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.xml" ContentType="application/vnd.openxmlformats-officedocument.drawingml.chart+xml"/>
  <Default Extension="emf" ContentType="image/x-emf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docx" ContentType="application/vnd.openxmlformats-officedocument.wordprocessingml.document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495" yWindow="45" windowWidth="19305" windowHeight="13305"/>
  </bookViews>
  <sheets>
    <sheet name="US" sheetId="1" r:id="rId1"/>
    <sheet name="World" sheetId="4" r:id="rId2"/>
    <sheet name="Analysis" sheetId="2" r:id="rId3"/>
    <sheet name="Archive" sheetId="3" r:id="rId4"/>
  </sheets>
  <calcPr calcId="125725"/>
</workbook>
</file>

<file path=xl/calcChain.xml><?xml version="1.0" encoding="utf-8"?>
<calcChain xmlns="http://schemas.openxmlformats.org/spreadsheetml/2006/main">
  <c r="U2" i="4"/>
  <c r="U2" i="1"/>
  <c r="Q10" i="4"/>
  <c r="Q9"/>
  <c r="Q8"/>
  <c r="Q7"/>
  <c r="Q6"/>
  <c r="Q5"/>
  <c r="Q10" i="1"/>
  <c r="Q9"/>
  <c r="Q8"/>
  <c r="Q7"/>
  <c r="Q6"/>
  <c r="Q5"/>
  <c r="V4"/>
  <c r="Q4" s="1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5"/>
  <c r="V724"/>
  <c r="V723"/>
  <c r="V722"/>
  <c r="V721"/>
  <c r="V720"/>
  <c r="V719"/>
  <c r="V718"/>
  <c r="V717"/>
  <c r="V716"/>
  <c r="V715"/>
  <c r="V714"/>
  <c r="V713"/>
  <c r="V712"/>
  <c r="V711"/>
  <c r="V710"/>
  <c r="V709"/>
  <c r="V708"/>
  <c r="V707"/>
  <c r="V706"/>
  <c r="V705"/>
  <c r="V704"/>
  <c r="V703"/>
  <c r="V702"/>
  <c r="V701"/>
  <c r="V700"/>
  <c r="V699"/>
  <c r="V698"/>
  <c r="V697"/>
  <c r="V696"/>
  <c r="V695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10"/>
  <c r="V9"/>
  <c r="V8"/>
  <c r="V7"/>
  <c r="V6"/>
  <c r="V5"/>
  <c r="E25" i="4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4" i="3"/>
  <c r="AE3"/>
  <c r="AD3"/>
  <c r="U899" i="4"/>
  <c r="C899"/>
  <c r="U898"/>
  <c r="C898"/>
  <c r="U897"/>
  <c r="C897"/>
  <c r="U896"/>
  <c r="P896"/>
  <c r="C896"/>
  <c r="U895"/>
  <c r="P895"/>
  <c r="C895"/>
  <c r="U894"/>
  <c r="C894"/>
  <c r="U893"/>
  <c r="C893"/>
  <c r="U892"/>
  <c r="P892"/>
  <c r="C892"/>
  <c r="U891"/>
  <c r="P891"/>
  <c r="C891"/>
  <c r="U890"/>
  <c r="C890"/>
  <c r="U889"/>
  <c r="C889"/>
  <c r="U888"/>
  <c r="C888"/>
  <c r="P888" s="1"/>
  <c r="U887"/>
  <c r="P887"/>
  <c r="C887"/>
  <c r="U886"/>
  <c r="C886"/>
  <c r="U885"/>
  <c r="C885"/>
  <c r="U884"/>
  <c r="C884"/>
  <c r="P884" s="1"/>
  <c r="U883"/>
  <c r="P883"/>
  <c r="C883"/>
  <c r="U882"/>
  <c r="C882"/>
  <c r="U881"/>
  <c r="C881"/>
  <c r="U880"/>
  <c r="C880"/>
  <c r="P880" s="1"/>
  <c r="U879"/>
  <c r="C879"/>
  <c r="U878"/>
  <c r="C878"/>
  <c r="U877"/>
  <c r="C877"/>
  <c r="U876"/>
  <c r="C876"/>
  <c r="P876" s="1"/>
  <c r="U875"/>
  <c r="C875"/>
  <c r="U874"/>
  <c r="C874"/>
  <c r="U873"/>
  <c r="C873"/>
  <c r="U872"/>
  <c r="C872"/>
  <c r="P872" s="1"/>
  <c r="U871"/>
  <c r="C871"/>
  <c r="U870"/>
  <c r="C870"/>
  <c r="U869"/>
  <c r="C869"/>
  <c r="U868"/>
  <c r="C868"/>
  <c r="P868" s="1"/>
  <c r="U867"/>
  <c r="C867"/>
  <c r="U866"/>
  <c r="C866"/>
  <c r="U865"/>
  <c r="C865"/>
  <c r="U864"/>
  <c r="C864"/>
  <c r="P864" s="1"/>
  <c r="U863"/>
  <c r="C863"/>
  <c r="U862"/>
  <c r="C862"/>
  <c r="U861"/>
  <c r="C861"/>
  <c r="U860"/>
  <c r="C860"/>
  <c r="P860" s="1"/>
  <c r="U859"/>
  <c r="C859"/>
  <c r="U858"/>
  <c r="C858"/>
  <c r="U857"/>
  <c r="P857"/>
  <c r="C857"/>
  <c r="U856"/>
  <c r="P856"/>
  <c r="C856"/>
  <c r="U855"/>
  <c r="C855"/>
  <c r="U854"/>
  <c r="C854"/>
  <c r="U853"/>
  <c r="P853"/>
  <c r="C853"/>
  <c r="U852"/>
  <c r="P852"/>
  <c r="C852"/>
  <c r="U851"/>
  <c r="C851"/>
  <c r="U850"/>
  <c r="C850"/>
  <c r="U849"/>
  <c r="P849"/>
  <c r="C849"/>
  <c r="U848"/>
  <c r="P848"/>
  <c r="C848"/>
  <c r="U847"/>
  <c r="C847"/>
  <c r="U846"/>
  <c r="C846"/>
  <c r="U845"/>
  <c r="P845"/>
  <c r="C845"/>
  <c r="U844"/>
  <c r="P844"/>
  <c r="C844"/>
  <c r="U843"/>
  <c r="C843"/>
  <c r="U842"/>
  <c r="C842"/>
  <c r="U841"/>
  <c r="P841"/>
  <c r="C841"/>
  <c r="U840"/>
  <c r="P840"/>
  <c r="C840"/>
  <c r="U839"/>
  <c r="C839"/>
  <c r="U838"/>
  <c r="C838"/>
  <c r="U837"/>
  <c r="P837"/>
  <c r="C837"/>
  <c r="U836"/>
  <c r="P836"/>
  <c r="C836"/>
  <c r="U835"/>
  <c r="C835"/>
  <c r="U834"/>
  <c r="C834"/>
  <c r="U833"/>
  <c r="P833"/>
  <c r="C833"/>
  <c r="U832"/>
  <c r="P832"/>
  <c r="C832"/>
  <c r="U831"/>
  <c r="C831"/>
  <c r="U830"/>
  <c r="C830"/>
  <c r="U829"/>
  <c r="P829"/>
  <c r="C829"/>
  <c r="U828"/>
  <c r="P828"/>
  <c r="C828"/>
  <c r="U827"/>
  <c r="C827"/>
  <c r="U826"/>
  <c r="C826"/>
  <c r="U825"/>
  <c r="P825"/>
  <c r="C825"/>
  <c r="U824"/>
  <c r="P824"/>
  <c r="C824"/>
  <c r="U823"/>
  <c r="C823"/>
  <c r="P823" s="1"/>
  <c r="U822"/>
  <c r="C822"/>
  <c r="U821"/>
  <c r="C821"/>
  <c r="U820"/>
  <c r="P820"/>
  <c r="C820"/>
  <c r="U819"/>
  <c r="C819"/>
  <c r="P819" s="1"/>
  <c r="U818"/>
  <c r="C818"/>
  <c r="P818" s="1"/>
  <c r="U817"/>
  <c r="P817"/>
  <c r="C817"/>
  <c r="U816"/>
  <c r="P816"/>
  <c r="C816"/>
  <c r="U815"/>
  <c r="C815"/>
  <c r="U814"/>
  <c r="C814"/>
  <c r="U813"/>
  <c r="P813"/>
  <c r="C813"/>
  <c r="U812"/>
  <c r="P812"/>
  <c r="C812"/>
  <c r="U811"/>
  <c r="C811"/>
  <c r="U810"/>
  <c r="C810"/>
  <c r="U809"/>
  <c r="P809"/>
  <c r="C809"/>
  <c r="U808"/>
  <c r="P808"/>
  <c r="C808"/>
  <c r="U807"/>
  <c r="C807"/>
  <c r="U806"/>
  <c r="C806"/>
  <c r="U805"/>
  <c r="P805"/>
  <c r="C805"/>
  <c r="U804"/>
  <c r="P804"/>
  <c r="C804"/>
  <c r="U803"/>
  <c r="C803"/>
  <c r="U802"/>
  <c r="C802"/>
  <c r="U801"/>
  <c r="P801"/>
  <c r="C801"/>
  <c r="U800"/>
  <c r="P800"/>
  <c r="C800"/>
  <c r="U799"/>
  <c r="C799"/>
  <c r="U798"/>
  <c r="C798"/>
  <c r="U797"/>
  <c r="P797"/>
  <c r="C797"/>
  <c r="U796"/>
  <c r="P796"/>
  <c r="C796"/>
  <c r="U795"/>
  <c r="C795"/>
  <c r="U794"/>
  <c r="C794"/>
  <c r="U793"/>
  <c r="P793"/>
  <c r="C793"/>
  <c r="U792"/>
  <c r="P792"/>
  <c r="C792"/>
  <c r="U791"/>
  <c r="C791"/>
  <c r="U790"/>
  <c r="C790"/>
  <c r="U789"/>
  <c r="P789"/>
  <c r="C789"/>
  <c r="U788"/>
  <c r="P788"/>
  <c r="C788"/>
  <c r="U787"/>
  <c r="C787"/>
  <c r="U786"/>
  <c r="C786"/>
  <c r="U785"/>
  <c r="P785"/>
  <c r="C785"/>
  <c r="U784"/>
  <c r="P784"/>
  <c r="C784"/>
  <c r="U783"/>
  <c r="C783"/>
  <c r="U782"/>
  <c r="C782"/>
  <c r="U781"/>
  <c r="P781"/>
  <c r="C781"/>
  <c r="U780"/>
  <c r="P780"/>
  <c r="C780"/>
  <c r="U779"/>
  <c r="C779"/>
  <c r="U778"/>
  <c r="C778"/>
  <c r="U777"/>
  <c r="C777"/>
  <c r="U776"/>
  <c r="P776"/>
  <c r="C776"/>
  <c r="U775"/>
  <c r="C775"/>
  <c r="P775" s="1"/>
  <c r="U774"/>
  <c r="C774"/>
  <c r="U773"/>
  <c r="C773"/>
  <c r="U772"/>
  <c r="P772"/>
  <c r="C772"/>
  <c r="U771"/>
  <c r="C771"/>
  <c r="P771" s="1"/>
  <c r="U770"/>
  <c r="P770"/>
  <c r="C770"/>
  <c r="U769"/>
  <c r="P769"/>
  <c r="C769"/>
  <c r="U768"/>
  <c r="C768"/>
  <c r="U767"/>
  <c r="C767"/>
  <c r="U766"/>
  <c r="P766"/>
  <c r="C766"/>
  <c r="U765"/>
  <c r="P765"/>
  <c r="C765"/>
  <c r="U764"/>
  <c r="C764"/>
  <c r="U763"/>
  <c r="C763"/>
  <c r="U762"/>
  <c r="P762"/>
  <c r="C762"/>
  <c r="U761"/>
  <c r="P761"/>
  <c r="C761"/>
  <c r="U760"/>
  <c r="C760"/>
  <c r="U759"/>
  <c r="C759"/>
  <c r="U758"/>
  <c r="P758"/>
  <c r="C758"/>
  <c r="U757"/>
  <c r="P757"/>
  <c r="C757"/>
  <c r="U756"/>
  <c r="C756"/>
  <c r="U755"/>
  <c r="C755"/>
  <c r="U754"/>
  <c r="P754"/>
  <c r="C754"/>
  <c r="U753"/>
  <c r="P753"/>
  <c r="C753"/>
  <c r="U752"/>
  <c r="C752"/>
  <c r="U751"/>
  <c r="C751"/>
  <c r="U750"/>
  <c r="P750"/>
  <c r="C750"/>
  <c r="U749"/>
  <c r="P749"/>
  <c r="C749"/>
  <c r="U748"/>
  <c r="C748"/>
  <c r="U747"/>
  <c r="C747"/>
  <c r="U746"/>
  <c r="P746"/>
  <c r="C746"/>
  <c r="U745"/>
  <c r="P745"/>
  <c r="C745"/>
  <c r="U744"/>
  <c r="C744"/>
  <c r="U743"/>
  <c r="C743"/>
  <c r="U742"/>
  <c r="P742"/>
  <c r="C742"/>
  <c r="U741"/>
  <c r="P741"/>
  <c r="C741"/>
  <c r="U740"/>
  <c r="C740"/>
  <c r="U739"/>
  <c r="C739"/>
  <c r="U738"/>
  <c r="P738"/>
  <c r="C738"/>
  <c r="U737"/>
  <c r="P737"/>
  <c r="C737"/>
  <c r="U736"/>
  <c r="C736"/>
  <c r="U735"/>
  <c r="C735"/>
  <c r="U734"/>
  <c r="P734"/>
  <c r="C734"/>
  <c r="U733"/>
  <c r="P733"/>
  <c r="C733"/>
  <c r="U732"/>
  <c r="C732"/>
  <c r="U731"/>
  <c r="C731"/>
  <c r="U730"/>
  <c r="P730"/>
  <c r="C730"/>
  <c r="U729"/>
  <c r="P729"/>
  <c r="C729"/>
  <c r="U728"/>
  <c r="C728"/>
  <c r="U727"/>
  <c r="C727"/>
  <c r="U726"/>
  <c r="P726"/>
  <c r="C726"/>
  <c r="U725"/>
  <c r="P725"/>
  <c r="C725"/>
  <c r="U724"/>
  <c r="C724"/>
  <c r="U723"/>
  <c r="C723"/>
  <c r="U722"/>
  <c r="P722"/>
  <c r="C722"/>
  <c r="U721"/>
  <c r="P721"/>
  <c r="C721"/>
  <c r="U720"/>
  <c r="C720"/>
  <c r="U719"/>
  <c r="C719"/>
  <c r="U718"/>
  <c r="P718"/>
  <c r="C718"/>
  <c r="U717"/>
  <c r="P717"/>
  <c r="C717"/>
  <c r="U716"/>
  <c r="C716"/>
  <c r="U715"/>
  <c r="C715"/>
  <c r="U714"/>
  <c r="P714"/>
  <c r="C714"/>
  <c r="U713"/>
  <c r="P713"/>
  <c r="C713"/>
  <c r="U712"/>
  <c r="C712"/>
  <c r="U711"/>
  <c r="C711"/>
  <c r="U710"/>
  <c r="P710"/>
  <c r="C710"/>
  <c r="U709"/>
  <c r="P709"/>
  <c r="C709"/>
  <c r="U708"/>
  <c r="C708"/>
  <c r="U707"/>
  <c r="C707"/>
  <c r="U706"/>
  <c r="P706"/>
  <c r="C706"/>
  <c r="U705"/>
  <c r="P705"/>
  <c r="C705"/>
  <c r="U704"/>
  <c r="C704"/>
  <c r="U703"/>
  <c r="C703"/>
  <c r="U702"/>
  <c r="P702"/>
  <c r="C702"/>
  <c r="U701"/>
  <c r="P701"/>
  <c r="C701"/>
  <c r="U700"/>
  <c r="C700"/>
  <c r="U699"/>
  <c r="C699"/>
  <c r="U698"/>
  <c r="P698"/>
  <c r="C698"/>
  <c r="U697"/>
  <c r="C697"/>
  <c r="U696"/>
  <c r="C696"/>
  <c r="U695"/>
  <c r="P695"/>
  <c r="C695"/>
  <c r="U694"/>
  <c r="P694"/>
  <c r="C694"/>
  <c r="U693"/>
  <c r="C693"/>
  <c r="U692"/>
  <c r="C692"/>
  <c r="U691"/>
  <c r="P691"/>
  <c r="C691"/>
  <c r="U690"/>
  <c r="P690"/>
  <c r="C690"/>
  <c r="U689"/>
  <c r="C689"/>
  <c r="U688"/>
  <c r="C688"/>
  <c r="U687"/>
  <c r="P687"/>
  <c r="C687"/>
  <c r="U686"/>
  <c r="P686"/>
  <c r="C686"/>
  <c r="U685"/>
  <c r="C685"/>
  <c r="U684"/>
  <c r="C684"/>
  <c r="U683"/>
  <c r="P683"/>
  <c r="C683"/>
  <c r="U682"/>
  <c r="P682"/>
  <c r="C682"/>
  <c r="U681"/>
  <c r="C681"/>
  <c r="U680"/>
  <c r="C680"/>
  <c r="U679"/>
  <c r="P679"/>
  <c r="C679"/>
  <c r="U678"/>
  <c r="P678"/>
  <c r="C678"/>
  <c r="U677"/>
  <c r="C677"/>
  <c r="U676"/>
  <c r="C676"/>
  <c r="U675"/>
  <c r="P675"/>
  <c r="C675"/>
  <c r="U674"/>
  <c r="P674"/>
  <c r="C674"/>
  <c r="U673"/>
  <c r="C673"/>
  <c r="U672"/>
  <c r="C672"/>
  <c r="U671"/>
  <c r="P671"/>
  <c r="C671"/>
  <c r="U670"/>
  <c r="P670"/>
  <c r="C670"/>
  <c r="U669"/>
  <c r="C669"/>
  <c r="U668"/>
  <c r="C668"/>
  <c r="U667"/>
  <c r="P667"/>
  <c r="C667"/>
  <c r="U666"/>
  <c r="P666"/>
  <c r="C666"/>
  <c r="U665"/>
  <c r="C665"/>
  <c r="U664"/>
  <c r="C664"/>
  <c r="U663"/>
  <c r="P663"/>
  <c r="C663"/>
  <c r="U662"/>
  <c r="P662"/>
  <c r="C662"/>
  <c r="U661"/>
  <c r="C661"/>
  <c r="U660"/>
  <c r="C660"/>
  <c r="U659"/>
  <c r="P659"/>
  <c r="C659"/>
  <c r="U658"/>
  <c r="P658"/>
  <c r="C658"/>
  <c r="U657"/>
  <c r="C657"/>
  <c r="U656"/>
  <c r="C656"/>
  <c r="U655"/>
  <c r="P655"/>
  <c r="C655"/>
  <c r="U654"/>
  <c r="P654"/>
  <c r="C654"/>
  <c r="U653"/>
  <c r="C653"/>
  <c r="U652"/>
  <c r="C652"/>
  <c r="U651"/>
  <c r="P651"/>
  <c r="C651"/>
  <c r="U650"/>
  <c r="P650"/>
  <c r="C650"/>
  <c r="U649"/>
  <c r="C649"/>
  <c r="U648"/>
  <c r="C648"/>
  <c r="U647"/>
  <c r="P647"/>
  <c r="C647"/>
  <c r="U646"/>
  <c r="P646"/>
  <c r="C646"/>
  <c r="U645"/>
  <c r="C645"/>
  <c r="U644"/>
  <c r="C644"/>
  <c r="U643"/>
  <c r="P643"/>
  <c r="C643"/>
  <c r="U642"/>
  <c r="P642"/>
  <c r="C642"/>
  <c r="U641"/>
  <c r="C641"/>
  <c r="U640"/>
  <c r="C640"/>
  <c r="U639"/>
  <c r="P639"/>
  <c r="C639"/>
  <c r="U638"/>
  <c r="P638"/>
  <c r="C638"/>
  <c r="U637"/>
  <c r="C637"/>
  <c r="U636"/>
  <c r="C636"/>
  <c r="U635"/>
  <c r="P635"/>
  <c r="C635"/>
  <c r="U634"/>
  <c r="P634"/>
  <c r="C634"/>
  <c r="U633"/>
  <c r="C633"/>
  <c r="U632"/>
  <c r="C632"/>
  <c r="U631"/>
  <c r="C631"/>
  <c r="P631" s="1"/>
  <c r="U630"/>
  <c r="P630"/>
  <c r="C630"/>
  <c r="U629"/>
  <c r="C629"/>
  <c r="U628"/>
  <c r="C628"/>
  <c r="U627"/>
  <c r="C627"/>
  <c r="P627" s="1"/>
  <c r="U626"/>
  <c r="P626"/>
  <c r="C626"/>
  <c r="U625"/>
  <c r="C625"/>
  <c r="U624"/>
  <c r="C624"/>
  <c r="U623"/>
  <c r="C623"/>
  <c r="P623" s="1"/>
  <c r="U622"/>
  <c r="P622"/>
  <c r="C622"/>
  <c r="U621"/>
  <c r="C621"/>
  <c r="U620"/>
  <c r="C620"/>
  <c r="U619"/>
  <c r="C619"/>
  <c r="P619" s="1"/>
  <c r="U618"/>
  <c r="P618"/>
  <c r="C618"/>
  <c r="U617"/>
  <c r="P617"/>
  <c r="C617"/>
  <c r="U616"/>
  <c r="C616"/>
  <c r="U615"/>
  <c r="C615"/>
  <c r="P615" s="1"/>
  <c r="U614"/>
  <c r="P614"/>
  <c r="C614"/>
  <c r="U613"/>
  <c r="P613"/>
  <c r="C613"/>
  <c r="U612"/>
  <c r="C612"/>
  <c r="U611"/>
  <c r="C611"/>
  <c r="P611" s="1"/>
  <c r="U610"/>
  <c r="P610"/>
  <c r="C610"/>
  <c r="U609"/>
  <c r="P609"/>
  <c r="C609"/>
  <c r="U608"/>
  <c r="C608"/>
  <c r="U607"/>
  <c r="C607"/>
  <c r="P607" s="1"/>
  <c r="U606"/>
  <c r="P606"/>
  <c r="C606"/>
  <c r="U605"/>
  <c r="P605"/>
  <c r="C605"/>
  <c r="U604"/>
  <c r="C604"/>
  <c r="U603"/>
  <c r="C603"/>
  <c r="P603" s="1"/>
  <c r="U602"/>
  <c r="P602"/>
  <c r="C602"/>
  <c r="U601"/>
  <c r="P601"/>
  <c r="C601"/>
  <c r="U600"/>
  <c r="C600"/>
  <c r="U599"/>
  <c r="C599"/>
  <c r="P599" s="1"/>
  <c r="U598"/>
  <c r="P598"/>
  <c r="C598"/>
  <c r="U597"/>
  <c r="P597"/>
  <c r="C597"/>
  <c r="U596"/>
  <c r="C596"/>
  <c r="U595"/>
  <c r="C595"/>
  <c r="P595" s="1"/>
  <c r="U594"/>
  <c r="P594"/>
  <c r="C594"/>
  <c r="U593"/>
  <c r="P593"/>
  <c r="C593"/>
  <c r="U592"/>
  <c r="C592"/>
  <c r="U591"/>
  <c r="C591"/>
  <c r="P591" s="1"/>
  <c r="U590"/>
  <c r="P590"/>
  <c r="C590"/>
  <c r="U589"/>
  <c r="P589"/>
  <c r="C589"/>
  <c r="U588"/>
  <c r="C588"/>
  <c r="U587"/>
  <c r="C587"/>
  <c r="P587" s="1"/>
  <c r="U586"/>
  <c r="P586"/>
  <c r="C586"/>
  <c r="U585"/>
  <c r="P585"/>
  <c r="C585"/>
  <c r="U584"/>
  <c r="C584"/>
  <c r="U583"/>
  <c r="C583"/>
  <c r="P583" s="1"/>
  <c r="U582"/>
  <c r="P582"/>
  <c r="C582"/>
  <c r="U581"/>
  <c r="P581"/>
  <c r="C581"/>
  <c r="U580"/>
  <c r="C580"/>
  <c r="U579"/>
  <c r="C579"/>
  <c r="P579" s="1"/>
  <c r="U578"/>
  <c r="P578"/>
  <c r="C578"/>
  <c r="U577"/>
  <c r="P577"/>
  <c r="C577"/>
  <c r="U576"/>
  <c r="C576"/>
  <c r="U575"/>
  <c r="C575"/>
  <c r="P575" s="1"/>
  <c r="U574"/>
  <c r="P574"/>
  <c r="C574"/>
  <c r="U573"/>
  <c r="P573"/>
  <c r="C573"/>
  <c r="U572"/>
  <c r="C572"/>
  <c r="U571"/>
  <c r="C571"/>
  <c r="P571" s="1"/>
  <c r="U570"/>
  <c r="P570"/>
  <c r="C570"/>
  <c r="U569"/>
  <c r="P569"/>
  <c r="C569"/>
  <c r="U568"/>
  <c r="C568"/>
  <c r="U567"/>
  <c r="C567"/>
  <c r="P567" s="1"/>
  <c r="U566"/>
  <c r="P566"/>
  <c r="C566"/>
  <c r="U565"/>
  <c r="P565"/>
  <c r="C565"/>
  <c r="U564"/>
  <c r="C564"/>
  <c r="U563"/>
  <c r="C563"/>
  <c r="P563" s="1"/>
  <c r="U562"/>
  <c r="P562"/>
  <c r="C562"/>
  <c r="U561"/>
  <c r="P561"/>
  <c r="C561"/>
  <c r="U560"/>
  <c r="C560"/>
  <c r="U559"/>
  <c r="C559"/>
  <c r="P559" s="1"/>
  <c r="U558"/>
  <c r="P558"/>
  <c r="C558"/>
  <c r="U557"/>
  <c r="P557"/>
  <c r="C557"/>
  <c r="U556"/>
  <c r="C556"/>
  <c r="U555"/>
  <c r="C555"/>
  <c r="P555" s="1"/>
  <c r="U554"/>
  <c r="P554"/>
  <c r="C554"/>
  <c r="U553"/>
  <c r="P553"/>
  <c r="C553"/>
  <c r="U552"/>
  <c r="C552"/>
  <c r="U551"/>
  <c r="C551"/>
  <c r="P551" s="1"/>
  <c r="U550"/>
  <c r="P550"/>
  <c r="C550"/>
  <c r="U549"/>
  <c r="P549"/>
  <c r="C549"/>
  <c r="U548"/>
  <c r="C548"/>
  <c r="U547"/>
  <c r="C547"/>
  <c r="U546"/>
  <c r="P546"/>
  <c r="C546"/>
  <c r="U545"/>
  <c r="P545"/>
  <c r="C545"/>
  <c r="U544"/>
  <c r="C544"/>
  <c r="U543"/>
  <c r="C543"/>
  <c r="U542"/>
  <c r="C542"/>
  <c r="U541"/>
  <c r="P541"/>
  <c r="C541"/>
  <c r="U540"/>
  <c r="P540"/>
  <c r="C540"/>
  <c r="U539"/>
  <c r="C539"/>
  <c r="U538"/>
  <c r="C538"/>
  <c r="U537"/>
  <c r="P537"/>
  <c r="C537"/>
  <c r="U536"/>
  <c r="P536"/>
  <c r="C536"/>
  <c r="U535"/>
  <c r="C535"/>
  <c r="U534"/>
  <c r="C534"/>
  <c r="U533"/>
  <c r="P533"/>
  <c r="C533"/>
  <c r="U532"/>
  <c r="P532"/>
  <c r="C532"/>
  <c r="U531"/>
  <c r="C531"/>
  <c r="U530"/>
  <c r="C530"/>
  <c r="U529"/>
  <c r="P529"/>
  <c r="C529"/>
  <c r="U528"/>
  <c r="P528"/>
  <c r="C528"/>
  <c r="U527"/>
  <c r="C527"/>
  <c r="U526"/>
  <c r="C526"/>
  <c r="U525"/>
  <c r="P525"/>
  <c r="C525"/>
  <c r="U524"/>
  <c r="P524"/>
  <c r="C524"/>
  <c r="U523"/>
  <c r="C523"/>
  <c r="U522"/>
  <c r="C522"/>
  <c r="U521"/>
  <c r="P521"/>
  <c r="C521"/>
  <c r="U520"/>
  <c r="P520"/>
  <c r="C520"/>
  <c r="U519"/>
  <c r="C519"/>
  <c r="U518"/>
  <c r="C518"/>
  <c r="U517"/>
  <c r="P517"/>
  <c r="C517"/>
  <c r="U516"/>
  <c r="P516"/>
  <c r="C516"/>
  <c r="U515"/>
  <c r="C515"/>
  <c r="U514"/>
  <c r="C514"/>
  <c r="U513"/>
  <c r="P513"/>
  <c r="C513"/>
  <c r="U512"/>
  <c r="P512"/>
  <c r="C512"/>
  <c r="U511"/>
  <c r="C511"/>
  <c r="U510"/>
  <c r="C510"/>
  <c r="U509"/>
  <c r="P509"/>
  <c r="C509"/>
  <c r="U508"/>
  <c r="P508"/>
  <c r="C508"/>
  <c r="U507"/>
  <c r="C507"/>
  <c r="U506"/>
  <c r="C506"/>
  <c r="U505"/>
  <c r="P505"/>
  <c r="C505"/>
  <c r="U504"/>
  <c r="P504"/>
  <c r="C504"/>
  <c r="U503"/>
  <c r="C503"/>
  <c r="U502"/>
  <c r="C502"/>
  <c r="U501"/>
  <c r="P501"/>
  <c r="C501"/>
  <c r="U500"/>
  <c r="P500"/>
  <c r="C500"/>
  <c r="U499"/>
  <c r="C499"/>
  <c r="U498"/>
  <c r="C498"/>
  <c r="U497"/>
  <c r="P497"/>
  <c r="C497"/>
  <c r="U496"/>
  <c r="P496"/>
  <c r="C496"/>
  <c r="U495"/>
  <c r="C495"/>
  <c r="U494"/>
  <c r="C494"/>
  <c r="U493"/>
  <c r="P493"/>
  <c r="C493"/>
  <c r="U492"/>
  <c r="P492"/>
  <c r="C492"/>
  <c r="U491"/>
  <c r="C491"/>
  <c r="U490"/>
  <c r="C490"/>
  <c r="U489"/>
  <c r="P489"/>
  <c r="C489"/>
  <c r="U488"/>
  <c r="P488"/>
  <c r="C488"/>
  <c r="U487"/>
  <c r="C487"/>
  <c r="U486"/>
  <c r="C486"/>
  <c r="U485"/>
  <c r="P485"/>
  <c r="C485"/>
  <c r="U484"/>
  <c r="P484"/>
  <c r="C484"/>
  <c r="U483"/>
  <c r="C483"/>
  <c r="U482"/>
  <c r="C482"/>
  <c r="U481"/>
  <c r="P481"/>
  <c r="C481"/>
  <c r="U480"/>
  <c r="P480"/>
  <c r="C480"/>
  <c r="U479"/>
  <c r="C479"/>
  <c r="U478"/>
  <c r="C478"/>
  <c r="U477"/>
  <c r="P477"/>
  <c r="C477"/>
  <c r="U476"/>
  <c r="P476"/>
  <c r="C476"/>
  <c r="U475"/>
  <c r="C475"/>
  <c r="U474"/>
  <c r="C474"/>
  <c r="U473"/>
  <c r="P473"/>
  <c r="C473"/>
  <c r="U472"/>
  <c r="P472"/>
  <c r="C472"/>
  <c r="U471"/>
  <c r="C471"/>
  <c r="U470"/>
  <c r="C470"/>
  <c r="U469"/>
  <c r="P469"/>
  <c r="C469"/>
  <c r="U468"/>
  <c r="P468"/>
  <c r="C468"/>
  <c r="U467"/>
  <c r="C467"/>
  <c r="U466"/>
  <c r="C466"/>
  <c r="U465"/>
  <c r="P465"/>
  <c r="C465"/>
  <c r="U464"/>
  <c r="P464"/>
  <c r="C464"/>
  <c r="U463"/>
  <c r="C463"/>
  <c r="U462"/>
  <c r="C462"/>
  <c r="U461"/>
  <c r="P461"/>
  <c r="C461"/>
  <c r="U460"/>
  <c r="C460"/>
  <c r="U459"/>
  <c r="P459"/>
  <c r="C459"/>
  <c r="U458"/>
  <c r="C458"/>
  <c r="U457"/>
  <c r="C457"/>
  <c r="U456"/>
  <c r="C456"/>
  <c r="P456" s="1"/>
  <c r="U455"/>
  <c r="P455"/>
  <c r="C455"/>
  <c r="U454"/>
  <c r="P454"/>
  <c r="C454"/>
  <c r="U453"/>
  <c r="C453"/>
  <c r="U452"/>
  <c r="C452"/>
  <c r="P452" s="1"/>
  <c r="U451"/>
  <c r="P451"/>
  <c r="C451"/>
  <c r="U450"/>
  <c r="P450"/>
  <c r="C450"/>
  <c r="U449"/>
  <c r="C449"/>
  <c r="U448"/>
  <c r="C448"/>
  <c r="P448" s="1"/>
  <c r="U447"/>
  <c r="P447"/>
  <c r="C447"/>
  <c r="U446"/>
  <c r="C446"/>
  <c r="U445"/>
  <c r="C445"/>
  <c r="U444"/>
  <c r="C444"/>
  <c r="P444" s="1"/>
  <c r="U443"/>
  <c r="P443"/>
  <c r="C443"/>
  <c r="U442"/>
  <c r="C442"/>
  <c r="U441"/>
  <c r="C441"/>
  <c r="U440"/>
  <c r="C440"/>
  <c r="P440" s="1"/>
  <c r="U439"/>
  <c r="P439"/>
  <c r="C439"/>
  <c r="U438"/>
  <c r="C438"/>
  <c r="U437"/>
  <c r="C437"/>
  <c r="U436"/>
  <c r="C436"/>
  <c r="P436" s="1"/>
  <c r="U435"/>
  <c r="P435"/>
  <c r="C435"/>
  <c r="U434"/>
  <c r="C434"/>
  <c r="U433"/>
  <c r="C433"/>
  <c r="U432"/>
  <c r="C432"/>
  <c r="P432" s="1"/>
  <c r="U431"/>
  <c r="P431"/>
  <c r="C431"/>
  <c r="U430"/>
  <c r="C430"/>
  <c r="U429"/>
  <c r="C429"/>
  <c r="U428"/>
  <c r="C428"/>
  <c r="P428" s="1"/>
  <c r="U427"/>
  <c r="P427"/>
  <c r="C427"/>
  <c r="U426"/>
  <c r="C426"/>
  <c r="U425"/>
  <c r="C425"/>
  <c r="U424"/>
  <c r="C424"/>
  <c r="P424" s="1"/>
  <c r="U423"/>
  <c r="P423"/>
  <c r="C423"/>
  <c r="U422"/>
  <c r="C422"/>
  <c r="U421"/>
  <c r="C421"/>
  <c r="U420"/>
  <c r="C420"/>
  <c r="P420" s="1"/>
  <c r="U419"/>
  <c r="P419"/>
  <c r="C419"/>
  <c r="U418"/>
  <c r="C418"/>
  <c r="U417"/>
  <c r="C417"/>
  <c r="U416"/>
  <c r="C416"/>
  <c r="P416" s="1"/>
  <c r="U415"/>
  <c r="P415"/>
  <c r="C415"/>
  <c r="U414"/>
  <c r="C414"/>
  <c r="U413"/>
  <c r="C413"/>
  <c r="U412"/>
  <c r="C412"/>
  <c r="P412" s="1"/>
  <c r="U411"/>
  <c r="P411"/>
  <c r="C411"/>
  <c r="U410"/>
  <c r="C410"/>
  <c r="U409"/>
  <c r="C409"/>
  <c r="U408"/>
  <c r="C408"/>
  <c r="P408" s="1"/>
  <c r="U407"/>
  <c r="P407"/>
  <c r="C407"/>
  <c r="U406"/>
  <c r="C406"/>
  <c r="U405"/>
  <c r="C405"/>
  <c r="U404"/>
  <c r="C404"/>
  <c r="P404" s="1"/>
  <c r="U403"/>
  <c r="P403"/>
  <c r="C403"/>
  <c r="U402"/>
  <c r="C402"/>
  <c r="U401"/>
  <c r="C401"/>
  <c r="U400"/>
  <c r="C400"/>
  <c r="P400" s="1"/>
  <c r="U399"/>
  <c r="P399"/>
  <c r="C399"/>
  <c r="U398"/>
  <c r="C398"/>
  <c r="U397"/>
  <c r="C397"/>
  <c r="U396"/>
  <c r="C396"/>
  <c r="P396" s="1"/>
  <c r="U395"/>
  <c r="P395"/>
  <c r="C395"/>
  <c r="U394"/>
  <c r="C394"/>
  <c r="U393"/>
  <c r="C393"/>
  <c r="U392"/>
  <c r="C392"/>
  <c r="P392" s="1"/>
  <c r="U391"/>
  <c r="P391"/>
  <c r="C391"/>
  <c r="U390"/>
  <c r="C390"/>
  <c r="U389"/>
  <c r="C389"/>
  <c r="U388"/>
  <c r="C388"/>
  <c r="P388" s="1"/>
  <c r="U387"/>
  <c r="P387"/>
  <c r="C387"/>
  <c r="U386"/>
  <c r="C386"/>
  <c r="U385"/>
  <c r="C385"/>
  <c r="U384"/>
  <c r="C384"/>
  <c r="P384" s="1"/>
  <c r="U383"/>
  <c r="P383"/>
  <c r="C383"/>
  <c r="U382"/>
  <c r="C382"/>
  <c r="U381"/>
  <c r="C381"/>
  <c r="U380"/>
  <c r="C380"/>
  <c r="P380" s="1"/>
  <c r="U379"/>
  <c r="P379"/>
  <c r="C379"/>
  <c r="U378"/>
  <c r="P378"/>
  <c r="C378"/>
  <c r="U377"/>
  <c r="C377"/>
  <c r="U376"/>
  <c r="C376"/>
  <c r="P376" s="1"/>
  <c r="U375"/>
  <c r="P375"/>
  <c r="C375"/>
  <c r="U374"/>
  <c r="P374"/>
  <c r="C374"/>
  <c r="U373"/>
  <c r="C373"/>
  <c r="U372"/>
  <c r="C372"/>
  <c r="P372" s="1"/>
  <c r="U371"/>
  <c r="P371"/>
  <c r="C371"/>
  <c r="U370"/>
  <c r="C370"/>
  <c r="U369"/>
  <c r="C369"/>
  <c r="U368"/>
  <c r="C368"/>
  <c r="P368" s="1"/>
  <c r="U367"/>
  <c r="P367"/>
  <c r="C367"/>
  <c r="U366"/>
  <c r="C366"/>
  <c r="U365"/>
  <c r="C365"/>
  <c r="U364"/>
  <c r="C364"/>
  <c r="P364" s="1"/>
  <c r="U363"/>
  <c r="P363"/>
  <c r="C363"/>
  <c r="U362"/>
  <c r="C362"/>
  <c r="U361"/>
  <c r="C361"/>
  <c r="U360"/>
  <c r="C360"/>
  <c r="P360" s="1"/>
  <c r="U359"/>
  <c r="P359"/>
  <c r="C359"/>
  <c r="U358"/>
  <c r="C358"/>
  <c r="U357"/>
  <c r="C357"/>
  <c r="U356"/>
  <c r="C356"/>
  <c r="P356" s="1"/>
  <c r="U355"/>
  <c r="P355"/>
  <c r="C355"/>
  <c r="U354"/>
  <c r="C354"/>
  <c r="U353"/>
  <c r="C353"/>
  <c r="U352"/>
  <c r="C352"/>
  <c r="P352" s="1"/>
  <c r="U351"/>
  <c r="P351"/>
  <c r="C351"/>
  <c r="U350"/>
  <c r="C350"/>
  <c r="U349"/>
  <c r="C349"/>
  <c r="U348"/>
  <c r="C348"/>
  <c r="P348" s="1"/>
  <c r="U347"/>
  <c r="P347"/>
  <c r="C347"/>
  <c r="U346"/>
  <c r="C346"/>
  <c r="U345"/>
  <c r="C345"/>
  <c r="U344"/>
  <c r="C344"/>
  <c r="P344" s="1"/>
  <c r="U343"/>
  <c r="P343"/>
  <c r="C343"/>
  <c r="U342"/>
  <c r="C342"/>
  <c r="U341"/>
  <c r="C341"/>
  <c r="U340"/>
  <c r="C340"/>
  <c r="P340" s="1"/>
  <c r="U339"/>
  <c r="P339"/>
  <c r="C339"/>
  <c r="U338"/>
  <c r="C338"/>
  <c r="U337"/>
  <c r="C337"/>
  <c r="U336"/>
  <c r="C336"/>
  <c r="P336" s="1"/>
  <c r="U335"/>
  <c r="P335"/>
  <c r="C335"/>
  <c r="U334"/>
  <c r="C334"/>
  <c r="U333"/>
  <c r="C333"/>
  <c r="U332"/>
  <c r="C332"/>
  <c r="P332" s="1"/>
  <c r="U331"/>
  <c r="P331"/>
  <c r="C331"/>
  <c r="U330"/>
  <c r="C330"/>
  <c r="U329"/>
  <c r="C329"/>
  <c r="U328"/>
  <c r="C328"/>
  <c r="P328" s="1"/>
  <c r="U327"/>
  <c r="P327"/>
  <c r="C327"/>
  <c r="U326"/>
  <c r="C326"/>
  <c r="U325"/>
  <c r="C325"/>
  <c r="U324"/>
  <c r="C324"/>
  <c r="P324" s="1"/>
  <c r="U323"/>
  <c r="P323"/>
  <c r="C323"/>
  <c r="U322"/>
  <c r="C322"/>
  <c r="U321"/>
  <c r="C321"/>
  <c r="U320"/>
  <c r="C320"/>
  <c r="P320" s="1"/>
  <c r="U319"/>
  <c r="P319"/>
  <c r="C319"/>
  <c r="U318"/>
  <c r="C318"/>
  <c r="U317"/>
  <c r="C317"/>
  <c r="U316"/>
  <c r="C316"/>
  <c r="P316" s="1"/>
  <c r="U315"/>
  <c r="C315"/>
  <c r="U314"/>
  <c r="C314"/>
  <c r="U313"/>
  <c r="C313"/>
  <c r="U312"/>
  <c r="C312"/>
  <c r="P312" s="1"/>
  <c r="U311"/>
  <c r="C311"/>
  <c r="U310"/>
  <c r="C310"/>
  <c r="U309"/>
  <c r="C309"/>
  <c r="U308"/>
  <c r="C308"/>
  <c r="P308" s="1"/>
  <c r="U307"/>
  <c r="C307"/>
  <c r="U306"/>
  <c r="C306"/>
  <c r="U305"/>
  <c r="C305"/>
  <c r="U304"/>
  <c r="C304"/>
  <c r="U303"/>
  <c r="C303"/>
  <c r="U302"/>
  <c r="C302"/>
  <c r="P302" s="1"/>
  <c r="U301"/>
  <c r="P301"/>
  <c r="C301"/>
  <c r="U300"/>
  <c r="C300"/>
  <c r="U299"/>
  <c r="C299"/>
  <c r="U298"/>
  <c r="C298"/>
  <c r="P298" s="1"/>
  <c r="U297"/>
  <c r="P297"/>
  <c r="C297"/>
  <c r="U296"/>
  <c r="C296"/>
  <c r="U295"/>
  <c r="C295"/>
  <c r="U294"/>
  <c r="C294"/>
  <c r="P294" s="1"/>
  <c r="U293"/>
  <c r="P293"/>
  <c r="C293"/>
  <c r="U292"/>
  <c r="C292"/>
  <c r="U291"/>
  <c r="C291"/>
  <c r="U290"/>
  <c r="C290"/>
  <c r="P290" s="1"/>
  <c r="U289"/>
  <c r="P289"/>
  <c r="C289"/>
  <c r="U288"/>
  <c r="C288"/>
  <c r="U287"/>
  <c r="C287"/>
  <c r="U286"/>
  <c r="C286"/>
  <c r="P286" s="1"/>
  <c r="U285"/>
  <c r="P285"/>
  <c r="C285"/>
  <c r="U284"/>
  <c r="C284"/>
  <c r="U283"/>
  <c r="C283"/>
  <c r="U282"/>
  <c r="C282"/>
  <c r="P282" s="1"/>
  <c r="U281"/>
  <c r="P281"/>
  <c r="C281"/>
  <c r="U280"/>
  <c r="C280"/>
  <c r="U279"/>
  <c r="C279"/>
  <c r="U278"/>
  <c r="C278"/>
  <c r="P278" s="1"/>
  <c r="U277"/>
  <c r="P277"/>
  <c r="C277"/>
  <c r="U276"/>
  <c r="C276"/>
  <c r="U275"/>
  <c r="C275"/>
  <c r="U274"/>
  <c r="C274"/>
  <c r="P274" s="1"/>
  <c r="U273"/>
  <c r="P273"/>
  <c r="C273"/>
  <c r="U272"/>
  <c r="C272"/>
  <c r="U271"/>
  <c r="C271"/>
  <c r="U270"/>
  <c r="C270"/>
  <c r="P270" s="1"/>
  <c r="U269"/>
  <c r="P269"/>
  <c r="C269"/>
  <c r="U268"/>
  <c r="C268"/>
  <c r="U267"/>
  <c r="C267"/>
  <c r="U266"/>
  <c r="C266"/>
  <c r="P266" s="1"/>
  <c r="U265"/>
  <c r="P265"/>
  <c r="C265"/>
  <c r="U264"/>
  <c r="C264"/>
  <c r="U263"/>
  <c r="C263"/>
  <c r="U262"/>
  <c r="C262"/>
  <c r="P262" s="1"/>
  <c r="U261"/>
  <c r="P261"/>
  <c r="C261"/>
  <c r="U260"/>
  <c r="C260"/>
  <c r="U259"/>
  <c r="C259"/>
  <c r="U258"/>
  <c r="C258"/>
  <c r="P258" s="1"/>
  <c r="U257"/>
  <c r="P257"/>
  <c r="C257"/>
  <c r="U256"/>
  <c r="C256"/>
  <c r="U255"/>
  <c r="C255"/>
  <c r="U254"/>
  <c r="C254"/>
  <c r="P254" s="1"/>
  <c r="U253"/>
  <c r="P253"/>
  <c r="C253"/>
  <c r="U252"/>
  <c r="C252"/>
  <c r="U251"/>
  <c r="C251"/>
  <c r="U250"/>
  <c r="C250"/>
  <c r="P250" s="1"/>
  <c r="U249"/>
  <c r="P249"/>
  <c r="C249"/>
  <c r="U248"/>
  <c r="C248"/>
  <c r="U247"/>
  <c r="C247"/>
  <c r="U246"/>
  <c r="C246"/>
  <c r="P246" s="1"/>
  <c r="U245"/>
  <c r="P245"/>
  <c r="C245"/>
  <c r="U244"/>
  <c r="C244"/>
  <c r="U243"/>
  <c r="C243"/>
  <c r="U242"/>
  <c r="C242"/>
  <c r="P242" s="1"/>
  <c r="U241"/>
  <c r="P241"/>
  <c r="C241"/>
  <c r="U240"/>
  <c r="C240"/>
  <c r="U239"/>
  <c r="C239"/>
  <c r="U238"/>
  <c r="C238"/>
  <c r="P238" s="1"/>
  <c r="U237"/>
  <c r="P237"/>
  <c r="C237"/>
  <c r="U236"/>
  <c r="C236"/>
  <c r="U235"/>
  <c r="C235"/>
  <c r="U234"/>
  <c r="C234"/>
  <c r="P234" s="1"/>
  <c r="U233"/>
  <c r="P233"/>
  <c r="C233"/>
  <c r="U232"/>
  <c r="C232"/>
  <c r="U231"/>
  <c r="C231"/>
  <c r="U230"/>
  <c r="C230"/>
  <c r="P230" s="1"/>
  <c r="U229"/>
  <c r="P229"/>
  <c r="C229"/>
  <c r="U228"/>
  <c r="C228"/>
  <c r="U227"/>
  <c r="C227"/>
  <c r="U226"/>
  <c r="C226"/>
  <c r="P226" s="1"/>
  <c r="U225"/>
  <c r="P225"/>
  <c r="C225"/>
  <c r="U224"/>
  <c r="C224"/>
  <c r="U223"/>
  <c r="C223"/>
  <c r="U222"/>
  <c r="C222"/>
  <c r="P222" s="1"/>
  <c r="U221"/>
  <c r="P221"/>
  <c r="C221"/>
  <c r="U220"/>
  <c r="C220"/>
  <c r="U219"/>
  <c r="C219"/>
  <c r="U218"/>
  <c r="C218"/>
  <c r="P218" s="1"/>
  <c r="U217"/>
  <c r="P217"/>
  <c r="C217"/>
  <c r="U216"/>
  <c r="C216"/>
  <c r="U215"/>
  <c r="C215"/>
  <c r="U214"/>
  <c r="C214"/>
  <c r="P214" s="1"/>
  <c r="U213"/>
  <c r="P213"/>
  <c r="C213"/>
  <c r="U212"/>
  <c r="C212"/>
  <c r="U211"/>
  <c r="C211"/>
  <c r="U210"/>
  <c r="C210"/>
  <c r="P210" s="1"/>
  <c r="U209"/>
  <c r="P209"/>
  <c r="C209"/>
  <c r="U208"/>
  <c r="C208"/>
  <c r="U207"/>
  <c r="C207"/>
  <c r="U206"/>
  <c r="C206"/>
  <c r="P206" s="1"/>
  <c r="U205"/>
  <c r="P205"/>
  <c r="C205"/>
  <c r="U204"/>
  <c r="C204"/>
  <c r="U203"/>
  <c r="C203"/>
  <c r="U202"/>
  <c r="C202"/>
  <c r="P202" s="1"/>
  <c r="U201"/>
  <c r="P201"/>
  <c r="C201"/>
  <c r="U200"/>
  <c r="C200"/>
  <c r="U199"/>
  <c r="C199"/>
  <c r="U198"/>
  <c r="C198"/>
  <c r="P198" s="1"/>
  <c r="U197"/>
  <c r="P197"/>
  <c r="C197"/>
  <c r="U196"/>
  <c r="C196"/>
  <c r="U195"/>
  <c r="C195"/>
  <c r="U194"/>
  <c r="C194"/>
  <c r="P194" s="1"/>
  <c r="U193"/>
  <c r="P193"/>
  <c r="C193"/>
  <c r="U192"/>
  <c r="C192"/>
  <c r="U191"/>
  <c r="C191"/>
  <c r="U190"/>
  <c r="C190"/>
  <c r="P190" s="1"/>
  <c r="U189"/>
  <c r="P189"/>
  <c r="C189"/>
  <c r="U188"/>
  <c r="C188"/>
  <c r="U187"/>
  <c r="C187"/>
  <c r="U186"/>
  <c r="C186"/>
  <c r="P186" s="1"/>
  <c r="U185"/>
  <c r="P185"/>
  <c r="C185"/>
  <c r="U184"/>
  <c r="C184"/>
  <c r="U183"/>
  <c r="C183"/>
  <c r="U182"/>
  <c r="C182"/>
  <c r="P182" s="1"/>
  <c r="U181"/>
  <c r="P181"/>
  <c r="C181"/>
  <c r="U180"/>
  <c r="C180"/>
  <c r="U179"/>
  <c r="C179"/>
  <c r="U178"/>
  <c r="C178"/>
  <c r="P178" s="1"/>
  <c r="U177"/>
  <c r="P177"/>
  <c r="C177"/>
  <c r="U176"/>
  <c r="C176"/>
  <c r="U175"/>
  <c r="C175"/>
  <c r="U174"/>
  <c r="C174"/>
  <c r="P174" s="1"/>
  <c r="U173"/>
  <c r="C173"/>
  <c r="U172"/>
  <c r="C172"/>
  <c r="U171"/>
  <c r="C171"/>
  <c r="U170"/>
  <c r="C170"/>
  <c r="P170" s="1"/>
  <c r="U169"/>
  <c r="C169"/>
  <c r="U168"/>
  <c r="C168"/>
  <c r="U167"/>
  <c r="C167"/>
  <c r="U166"/>
  <c r="C166"/>
  <c r="P166" s="1"/>
  <c r="U165"/>
  <c r="C165"/>
  <c r="U164"/>
  <c r="C164"/>
  <c r="U163"/>
  <c r="C163"/>
  <c r="U162"/>
  <c r="C162"/>
  <c r="P162" s="1"/>
  <c r="U161"/>
  <c r="C161"/>
  <c r="U160"/>
  <c r="C160"/>
  <c r="U159"/>
  <c r="C159"/>
  <c r="U158"/>
  <c r="C158"/>
  <c r="P158" s="1"/>
  <c r="U157"/>
  <c r="C157"/>
  <c r="U156"/>
  <c r="C156"/>
  <c r="U155"/>
  <c r="C155"/>
  <c r="U154"/>
  <c r="C154"/>
  <c r="P154" s="1"/>
  <c r="U153"/>
  <c r="C153"/>
  <c r="U152"/>
  <c r="C152"/>
  <c r="U151"/>
  <c r="C151"/>
  <c r="U150"/>
  <c r="C150"/>
  <c r="P150" s="1"/>
  <c r="U149"/>
  <c r="C149"/>
  <c r="U148"/>
  <c r="C148"/>
  <c r="U147"/>
  <c r="C147"/>
  <c r="U146"/>
  <c r="C146"/>
  <c r="P146" s="1"/>
  <c r="U145"/>
  <c r="C145"/>
  <c r="U144"/>
  <c r="P144"/>
  <c r="C144"/>
  <c r="U143"/>
  <c r="C143"/>
  <c r="U142"/>
  <c r="C142"/>
  <c r="U141"/>
  <c r="C141"/>
  <c r="P141" s="1"/>
  <c r="U140"/>
  <c r="P140"/>
  <c r="C140"/>
  <c r="U139"/>
  <c r="P139"/>
  <c r="C139"/>
  <c r="U138"/>
  <c r="C138"/>
  <c r="U137"/>
  <c r="C137"/>
  <c r="P137" s="1"/>
  <c r="AM136"/>
  <c r="U136"/>
  <c r="C136"/>
  <c r="AM135"/>
  <c r="U135"/>
  <c r="P135"/>
  <c r="C135"/>
  <c r="AM134"/>
  <c r="U134"/>
  <c r="P134"/>
  <c r="C134"/>
  <c r="AM133"/>
  <c r="U133"/>
  <c r="C133"/>
  <c r="P133" s="1"/>
  <c r="AM132"/>
  <c r="U132"/>
  <c r="C132"/>
  <c r="AM131"/>
  <c r="U131"/>
  <c r="P131"/>
  <c r="C131"/>
  <c r="AM130"/>
  <c r="U130"/>
  <c r="P130"/>
  <c r="C130"/>
  <c r="AM129"/>
  <c r="U129"/>
  <c r="C129"/>
  <c r="P129" s="1"/>
  <c r="AM128"/>
  <c r="U128"/>
  <c r="C128"/>
  <c r="AM127"/>
  <c r="U127"/>
  <c r="P127"/>
  <c r="C127"/>
  <c r="AM126"/>
  <c r="U126"/>
  <c r="P126"/>
  <c r="C126"/>
  <c r="AM125"/>
  <c r="U125"/>
  <c r="C125"/>
  <c r="P125" s="1"/>
  <c r="AM124"/>
  <c r="U124"/>
  <c r="C124"/>
  <c r="AM123"/>
  <c r="U123"/>
  <c r="P123"/>
  <c r="C123"/>
  <c r="AM122"/>
  <c r="U122"/>
  <c r="P122"/>
  <c r="C122"/>
  <c r="AM121"/>
  <c r="U121"/>
  <c r="C121"/>
  <c r="P121" s="1"/>
  <c r="AM120"/>
  <c r="U120"/>
  <c r="C120"/>
  <c r="AM119"/>
  <c r="U119"/>
  <c r="P119"/>
  <c r="C119"/>
  <c r="AM118"/>
  <c r="U118"/>
  <c r="P118"/>
  <c r="C118"/>
  <c r="AM117"/>
  <c r="U117"/>
  <c r="C117"/>
  <c r="P117" s="1"/>
  <c r="AM116"/>
  <c r="U116"/>
  <c r="C116"/>
  <c r="AM115"/>
  <c r="U115"/>
  <c r="P115"/>
  <c r="C115"/>
  <c r="AM114"/>
  <c r="U114"/>
  <c r="P114"/>
  <c r="C114"/>
  <c r="AM113"/>
  <c r="U113"/>
  <c r="C113"/>
  <c r="P113" s="1"/>
  <c r="AM112"/>
  <c r="U112"/>
  <c r="C112"/>
  <c r="AM111"/>
  <c r="U111"/>
  <c r="P111"/>
  <c r="C111"/>
  <c r="AM110"/>
  <c r="U110"/>
  <c r="P110"/>
  <c r="C110"/>
  <c r="AM109"/>
  <c r="U109"/>
  <c r="C109"/>
  <c r="P109" s="1"/>
  <c r="AM108"/>
  <c r="U108"/>
  <c r="C108"/>
  <c r="AM107"/>
  <c r="U107"/>
  <c r="P107"/>
  <c r="C107"/>
  <c r="AM106"/>
  <c r="U106"/>
  <c r="P106"/>
  <c r="C106"/>
  <c r="AM105"/>
  <c r="U105"/>
  <c r="C105"/>
  <c r="P105" s="1"/>
  <c r="AM104"/>
  <c r="U104"/>
  <c r="C104"/>
  <c r="AM103"/>
  <c r="U103"/>
  <c r="P103"/>
  <c r="C103"/>
  <c r="AM102"/>
  <c r="U102"/>
  <c r="P102"/>
  <c r="C102"/>
  <c r="AM101"/>
  <c r="U101"/>
  <c r="C101"/>
  <c r="P101" s="1"/>
  <c r="AM100"/>
  <c r="U100"/>
  <c r="C100"/>
  <c r="AM99"/>
  <c r="U99"/>
  <c r="P99"/>
  <c r="C99"/>
  <c r="AM98"/>
  <c r="U98"/>
  <c r="P98"/>
  <c r="C98"/>
  <c r="AM97"/>
  <c r="U97"/>
  <c r="C97"/>
  <c r="P97" s="1"/>
  <c r="AM96"/>
  <c r="U96"/>
  <c r="C96"/>
  <c r="AM95"/>
  <c r="U95"/>
  <c r="P95"/>
  <c r="C95"/>
  <c r="AM94"/>
  <c r="U94"/>
  <c r="P94"/>
  <c r="C94"/>
  <c r="AM93"/>
  <c r="U93"/>
  <c r="C93"/>
  <c r="P93" s="1"/>
  <c r="AM92"/>
  <c r="U92"/>
  <c r="C92"/>
  <c r="AM91"/>
  <c r="U91"/>
  <c r="P91"/>
  <c r="C91"/>
  <c r="AM90"/>
  <c r="U90"/>
  <c r="P90"/>
  <c r="C90"/>
  <c r="AM89"/>
  <c r="U89"/>
  <c r="C89"/>
  <c r="P89" s="1"/>
  <c r="AM88"/>
  <c r="U88"/>
  <c r="C88"/>
  <c r="AM87"/>
  <c r="U87"/>
  <c r="P87"/>
  <c r="C87"/>
  <c r="AM86"/>
  <c r="U86"/>
  <c r="P86"/>
  <c r="C86"/>
  <c r="AM85"/>
  <c r="U85"/>
  <c r="C85"/>
  <c r="P85" s="1"/>
  <c r="AM84"/>
  <c r="U84"/>
  <c r="C84"/>
  <c r="AM83"/>
  <c r="U83"/>
  <c r="P83"/>
  <c r="C83"/>
  <c r="AM82"/>
  <c r="U82"/>
  <c r="P82"/>
  <c r="C82"/>
  <c r="AM81"/>
  <c r="U81"/>
  <c r="C81"/>
  <c r="P81" s="1"/>
  <c r="AM80"/>
  <c r="U80"/>
  <c r="C80"/>
  <c r="AM79"/>
  <c r="U79"/>
  <c r="P79"/>
  <c r="C79"/>
  <c r="AM78"/>
  <c r="U78"/>
  <c r="C78"/>
  <c r="AM77"/>
  <c r="U77"/>
  <c r="C77"/>
  <c r="P77" s="1"/>
  <c r="AM76"/>
  <c r="U76"/>
  <c r="C76"/>
  <c r="AM75"/>
  <c r="U75"/>
  <c r="C75"/>
  <c r="AM74"/>
  <c r="U74"/>
  <c r="C74"/>
  <c r="AM73"/>
  <c r="U73"/>
  <c r="C73"/>
  <c r="P73" s="1"/>
  <c r="AM72"/>
  <c r="U72"/>
  <c r="C72"/>
  <c r="AM71"/>
  <c r="U71"/>
  <c r="P71"/>
  <c r="C71"/>
  <c r="AM70"/>
  <c r="U70"/>
  <c r="C70"/>
  <c r="AM69"/>
  <c r="U69"/>
  <c r="C69"/>
  <c r="P69" s="1"/>
  <c r="AM68"/>
  <c r="U68"/>
  <c r="C68"/>
  <c r="AM67"/>
  <c r="U67"/>
  <c r="C67"/>
  <c r="AM66"/>
  <c r="U66"/>
  <c r="C66"/>
  <c r="AM65"/>
  <c r="U65"/>
  <c r="C65"/>
  <c r="P65" s="1"/>
  <c r="AM64"/>
  <c r="U64"/>
  <c r="C64"/>
  <c r="AM63"/>
  <c r="U63"/>
  <c r="C63"/>
  <c r="AM62"/>
  <c r="U62"/>
  <c r="C62"/>
  <c r="AM61"/>
  <c r="U61"/>
  <c r="C61"/>
  <c r="P61" s="1"/>
  <c r="AM60"/>
  <c r="U60"/>
  <c r="C60"/>
  <c r="AM59"/>
  <c r="U59"/>
  <c r="C59"/>
  <c r="AM58"/>
  <c r="U58"/>
  <c r="C58"/>
  <c r="AM57"/>
  <c r="U57"/>
  <c r="C57"/>
  <c r="P57" s="1"/>
  <c r="AM56"/>
  <c r="U56"/>
  <c r="C56"/>
  <c r="AM55"/>
  <c r="U55"/>
  <c r="C55"/>
  <c r="AM54"/>
  <c r="U54"/>
  <c r="C54"/>
  <c r="AM53"/>
  <c r="U53"/>
  <c r="C53"/>
  <c r="P53" s="1"/>
  <c r="AM52"/>
  <c r="U52"/>
  <c r="C52"/>
  <c r="AM51"/>
  <c r="U51"/>
  <c r="C51"/>
  <c r="AM50"/>
  <c r="U50"/>
  <c r="C50"/>
  <c r="AM49"/>
  <c r="U49"/>
  <c r="C49"/>
  <c r="P49" s="1"/>
  <c r="AM48"/>
  <c r="U48"/>
  <c r="C48"/>
  <c r="AM47"/>
  <c r="U47"/>
  <c r="C47"/>
  <c r="AM46"/>
  <c r="U46"/>
  <c r="C46"/>
  <c r="AM45"/>
  <c r="U45"/>
  <c r="C45"/>
  <c r="P45" s="1"/>
  <c r="AM44"/>
  <c r="U44"/>
  <c r="C44"/>
  <c r="AM43"/>
  <c r="U43"/>
  <c r="C43"/>
  <c r="AM42"/>
  <c r="U42"/>
  <c r="C42"/>
  <c r="AM41"/>
  <c r="U41"/>
  <c r="C41"/>
  <c r="P41" s="1"/>
  <c r="AM40"/>
  <c r="U40"/>
  <c r="C40"/>
  <c r="AM39"/>
  <c r="U39"/>
  <c r="C39"/>
  <c r="AM38"/>
  <c r="U38"/>
  <c r="C38"/>
  <c r="AM37"/>
  <c r="U37"/>
  <c r="C37"/>
  <c r="P37" s="1"/>
  <c r="AM36"/>
  <c r="U36"/>
  <c r="C36"/>
  <c r="AM35"/>
  <c r="U35"/>
  <c r="C35"/>
  <c r="AM34"/>
  <c r="U34"/>
  <c r="C34"/>
  <c r="AM33"/>
  <c r="U33"/>
  <c r="C33"/>
  <c r="P33" s="1"/>
  <c r="AM32"/>
  <c r="U32"/>
  <c r="C32"/>
  <c r="AM31"/>
  <c r="U31"/>
  <c r="C31"/>
  <c r="AM30"/>
  <c r="U30"/>
  <c r="C30"/>
  <c r="AM29"/>
  <c r="U29"/>
  <c r="C29"/>
  <c r="P29" s="1"/>
  <c r="AM28"/>
  <c r="U28"/>
  <c r="C28"/>
  <c r="AM27"/>
  <c r="U27"/>
  <c r="C27"/>
  <c r="AM26"/>
  <c r="U26"/>
  <c r="C26"/>
  <c r="AM25"/>
  <c r="U25"/>
  <c r="C25"/>
  <c r="J25" s="1"/>
  <c r="W38" s="1"/>
  <c r="AM24"/>
  <c r="U24"/>
  <c r="C24"/>
  <c r="J24" s="1"/>
  <c r="W37" s="1"/>
  <c r="AM23"/>
  <c r="U23"/>
  <c r="C23"/>
  <c r="J23" s="1"/>
  <c r="W36" s="1"/>
  <c r="AM22"/>
  <c r="U22"/>
  <c r="C22"/>
  <c r="AM21"/>
  <c r="U21"/>
  <c r="C21"/>
  <c r="J21" s="1"/>
  <c r="W34" s="1"/>
  <c r="AM20"/>
  <c r="U20"/>
  <c r="C20"/>
  <c r="J20" s="1"/>
  <c r="W33" s="1"/>
  <c r="AM19"/>
  <c r="U19"/>
  <c r="C19"/>
  <c r="J19" s="1"/>
  <c r="W32" s="1"/>
  <c r="AM18"/>
  <c r="U18"/>
  <c r="C18"/>
  <c r="AM17"/>
  <c r="U17"/>
  <c r="C17"/>
  <c r="AM16"/>
  <c r="W16"/>
  <c r="U16"/>
  <c r="C16"/>
  <c r="AM15"/>
  <c r="W15"/>
  <c r="U15"/>
  <c r="C15"/>
  <c r="AM14"/>
  <c r="W14"/>
  <c r="U14"/>
  <c r="C14"/>
  <c r="AM13"/>
  <c r="W13"/>
  <c r="U13"/>
  <c r="C13"/>
  <c r="AM12"/>
  <c r="W12"/>
  <c r="U12"/>
  <c r="C12"/>
  <c r="AM11"/>
  <c r="W11"/>
  <c r="U11"/>
  <c r="C11"/>
  <c r="AM10"/>
  <c r="W10"/>
  <c r="U10"/>
  <c r="C10"/>
  <c r="AM9"/>
  <c r="W9"/>
  <c r="U9"/>
  <c r="C9"/>
  <c r="AM8"/>
  <c r="W8"/>
  <c r="U8"/>
  <c r="C8"/>
  <c r="AM7"/>
  <c r="W7"/>
  <c r="U7"/>
  <c r="C7"/>
  <c r="AM6"/>
  <c r="W6"/>
  <c r="U6"/>
  <c r="C6"/>
  <c r="AM5"/>
  <c r="W5"/>
  <c r="U5"/>
  <c r="N5"/>
  <c r="N6" s="1"/>
  <c r="C5"/>
  <c r="A5"/>
  <c r="AL5" s="1"/>
  <c r="AC4"/>
  <c r="AC5" s="1"/>
  <c r="AC6" s="1"/>
  <c r="AC7" s="1"/>
  <c r="AC8" s="1"/>
  <c r="AC9" s="1"/>
  <c r="AC10" s="1"/>
  <c r="AC11" s="1"/>
  <c r="AC12" s="1"/>
  <c r="AC13" s="1"/>
  <c r="AC14" s="1"/>
  <c r="AC15" s="1"/>
  <c r="AC16" s="1"/>
  <c r="AC17" s="1"/>
  <c r="AC18" s="1"/>
  <c r="AC19" s="1"/>
  <c r="AC20" s="1"/>
  <c r="AC21" s="1"/>
  <c r="AC22" s="1"/>
  <c r="AC23" s="1"/>
  <c r="AC24" s="1"/>
  <c r="AC25" s="1"/>
  <c r="AC26" s="1"/>
  <c r="AC27" s="1"/>
  <c r="AC28" s="1"/>
  <c r="AC29" s="1"/>
  <c r="AC30" s="1"/>
  <c r="AC31" s="1"/>
  <c r="AC32" s="1"/>
  <c r="AC33" s="1"/>
  <c r="AC34" s="1"/>
  <c r="AC35" s="1"/>
  <c r="AC36" s="1"/>
  <c r="AC37" s="1"/>
  <c r="AC38" s="1"/>
  <c r="AC39" s="1"/>
  <c r="AC40" s="1"/>
  <c r="AC41" s="1"/>
  <c r="AC42" s="1"/>
  <c r="AC43" s="1"/>
  <c r="AC44" s="1"/>
  <c r="AC45" s="1"/>
  <c r="AC46" s="1"/>
  <c r="AC47" s="1"/>
  <c r="AC48" s="1"/>
  <c r="AC49" s="1"/>
  <c r="AC50" s="1"/>
  <c r="AC51" s="1"/>
  <c r="AC52" s="1"/>
  <c r="AC53" s="1"/>
  <c r="AC54" s="1"/>
  <c r="AC55" s="1"/>
  <c r="AC56" s="1"/>
  <c r="AC57" s="1"/>
  <c r="AC58" s="1"/>
  <c r="AC59" s="1"/>
  <c r="AC60" s="1"/>
  <c r="AC61" s="1"/>
  <c r="AC62" s="1"/>
  <c r="AC63" s="1"/>
  <c r="AC64" s="1"/>
  <c r="AC65" s="1"/>
  <c r="AC66" s="1"/>
  <c r="AC67" s="1"/>
  <c r="AC68" s="1"/>
  <c r="AC69" s="1"/>
  <c r="AC70" s="1"/>
  <c r="AC71" s="1"/>
  <c r="AC72" s="1"/>
  <c r="AC73" s="1"/>
  <c r="AC74" s="1"/>
  <c r="AC75" s="1"/>
  <c r="AC76" s="1"/>
  <c r="AC77" s="1"/>
  <c r="AC78" s="1"/>
  <c r="AC79" s="1"/>
  <c r="AC80" s="1"/>
  <c r="AC81" s="1"/>
  <c r="AC82" s="1"/>
  <c r="AC83" s="1"/>
  <c r="AC84" s="1"/>
  <c r="AC85" s="1"/>
  <c r="AC86" s="1"/>
  <c r="AC87" s="1"/>
  <c r="AC88" s="1"/>
  <c r="AC89" s="1"/>
  <c r="AC90" s="1"/>
  <c r="AC91" s="1"/>
  <c r="AC92" s="1"/>
  <c r="AC93" s="1"/>
  <c r="AC94" s="1"/>
  <c r="AC95" s="1"/>
  <c r="AC96" s="1"/>
  <c r="AC97" s="1"/>
  <c r="AC98" s="1"/>
  <c r="AC99" s="1"/>
  <c r="AC100" s="1"/>
  <c r="AC101" s="1"/>
  <c r="AC102" s="1"/>
  <c r="AC103" s="1"/>
  <c r="AC104" s="1"/>
  <c r="AC105" s="1"/>
  <c r="AC106" s="1"/>
  <c r="AC107" s="1"/>
  <c r="AC108" s="1"/>
  <c r="AC109" s="1"/>
  <c r="AC110" s="1"/>
  <c r="AC111" s="1"/>
  <c r="AC112" s="1"/>
  <c r="AC113" s="1"/>
  <c r="AC114" s="1"/>
  <c r="AC115" s="1"/>
  <c r="AC116" s="1"/>
  <c r="AC117" s="1"/>
  <c r="AC118" s="1"/>
  <c r="AC119" s="1"/>
  <c r="AC120" s="1"/>
  <c r="AC121" s="1"/>
  <c r="AC122" s="1"/>
  <c r="AC123" s="1"/>
  <c r="AC124" s="1"/>
  <c r="AC125" s="1"/>
  <c r="AC126" s="1"/>
  <c r="AC127" s="1"/>
  <c r="AC128" s="1"/>
  <c r="AC129" s="1"/>
  <c r="AC130" s="1"/>
  <c r="AC131" s="1"/>
  <c r="AC132" s="1"/>
  <c r="AC133" s="1"/>
  <c r="AC134" s="1"/>
  <c r="AC135" s="1"/>
  <c r="AC136" s="1"/>
  <c r="AC137" s="1"/>
  <c r="AC138" s="1"/>
  <c r="AC139" s="1"/>
  <c r="AC140" s="1"/>
  <c r="AC141" s="1"/>
  <c r="AC142" s="1"/>
  <c r="AC143" s="1"/>
  <c r="AC144" s="1"/>
  <c r="AC145" s="1"/>
  <c r="AC146" s="1"/>
  <c r="AC147" s="1"/>
  <c r="AC148" s="1"/>
  <c r="AC149" s="1"/>
  <c r="AC150" s="1"/>
  <c r="AC151" s="1"/>
  <c r="AC152" s="1"/>
  <c r="AC153" s="1"/>
  <c r="AC154" s="1"/>
  <c r="AC155" s="1"/>
  <c r="AC156" s="1"/>
  <c r="AC157" s="1"/>
  <c r="AC158" s="1"/>
  <c r="AC159" s="1"/>
  <c r="AC160" s="1"/>
  <c r="AC161" s="1"/>
  <c r="AC162" s="1"/>
  <c r="AC163" s="1"/>
  <c r="AC164" s="1"/>
  <c r="AC165" s="1"/>
  <c r="AC166" s="1"/>
  <c r="AC167" s="1"/>
  <c r="AC168" s="1"/>
  <c r="AC169" s="1"/>
  <c r="AC170" s="1"/>
  <c r="AC171" s="1"/>
  <c r="AC172" s="1"/>
  <c r="AC173" s="1"/>
  <c r="AC174" s="1"/>
  <c r="AC175" s="1"/>
  <c r="AC176" s="1"/>
  <c r="AC177" s="1"/>
  <c r="AC178" s="1"/>
  <c r="AC179" s="1"/>
  <c r="AC180" s="1"/>
  <c r="AC181" s="1"/>
  <c r="AC182" s="1"/>
  <c r="AC183" s="1"/>
  <c r="AC184" s="1"/>
  <c r="AC185" s="1"/>
  <c r="AC186" s="1"/>
  <c r="AC187" s="1"/>
  <c r="AC188" s="1"/>
  <c r="AC189" s="1"/>
  <c r="AC190" s="1"/>
  <c r="AC191" s="1"/>
  <c r="AC192" s="1"/>
  <c r="AC193" s="1"/>
  <c r="AC194" s="1"/>
  <c r="AC195" s="1"/>
  <c r="AC196" s="1"/>
  <c r="AC197" s="1"/>
  <c r="AC198" s="1"/>
  <c r="AC199" s="1"/>
  <c r="AC200" s="1"/>
  <c r="AC201" s="1"/>
  <c r="AC202" s="1"/>
  <c r="AC203" s="1"/>
  <c r="AC204" s="1"/>
  <c r="AC205" s="1"/>
  <c r="AC206" s="1"/>
  <c r="AC207" s="1"/>
  <c r="AC208" s="1"/>
  <c r="AC209" s="1"/>
  <c r="AC210" s="1"/>
  <c r="AC211" s="1"/>
  <c r="AC212" s="1"/>
  <c r="AC213" s="1"/>
  <c r="AC214" s="1"/>
  <c r="AC215" s="1"/>
  <c r="AC216" s="1"/>
  <c r="AC217" s="1"/>
  <c r="AC218" s="1"/>
  <c r="AC219" s="1"/>
  <c r="AC220" s="1"/>
  <c r="AC221" s="1"/>
  <c r="AC222" s="1"/>
  <c r="AC223" s="1"/>
  <c r="AC224" s="1"/>
  <c r="AC225" s="1"/>
  <c r="AC226" s="1"/>
  <c r="AC227" s="1"/>
  <c r="AC228" s="1"/>
  <c r="AC229" s="1"/>
  <c r="AC230" s="1"/>
  <c r="AC231" s="1"/>
  <c r="AC232" s="1"/>
  <c r="AC233" s="1"/>
  <c r="AC234" s="1"/>
  <c r="AC235" s="1"/>
  <c r="AC236" s="1"/>
  <c r="AC237" s="1"/>
  <c r="AC238" s="1"/>
  <c r="AC239" s="1"/>
  <c r="AC240" s="1"/>
  <c r="AC241" s="1"/>
  <c r="AC242" s="1"/>
  <c r="AC243" s="1"/>
  <c r="AC244" s="1"/>
  <c r="AC245" s="1"/>
  <c r="AC246" s="1"/>
  <c r="AC247" s="1"/>
  <c r="AC248" s="1"/>
  <c r="AC249" s="1"/>
  <c r="AC250" s="1"/>
  <c r="AC251" s="1"/>
  <c r="AC252" s="1"/>
  <c r="AC253" s="1"/>
  <c r="AC254" s="1"/>
  <c r="AC255" s="1"/>
  <c r="AC256" s="1"/>
  <c r="AC257" s="1"/>
  <c r="AC258" s="1"/>
  <c r="AC259" s="1"/>
  <c r="AC260" s="1"/>
  <c r="AC261" s="1"/>
  <c r="AC262" s="1"/>
  <c r="AC263" s="1"/>
  <c r="AC264" s="1"/>
  <c r="AC265" s="1"/>
  <c r="AC266" s="1"/>
  <c r="AC267" s="1"/>
  <c r="AC268" s="1"/>
  <c r="AC269" s="1"/>
  <c r="AC270" s="1"/>
  <c r="AC271" s="1"/>
  <c r="AC272" s="1"/>
  <c r="AC273" s="1"/>
  <c r="AC274" s="1"/>
  <c r="AC275" s="1"/>
  <c r="AC276" s="1"/>
  <c r="AC277" s="1"/>
  <c r="AC278" s="1"/>
  <c r="AC279" s="1"/>
  <c r="AC280" s="1"/>
  <c r="AC281" s="1"/>
  <c r="AC282" s="1"/>
  <c r="AC283" s="1"/>
  <c r="AC284" s="1"/>
  <c r="AC285" s="1"/>
  <c r="AC286" s="1"/>
  <c r="AC287" s="1"/>
  <c r="AC288" s="1"/>
  <c r="AC289" s="1"/>
  <c r="AC290" s="1"/>
  <c r="AC291" s="1"/>
  <c r="AC292" s="1"/>
  <c r="AC293" s="1"/>
  <c r="AC294" s="1"/>
  <c r="AC295" s="1"/>
  <c r="AC296" s="1"/>
  <c r="AC297" s="1"/>
  <c r="AC298" s="1"/>
  <c r="AC299" s="1"/>
  <c r="AC300" s="1"/>
  <c r="AC301" s="1"/>
  <c r="AC302" s="1"/>
  <c r="AC303" s="1"/>
  <c r="AC304" s="1"/>
  <c r="AC305" s="1"/>
  <c r="AC306" s="1"/>
  <c r="AC307" s="1"/>
  <c r="AC308" s="1"/>
  <c r="AC309" s="1"/>
  <c r="AC310" s="1"/>
  <c r="AC311" s="1"/>
  <c r="AC312" s="1"/>
  <c r="AC313" s="1"/>
  <c r="AC314" s="1"/>
  <c r="AC315" s="1"/>
  <c r="AC316" s="1"/>
  <c r="AC317" s="1"/>
  <c r="AC318" s="1"/>
  <c r="AC319" s="1"/>
  <c r="AC320" s="1"/>
  <c r="AC321" s="1"/>
  <c r="AC322" s="1"/>
  <c r="AC323" s="1"/>
  <c r="AC324" s="1"/>
  <c r="AC325" s="1"/>
  <c r="AC326" s="1"/>
  <c r="AC327" s="1"/>
  <c r="AC328" s="1"/>
  <c r="AC329" s="1"/>
  <c r="AC330" s="1"/>
  <c r="AC331" s="1"/>
  <c r="AC332" s="1"/>
  <c r="AC333" s="1"/>
  <c r="AC334" s="1"/>
  <c r="AC335" s="1"/>
  <c r="AC336" s="1"/>
  <c r="AC337" s="1"/>
  <c r="AC338" s="1"/>
  <c r="AC339" s="1"/>
  <c r="AC340" s="1"/>
  <c r="AC341" s="1"/>
  <c r="AC342" s="1"/>
  <c r="AC343" s="1"/>
  <c r="AC344" s="1"/>
  <c r="AC345" s="1"/>
  <c r="AC346" s="1"/>
  <c r="AC347" s="1"/>
  <c r="AC348" s="1"/>
  <c r="AC349" s="1"/>
  <c r="AC350" s="1"/>
  <c r="AC351" s="1"/>
  <c r="AC352" s="1"/>
  <c r="AC353" s="1"/>
  <c r="AC354" s="1"/>
  <c r="AC355" s="1"/>
  <c r="AC356" s="1"/>
  <c r="AC357" s="1"/>
  <c r="AC358" s="1"/>
  <c r="AC359" s="1"/>
  <c r="AC360" s="1"/>
  <c r="AC361" s="1"/>
  <c r="AC362" s="1"/>
  <c r="AC363" s="1"/>
  <c r="AC364" s="1"/>
  <c r="AC365" s="1"/>
  <c r="AC366" s="1"/>
  <c r="AC367" s="1"/>
  <c r="AC368" s="1"/>
  <c r="AC369" s="1"/>
  <c r="AC370" s="1"/>
  <c r="AC371" s="1"/>
  <c r="AC372" s="1"/>
  <c r="AC373" s="1"/>
  <c r="AC374" s="1"/>
  <c r="AC375" s="1"/>
  <c r="AC376" s="1"/>
  <c r="AC377" s="1"/>
  <c r="AC378" s="1"/>
  <c r="AC379" s="1"/>
  <c r="AC380" s="1"/>
  <c r="AC381" s="1"/>
  <c r="AC382" s="1"/>
  <c r="AC383" s="1"/>
  <c r="AC384" s="1"/>
  <c r="AC385" s="1"/>
  <c r="AC386" s="1"/>
  <c r="AC387" s="1"/>
  <c r="AC388" s="1"/>
  <c r="AC389" s="1"/>
  <c r="AC390" s="1"/>
  <c r="AC391" s="1"/>
  <c r="AC392" s="1"/>
  <c r="AC393" s="1"/>
  <c r="AC394" s="1"/>
  <c r="AC395" s="1"/>
  <c r="AC396" s="1"/>
  <c r="AC397" s="1"/>
  <c r="AC398" s="1"/>
  <c r="AC399" s="1"/>
  <c r="AC400" s="1"/>
  <c r="AC401" s="1"/>
  <c r="AC402" s="1"/>
  <c r="AC403" s="1"/>
  <c r="AC404" s="1"/>
  <c r="AC405" s="1"/>
  <c r="AC406" s="1"/>
  <c r="AC407" s="1"/>
  <c r="AC408" s="1"/>
  <c r="AC409" s="1"/>
  <c r="AC410" s="1"/>
  <c r="AC411" s="1"/>
  <c r="AC412" s="1"/>
  <c r="AC413" s="1"/>
  <c r="AC414" s="1"/>
  <c r="AC415" s="1"/>
  <c r="AC416" s="1"/>
  <c r="AC417" s="1"/>
  <c r="AC418" s="1"/>
  <c r="AC419" s="1"/>
  <c r="AC420" s="1"/>
  <c r="AC421" s="1"/>
  <c r="AC422" s="1"/>
  <c r="AC423" s="1"/>
  <c r="AC424" s="1"/>
  <c r="AC425" s="1"/>
  <c r="AC426" s="1"/>
  <c r="AC427" s="1"/>
  <c r="AC428" s="1"/>
  <c r="AC429" s="1"/>
  <c r="AC430" s="1"/>
  <c r="AC431" s="1"/>
  <c r="AC432" s="1"/>
  <c r="AC433" s="1"/>
  <c r="AC434" s="1"/>
  <c r="AC435" s="1"/>
  <c r="AC436" s="1"/>
  <c r="AC437" s="1"/>
  <c r="AC438" s="1"/>
  <c r="AC439" s="1"/>
  <c r="AC440" s="1"/>
  <c r="AC441" s="1"/>
  <c r="AC442" s="1"/>
  <c r="AC443" s="1"/>
  <c r="AC444" s="1"/>
  <c r="AC445" s="1"/>
  <c r="AC446" s="1"/>
  <c r="AC447" s="1"/>
  <c r="AC448" s="1"/>
  <c r="AC449" s="1"/>
  <c r="AC450" s="1"/>
  <c r="AC451" s="1"/>
  <c r="AC452" s="1"/>
  <c r="AC453" s="1"/>
  <c r="AC454" s="1"/>
  <c r="AC455" s="1"/>
  <c r="AC456" s="1"/>
  <c r="AC457" s="1"/>
  <c r="AC458" s="1"/>
  <c r="AC459" s="1"/>
  <c r="AC460" s="1"/>
  <c r="AC461" s="1"/>
  <c r="AC462" s="1"/>
  <c r="AC463" s="1"/>
  <c r="AC464" s="1"/>
  <c r="AC465" s="1"/>
  <c r="AC466" s="1"/>
  <c r="AC467" s="1"/>
  <c r="AC468" s="1"/>
  <c r="AC469" s="1"/>
  <c r="AC470" s="1"/>
  <c r="AC471" s="1"/>
  <c r="AC472" s="1"/>
  <c r="AC473" s="1"/>
  <c r="AC474" s="1"/>
  <c r="AC475" s="1"/>
  <c r="AC476" s="1"/>
  <c r="AC477" s="1"/>
  <c r="AC478" s="1"/>
  <c r="AC479" s="1"/>
  <c r="AC480" s="1"/>
  <c r="AC481" s="1"/>
  <c r="AC482" s="1"/>
  <c r="AC483" s="1"/>
  <c r="AC484" s="1"/>
  <c r="AC485" s="1"/>
  <c r="AC486" s="1"/>
  <c r="AC487" s="1"/>
  <c r="AC488" s="1"/>
  <c r="AC489" s="1"/>
  <c r="AC490" s="1"/>
  <c r="AC491" s="1"/>
  <c r="AC492" s="1"/>
  <c r="AC493" s="1"/>
  <c r="AC494" s="1"/>
  <c r="AC495" s="1"/>
  <c r="AC496" s="1"/>
  <c r="AC497" s="1"/>
  <c r="AC498" s="1"/>
  <c r="AC499" s="1"/>
  <c r="AC500" s="1"/>
  <c r="AC501" s="1"/>
  <c r="AC502" s="1"/>
  <c r="AC503" s="1"/>
  <c r="AC504" s="1"/>
  <c r="AC505" s="1"/>
  <c r="AC506" s="1"/>
  <c r="AC507" s="1"/>
  <c r="AC508" s="1"/>
  <c r="AC509" s="1"/>
  <c r="AC510" s="1"/>
  <c r="AC511" s="1"/>
  <c r="AC512" s="1"/>
  <c r="AC513" s="1"/>
  <c r="AC514" s="1"/>
  <c r="AC515" s="1"/>
  <c r="AC516" s="1"/>
  <c r="AC517" s="1"/>
  <c r="AC518" s="1"/>
  <c r="AC519" s="1"/>
  <c r="AC520" s="1"/>
  <c r="AC521" s="1"/>
  <c r="AC522" s="1"/>
  <c r="AC523" s="1"/>
  <c r="AC524" s="1"/>
  <c r="AC525" s="1"/>
  <c r="AC526" s="1"/>
  <c r="AC527" s="1"/>
  <c r="AC528" s="1"/>
  <c r="AC529" s="1"/>
  <c r="AC530" s="1"/>
  <c r="AC531" s="1"/>
  <c r="AC532" s="1"/>
  <c r="AC533" s="1"/>
  <c r="AC534" s="1"/>
  <c r="AC535" s="1"/>
  <c r="AC536" s="1"/>
  <c r="AC537" s="1"/>
  <c r="AC538" s="1"/>
  <c r="AC539" s="1"/>
  <c r="AC540" s="1"/>
  <c r="AC541" s="1"/>
  <c r="AC542" s="1"/>
  <c r="AC543" s="1"/>
  <c r="AC544" s="1"/>
  <c r="AC545" s="1"/>
  <c r="AC546" s="1"/>
  <c r="AC547" s="1"/>
  <c r="AC548" s="1"/>
  <c r="AC549" s="1"/>
  <c r="AC550" s="1"/>
  <c r="AC551" s="1"/>
  <c r="AC552" s="1"/>
  <c r="AC553" s="1"/>
  <c r="AC554" s="1"/>
  <c r="AC555" s="1"/>
  <c r="AC556" s="1"/>
  <c r="AC557" s="1"/>
  <c r="AC558" s="1"/>
  <c r="AC559" s="1"/>
  <c r="AC560" s="1"/>
  <c r="AC561" s="1"/>
  <c r="AC562" s="1"/>
  <c r="AC563" s="1"/>
  <c r="AC564" s="1"/>
  <c r="AC565" s="1"/>
  <c r="AC566" s="1"/>
  <c r="AC567" s="1"/>
  <c r="AC568" s="1"/>
  <c r="AC569" s="1"/>
  <c r="AC570" s="1"/>
  <c r="AC571" s="1"/>
  <c r="AC572" s="1"/>
  <c r="AC573" s="1"/>
  <c r="AC574" s="1"/>
  <c r="AC575" s="1"/>
  <c r="AC576" s="1"/>
  <c r="AC577" s="1"/>
  <c r="AC578" s="1"/>
  <c r="AC579" s="1"/>
  <c r="AC580" s="1"/>
  <c r="AC581" s="1"/>
  <c r="AC582" s="1"/>
  <c r="AC583" s="1"/>
  <c r="AC584" s="1"/>
  <c r="AC585" s="1"/>
  <c r="AC586" s="1"/>
  <c r="AC587" s="1"/>
  <c r="AC588" s="1"/>
  <c r="AC589" s="1"/>
  <c r="AC590" s="1"/>
  <c r="AC591" s="1"/>
  <c r="AC592" s="1"/>
  <c r="AC593" s="1"/>
  <c r="AC594" s="1"/>
  <c r="AC595" s="1"/>
  <c r="AC596" s="1"/>
  <c r="AC597" s="1"/>
  <c r="AC598" s="1"/>
  <c r="AC599" s="1"/>
  <c r="AC600" s="1"/>
  <c r="AC601" s="1"/>
  <c r="AC602" s="1"/>
  <c r="AC603" s="1"/>
  <c r="AC604" s="1"/>
  <c r="AC605" s="1"/>
  <c r="AC606" s="1"/>
  <c r="AC607" s="1"/>
  <c r="AC608" s="1"/>
  <c r="AC609" s="1"/>
  <c r="AC610" s="1"/>
  <c r="AC611" s="1"/>
  <c r="AC612" s="1"/>
  <c r="AC613" s="1"/>
  <c r="AC614" s="1"/>
  <c r="AC615" s="1"/>
  <c r="AC616" s="1"/>
  <c r="AC617" s="1"/>
  <c r="AC618" s="1"/>
  <c r="AC619" s="1"/>
  <c r="AC620" s="1"/>
  <c r="AC621" s="1"/>
  <c r="AC622" s="1"/>
  <c r="AC623" s="1"/>
  <c r="AC624" s="1"/>
  <c r="AC625" s="1"/>
  <c r="AC626" s="1"/>
  <c r="AC627" s="1"/>
  <c r="AC628" s="1"/>
  <c r="AC629" s="1"/>
  <c r="AC630" s="1"/>
  <c r="AC631" s="1"/>
  <c r="AC632" s="1"/>
  <c r="AC633" s="1"/>
  <c r="AC634" s="1"/>
  <c r="AC635" s="1"/>
  <c r="AC636" s="1"/>
  <c r="AC637" s="1"/>
  <c r="AC638" s="1"/>
  <c r="AC639" s="1"/>
  <c r="AC640" s="1"/>
  <c r="AC641" s="1"/>
  <c r="AC642" s="1"/>
  <c r="AC643" s="1"/>
  <c r="AC644" s="1"/>
  <c r="AC645" s="1"/>
  <c r="AC646" s="1"/>
  <c r="AC647" s="1"/>
  <c r="AC648" s="1"/>
  <c r="AC649" s="1"/>
  <c r="AC650" s="1"/>
  <c r="AC651" s="1"/>
  <c r="AC652" s="1"/>
  <c r="AC653" s="1"/>
  <c r="AC654" s="1"/>
  <c r="AC655" s="1"/>
  <c r="AC656" s="1"/>
  <c r="AC657" s="1"/>
  <c r="AC658" s="1"/>
  <c r="AC659" s="1"/>
  <c r="AC660" s="1"/>
  <c r="AC661" s="1"/>
  <c r="AC662" s="1"/>
  <c r="AC663" s="1"/>
  <c r="AC664" s="1"/>
  <c r="AC665" s="1"/>
  <c r="AC666" s="1"/>
  <c r="AC667" s="1"/>
  <c r="AC668" s="1"/>
  <c r="AC669" s="1"/>
  <c r="AC670" s="1"/>
  <c r="AC671" s="1"/>
  <c r="AC672" s="1"/>
  <c r="AC673" s="1"/>
  <c r="AC674" s="1"/>
  <c r="AC675" s="1"/>
  <c r="AC676" s="1"/>
  <c r="AC677" s="1"/>
  <c r="AC678" s="1"/>
  <c r="AC679" s="1"/>
  <c r="AC680" s="1"/>
  <c r="AC681" s="1"/>
  <c r="AC682" s="1"/>
  <c r="AC683" s="1"/>
  <c r="AC684" s="1"/>
  <c r="AC685" s="1"/>
  <c r="AC686" s="1"/>
  <c r="AC687" s="1"/>
  <c r="AC688" s="1"/>
  <c r="AC689" s="1"/>
  <c r="AC690" s="1"/>
  <c r="AC691" s="1"/>
  <c r="AC692" s="1"/>
  <c r="AC693" s="1"/>
  <c r="AC694" s="1"/>
  <c r="AC695" s="1"/>
  <c r="AC696" s="1"/>
  <c r="AC697" s="1"/>
  <c r="AC698" s="1"/>
  <c r="AC699" s="1"/>
  <c r="AC700" s="1"/>
  <c r="AC701" s="1"/>
  <c r="AC702" s="1"/>
  <c r="AC703" s="1"/>
  <c r="AC704" s="1"/>
  <c r="AC705" s="1"/>
  <c r="AC706" s="1"/>
  <c r="AC707" s="1"/>
  <c r="AC708" s="1"/>
  <c r="AC709" s="1"/>
  <c r="AC710" s="1"/>
  <c r="AC711" s="1"/>
  <c r="AC712" s="1"/>
  <c r="AC713" s="1"/>
  <c r="AC714" s="1"/>
  <c r="AC715" s="1"/>
  <c r="AC716" s="1"/>
  <c r="AC717" s="1"/>
  <c r="AC718" s="1"/>
  <c r="AC719" s="1"/>
  <c r="AC720" s="1"/>
  <c r="AC721" s="1"/>
  <c r="AC722" s="1"/>
  <c r="AC723" s="1"/>
  <c r="AC724" s="1"/>
  <c r="AC725" s="1"/>
  <c r="AC726" s="1"/>
  <c r="AC727" s="1"/>
  <c r="AC728" s="1"/>
  <c r="AC729" s="1"/>
  <c r="AC730" s="1"/>
  <c r="AC731" s="1"/>
  <c r="AC732" s="1"/>
  <c r="AC733" s="1"/>
  <c r="AC734" s="1"/>
  <c r="AC735" s="1"/>
  <c r="AC736" s="1"/>
  <c r="AC737" s="1"/>
  <c r="AC738" s="1"/>
  <c r="AC739" s="1"/>
  <c r="AC740" s="1"/>
  <c r="AC741" s="1"/>
  <c r="AC742" s="1"/>
  <c r="AC743" s="1"/>
  <c r="AC744" s="1"/>
  <c r="AC745" s="1"/>
  <c r="AC746" s="1"/>
  <c r="AC747" s="1"/>
  <c r="AC748" s="1"/>
  <c r="AC749" s="1"/>
  <c r="AC750" s="1"/>
  <c r="AC751" s="1"/>
  <c r="AC752" s="1"/>
  <c r="AC753" s="1"/>
  <c r="AC754" s="1"/>
  <c r="AC755" s="1"/>
  <c r="AC756" s="1"/>
  <c r="AC757" s="1"/>
  <c r="AC758" s="1"/>
  <c r="AC759" s="1"/>
  <c r="AC760" s="1"/>
  <c r="AC761" s="1"/>
  <c r="AC762" s="1"/>
  <c r="AC763" s="1"/>
  <c r="AC764" s="1"/>
  <c r="AC765" s="1"/>
  <c r="AC766" s="1"/>
  <c r="AC767" s="1"/>
  <c r="AC768" s="1"/>
  <c r="AC769" s="1"/>
  <c r="AC770" s="1"/>
  <c r="AC771" s="1"/>
  <c r="AC772" s="1"/>
  <c r="AC773" s="1"/>
  <c r="AC774" s="1"/>
  <c r="AC775" s="1"/>
  <c r="AC776" s="1"/>
  <c r="AC777" s="1"/>
  <c r="AC778" s="1"/>
  <c r="AC779" s="1"/>
  <c r="AC780" s="1"/>
  <c r="AC781" s="1"/>
  <c r="AC782" s="1"/>
  <c r="AC783" s="1"/>
  <c r="AC784" s="1"/>
  <c r="AC785" s="1"/>
  <c r="AC786" s="1"/>
  <c r="AC787" s="1"/>
  <c r="AC788" s="1"/>
  <c r="AC789" s="1"/>
  <c r="AC790" s="1"/>
  <c r="AC791" s="1"/>
  <c r="AC792" s="1"/>
  <c r="AC793" s="1"/>
  <c r="AC794" s="1"/>
  <c r="AC795" s="1"/>
  <c r="AC796" s="1"/>
  <c r="AC797" s="1"/>
  <c r="AC798" s="1"/>
  <c r="AC799" s="1"/>
  <c r="AC800" s="1"/>
  <c r="AC801" s="1"/>
  <c r="AC802" s="1"/>
  <c r="AC803" s="1"/>
  <c r="AC804" s="1"/>
  <c r="AC805" s="1"/>
  <c r="AC806" s="1"/>
  <c r="AC807" s="1"/>
  <c r="AC808" s="1"/>
  <c r="AC809" s="1"/>
  <c r="AC810" s="1"/>
  <c r="AC811" s="1"/>
  <c r="AC812" s="1"/>
  <c r="AC813" s="1"/>
  <c r="AC814" s="1"/>
  <c r="AC815" s="1"/>
  <c r="AC816" s="1"/>
  <c r="AC817" s="1"/>
  <c r="AC818" s="1"/>
  <c r="AC819" s="1"/>
  <c r="AC820" s="1"/>
  <c r="AC821" s="1"/>
  <c r="AC822" s="1"/>
  <c r="AC823" s="1"/>
  <c r="AC824" s="1"/>
  <c r="AC825" s="1"/>
  <c r="AC826" s="1"/>
  <c r="AC827" s="1"/>
  <c r="AC828" s="1"/>
  <c r="AC829" s="1"/>
  <c r="AC830" s="1"/>
  <c r="AC831" s="1"/>
  <c r="AC832" s="1"/>
  <c r="AC833" s="1"/>
  <c r="AC834" s="1"/>
  <c r="AC835" s="1"/>
  <c r="AC836" s="1"/>
  <c r="AC837" s="1"/>
  <c r="AC838" s="1"/>
  <c r="AC839" s="1"/>
  <c r="AC840" s="1"/>
  <c r="AC841" s="1"/>
  <c r="AC842" s="1"/>
  <c r="AC843" s="1"/>
  <c r="AC844" s="1"/>
  <c r="AC845" s="1"/>
  <c r="AC846" s="1"/>
  <c r="AC847" s="1"/>
  <c r="AC848" s="1"/>
  <c r="AC849" s="1"/>
  <c r="AC850" s="1"/>
  <c r="AC851" s="1"/>
  <c r="AC852" s="1"/>
  <c r="AC853" s="1"/>
  <c r="AC854" s="1"/>
  <c r="AC855" s="1"/>
  <c r="AC856" s="1"/>
  <c r="AC857" s="1"/>
  <c r="AC858" s="1"/>
  <c r="AC859" s="1"/>
  <c r="AC860" s="1"/>
  <c r="AC861" s="1"/>
  <c r="AC862" s="1"/>
  <c r="AC863" s="1"/>
  <c r="AC864" s="1"/>
  <c r="AC865" s="1"/>
  <c r="AC866" s="1"/>
  <c r="AC867" s="1"/>
  <c r="AC868" s="1"/>
  <c r="AC869" s="1"/>
  <c r="AC870" s="1"/>
  <c r="AC871" s="1"/>
  <c r="AC872" s="1"/>
  <c r="AC873" s="1"/>
  <c r="AC874" s="1"/>
  <c r="AC875" s="1"/>
  <c r="AC876" s="1"/>
  <c r="AC877" s="1"/>
  <c r="AC878" s="1"/>
  <c r="AC879" s="1"/>
  <c r="AC880" s="1"/>
  <c r="AC881" s="1"/>
  <c r="AC882" s="1"/>
  <c r="AC883" s="1"/>
  <c r="AC884" s="1"/>
  <c r="AC885" s="1"/>
  <c r="AC886" s="1"/>
  <c r="AC887" s="1"/>
  <c r="AC888" s="1"/>
  <c r="AC889" s="1"/>
  <c r="AC890" s="1"/>
  <c r="AC891" s="1"/>
  <c r="AC892" s="1"/>
  <c r="AC893" s="1"/>
  <c r="AC894" s="1"/>
  <c r="AC895" s="1"/>
  <c r="AC896" s="1"/>
  <c r="AC897" s="1"/>
  <c r="AC898" s="1"/>
  <c r="AC899" s="1"/>
  <c r="W4"/>
  <c r="X4" s="1"/>
  <c r="V4"/>
  <c r="Q4" s="1"/>
  <c r="U4"/>
  <c r="K4"/>
  <c r="I4"/>
  <c r="C4"/>
  <c r="O3"/>
  <c r="E3"/>
  <c r="D3"/>
  <c r="C3"/>
  <c r="W2"/>
  <c r="P2"/>
  <c r="AB4" s="1"/>
  <c r="AB5" s="1"/>
  <c r="AB6" s="1"/>
  <c r="AB7" s="1"/>
  <c r="AB8" s="1"/>
  <c r="AB9" s="1"/>
  <c r="AB10" s="1"/>
  <c r="AB11" s="1"/>
  <c r="AB12" s="1"/>
  <c r="AB13" s="1"/>
  <c r="AB14" s="1"/>
  <c r="AB15" s="1"/>
  <c r="AB16" s="1"/>
  <c r="AB17" s="1"/>
  <c r="AB18" s="1"/>
  <c r="AB19" s="1"/>
  <c r="AB20" s="1"/>
  <c r="AB21" s="1"/>
  <c r="AB22" s="1"/>
  <c r="AB23" s="1"/>
  <c r="AB24" s="1"/>
  <c r="AB25" s="1"/>
  <c r="AB26" s="1"/>
  <c r="AB27" s="1"/>
  <c r="AB28" s="1"/>
  <c r="AB29" s="1"/>
  <c r="AB30" s="1"/>
  <c r="AB31" s="1"/>
  <c r="AB32" s="1"/>
  <c r="AB33" s="1"/>
  <c r="AB34" s="1"/>
  <c r="AB35" s="1"/>
  <c r="AB36" s="1"/>
  <c r="AB37" s="1"/>
  <c r="AB38" s="1"/>
  <c r="AB39" s="1"/>
  <c r="AB40" s="1"/>
  <c r="AB41" s="1"/>
  <c r="AB42" s="1"/>
  <c r="AB43" s="1"/>
  <c r="AB44" s="1"/>
  <c r="AB45" s="1"/>
  <c r="AB46" s="1"/>
  <c r="AB47" s="1"/>
  <c r="AB48" s="1"/>
  <c r="AB49" s="1"/>
  <c r="AB50" s="1"/>
  <c r="AB51" s="1"/>
  <c r="AB52" s="1"/>
  <c r="AB53" s="1"/>
  <c r="AB54" s="1"/>
  <c r="AB55" s="1"/>
  <c r="AB56" s="1"/>
  <c r="AB57" s="1"/>
  <c r="AB58" s="1"/>
  <c r="AB59" s="1"/>
  <c r="AB60" s="1"/>
  <c r="AB61" s="1"/>
  <c r="AB62" s="1"/>
  <c r="AB63" s="1"/>
  <c r="AB64" s="1"/>
  <c r="AB65" s="1"/>
  <c r="AB66" s="1"/>
  <c r="AB67" s="1"/>
  <c r="AB68" s="1"/>
  <c r="AB69" s="1"/>
  <c r="AB70" s="1"/>
  <c r="AB71" s="1"/>
  <c r="AB72" s="1"/>
  <c r="AB73" s="1"/>
  <c r="AB74" s="1"/>
  <c r="AB75" s="1"/>
  <c r="AB76" s="1"/>
  <c r="AB77" s="1"/>
  <c r="AB78" s="1"/>
  <c r="AB79" s="1"/>
  <c r="AB80" s="1"/>
  <c r="AB81" s="1"/>
  <c r="AB82" s="1"/>
  <c r="AB83" s="1"/>
  <c r="AB84" s="1"/>
  <c r="AB85" s="1"/>
  <c r="AB86" s="1"/>
  <c r="AB87" s="1"/>
  <c r="AB88" s="1"/>
  <c r="AB89" s="1"/>
  <c r="AB90" s="1"/>
  <c r="AB91" s="1"/>
  <c r="AB92" s="1"/>
  <c r="AB93" s="1"/>
  <c r="AB94" s="1"/>
  <c r="AB95" s="1"/>
  <c r="AB96" s="1"/>
  <c r="AB97" s="1"/>
  <c r="AB98" s="1"/>
  <c r="AB99" s="1"/>
  <c r="AB100" s="1"/>
  <c r="AB101" s="1"/>
  <c r="AB102" s="1"/>
  <c r="AB103" s="1"/>
  <c r="AB104" s="1"/>
  <c r="AB105" s="1"/>
  <c r="AB106" s="1"/>
  <c r="AB107" s="1"/>
  <c r="AB108" s="1"/>
  <c r="AB109" s="1"/>
  <c r="AB110" s="1"/>
  <c r="AB111" s="1"/>
  <c r="AB112" s="1"/>
  <c r="AB113" s="1"/>
  <c r="AB114" s="1"/>
  <c r="AB115" s="1"/>
  <c r="AB116" s="1"/>
  <c r="AB117" s="1"/>
  <c r="AB118" s="1"/>
  <c r="AB119" s="1"/>
  <c r="AB120" s="1"/>
  <c r="AB121" s="1"/>
  <c r="AB122" s="1"/>
  <c r="AB123" s="1"/>
  <c r="AB124" s="1"/>
  <c r="AB125" s="1"/>
  <c r="AB126" s="1"/>
  <c r="AB127" s="1"/>
  <c r="AB128" s="1"/>
  <c r="AB129" s="1"/>
  <c r="AB130" s="1"/>
  <c r="AB131" s="1"/>
  <c r="AB132" s="1"/>
  <c r="AB133" s="1"/>
  <c r="AB134" s="1"/>
  <c r="AB135" s="1"/>
  <c r="AB136" s="1"/>
  <c r="AB137" s="1"/>
  <c r="AB138" s="1"/>
  <c r="AB139" s="1"/>
  <c r="AB140" s="1"/>
  <c r="AB141" s="1"/>
  <c r="AB142" s="1"/>
  <c r="AB143" s="1"/>
  <c r="AB144" s="1"/>
  <c r="AB145" s="1"/>
  <c r="AB146" s="1"/>
  <c r="AB147" s="1"/>
  <c r="AB148" s="1"/>
  <c r="AB149" s="1"/>
  <c r="AB150" s="1"/>
  <c r="AB151" s="1"/>
  <c r="AB152" s="1"/>
  <c r="AB153" s="1"/>
  <c r="AB154" s="1"/>
  <c r="AB155" s="1"/>
  <c r="AB156" s="1"/>
  <c r="AB157" s="1"/>
  <c r="AB158" s="1"/>
  <c r="AB159" s="1"/>
  <c r="AB160" s="1"/>
  <c r="AB161" s="1"/>
  <c r="AB162" s="1"/>
  <c r="AB163" s="1"/>
  <c r="AB164" s="1"/>
  <c r="AB165" s="1"/>
  <c r="AB166" s="1"/>
  <c r="AB167" s="1"/>
  <c r="AB168" s="1"/>
  <c r="AB169" s="1"/>
  <c r="AB170" s="1"/>
  <c r="AB171" s="1"/>
  <c r="AB172" s="1"/>
  <c r="AB173" s="1"/>
  <c r="AB174" s="1"/>
  <c r="AB175" s="1"/>
  <c r="AB176" s="1"/>
  <c r="AB177" s="1"/>
  <c r="AB178" s="1"/>
  <c r="AB179" s="1"/>
  <c r="AB180" s="1"/>
  <c r="AB181" s="1"/>
  <c r="AB182" s="1"/>
  <c r="AB183" s="1"/>
  <c r="AB184" s="1"/>
  <c r="AB185" s="1"/>
  <c r="AB186" s="1"/>
  <c r="AB187" s="1"/>
  <c r="AB188" s="1"/>
  <c r="AB189" s="1"/>
  <c r="AB190" s="1"/>
  <c r="AB191" s="1"/>
  <c r="AB192" s="1"/>
  <c r="AB193" s="1"/>
  <c r="AB194" s="1"/>
  <c r="AB195" s="1"/>
  <c r="AB196" s="1"/>
  <c r="AB197" s="1"/>
  <c r="AB198" s="1"/>
  <c r="AB199" s="1"/>
  <c r="AB200" s="1"/>
  <c r="AB201" s="1"/>
  <c r="AB202" s="1"/>
  <c r="AB203" s="1"/>
  <c r="AB204" s="1"/>
  <c r="AB205" s="1"/>
  <c r="AB206" s="1"/>
  <c r="AB207" s="1"/>
  <c r="AB208" s="1"/>
  <c r="AB209" s="1"/>
  <c r="AB210" s="1"/>
  <c r="AB211" s="1"/>
  <c r="AB212" s="1"/>
  <c r="AB213" s="1"/>
  <c r="AB214" s="1"/>
  <c r="AB215" s="1"/>
  <c r="AB216" s="1"/>
  <c r="AB217" s="1"/>
  <c r="AB218" s="1"/>
  <c r="AB219" s="1"/>
  <c r="AB220" s="1"/>
  <c r="AB221" s="1"/>
  <c r="AB222" s="1"/>
  <c r="AB223" s="1"/>
  <c r="AB224" s="1"/>
  <c r="AB225" s="1"/>
  <c r="AB226" s="1"/>
  <c r="AB227" s="1"/>
  <c r="AB228" s="1"/>
  <c r="AB229" s="1"/>
  <c r="AB230" s="1"/>
  <c r="AB231" s="1"/>
  <c r="AB232" s="1"/>
  <c r="AB233" s="1"/>
  <c r="AB234" s="1"/>
  <c r="AB235" s="1"/>
  <c r="AB236" s="1"/>
  <c r="AB237" s="1"/>
  <c r="AB238" s="1"/>
  <c r="AB239" s="1"/>
  <c r="AB240" s="1"/>
  <c r="AB241" s="1"/>
  <c r="AB242" s="1"/>
  <c r="AB243" s="1"/>
  <c r="AB244" s="1"/>
  <c r="AB245" s="1"/>
  <c r="AB246" s="1"/>
  <c r="AB247" s="1"/>
  <c r="AB248" s="1"/>
  <c r="AB249" s="1"/>
  <c r="AB250" s="1"/>
  <c r="AB251" s="1"/>
  <c r="AB252" s="1"/>
  <c r="AB253" s="1"/>
  <c r="AB254" s="1"/>
  <c r="AB255" s="1"/>
  <c r="AB256" s="1"/>
  <c r="AB257" s="1"/>
  <c r="AB258" s="1"/>
  <c r="AB259" s="1"/>
  <c r="AB260" s="1"/>
  <c r="AB261" s="1"/>
  <c r="AB262" s="1"/>
  <c r="AB263" s="1"/>
  <c r="AB264" s="1"/>
  <c r="AB265" s="1"/>
  <c r="AB266" s="1"/>
  <c r="AB267" s="1"/>
  <c r="AB268" s="1"/>
  <c r="AB269" s="1"/>
  <c r="AB270" s="1"/>
  <c r="AB271" s="1"/>
  <c r="AB272" s="1"/>
  <c r="AB273" s="1"/>
  <c r="AB274" s="1"/>
  <c r="AB275" s="1"/>
  <c r="AB276" s="1"/>
  <c r="AB277" s="1"/>
  <c r="AB278" s="1"/>
  <c r="AB279" s="1"/>
  <c r="AB280" s="1"/>
  <c r="AB281" s="1"/>
  <c r="AB282" s="1"/>
  <c r="AB283" s="1"/>
  <c r="AB284" s="1"/>
  <c r="AB285" s="1"/>
  <c r="AB286" s="1"/>
  <c r="AB287" s="1"/>
  <c r="AB288" s="1"/>
  <c r="AB289" s="1"/>
  <c r="AB290" s="1"/>
  <c r="AB291" s="1"/>
  <c r="AB292" s="1"/>
  <c r="AB293" s="1"/>
  <c r="AB294" s="1"/>
  <c r="AB295" s="1"/>
  <c r="AB296" s="1"/>
  <c r="AB297" s="1"/>
  <c r="AB298" s="1"/>
  <c r="AB299" s="1"/>
  <c r="AB300" s="1"/>
  <c r="AB301" s="1"/>
  <c r="AB302" s="1"/>
  <c r="AB303" s="1"/>
  <c r="AB304" s="1"/>
  <c r="AB305" s="1"/>
  <c r="AB306" s="1"/>
  <c r="AB307" s="1"/>
  <c r="AB308" s="1"/>
  <c r="AB309" s="1"/>
  <c r="AB310" s="1"/>
  <c r="AB311" s="1"/>
  <c r="AB312" s="1"/>
  <c r="AB313" s="1"/>
  <c r="AB314" s="1"/>
  <c r="AB315" s="1"/>
  <c r="AB316" s="1"/>
  <c r="AB317" s="1"/>
  <c r="AB318" s="1"/>
  <c r="AB319" s="1"/>
  <c r="AB320" s="1"/>
  <c r="AB321" s="1"/>
  <c r="AB322" s="1"/>
  <c r="AB323" s="1"/>
  <c r="AB324" s="1"/>
  <c r="AB325" s="1"/>
  <c r="AB326" s="1"/>
  <c r="AB327" s="1"/>
  <c r="AB328" s="1"/>
  <c r="AB329" s="1"/>
  <c r="AB330" s="1"/>
  <c r="AB331" s="1"/>
  <c r="AB332" s="1"/>
  <c r="AB333" s="1"/>
  <c r="AB334" s="1"/>
  <c r="AB335" s="1"/>
  <c r="AB336" s="1"/>
  <c r="AB337" s="1"/>
  <c r="AB338" s="1"/>
  <c r="AB339" s="1"/>
  <c r="AB340" s="1"/>
  <c r="AB341" s="1"/>
  <c r="AB342" s="1"/>
  <c r="AB343" s="1"/>
  <c r="AB344" s="1"/>
  <c r="AB345" s="1"/>
  <c r="AB346" s="1"/>
  <c r="AB347" s="1"/>
  <c r="AB348" s="1"/>
  <c r="AB349" s="1"/>
  <c r="AB350" s="1"/>
  <c r="AB351" s="1"/>
  <c r="AB352" s="1"/>
  <c r="AB353" s="1"/>
  <c r="AB354" s="1"/>
  <c r="AB355" s="1"/>
  <c r="AB356" s="1"/>
  <c r="AB357" s="1"/>
  <c r="AB358" s="1"/>
  <c r="AB359" s="1"/>
  <c r="AB360" s="1"/>
  <c r="AB361" s="1"/>
  <c r="AB362" s="1"/>
  <c r="AB363" s="1"/>
  <c r="AB364" s="1"/>
  <c r="AB365" s="1"/>
  <c r="AB366" s="1"/>
  <c r="AB367" s="1"/>
  <c r="AB368" s="1"/>
  <c r="AB369" s="1"/>
  <c r="AB370" s="1"/>
  <c r="AB371" s="1"/>
  <c r="AB372" s="1"/>
  <c r="AB373" s="1"/>
  <c r="AB374" s="1"/>
  <c r="AB375" s="1"/>
  <c r="AB376" s="1"/>
  <c r="AB377" s="1"/>
  <c r="AB378" s="1"/>
  <c r="AB379" s="1"/>
  <c r="AB380" s="1"/>
  <c r="AB381" s="1"/>
  <c r="AB382" s="1"/>
  <c r="AB383" s="1"/>
  <c r="AB384" s="1"/>
  <c r="AB385" s="1"/>
  <c r="AB386" s="1"/>
  <c r="AB387" s="1"/>
  <c r="AB388" s="1"/>
  <c r="AB389" s="1"/>
  <c r="AB390" s="1"/>
  <c r="AB391" s="1"/>
  <c r="AB392" s="1"/>
  <c r="AB393" s="1"/>
  <c r="AB394" s="1"/>
  <c r="AB395" s="1"/>
  <c r="AB396" s="1"/>
  <c r="AB397" s="1"/>
  <c r="AB398" s="1"/>
  <c r="AB399" s="1"/>
  <c r="AB400" s="1"/>
  <c r="AB401" s="1"/>
  <c r="AB402" s="1"/>
  <c r="AB403" s="1"/>
  <c r="AB404" s="1"/>
  <c r="AB405" s="1"/>
  <c r="AB406" s="1"/>
  <c r="AB407" s="1"/>
  <c r="AB408" s="1"/>
  <c r="AB409" s="1"/>
  <c r="AB410" s="1"/>
  <c r="AB411" s="1"/>
  <c r="AB412" s="1"/>
  <c r="AB413" s="1"/>
  <c r="AB414" s="1"/>
  <c r="AB415" s="1"/>
  <c r="AB416" s="1"/>
  <c r="AB417" s="1"/>
  <c r="AB418" s="1"/>
  <c r="AB419" s="1"/>
  <c r="AB420" s="1"/>
  <c r="AB421" s="1"/>
  <c r="AB422" s="1"/>
  <c r="AB423" s="1"/>
  <c r="AB424" s="1"/>
  <c r="AB425" s="1"/>
  <c r="AB426" s="1"/>
  <c r="AB427" s="1"/>
  <c r="AB428" s="1"/>
  <c r="AB429" s="1"/>
  <c r="AB430" s="1"/>
  <c r="AB431" s="1"/>
  <c r="AB432" s="1"/>
  <c r="AB433" s="1"/>
  <c r="AB434" s="1"/>
  <c r="AB435" s="1"/>
  <c r="AB436" s="1"/>
  <c r="AB437" s="1"/>
  <c r="AB438" s="1"/>
  <c r="AB439" s="1"/>
  <c r="AB440" s="1"/>
  <c r="AB441" s="1"/>
  <c r="AB442" s="1"/>
  <c r="AB443" s="1"/>
  <c r="AB444" s="1"/>
  <c r="AB445" s="1"/>
  <c r="AB446" s="1"/>
  <c r="AB447" s="1"/>
  <c r="AB448" s="1"/>
  <c r="AB449" s="1"/>
  <c r="AB450" s="1"/>
  <c r="AB451" s="1"/>
  <c r="AB452" s="1"/>
  <c r="AB453" s="1"/>
  <c r="AB454" s="1"/>
  <c r="AB455" s="1"/>
  <c r="AB456" s="1"/>
  <c r="AB457" s="1"/>
  <c r="AB458" s="1"/>
  <c r="AB459" s="1"/>
  <c r="AB460" s="1"/>
  <c r="AB461" s="1"/>
  <c r="AB462" s="1"/>
  <c r="AB463" s="1"/>
  <c r="AB464" s="1"/>
  <c r="AB465" s="1"/>
  <c r="AB466" s="1"/>
  <c r="AB467" s="1"/>
  <c r="AB468" s="1"/>
  <c r="AB469" s="1"/>
  <c r="AB470" s="1"/>
  <c r="AB471" s="1"/>
  <c r="AB472" s="1"/>
  <c r="AB473" s="1"/>
  <c r="AB474" s="1"/>
  <c r="AB475" s="1"/>
  <c r="AB476" s="1"/>
  <c r="AB477" s="1"/>
  <c r="AB478" s="1"/>
  <c r="AB479" s="1"/>
  <c r="AB480" s="1"/>
  <c r="AB481" s="1"/>
  <c r="AB482" s="1"/>
  <c r="AB483" s="1"/>
  <c r="AB484" s="1"/>
  <c r="AB485" s="1"/>
  <c r="AB486" s="1"/>
  <c r="AB487" s="1"/>
  <c r="AB488" s="1"/>
  <c r="AB489" s="1"/>
  <c r="AB490" s="1"/>
  <c r="AB491" s="1"/>
  <c r="AB492" s="1"/>
  <c r="AB493" s="1"/>
  <c r="AB494" s="1"/>
  <c r="AB495" s="1"/>
  <c r="AB496" s="1"/>
  <c r="AB497" s="1"/>
  <c r="AB498" s="1"/>
  <c r="AB499" s="1"/>
  <c r="AB500" s="1"/>
  <c r="AB501" s="1"/>
  <c r="AB502" s="1"/>
  <c r="AB503" s="1"/>
  <c r="AB504" s="1"/>
  <c r="AB505" s="1"/>
  <c r="AB506" s="1"/>
  <c r="AB507" s="1"/>
  <c r="AB508" s="1"/>
  <c r="AB509" s="1"/>
  <c r="AB510" s="1"/>
  <c r="AB511" s="1"/>
  <c r="AB512" s="1"/>
  <c r="AB513" s="1"/>
  <c r="AB514" s="1"/>
  <c r="AB515" s="1"/>
  <c r="AB516" s="1"/>
  <c r="AB517" s="1"/>
  <c r="AB518" s="1"/>
  <c r="AB519" s="1"/>
  <c r="AB520" s="1"/>
  <c r="AB521" s="1"/>
  <c r="AB522" s="1"/>
  <c r="AB523" s="1"/>
  <c r="AB524" s="1"/>
  <c r="AB525" s="1"/>
  <c r="AB526" s="1"/>
  <c r="AB527" s="1"/>
  <c r="AB528" s="1"/>
  <c r="AB529" s="1"/>
  <c r="AB530" s="1"/>
  <c r="AB531" s="1"/>
  <c r="AB532" s="1"/>
  <c r="AB533" s="1"/>
  <c r="AB534" s="1"/>
  <c r="AB535" s="1"/>
  <c r="AB536" s="1"/>
  <c r="AB537" s="1"/>
  <c r="AB538" s="1"/>
  <c r="AB539" s="1"/>
  <c r="AB540" s="1"/>
  <c r="AB541" s="1"/>
  <c r="AB542" s="1"/>
  <c r="AB543" s="1"/>
  <c r="AB544" s="1"/>
  <c r="AB545" s="1"/>
  <c r="AB546" s="1"/>
  <c r="AB547" s="1"/>
  <c r="AB548" s="1"/>
  <c r="AB549" s="1"/>
  <c r="AB550" s="1"/>
  <c r="AB551" s="1"/>
  <c r="AB552" s="1"/>
  <c r="AB553" s="1"/>
  <c r="AB554" s="1"/>
  <c r="AB555" s="1"/>
  <c r="AB556" s="1"/>
  <c r="AB557" s="1"/>
  <c r="AB558" s="1"/>
  <c r="AB559" s="1"/>
  <c r="AB560" s="1"/>
  <c r="AB561" s="1"/>
  <c r="AB562" s="1"/>
  <c r="AB563" s="1"/>
  <c r="AB564" s="1"/>
  <c r="AB565" s="1"/>
  <c r="AB566" s="1"/>
  <c r="AB567" s="1"/>
  <c r="AB568" s="1"/>
  <c r="AB569" s="1"/>
  <c r="AB570" s="1"/>
  <c r="AB571" s="1"/>
  <c r="AB572" s="1"/>
  <c r="AB573" s="1"/>
  <c r="AB574" s="1"/>
  <c r="AB575" s="1"/>
  <c r="AB576" s="1"/>
  <c r="AB577" s="1"/>
  <c r="AB578" s="1"/>
  <c r="AB579" s="1"/>
  <c r="AB580" s="1"/>
  <c r="AB581" s="1"/>
  <c r="AB582" s="1"/>
  <c r="AB583" s="1"/>
  <c r="AB584" s="1"/>
  <c r="AB585" s="1"/>
  <c r="AB586" s="1"/>
  <c r="AB587" s="1"/>
  <c r="AB588" s="1"/>
  <c r="AB589" s="1"/>
  <c r="AB590" s="1"/>
  <c r="AB591" s="1"/>
  <c r="AB592" s="1"/>
  <c r="AB593" s="1"/>
  <c r="AB594" s="1"/>
  <c r="AB595" s="1"/>
  <c r="AB596" s="1"/>
  <c r="AB597" s="1"/>
  <c r="AB598" s="1"/>
  <c r="AB599" s="1"/>
  <c r="AB600" s="1"/>
  <c r="AB601" s="1"/>
  <c r="AB602" s="1"/>
  <c r="AB603" s="1"/>
  <c r="AB604" s="1"/>
  <c r="AB605" s="1"/>
  <c r="AB606" s="1"/>
  <c r="AB607" s="1"/>
  <c r="AB608" s="1"/>
  <c r="AB609" s="1"/>
  <c r="AB610" s="1"/>
  <c r="AB611" s="1"/>
  <c r="AB612" s="1"/>
  <c r="AB613" s="1"/>
  <c r="AB614" s="1"/>
  <c r="AB615" s="1"/>
  <c r="AB616" s="1"/>
  <c r="AB617" s="1"/>
  <c r="AB618" s="1"/>
  <c r="AB619" s="1"/>
  <c r="AB620" s="1"/>
  <c r="AB621" s="1"/>
  <c r="AB622" s="1"/>
  <c r="AB623" s="1"/>
  <c r="AB624" s="1"/>
  <c r="AB625" s="1"/>
  <c r="AB626" s="1"/>
  <c r="AB627" s="1"/>
  <c r="AB628" s="1"/>
  <c r="AB629" s="1"/>
  <c r="AB630" s="1"/>
  <c r="AB631" s="1"/>
  <c r="AB632" s="1"/>
  <c r="AB633" s="1"/>
  <c r="AB634" s="1"/>
  <c r="AB635" s="1"/>
  <c r="AB636" s="1"/>
  <c r="AB637" s="1"/>
  <c r="AB638" s="1"/>
  <c r="AB639" s="1"/>
  <c r="AB640" s="1"/>
  <c r="AB641" s="1"/>
  <c r="AB642" s="1"/>
  <c r="AB643" s="1"/>
  <c r="AB644" s="1"/>
  <c r="AB645" s="1"/>
  <c r="AB646" s="1"/>
  <c r="AB647" s="1"/>
  <c r="AB648" s="1"/>
  <c r="AB649" s="1"/>
  <c r="AB650" s="1"/>
  <c r="AB651" s="1"/>
  <c r="AB652" s="1"/>
  <c r="AB653" s="1"/>
  <c r="AB654" s="1"/>
  <c r="AB655" s="1"/>
  <c r="AB656" s="1"/>
  <c r="AB657" s="1"/>
  <c r="AB658" s="1"/>
  <c r="AB659" s="1"/>
  <c r="AB660" s="1"/>
  <c r="AB661" s="1"/>
  <c r="AB662" s="1"/>
  <c r="AB663" s="1"/>
  <c r="AB664" s="1"/>
  <c r="AB665" s="1"/>
  <c r="AB666" s="1"/>
  <c r="AB667" s="1"/>
  <c r="AB668" s="1"/>
  <c r="AB669" s="1"/>
  <c r="AB670" s="1"/>
  <c r="AB671" s="1"/>
  <c r="AB672" s="1"/>
  <c r="AB673" s="1"/>
  <c r="AB674" s="1"/>
  <c r="AB675" s="1"/>
  <c r="AB676" s="1"/>
  <c r="AB677" s="1"/>
  <c r="AB678" s="1"/>
  <c r="AB679" s="1"/>
  <c r="AB680" s="1"/>
  <c r="AB681" s="1"/>
  <c r="AB682" s="1"/>
  <c r="AB683" s="1"/>
  <c r="AB684" s="1"/>
  <c r="AB685" s="1"/>
  <c r="AB686" s="1"/>
  <c r="AB687" s="1"/>
  <c r="AB688" s="1"/>
  <c r="AB689" s="1"/>
  <c r="AB690" s="1"/>
  <c r="AB691" s="1"/>
  <c r="AB692" s="1"/>
  <c r="AB693" s="1"/>
  <c r="AB694" s="1"/>
  <c r="AB695" s="1"/>
  <c r="AB696" s="1"/>
  <c r="AB697" s="1"/>
  <c r="AB698" s="1"/>
  <c r="AB699" s="1"/>
  <c r="AB700" s="1"/>
  <c r="AB701" s="1"/>
  <c r="AB702" s="1"/>
  <c r="AB703" s="1"/>
  <c r="AB704" s="1"/>
  <c r="AB705" s="1"/>
  <c r="AB706" s="1"/>
  <c r="AB707" s="1"/>
  <c r="AB708" s="1"/>
  <c r="AB709" s="1"/>
  <c r="AB710" s="1"/>
  <c r="AB711" s="1"/>
  <c r="AB712" s="1"/>
  <c r="AB713" s="1"/>
  <c r="AB714" s="1"/>
  <c r="AB715" s="1"/>
  <c r="AB716" s="1"/>
  <c r="AB717" s="1"/>
  <c r="AB718" s="1"/>
  <c r="AB719" s="1"/>
  <c r="AB720" s="1"/>
  <c r="AB721" s="1"/>
  <c r="AB722" s="1"/>
  <c r="AB723" s="1"/>
  <c r="AB724" s="1"/>
  <c r="AB725" s="1"/>
  <c r="AB726" s="1"/>
  <c r="AB727" s="1"/>
  <c r="AB728" s="1"/>
  <c r="AB729" s="1"/>
  <c r="AB730" s="1"/>
  <c r="AB731" s="1"/>
  <c r="AB732" s="1"/>
  <c r="AB733" s="1"/>
  <c r="AB734" s="1"/>
  <c r="AB735" s="1"/>
  <c r="AB736" s="1"/>
  <c r="AB737" s="1"/>
  <c r="AB738" s="1"/>
  <c r="AB739" s="1"/>
  <c r="AB740" s="1"/>
  <c r="AB741" s="1"/>
  <c r="AB742" s="1"/>
  <c r="AB743" s="1"/>
  <c r="AB744" s="1"/>
  <c r="AB745" s="1"/>
  <c r="AB746" s="1"/>
  <c r="AB747" s="1"/>
  <c r="AB748" s="1"/>
  <c r="AB749" s="1"/>
  <c r="AB750" s="1"/>
  <c r="AB751" s="1"/>
  <c r="AB752" s="1"/>
  <c r="AB753" s="1"/>
  <c r="AB754" s="1"/>
  <c r="AB755" s="1"/>
  <c r="AB756" s="1"/>
  <c r="AB757" s="1"/>
  <c r="AB758" s="1"/>
  <c r="AB759" s="1"/>
  <c r="AB760" s="1"/>
  <c r="AB761" s="1"/>
  <c r="AB762" s="1"/>
  <c r="AB763" s="1"/>
  <c r="AB764" s="1"/>
  <c r="AB765" s="1"/>
  <c r="AB766" s="1"/>
  <c r="AB767" s="1"/>
  <c r="AB768" s="1"/>
  <c r="AB769" s="1"/>
  <c r="AB770" s="1"/>
  <c r="AB771" s="1"/>
  <c r="AB772" s="1"/>
  <c r="AB773" s="1"/>
  <c r="AB774" s="1"/>
  <c r="AB775" s="1"/>
  <c r="AB776" s="1"/>
  <c r="AB777" s="1"/>
  <c r="AB778" s="1"/>
  <c r="AB779" s="1"/>
  <c r="AB780" s="1"/>
  <c r="AB781" s="1"/>
  <c r="AB782" s="1"/>
  <c r="AB783" s="1"/>
  <c r="AB784" s="1"/>
  <c r="AB785" s="1"/>
  <c r="AB786" s="1"/>
  <c r="AB787" s="1"/>
  <c r="AB788" s="1"/>
  <c r="AB789" s="1"/>
  <c r="AB790" s="1"/>
  <c r="AB791" s="1"/>
  <c r="AB792" s="1"/>
  <c r="AB793" s="1"/>
  <c r="AB794" s="1"/>
  <c r="AB795" s="1"/>
  <c r="AB796" s="1"/>
  <c r="AB797" s="1"/>
  <c r="AB798" s="1"/>
  <c r="AB799" s="1"/>
  <c r="AB800" s="1"/>
  <c r="AB801" s="1"/>
  <c r="AB802" s="1"/>
  <c r="AB803" s="1"/>
  <c r="AB804" s="1"/>
  <c r="AB805" s="1"/>
  <c r="AB806" s="1"/>
  <c r="AB807" s="1"/>
  <c r="AB808" s="1"/>
  <c r="AB809" s="1"/>
  <c r="AB810" s="1"/>
  <c r="AB811" s="1"/>
  <c r="AB812" s="1"/>
  <c r="AB813" s="1"/>
  <c r="AB814" s="1"/>
  <c r="AB815" s="1"/>
  <c r="AB816" s="1"/>
  <c r="AB817" s="1"/>
  <c r="AB818" s="1"/>
  <c r="AB819" s="1"/>
  <c r="AB820" s="1"/>
  <c r="AB821" s="1"/>
  <c r="AB822" s="1"/>
  <c r="AB823" s="1"/>
  <c r="AB824" s="1"/>
  <c r="AB825" s="1"/>
  <c r="AB826" s="1"/>
  <c r="AB827" s="1"/>
  <c r="AB828" s="1"/>
  <c r="AB829" s="1"/>
  <c r="AB830" s="1"/>
  <c r="AB831" s="1"/>
  <c r="AB832" s="1"/>
  <c r="AB833" s="1"/>
  <c r="AB834" s="1"/>
  <c r="AB835" s="1"/>
  <c r="AB836" s="1"/>
  <c r="AB837" s="1"/>
  <c r="AB838" s="1"/>
  <c r="AB839" s="1"/>
  <c r="AB840" s="1"/>
  <c r="AB841" s="1"/>
  <c r="AB842" s="1"/>
  <c r="AB843" s="1"/>
  <c r="AB844" s="1"/>
  <c r="AB845" s="1"/>
  <c r="AB846" s="1"/>
  <c r="AB847" s="1"/>
  <c r="AB848" s="1"/>
  <c r="AB849" s="1"/>
  <c r="AB850" s="1"/>
  <c r="AB851" s="1"/>
  <c r="AB852" s="1"/>
  <c r="AB853" s="1"/>
  <c r="AB854" s="1"/>
  <c r="AB855" s="1"/>
  <c r="AB856" s="1"/>
  <c r="AB857" s="1"/>
  <c r="AB858" s="1"/>
  <c r="AB859" s="1"/>
  <c r="AB860" s="1"/>
  <c r="AB861" s="1"/>
  <c r="AB862" s="1"/>
  <c r="AB863" s="1"/>
  <c r="AB864" s="1"/>
  <c r="AB865" s="1"/>
  <c r="AB866" s="1"/>
  <c r="AB867" s="1"/>
  <c r="AB868" s="1"/>
  <c r="AB869" s="1"/>
  <c r="AB870" s="1"/>
  <c r="AB871" s="1"/>
  <c r="AB872" s="1"/>
  <c r="AB873" s="1"/>
  <c r="AB874" s="1"/>
  <c r="AB875" s="1"/>
  <c r="AB876" s="1"/>
  <c r="AB877" s="1"/>
  <c r="AB878" s="1"/>
  <c r="AB879" s="1"/>
  <c r="AB880" s="1"/>
  <c r="AB881" s="1"/>
  <c r="AB882" s="1"/>
  <c r="AB883" s="1"/>
  <c r="AB884" s="1"/>
  <c r="AB885" s="1"/>
  <c r="AB886" s="1"/>
  <c r="AB887" s="1"/>
  <c r="AB888" s="1"/>
  <c r="AB889" s="1"/>
  <c r="AB890" s="1"/>
  <c r="AB891" s="1"/>
  <c r="AB892" s="1"/>
  <c r="AB893" s="1"/>
  <c r="AB894" s="1"/>
  <c r="AB895" s="1"/>
  <c r="AB896" s="1"/>
  <c r="AB897" s="1"/>
  <c r="AB898" s="1"/>
  <c r="AB899" s="1"/>
  <c r="O2"/>
  <c r="AC6" i="1"/>
  <c r="AC7" s="1"/>
  <c r="AC8" s="1"/>
  <c r="AC9" s="1"/>
  <c r="AC10" s="1"/>
  <c r="AC11" s="1"/>
  <c r="AC12" s="1"/>
  <c r="AC13" s="1"/>
  <c r="AC14" s="1"/>
  <c r="AC15" s="1"/>
  <c r="AC16" s="1"/>
  <c r="AC17" s="1"/>
  <c r="AC18" s="1"/>
  <c r="AC19" s="1"/>
  <c r="AC20" s="1"/>
  <c r="AC21" s="1"/>
  <c r="AC22" s="1"/>
  <c r="AC23" s="1"/>
  <c r="AC24" s="1"/>
  <c r="AC25" s="1"/>
  <c r="AC26" s="1"/>
  <c r="AC27" s="1"/>
  <c r="AC28" s="1"/>
  <c r="AC29" s="1"/>
  <c r="AC30" s="1"/>
  <c r="AC31" s="1"/>
  <c r="AC32" s="1"/>
  <c r="AC33" s="1"/>
  <c r="AC34" s="1"/>
  <c r="AC35" s="1"/>
  <c r="AC36" s="1"/>
  <c r="AC37" s="1"/>
  <c r="AC38" s="1"/>
  <c r="AC39" s="1"/>
  <c r="AC40" s="1"/>
  <c r="AC41" s="1"/>
  <c r="AC42" s="1"/>
  <c r="AC43" s="1"/>
  <c r="AC44" s="1"/>
  <c r="AC45" s="1"/>
  <c r="AC46" s="1"/>
  <c r="AC47" s="1"/>
  <c r="AC48" s="1"/>
  <c r="AC49" s="1"/>
  <c r="AC50" s="1"/>
  <c r="AC51" s="1"/>
  <c r="AC52" s="1"/>
  <c r="AC53" s="1"/>
  <c r="AC54" s="1"/>
  <c r="AC55" s="1"/>
  <c r="AC56" s="1"/>
  <c r="AC57" s="1"/>
  <c r="AC58" s="1"/>
  <c r="AC59" s="1"/>
  <c r="AC60" s="1"/>
  <c r="AC61" s="1"/>
  <c r="AC62" s="1"/>
  <c r="AC63" s="1"/>
  <c r="AC64" s="1"/>
  <c r="AC65" s="1"/>
  <c r="AC66" s="1"/>
  <c r="AC67" s="1"/>
  <c r="AC68" s="1"/>
  <c r="AC69" s="1"/>
  <c r="AC70" s="1"/>
  <c r="AC71" s="1"/>
  <c r="AC72" s="1"/>
  <c r="AC73" s="1"/>
  <c r="AC74" s="1"/>
  <c r="AC75" s="1"/>
  <c r="AC76" s="1"/>
  <c r="AC77" s="1"/>
  <c r="AC78" s="1"/>
  <c r="AC79" s="1"/>
  <c r="AC80" s="1"/>
  <c r="AC81" s="1"/>
  <c r="AC82" s="1"/>
  <c r="AC83" s="1"/>
  <c r="AC84" s="1"/>
  <c r="AC85" s="1"/>
  <c r="AC86" s="1"/>
  <c r="AC87" s="1"/>
  <c r="AC88" s="1"/>
  <c r="AC89" s="1"/>
  <c r="AC90" s="1"/>
  <c r="AC91" s="1"/>
  <c r="AC92" s="1"/>
  <c r="AC93" s="1"/>
  <c r="AC94" s="1"/>
  <c r="AC95" s="1"/>
  <c r="AC96" s="1"/>
  <c r="AC97" s="1"/>
  <c r="AC98" s="1"/>
  <c r="AC99" s="1"/>
  <c r="AC100" s="1"/>
  <c r="AC101" s="1"/>
  <c r="AC102" s="1"/>
  <c r="AC103" s="1"/>
  <c r="AC104" s="1"/>
  <c r="AC105" s="1"/>
  <c r="AC106" s="1"/>
  <c r="AC107" s="1"/>
  <c r="AC108" s="1"/>
  <c r="AC109" s="1"/>
  <c r="AC110" s="1"/>
  <c r="AC111" s="1"/>
  <c r="AC112" s="1"/>
  <c r="AC113" s="1"/>
  <c r="AC114" s="1"/>
  <c r="AC115" s="1"/>
  <c r="AC116" s="1"/>
  <c r="AC117" s="1"/>
  <c r="AC118" s="1"/>
  <c r="AC119" s="1"/>
  <c r="AC120" s="1"/>
  <c r="AC121" s="1"/>
  <c r="AC122" s="1"/>
  <c r="AC123" s="1"/>
  <c r="AC124" s="1"/>
  <c r="AC125" s="1"/>
  <c r="AC126" s="1"/>
  <c r="AC127" s="1"/>
  <c r="AC128" s="1"/>
  <c r="AC129" s="1"/>
  <c r="AC130" s="1"/>
  <c r="AC131" s="1"/>
  <c r="AC132" s="1"/>
  <c r="AC133" s="1"/>
  <c r="AC134" s="1"/>
  <c r="AC135" s="1"/>
  <c r="AC136" s="1"/>
  <c r="AC137" s="1"/>
  <c r="AC138" s="1"/>
  <c r="AC139" s="1"/>
  <c r="AC140" s="1"/>
  <c r="AC141" s="1"/>
  <c r="AC142" s="1"/>
  <c r="AC143" s="1"/>
  <c r="AC144" s="1"/>
  <c r="AC145" s="1"/>
  <c r="AC146" s="1"/>
  <c r="AC147" s="1"/>
  <c r="AC148" s="1"/>
  <c r="AC149" s="1"/>
  <c r="AC150" s="1"/>
  <c r="AC151" s="1"/>
  <c r="AC152" s="1"/>
  <c r="AC153" s="1"/>
  <c r="AC154" s="1"/>
  <c r="AC155" s="1"/>
  <c r="AC156" s="1"/>
  <c r="AC157" s="1"/>
  <c r="AC158" s="1"/>
  <c r="AC159" s="1"/>
  <c r="AC160" s="1"/>
  <c r="AC161" s="1"/>
  <c r="AC162" s="1"/>
  <c r="AC163" s="1"/>
  <c r="AC164" s="1"/>
  <c r="AC165" s="1"/>
  <c r="AC166" s="1"/>
  <c r="AC167" s="1"/>
  <c r="AC168" s="1"/>
  <c r="AC169" s="1"/>
  <c r="AC170" s="1"/>
  <c r="AC171" s="1"/>
  <c r="AC172" s="1"/>
  <c r="AC173" s="1"/>
  <c r="AC174" s="1"/>
  <c r="AC175" s="1"/>
  <c r="AC176" s="1"/>
  <c r="AC177" s="1"/>
  <c r="AC178" s="1"/>
  <c r="AC179" s="1"/>
  <c r="AC180" s="1"/>
  <c r="AC181" s="1"/>
  <c r="AC182" s="1"/>
  <c r="AC183" s="1"/>
  <c r="AC184" s="1"/>
  <c r="AC185" s="1"/>
  <c r="AC186" s="1"/>
  <c r="AC187" s="1"/>
  <c r="AC188" s="1"/>
  <c r="AC189" s="1"/>
  <c r="AC190" s="1"/>
  <c r="AC191" s="1"/>
  <c r="AC192" s="1"/>
  <c r="AC193" s="1"/>
  <c r="AC194" s="1"/>
  <c r="AC195" s="1"/>
  <c r="AC196" s="1"/>
  <c r="AC197" s="1"/>
  <c r="AC198" s="1"/>
  <c r="AC199" s="1"/>
  <c r="AC200" s="1"/>
  <c r="AC201" s="1"/>
  <c r="AC202" s="1"/>
  <c r="AC203" s="1"/>
  <c r="AC204" s="1"/>
  <c r="AC205" s="1"/>
  <c r="AC206" s="1"/>
  <c r="AC207" s="1"/>
  <c r="AC208" s="1"/>
  <c r="AC209" s="1"/>
  <c r="AC210" s="1"/>
  <c r="AC211" s="1"/>
  <c r="AC212" s="1"/>
  <c r="AC213" s="1"/>
  <c r="AC214" s="1"/>
  <c r="AC215" s="1"/>
  <c r="AC216" s="1"/>
  <c r="AC217" s="1"/>
  <c r="AC218" s="1"/>
  <c r="AC219" s="1"/>
  <c r="AC220" s="1"/>
  <c r="AC221" s="1"/>
  <c r="AC222" s="1"/>
  <c r="AC223" s="1"/>
  <c r="AC224" s="1"/>
  <c r="AC225" s="1"/>
  <c r="AC226" s="1"/>
  <c r="AC227" s="1"/>
  <c r="AC228" s="1"/>
  <c r="AC229" s="1"/>
  <c r="AC230" s="1"/>
  <c r="AC231" s="1"/>
  <c r="AC232" s="1"/>
  <c r="AC233" s="1"/>
  <c r="AC234" s="1"/>
  <c r="AC235" s="1"/>
  <c r="AC236" s="1"/>
  <c r="AC237" s="1"/>
  <c r="AC238" s="1"/>
  <c r="AC239" s="1"/>
  <c r="AC240" s="1"/>
  <c r="AC241" s="1"/>
  <c r="AC242" s="1"/>
  <c r="AC243" s="1"/>
  <c r="AC244" s="1"/>
  <c r="AC245" s="1"/>
  <c r="AC246" s="1"/>
  <c r="AC247" s="1"/>
  <c r="AC248" s="1"/>
  <c r="AC249" s="1"/>
  <c r="AC250" s="1"/>
  <c r="AC251" s="1"/>
  <c r="AC252" s="1"/>
  <c r="AC253" s="1"/>
  <c r="AC254" s="1"/>
  <c r="AC255" s="1"/>
  <c r="AC256" s="1"/>
  <c r="AC257" s="1"/>
  <c r="AC258" s="1"/>
  <c r="AC259" s="1"/>
  <c r="AC260" s="1"/>
  <c r="AC261" s="1"/>
  <c r="AC262" s="1"/>
  <c r="AC263" s="1"/>
  <c r="AC264" s="1"/>
  <c r="AC265" s="1"/>
  <c r="AC266" s="1"/>
  <c r="AC267" s="1"/>
  <c r="AC268" s="1"/>
  <c r="AC269" s="1"/>
  <c r="AC270" s="1"/>
  <c r="AC271" s="1"/>
  <c r="AC272" s="1"/>
  <c r="AC273" s="1"/>
  <c r="AC274" s="1"/>
  <c r="AC275" s="1"/>
  <c r="AC276" s="1"/>
  <c r="AC277" s="1"/>
  <c r="AC278" s="1"/>
  <c r="AC279" s="1"/>
  <c r="AC280" s="1"/>
  <c r="AC281" s="1"/>
  <c r="AC282" s="1"/>
  <c r="AC283" s="1"/>
  <c r="AC284" s="1"/>
  <c r="AC285" s="1"/>
  <c r="AC286" s="1"/>
  <c r="AC287" s="1"/>
  <c r="AC288" s="1"/>
  <c r="AC289" s="1"/>
  <c r="AC290" s="1"/>
  <c r="AC291" s="1"/>
  <c r="AC292" s="1"/>
  <c r="AC293" s="1"/>
  <c r="AC294" s="1"/>
  <c r="AC295" s="1"/>
  <c r="AC296" s="1"/>
  <c r="AC297" s="1"/>
  <c r="AC298" s="1"/>
  <c r="AC299" s="1"/>
  <c r="AC300" s="1"/>
  <c r="AC301" s="1"/>
  <c r="AC302" s="1"/>
  <c r="AC303" s="1"/>
  <c r="AC304" s="1"/>
  <c r="AC305" s="1"/>
  <c r="AC306" s="1"/>
  <c r="AC307" s="1"/>
  <c r="AC308" s="1"/>
  <c r="AC309" s="1"/>
  <c r="AC310" s="1"/>
  <c r="AC311" s="1"/>
  <c r="AC312" s="1"/>
  <c r="AC313" s="1"/>
  <c r="AC314" s="1"/>
  <c r="AC315" s="1"/>
  <c r="AC316" s="1"/>
  <c r="AC317" s="1"/>
  <c r="AC318" s="1"/>
  <c r="AC319" s="1"/>
  <c r="AC320" s="1"/>
  <c r="AC321" s="1"/>
  <c r="AC322" s="1"/>
  <c r="AC323" s="1"/>
  <c r="AC324" s="1"/>
  <c r="AC325" s="1"/>
  <c r="AC326" s="1"/>
  <c r="AC327" s="1"/>
  <c r="AC328" s="1"/>
  <c r="AC329" s="1"/>
  <c r="AC330" s="1"/>
  <c r="AC331" s="1"/>
  <c r="AC332" s="1"/>
  <c r="AC333" s="1"/>
  <c r="AC334" s="1"/>
  <c r="AC335" s="1"/>
  <c r="AC336" s="1"/>
  <c r="AC337" s="1"/>
  <c r="AC338" s="1"/>
  <c r="AC339" s="1"/>
  <c r="AC340" s="1"/>
  <c r="AC341" s="1"/>
  <c r="AC342" s="1"/>
  <c r="AC343" s="1"/>
  <c r="AC344" s="1"/>
  <c r="AC345" s="1"/>
  <c r="AC346" s="1"/>
  <c r="AC347" s="1"/>
  <c r="AC348" s="1"/>
  <c r="AC349" s="1"/>
  <c r="AC350" s="1"/>
  <c r="AC351" s="1"/>
  <c r="AC352" s="1"/>
  <c r="AC353" s="1"/>
  <c r="AC354" s="1"/>
  <c r="AC355" s="1"/>
  <c r="AC356" s="1"/>
  <c r="AC357" s="1"/>
  <c r="AC358" s="1"/>
  <c r="AC359" s="1"/>
  <c r="AC360" s="1"/>
  <c r="AC361" s="1"/>
  <c r="AC362" s="1"/>
  <c r="AC363" s="1"/>
  <c r="AC364" s="1"/>
  <c r="AC365" s="1"/>
  <c r="AC366" s="1"/>
  <c r="AC367" s="1"/>
  <c r="AC368" s="1"/>
  <c r="AC369" s="1"/>
  <c r="AC370" s="1"/>
  <c r="AC371" s="1"/>
  <c r="AC372" s="1"/>
  <c r="AC373" s="1"/>
  <c r="AC374" s="1"/>
  <c r="AC375" s="1"/>
  <c r="AC376" s="1"/>
  <c r="AC377" s="1"/>
  <c r="AC378" s="1"/>
  <c r="AC379" s="1"/>
  <c r="AC380" s="1"/>
  <c r="AC381" s="1"/>
  <c r="AC382" s="1"/>
  <c r="AC383" s="1"/>
  <c r="AC384" s="1"/>
  <c r="AC385" s="1"/>
  <c r="AC386" s="1"/>
  <c r="AC387" s="1"/>
  <c r="AC388" s="1"/>
  <c r="AC389" s="1"/>
  <c r="AC390" s="1"/>
  <c r="AC391" s="1"/>
  <c r="AC392" s="1"/>
  <c r="AC393" s="1"/>
  <c r="AC394" s="1"/>
  <c r="AC395" s="1"/>
  <c r="AC396" s="1"/>
  <c r="AC397" s="1"/>
  <c r="AC398" s="1"/>
  <c r="AC399" s="1"/>
  <c r="AC400" s="1"/>
  <c r="AC401" s="1"/>
  <c r="AC402" s="1"/>
  <c r="AC403" s="1"/>
  <c r="AC404" s="1"/>
  <c r="AC405" s="1"/>
  <c r="AC406" s="1"/>
  <c r="AC407" s="1"/>
  <c r="AC408" s="1"/>
  <c r="AC409" s="1"/>
  <c r="AC410" s="1"/>
  <c r="AC411" s="1"/>
  <c r="AC412" s="1"/>
  <c r="AC413" s="1"/>
  <c r="AC414" s="1"/>
  <c r="AC415" s="1"/>
  <c r="AC416" s="1"/>
  <c r="AC417" s="1"/>
  <c r="AC418" s="1"/>
  <c r="AC419" s="1"/>
  <c r="AC420" s="1"/>
  <c r="AC421" s="1"/>
  <c r="AC422" s="1"/>
  <c r="AC423" s="1"/>
  <c r="AC424" s="1"/>
  <c r="AC425" s="1"/>
  <c r="AC426" s="1"/>
  <c r="AC427" s="1"/>
  <c r="AC428" s="1"/>
  <c r="AC429" s="1"/>
  <c r="AC430" s="1"/>
  <c r="AC431" s="1"/>
  <c r="AC432" s="1"/>
  <c r="AC433" s="1"/>
  <c r="AC434" s="1"/>
  <c r="AC435" s="1"/>
  <c r="AC436" s="1"/>
  <c r="AC437" s="1"/>
  <c r="AC438" s="1"/>
  <c r="AC439" s="1"/>
  <c r="AC440" s="1"/>
  <c r="AC441" s="1"/>
  <c r="AC442" s="1"/>
  <c r="AC443" s="1"/>
  <c r="AC444" s="1"/>
  <c r="AC445" s="1"/>
  <c r="AC446" s="1"/>
  <c r="AC447" s="1"/>
  <c r="AC448" s="1"/>
  <c r="AC449" s="1"/>
  <c r="AC450" s="1"/>
  <c r="AC451" s="1"/>
  <c r="AC452" s="1"/>
  <c r="AC453" s="1"/>
  <c r="AC454" s="1"/>
  <c r="AC455" s="1"/>
  <c r="AC456" s="1"/>
  <c r="AC457" s="1"/>
  <c r="AC458" s="1"/>
  <c r="AC459" s="1"/>
  <c r="AC460" s="1"/>
  <c r="AC461" s="1"/>
  <c r="AC462" s="1"/>
  <c r="AC463" s="1"/>
  <c r="AC464" s="1"/>
  <c r="AC465" s="1"/>
  <c r="AC466" s="1"/>
  <c r="AC467" s="1"/>
  <c r="AC468" s="1"/>
  <c r="AC469" s="1"/>
  <c r="AC470" s="1"/>
  <c r="AC471" s="1"/>
  <c r="AC472" s="1"/>
  <c r="AC473" s="1"/>
  <c r="AC474" s="1"/>
  <c r="AC475" s="1"/>
  <c r="AC476" s="1"/>
  <c r="AC477" s="1"/>
  <c r="AC478" s="1"/>
  <c r="AC479" s="1"/>
  <c r="AC480" s="1"/>
  <c r="AC481" s="1"/>
  <c r="AC482" s="1"/>
  <c r="AC483" s="1"/>
  <c r="AC484" s="1"/>
  <c r="AC485" s="1"/>
  <c r="AC486" s="1"/>
  <c r="AC487" s="1"/>
  <c r="AC488" s="1"/>
  <c r="AC489" s="1"/>
  <c r="AC490" s="1"/>
  <c r="AC491" s="1"/>
  <c r="AC492" s="1"/>
  <c r="AC493" s="1"/>
  <c r="AC494" s="1"/>
  <c r="AC495" s="1"/>
  <c r="AC496" s="1"/>
  <c r="AC497" s="1"/>
  <c r="AC498" s="1"/>
  <c r="AC499" s="1"/>
  <c r="AC500" s="1"/>
  <c r="AC501" s="1"/>
  <c r="AC502" s="1"/>
  <c r="AC503" s="1"/>
  <c r="AC504" s="1"/>
  <c r="AC505" s="1"/>
  <c r="AC506" s="1"/>
  <c r="AC507" s="1"/>
  <c r="AC508" s="1"/>
  <c r="AC509" s="1"/>
  <c r="AC510" s="1"/>
  <c r="AC511" s="1"/>
  <c r="AC512" s="1"/>
  <c r="AC513" s="1"/>
  <c r="AC514" s="1"/>
  <c r="AC515" s="1"/>
  <c r="AC516" s="1"/>
  <c r="AC517" s="1"/>
  <c r="AC518" s="1"/>
  <c r="AC519" s="1"/>
  <c r="AC520" s="1"/>
  <c r="AC521" s="1"/>
  <c r="AC522" s="1"/>
  <c r="AC523" s="1"/>
  <c r="AC524" s="1"/>
  <c r="AC525" s="1"/>
  <c r="AC526" s="1"/>
  <c r="AC527" s="1"/>
  <c r="AC528" s="1"/>
  <c r="AC529" s="1"/>
  <c r="AC530" s="1"/>
  <c r="AC531" s="1"/>
  <c r="AC532" s="1"/>
  <c r="AC533" s="1"/>
  <c r="AC534" s="1"/>
  <c r="AC535" s="1"/>
  <c r="AC536" s="1"/>
  <c r="AC537" s="1"/>
  <c r="AC538" s="1"/>
  <c r="AC539" s="1"/>
  <c r="AC540" s="1"/>
  <c r="AC541" s="1"/>
  <c r="AC542" s="1"/>
  <c r="AC543" s="1"/>
  <c r="AC544" s="1"/>
  <c r="AC545" s="1"/>
  <c r="AC546" s="1"/>
  <c r="AC547" s="1"/>
  <c r="AC548" s="1"/>
  <c r="AC549" s="1"/>
  <c r="AC550" s="1"/>
  <c r="AC551" s="1"/>
  <c r="AC552" s="1"/>
  <c r="AC553" s="1"/>
  <c r="AC554" s="1"/>
  <c r="AC555" s="1"/>
  <c r="AC556" s="1"/>
  <c r="AC557" s="1"/>
  <c r="AC558" s="1"/>
  <c r="AC559" s="1"/>
  <c r="AC560" s="1"/>
  <c r="AC561" s="1"/>
  <c r="AC562" s="1"/>
  <c r="AC563" s="1"/>
  <c r="AC564" s="1"/>
  <c r="AC565" s="1"/>
  <c r="AC566" s="1"/>
  <c r="AC567" s="1"/>
  <c r="AC568" s="1"/>
  <c r="AC569" s="1"/>
  <c r="AC570" s="1"/>
  <c r="AC571" s="1"/>
  <c r="AC572" s="1"/>
  <c r="AC573" s="1"/>
  <c r="AC574" s="1"/>
  <c r="AC575" s="1"/>
  <c r="AC576" s="1"/>
  <c r="AC577" s="1"/>
  <c r="AC578" s="1"/>
  <c r="AC579" s="1"/>
  <c r="AC580" s="1"/>
  <c r="AC581" s="1"/>
  <c r="AC582" s="1"/>
  <c r="AC583" s="1"/>
  <c r="AC584" s="1"/>
  <c r="AC585" s="1"/>
  <c r="AC586" s="1"/>
  <c r="AC587" s="1"/>
  <c r="AC588" s="1"/>
  <c r="AC589" s="1"/>
  <c r="AC590" s="1"/>
  <c r="AC591" s="1"/>
  <c r="AC592" s="1"/>
  <c r="AC593" s="1"/>
  <c r="AC594" s="1"/>
  <c r="AC595" s="1"/>
  <c r="AC596" s="1"/>
  <c r="AC597" s="1"/>
  <c r="AC598" s="1"/>
  <c r="AC599" s="1"/>
  <c r="AC600" s="1"/>
  <c r="AC601" s="1"/>
  <c r="AC602" s="1"/>
  <c r="AC603" s="1"/>
  <c r="AC604" s="1"/>
  <c r="AC605" s="1"/>
  <c r="AC606" s="1"/>
  <c r="AC607" s="1"/>
  <c r="AC608" s="1"/>
  <c r="AC609" s="1"/>
  <c r="AC610" s="1"/>
  <c r="AC611" s="1"/>
  <c r="AC612" s="1"/>
  <c r="AC613" s="1"/>
  <c r="AC614" s="1"/>
  <c r="AC615" s="1"/>
  <c r="AC616" s="1"/>
  <c r="AC617" s="1"/>
  <c r="AC618" s="1"/>
  <c r="AC619" s="1"/>
  <c r="AC620" s="1"/>
  <c r="AC621" s="1"/>
  <c r="AC622" s="1"/>
  <c r="AC623" s="1"/>
  <c r="AC624" s="1"/>
  <c r="AC625" s="1"/>
  <c r="AC626" s="1"/>
  <c r="AC627" s="1"/>
  <c r="AC628" s="1"/>
  <c r="AC629" s="1"/>
  <c r="AC630" s="1"/>
  <c r="AC631" s="1"/>
  <c r="AC632" s="1"/>
  <c r="AC633" s="1"/>
  <c r="AC634" s="1"/>
  <c r="AC635" s="1"/>
  <c r="AC636" s="1"/>
  <c r="AC637" s="1"/>
  <c r="AC638" s="1"/>
  <c r="AC639" s="1"/>
  <c r="AC640" s="1"/>
  <c r="AC641" s="1"/>
  <c r="AC642" s="1"/>
  <c r="AC643" s="1"/>
  <c r="AC644" s="1"/>
  <c r="AC645" s="1"/>
  <c r="AC646" s="1"/>
  <c r="AC647" s="1"/>
  <c r="AC648" s="1"/>
  <c r="AC649" s="1"/>
  <c r="AC650" s="1"/>
  <c r="AC651" s="1"/>
  <c r="AC652" s="1"/>
  <c r="AC653" s="1"/>
  <c r="AC654" s="1"/>
  <c r="AC655" s="1"/>
  <c r="AC656" s="1"/>
  <c r="AC657" s="1"/>
  <c r="AC658" s="1"/>
  <c r="AC659" s="1"/>
  <c r="AC660" s="1"/>
  <c r="AC661" s="1"/>
  <c r="AC662" s="1"/>
  <c r="AC663" s="1"/>
  <c r="AC664" s="1"/>
  <c r="AC665" s="1"/>
  <c r="AC666" s="1"/>
  <c r="AC667" s="1"/>
  <c r="AC668" s="1"/>
  <c r="AC669" s="1"/>
  <c r="AC670" s="1"/>
  <c r="AC671" s="1"/>
  <c r="AC672" s="1"/>
  <c r="AC673" s="1"/>
  <c r="AC674" s="1"/>
  <c r="AC675" s="1"/>
  <c r="AC676" s="1"/>
  <c r="AC677" s="1"/>
  <c r="AC678" s="1"/>
  <c r="AC679" s="1"/>
  <c r="AC680" s="1"/>
  <c r="AC681" s="1"/>
  <c r="AC682" s="1"/>
  <c r="AC683" s="1"/>
  <c r="AC684" s="1"/>
  <c r="AC685" s="1"/>
  <c r="AC686" s="1"/>
  <c r="AC687" s="1"/>
  <c r="AC688" s="1"/>
  <c r="AC689" s="1"/>
  <c r="AC690" s="1"/>
  <c r="AC691" s="1"/>
  <c r="AC692" s="1"/>
  <c r="AC693" s="1"/>
  <c r="AC694" s="1"/>
  <c r="AC695" s="1"/>
  <c r="AC696" s="1"/>
  <c r="AC697" s="1"/>
  <c r="AC698" s="1"/>
  <c r="AC699" s="1"/>
  <c r="AC700" s="1"/>
  <c r="AC701" s="1"/>
  <c r="AC702" s="1"/>
  <c r="AC703" s="1"/>
  <c r="AC704" s="1"/>
  <c r="AC705" s="1"/>
  <c r="AC706" s="1"/>
  <c r="AC707" s="1"/>
  <c r="AC708" s="1"/>
  <c r="AC709" s="1"/>
  <c r="AC710" s="1"/>
  <c r="AC711" s="1"/>
  <c r="AC712" s="1"/>
  <c r="AC713" s="1"/>
  <c r="AC714" s="1"/>
  <c r="AC715" s="1"/>
  <c r="AC716" s="1"/>
  <c r="AC717" s="1"/>
  <c r="AC718" s="1"/>
  <c r="AC719" s="1"/>
  <c r="AC720" s="1"/>
  <c r="AC721" s="1"/>
  <c r="AC722" s="1"/>
  <c r="AC723" s="1"/>
  <c r="AC724" s="1"/>
  <c r="AC725" s="1"/>
  <c r="AC726" s="1"/>
  <c r="AC727" s="1"/>
  <c r="AC728" s="1"/>
  <c r="AC729" s="1"/>
  <c r="AC730" s="1"/>
  <c r="AC731" s="1"/>
  <c r="AC732" s="1"/>
  <c r="AC733" s="1"/>
  <c r="AC734" s="1"/>
  <c r="AC735" s="1"/>
  <c r="AC736" s="1"/>
  <c r="AC737" s="1"/>
  <c r="AC738" s="1"/>
  <c r="AC739" s="1"/>
  <c r="AC740" s="1"/>
  <c r="AC741" s="1"/>
  <c r="AC742" s="1"/>
  <c r="AC743" s="1"/>
  <c r="AC744" s="1"/>
  <c r="AC745" s="1"/>
  <c r="AC746" s="1"/>
  <c r="AC747" s="1"/>
  <c r="AC748" s="1"/>
  <c r="AC749" s="1"/>
  <c r="AC750" s="1"/>
  <c r="AC751" s="1"/>
  <c r="AC752" s="1"/>
  <c r="AC753" s="1"/>
  <c r="AC754" s="1"/>
  <c r="AC755" s="1"/>
  <c r="AC756" s="1"/>
  <c r="AC757" s="1"/>
  <c r="AC758" s="1"/>
  <c r="AC759" s="1"/>
  <c r="AC760" s="1"/>
  <c r="AC761" s="1"/>
  <c r="AC762" s="1"/>
  <c r="AC763" s="1"/>
  <c r="AC764" s="1"/>
  <c r="AC765" s="1"/>
  <c r="AC766" s="1"/>
  <c r="AC767" s="1"/>
  <c r="AC768" s="1"/>
  <c r="AC769" s="1"/>
  <c r="AC770" s="1"/>
  <c r="AC771" s="1"/>
  <c r="AC772" s="1"/>
  <c r="AC773" s="1"/>
  <c r="AC774" s="1"/>
  <c r="AC775" s="1"/>
  <c r="AC776" s="1"/>
  <c r="AC777" s="1"/>
  <c r="AC778" s="1"/>
  <c r="AC779" s="1"/>
  <c r="AC780" s="1"/>
  <c r="AC781" s="1"/>
  <c r="AC782" s="1"/>
  <c r="AC783" s="1"/>
  <c r="AC784" s="1"/>
  <c r="AC785" s="1"/>
  <c r="AC786" s="1"/>
  <c r="AC787" s="1"/>
  <c r="AC788" s="1"/>
  <c r="AC789" s="1"/>
  <c r="AC790" s="1"/>
  <c r="AC791" s="1"/>
  <c r="AC792" s="1"/>
  <c r="AC793" s="1"/>
  <c r="AC794" s="1"/>
  <c r="AC795" s="1"/>
  <c r="AC796" s="1"/>
  <c r="AC797" s="1"/>
  <c r="AC798" s="1"/>
  <c r="AC799" s="1"/>
  <c r="AC800" s="1"/>
  <c r="AC801" s="1"/>
  <c r="AC802" s="1"/>
  <c r="AC803" s="1"/>
  <c r="AC804" s="1"/>
  <c r="AC805" s="1"/>
  <c r="AC806" s="1"/>
  <c r="AC807" s="1"/>
  <c r="AC808" s="1"/>
  <c r="AC809" s="1"/>
  <c r="AC810" s="1"/>
  <c r="AC811" s="1"/>
  <c r="AC812" s="1"/>
  <c r="AC813" s="1"/>
  <c r="AC814" s="1"/>
  <c r="AC815" s="1"/>
  <c r="AC816" s="1"/>
  <c r="AC817" s="1"/>
  <c r="AC818" s="1"/>
  <c r="AC819" s="1"/>
  <c r="AC820" s="1"/>
  <c r="AC821" s="1"/>
  <c r="AC822" s="1"/>
  <c r="AC823" s="1"/>
  <c r="AC824" s="1"/>
  <c r="AC825" s="1"/>
  <c r="AC826" s="1"/>
  <c r="AC827" s="1"/>
  <c r="AC828" s="1"/>
  <c r="AC829" s="1"/>
  <c r="AC830" s="1"/>
  <c r="AC831" s="1"/>
  <c r="AC832" s="1"/>
  <c r="AC833" s="1"/>
  <c r="AC834" s="1"/>
  <c r="AC835" s="1"/>
  <c r="AC836" s="1"/>
  <c r="AC837" s="1"/>
  <c r="AC838" s="1"/>
  <c r="AC839" s="1"/>
  <c r="AC840" s="1"/>
  <c r="AC841" s="1"/>
  <c r="AC842" s="1"/>
  <c r="AC843" s="1"/>
  <c r="AC844" s="1"/>
  <c r="AC845" s="1"/>
  <c r="AC846" s="1"/>
  <c r="AC847" s="1"/>
  <c r="AC848" s="1"/>
  <c r="AC849" s="1"/>
  <c r="AC850" s="1"/>
  <c r="AC851" s="1"/>
  <c r="AC852" s="1"/>
  <c r="AC853" s="1"/>
  <c r="AC854" s="1"/>
  <c r="AC855" s="1"/>
  <c r="AC856" s="1"/>
  <c r="AC857" s="1"/>
  <c r="AC858" s="1"/>
  <c r="AC859" s="1"/>
  <c r="AC860" s="1"/>
  <c r="AC861" s="1"/>
  <c r="AC862" s="1"/>
  <c r="AC863" s="1"/>
  <c r="AC864" s="1"/>
  <c r="AC865" s="1"/>
  <c r="AC866" s="1"/>
  <c r="AC867" s="1"/>
  <c r="AC868" s="1"/>
  <c r="AC869" s="1"/>
  <c r="AC870" s="1"/>
  <c r="AC871" s="1"/>
  <c r="AC872" s="1"/>
  <c r="AC873" s="1"/>
  <c r="AC874" s="1"/>
  <c r="AC875" s="1"/>
  <c r="AC876" s="1"/>
  <c r="AC877" s="1"/>
  <c r="AC878" s="1"/>
  <c r="AC879" s="1"/>
  <c r="AC880" s="1"/>
  <c r="AC881" s="1"/>
  <c r="AC882" s="1"/>
  <c r="AC883" s="1"/>
  <c r="AC884" s="1"/>
  <c r="AC885" s="1"/>
  <c r="AC886" s="1"/>
  <c r="AC887" s="1"/>
  <c r="AC888" s="1"/>
  <c r="AC889" s="1"/>
  <c r="AC890" s="1"/>
  <c r="AC891" s="1"/>
  <c r="AC892" s="1"/>
  <c r="AC893" s="1"/>
  <c r="AC894" s="1"/>
  <c r="AC895" s="1"/>
  <c r="AC896" s="1"/>
  <c r="AC897" s="1"/>
  <c r="AC898" s="1"/>
  <c r="AC899" s="1"/>
  <c r="AC5"/>
  <c r="AC4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W16"/>
  <c r="U16"/>
  <c r="W15"/>
  <c r="U15"/>
  <c r="W14"/>
  <c r="U14"/>
  <c r="W13"/>
  <c r="U13"/>
  <c r="W12"/>
  <c r="U12"/>
  <c r="W11"/>
  <c r="U11"/>
  <c r="W10"/>
  <c r="U10"/>
  <c r="W9"/>
  <c r="U9"/>
  <c r="W8"/>
  <c r="U8"/>
  <c r="W7"/>
  <c r="U7"/>
  <c r="W6"/>
  <c r="U6"/>
  <c r="W5"/>
  <c r="U5"/>
  <c r="W4"/>
  <c r="U4"/>
  <c r="I4"/>
  <c r="W16" i="3"/>
  <c r="W15"/>
  <c r="W14"/>
  <c r="W13"/>
  <c r="W12"/>
  <c r="W11"/>
  <c r="W10"/>
  <c r="W9"/>
  <c r="W8"/>
  <c r="W7"/>
  <c r="W6"/>
  <c r="W5"/>
  <c r="W4"/>
  <c r="F88" i="2"/>
  <c r="E88" s="1"/>
  <c r="C88"/>
  <c r="G88" s="1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C70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69"/>
  <c r="C68"/>
  <c r="C67"/>
  <c r="F73" i="3"/>
  <c r="F72"/>
  <c r="F71"/>
  <c r="F70"/>
  <c r="F69"/>
  <c r="F68"/>
  <c r="F67"/>
  <c r="F66"/>
  <c r="F65"/>
  <c r="F64"/>
  <c r="F63"/>
  <c r="F62"/>
  <c r="F61"/>
  <c r="F60"/>
  <c r="F102"/>
  <c r="F101"/>
  <c r="F99"/>
  <c r="F97"/>
  <c r="F95"/>
  <c r="F94"/>
  <c r="F92"/>
  <c r="F90"/>
  <c r="F59"/>
  <c r="F52"/>
  <c r="F32"/>
  <c r="F39"/>
  <c r="F46"/>
  <c r="F53"/>
  <c r="F76"/>
  <c r="F88"/>
  <c r="F87"/>
  <c r="F85"/>
  <c r="F83"/>
  <c r="F81"/>
  <c r="F80"/>
  <c r="F78"/>
  <c r="J11" i="4" l="1"/>
  <c r="W24" s="1"/>
  <c r="J12"/>
  <c r="W25" s="1"/>
  <c r="J13"/>
  <c r="W26" s="1"/>
  <c r="J14"/>
  <c r="W27" s="1"/>
  <c r="J15"/>
  <c r="W28" s="1"/>
  <c r="J16"/>
  <c r="W29" s="1"/>
  <c r="J17"/>
  <c r="W30" s="1"/>
  <c r="J18"/>
  <c r="W31" s="1"/>
  <c r="J22"/>
  <c r="W35" s="1"/>
  <c r="O4"/>
  <c r="X5"/>
  <c r="X6" s="1"/>
  <c r="X7" s="1"/>
  <c r="X8" s="1"/>
  <c r="X9" s="1"/>
  <c r="X10" s="1"/>
  <c r="X11" s="1"/>
  <c r="X12" s="1"/>
  <c r="X13" s="1"/>
  <c r="X14" s="1"/>
  <c r="X15" s="1"/>
  <c r="X16" s="1"/>
  <c r="N7"/>
  <c r="V6"/>
  <c r="AA4"/>
  <c r="AE4"/>
  <c r="V5"/>
  <c r="A6"/>
  <c r="J8"/>
  <c r="W21" s="1"/>
  <c r="P28"/>
  <c r="P32"/>
  <c r="P36"/>
  <c r="P40"/>
  <c r="P44"/>
  <c r="P48"/>
  <c r="P52"/>
  <c r="P56"/>
  <c r="P60"/>
  <c r="P64"/>
  <c r="P68"/>
  <c r="P72"/>
  <c r="P76"/>
  <c r="P80"/>
  <c r="P84"/>
  <c r="P88"/>
  <c r="P92"/>
  <c r="P96"/>
  <c r="P100"/>
  <c r="P104"/>
  <c r="P108"/>
  <c r="P112"/>
  <c r="P116"/>
  <c r="P120"/>
  <c r="P124"/>
  <c r="P128"/>
  <c r="P132"/>
  <c r="P136"/>
  <c r="P138"/>
  <c r="P142"/>
  <c r="Z4"/>
  <c r="T4" s="1"/>
  <c r="AD4"/>
  <c r="J5"/>
  <c r="J9"/>
  <c r="W22" s="1"/>
  <c r="P27"/>
  <c r="P31"/>
  <c r="P35"/>
  <c r="P39"/>
  <c r="P43"/>
  <c r="P47"/>
  <c r="P51"/>
  <c r="P55"/>
  <c r="P59"/>
  <c r="P63"/>
  <c r="P67"/>
  <c r="P75"/>
  <c r="P143"/>
  <c r="Y4"/>
  <c r="I5"/>
  <c r="J6"/>
  <c r="W19" s="1"/>
  <c r="J10"/>
  <c r="W23" s="1"/>
  <c r="P26"/>
  <c r="P30"/>
  <c r="P34"/>
  <c r="P38"/>
  <c r="P42"/>
  <c r="P46"/>
  <c r="P50"/>
  <c r="P54"/>
  <c r="P58"/>
  <c r="P62"/>
  <c r="P66"/>
  <c r="P70"/>
  <c r="P74"/>
  <c r="P78"/>
  <c r="H4"/>
  <c r="J7"/>
  <c r="W20" s="1"/>
  <c r="P145"/>
  <c r="P147"/>
  <c r="P151"/>
  <c r="P155"/>
  <c r="P159"/>
  <c r="P163"/>
  <c r="P167"/>
  <c r="P171"/>
  <c r="P175"/>
  <c r="P179"/>
  <c r="P183"/>
  <c r="P187"/>
  <c r="P191"/>
  <c r="P195"/>
  <c r="P199"/>
  <c r="P203"/>
  <c r="P207"/>
  <c r="P211"/>
  <c r="P215"/>
  <c r="P219"/>
  <c r="P223"/>
  <c r="P227"/>
  <c r="P231"/>
  <c r="P235"/>
  <c r="P239"/>
  <c r="P243"/>
  <c r="P247"/>
  <c r="P251"/>
  <c r="P255"/>
  <c r="P259"/>
  <c r="P263"/>
  <c r="P267"/>
  <c r="P271"/>
  <c r="P275"/>
  <c r="P279"/>
  <c r="P283"/>
  <c r="P287"/>
  <c r="P291"/>
  <c r="P295"/>
  <c r="P299"/>
  <c r="P303"/>
  <c r="P148"/>
  <c r="P152"/>
  <c r="P156"/>
  <c r="P160"/>
  <c r="P164"/>
  <c r="P168"/>
  <c r="P172"/>
  <c r="P176"/>
  <c r="P180"/>
  <c r="P184"/>
  <c r="P188"/>
  <c r="P192"/>
  <c r="P196"/>
  <c r="P200"/>
  <c r="P204"/>
  <c r="P208"/>
  <c r="P212"/>
  <c r="P216"/>
  <c r="P220"/>
  <c r="P224"/>
  <c r="P228"/>
  <c r="P232"/>
  <c r="P236"/>
  <c r="P240"/>
  <c r="P244"/>
  <c r="P248"/>
  <c r="P252"/>
  <c r="P256"/>
  <c r="P260"/>
  <c r="P264"/>
  <c r="P268"/>
  <c r="P272"/>
  <c r="P276"/>
  <c r="P280"/>
  <c r="P284"/>
  <c r="P288"/>
  <c r="P292"/>
  <c r="P296"/>
  <c r="P300"/>
  <c r="P304"/>
  <c r="P149"/>
  <c r="P153"/>
  <c r="P157"/>
  <c r="P161"/>
  <c r="P165"/>
  <c r="P169"/>
  <c r="P173"/>
  <c r="P462"/>
  <c r="P305"/>
  <c r="P309"/>
  <c r="P313"/>
  <c r="P317"/>
  <c r="P321"/>
  <c r="P325"/>
  <c r="P329"/>
  <c r="P333"/>
  <c r="P337"/>
  <c r="P341"/>
  <c r="P345"/>
  <c r="P349"/>
  <c r="P353"/>
  <c r="P357"/>
  <c r="P361"/>
  <c r="P365"/>
  <c r="P369"/>
  <c r="P373"/>
  <c r="P377"/>
  <c r="P381"/>
  <c r="P385"/>
  <c r="P389"/>
  <c r="P393"/>
  <c r="P397"/>
  <c r="P401"/>
  <c r="P405"/>
  <c r="P409"/>
  <c r="P413"/>
  <c r="P417"/>
  <c r="P421"/>
  <c r="P425"/>
  <c r="P429"/>
  <c r="P433"/>
  <c r="P437"/>
  <c r="P441"/>
  <c r="P445"/>
  <c r="P449"/>
  <c r="P453"/>
  <c r="P457"/>
  <c r="P463"/>
  <c r="P306"/>
  <c r="P310"/>
  <c r="P314"/>
  <c r="P318"/>
  <c r="P322"/>
  <c r="P326"/>
  <c r="P330"/>
  <c r="P334"/>
  <c r="P338"/>
  <c r="P342"/>
  <c r="P346"/>
  <c r="P350"/>
  <c r="P354"/>
  <c r="P358"/>
  <c r="P362"/>
  <c r="P366"/>
  <c r="P370"/>
  <c r="P382"/>
  <c r="P386"/>
  <c r="P390"/>
  <c r="P394"/>
  <c r="P398"/>
  <c r="P402"/>
  <c r="P406"/>
  <c r="P410"/>
  <c r="P414"/>
  <c r="P418"/>
  <c r="P422"/>
  <c r="P426"/>
  <c r="P430"/>
  <c r="P434"/>
  <c r="P438"/>
  <c r="P442"/>
  <c r="P446"/>
  <c r="P458"/>
  <c r="P460"/>
  <c r="P307"/>
  <c r="P311"/>
  <c r="P315"/>
  <c r="P466"/>
  <c r="P470"/>
  <c r="P474"/>
  <c r="P478"/>
  <c r="P482"/>
  <c r="P486"/>
  <c r="P490"/>
  <c r="P494"/>
  <c r="P498"/>
  <c r="P502"/>
  <c r="P506"/>
  <c r="P510"/>
  <c r="P514"/>
  <c r="P518"/>
  <c r="P522"/>
  <c r="P526"/>
  <c r="P530"/>
  <c r="P534"/>
  <c r="P538"/>
  <c r="P542"/>
  <c r="P467"/>
  <c r="P471"/>
  <c r="P475"/>
  <c r="P479"/>
  <c r="P483"/>
  <c r="P487"/>
  <c r="P491"/>
  <c r="P495"/>
  <c r="P499"/>
  <c r="P503"/>
  <c r="P507"/>
  <c r="P511"/>
  <c r="P515"/>
  <c r="P519"/>
  <c r="P523"/>
  <c r="P527"/>
  <c r="P531"/>
  <c r="P535"/>
  <c r="P539"/>
  <c r="P544"/>
  <c r="P547"/>
  <c r="P543"/>
  <c r="P548"/>
  <c r="P552"/>
  <c r="P556"/>
  <c r="P560"/>
  <c r="P564"/>
  <c r="P568"/>
  <c r="P572"/>
  <c r="P576"/>
  <c r="P580"/>
  <c r="P584"/>
  <c r="P588"/>
  <c r="P592"/>
  <c r="P596"/>
  <c r="P600"/>
  <c r="P604"/>
  <c r="P608"/>
  <c r="P612"/>
  <c r="P616"/>
  <c r="P620"/>
  <c r="P621"/>
  <c r="P699"/>
  <c r="P704"/>
  <c r="P624"/>
  <c r="P628"/>
  <c r="P632"/>
  <c r="P636"/>
  <c r="P640"/>
  <c r="P644"/>
  <c r="P648"/>
  <c r="P652"/>
  <c r="P656"/>
  <c r="P660"/>
  <c r="P664"/>
  <c r="P668"/>
  <c r="P672"/>
  <c r="P676"/>
  <c r="P680"/>
  <c r="P684"/>
  <c r="P688"/>
  <c r="P692"/>
  <c r="P696"/>
  <c r="P625"/>
  <c r="P629"/>
  <c r="P633"/>
  <c r="P637"/>
  <c r="P641"/>
  <c r="P645"/>
  <c r="P649"/>
  <c r="P653"/>
  <c r="P657"/>
  <c r="P661"/>
  <c r="P665"/>
  <c r="P669"/>
  <c r="P673"/>
  <c r="P677"/>
  <c r="P681"/>
  <c r="P685"/>
  <c r="P689"/>
  <c r="P693"/>
  <c r="P697"/>
  <c r="P700"/>
  <c r="P703"/>
  <c r="P707"/>
  <c r="P711"/>
  <c r="P715"/>
  <c r="P719"/>
  <c r="P723"/>
  <c r="P727"/>
  <c r="P731"/>
  <c r="P735"/>
  <c r="P739"/>
  <c r="P743"/>
  <c r="P747"/>
  <c r="P751"/>
  <c r="P755"/>
  <c r="P759"/>
  <c r="P763"/>
  <c r="P767"/>
  <c r="P777"/>
  <c r="P779"/>
  <c r="P782"/>
  <c r="P708"/>
  <c r="P712"/>
  <c r="P716"/>
  <c r="P720"/>
  <c r="P724"/>
  <c r="P728"/>
  <c r="P732"/>
  <c r="P736"/>
  <c r="P740"/>
  <c r="P744"/>
  <c r="P748"/>
  <c r="P752"/>
  <c r="P756"/>
  <c r="P760"/>
  <c r="P764"/>
  <c r="P768"/>
  <c r="P774"/>
  <c r="P778"/>
  <c r="P783"/>
  <c r="P773"/>
  <c r="P827"/>
  <c r="P786"/>
  <c r="P790"/>
  <c r="P794"/>
  <c r="P798"/>
  <c r="P802"/>
  <c r="P806"/>
  <c r="P810"/>
  <c r="P814"/>
  <c r="P822"/>
  <c r="P787"/>
  <c r="P791"/>
  <c r="P795"/>
  <c r="P799"/>
  <c r="P803"/>
  <c r="P807"/>
  <c r="P811"/>
  <c r="P815"/>
  <c r="P826"/>
  <c r="P821"/>
  <c r="P830"/>
  <c r="P834"/>
  <c r="P838"/>
  <c r="P842"/>
  <c r="P846"/>
  <c r="P850"/>
  <c r="P854"/>
  <c r="P858"/>
  <c r="P859"/>
  <c r="P831"/>
  <c r="P835"/>
  <c r="P839"/>
  <c r="P843"/>
  <c r="P847"/>
  <c r="P851"/>
  <c r="P855"/>
  <c r="P861"/>
  <c r="P865"/>
  <c r="P869"/>
  <c r="P873"/>
  <c r="P877"/>
  <c r="P881"/>
  <c r="P885"/>
  <c r="P889"/>
  <c r="P893"/>
  <c r="P897"/>
  <c r="P862"/>
  <c r="P866"/>
  <c r="P870"/>
  <c r="P874"/>
  <c r="P878"/>
  <c r="P882"/>
  <c r="P886"/>
  <c r="P890"/>
  <c r="P894"/>
  <c r="P898"/>
  <c r="P863"/>
  <c r="P867"/>
  <c r="P871"/>
  <c r="P875"/>
  <c r="P879"/>
  <c r="P899"/>
  <c r="O3" i="1"/>
  <c r="O3" i="3"/>
  <c r="O2" i="1"/>
  <c r="L2" i="3"/>
  <c r="AM136" i="1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7"/>
  <c r="AM6"/>
  <c r="AM5"/>
  <c r="E899" i="3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C22"/>
  <c r="C21"/>
  <c r="C20"/>
  <c r="C19"/>
  <c r="C18"/>
  <c r="C17"/>
  <c r="P2"/>
  <c r="W2" i="1"/>
  <c r="U899" i="3"/>
  <c r="F899"/>
  <c r="C899"/>
  <c r="U898"/>
  <c r="F898"/>
  <c r="C898"/>
  <c r="P898" s="1"/>
  <c r="U897"/>
  <c r="F897"/>
  <c r="C897"/>
  <c r="U896"/>
  <c r="F896"/>
  <c r="C896"/>
  <c r="AC896" s="1"/>
  <c r="U895"/>
  <c r="F895"/>
  <c r="C895"/>
  <c r="U894"/>
  <c r="F894"/>
  <c r="C894"/>
  <c r="P894" s="1"/>
  <c r="U893"/>
  <c r="F893"/>
  <c r="C893"/>
  <c r="U892"/>
  <c r="F892"/>
  <c r="C892"/>
  <c r="AC892" s="1"/>
  <c r="U891"/>
  <c r="F891"/>
  <c r="C891"/>
  <c r="U890"/>
  <c r="F890"/>
  <c r="C890"/>
  <c r="P890" s="1"/>
  <c r="U889"/>
  <c r="F889"/>
  <c r="C889"/>
  <c r="U888"/>
  <c r="F888"/>
  <c r="C888"/>
  <c r="AC888" s="1"/>
  <c r="U887"/>
  <c r="F887"/>
  <c r="C887"/>
  <c r="U886"/>
  <c r="F886"/>
  <c r="C886"/>
  <c r="P886" s="1"/>
  <c r="U885"/>
  <c r="F885"/>
  <c r="C885"/>
  <c r="U884"/>
  <c r="F884"/>
  <c r="C884"/>
  <c r="AC884" s="1"/>
  <c r="U883"/>
  <c r="F883"/>
  <c r="C883"/>
  <c r="U882"/>
  <c r="F882"/>
  <c r="C882"/>
  <c r="P882" s="1"/>
  <c r="U881"/>
  <c r="F881"/>
  <c r="C881"/>
  <c r="U880"/>
  <c r="F880"/>
  <c r="C880"/>
  <c r="AC880" s="1"/>
  <c r="U879"/>
  <c r="F879"/>
  <c r="C879"/>
  <c r="U878"/>
  <c r="F878"/>
  <c r="C878"/>
  <c r="P878" s="1"/>
  <c r="U877"/>
  <c r="F877"/>
  <c r="C877"/>
  <c r="U876"/>
  <c r="F876"/>
  <c r="C876"/>
  <c r="AC876" s="1"/>
  <c r="U875"/>
  <c r="F875"/>
  <c r="C875"/>
  <c r="U874"/>
  <c r="F874"/>
  <c r="C874"/>
  <c r="P874" s="1"/>
  <c r="U873"/>
  <c r="F873"/>
  <c r="C873"/>
  <c r="U872"/>
  <c r="F872"/>
  <c r="C872"/>
  <c r="AC872" s="1"/>
  <c r="U871"/>
  <c r="F871"/>
  <c r="C871"/>
  <c r="U870"/>
  <c r="F870"/>
  <c r="C870"/>
  <c r="P870" s="1"/>
  <c r="U869"/>
  <c r="F869"/>
  <c r="C869"/>
  <c r="U868"/>
  <c r="F868"/>
  <c r="C868"/>
  <c r="AC868" s="1"/>
  <c r="U867"/>
  <c r="F867"/>
  <c r="C867"/>
  <c r="U866"/>
  <c r="F866"/>
  <c r="C866"/>
  <c r="P866" s="1"/>
  <c r="U865"/>
  <c r="F865"/>
  <c r="C865"/>
  <c r="U864"/>
  <c r="F864"/>
  <c r="C864"/>
  <c r="AC864" s="1"/>
  <c r="U863"/>
  <c r="F863"/>
  <c r="C863"/>
  <c r="U862"/>
  <c r="F862"/>
  <c r="C862"/>
  <c r="P862" s="1"/>
  <c r="U861"/>
  <c r="F861"/>
  <c r="C861"/>
  <c r="U860"/>
  <c r="F860"/>
  <c r="C860"/>
  <c r="AC860" s="1"/>
  <c r="U859"/>
  <c r="F859"/>
  <c r="C859"/>
  <c r="U858"/>
  <c r="F858"/>
  <c r="C858"/>
  <c r="P858" s="1"/>
  <c r="U857"/>
  <c r="F857"/>
  <c r="C857"/>
  <c r="U856"/>
  <c r="F856"/>
  <c r="C856"/>
  <c r="AC856" s="1"/>
  <c r="U855"/>
  <c r="F855"/>
  <c r="C855"/>
  <c r="U854"/>
  <c r="F854"/>
  <c r="C854"/>
  <c r="AC854" s="1"/>
  <c r="U853"/>
  <c r="F853"/>
  <c r="C853"/>
  <c r="AC853" s="1"/>
  <c r="U852"/>
  <c r="F852"/>
  <c r="C852"/>
  <c r="AC852" s="1"/>
  <c r="U851"/>
  <c r="F851"/>
  <c r="C851"/>
  <c r="AC851" s="1"/>
  <c r="U850"/>
  <c r="F850"/>
  <c r="C850"/>
  <c r="AC850" s="1"/>
  <c r="U849"/>
  <c r="F849"/>
  <c r="C849"/>
  <c r="P849" s="1"/>
  <c r="U848"/>
  <c r="F848"/>
  <c r="C848"/>
  <c r="AC848" s="1"/>
  <c r="U847"/>
  <c r="F847"/>
  <c r="C847"/>
  <c r="U846"/>
  <c r="F846"/>
  <c r="C846"/>
  <c r="AC846" s="1"/>
  <c r="U845"/>
  <c r="F845"/>
  <c r="C845"/>
  <c r="AC845" s="1"/>
  <c r="U844"/>
  <c r="F844"/>
  <c r="C844"/>
  <c r="AC844" s="1"/>
  <c r="U843"/>
  <c r="F843"/>
  <c r="C843"/>
  <c r="P843" s="1"/>
  <c r="U842"/>
  <c r="F842"/>
  <c r="C842"/>
  <c r="AC842" s="1"/>
  <c r="U841"/>
  <c r="F841"/>
  <c r="C841"/>
  <c r="AC841" s="1"/>
  <c r="U840"/>
  <c r="F840"/>
  <c r="C840"/>
  <c r="P840" s="1"/>
  <c r="U839"/>
  <c r="F839"/>
  <c r="C839"/>
  <c r="AC839" s="1"/>
  <c r="U838"/>
  <c r="F838"/>
  <c r="C838"/>
  <c r="P838" s="1"/>
  <c r="U837"/>
  <c r="F837"/>
  <c r="C837"/>
  <c r="P837" s="1"/>
  <c r="U836"/>
  <c r="F836"/>
  <c r="C836"/>
  <c r="P836" s="1"/>
  <c r="U835"/>
  <c r="F835"/>
  <c r="C835"/>
  <c r="U834"/>
  <c r="F834"/>
  <c r="C834"/>
  <c r="P834" s="1"/>
  <c r="U833"/>
  <c r="F833"/>
  <c r="C833"/>
  <c r="AC833" s="1"/>
  <c r="U832"/>
  <c r="F832"/>
  <c r="C832"/>
  <c r="P832" s="1"/>
  <c r="U831"/>
  <c r="F831"/>
  <c r="C831"/>
  <c r="AC831" s="1"/>
  <c r="U830"/>
  <c r="F830"/>
  <c r="C830"/>
  <c r="P830" s="1"/>
  <c r="U829"/>
  <c r="F829"/>
  <c r="C829"/>
  <c r="P829" s="1"/>
  <c r="U828"/>
  <c r="F828"/>
  <c r="C828"/>
  <c r="P828" s="1"/>
  <c r="U827"/>
  <c r="F827"/>
  <c r="C827"/>
  <c r="U826"/>
  <c r="F826"/>
  <c r="C826"/>
  <c r="P826" s="1"/>
  <c r="U825"/>
  <c r="F825"/>
  <c r="C825"/>
  <c r="AC825" s="1"/>
  <c r="U824"/>
  <c r="F824"/>
  <c r="C824"/>
  <c r="P824" s="1"/>
  <c r="U823"/>
  <c r="F823"/>
  <c r="C823"/>
  <c r="AC823" s="1"/>
  <c r="U822"/>
  <c r="F822"/>
  <c r="C822"/>
  <c r="P822" s="1"/>
  <c r="U821"/>
  <c r="F821"/>
  <c r="C821"/>
  <c r="P821" s="1"/>
  <c r="U820"/>
  <c r="F820"/>
  <c r="C820"/>
  <c r="P820" s="1"/>
  <c r="U819"/>
  <c r="F819"/>
  <c r="C819"/>
  <c r="U818"/>
  <c r="F818"/>
  <c r="C818"/>
  <c r="P818" s="1"/>
  <c r="U817"/>
  <c r="F817"/>
  <c r="C817"/>
  <c r="AC817" s="1"/>
  <c r="U816"/>
  <c r="F816"/>
  <c r="C816"/>
  <c r="P816" s="1"/>
  <c r="U815"/>
  <c r="F815"/>
  <c r="C815"/>
  <c r="P815" s="1"/>
  <c r="U814"/>
  <c r="F814"/>
  <c r="C814"/>
  <c r="P814" s="1"/>
  <c r="U813"/>
  <c r="F813"/>
  <c r="C813"/>
  <c r="AC813" s="1"/>
  <c r="U812"/>
  <c r="F812"/>
  <c r="C812"/>
  <c r="P812" s="1"/>
  <c r="U811"/>
  <c r="F811"/>
  <c r="C811"/>
  <c r="P811" s="1"/>
  <c r="U810"/>
  <c r="F810"/>
  <c r="C810"/>
  <c r="P810" s="1"/>
  <c r="U809"/>
  <c r="F809"/>
  <c r="C809"/>
  <c r="AC809" s="1"/>
  <c r="U808"/>
  <c r="F808"/>
  <c r="C808"/>
  <c r="P808" s="1"/>
  <c r="U807"/>
  <c r="F807"/>
  <c r="C807"/>
  <c r="P807" s="1"/>
  <c r="U806"/>
  <c r="F806"/>
  <c r="C806"/>
  <c r="P806" s="1"/>
  <c r="U805"/>
  <c r="F805"/>
  <c r="C805"/>
  <c r="AC805" s="1"/>
  <c r="U804"/>
  <c r="F804"/>
  <c r="C804"/>
  <c r="P804" s="1"/>
  <c r="U803"/>
  <c r="F803"/>
  <c r="C803"/>
  <c r="P803" s="1"/>
  <c r="U802"/>
  <c r="F802"/>
  <c r="C802"/>
  <c r="P802" s="1"/>
  <c r="U801"/>
  <c r="F801"/>
  <c r="C801"/>
  <c r="AC801" s="1"/>
  <c r="U800"/>
  <c r="F800"/>
  <c r="C800"/>
  <c r="P800" s="1"/>
  <c r="U799"/>
  <c r="F799"/>
  <c r="C799"/>
  <c r="P799" s="1"/>
  <c r="U798"/>
  <c r="F798"/>
  <c r="C798"/>
  <c r="P798" s="1"/>
  <c r="U797"/>
  <c r="F797"/>
  <c r="C797"/>
  <c r="AC797" s="1"/>
  <c r="U796"/>
  <c r="F796"/>
  <c r="C796"/>
  <c r="P796" s="1"/>
  <c r="U795"/>
  <c r="F795"/>
  <c r="C795"/>
  <c r="P795" s="1"/>
  <c r="U794"/>
  <c r="F794"/>
  <c r="C794"/>
  <c r="P794" s="1"/>
  <c r="U793"/>
  <c r="F793"/>
  <c r="C793"/>
  <c r="AC793" s="1"/>
  <c r="U792"/>
  <c r="F792"/>
  <c r="C792"/>
  <c r="P792" s="1"/>
  <c r="U791"/>
  <c r="F791"/>
  <c r="C791"/>
  <c r="P791" s="1"/>
  <c r="U790"/>
  <c r="F790"/>
  <c r="C790"/>
  <c r="P790" s="1"/>
  <c r="U789"/>
  <c r="F789"/>
  <c r="C789"/>
  <c r="AC789" s="1"/>
  <c r="U788"/>
  <c r="F788"/>
  <c r="C788"/>
  <c r="U787"/>
  <c r="F787"/>
  <c r="C787"/>
  <c r="P787" s="1"/>
  <c r="U786"/>
  <c r="F786"/>
  <c r="C786"/>
  <c r="U785"/>
  <c r="F785"/>
  <c r="C785"/>
  <c r="AC785" s="1"/>
  <c r="U784"/>
  <c r="F784"/>
  <c r="C784"/>
  <c r="U783"/>
  <c r="F783"/>
  <c r="C783"/>
  <c r="P783" s="1"/>
  <c r="U782"/>
  <c r="F782"/>
  <c r="C782"/>
  <c r="U781"/>
  <c r="F781"/>
  <c r="C781"/>
  <c r="AC781" s="1"/>
  <c r="U780"/>
  <c r="F780"/>
  <c r="C780"/>
  <c r="AC780" s="1"/>
  <c r="U779"/>
  <c r="F779"/>
  <c r="C779"/>
  <c r="AC779" s="1"/>
  <c r="U778"/>
  <c r="F778"/>
  <c r="C778"/>
  <c r="AC778" s="1"/>
  <c r="U777"/>
  <c r="F777"/>
  <c r="C777"/>
  <c r="AC777" s="1"/>
  <c r="U776"/>
  <c r="F776"/>
  <c r="C776"/>
  <c r="AC776" s="1"/>
  <c r="U775"/>
  <c r="F775"/>
  <c r="C775"/>
  <c r="AC775" s="1"/>
  <c r="U774"/>
  <c r="F774"/>
  <c r="C774"/>
  <c r="AC774" s="1"/>
  <c r="U773"/>
  <c r="F773"/>
  <c r="C773"/>
  <c r="AC773" s="1"/>
  <c r="U772"/>
  <c r="F772"/>
  <c r="C772"/>
  <c r="AC772" s="1"/>
  <c r="U771"/>
  <c r="F771"/>
  <c r="C771"/>
  <c r="AC771" s="1"/>
  <c r="U770"/>
  <c r="F770"/>
  <c r="C770"/>
  <c r="AC770" s="1"/>
  <c r="U769"/>
  <c r="F769"/>
  <c r="C769"/>
  <c r="AC769" s="1"/>
  <c r="U768"/>
  <c r="F768"/>
  <c r="C768"/>
  <c r="AC768" s="1"/>
  <c r="U767"/>
  <c r="F767"/>
  <c r="C767"/>
  <c r="AC767" s="1"/>
  <c r="U766"/>
  <c r="F766"/>
  <c r="C766"/>
  <c r="AC766" s="1"/>
  <c r="U765"/>
  <c r="F765"/>
  <c r="C765"/>
  <c r="AC765" s="1"/>
  <c r="U764"/>
  <c r="F764"/>
  <c r="C764"/>
  <c r="AC764" s="1"/>
  <c r="U763"/>
  <c r="F763"/>
  <c r="C763"/>
  <c r="AC763" s="1"/>
  <c r="U762"/>
  <c r="F762"/>
  <c r="C762"/>
  <c r="AC762" s="1"/>
  <c r="U761"/>
  <c r="F761"/>
  <c r="C761"/>
  <c r="AC761" s="1"/>
  <c r="U760"/>
  <c r="F760"/>
  <c r="C760"/>
  <c r="U759"/>
  <c r="F759"/>
  <c r="C759"/>
  <c r="U758"/>
  <c r="F758"/>
  <c r="C758"/>
  <c r="U757"/>
  <c r="F757"/>
  <c r="C757"/>
  <c r="AC757" s="1"/>
  <c r="U756"/>
  <c r="F756"/>
  <c r="C756"/>
  <c r="U755"/>
  <c r="F755"/>
  <c r="C755"/>
  <c r="U754"/>
  <c r="F754"/>
  <c r="C754"/>
  <c r="U753"/>
  <c r="F753"/>
  <c r="C753"/>
  <c r="AC753" s="1"/>
  <c r="U752"/>
  <c r="F752"/>
  <c r="C752"/>
  <c r="U751"/>
  <c r="F751"/>
  <c r="C751"/>
  <c r="U750"/>
  <c r="F750"/>
  <c r="C750"/>
  <c r="U749"/>
  <c r="F749"/>
  <c r="C749"/>
  <c r="AC749" s="1"/>
  <c r="U748"/>
  <c r="F748"/>
  <c r="C748"/>
  <c r="U747"/>
  <c r="F747"/>
  <c r="C747"/>
  <c r="U746"/>
  <c r="F746"/>
  <c r="C746"/>
  <c r="U745"/>
  <c r="F745"/>
  <c r="C745"/>
  <c r="AC745" s="1"/>
  <c r="U744"/>
  <c r="F744"/>
  <c r="C744"/>
  <c r="U743"/>
  <c r="F743"/>
  <c r="C743"/>
  <c r="U742"/>
  <c r="F742"/>
  <c r="C742"/>
  <c r="U741"/>
  <c r="F741"/>
  <c r="C741"/>
  <c r="AC741" s="1"/>
  <c r="U740"/>
  <c r="F740"/>
  <c r="C740"/>
  <c r="U739"/>
  <c r="F739"/>
  <c r="C739"/>
  <c r="U738"/>
  <c r="F738"/>
  <c r="C738"/>
  <c r="U737"/>
  <c r="F737"/>
  <c r="C737"/>
  <c r="AC737" s="1"/>
  <c r="U736"/>
  <c r="F736"/>
  <c r="C736"/>
  <c r="U735"/>
  <c r="F735"/>
  <c r="C735"/>
  <c r="U734"/>
  <c r="F734"/>
  <c r="C734"/>
  <c r="U733"/>
  <c r="F733"/>
  <c r="C733"/>
  <c r="AC733" s="1"/>
  <c r="U732"/>
  <c r="F732"/>
  <c r="C732"/>
  <c r="U731"/>
  <c r="F731"/>
  <c r="C731"/>
  <c r="U730"/>
  <c r="F730"/>
  <c r="C730"/>
  <c r="U729"/>
  <c r="F729"/>
  <c r="C729"/>
  <c r="AC729" s="1"/>
  <c r="U728"/>
  <c r="F728"/>
  <c r="C728"/>
  <c r="U727"/>
  <c r="F727"/>
  <c r="C727"/>
  <c r="U726"/>
  <c r="F726"/>
  <c r="C726"/>
  <c r="AC726" s="1"/>
  <c r="U725"/>
  <c r="F725"/>
  <c r="C725"/>
  <c r="AC725" s="1"/>
  <c r="U724"/>
  <c r="F724"/>
  <c r="C724"/>
  <c r="AC724" s="1"/>
  <c r="U723"/>
  <c r="F723"/>
  <c r="C723"/>
  <c r="U722"/>
  <c r="F722"/>
  <c r="C722"/>
  <c r="AC722" s="1"/>
  <c r="U721"/>
  <c r="F721"/>
  <c r="C721"/>
  <c r="AC721" s="1"/>
  <c r="U720"/>
  <c r="F720"/>
  <c r="C720"/>
  <c r="AC720" s="1"/>
  <c r="U719"/>
  <c r="F719"/>
  <c r="C719"/>
  <c r="U718"/>
  <c r="F718"/>
  <c r="C718"/>
  <c r="AC718" s="1"/>
  <c r="U717"/>
  <c r="F717"/>
  <c r="C717"/>
  <c r="AC717" s="1"/>
  <c r="U716"/>
  <c r="F716"/>
  <c r="C716"/>
  <c r="AC716" s="1"/>
  <c r="U715"/>
  <c r="F715"/>
  <c r="C715"/>
  <c r="AC715" s="1"/>
  <c r="U714"/>
  <c r="F714"/>
  <c r="C714"/>
  <c r="P714" s="1"/>
  <c r="U713"/>
  <c r="F713"/>
  <c r="C713"/>
  <c r="P713" s="1"/>
  <c r="U712"/>
  <c r="F712"/>
  <c r="C712"/>
  <c r="P712" s="1"/>
  <c r="U711"/>
  <c r="F711"/>
  <c r="C711"/>
  <c r="P711" s="1"/>
  <c r="U710"/>
  <c r="F710"/>
  <c r="C710"/>
  <c r="P710" s="1"/>
  <c r="U709"/>
  <c r="F709"/>
  <c r="C709"/>
  <c r="P709" s="1"/>
  <c r="U708"/>
  <c r="F708"/>
  <c r="C708"/>
  <c r="P708" s="1"/>
  <c r="U707"/>
  <c r="F707"/>
  <c r="C707"/>
  <c r="P707" s="1"/>
  <c r="U706"/>
  <c r="F706"/>
  <c r="C706"/>
  <c r="P706" s="1"/>
  <c r="U705"/>
  <c r="F705"/>
  <c r="C705"/>
  <c r="P705" s="1"/>
  <c r="U704"/>
  <c r="F704"/>
  <c r="C704"/>
  <c r="P704" s="1"/>
  <c r="U703"/>
  <c r="F703"/>
  <c r="C703"/>
  <c r="P703" s="1"/>
  <c r="U702"/>
  <c r="F702"/>
  <c r="C702"/>
  <c r="P702" s="1"/>
  <c r="U701"/>
  <c r="F701"/>
  <c r="C701"/>
  <c r="P701" s="1"/>
  <c r="U700"/>
  <c r="F700"/>
  <c r="C700"/>
  <c r="P700" s="1"/>
  <c r="U699"/>
  <c r="F699"/>
  <c r="C699"/>
  <c r="P699" s="1"/>
  <c r="U698"/>
  <c r="F698"/>
  <c r="C698"/>
  <c r="P698" s="1"/>
  <c r="U697"/>
  <c r="F697"/>
  <c r="C697"/>
  <c r="P697" s="1"/>
  <c r="U696"/>
  <c r="F696"/>
  <c r="C696"/>
  <c r="P696" s="1"/>
  <c r="U695"/>
  <c r="F695"/>
  <c r="C695"/>
  <c r="P695" s="1"/>
  <c r="U694"/>
  <c r="F694"/>
  <c r="C694"/>
  <c r="P694" s="1"/>
  <c r="U693"/>
  <c r="F693"/>
  <c r="C693"/>
  <c r="P693" s="1"/>
  <c r="U692"/>
  <c r="F692"/>
  <c r="C692"/>
  <c r="P692" s="1"/>
  <c r="U691"/>
  <c r="F691"/>
  <c r="C691"/>
  <c r="P691" s="1"/>
  <c r="U690"/>
  <c r="F690"/>
  <c r="C690"/>
  <c r="P690" s="1"/>
  <c r="U689"/>
  <c r="F689"/>
  <c r="C689"/>
  <c r="P689" s="1"/>
  <c r="U688"/>
  <c r="F688"/>
  <c r="C688"/>
  <c r="P688" s="1"/>
  <c r="U687"/>
  <c r="F687"/>
  <c r="C687"/>
  <c r="P687" s="1"/>
  <c r="U686"/>
  <c r="F686"/>
  <c r="C686"/>
  <c r="P686" s="1"/>
  <c r="U685"/>
  <c r="F685"/>
  <c r="C685"/>
  <c r="P685" s="1"/>
  <c r="U684"/>
  <c r="F684"/>
  <c r="C684"/>
  <c r="P684" s="1"/>
  <c r="U683"/>
  <c r="F683"/>
  <c r="C683"/>
  <c r="P683" s="1"/>
  <c r="U682"/>
  <c r="F682"/>
  <c r="C682"/>
  <c r="P682" s="1"/>
  <c r="U681"/>
  <c r="F681"/>
  <c r="C681"/>
  <c r="P681" s="1"/>
  <c r="U680"/>
  <c r="F680"/>
  <c r="C680"/>
  <c r="P680" s="1"/>
  <c r="U679"/>
  <c r="F679"/>
  <c r="C679"/>
  <c r="AC679" s="1"/>
  <c r="U678"/>
  <c r="F678"/>
  <c r="C678"/>
  <c r="P678" s="1"/>
  <c r="U677"/>
  <c r="F677"/>
  <c r="C677"/>
  <c r="U676"/>
  <c r="F676"/>
  <c r="C676"/>
  <c r="P676" s="1"/>
  <c r="U675"/>
  <c r="F675"/>
  <c r="C675"/>
  <c r="AC675" s="1"/>
  <c r="U674"/>
  <c r="F674"/>
  <c r="C674"/>
  <c r="P674" s="1"/>
  <c r="U673"/>
  <c r="F673"/>
  <c r="C673"/>
  <c r="AC673" s="1"/>
  <c r="U672"/>
  <c r="F672"/>
  <c r="C672"/>
  <c r="P672" s="1"/>
  <c r="U671"/>
  <c r="F671"/>
  <c r="C671"/>
  <c r="AC671" s="1"/>
  <c r="U670"/>
  <c r="F670"/>
  <c r="C670"/>
  <c r="P670" s="1"/>
  <c r="U669"/>
  <c r="F669"/>
  <c r="C669"/>
  <c r="U668"/>
  <c r="F668"/>
  <c r="C668"/>
  <c r="P668" s="1"/>
  <c r="U667"/>
  <c r="F667"/>
  <c r="C667"/>
  <c r="AC667" s="1"/>
  <c r="U666"/>
  <c r="F666"/>
  <c r="C666"/>
  <c r="P666" s="1"/>
  <c r="U665"/>
  <c r="F665"/>
  <c r="C665"/>
  <c r="AC665" s="1"/>
  <c r="U664"/>
  <c r="F664"/>
  <c r="C664"/>
  <c r="P664" s="1"/>
  <c r="U663"/>
  <c r="F663"/>
  <c r="C663"/>
  <c r="AC663" s="1"/>
  <c r="U662"/>
  <c r="F662"/>
  <c r="C662"/>
  <c r="P662" s="1"/>
  <c r="U661"/>
  <c r="F661"/>
  <c r="C661"/>
  <c r="U660"/>
  <c r="F660"/>
  <c r="C660"/>
  <c r="P660" s="1"/>
  <c r="U659"/>
  <c r="F659"/>
  <c r="C659"/>
  <c r="AC659" s="1"/>
  <c r="U658"/>
  <c r="F658"/>
  <c r="C658"/>
  <c r="P658" s="1"/>
  <c r="U657"/>
  <c r="F657"/>
  <c r="C657"/>
  <c r="AC657" s="1"/>
  <c r="U656"/>
  <c r="F656"/>
  <c r="C656"/>
  <c r="P656" s="1"/>
  <c r="U655"/>
  <c r="F655"/>
  <c r="C655"/>
  <c r="AC655" s="1"/>
  <c r="U654"/>
  <c r="F654"/>
  <c r="C654"/>
  <c r="P654" s="1"/>
  <c r="U653"/>
  <c r="F653"/>
  <c r="C653"/>
  <c r="U652"/>
  <c r="F652"/>
  <c r="C652"/>
  <c r="U651"/>
  <c r="F651"/>
  <c r="C651"/>
  <c r="AC651" s="1"/>
  <c r="U650"/>
  <c r="F650"/>
  <c r="C650"/>
  <c r="U649"/>
  <c r="F649"/>
  <c r="C649"/>
  <c r="AC649" s="1"/>
  <c r="U648"/>
  <c r="F648"/>
  <c r="C648"/>
  <c r="AC648" s="1"/>
  <c r="U647"/>
  <c r="F647"/>
  <c r="C647"/>
  <c r="AC647" s="1"/>
  <c r="U646"/>
  <c r="F646"/>
  <c r="C646"/>
  <c r="U645"/>
  <c r="F645"/>
  <c r="C645"/>
  <c r="U644"/>
  <c r="F644"/>
  <c r="C644"/>
  <c r="AC644" s="1"/>
  <c r="U643"/>
  <c r="F643"/>
  <c r="C643"/>
  <c r="U642"/>
  <c r="F642"/>
  <c r="C642"/>
  <c r="AC642" s="1"/>
  <c r="U641"/>
  <c r="F641"/>
  <c r="C641"/>
  <c r="AC641" s="1"/>
  <c r="U640"/>
  <c r="F640"/>
  <c r="C640"/>
  <c r="AC640" s="1"/>
  <c r="U639"/>
  <c r="F639"/>
  <c r="C639"/>
  <c r="P639" s="1"/>
  <c r="U638"/>
  <c r="F638"/>
  <c r="C638"/>
  <c r="AC638" s="1"/>
  <c r="U637"/>
  <c r="F637"/>
  <c r="C637"/>
  <c r="AC637" s="1"/>
  <c r="U636"/>
  <c r="F636"/>
  <c r="C636"/>
  <c r="AC636" s="1"/>
  <c r="U635"/>
  <c r="F635"/>
  <c r="C635"/>
  <c r="P635" s="1"/>
  <c r="U634"/>
  <c r="F634"/>
  <c r="C634"/>
  <c r="AC634" s="1"/>
  <c r="U633"/>
  <c r="F633"/>
  <c r="C633"/>
  <c r="AC633" s="1"/>
  <c r="U632"/>
  <c r="F632"/>
  <c r="C632"/>
  <c r="AC632" s="1"/>
  <c r="U631"/>
  <c r="F631"/>
  <c r="C631"/>
  <c r="AC631" s="1"/>
  <c r="U630"/>
  <c r="F630"/>
  <c r="C630"/>
  <c r="P630" s="1"/>
  <c r="U629"/>
  <c r="F629"/>
  <c r="C629"/>
  <c r="U628"/>
  <c r="F628"/>
  <c r="C628"/>
  <c r="P628" s="1"/>
  <c r="U627"/>
  <c r="F627"/>
  <c r="C627"/>
  <c r="AC627" s="1"/>
  <c r="U626"/>
  <c r="F626"/>
  <c r="C626"/>
  <c r="P626" s="1"/>
  <c r="U625"/>
  <c r="F625"/>
  <c r="C625"/>
  <c r="AC625" s="1"/>
  <c r="U624"/>
  <c r="F624"/>
  <c r="C624"/>
  <c r="P624" s="1"/>
  <c r="U623"/>
  <c r="F623"/>
  <c r="C623"/>
  <c r="P623" s="1"/>
  <c r="U622"/>
  <c r="F622"/>
  <c r="C622"/>
  <c r="P622" s="1"/>
  <c r="U621"/>
  <c r="F621"/>
  <c r="C621"/>
  <c r="P621" s="1"/>
  <c r="U620"/>
  <c r="F620"/>
  <c r="C620"/>
  <c r="P620" s="1"/>
  <c r="U619"/>
  <c r="F619"/>
  <c r="C619"/>
  <c r="P619" s="1"/>
  <c r="U618"/>
  <c r="F618"/>
  <c r="C618"/>
  <c r="P618" s="1"/>
  <c r="U617"/>
  <c r="F617"/>
  <c r="C617"/>
  <c r="P617" s="1"/>
  <c r="U616"/>
  <c r="F616"/>
  <c r="C616"/>
  <c r="P616" s="1"/>
  <c r="U615"/>
  <c r="F615"/>
  <c r="C615"/>
  <c r="P615" s="1"/>
  <c r="U614"/>
  <c r="F614"/>
  <c r="C614"/>
  <c r="P614" s="1"/>
  <c r="U613"/>
  <c r="F613"/>
  <c r="C613"/>
  <c r="P613" s="1"/>
  <c r="U612"/>
  <c r="F612"/>
  <c r="C612"/>
  <c r="P612" s="1"/>
  <c r="U611"/>
  <c r="F611"/>
  <c r="C611"/>
  <c r="P611" s="1"/>
  <c r="U610"/>
  <c r="F610"/>
  <c r="C610"/>
  <c r="P610" s="1"/>
  <c r="U609"/>
  <c r="F609"/>
  <c r="C609"/>
  <c r="P609" s="1"/>
  <c r="U608"/>
  <c r="F608"/>
  <c r="C608"/>
  <c r="P608" s="1"/>
  <c r="U607"/>
  <c r="F607"/>
  <c r="C607"/>
  <c r="P607" s="1"/>
  <c r="U606"/>
  <c r="F606"/>
  <c r="C606"/>
  <c r="P606" s="1"/>
  <c r="U605"/>
  <c r="F605"/>
  <c r="C605"/>
  <c r="P605" s="1"/>
  <c r="U604"/>
  <c r="F604"/>
  <c r="C604"/>
  <c r="P604" s="1"/>
  <c r="U603"/>
  <c r="F603"/>
  <c r="C603"/>
  <c r="P603" s="1"/>
  <c r="U602"/>
  <c r="F602"/>
  <c r="C602"/>
  <c r="P602" s="1"/>
  <c r="U601"/>
  <c r="F601"/>
  <c r="C601"/>
  <c r="P601" s="1"/>
  <c r="U600"/>
  <c r="F600"/>
  <c r="C600"/>
  <c r="P600" s="1"/>
  <c r="U599"/>
  <c r="F599"/>
  <c r="C599"/>
  <c r="P599" s="1"/>
  <c r="U598"/>
  <c r="F598"/>
  <c r="C598"/>
  <c r="P598" s="1"/>
  <c r="U597"/>
  <c r="F597"/>
  <c r="C597"/>
  <c r="P597" s="1"/>
  <c r="U596"/>
  <c r="F596"/>
  <c r="C596"/>
  <c r="P596" s="1"/>
  <c r="U595"/>
  <c r="F595"/>
  <c r="C595"/>
  <c r="P595" s="1"/>
  <c r="U594"/>
  <c r="F594"/>
  <c r="C594"/>
  <c r="P594" s="1"/>
  <c r="U593"/>
  <c r="F593"/>
  <c r="C593"/>
  <c r="P593" s="1"/>
  <c r="U592"/>
  <c r="F592"/>
  <c r="C592"/>
  <c r="P592" s="1"/>
  <c r="U591"/>
  <c r="F591"/>
  <c r="C591"/>
  <c r="P591" s="1"/>
  <c r="U590"/>
  <c r="F590"/>
  <c r="C590"/>
  <c r="P590" s="1"/>
  <c r="U589"/>
  <c r="F589"/>
  <c r="C589"/>
  <c r="P589" s="1"/>
  <c r="U588"/>
  <c r="F588"/>
  <c r="C588"/>
  <c r="P588" s="1"/>
  <c r="U587"/>
  <c r="F587"/>
  <c r="C587"/>
  <c r="P587" s="1"/>
  <c r="U586"/>
  <c r="F586"/>
  <c r="C586"/>
  <c r="P586" s="1"/>
  <c r="U585"/>
  <c r="F585"/>
  <c r="C585"/>
  <c r="P585" s="1"/>
  <c r="U584"/>
  <c r="F584"/>
  <c r="C584"/>
  <c r="P584" s="1"/>
  <c r="U583"/>
  <c r="F583"/>
  <c r="C583"/>
  <c r="P583" s="1"/>
  <c r="U582"/>
  <c r="F582"/>
  <c r="C582"/>
  <c r="P582" s="1"/>
  <c r="U581"/>
  <c r="F581"/>
  <c r="C581"/>
  <c r="P581" s="1"/>
  <c r="U580"/>
  <c r="F580"/>
  <c r="C580"/>
  <c r="P580" s="1"/>
  <c r="U579"/>
  <c r="F579"/>
  <c r="C579"/>
  <c r="P579" s="1"/>
  <c r="U578"/>
  <c r="F578"/>
  <c r="C578"/>
  <c r="U577"/>
  <c r="F577"/>
  <c r="C577"/>
  <c r="P577" s="1"/>
  <c r="U576"/>
  <c r="F576"/>
  <c r="C576"/>
  <c r="P576" s="1"/>
  <c r="U575"/>
  <c r="F575"/>
  <c r="C575"/>
  <c r="P575" s="1"/>
  <c r="U574"/>
  <c r="F574"/>
  <c r="C574"/>
  <c r="P574" s="1"/>
  <c r="U573"/>
  <c r="F573"/>
  <c r="C573"/>
  <c r="P573" s="1"/>
  <c r="U572"/>
  <c r="F572"/>
  <c r="C572"/>
  <c r="P572" s="1"/>
  <c r="U571"/>
  <c r="F571"/>
  <c r="C571"/>
  <c r="P571" s="1"/>
  <c r="U570"/>
  <c r="F570"/>
  <c r="C570"/>
  <c r="P570" s="1"/>
  <c r="U569"/>
  <c r="F569"/>
  <c r="C569"/>
  <c r="P569" s="1"/>
  <c r="U568"/>
  <c r="F568"/>
  <c r="C568"/>
  <c r="P568" s="1"/>
  <c r="U567"/>
  <c r="F567"/>
  <c r="C567"/>
  <c r="P567" s="1"/>
  <c r="U566"/>
  <c r="F566"/>
  <c r="C566"/>
  <c r="P566" s="1"/>
  <c r="U565"/>
  <c r="F565"/>
  <c r="C565"/>
  <c r="P565" s="1"/>
  <c r="U564"/>
  <c r="F564"/>
  <c r="C564"/>
  <c r="P564" s="1"/>
  <c r="U563"/>
  <c r="F563"/>
  <c r="C563"/>
  <c r="P563" s="1"/>
  <c r="U562"/>
  <c r="F562"/>
  <c r="C562"/>
  <c r="P562" s="1"/>
  <c r="U561"/>
  <c r="F561"/>
  <c r="C561"/>
  <c r="AC561" s="1"/>
  <c r="U560"/>
  <c r="F560"/>
  <c r="C560"/>
  <c r="AC560" s="1"/>
  <c r="U559"/>
  <c r="F559"/>
  <c r="C559"/>
  <c r="P559" s="1"/>
  <c r="U558"/>
  <c r="F558"/>
  <c r="C558"/>
  <c r="P558" s="1"/>
  <c r="U557"/>
  <c r="F557"/>
  <c r="C557"/>
  <c r="P557" s="1"/>
  <c r="U556"/>
  <c r="F556"/>
  <c r="C556"/>
  <c r="P556" s="1"/>
  <c r="U555"/>
  <c r="F555"/>
  <c r="C555"/>
  <c r="P555" s="1"/>
  <c r="U554"/>
  <c r="F554"/>
  <c r="C554"/>
  <c r="U553"/>
  <c r="F553"/>
  <c r="C553"/>
  <c r="P553" s="1"/>
  <c r="U552"/>
  <c r="F552"/>
  <c r="C552"/>
  <c r="AC552" s="1"/>
  <c r="U551"/>
  <c r="F551"/>
  <c r="C551"/>
  <c r="P551" s="1"/>
  <c r="U550"/>
  <c r="F550"/>
  <c r="C550"/>
  <c r="P550" s="1"/>
  <c r="U549"/>
  <c r="F549"/>
  <c r="C549"/>
  <c r="P549" s="1"/>
  <c r="U548"/>
  <c r="F548"/>
  <c r="C548"/>
  <c r="P548" s="1"/>
  <c r="U547"/>
  <c r="F547"/>
  <c r="C547"/>
  <c r="P547" s="1"/>
  <c r="U546"/>
  <c r="F546"/>
  <c r="C546"/>
  <c r="U545"/>
  <c r="F545"/>
  <c r="C545"/>
  <c r="P545" s="1"/>
  <c r="U544"/>
  <c r="F544"/>
  <c r="C544"/>
  <c r="AC544" s="1"/>
  <c r="U543"/>
  <c r="F543"/>
  <c r="C543"/>
  <c r="P543" s="1"/>
  <c r="U542"/>
  <c r="F542"/>
  <c r="C542"/>
  <c r="P542" s="1"/>
  <c r="U541"/>
  <c r="F541"/>
  <c r="C541"/>
  <c r="P541" s="1"/>
  <c r="U540"/>
  <c r="F540"/>
  <c r="C540"/>
  <c r="P540" s="1"/>
  <c r="U539"/>
  <c r="F539"/>
  <c r="C539"/>
  <c r="P539" s="1"/>
  <c r="U538"/>
  <c r="F538"/>
  <c r="C538"/>
  <c r="U537"/>
  <c r="F537"/>
  <c r="C537"/>
  <c r="P537" s="1"/>
  <c r="U536"/>
  <c r="F536"/>
  <c r="C536"/>
  <c r="AC536" s="1"/>
  <c r="U535"/>
  <c r="F535"/>
  <c r="C535"/>
  <c r="P535" s="1"/>
  <c r="U534"/>
  <c r="F534"/>
  <c r="C534"/>
  <c r="AC534" s="1"/>
  <c r="U533"/>
  <c r="F533"/>
  <c r="C533"/>
  <c r="P533" s="1"/>
  <c r="U532"/>
  <c r="F532"/>
  <c r="C532"/>
  <c r="P532" s="1"/>
  <c r="U531"/>
  <c r="F531"/>
  <c r="C531"/>
  <c r="P531" s="1"/>
  <c r="U530"/>
  <c r="F530"/>
  <c r="C530"/>
  <c r="U529"/>
  <c r="F529"/>
  <c r="C529"/>
  <c r="P529" s="1"/>
  <c r="U528"/>
  <c r="F528"/>
  <c r="C528"/>
  <c r="AC528" s="1"/>
  <c r="U527"/>
  <c r="F527"/>
  <c r="C527"/>
  <c r="P527" s="1"/>
  <c r="U526"/>
  <c r="F526"/>
  <c r="C526"/>
  <c r="U525"/>
  <c r="F525"/>
  <c r="C525"/>
  <c r="P525" s="1"/>
  <c r="U524"/>
  <c r="F524"/>
  <c r="C524"/>
  <c r="P524" s="1"/>
  <c r="U523"/>
  <c r="F523"/>
  <c r="C523"/>
  <c r="P523" s="1"/>
  <c r="U522"/>
  <c r="F522"/>
  <c r="C522"/>
  <c r="U521"/>
  <c r="F521"/>
  <c r="C521"/>
  <c r="P521" s="1"/>
  <c r="U520"/>
  <c r="F520"/>
  <c r="C520"/>
  <c r="AC520" s="1"/>
  <c r="U519"/>
  <c r="F519"/>
  <c r="C519"/>
  <c r="P519" s="1"/>
  <c r="U518"/>
  <c r="F518"/>
  <c r="C518"/>
  <c r="U517"/>
  <c r="F517"/>
  <c r="C517"/>
  <c r="P517" s="1"/>
  <c r="U516"/>
  <c r="F516"/>
  <c r="C516"/>
  <c r="P516" s="1"/>
  <c r="U515"/>
  <c r="F515"/>
  <c r="C515"/>
  <c r="P515" s="1"/>
  <c r="U514"/>
  <c r="F514"/>
  <c r="C514"/>
  <c r="U513"/>
  <c r="F513"/>
  <c r="C513"/>
  <c r="P513" s="1"/>
  <c r="U512"/>
  <c r="F512"/>
  <c r="C512"/>
  <c r="AC512" s="1"/>
  <c r="U511"/>
  <c r="F511"/>
  <c r="C511"/>
  <c r="P511" s="1"/>
  <c r="U510"/>
  <c r="F510"/>
  <c r="C510"/>
  <c r="U509"/>
  <c r="F509"/>
  <c r="C509"/>
  <c r="P509" s="1"/>
  <c r="U508"/>
  <c r="F508"/>
  <c r="C508"/>
  <c r="P508" s="1"/>
  <c r="U507"/>
  <c r="F507"/>
  <c r="C507"/>
  <c r="P507" s="1"/>
  <c r="U506"/>
  <c r="F506"/>
  <c r="C506"/>
  <c r="U505"/>
  <c r="F505"/>
  <c r="C505"/>
  <c r="P505" s="1"/>
  <c r="U504"/>
  <c r="F504"/>
  <c r="C504"/>
  <c r="AC504" s="1"/>
  <c r="U503"/>
  <c r="F503"/>
  <c r="C503"/>
  <c r="P503" s="1"/>
  <c r="U502"/>
  <c r="F502"/>
  <c r="C502"/>
  <c r="U501"/>
  <c r="F501"/>
  <c r="C501"/>
  <c r="AC501" s="1"/>
  <c r="U500"/>
  <c r="F500"/>
  <c r="C500"/>
  <c r="P500" s="1"/>
  <c r="U499"/>
  <c r="F499"/>
  <c r="C499"/>
  <c r="P499" s="1"/>
  <c r="U498"/>
  <c r="F498"/>
  <c r="C498"/>
  <c r="P498" s="1"/>
  <c r="U497"/>
  <c r="F497"/>
  <c r="C497"/>
  <c r="P497" s="1"/>
  <c r="U496"/>
  <c r="F496"/>
  <c r="C496"/>
  <c r="U495"/>
  <c r="F495"/>
  <c r="C495"/>
  <c r="P495" s="1"/>
  <c r="U494"/>
  <c r="F494"/>
  <c r="C494"/>
  <c r="AC494" s="1"/>
  <c r="U493"/>
  <c r="F493"/>
  <c r="C493"/>
  <c r="P493" s="1"/>
  <c r="U492"/>
  <c r="F492"/>
  <c r="C492"/>
  <c r="AC492" s="1"/>
  <c r="U491"/>
  <c r="F491"/>
  <c r="C491"/>
  <c r="P491" s="1"/>
  <c r="U490"/>
  <c r="F490"/>
  <c r="C490"/>
  <c r="P490" s="1"/>
  <c r="U489"/>
  <c r="F489"/>
  <c r="C489"/>
  <c r="P489" s="1"/>
  <c r="U488"/>
  <c r="F488"/>
  <c r="C488"/>
  <c r="U487"/>
  <c r="F487"/>
  <c r="C487"/>
  <c r="P487" s="1"/>
  <c r="U486"/>
  <c r="F486"/>
  <c r="C486"/>
  <c r="AC486" s="1"/>
  <c r="U485"/>
  <c r="F485"/>
  <c r="C485"/>
  <c r="P485" s="1"/>
  <c r="U484"/>
  <c r="F484"/>
  <c r="C484"/>
  <c r="AC484" s="1"/>
  <c r="U483"/>
  <c r="F483"/>
  <c r="C483"/>
  <c r="P483" s="1"/>
  <c r="U482"/>
  <c r="F482"/>
  <c r="C482"/>
  <c r="P482" s="1"/>
  <c r="U481"/>
  <c r="F481"/>
  <c r="C481"/>
  <c r="P481" s="1"/>
  <c r="U480"/>
  <c r="F480"/>
  <c r="C480"/>
  <c r="U479"/>
  <c r="F479"/>
  <c r="C479"/>
  <c r="P479" s="1"/>
  <c r="U478"/>
  <c r="F478"/>
  <c r="C478"/>
  <c r="AC478" s="1"/>
  <c r="U477"/>
  <c r="F477"/>
  <c r="C477"/>
  <c r="P477" s="1"/>
  <c r="U476"/>
  <c r="F476"/>
  <c r="C476"/>
  <c r="AC476" s="1"/>
  <c r="U475"/>
  <c r="F475"/>
  <c r="C475"/>
  <c r="P475" s="1"/>
  <c r="U474"/>
  <c r="F474"/>
  <c r="C474"/>
  <c r="P474" s="1"/>
  <c r="U473"/>
  <c r="F473"/>
  <c r="C473"/>
  <c r="P473" s="1"/>
  <c r="U472"/>
  <c r="F472"/>
  <c r="C472"/>
  <c r="U471"/>
  <c r="F471"/>
  <c r="C471"/>
  <c r="P471" s="1"/>
  <c r="U470"/>
  <c r="F470"/>
  <c r="C470"/>
  <c r="AC470" s="1"/>
  <c r="U469"/>
  <c r="F469"/>
  <c r="C469"/>
  <c r="P469" s="1"/>
  <c r="U468"/>
  <c r="F468"/>
  <c r="C468"/>
  <c r="P468" s="1"/>
  <c r="U467"/>
  <c r="F467"/>
  <c r="C467"/>
  <c r="P467" s="1"/>
  <c r="U466"/>
  <c r="F466"/>
  <c r="C466"/>
  <c r="P466" s="1"/>
  <c r="U465"/>
  <c r="F465"/>
  <c r="C465"/>
  <c r="P465" s="1"/>
  <c r="U464"/>
  <c r="F464"/>
  <c r="C464"/>
  <c r="U463"/>
  <c r="F463"/>
  <c r="C463"/>
  <c r="P463" s="1"/>
  <c r="U462"/>
  <c r="F462"/>
  <c r="C462"/>
  <c r="AC462" s="1"/>
  <c r="U461"/>
  <c r="F461"/>
  <c r="C461"/>
  <c r="P461" s="1"/>
  <c r="U460"/>
  <c r="F460"/>
  <c r="C460"/>
  <c r="AC460" s="1"/>
  <c r="U459"/>
  <c r="F459"/>
  <c r="C459"/>
  <c r="P459" s="1"/>
  <c r="U458"/>
  <c r="F458"/>
  <c r="C458"/>
  <c r="P458" s="1"/>
  <c r="U457"/>
  <c r="F457"/>
  <c r="C457"/>
  <c r="P457" s="1"/>
  <c r="U456"/>
  <c r="F456"/>
  <c r="C456"/>
  <c r="U455"/>
  <c r="F455"/>
  <c r="C455"/>
  <c r="P455" s="1"/>
  <c r="U454"/>
  <c r="F454"/>
  <c r="C454"/>
  <c r="AC454" s="1"/>
  <c r="U453"/>
  <c r="F453"/>
  <c r="C453"/>
  <c r="P453" s="1"/>
  <c r="U452"/>
  <c r="F452"/>
  <c r="C452"/>
  <c r="AC452" s="1"/>
  <c r="U451"/>
  <c r="F451"/>
  <c r="C451"/>
  <c r="P451" s="1"/>
  <c r="U450"/>
  <c r="F450"/>
  <c r="C450"/>
  <c r="P450" s="1"/>
  <c r="U449"/>
  <c r="F449"/>
  <c r="C449"/>
  <c r="P449" s="1"/>
  <c r="U448"/>
  <c r="F448"/>
  <c r="C448"/>
  <c r="U447"/>
  <c r="F447"/>
  <c r="C447"/>
  <c r="P447" s="1"/>
  <c r="U446"/>
  <c r="F446"/>
  <c r="C446"/>
  <c r="AC446" s="1"/>
  <c r="U445"/>
  <c r="F445"/>
  <c r="C445"/>
  <c r="P445" s="1"/>
  <c r="U444"/>
  <c r="F444"/>
  <c r="C444"/>
  <c r="P444" s="1"/>
  <c r="U443"/>
  <c r="F443"/>
  <c r="C443"/>
  <c r="P443" s="1"/>
  <c r="U442"/>
  <c r="F442"/>
  <c r="C442"/>
  <c r="P442" s="1"/>
  <c r="U441"/>
  <c r="F441"/>
  <c r="C441"/>
  <c r="P441" s="1"/>
  <c r="U440"/>
  <c r="F440"/>
  <c r="C440"/>
  <c r="U439"/>
  <c r="F439"/>
  <c r="C439"/>
  <c r="P439" s="1"/>
  <c r="U438"/>
  <c r="F438"/>
  <c r="C438"/>
  <c r="AC438" s="1"/>
  <c r="U437"/>
  <c r="F437"/>
  <c r="C437"/>
  <c r="P437" s="1"/>
  <c r="U436"/>
  <c r="F436"/>
  <c r="C436"/>
  <c r="P436" s="1"/>
  <c r="U435"/>
  <c r="F435"/>
  <c r="C435"/>
  <c r="P435" s="1"/>
  <c r="U434"/>
  <c r="F434"/>
  <c r="C434"/>
  <c r="P434" s="1"/>
  <c r="U433"/>
  <c r="F433"/>
  <c r="C433"/>
  <c r="P433" s="1"/>
  <c r="U432"/>
  <c r="F432"/>
  <c r="C432"/>
  <c r="AC432" s="1"/>
  <c r="U431"/>
  <c r="F431"/>
  <c r="C431"/>
  <c r="P431" s="1"/>
  <c r="U430"/>
  <c r="F430"/>
  <c r="C430"/>
  <c r="P430" s="1"/>
  <c r="U429"/>
  <c r="F429"/>
  <c r="C429"/>
  <c r="P429" s="1"/>
  <c r="U428"/>
  <c r="F428"/>
  <c r="C428"/>
  <c r="AC428" s="1"/>
  <c r="U427"/>
  <c r="F427"/>
  <c r="C427"/>
  <c r="P427" s="1"/>
  <c r="U426"/>
  <c r="F426"/>
  <c r="C426"/>
  <c r="P426" s="1"/>
  <c r="U425"/>
  <c r="F425"/>
  <c r="C425"/>
  <c r="P425" s="1"/>
  <c r="U424"/>
  <c r="F424"/>
  <c r="C424"/>
  <c r="AC424" s="1"/>
  <c r="U423"/>
  <c r="F423"/>
  <c r="C423"/>
  <c r="P423" s="1"/>
  <c r="U422"/>
  <c r="F422"/>
  <c r="C422"/>
  <c r="P422" s="1"/>
  <c r="U421"/>
  <c r="F421"/>
  <c r="C421"/>
  <c r="P421" s="1"/>
  <c r="U420"/>
  <c r="F420"/>
  <c r="C420"/>
  <c r="AC420" s="1"/>
  <c r="U419"/>
  <c r="F419"/>
  <c r="C419"/>
  <c r="P419" s="1"/>
  <c r="U418"/>
  <c r="F418"/>
  <c r="C418"/>
  <c r="P418" s="1"/>
  <c r="U417"/>
  <c r="F417"/>
  <c r="C417"/>
  <c r="P417" s="1"/>
  <c r="U416"/>
  <c r="F416"/>
  <c r="C416"/>
  <c r="AC416" s="1"/>
  <c r="U415"/>
  <c r="F415"/>
  <c r="C415"/>
  <c r="P415" s="1"/>
  <c r="U414"/>
  <c r="F414"/>
  <c r="C414"/>
  <c r="P414" s="1"/>
  <c r="U413"/>
  <c r="F413"/>
  <c r="C413"/>
  <c r="P413" s="1"/>
  <c r="U412"/>
  <c r="F412"/>
  <c r="C412"/>
  <c r="AC412" s="1"/>
  <c r="U411"/>
  <c r="F411"/>
  <c r="C411"/>
  <c r="P411" s="1"/>
  <c r="U410"/>
  <c r="F410"/>
  <c r="C410"/>
  <c r="P410" s="1"/>
  <c r="U409"/>
  <c r="F409"/>
  <c r="C409"/>
  <c r="P409" s="1"/>
  <c r="U408"/>
  <c r="F408"/>
  <c r="C408"/>
  <c r="AC408" s="1"/>
  <c r="U407"/>
  <c r="F407"/>
  <c r="C407"/>
  <c r="P407" s="1"/>
  <c r="U406"/>
  <c r="F406"/>
  <c r="C406"/>
  <c r="P406" s="1"/>
  <c r="U405"/>
  <c r="F405"/>
  <c r="C405"/>
  <c r="P405" s="1"/>
  <c r="U404"/>
  <c r="F404"/>
  <c r="C404"/>
  <c r="AC404" s="1"/>
  <c r="U403"/>
  <c r="F403"/>
  <c r="C403"/>
  <c r="P403" s="1"/>
  <c r="U402"/>
  <c r="F402"/>
  <c r="C402"/>
  <c r="P402" s="1"/>
  <c r="U401"/>
  <c r="F401"/>
  <c r="C401"/>
  <c r="P401" s="1"/>
  <c r="U400"/>
  <c r="F400"/>
  <c r="C400"/>
  <c r="AC400" s="1"/>
  <c r="U399"/>
  <c r="F399"/>
  <c r="C399"/>
  <c r="P399" s="1"/>
  <c r="U398"/>
  <c r="F398"/>
  <c r="C398"/>
  <c r="P398" s="1"/>
  <c r="U397"/>
  <c r="F397"/>
  <c r="C397"/>
  <c r="P397" s="1"/>
  <c r="U396"/>
  <c r="F396"/>
  <c r="C396"/>
  <c r="AC396" s="1"/>
  <c r="U395"/>
  <c r="F395"/>
  <c r="C395"/>
  <c r="AC395" s="1"/>
  <c r="U394"/>
  <c r="F394"/>
  <c r="C394"/>
  <c r="P394" s="1"/>
  <c r="U393"/>
  <c r="F393"/>
  <c r="C393"/>
  <c r="AC393" s="1"/>
  <c r="U392"/>
  <c r="F392"/>
  <c r="C392"/>
  <c r="AC392" s="1"/>
  <c r="U391"/>
  <c r="F391"/>
  <c r="C391"/>
  <c r="AC391" s="1"/>
  <c r="U390"/>
  <c r="F390"/>
  <c r="C390"/>
  <c r="P390" s="1"/>
  <c r="U389"/>
  <c r="F389"/>
  <c r="C389"/>
  <c r="AC389" s="1"/>
  <c r="U388"/>
  <c r="F388"/>
  <c r="C388"/>
  <c r="AC388" s="1"/>
  <c r="U387"/>
  <c r="F387"/>
  <c r="C387"/>
  <c r="AC387" s="1"/>
  <c r="U386"/>
  <c r="F386"/>
  <c r="C386"/>
  <c r="P386" s="1"/>
  <c r="U385"/>
  <c r="F385"/>
  <c r="C385"/>
  <c r="AC385" s="1"/>
  <c r="U384"/>
  <c r="F384"/>
  <c r="C384"/>
  <c r="AC384" s="1"/>
  <c r="U383"/>
  <c r="F383"/>
  <c r="C383"/>
  <c r="AC383" s="1"/>
  <c r="U382"/>
  <c r="F382"/>
  <c r="C382"/>
  <c r="P382" s="1"/>
  <c r="U381"/>
  <c r="F381"/>
  <c r="C381"/>
  <c r="AC381" s="1"/>
  <c r="U380"/>
  <c r="F380"/>
  <c r="C380"/>
  <c r="AC380" s="1"/>
  <c r="U379"/>
  <c r="F379"/>
  <c r="C379"/>
  <c r="AC379" s="1"/>
  <c r="U378"/>
  <c r="F378"/>
  <c r="C378"/>
  <c r="P378" s="1"/>
  <c r="U377"/>
  <c r="F377"/>
  <c r="C377"/>
  <c r="AC377" s="1"/>
  <c r="U376"/>
  <c r="F376"/>
  <c r="C376"/>
  <c r="AC376" s="1"/>
  <c r="U375"/>
  <c r="F375"/>
  <c r="C375"/>
  <c r="AC375" s="1"/>
  <c r="U374"/>
  <c r="F374"/>
  <c r="C374"/>
  <c r="P374" s="1"/>
  <c r="U373"/>
  <c r="F373"/>
  <c r="C373"/>
  <c r="AC373" s="1"/>
  <c r="U372"/>
  <c r="F372"/>
  <c r="C372"/>
  <c r="AC372" s="1"/>
  <c r="U371"/>
  <c r="F371"/>
  <c r="C371"/>
  <c r="AC371" s="1"/>
  <c r="U370"/>
  <c r="F370"/>
  <c r="C370"/>
  <c r="P370" s="1"/>
  <c r="U369"/>
  <c r="F369"/>
  <c r="C369"/>
  <c r="AC369" s="1"/>
  <c r="U368"/>
  <c r="F368"/>
  <c r="C368"/>
  <c r="AC368" s="1"/>
  <c r="U367"/>
  <c r="F367"/>
  <c r="C367"/>
  <c r="AC367" s="1"/>
  <c r="U366"/>
  <c r="F366"/>
  <c r="C366"/>
  <c r="P366" s="1"/>
  <c r="U365"/>
  <c r="F365"/>
  <c r="C365"/>
  <c r="AC365" s="1"/>
  <c r="U364"/>
  <c r="F364"/>
  <c r="C364"/>
  <c r="AC364" s="1"/>
  <c r="U363"/>
  <c r="F363"/>
  <c r="C363"/>
  <c r="AC363" s="1"/>
  <c r="U362"/>
  <c r="F362"/>
  <c r="C362"/>
  <c r="P362" s="1"/>
  <c r="U361"/>
  <c r="F361"/>
  <c r="C361"/>
  <c r="AC361" s="1"/>
  <c r="U360"/>
  <c r="F360"/>
  <c r="C360"/>
  <c r="AC360" s="1"/>
  <c r="U359"/>
  <c r="F359"/>
  <c r="C359"/>
  <c r="AC359" s="1"/>
  <c r="U358"/>
  <c r="F358"/>
  <c r="C358"/>
  <c r="P358" s="1"/>
  <c r="U357"/>
  <c r="F357"/>
  <c r="C357"/>
  <c r="AC357" s="1"/>
  <c r="U356"/>
  <c r="F356"/>
  <c r="C356"/>
  <c r="AC356" s="1"/>
  <c r="U355"/>
  <c r="F355"/>
  <c r="C355"/>
  <c r="AC355" s="1"/>
  <c r="U354"/>
  <c r="F354"/>
  <c r="C354"/>
  <c r="P354" s="1"/>
  <c r="U353"/>
  <c r="F353"/>
  <c r="C353"/>
  <c r="AC353" s="1"/>
  <c r="U352"/>
  <c r="F352"/>
  <c r="C352"/>
  <c r="AC352" s="1"/>
  <c r="U351"/>
  <c r="F351"/>
  <c r="C351"/>
  <c r="AC351" s="1"/>
  <c r="U350"/>
  <c r="F350"/>
  <c r="C350"/>
  <c r="P350" s="1"/>
  <c r="U349"/>
  <c r="F349"/>
  <c r="C349"/>
  <c r="AC349" s="1"/>
  <c r="U348"/>
  <c r="F348"/>
  <c r="C348"/>
  <c r="AC348" s="1"/>
  <c r="U347"/>
  <c r="F347"/>
  <c r="C347"/>
  <c r="AC347" s="1"/>
  <c r="U346"/>
  <c r="F346"/>
  <c r="C346"/>
  <c r="P346" s="1"/>
  <c r="U345"/>
  <c r="F345"/>
  <c r="C345"/>
  <c r="AC345" s="1"/>
  <c r="U344"/>
  <c r="F344"/>
  <c r="C344"/>
  <c r="AC344" s="1"/>
  <c r="U343"/>
  <c r="F343"/>
  <c r="C343"/>
  <c r="AC343" s="1"/>
  <c r="U342"/>
  <c r="F342"/>
  <c r="C342"/>
  <c r="P342" s="1"/>
  <c r="U341"/>
  <c r="F341"/>
  <c r="C341"/>
  <c r="AC341" s="1"/>
  <c r="U340"/>
  <c r="F340"/>
  <c r="C340"/>
  <c r="AC340" s="1"/>
  <c r="U339"/>
  <c r="F339"/>
  <c r="C339"/>
  <c r="AC339" s="1"/>
  <c r="U338"/>
  <c r="F338"/>
  <c r="C338"/>
  <c r="P338" s="1"/>
  <c r="U337"/>
  <c r="F337"/>
  <c r="C337"/>
  <c r="AC337" s="1"/>
  <c r="U336"/>
  <c r="F336"/>
  <c r="C336"/>
  <c r="AC336" s="1"/>
  <c r="U335"/>
  <c r="F335"/>
  <c r="C335"/>
  <c r="AC335" s="1"/>
  <c r="U334"/>
  <c r="F334"/>
  <c r="C334"/>
  <c r="P334" s="1"/>
  <c r="U333"/>
  <c r="F333"/>
  <c r="C333"/>
  <c r="AC333" s="1"/>
  <c r="U332"/>
  <c r="F332"/>
  <c r="C332"/>
  <c r="AC332" s="1"/>
  <c r="U331"/>
  <c r="F331"/>
  <c r="C331"/>
  <c r="AC331" s="1"/>
  <c r="U330"/>
  <c r="F330"/>
  <c r="C330"/>
  <c r="P330" s="1"/>
  <c r="U329"/>
  <c r="F329"/>
  <c r="C329"/>
  <c r="AC329" s="1"/>
  <c r="U328"/>
  <c r="F328"/>
  <c r="C328"/>
  <c r="AC328" s="1"/>
  <c r="U327"/>
  <c r="F327"/>
  <c r="C327"/>
  <c r="AC327" s="1"/>
  <c r="U326"/>
  <c r="F326"/>
  <c r="C326"/>
  <c r="P326" s="1"/>
  <c r="U325"/>
  <c r="F325"/>
  <c r="C325"/>
  <c r="AC325" s="1"/>
  <c r="U324"/>
  <c r="F324"/>
  <c r="C324"/>
  <c r="AC324" s="1"/>
  <c r="U323"/>
  <c r="F323"/>
  <c r="C323"/>
  <c r="AC323" s="1"/>
  <c r="U322"/>
  <c r="F322"/>
  <c r="C322"/>
  <c r="P322" s="1"/>
  <c r="U321"/>
  <c r="F321"/>
  <c r="C321"/>
  <c r="AC321" s="1"/>
  <c r="U320"/>
  <c r="F320"/>
  <c r="C320"/>
  <c r="AC320" s="1"/>
  <c r="U319"/>
  <c r="F319"/>
  <c r="C319"/>
  <c r="AC319" s="1"/>
  <c r="U318"/>
  <c r="F318"/>
  <c r="C318"/>
  <c r="P318" s="1"/>
  <c r="U317"/>
  <c r="F317"/>
  <c r="C317"/>
  <c r="AC317" s="1"/>
  <c r="U316"/>
  <c r="F316"/>
  <c r="C316"/>
  <c r="AC316" s="1"/>
  <c r="U315"/>
  <c r="F315"/>
  <c r="C315"/>
  <c r="AC315" s="1"/>
  <c r="U314"/>
  <c r="F314"/>
  <c r="C314"/>
  <c r="P314" s="1"/>
  <c r="U313"/>
  <c r="F313"/>
  <c r="C313"/>
  <c r="AC313" s="1"/>
  <c r="U312"/>
  <c r="F312"/>
  <c r="C312"/>
  <c r="AC312" s="1"/>
  <c r="U311"/>
  <c r="F311"/>
  <c r="C311"/>
  <c r="AC311" s="1"/>
  <c r="U310"/>
  <c r="F310"/>
  <c r="C310"/>
  <c r="P310" s="1"/>
  <c r="U309"/>
  <c r="F309"/>
  <c r="C309"/>
  <c r="AC309" s="1"/>
  <c r="U308"/>
  <c r="F308"/>
  <c r="C308"/>
  <c r="AC308" s="1"/>
  <c r="U307"/>
  <c r="F307"/>
  <c r="C307"/>
  <c r="AC307" s="1"/>
  <c r="U306"/>
  <c r="F306"/>
  <c r="C306"/>
  <c r="P306" s="1"/>
  <c r="U305"/>
  <c r="F305"/>
  <c r="C305"/>
  <c r="AC305" s="1"/>
  <c r="U304"/>
  <c r="F304"/>
  <c r="C304"/>
  <c r="AC304" s="1"/>
  <c r="U303"/>
  <c r="F303"/>
  <c r="C303"/>
  <c r="AC303" s="1"/>
  <c r="U302"/>
  <c r="F302"/>
  <c r="C302"/>
  <c r="P302" s="1"/>
  <c r="U301"/>
  <c r="F301"/>
  <c r="C301"/>
  <c r="U300"/>
  <c r="F300"/>
  <c r="C300"/>
  <c r="AC300" s="1"/>
  <c r="U299"/>
  <c r="F299"/>
  <c r="C299"/>
  <c r="U298"/>
  <c r="F298"/>
  <c r="C298"/>
  <c r="P298" s="1"/>
  <c r="U297"/>
  <c r="F297"/>
  <c r="C297"/>
  <c r="U296"/>
  <c r="F296"/>
  <c r="C296"/>
  <c r="AC296" s="1"/>
  <c r="U295"/>
  <c r="F295"/>
  <c r="C295"/>
  <c r="AC295" s="1"/>
  <c r="U294"/>
  <c r="F294"/>
  <c r="C294"/>
  <c r="AC294" s="1"/>
  <c r="U293"/>
  <c r="F293"/>
  <c r="C293"/>
  <c r="AC293" s="1"/>
  <c r="U292"/>
  <c r="F292"/>
  <c r="C292"/>
  <c r="U291"/>
  <c r="F291"/>
  <c r="C291"/>
  <c r="AC291" s="1"/>
  <c r="U290"/>
  <c r="F290"/>
  <c r="C290"/>
  <c r="AC290" s="1"/>
  <c r="U289"/>
  <c r="F289"/>
  <c r="C289"/>
  <c r="AC289" s="1"/>
  <c r="U288"/>
  <c r="F288"/>
  <c r="C288"/>
  <c r="P288" s="1"/>
  <c r="U287"/>
  <c r="F287"/>
  <c r="C287"/>
  <c r="P287" s="1"/>
  <c r="U286"/>
  <c r="F286"/>
  <c r="C286"/>
  <c r="AC286" s="1"/>
  <c r="U285"/>
  <c r="F285"/>
  <c r="C285"/>
  <c r="P285" s="1"/>
  <c r="U284"/>
  <c r="F284"/>
  <c r="C284"/>
  <c r="P284" s="1"/>
  <c r="U283"/>
  <c r="F283"/>
  <c r="C283"/>
  <c r="P283" s="1"/>
  <c r="U282"/>
  <c r="F282"/>
  <c r="C282"/>
  <c r="AC282" s="1"/>
  <c r="U281"/>
  <c r="F281"/>
  <c r="C281"/>
  <c r="P281" s="1"/>
  <c r="U280"/>
  <c r="F280"/>
  <c r="C280"/>
  <c r="P280" s="1"/>
  <c r="U279"/>
  <c r="F279"/>
  <c r="C279"/>
  <c r="P279" s="1"/>
  <c r="U278"/>
  <c r="F278"/>
  <c r="C278"/>
  <c r="AC278" s="1"/>
  <c r="U277"/>
  <c r="F277"/>
  <c r="C277"/>
  <c r="P277" s="1"/>
  <c r="U276"/>
  <c r="F276"/>
  <c r="C276"/>
  <c r="P276" s="1"/>
  <c r="U275"/>
  <c r="F275"/>
  <c r="C275"/>
  <c r="P275" s="1"/>
  <c r="U274"/>
  <c r="F274"/>
  <c r="C274"/>
  <c r="AC274" s="1"/>
  <c r="U273"/>
  <c r="F273"/>
  <c r="C273"/>
  <c r="P273" s="1"/>
  <c r="U272"/>
  <c r="F272"/>
  <c r="C272"/>
  <c r="P272" s="1"/>
  <c r="U271"/>
  <c r="F271"/>
  <c r="C271"/>
  <c r="P271" s="1"/>
  <c r="U270"/>
  <c r="F270"/>
  <c r="C270"/>
  <c r="AC270" s="1"/>
  <c r="U269"/>
  <c r="F269"/>
  <c r="C269"/>
  <c r="P269" s="1"/>
  <c r="U268"/>
  <c r="F268"/>
  <c r="C268"/>
  <c r="P268" s="1"/>
  <c r="U267"/>
  <c r="F267"/>
  <c r="C267"/>
  <c r="P267" s="1"/>
  <c r="U266"/>
  <c r="F266"/>
  <c r="C266"/>
  <c r="AC266" s="1"/>
  <c r="U265"/>
  <c r="F265"/>
  <c r="C265"/>
  <c r="P265" s="1"/>
  <c r="U264"/>
  <c r="F264"/>
  <c r="C264"/>
  <c r="P264" s="1"/>
  <c r="U263"/>
  <c r="F263"/>
  <c r="C263"/>
  <c r="P263" s="1"/>
  <c r="U262"/>
  <c r="F262"/>
  <c r="C262"/>
  <c r="AC262" s="1"/>
  <c r="U261"/>
  <c r="F261"/>
  <c r="C261"/>
  <c r="P261" s="1"/>
  <c r="U260"/>
  <c r="F260"/>
  <c r="C260"/>
  <c r="P260" s="1"/>
  <c r="U259"/>
  <c r="F259"/>
  <c r="C259"/>
  <c r="P259" s="1"/>
  <c r="U258"/>
  <c r="F258"/>
  <c r="C258"/>
  <c r="AC258" s="1"/>
  <c r="U257"/>
  <c r="F257"/>
  <c r="C257"/>
  <c r="P257" s="1"/>
  <c r="U256"/>
  <c r="F256"/>
  <c r="C256"/>
  <c r="P256" s="1"/>
  <c r="U255"/>
  <c r="F255"/>
  <c r="C255"/>
  <c r="AC255" s="1"/>
  <c r="U254"/>
  <c r="F254"/>
  <c r="C254"/>
  <c r="P254" s="1"/>
  <c r="U253"/>
  <c r="F253"/>
  <c r="C253"/>
  <c r="AC253" s="1"/>
  <c r="U252"/>
  <c r="F252"/>
  <c r="C252"/>
  <c r="P252" s="1"/>
  <c r="U251"/>
  <c r="F251"/>
  <c r="C251"/>
  <c r="P251" s="1"/>
  <c r="U250"/>
  <c r="F250"/>
  <c r="C250"/>
  <c r="P250" s="1"/>
  <c r="U249"/>
  <c r="F249"/>
  <c r="C249"/>
  <c r="U248"/>
  <c r="F248"/>
  <c r="C248"/>
  <c r="P248" s="1"/>
  <c r="U247"/>
  <c r="F247"/>
  <c r="C247"/>
  <c r="AC247" s="1"/>
  <c r="U246"/>
  <c r="F246"/>
  <c r="C246"/>
  <c r="P246" s="1"/>
  <c r="U245"/>
  <c r="F245"/>
  <c r="C245"/>
  <c r="P245" s="1"/>
  <c r="U244"/>
  <c r="F244"/>
  <c r="C244"/>
  <c r="P244" s="1"/>
  <c r="U243"/>
  <c r="F243"/>
  <c r="C243"/>
  <c r="P243" s="1"/>
  <c r="U242"/>
  <c r="F242"/>
  <c r="C242"/>
  <c r="P242" s="1"/>
  <c r="U241"/>
  <c r="F241"/>
  <c r="C241"/>
  <c r="U240"/>
  <c r="F240"/>
  <c r="C240"/>
  <c r="P240" s="1"/>
  <c r="U239"/>
  <c r="F239"/>
  <c r="C239"/>
  <c r="AC239" s="1"/>
  <c r="U238"/>
  <c r="F238"/>
  <c r="C238"/>
  <c r="P238" s="1"/>
  <c r="U237"/>
  <c r="F237"/>
  <c r="C237"/>
  <c r="AC237" s="1"/>
  <c r="U236"/>
  <c r="F236"/>
  <c r="C236"/>
  <c r="P236" s="1"/>
  <c r="U235"/>
  <c r="F235"/>
  <c r="C235"/>
  <c r="P235" s="1"/>
  <c r="U234"/>
  <c r="F234"/>
  <c r="C234"/>
  <c r="P234" s="1"/>
  <c r="U233"/>
  <c r="F233"/>
  <c r="C233"/>
  <c r="U232"/>
  <c r="F232"/>
  <c r="C232"/>
  <c r="P232" s="1"/>
  <c r="U231"/>
  <c r="F231"/>
  <c r="C231"/>
  <c r="AC231" s="1"/>
  <c r="U230"/>
  <c r="F230"/>
  <c r="C230"/>
  <c r="P230" s="1"/>
  <c r="U229"/>
  <c r="F229"/>
  <c r="C229"/>
  <c r="AC229" s="1"/>
  <c r="U228"/>
  <c r="F228"/>
  <c r="C228"/>
  <c r="P228" s="1"/>
  <c r="U227"/>
  <c r="F227"/>
  <c r="C227"/>
  <c r="P227" s="1"/>
  <c r="U226"/>
  <c r="F226"/>
  <c r="C226"/>
  <c r="P226" s="1"/>
  <c r="U225"/>
  <c r="F225"/>
  <c r="C225"/>
  <c r="U224"/>
  <c r="F224"/>
  <c r="C224"/>
  <c r="P224" s="1"/>
  <c r="U223"/>
  <c r="F223"/>
  <c r="C223"/>
  <c r="AC223" s="1"/>
  <c r="U222"/>
  <c r="F222"/>
  <c r="C222"/>
  <c r="P222" s="1"/>
  <c r="U221"/>
  <c r="F221"/>
  <c r="C221"/>
  <c r="AC221" s="1"/>
  <c r="U220"/>
  <c r="F220"/>
  <c r="C220"/>
  <c r="P220" s="1"/>
  <c r="U219"/>
  <c r="F219"/>
  <c r="C219"/>
  <c r="P219" s="1"/>
  <c r="U218"/>
  <c r="F218"/>
  <c r="C218"/>
  <c r="P218" s="1"/>
  <c r="U217"/>
  <c r="F217"/>
  <c r="C217"/>
  <c r="U216"/>
  <c r="F216"/>
  <c r="C216"/>
  <c r="P216" s="1"/>
  <c r="U215"/>
  <c r="F215"/>
  <c r="C215"/>
  <c r="AC215" s="1"/>
  <c r="U214"/>
  <c r="F214"/>
  <c r="C214"/>
  <c r="P214" s="1"/>
  <c r="U213"/>
  <c r="F213"/>
  <c r="C213"/>
  <c r="AC213" s="1"/>
  <c r="U212"/>
  <c r="F212"/>
  <c r="C212"/>
  <c r="P212" s="1"/>
  <c r="U211"/>
  <c r="F211"/>
  <c r="C211"/>
  <c r="P211" s="1"/>
  <c r="U210"/>
  <c r="F210"/>
  <c r="C210"/>
  <c r="P210" s="1"/>
  <c r="U209"/>
  <c r="F209"/>
  <c r="C209"/>
  <c r="U208"/>
  <c r="F208"/>
  <c r="C208"/>
  <c r="P208" s="1"/>
  <c r="U207"/>
  <c r="F207"/>
  <c r="C207"/>
  <c r="AC207" s="1"/>
  <c r="U206"/>
  <c r="F206"/>
  <c r="C206"/>
  <c r="P206" s="1"/>
  <c r="U205"/>
  <c r="F205"/>
  <c r="C205"/>
  <c r="P205" s="1"/>
  <c r="U204"/>
  <c r="F204"/>
  <c r="C204"/>
  <c r="P204" s="1"/>
  <c r="U203"/>
  <c r="F203"/>
  <c r="C203"/>
  <c r="P203" s="1"/>
  <c r="U202"/>
  <c r="F202"/>
  <c r="C202"/>
  <c r="P202" s="1"/>
  <c r="U201"/>
  <c r="F201"/>
  <c r="C201"/>
  <c r="U200"/>
  <c r="F200"/>
  <c r="C200"/>
  <c r="P200" s="1"/>
  <c r="U199"/>
  <c r="F199"/>
  <c r="C199"/>
  <c r="AC199" s="1"/>
  <c r="U198"/>
  <c r="F198"/>
  <c r="C198"/>
  <c r="P198" s="1"/>
  <c r="U197"/>
  <c r="F197"/>
  <c r="C197"/>
  <c r="AC197" s="1"/>
  <c r="U196"/>
  <c r="F196"/>
  <c r="C196"/>
  <c r="P196" s="1"/>
  <c r="U195"/>
  <c r="F195"/>
  <c r="C195"/>
  <c r="P195" s="1"/>
  <c r="U194"/>
  <c r="F194"/>
  <c r="C194"/>
  <c r="P194" s="1"/>
  <c r="U193"/>
  <c r="F193"/>
  <c r="C193"/>
  <c r="U192"/>
  <c r="F192"/>
  <c r="C192"/>
  <c r="P192" s="1"/>
  <c r="U191"/>
  <c r="F191"/>
  <c r="C191"/>
  <c r="AC191" s="1"/>
  <c r="U190"/>
  <c r="F190"/>
  <c r="C190"/>
  <c r="P190" s="1"/>
  <c r="U189"/>
  <c r="F189"/>
  <c r="C189"/>
  <c r="AC189" s="1"/>
  <c r="U188"/>
  <c r="F188"/>
  <c r="C188"/>
  <c r="P188" s="1"/>
  <c r="U187"/>
  <c r="F187"/>
  <c r="C187"/>
  <c r="P187" s="1"/>
  <c r="U186"/>
  <c r="F186"/>
  <c r="C186"/>
  <c r="P186" s="1"/>
  <c r="U185"/>
  <c r="F185"/>
  <c r="C185"/>
  <c r="U184"/>
  <c r="F184"/>
  <c r="C184"/>
  <c r="P184" s="1"/>
  <c r="U183"/>
  <c r="F183"/>
  <c r="C183"/>
  <c r="AC183" s="1"/>
  <c r="U182"/>
  <c r="F182"/>
  <c r="C182"/>
  <c r="P182" s="1"/>
  <c r="U181"/>
  <c r="F181"/>
  <c r="C181"/>
  <c r="AC181" s="1"/>
  <c r="U180"/>
  <c r="F180"/>
  <c r="C180"/>
  <c r="P180" s="1"/>
  <c r="U179"/>
  <c r="F179"/>
  <c r="C179"/>
  <c r="P179" s="1"/>
  <c r="U178"/>
  <c r="F178"/>
  <c r="C178"/>
  <c r="P178" s="1"/>
  <c r="U177"/>
  <c r="F177"/>
  <c r="C177"/>
  <c r="U176"/>
  <c r="F176"/>
  <c r="C176"/>
  <c r="P176" s="1"/>
  <c r="U175"/>
  <c r="F175"/>
  <c r="C175"/>
  <c r="AC175" s="1"/>
  <c r="U174"/>
  <c r="F174"/>
  <c r="C174"/>
  <c r="P174" s="1"/>
  <c r="U173"/>
  <c r="F173"/>
  <c r="C173"/>
  <c r="P173" s="1"/>
  <c r="U172"/>
  <c r="F172"/>
  <c r="C172"/>
  <c r="P172" s="1"/>
  <c r="U171"/>
  <c r="F171"/>
  <c r="C171"/>
  <c r="P171" s="1"/>
  <c r="U170"/>
  <c r="F170"/>
  <c r="C170"/>
  <c r="P170" s="1"/>
  <c r="U169"/>
  <c r="F169"/>
  <c r="C169"/>
  <c r="U168"/>
  <c r="F168"/>
  <c r="C168"/>
  <c r="P168" s="1"/>
  <c r="U167"/>
  <c r="F167"/>
  <c r="C167"/>
  <c r="AC167" s="1"/>
  <c r="U166"/>
  <c r="F166"/>
  <c r="C166"/>
  <c r="P166" s="1"/>
  <c r="U165"/>
  <c r="F165"/>
  <c r="C165"/>
  <c r="P165" s="1"/>
  <c r="U164"/>
  <c r="F164"/>
  <c r="C164"/>
  <c r="P164" s="1"/>
  <c r="U163"/>
  <c r="F163"/>
  <c r="C163"/>
  <c r="P163" s="1"/>
  <c r="U162"/>
  <c r="F162"/>
  <c r="C162"/>
  <c r="P162" s="1"/>
  <c r="U161"/>
  <c r="F161"/>
  <c r="C161"/>
  <c r="U160"/>
  <c r="F160"/>
  <c r="C160"/>
  <c r="P160" s="1"/>
  <c r="U159"/>
  <c r="F159"/>
  <c r="C159"/>
  <c r="AC159" s="1"/>
  <c r="U158"/>
  <c r="F158"/>
  <c r="C158"/>
  <c r="P158" s="1"/>
  <c r="U157"/>
  <c r="F157"/>
  <c r="C157"/>
  <c r="AC157" s="1"/>
  <c r="U156"/>
  <c r="F156"/>
  <c r="C156"/>
  <c r="P156" s="1"/>
  <c r="U155"/>
  <c r="F155"/>
  <c r="C155"/>
  <c r="P155" s="1"/>
  <c r="U154"/>
  <c r="F154"/>
  <c r="C154"/>
  <c r="P154" s="1"/>
  <c r="U153"/>
  <c r="F153"/>
  <c r="C153"/>
  <c r="U152"/>
  <c r="F152"/>
  <c r="C152"/>
  <c r="P152" s="1"/>
  <c r="U151"/>
  <c r="F151"/>
  <c r="C151"/>
  <c r="AC151" s="1"/>
  <c r="U150"/>
  <c r="F150"/>
  <c r="C150"/>
  <c r="P150" s="1"/>
  <c r="U149"/>
  <c r="F149"/>
  <c r="C149"/>
  <c r="AC149" s="1"/>
  <c r="U148"/>
  <c r="F148"/>
  <c r="C148"/>
  <c r="P148" s="1"/>
  <c r="U147"/>
  <c r="F147"/>
  <c r="C147"/>
  <c r="P147" s="1"/>
  <c r="U146"/>
  <c r="F146"/>
  <c r="C146"/>
  <c r="P146" s="1"/>
  <c r="U145"/>
  <c r="F145"/>
  <c r="C145"/>
  <c r="U144"/>
  <c r="F144"/>
  <c r="C144"/>
  <c r="P144" s="1"/>
  <c r="U143"/>
  <c r="F143"/>
  <c r="C143"/>
  <c r="AC143" s="1"/>
  <c r="U142"/>
  <c r="F142"/>
  <c r="C142"/>
  <c r="P142" s="1"/>
  <c r="U141"/>
  <c r="F141"/>
  <c r="C141"/>
  <c r="P141" s="1"/>
  <c r="U140"/>
  <c r="F140"/>
  <c r="C140"/>
  <c r="P140" s="1"/>
  <c r="U139"/>
  <c r="F139"/>
  <c r="C139"/>
  <c r="P139" s="1"/>
  <c r="U138"/>
  <c r="F138"/>
  <c r="C138"/>
  <c r="P138" s="1"/>
  <c r="U137"/>
  <c r="F137"/>
  <c r="C137"/>
  <c r="U136"/>
  <c r="F136"/>
  <c r="C136"/>
  <c r="P136" s="1"/>
  <c r="U135"/>
  <c r="F135"/>
  <c r="C135"/>
  <c r="AC135" s="1"/>
  <c r="U134"/>
  <c r="F134"/>
  <c r="C134"/>
  <c r="P134" s="1"/>
  <c r="U133"/>
  <c r="F133"/>
  <c r="C133"/>
  <c r="AC133" s="1"/>
  <c r="U132"/>
  <c r="F132"/>
  <c r="C132"/>
  <c r="P132" s="1"/>
  <c r="U131"/>
  <c r="F131"/>
  <c r="C131"/>
  <c r="P131" s="1"/>
  <c r="U130"/>
  <c r="F130"/>
  <c r="C130"/>
  <c r="P130" s="1"/>
  <c r="U129"/>
  <c r="F129"/>
  <c r="C129"/>
  <c r="U128"/>
  <c r="F128"/>
  <c r="C128"/>
  <c r="P128" s="1"/>
  <c r="U127"/>
  <c r="F127"/>
  <c r="C127"/>
  <c r="AC127" s="1"/>
  <c r="U126"/>
  <c r="F126"/>
  <c r="C126"/>
  <c r="P126" s="1"/>
  <c r="U125"/>
  <c r="F125"/>
  <c r="C125"/>
  <c r="AC125" s="1"/>
  <c r="U124"/>
  <c r="F124"/>
  <c r="C124"/>
  <c r="P124" s="1"/>
  <c r="U123"/>
  <c r="F123"/>
  <c r="C123"/>
  <c r="P123" s="1"/>
  <c r="U122"/>
  <c r="F122"/>
  <c r="C122"/>
  <c r="P122" s="1"/>
  <c r="U121"/>
  <c r="F121"/>
  <c r="C121"/>
  <c r="U120"/>
  <c r="F120"/>
  <c r="C120"/>
  <c r="P120" s="1"/>
  <c r="U119"/>
  <c r="F119"/>
  <c r="C119"/>
  <c r="AC119" s="1"/>
  <c r="U118"/>
  <c r="F118"/>
  <c r="C118"/>
  <c r="P118" s="1"/>
  <c r="U117"/>
  <c r="F117"/>
  <c r="C117"/>
  <c r="AC117" s="1"/>
  <c r="U116"/>
  <c r="F116"/>
  <c r="C116"/>
  <c r="P116" s="1"/>
  <c r="U115"/>
  <c r="F115"/>
  <c r="C115"/>
  <c r="P115" s="1"/>
  <c r="U114"/>
  <c r="F114"/>
  <c r="C114"/>
  <c r="P114" s="1"/>
  <c r="U113"/>
  <c r="F113"/>
  <c r="C113"/>
  <c r="U112"/>
  <c r="F112"/>
  <c r="C112"/>
  <c r="P112" s="1"/>
  <c r="U111"/>
  <c r="F111"/>
  <c r="C111"/>
  <c r="AC111" s="1"/>
  <c r="U110"/>
  <c r="F110"/>
  <c r="C110"/>
  <c r="P110" s="1"/>
  <c r="U109"/>
  <c r="F109"/>
  <c r="C109"/>
  <c r="AC109" s="1"/>
  <c r="U108"/>
  <c r="F108"/>
  <c r="C108"/>
  <c r="P108" s="1"/>
  <c r="U107"/>
  <c r="F107"/>
  <c r="C107"/>
  <c r="P107" s="1"/>
  <c r="U106"/>
  <c r="F106"/>
  <c r="C106"/>
  <c r="P106" s="1"/>
  <c r="U105"/>
  <c r="F105"/>
  <c r="C105"/>
  <c r="U104"/>
  <c r="F104"/>
  <c r="C104"/>
  <c r="P104" s="1"/>
  <c r="U103"/>
  <c r="F103"/>
  <c r="C103"/>
  <c r="AC103" s="1"/>
  <c r="U102"/>
  <c r="C102"/>
  <c r="P102" s="1"/>
  <c r="U101"/>
  <c r="C101"/>
  <c r="P101" s="1"/>
  <c r="U100"/>
  <c r="F100"/>
  <c r="C100"/>
  <c r="P100" s="1"/>
  <c r="U99"/>
  <c r="C99"/>
  <c r="P99" s="1"/>
  <c r="U98"/>
  <c r="F98"/>
  <c r="C98"/>
  <c r="P98" s="1"/>
  <c r="U97"/>
  <c r="C97"/>
  <c r="AC97" s="1"/>
  <c r="U96"/>
  <c r="F96"/>
  <c r="C96"/>
  <c r="P96" s="1"/>
  <c r="U95"/>
  <c r="C95"/>
  <c r="P95" s="1"/>
  <c r="U94"/>
  <c r="C94"/>
  <c r="P94" s="1"/>
  <c r="U93"/>
  <c r="F93"/>
  <c r="C93"/>
  <c r="AC93" s="1"/>
  <c r="U92"/>
  <c r="C92"/>
  <c r="P92" s="1"/>
  <c r="U91"/>
  <c r="F91"/>
  <c r="C91"/>
  <c r="P91" s="1"/>
  <c r="U90"/>
  <c r="C90"/>
  <c r="P90" s="1"/>
  <c r="U89"/>
  <c r="F89"/>
  <c r="C89"/>
  <c r="AC89" s="1"/>
  <c r="U88"/>
  <c r="C88"/>
  <c r="P88" s="1"/>
  <c r="U87"/>
  <c r="C87"/>
  <c r="P87" s="1"/>
  <c r="U86"/>
  <c r="F86"/>
  <c r="C86"/>
  <c r="P86" s="1"/>
  <c r="U85"/>
  <c r="C85"/>
  <c r="AC85" s="1"/>
  <c r="U84"/>
  <c r="F84"/>
  <c r="C84"/>
  <c r="P84" s="1"/>
  <c r="U83"/>
  <c r="C83"/>
  <c r="P83" s="1"/>
  <c r="U82"/>
  <c r="F82"/>
  <c r="C82"/>
  <c r="P82" s="1"/>
  <c r="U81"/>
  <c r="C81"/>
  <c r="AC81" s="1"/>
  <c r="U80"/>
  <c r="C80"/>
  <c r="P80" s="1"/>
  <c r="U79"/>
  <c r="F79"/>
  <c r="C79"/>
  <c r="P79" s="1"/>
  <c r="U78"/>
  <c r="C78"/>
  <c r="P78" s="1"/>
  <c r="U77"/>
  <c r="F77"/>
  <c r="C77"/>
  <c r="AC77" s="1"/>
  <c r="U76"/>
  <c r="C76"/>
  <c r="P76" s="1"/>
  <c r="U75"/>
  <c r="F75"/>
  <c r="C75"/>
  <c r="P75" s="1"/>
  <c r="U74"/>
  <c r="C74"/>
  <c r="P74" s="1"/>
  <c r="U73"/>
  <c r="C73"/>
  <c r="AC73" s="1"/>
  <c r="U72"/>
  <c r="C72"/>
  <c r="U71"/>
  <c r="C71"/>
  <c r="P71" s="1"/>
  <c r="U70"/>
  <c r="C70"/>
  <c r="AC70" s="1"/>
  <c r="U69"/>
  <c r="C69"/>
  <c r="P69" s="1"/>
  <c r="U68"/>
  <c r="C68"/>
  <c r="AC68" s="1"/>
  <c r="U67"/>
  <c r="C67"/>
  <c r="P67" s="1"/>
  <c r="U66"/>
  <c r="C66"/>
  <c r="P66" s="1"/>
  <c r="U65"/>
  <c r="C65"/>
  <c r="P65" s="1"/>
  <c r="U64"/>
  <c r="C64"/>
  <c r="U63"/>
  <c r="C63"/>
  <c r="P63" s="1"/>
  <c r="U62"/>
  <c r="C62"/>
  <c r="AC62" s="1"/>
  <c r="U61"/>
  <c r="C61"/>
  <c r="P61" s="1"/>
  <c r="U60"/>
  <c r="C60"/>
  <c r="AC60" s="1"/>
  <c r="U59"/>
  <c r="C59"/>
  <c r="P59" s="1"/>
  <c r="U58"/>
  <c r="F58"/>
  <c r="C58"/>
  <c r="P58" s="1"/>
  <c r="U57"/>
  <c r="F57"/>
  <c r="C57"/>
  <c r="P57" s="1"/>
  <c r="U56"/>
  <c r="F56"/>
  <c r="C56"/>
  <c r="U55"/>
  <c r="F55"/>
  <c r="C55"/>
  <c r="P55" s="1"/>
  <c r="U54"/>
  <c r="F54"/>
  <c r="C54"/>
  <c r="AC54" s="1"/>
  <c r="U53"/>
  <c r="C53"/>
  <c r="P53" s="1"/>
  <c r="U52"/>
  <c r="C52"/>
  <c r="AC52" s="1"/>
  <c r="U51"/>
  <c r="F51"/>
  <c r="C51"/>
  <c r="P51" s="1"/>
  <c r="U50"/>
  <c r="F50"/>
  <c r="C50"/>
  <c r="P50" s="1"/>
  <c r="U49"/>
  <c r="F49"/>
  <c r="C49"/>
  <c r="P49" s="1"/>
  <c r="U48"/>
  <c r="F48"/>
  <c r="C48"/>
  <c r="U47"/>
  <c r="F47"/>
  <c r="C47"/>
  <c r="P47" s="1"/>
  <c r="U46"/>
  <c r="C46"/>
  <c r="AC46" s="1"/>
  <c r="U45"/>
  <c r="F45"/>
  <c r="C45"/>
  <c r="P45" s="1"/>
  <c r="U44"/>
  <c r="C44"/>
  <c r="AC44" s="1"/>
  <c r="U43"/>
  <c r="F43"/>
  <c r="C43"/>
  <c r="P43" s="1"/>
  <c r="U42"/>
  <c r="C42"/>
  <c r="P42" s="1"/>
  <c r="U41"/>
  <c r="F41"/>
  <c r="C41"/>
  <c r="AC41" s="1"/>
  <c r="U40"/>
  <c r="C40"/>
  <c r="AC40" s="1"/>
  <c r="U39"/>
  <c r="C39"/>
  <c r="P39" s="1"/>
  <c r="U38"/>
  <c r="F38"/>
  <c r="C38"/>
  <c r="P38" s="1"/>
  <c r="U37"/>
  <c r="C37"/>
  <c r="P37" s="1"/>
  <c r="U36"/>
  <c r="F36"/>
  <c r="C36"/>
  <c r="U35"/>
  <c r="C35"/>
  <c r="AC35" s="1"/>
  <c r="U34"/>
  <c r="F34"/>
  <c r="C34"/>
  <c r="P34" s="1"/>
  <c r="U33"/>
  <c r="C33"/>
  <c r="AC33" s="1"/>
  <c r="U32"/>
  <c r="C32"/>
  <c r="P32" s="1"/>
  <c r="U31"/>
  <c r="F31"/>
  <c r="C31"/>
  <c r="U30"/>
  <c r="C30"/>
  <c r="AC30" s="1"/>
  <c r="U29"/>
  <c r="F29"/>
  <c r="C29"/>
  <c r="P29" s="1"/>
  <c r="U28"/>
  <c r="C28"/>
  <c r="AC28" s="1"/>
  <c r="U27"/>
  <c r="F27"/>
  <c r="C27"/>
  <c r="P27" s="1"/>
  <c r="U26"/>
  <c r="C26"/>
  <c r="AC26" s="1"/>
  <c r="U25"/>
  <c r="C25"/>
  <c r="U24"/>
  <c r="C24"/>
  <c r="U23"/>
  <c r="C23"/>
  <c r="U22"/>
  <c r="U21"/>
  <c r="U20"/>
  <c r="U19"/>
  <c r="U18"/>
  <c r="U17"/>
  <c r="U16"/>
  <c r="C16"/>
  <c r="U15"/>
  <c r="C15"/>
  <c r="U14"/>
  <c r="C14"/>
  <c r="U13"/>
  <c r="C13"/>
  <c r="U12"/>
  <c r="C12"/>
  <c r="U11"/>
  <c r="C11"/>
  <c r="U10"/>
  <c r="C10"/>
  <c r="U9"/>
  <c r="C9"/>
  <c r="U8"/>
  <c r="C8"/>
  <c r="U7"/>
  <c r="C7"/>
  <c r="U6"/>
  <c r="N6"/>
  <c r="N7" s="1"/>
  <c r="C6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U5"/>
  <c r="N5"/>
  <c r="V5" s="1"/>
  <c r="Q5" s="1"/>
  <c r="C5"/>
  <c r="A5"/>
  <c r="X4"/>
  <c r="X5" s="1"/>
  <c r="V4"/>
  <c r="Q4" s="1"/>
  <c r="U4"/>
  <c r="K4"/>
  <c r="AA4" s="1"/>
  <c r="I4"/>
  <c r="H4" s="1"/>
  <c r="G4" s="1"/>
  <c r="C4"/>
  <c r="AB4" s="1"/>
  <c r="E3"/>
  <c r="D3"/>
  <c r="C3"/>
  <c r="O4"/>
  <c r="E3" i="1"/>
  <c r="D3"/>
  <c r="C3"/>
  <c r="X4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J24" s="1"/>
  <c r="W37" s="1"/>
  <c r="C23"/>
  <c r="C22"/>
  <c r="C21"/>
  <c r="C20"/>
  <c r="J20" s="1"/>
  <c r="W33" s="1"/>
  <c r="C19"/>
  <c r="C18"/>
  <c r="C17"/>
  <c r="C16"/>
  <c r="J16" s="1"/>
  <c r="W29" s="1"/>
  <c r="C15"/>
  <c r="C14"/>
  <c r="C13"/>
  <c r="C12"/>
  <c r="J12" s="1"/>
  <c r="W25" s="1"/>
  <c r="C11"/>
  <c r="C10"/>
  <c r="C9"/>
  <c r="C8"/>
  <c r="J8" s="1"/>
  <c r="W21" s="1"/>
  <c r="C7"/>
  <c r="C6"/>
  <c r="C5"/>
  <c r="C4"/>
  <c r="K4"/>
  <c r="AD4" l="1"/>
  <c r="AE4"/>
  <c r="H5" i="4"/>
  <c r="Z5"/>
  <c r="G4"/>
  <c r="R4" s="1"/>
  <c r="M11" s="1"/>
  <c r="Q11" s="1"/>
  <c r="N8"/>
  <c r="V7"/>
  <c r="AL6"/>
  <c r="A7"/>
  <c r="I6"/>
  <c r="O5"/>
  <c r="Y5"/>
  <c r="B5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J4"/>
  <c r="W17" s="1"/>
  <c r="X17" s="1"/>
  <c r="W18"/>
  <c r="P4"/>
  <c r="Z4" i="3"/>
  <c r="J7" i="1"/>
  <c r="W20" s="1"/>
  <c r="J11"/>
  <c r="W24" s="1"/>
  <c r="J15"/>
  <c r="W28" s="1"/>
  <c r="J19"/>
  <c r="W32" s="1"/>
  <c r="J23"/>
  <c r="W36" s="1"/>
  <c r="J5"/>
  <c r="W18" s="1"/>
  <c r="J9"/>
  <c r="W22" s="1"/>
  <c r="J13"/>
  <c r="W26" s="1"/>
  <c r="J17"/>
  <c r="W30" s="1"/>
  <c r="J21"/>
  <c r="W34" s="1"/>
  <c r="J25"/>
  <c r="W38" s="1"/>
  <c r="I5"/>
  <c r="I6" s="1"/>
  <c r="I7" s="1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J6"/>
  <c r="W19" s="1"/>
  <c r="J10"/>
  <c r="W23" s="1"/>
  <c r="J14"/>
  <c r="W27" s="1"/>
  <c r="J18"/>
  <c r="W31" s="1"/>
  <c r="J22"/>
  <c r="W35" s="1"/>
  <c r="X6" i="3"/>
  <c r="X7" s="1"/>
  <c r="X8" s="1"/>
  <c r="X9" s="1"/>
  <c r="X10" s="1"/>
  <c r="X11" s="1"/>
  <c r="X12" s="1"/>
  <c r="X13" s="1"/>
  <c r="X14" s="1"/>
  <c r="X15" s="1"/>
  <c r="X16" s="1"/>
  <c r="R2"/>
  <c r="R4" s="1"/>
  <c r="P745"/>
  <c r="P797"/>
  <c r="P253"/>
  <c r="P258"/>
  <c r="P520"/>
  <c r="P109"/>
  <c r="P534"/>
  <c r="P872"/>
  <c r="P60"/>
  <c r="P416"/>
  <c r="P149"/>
  <c r="P412"/>
  <c r="P655"/>
  <c r="P896"/>
  <c r="P336"/>
  <c r="P729"/>
  <c r="P831"/>
  <c r="P28"/>
  <c r="AC173"/>
  <c r="P221"/>
  <c r="P340"/>
  <c r="P462"/>
  <c r="P665"/>
  <c r="P805"/>
  <c r="P199"/>
  <c r="P452"/>
  <c r="AC205"/>
  <c r="AC542"/>
  <c r="P89"/>
  <c r="P133"/>
  <c r="P213"/>
  <c r="P294"/>
  <c r="P384"/>
  <c r="P504"/>
  <c r="P627"/>
  <c r="P864"/>
  <c r="P85"/>
  <c r="AC101"/>
  <c r="AC141"/>
  <c r="P159"/>
  <c r="P239"/>
  <c r="P278"/>
  <c r="P380"/>
  <c r="P438"/>
  <c r="P476"/>
  <c r="P761"/>
  <c r="P839"/>
  <c r="AC245"/>
  <c r="AC444"/>
  <c r="AC165"/>
  <c r="AC468"/>
  <c r="AC508"/>
  <c r="AC524"/>
  <c r="P649"/>
  <c r="P789"/>
  <c r="P823"/>
  <c r="P853"/>
  <c r="P888"/>
  <c r="P41"/>
  <c r="P52"/>
  <c r="P70"/>
  <c r="P125"/>
  <c r="P167"/>
  <c r="P189"/>
  <c r="P229"/>
  <c r="P274"/>
  <c r="P320"/>
  <c r="P368"/>
  <c r="P400"/>
  <c r="P432"/>
  <c r="P470"/>
  <c r="P494"/>
  <c r="P512"/>
  <c r="P528"/>
  <c r="AC558"/>
  <c r="P671"/>
  <c r="P737"/>
  <c r="P753"/>
  <c r="P781"/>
  <c r="P813"/>
  <c r="P845"/>
  <c r="P880"/>
  <c r="P119"/>
  <c r="P181"/>
  <c r="P262"/>
  <c r="P304"/>
  <c r="P352"/>
  <c r="P396"/>
  <c r="P428"/>
  <c r="AC436"/>
  <c r="P484"/>
  <c r="AC500"/>
  <c r="AC516"/>
  <c r="AC550"/>
  <c r="T4"/>
  <c r="AC134"/>
  <c r="AC214"/>
  <c r="P33"/>
  <c r="P46"/>
  <c r="P81"/>
  <c r="P97"/>
  <c r="P127"/>
  <c r="P135"/>
  <c r="P175"/>
  <c r="P207"/>
  <c r="P215"/>
  <c r="P247"/>
  <c r="P290"/>
  <c r="P300"/>
  <c r="P316"/>
  <c r="P332"/>
  <c r="P348"/>
  <c r="P364"/>
  <c r="P536"/>
  <c r="AC551"/>
  <c r="P647"/>
  <c r="P663"/>
  <c r="P679"/>
  <c r="P733"/>
  <c r="P741"/>
  <c r="P749"/>
  <c r="P757"/>
  <c r="AC783"/>
  <c r="AC791"/>
  <c r="AC799"/>
  <c r="AC807"/>
  <c r="AC815"/>
  <c r="AC849"/>
  <c r="AC858"/>
  <c r="AC866"/>
  <c r="AC874"/>
  <c r="AC882"/>
  <c r="AC890"/>
  <c r="AC898"/>
  <c r="P54"/>
  <c r="P68"/>
  <c r="P77"/>
  <c r="P93"/>
  <c r="P103"/>
  <c r="P117"/>
  <c r="P143"/>
  <c r="P157"/>
  <c r="P183"/>
  <c r="P197"/>
  <c r="P223"/>
  <c r="P237"/>
  <c r="P255"/>
  <c r="P270"/>
  <c r="P286"/>
  <c r="P296"/>
  <c r="P312"/>
  <c r="P328"/>
  <c r="P344"/>
  <c r="P360"/>
  <c r="P376"/>
  <c r="P392"/>
  <c r="P408"/>
  <c r="P424"/>
  <c r="P446"/>
  <c r="P460"/>
  <c r="P478"/>
  <c r="P492"/>
  <c r="P544"/>
  <c r="P552"/>
  <c r="P625"/>
  <c r="P657"/>
  <c r="P673"/>
  <c r="P785"/>
  <c r="P793"/>
  <c r="P801"/>
  <c r="P809"/>
  <c r="P817"/>
  <c r="P825"/>
  <c r="P833"/>
  <c r="P841"/>
  <c r="P851"/>
  <c r="P860"/>
  <c r="P868"/>
  <c r="P876"/>
  <c r="P884"/>
  <c r="P892"/>
  <c r="Y4"/>
  <c r="P62"/>
  <c r="P73"/>
  <c r="P111"/>
  <c r="P151"/>
  <c r="AC166"/>
  <c r="P191"/>
  <c r="P231"/>
  <c r="P266"/>
  <c r="P282"/>
  <c r="P308"/>
  <c r="P324"/>
  <c r="P356"/>
  <c r="P372"/>
  <c r="P388"/>
  <c r="P404"/>
  <c r="P420"/>
  <c r="P454"/>
  <c r="P486"/>
  <c r="P560"/>
  <c r="AC787"/>
  <c r="AC795"/>
  <c r="AC803"/>
  <c r="AC811"/>
  <c r="AC821"/>
  <c r="AC829"/>
  <c r="AC837"/>
  <c r="AC843"/>
  <c r="AC862"/>
  <c r="AC870"/>
  <c r="AC878"/>
  <c r="AC886"/>
  <c r="AC894"/>
  <c r="AC292"/>
  <c r="P292"/>
  <c r="P578"/>
  <c r="AC578"/>
  <c r="AC629"/>
  <c r="P629"/>
  <c r="AC645"/>
  <c r="P645"/>
  <c r="AC739"/>
  <c r="P739"/>
  <c r="AC835"/>
  <c r="P835"/>
  <c r="AC855"/>
  <c r="P855"/>
  <c r="AC105"/>
  <c r="P105"/>
  <c r="AC153"/>
  <c r="P153"/>
  <c r="AC169"/>
  <c r="P169"/>
  <c r="AC510"/>
  <c r="P510"/>
  <c r="AC518"/>
  <c r="P518"/>
  <c r="AC526"/>
  <c r="P526"/>
  <c r="AC827"/>
  <c r="P827"/>
  <c r="AC847"/>
  <c r="P847"/>
  <c r="AC31"/>
  <c r="P31"/>
  <c r="AC36"/>
  <c r="P36"/>
  <c r="AC48"/>
  <c r="P48"/>
  <c r="AC64"/>
  <c r="P64"/>
  <c r="AC440"/>
  <c r="P440"/>
  <c r="AC456"/>
  <c r="P456"/>
  <c r="AC472"/>
  <c r="P472"/>
  <c r="AC488"/>
  <c r="P488"/>
  <c r="AC653"/>
  <c r="P653"/>
  <c r="AC669"/>
  <c r="P669"/>
  <c r="AC727"/>
  <c r="P727"/>
  <c r="AC735"/>
  <c r="P735"/>
  <c r="AC743"/>
  <c r="P743"/>
  <c r="AC751"/>
  <c r="P751"/>
  <c r="AC759"/>
  <c r="P759"/>
  <c r="AC819"/>
  <c r="P819"/>
  <c r="AC112"/>
  <c r="AC118"/>
  <c r="AC128"/>
  <c r="AC150"/>
  <c r="AC160"/>
  <c r="AC176"/>
  <c r="AC182"/>
  <c r="AC230"/>
  <c r="AC314"/>
  <c r="AC322"/>
  <c r="AC330"/>
  <c r="AC338"/>
  <c r="AC346"/>
  <c r="AC370"/>
  <c r="AC378"/>
  <c r="AC402"/>
  <c r="AC410"/>
  <c r="AC426"/>
  <c r="AC545"/>
  <c r="AC562"/>
  <c r="AC570"/>
  <c r="AC579"/>
  <c r="AC61"/>
  <c r="AC71"/>
  <c r="AC79"/>
  <c r="AC87"/>
  <c r="AC95"/>
  <c r="AC107"/>
  <c r="AC155"/>
  <c r="AC171"/>
  <c r="AC447"/>
  <c r="AC453"/>
  <c r="AC463"/>
  <c r="AC495"/>
  <c r="AC567"/>
  <c r="AC575"/>
  <c r="AC591"/>
  <c r="AC607"/>
  <c r="AC623"/>
  <c r="AC840"/>
  <c r="AC50"/>
  <c r="AC66"/>
  <c r="AC104"/>
  <c r="AC110"/>
  <c r="AC120"/>
  <c r="AC126"/>
  <c r="AC136"/>
  <c r="AC142"/>
  <c r="AC152"/>
  <c r="AC158"/>
  <c r="AC168"/>
  <c r="AC174"/>
  <c r="AC184"/>
  <c r="AC190"/>
  <c r="AC200"/>
  <c r="AC206"/>
  <c r="AC216"/>
  <c r="AC222"/>
  <c r="AC232"/>
  <c r="AC238"/>
  <c r="AC248"/>
  <c r="AC254"/>
  <c r="AC302"/>
  <c r="AC310"/>
  <c r="AC318"/>
  <c r="AC326"/>
  <c r="AC334"/>
  <c r="AC342"/>
  <c r="AC350"/>
  <c r="AC358"/>
  <c r="AC366"/>
  <c r="AC374"/>
  <c r="AC382"/>
  <c r="AC390"/>
  <c r="AC398"/>
  <c r="AC406"/>
  <c r="AC414"/>
  <c r="AC422"/>
  <c r="AC430"/>
  <c r="AC442"/>
  <c r="AC458"/>
  <c r="AC474"/>
  <c r="AC490"/>
  <c r="AC537"/>
  <c r="AC543"/>
  <c r="AC553"/>
  <c r="AC559"/>
  <c r="AC566"/>
  <c r="AC574"/>
  <c r="AC587"/>
  <c r="AC603"/>
  <c r="AC619"/>
  <c r="AC626"/>
  <c r="AC832"/>
  <c r="AC56"/>
  <c r="P56"/>
  <c r="AC72"/>
  <c r="P72"/>
  <c r="AC448"/>
  <c r="P448"/>
  <c r="AC464"/>
  <c r="P464"/>
  <c r="AC480"/>
  <c r="P480"/>
  <c r="AC496"/>
  <c r="P496"/>
  <c r="AC661"/>
  <c r="P661"/>
  <c r="AC677"/>
  <c r="P677"/>
  <c r="AC731"/>
  <c r="P731"/>
  <c r="AC747"/>
  <c r="P747"/>
  <c r="AC755"/>
  <c r="P755"/>
  <c r="AC121"/>
  <c r="P121"/>
  <c r="AC137"/>
  <c r="P137"/>
  <c r="AC185"/>
  <c r="P185"/>
  <c r="AC201"/>
  <c r="P201"/>
  <c r="AC217"/>
  <c r="P217"/>
  <c r="AC233"/>
  <c r="P233"/>
  <c r="AC249"/>
  <c r="P249"/>
  <c r="AC502"/>
  <c r="P502"/>
  <c r="AC538"/>
  <c r="P538"/>
  <c r="AC554"/>
  <c r="P554"/>
  <c r="AC113"/>
  <c r="P113"/>
  <c r="AC129"/>
  <c r="P129"/>
  <c r="AC145"/>
  <c r="P145"/>
  <c r="AC161"/>
  <c r="P161"/>
  <c r="AC177"/>
  <c r="P177"/>
  <c r="AC193"/>
  <c r="P193"/>
  <c r="AC209"/>
  <c r="P209"/>
  <c r="AC225"/>
  <c r="P225"/>
  <c r="AC241"/>
  <c r="P241"/>
  <c r="AC506"/>
  <c r="P506"/>
  <c r="AC514"/>
  <c r="P514"/>
  <c r="AC522"/>
  <c r="P522"/>
  <c r="AC530"/>
  <c r="P530"/>
  <c r="AC546"/>
  <c r="P546"/>
  <c r="AC58"/>
  <c r="AC102"/>
  <c r="AC144"/>
  <c r="AC192"/>
  <c r="AC198"/>
  <c r="AC208"/>
  <c r="AC224"/>
  <c r="AC240"/>
  <c r="AC246"/>
  <c r="AC256"/>
  <c r="AC298"/>
  <c r="AC306"/>
  <c r="AC354"/>
  <c r="AC362"/>
  <c r="AC386"/>
  <c r="AC394"/>
  <c r="AC418"/>
  <c r="AC434"/>
  <c r="AC450"/>
  <c r="AC466"/>
  <c r="AC482"/>
  <c r="AC498"/>
  <c r="AC535"/>
  <c r="AC595"/>
  <c r="AC611"/>
  <c r="AC45"/>
  <c r="AC55"/>
  <c r="AC123"/>
  <c r="AC139"/>
  <c r="AC187"/>
  <c r="AC203"/>
  <c r="AC219"/>
  <c r="AC235"/>
  <c r="AC251"/>
  <c r="AC260"/>
  <c r="AC268"/>
  <c r="AC276"/>
  <c r="AC284"/>
  <c r="AC437"/>
  <c r="AC469"/>
  <c r="AC479"/>
  <c r="AC485"/>
  <c r="AC540"/>
  <c r="AC556"/>
  <c r="AC47"/>
  <c r="AC53"/>
  <c r="AC63"/>
  <c r="AC69"/>
  <c r="AC75"/>
  <c r="AC83"/>
  <c r="AC91"/>
  <c r="AC99"/>
  <c r="AC115"/>
  <c r="AC131"/>
  <c r="AC147"/>
  <c r="AC163"/>
  <c r="AC179"/>
  <c r="AC195"/>
  <c r="AC211"/>
  <c r="AC227"/>
  <c r="AC243"/>
  <c r="AC257"/>
  <c r="AC264"/>
  <c r="AC272"/>
  <c r="AC280"/>
  <c r="AC288"/>
  <c r="AC439"/>
  <c r="AC445"/>
  <c r="AC455"/>
  <c r="AC461"/>
  <c r="AC471"/>
  <c r="AC477"/>
  <c r="AC487"/>
  <c r="AC493"/>
  <c r="AC532"/>
  <c r="AC548"/>
  <c r="AC563"/>
  <c r="AC571"/>
  <c r="AC583"/>
  <c r="AC599"/>
  <c r="AC615"/>
  <c r="AC824"/>
  <c r="AC582"/>
  <c r="AC586"/>
  <c r="AC610"/>
  <c r="AC614"/>
  <c r="AC618"/>
  <c r="AC826"/>
  <c r="AC834"/>
  <c r="AC27"/>
  <c r="AC32"/>
  <c r="AC49"/>
  <c r="AC57"/>
  <c r="AC65"/>
  <c r="AC106"/>
  <c r="AC114"/>
  <c r="AC122"/>
  <c r="AC130"/>
  <c r="AC138"/>
  <c r="AC146"/>
  <c r="AC154"/>
  <c r="AC162"/>
  <c r="AC170"/>
  <c r="AC178"/>
  <c r="AC186"/>
  <c r="AC194"/>
  <c r="AC202"/>
  <c r="AC210"/>
  <c r="AC218"/>
  <c r="AC226"/>
  <c r="AC234"/>
  <c r="AC242"/>
  <c r="AC250"/>
  <c r="AC441"/>
  <c r="AC449"/>
  <c r="AC457"/>
  <c r="AC465"/>
  <c r="AC473"/>
  <c r="AC481"/>
  <c r="AC489"/>
  <c r="AC497"/>
  <c r="AC531"/>
  <c r="AC539"/>
  <c r="AC547"/>
  <c r="AC555"/>
  <c r="AC565"/>
  <c r="AC569"/>
  <c r="AC573"/>
  <c r="AC577"/>
  <c r="AC581"/>
  <c r="AC585"/>
  <c r="AC589"/>
  <c r="AC593"/>
  <c r="AC597"/>
  <c r="AC601"/>
  <c r="AC605"/>
  <c r="AC609"/>
  <c r="AC613"/>
  <c r="AC617"/>
  <c r="AC621"/>
  <c r="AC630"/>
  <c r="AC820"/>
  <c r="AC828"/>
  <c r="AC836"/>
  <c r="AC590"/>
  <c r="AC594"/>
  <c r="AC598"/>
  <c r="AC602"/>
  <c r="AC606"/>
  <c r="AC622"/>
  <c r="AC628"/>
  <c r="AC818"/>
  <c r="AC51"/>
  <c r="AC59"/>
  <c r="AC67"/>
  <c r="AC100"/>
  <c r="AC108"/>
  <c r="AC116"/>
  <c r="AC124"/>
  <c r="AC132"/>
  <c r="AC140"/>
  <c r="AC148"/>
  <c r="AC156"/>
  <c r="AC164"/>
  <c r="AC172"/>
  <c r="AC180"/>
  <c r="AC188"/>
  <c r="AC196"/>
  <c r="AC204"/>
  <c r="AC212"/>
  <c r="AC220"/>
  <c r="AC228"/>
  <c r="AC236"/>
  <c r="AC244"/>
  <c r="AC252"/>
  <c r="AC435"/>
  <c r="AC443"/>
  <c r="AC451"/>
  <c r="AC459"/>
  <c r="AC467"/>
  <c r="AC475"/>
  <c r="AC483"/>
  <c r="AC491"/>
  <c r="AC499"/>
  <c r="AC533"/>
  <c r="AC541"/>
  <c r="AC549"/>
  <c r="AC557"/>
  <c r="AC564"/>
  <c r="AC568"/>
  <c r="AC572"/>
  <c r="AC576"/>
  <c r="AC580"/>
  <c r="AC584"/>
  <c r="AC588"/>
  <c r="AC592"/>
  <c r="AC596"/>
  <c r="AC600"/>
  <c r="AC604"/>
  <c r="AC608"/>
  <c r="AC612"/>
  <c r="AC616"/>
  <c r="AC620"/>
  <c r="AC624"/>
  <c r="P631"/>
  <c r="P651"/>
  <c r="P659"/>
  <c r="P667"/>
  <c r="P675"/>
  <c r="P715"/>
  <c r="AC822"/>
  <c r="AC830"/>
  <c r="AC838"/>
  <c r="N8"/>
  <c r="V7"/>
  <c r="Q7" s="1"/>
  <c r="P4"/>
  <c r="AC29"/>
  <c r="P30"/>
  <c r="AC34"/>
  <c r="P35"/>
  <c r="AC37"/>
  <c r="AC39"/>
  <c r="P40"/>
  <c r="AC42"/>
  <c r="AC74"/>
  <c r="AC76"/>
  <c r="AC78"/>
  <c r="AC80"/>
  <c r="AC82"/>
  <c r="AC84"/>
  <c r="AC86"/>
  <c r="AC88"/>
  <c r="AC90"/>
  <c r="AC92"/>
  <c r="AC94"/>
  <c r="AC96"/>
  <c r="AC98"/>
  <c r="V6"/>
  <c r="Q6" s="1"/>
  <c r="J5"/>
  <c r="P26"/>
  <c r="AC38"/>
  <c r="AC43"/>
  <c r="P44"/>
  <c r="P291"/>
  <c r="P293"/>
  <c r="AC301"/>
  <c r="P301"/>
  <c r="P295"/>
  <c r="AC299"/>
  <c r="P299"/>
  <c r="AC259"/>
  <c r="AC261"/>
  <c r="AC263"/>
  <c r="AC265"/>
  <c r="AC267"/>
  <c r="AC269"/>
  <c r="AC271"/>
  <c r="AC273"/>
  <c r="AC275"/>
  <c r="AC277"/>
  <c r="AC279"/>
  <c r="AC281"/>
  <c r="AC283"/>
  <c r="AC285"/>
  <c r="AC287"/>
  <c r="P289"/>
  <c r="AC297"/>
  <c r="P297"/>
  <c r="P303"/>
  <c r="P305"/>
  <c r="P307"/>
  <c r="P309"/>
  <c r="P311"/>
  <c r="P313"/>
  <c r="P315"/>
  <c r="P317"/>
  <c r="P319"/>
  <c r="P321"/>
  <c r="P323"/>
  <c r="P325"/>
  <c r="P327"/>
  <c r="P329"/>
  <c r="P331"/>
  <c r="P333"/>
  <c r="P335"/>
  <c r="P337"/>
  <c r="P339"/>
  <c r="P341"/>
  <c r="P343"/>
  <c r="P345"/>
  <c r="P347"/>
  <c r="P349"/>
  <c r="P351"/>
  <c r="P353"/>
  <c r="P355"/>
  <c r="P357"/>
  <c r="P359"/>
  <c r="P361"/>
  <c r="P363"/>
  <c r="P365"/>
  <c r="P367"/>
  <c r="P369"/>
  <c r="P371"/>
  <c r="P373"/>
  <c r="P375"/>
  <c r="P377"/>
  <c r="P379"/>
  <c r="P381"/>
  <c r="P383"/>
  <c r="P385"/>
  <c r="P387"/>
  <c r="P389"/>
  <c r="P391"/>
  <c r="P393"/>
  <c r="P395"/>
  <c r="AC397"/>
  <c r="AC399"/>
  <c r="AC401"/>
  <c r="AC403"/>
  <c r="AC405"/>
  <c r="AC407"/>
  <c r="AC409"/>
  <c r="AC411"/>
  <c r="AC413"/>
  <c r="AC415"/>
  <c r="AC417"/>
  <c r="AC419"/>
  <c r="AC421"/>
  <c r="AC423"/>
  <c r="AC425"/>
  <c r="AC427"/>
  <c r="AC429"/>
  <c r="AC431"/>
  <c r="AC433"/>
  <c r="P501"/>
  <c r="AC503"/>
  <c r="AC505"/>
  <c r="AC507"/>
  <c r="AC509"/>
  <c r="AC511"/>
  <c r="AC513"/>
  <c r="AC515"/>
  <c r="AC517"/>
  <c r="AC519"/>
  <c r="AC521"/>
  <c r="AC523"/>
  <c r="AC525"/>
  <c r="AC527"/>
  <c r="AC529"/>
  <c r="P561"/>
  <c r="AC635"/>
  <c r="AC639"/>
  <c r="AC643"/>
  <c r="P646"/>
  <c r="AC646"/>
  <c r="P650"/>
  <c r="AC650"/>
  <c r="P652"/>
  <c r="AC652"/>
  <c r="P643"/>
  <c r="P634"/>
  <c r="P638"/>
  <c r="P642"/>
  <c r="P648"/>
  <c r="P633"/>
  <c r="P637"/>
  <c r="P641"/>
  <c r="P644"/>
  <c r="P632"/>
  <c r="P636"/>
  <c r="P640"/>
  <c r="P728"/>
  <c r="AC728"/>
  <c r="P732"/>
  <c r="AC732"/>
  <c r="P738"/>
  <c r="AC738"/>
  <c r="AC681"/>
  <c r="AC683"/>
  <c r="AC685"/>
  <c r="AC687"/>
  <c r="AC689"/>
  <c r="AC691"/>
  <c r="AC693"/>
  <c r="AC695"/>
  <c r="AC697"/>
  <c r="AC699"/>
  <c r="AC701"/>
  <c r="AC703"/>
  <c r="AC705"/>
  <c r="AC707"/>
  <c r="AC709"/>
  <c r="AC711"/>
  <c r="AC713"/>
  <c r="P716"/>
  <c r="P720"/>
  <c r="P724"/>
  <c r="P736"/>
  <c r="AC736"/>
  <c r="P719"/>
  <c r="P723"/>
  <c r="P730"/>
  <c r="AC730"/>
  <c r="P734"/>
  <c r="AC734"/>
  <c r="AC654"/>
  <c r="AC656"/>
  <c r="AC658"/>
  <c r="AC660"/>
  <c r="AC662"/>
  <c r="AC664"/>
  <c r="AC666"/>
  <c r="AC668"/>
  <c r="AC670"/>
  <c r="AC672"/>
  <c r="AC674"/>
  <c r="AC676"/>
  <c r="AC678"/>
  <c r="AC680"/>
  <c r="AC682"/>
  <c r="AC684"/>
  <c r="AC686"/>
  <c r="AC688"/>
  <c r="AC690"/>
  <c r="AC692"/>
  <c r="AC694"/>
  <c r="AC696"/>
  <c r="AC698"/>
  <c r="AC700"/>
  <c r="AC702"/>
  <c r="AC704"/>
  <c r="AC706"/>
  <c r="AC708"/>
  <c r="AC710"/>
  <c r="AC712"/>
  <c r="AC714"/>
  <c r="P718"/>
  <c r="AC719"/>
  <c r="P722"/>
  <c r="AC723"/>
  <c r="P726"/>
  <c r="P717"/>
  <c r="P721"/>
  <c r="P725"/>
  <c r="P784"/>
  <c r="AC784"/>
  <c r="P788"/>
  <c r="AC788"/>
  <c r="AC740"/>
  <c r="AC742"/>
  <c r="AC744"/>
  <c r="AC746"/>
  <c r="AC748"/>
  <c r="AC750"/>
  <c r="AC752"/>
  <c r="AC754"/>
  <c r="AC756"/>
  <c r="AC758"/>
  <c r="AC760"/>
  <c r="P763"/>
  <c r="P767"/>
  <c r="P771"/>
  <c r="P775"/>
  <c r="P779"/>
  <c r="P740"/>
  <c r="P742"/>
  <c r="P744"/>
  <c r="P746"/>
  <c r="P748"/>
  <c r="P750"/>
  <c r="P752"/>
  <c r="P754"/>
  <c r="P756"/>
  <c r="P758"/>
  <c r="P760"/>
  <c r="P762"/>
  <c r="P766"/>
  <c r="P770"/>
  <c r="P774"/>
  <c r="P778"/>
  <c r="P782"/>
  <c r="AC782"/>
  <c r="P786"/>
  <c r="AC786"/>
  <c r="P765"/>
  <c r="P769"/>
  <c r="P773"/>
  <c r="P777"/>
  <c r="P764"/>
  <c r="P768"/>
  <c r="P772"/>
  <c r="P776"/>
  <c r="P780"/>
  <c r="AC790"/>
  <c r="AC792"/>
  <c r="AC794"/>
  <c r="AC796"/>
  <c r="AC798"/>
  <c r="AC800"/>
  <c r="AC802"/>
  <c r="AC804"/>
  <c r="AC806"/>
  <c r="AC808"/>
  <c r="AC810"/>
  <c r="AC812"/>
  <c r="AC814"/>
  <c r="AC816"/>
  <c r="P844"/>
  <c r="P842"/>
  <c r="P846"/>
  <c r="P857"/>
  <c r="AC857"/>
  <c r="P863"/>
  <c r="AC863"/>
  <c r="P848"/>
  <c r="P850"/>
  <c r="P852"/>
  <c r="P854"/>
  <c r="P856"/>
  <c r="P859"/>
  <c r="AC859"/>
  <c r="P867"/>
  <c r="AC867"/>
  <c r="P861"/>
  <c r="AC861"/>
  <c r="P865"/>
  <c r="AC865"/>
  <c r="AC869"/>
  <c r="AC871"/>
  <c r="AC873"/>
  <c r="AC875"/>
  <c r="AC877"/>
  <c r="AC879"/>
  <c r="AC881"/>
  <c r="AC883"/>
  <c r="AC885"/>
  <c r="AC887"/>
  <c r="AC889"/>
  <c r="AC891"/>
  <c r="AC893"/>
  <c r="AC895"/>
  <c r="AC897"/>
  <c r="AC899"/>
  <c r="P869"/>
  <c r="P871"/>
  <c r="P873"/>
  <c r="P875"/>
  <c r="P877"/>
  <c r="P879"/>
  <c r="P881"/>
  <c r="P883"/>
  <c r="P885"/>
  <c r="P887"/>
  <c r="P889"/>
  <c r="P891"/>
  <c r="P893"/>
  <c r="P895"/>
  <c r="P897"/>
  <c r="P899"/>
  <c r="AE38" i="2"/>
  <c r="AE37"/>
  <c r="AE36"/>
  <c r="AE35"/>
  <c r="AE34"/>
  <c r="AE33"/>
  <c r="AE32"/>
  <c r="AE31"/>
  <c r="AE30"/>
  <c r="AE29"/>
  <c r="AF39"/>
  <c r="AF30"/>
  <c r="AA30"/>
  <c r="Z30"/>
  <c r="AF32"/>
  <c r="AB32"/>
  <c r="AA32"/>
  <c r="Z32"/>
  <c r="AF33"/>
  <c r="AB33"/>
  <c r="Z33"/>
  <c r="AA33" s="1"/>
  <c r="AF36"/>
  <c r="AB36"/>
  <c r="Z36"/>
  <c r="AA36" s="1"/>
  <c r="AF37"/>
  <c r="AB37"/>
  <c r="Z37"/>
  <c r="AA37" s="1"/>
  <c r="AF38"/>
  <c r="AB38"/>
  <c r="Z38"/>
  <c r="AA38" s="1"/>
  <c r="AF34"/>
  <c r="AB34"/>
  <c r="Z34"/>
  <c r="AA34" s="1"/>
  <c r="AF35"/>
  <c r="AB35"/>
  <c r="Z35"/>
  <c r="AA35" s="1"/>
  <c r="Z31"/>
  <c r="Z29"/>
  <c r="AF31"/>
  <c r="AF29"/>
  <c r="AB31"/>
  <c r="AB29"/>
  <c r="AA29"/>
  <c r="AA31"/>
  <c r="AB24"/>
  <c r="O6" i="4" l="1"/>
  <c r="Y6"/>
  <c r="I7"/>
  <c r="A8"/>
  <c r="AL7"/>
  <c r="Z6"/>
  <c r="H6"/>
  <c r="G5"/>
  <c r="R5" s="1"/>
  <c r="N9"/>
  <c r="V8"/>
  <c r="T5"/>
  <c r="K5"/>
  <c r="P5"/>
  <c r="X18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AC5" i="3"/>
  <c r="W18"/>
  <c r="Z5"/>
  <c r="H5"/>
  <c r="G5" s="1"/>
  <c r="R5" s="1"/>
  <c r="I5"/>
  <c r="O5" s="1"/>
  <c r="B5"/>
  <c r="J4"/>
  <c r="W17" s="1"/>
  <c r="X17" s="1"/>
  <c r="V8"/>
  <c r="Q8" s="1"/>
  <c r="N9"/>
  <c r="W17" i="2"/>
  <c r="W16"/>
  <c r="W15"/>
  <c r="W14"/>
  <c r="W13"/>
  <c r="W12"/>
  <c r="W11"/>
  <c r="W10"/>
  <c r="W9"/>
  <c r="W8"/>
  <c r="W7"/>
  <c r="W6"/>
  <c r="W5"/>
  <c r="W4"/>
  <c r="W3"/>
  <c r="P899" i="1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H16" i="2"/>
  <c r="H15"/>
  <c r="U53"/>
  <c r="U52"/>
  <c r="U51"/>
  <c r="U50"/>
  <c r="U4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R4"/>
  <c r="R5" s="1"/>
  <c r="R6" s="1"/>
  <c r="R7" s="1"/>
  <c r="R8" s="1"/>
  <c r="R9" s="1"/>
  <c r="R10" s="1"/>
  <c r="R11" s="1"/>
  <c r="R12" s="1"/>
  <c r="R13" s="1"/>
  <c r="R14" s="1"/>
  <c r="R15" s="1"/>
  <c r="R16" s="1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49" s="1"/>
  <c r="R50" s="1"/>
  <c r="R51" s="1"/>
  <c r="R52" s="1"/>
  <c r="R53" s="1"/>
  <c r="H14"/>
  <c r="H13"/>
  <c r="H12"/>
  <c r="H11"/>
  <c r="H10"/>
  <c r="H9"/>
  <c r="H8"/>
  <c r="H7"/>
  <c r="H6"/>
  <c r="H5"/>
  <c r="F4"/>
  <c r="H4" s="1"/>
  <c r="F3"/>
  <c r="G4"/>
  <c r="G5" s="1"/>
  <c r="G6" s="1"/>
  <c r="G7" s="1"/>
  <c r="G8" s="1"/>
  <c r="G9" s="1"/>
  <c r="G10" s="1"/>
  <c r="G11" s="1"/>
  <c r="G12" s="1"/>
  <c r="G13" s="1"/>
  <c r="G14" s="1"/>
  <c r="G15" s="1"/>
  <c r="G16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49" s="1"/>
  <c r="A50" s="1"/>
  <c r="A51" s="1"/>
  <c r="A52" s="1"/>
  <c r="A53" s="1"/>
  <c r="AD5" i="4" l="1"/>
  <c r="AE5"/>
  <c r="AA5"/>
  <c r="N10"/>
  <c r="V9"/>
  <c r="T6"/>
  <c r="P6"/>
  <c r="K6"/>
  <c r="Z7"/>
  <c r="H7"/>
  <c r="G6"/>
  <c r="R6" s="1"/>
  <c r="Y7"/>
  <c r="I8"/>
  <c r="O7"/>
  <c r="A9"/>
  <c r="AL8"/>
  <c r="X18" i="3"/>
  <c r="T5"/>
  <c r="K5"/>
  <c r="P5"/>
  <c r="J6"/>
  <c r="W19" s="1"/>
  <c r="X19" s="1"/>
  <c r="AB5"/>
  <c r="Y5"/>
  <c r="N10"/>
  <c r="V9"/>
  <c r="Q9" s="1"/>
  <c r="U54" i="2"/>
  <c r="AD6" i="4" l="1"/>
  <c r="AE6"/>
  <c r="I9"/>
  <c r="O8"/>
  <c r="Y8"/>
  <c r="AL9"/>
  <c r="A10"/>
  <c r="Z8"/>
  <c r="H8"/>
  <c r="G7"/>
  <c r="R7" s="1"/>
  <c r="AA6"/>
  <c r="V10"/>
  <c r="N11"/>
  <c r="T7"/>
  <c r="P7"/>
  <c r="K7"/>
  <c r="AC6" i="3"/>
  <c r="B6"/>
  <c r="AB6" s="1"/>
  <c r="Z6"/>
  <c r="K6" s="1"/>
  <c r="H6"/>
  <c r="G6" s="1"/>
  <c r="R6" s="1"/>
  <c r="I6"/>
  <c r="Y6" s="1"/>
  <c r="N11"/>
  <c r="V10"/>
  <c r="Q10" s="1"/>
  <c r="AA4" i="1"/>
  <c r="N5"/>
  <c r="A5"/>
  <c r="AE7" i="4" l="1"/>
  <c r="AD7"/>
  <c r="T8"/>
  <c r="K8"/>
  <c r="P8"/>
  <c r="AA7"/>
  <c r="H9"/>
  <c r="G8"/>
  <c r="R8" s="1"/>
  <c r="Z9"/>
  <c r="N12"/>
  <c r="V11"/>
  <c r="AL10"/>
  <c r="A11"/>
  <c r="I10"/>
  <c r="O9"/>
  <c r="Y9"/>
  <c r="A6" i="1"/>
  <c r="AL5"/>
  <c r="O4"/>
  <c r="Y4"/>
  <c r="T6" i="3"/>
  <c r="P6"/>
  <c r="O6"/>
  <c r="N12"/>
  <c r="M11"/>
  <c r="N6" i="1"/>
  <c r="H4"/>
  <c r="G4" s="1"/>
  <c r="Z4"/>
  <c r="T4" s="1"/>
  <c r="AD8" i="4" l="1"/>
  <c r="AE8"/>
  <c r="T9"/>
  <c r="K9"/>
  <c r="P9"/>
  <c r="AA8"/>
  <c r="AL11"/>
  <c r="A12"/>
  <c r="O10"/>
  <c r="Y10"/>
  <c r="I11"/>
  <c r="N13"/>
  <c r="M12"/>
  <c r="Z10"/>
  <c r="H10"/>
  <c r="G9"/>
  <c r="R9" s="1"/>
  <c r="Z5" i="1"/>
  <c r="K5" s="1"/>
  <c r="H5"/>
  <c r="A7"/>
  <c r="AL6"/>
  <c r="N13" i="3"/>
  <c r="M12"/>
  <c r="V11"/>
  <c r="Q11" s="1"/>
  <c r="N7" i="1"/>
  <c r="P4"/>
  <c r="AE9" i="4" l="1"/>
  <c r="AD9"/>
  <c r="V12"/>
  <c r="Q12"/>
  <c r="AE5" i="1"/>
  <c r="AD5"/>
  <c r="Z11" i="4"/>
  <c r="H11"/>
  <c r="G10"/>
  <c r="R10" s="1"/>
  <c r="AL12"/>
  <c r="A13"/>
  <c r="N14"/>
  <c r="M13"/>
  <c r="T10"/>
  <c r="P10"/>
  <c r="K10"/>
  <c r="O11"/>
  <c r="Y11"/>
  <c r="I12"/>
  <c r="AA9"/>
  <c r="H6" i="1"/>
  <c r="G5"/>
  <c r="Z6"/>
  <c r="T5"/>
  <c r="A8"/>
  <c r="AL7"/>
  <c r="N14" i="3"/>
  <c r="M13"/>
  <c r="V12"/>
  <c r="Q12" s="1"/>
  <c r="N8" i="1"/>
  <c r="P5"/>
  <c r="J4"/>
  <c r="W17" s="1"/>
  <c r="B5"/>
  <c r="AD10" i="4" l="1"/>
  <c r="AE10"/>
  <c r="V13"/>
  <c r="Q13"/>
  <c r="O12"/>
  <c r="Y12"/>
  <c r="I13"/>
  <c r="AL13"/>
  <c r="A14"/>
  <c r="T11"/>
  <c r="K11"/>
  <c r="P11"/>
  <c r="AA10"/>
  <c r="G11"/>
  <c r="R11" s="1"/>
  <c r="Z12"/>
  <c r="H12"/>
  <c r="N15"/>
  <c r="M14"/>
  <c r="Q14" s="1"/>
  <c r="H7" i="1"/>
  <c r="G6"/>
  <c r="Z7"/>
  <c r="X5"/>
  <c r="X6" s="1"/>
  <c r="X7" s="1"/>
  <c r="A9"/>
  <c r="AL8"/>
  <c r="V13" i="3"/>
  <c r="Q13" s="1"/>
  <c r="N15"/>
  <c r="N9" i="1"/>
  <c r="Y5"/>
  <c r="O5"/>
  <c r="AE11" i="4" l="1"/>
  <c r="AD11"/>
  <c r="N16"/>
  <c r="M15"/>
  <c r="G12"/>
  <c r="R12" s="1"/>
  <c r="Z13"/>
  <c r="H13"/>
  <c r="AL14"/>
  <c r="A15"/>
  <c r="AA11"/>
  <c r="O13"/>
  <c r="Y13"/>
  <c r="I14"/>
  <c r="T12"/>
  <c r="P12"/>
  <c r="K12"/>
  <c r="V14"/>
  <c r="H8" i="1"/>
  <c r="G7"/>
  <c r="Z8"/>
  <c r="A10"/>
  <c r="AL9"/>
  <c r="T6"/>
  <c r="K6"/>
  <c r="N16" i="3"/>
  <c r="N10" i="1"/>
  <c r="AD12" i="4" l="1"/>
  <c r="AE12"/>
  <c r="V15"/>
  <c r="Q15"/>
  <c r="AE6" i="1"/>
  <c r="AD6"/>
  <c r="T13" i="4"/>
  <c r="K13"/>
  <c r="P13"/>
  <c r="AA12"/>
  <c r="O14"/>
  <c r="Y14"/>
  <c r="I15"/>
  <c r="G13"/>
  <c r="R13" s="1"/>
  <c r="Z14"/>
  <c r="H14"/>
  <c r="N17"/>
  <c r="M16"/>
  <c r="AL15"/>
  <c r="A16"/>
  <c r="H9" i="1"/>
  <c r="G8"/>
  <c r="Z9"/>
  <c r="A11"/>
  <c r="AL10"/>
  <c r="N17" i="3"/>
  <c r="N11" i="1"/>
  <c r="B6"/>
  <c r="AA5"/>
  <c r="AD13" i="4" l="1"/>
  <c r="AE13"/>
  <c r="V16"/>
  <c r="Q16"/>
  <c r="G14"/>
  <c r="R14" s="1"/>
  <c r="Z15"/>
  <c r="H15"/>
  <c r="AL16"/>
  <c r="A17"/>
  <c r="O15"/>
  <c r="Y15"/>
  <c r="I16"/>
  <c r="N18"/>
  <c r="M17"/>
  <c r="Q17" s="1"/>
  <c r="T14"/>
  <c r="P14"/>
  <c r="K14"/>
  <c r="AA13"/>
  <c r="H10" i="1"/>
  <c r="G9"/>
  <c r="Z10"/>
  <c r="A12"/>
  <c r="AL11"/>
  <c r="N18" i="3"/>
  <c r="N12" i="1"/>
  <c r="AD14" i="4" l="1"/>
  <c r="AE14"/>
  <c r="N19"/>
  <c r="M18"/>
  <c r="AL17"/>
  <c r="A18"/>
  <c r="T15"/>
  <c r="K15"/>
  <c r="P15"/>
  <c r="G15"/>
  <c r="R15" s="1"/>
  <c r="Z16"/>
  <c r="H16"/>
  <c r="AA14"/>
  <c r="O16"/>
  <c r="Y16"/>
  <c r="I17"/>
  <c r="V17"/>
  <c r="H11" i="1"/>
  <c r="G10"/>
  <c r="Z11"/>
  <c r="X8"/>
  <c r="A13"/>
  <c r="AL12"/>
  <c r="N19" i="3"/>
  <c r="N13" i="1"/>
  <c r="N14" s="1"/>
  <c r="N15" s="1"/>
  <c r="N16" s="1"/>
  <c r="N17" s="1"/>
  <c r="N18" s="1"/>
  <c r="N19" s="1"/>
  <c r="P6"/>
  <c r="Y6"/>
  <c r="O6"/>
  <c r="AD15" i="4" l="1"/>
  <c r="AE15"/>
  <c r="V18"/>
  <c r="Q18"/>
  <c r="G16"/>
  <c r="R16" s="1"/>
  <c r="Z17"/>
  <c r="H17"/>
  <c r="AL18"/>
  <c r="A19"/>
  <c r="N20"/>
  <c r="M19"/>
  <c r="Q19" s="1"/>
  <c r="O17"/>
  <c r="Y17"/>
  <c r="I18"/>
  <c r="T16"/>
  <c r="P16"/>
  <c r="K16"/>
  <c r="AA15"/>
  <c r="Z12" i="1"/>
  <c r="H12"/>
  <c r="G11"/>
  <c r="A14"/>
  <c r="AL13"/>
  <c r="T7"/>
  <c r="K7"/>
  <c r="N20" i="3"/>
  <c r="N20" i="1"/>
  <c r="AA6"/>
  <c r="AD16" i="4" l="1"/>
  <c r="AE16"/>
  <c r="AE7" i="1"/>
  <c r="AD7"/>
  <c r="O18" i="4"/>
  <c r="Y18"/>
  <c r="I19"/>
  <c r="N21"/>
  <c r="M20"/>
  <c r="Q20" s="1"/>
  <c r="G17"/>
  <c r="R17" s="1"/>
  <c r="Z18"/>
  <c r="H18"/>
  <c r="AA16"/>
  <c r="AL19"/>
  <c r="A20"/>
  <c r="T17"/>
  <c r="K17"/>
  <c r="P17"/>
  <c r="V19"/>
  <c r="Z13" i="1"/>
  <c r="H13"/>
  <c r="G12"/>
  <c r="A15"/>
  <c r="AL14"/>
  <c r="N21" i="3"/>
  <c r="P7" i="1"/>
  <c r="N21"/>
  <c r="B7"/>
  <c r="O7"/>
  <c r="Y7"/>
  <c r="AD17" i="4" l="1"/>
  <c r="AE17"/>
  <c r="G18"/>
  <c r="R18" s="1"/>
  <c r="Z19"/>
  <c r="H19"/>
  <c r="N22"/>
  <c r="M21"/>
  <c r="AA17"/>
  <c r="AL20"/>
  <c r="A21"/>
  <c r="O19"/>
  <c r="Y19"/>
  <c r="I20"/>
  <c r="T18"/>
  <c r="P18"/>
  <c r="K18"/>
  <c r="V20"/>
  <c r="H14" i="1"/>
  <c r="G13"/>
  <c r="Z14"/>
  <c r="X9"/>
  <c r="A16"/>
  <c r="AL15"/>
  <c r="AA7"/>
  <c r="Y8"/>
  <c r="N22" i="3"/>
  <c r="N22" i="1"/>
  <c r="B8"/>
  <c r="AD18" i="4" l="1"/>
  <c r="AE18"/>
  <c r="V21"/>
  <c r="Q21"/>
  <c r="G19"/>
  <c r="R19" s="1"/>
  <c r="Z20"/>
  <c r="H20"/>
  <c r="N23"/>
  <c r="M22"/>
  <c r="Q22" s="1"/>
  <c r="AA18"/>
  <c r="O20"/>
  <c r="Y20"/>
  <c r="I21"/>
  <c r="AL21"/>
  <c r="A22"/>
  <c r="T19"/>
  <c r="K19"/>
  <c r="P19"/>
  <c r="H15" i="1"/>
  <c r="G14"/>
  <c r="Z15"/>
  <c r="A17"/>
  <c r="AL16"/>
  <c r="T8"/>
  <c r="K8"/>
  <c r="O8"/>
  <c r="P8"/>
  <c r="N23" i="3"/>
  <c r="N23" i="1"/>
  <c r="AD19" i="4" l="1"/>
  <c r="AE19"/>
  <c r="AE8" i="1"/>
  <c r="AD8"/>
  <c r="G20" i="4"/>
  <c r="R20" s="1"/>
  <c r="Z21"/>
  <c r="H21"/>
  <c r="AA19"/>
  <c r="O21"/>
  <c r="Y21"/>
  <c r="I22"/>
  <c r="V22"/>
  <c r="AL22"/>
  <c r="A23"/>
  <c r="N24"/>
  <c r="M23"/>
  <c r="Q23" s="1"/>
  <c r="T20"/>
  <c r="P20"/>
  <c r="K20"/>
  <c r="H16" i="1"/>
  <c r="G15"/>
  <c r="Z16"/>
  <c r="A18"/>
  <c r="AL17"/>
  <c r="X10"/>
  <c r="O9"/>
  <c r="N24" i="3"/>
  <c r="N24" i="1"/>
  <c r="AA8"/>
  <c r="B9"/>
  <c r="AD20" i="4" l="1"/>
  <c r="AE20"/>
  <c r="AA20"/>
  <c r="N25"/>
  <c r="M24"/>
  <c r="O22"/>
  <c r="Y22"/>
  <c r="I23"/>
  <c r="T21"/>
  <c r="K21"/>
  <c r="P21"/>
  <c r="AL23"/>
  <c r="A24"/>
  <c r="G21"/>
  <c r="R21" s="1"/>
  <c r="Z22"/>
  <c r="H22"/>
  <c r="V23"/>
  <c r="H17" i="1"/>
  <c r="G16"/>
  <c r="Z17"/>
  <c r="A19"/>
  <c r="AL18"/>
  <c r="T9"/>
  <c r="K9"/>
  <c r="Y9"/>
  <c r="N25" i="3"/>
  <c r="P9" i="1"/>
  <c r="N25"/>
  <c r="AD21" i="4" l="1"/>
  <c r="AE21"/>
  <c r="V24"/>
  <c r="Q24"/>
  <c r="AE9" i="1"/>
  <c r="AD9"/>
  <c r="AL24" i="4"/>
  <c r="A25"/>
  <c r="AA21"/>
  <c r="O23"/>
  <c r="Y23"/>
  <c r="I24"/>
  <c r="N26"/>
  <c r="M25"/>
  <c r="T22"/>
  <c r="P22"/>
  <c r="K22"/>
  <c r="G22"/>
  <c r="R22" s="1"/>
  <c r="Z23"/>
  <c r="H23"/>
  <c r="H18" i="1"/>
  <c r="G17"/>
  <c r="Z18"/>
  <c r="A20"/>
  <c r="AL19"/>
  <c r="N26" i="3"/>
  <c r="N26" i="1"/>
  <c r="AD22" i="4" l="1"/>
  <c r="AE22"/>
  <c r="V25"/>
  <c r="Q25"/>
  <c r="O24"/>
  <c r="Y24"/>
  <c r="I25"/>
  <c r="G23"/>
  <c r="R23" s="1"/>
  <c r="Z24"/>
  <c r="H24"/>
  <c r="N27"/>
  <c r="M26"/>
  <c r="Q26" s="1"/>
  <c r="T23"/>
  <c r="K23"/>
  <c r="P23"/>
  <c r="AA22"/>
  <c r="AL25"/>
  <c r="A26"/>
  <c r="H19" i="1"/>
  <c r="G18"/>
  <c r="Z19"/>
  <c r="A21"/>
  <c r="AL20"/>
  <c r="N27" i="3"/>
  <c r="N27" i="1"/>
  <c r="AD23" i="4" l="1"/>
  <c r="AE23"/>
  <c r="T24"/>
  <c r="P24"/>
  <c r="K24"/>
  <c r="G24"/>
  <c r="R24" s="1"/>
  <c r="Z25"/>
  <c r="H25"/>
  <c r="AL26"/>
  <c r="A27"/>
  <c r="N28"/>
  <c r="M27"/>
  <c r="O25"/>
  <c r="Y25"/>
  <c r="AA23"/>
  <c r="V26"/>
  <c r="H20" i="1"/>
  <c r="G19"/>
  <c r="Z20"/>
  <c r="A22"/>
  <c r="AL21"/>
  <c r="N28" i="3"/>
  <c r="N28" i="1"/>
  <c r="AD24" i="4" l="1"/>
  <c r="AE24"/>
  <c r="V27"/>
  <c r="Q27"/>
  <c r="AL27"/>
  <c r="A28"/>
  <c r="N29"/>
  <c r="M28"/>
  <c r="T25"/>
  <c r="K25"/>
  <c r="P25"/>
  <c r="G25"/>
  <c r="R25" s="1"/>
  <c r="AA24"/>
  <c r="Z21" i="1"/>
  <c r="H21"/>
  <c r="G20"/>
  <c r="A23"/>
  <c r="AL22"/>
  <c r="N29" i="3"/>
  <c r="N29" i="1"/>
  <c r="AD25" i="4" l="1"/>
  <c r="AE25"/>
  <c r="V28"/>
  <c r="Q28"/>
  <c r="AA25"/>
  <c r="N30"/>
  <c r="M29"/>
  <c r="A29"/>
  <c r="AL28"/>
  <c r="J26"/>
  <c r="H22" i="1"/>
  <c r="G21"/>
  <c r="Z22"/>
  <c r="A24"/>
  <c r="AL23"/>
  <c r="N30" i="3"/>
  <c r="N30" i="1"/>
  <c r="V29" i="4" l="1"/>
  <c r="Q29"/>
  <c r="AA26"/>
  <c r="AA27" s="1"/>
  <c r="AA28" s="1"/>
  <c r="AA29" s="1"/>
  <c r="AA30" s="1"/>
  <c r="AA31" s="1"/>
  <c r="AA32" s="1"/>
  <c r="AA33" s="1"/>
  <c r="AA34" s="1"/>
  <c r="AA35" s="1"/>
  <c r="AA36" s="1"/>
  <c r="AA37" s="1"/>
  <c r="AA38" s="1"/>
  <c r="AA39" s="1"/>
  <c r="AA40" s="1"/>
  <c r="AA41" s="1"/>
  <c r="AA42" s="1"/>
  <c r="AA43" s="1"/>
  <c r="AA44" s="1"/>
  <c r="AA45" s="1"/>
  <c r="AA46" s="1"/>
  <c r="AA47" s="1"/>
  <c r="AA48" s="1"/>
  <c r="AA49" s="1"/>
  <c r="AA50" s="1"/>
  <c r="AA51" s="1"/>
  <c r="AA52" s="1"/>
  <c r="AA53" s="1"/>
  <c r="AA54" s="1"/>
  <c r="AA55" s="1"/>
  <c r="AA56" s="1"/>
  <c r="AA57" s="1"/>
  <c r="AA58" s="1"/>
  <c r="AA59" s="1"/>
  <c r="AA60" s="1"/>
  <c r="AA61" s="1"/>
  <c r="AA62" s="1"/>
  <c r="AA63" s="1"/>
  <c r="AA64" s="1"/>
  <c r="AA65" s="1"/>
  <c r="AA66" s="1"/>
  <c r="AA67" s="1"/>
  <c r="AA68" s="1"/>
  <c r="AA69" s="1"/>
  <c r="AA70" s="1"/>
  <c r="AA71" s="1"/>
  <c r="AA72" s="1"/>
  <c r="AA73" s="1"/>
  <c r="AA74" s="1"/>
  <c r="AA75" s="1"/>
  <c r="AA76" s="1"/>
  <c r="AA77" s="1"/>
  <c r="AA78" s="1"/>
  <c r="AA79" s="1"/>
  <c r="AA80" s="1"/>
  <c r="AA81" s="1"/>
  <c r="AA82" s="1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A117" s="1"/>
  <c r="AA118" s="1"/>
  <c r="AA119" s="1"/>
  <c r="AA120" s="1"/>
  <c r="AA121" s="1"/>
  <c r="AA122" s="1"/>
  <c r="AA123" s="1"/>
  <c r="AA124" s="1"/>
  <c r="AA125" s="1"/>
  <c r="AA126" s="1"/>
  <c r="AA127" s="1"/>
  <c r="AA128" s="1"/>
  <c r="AA129" s="1"/>
  <c r="AA130" s="1"/>
  <c r="AA131" s="1"/>
  <c r="AA132" s="1"/>
  <c r="AA133" s="1"/>
  <c r="AA134" s="1"/>
  <c r="AA135" s="1"/>
  <c r="AA136" s="1"/>
  <c r="AA137" s="1"/>
  <c r="AA138" s="1"/>
  <c r="AA139" s="1"/>
  <c r="AA140" s="1"/>
  <c r="AA141" s="1"/>
  <c r="AA142" s="1"/>
  <c r="AA143" s="1"/>
  <c r="AA144" s="1"/>
  <c r="AA145" s="1"/>
  <c r="AA146" s="1"/>
  <c r="AA147" s="1"/>
  <c r="AA148" s="1"/>
  <c r="AA149" s="1"/>
  <c r="AA150" s="1"/>
  <c r="AA151" s="1"/>
  <c r="AA152" s="1"/>
  <c r="AA153" s="1"/>
  <c r="AA154" s="1"/>
  <c r="AA155" s="1"/>
  <c r="AA156" s="1"/>
  <c r="AA157" s="1"/>
  <c r="AA158" s="1"/>
  <c r="AA159" s="1"/>
  <c r="AA160" s="1"/>
  <c r="AA161" s="1"/>
  <c r="AA162" s="1"/>
  <c r="AA163" s="1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AA190" s="1"/>
  <c r="AA191" s="1"/>
  <c r="AA192" s="1"/>
  <c r="AA193" s="1"/>
  <c r="AA194" s="1"/>
  <c r="AA195" s="1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AA221" s="1"/>
  <c r="AA222" s="1"/>
  <c r="AA223" s="1"/>
  <c r="AA224" s="1"/>
  <c r="AA225" s="1"/>
  <c r="AA226" s="1"/>
  <c r="AA227" s="1"/>
  <c r="AA228" s="1"/>
  <c r="AA229" s="1"/>
  <c r="AA230" s="1"/>
  <c r="AA231" s="1"/>
  <c r="AA232" s="1"/>
  <c r="AA233" s="1"/>
  <c r="AA234" s="1"/>
  <c r="AA235" s="1"/>
  <c r="AA236" s="1"/>
  <c r="AA237" s="1"/>
  <c r="AA238" s="1"/>
  <c r="AA239" s="1"/>
  <c r="AA240" s="1"/>
  <c r="AA241" s="1"/>
  <c r="AA242" s="1"/>
  <c r="AA243" s="1"/>
  <c r="AA244" s="1"/>
  <c r="AA245" s="1"/>
  <c r="AA246" s="1"/>
  <c r="AA247" s="1"/>
  <c r="AA248" s="1"/>
  <c r="AA249" s="1"/>
  <c r="AA250" s="1"/>
  <c r="AA251" s="1"/>
  <c r="AA252" s="1"/>
  <c r="AA253" s="1"/>
  <c r="AA254" s="1"/>
  <c r="AA255" s="1"/>
  <c r="AA256" s="1"/>
  <c r="AA257" s="1"/>
  <c r="AA258" s="1"/>
  <c r="AA259" s="1"/>
  <c r="AA260" s="1"/>
  <c r="AA261" s="1"/>
  <c r="AA262" s="1"/>
  <c r="AA263" s="1"/>
  <c r="AA264" s="1"/>
  <c r="AA265" s="1"/>
  <c r="AA266" s="1"/>
  <c r="AA267" s="1"/>
  <c r="AA268" s="1"/>
  <c r="AA269" s="1"/>
  <c r="AA270" s="1"/>
  <c r="AA271" s="1"/>
  <c r="AA272" s="1"/>
  <c r="AA273" s="1"/>
  <c r="AA274" s="1"/>
  <c r="AA275" s="1"/>
  <c r="AA276" s="1"/>
  <c r="AA277" s="1"/>
  <c r="AA278" s="1"/>
  <c r="AA279" s="1"/>
  <c r="AA280" s="1"/>
  <c r="AA281" s="1"/>
  <c r="AA282" s="1"/>
  <c r="AA283" s="1"/>
  <c r="AA284" s="1"/>
  <c r="AA285" s="1"/>
  <c r="AA286" s="1"/>
  <c r="AA287" s="1"/>
  <c r="AA288" s="1"/>
  <c r="AA289" s="1"/>
  <c r="AA290" s="1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AA314" s="1"/>
  <c r="AA315" s="1"/>
  <c r="AA316" s="1"/>
  <c r="AA317" s="1"/>
  <c r="AA318" s="1"/>
  <c r="AA319" s="1"/>
  <c r="AA320" s="1"/>
  <c r="AA321" s="1"/>
  <c r="AA322" s="1"/>
  <c r="AA323" s="1"/>
  <c r="AA324" s="1"/>
  <c r="AA325" s="1"/>
  <c r="AA326" s="1"/>
  <c r="AA327" s="1"/>
  <c r="AA328" s="1"/>
  <c r="AA329" s="1"/>
  <c r="AA330" s="1"/>
  <c r="AA331" s="1"/>
  <c r="AA332" s="1"/>
  <c r="AA333" s="1"/>
  <c r="AA334" s="1"/>
  <c r="AA335" s="1"/>
  <c r="AA336" s="1"/>
  <c r="AA337" s="1"/>
  <c r="AA338" s="1"/>
  <c r="AA339" s="1"/>
  <c r="AA340" s="1"/>
  <c r="AA341" s="1"/>
  <c r="AA342" s="1"/>
  <c r="AA343" s="1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A364" s="1"/>
  <c r="AA365" s="1"/>
  <c r="AA366" s="1"/>
  <c r="AA367" s="1"/>
  <c r="AA368" s="1"/>
  <c r="AA369" s="1"/>
  <c r="AA370" s="1"/>
  <c r="AA371" s="1"/>
  <c r="AA372" s="1"/>
  <c r="AA373" s="1"/>
  <c r="AA374" s="1"/>
  <c r="AA375" s="1"/>
  <c r="AA376" s="1"/>
  <c r="AA377" s="1"/>
  <c r="AA378" s="1"/>
  <c r="AA379" s="1"/>
  <c r="AA380" s="1"/>
  <c r="AA381" s="1"/>
  <c r="AA382" s="1"/>
  <c r="AA383" s="1"/>
  <c r="AA384" s="1"/>
  <c r="AA385" s="1"/>
  <c r="AA386" s="1"/>
  <c r="AA387" s="1"/>
  <c r="AA388" s="1"/>
  <c r="AA389" s="1"/>
  <c r="AA390" s="1"/>
  <c r="AA391" s="1"/>
  <c r="AA392" s="1"/>
  <c r="AA393" s="1"/>
  <c r="AA394" s="1"/>
  <c r="AA395" s="1"/>
  <c r="AA396" s="1"/>
  <c r="AA397" s="1"/>
  <c r="AA398" s="1"/>
  <c r="AA399" s="1"/>
  <c r="AA400" s="1"/>
  <c r="AA401" s="1"/>
  <c r="AA402" s="1"/>
  <c r="AA403" s="1"/>
  <c r="AA404" s="1"/>
  <c r="AA405" s="1"/>
  <c r="AA406" s="1"/>
  <c r="AA407" s="1"/>
  <c r="AA408" s="1"/>
  <c r="AA409" s="1"/>
  <c r="AA410" s="1"/>
  <c r="AA411" s="1"/>
  <c r="AA412" s="1"/>
  <c r="AA413" s="1"/>
  <c r="AA414" s="1"/>
  <c r="AA415" s="1"/>
  <c r="AA416" s="1"/>
  <c r="AA417" s="1"/>
  <c r="AA418" s="1"/>
  <c r="AA419" s="1"/>
  <c r="AA420" s="1"/>
  <c r="AA421" s="1"/>
  <c r="AA422" s="1"/>
  <c r="AA423" s="1"/>
  <c r="AA424" s="1"/>
  <c r="AA425" s="1"/>
  <c r="AA426" s="1"/>
  <c r="AA427" s="1"/>
  <c r="AA428" s="1"/>
  <c r="AA429" s="1"/>
  <c r="AA430" s="1"/>
  <c r="AA431" s="1"/>
  <c r="AA432" s="1"/>
  <c r="AA433" s="1"/>
  <c r="AA434" s="1"/>
  <c r="AA435" s="1"/>
  <c r="AA436" s="1"/>
  <c r="AA437" s="1"/>
  <c r="AA438" s="1"/>
  <c r="AA439" s="1"/>
  <c r="AA440" s="1"/>
  <c r="AA441" s="1"/>
  <c r="AA442" s="1"/>
  <c r="AA443" s="1"/>
  <c r="AA444" s="1"/>
  <c r="AA445" s="1"/>
  <c r="AA446" s="1"/>
  <c r="AA447" s="1"/>
  <c r="AA448" s="1"/>
  <c r="AA449" s="1"/>
  <c r="AA450" s="1"/>
  <c r="AA451" s="1"/>
  <c r="AA452" s="1"/>
  <c r="AA453" s="1"/>
  <c r="AA454" s="1"/>
  <c r="AA455" s="1"/>
  <c r="AA456" s="1"/>
  <c r="AA457" s="1"/>
  <c r="AA458" s="1"/>
  <c r="AA459" s="1"/>
  <c r="AA460" s="1"/>
  <c r="AA461" s="1"/>
  <c r="AA462" s="1"/>
  <c r="AA463" s="1"/>
  <c r="AA464" s="1"/>
  <c r="AA465" s="1"/>
  <c r="AA466" s="1"/>
  <c r="AA467" s="1"/>
  <c r="AA468" s="1"/>
  <c r="AA469" s="1"/>
  <c r="AA470" s="1"/>
  <c r="AA471" s="1"/>
  <c r="AA472" s="1"/>
  <c r="AA473" s="1"/>
  <c r="AA474" s="1"/>
  <c r="AA475" s="1"/>
  <c r="AA476" s="1"/>
  <c r="AA477" s="1"/>
  <c r="AA478" s="1"/>
  <c r="AA479" s="1"/>
  <c r="AA480" s="1"/>
  <c r="AA481" s="1"/>
  <c r="AA482" s="1"/>
  <c r="AA483" s="1"/>
  <c r="AA484" s="1"/>
  <c r="AA485" s="1"/>
  <c r="AA486" s="1"/>
  <c r="AA487" s="1"/>
  <c r="AA488" s="1"/>
  <c r="AA489" s="1"/>
  <c r="AA490" s="1"/>
  <c r="AA491" s="1"/>
  <c r="AA492" s="1"/>
  <c r="AA493" s="1"/>
  <c r="AA494" s="1"/>
  <c r="AA495" s="1"/>
  <c r="AA496" s="1"/>
  <c r="AA497" s="1"/>
  <c r="AA498" s="1"/>
  <c r="AA499" s="1"/>
  <c r="AA500" s="1"/>
  <c r="AA501" s="1"/>
  <c r="AA502" s="1"/>
  <c r="AA503" s="1"/>
  <c r="AA504" s="1"/>
  <c r="AA505" s="1"/>
  <c r="AA506" s="1"/>
  <c r="AA507" s="1"/>
  <c r="AA508" s="1"/>
  <c r="AA509" s="1"/>
  <c r="AA510" s="1"/>
  <c r="AA511" s="1"/>
  <c r="AA512" s="1"/>
  <c r="AA513" s="1"/>
  <c r="AA514" s="1"/>
  <c r="AA515" s="1"/>
  <c r="AA516" s="1"/>
  <c r="AA517" s="1"/>
  <c r="AA518" s="1"/>
  <c r="AA519" s="1"/>
  <c r="AA520" s="1"/>
  <c r="AA521" s="1"/>
  <c r="AA522" s="1"/>
  <c r="AA523" s="1"/>
  <c r="AA524" s="1"/>
  <c r="AA525" s="1"/>
  <c r="AA526" s="1"/>
  <c r="AA527" s="1"/>
  <c r="AA528" s="1"/>
  <c r="AA529" s="1"/>
  <c r="AA530" s="1"/>
  <c r="AA531" s="1"/>
  <c r="AA532" s="1"/>
  <c r="AA533" s="1"/>
  <c r="AA534" s="1"/>
  <c r="AA535" s="1"/>
  <c r="AA536" s="1"/>
  <c r="AA537" s="1"/>
  <c r="AA538" s="1"/>
  <c r="AA539" s="1"/>
  <c r="AA540" s="1"/>
  <c r="AA541" s="1"/>
  <c r="AA542" s="1"/>
  <c r="AA543" s="1"/>
  <c r="AA544" s="1"/>
  <c r="AA545" s="1"/>
  <c r="AA546" s="1"/>
  <c r="AA547" s="1"/>
  <c r="AA548" s="1"/>
  <c r="AA549" s="1"/>
  <c r="AA550" s="1"/>
  <c r="AA551" s="1"/>
  <c r="AA552" s="1"/>
  <c r="AA553" s="1"/>
  <c r="AA554" s="1"/>
  <c r="AA555" s="1"/>
  <c r="AA556" s="1"/>
  <c r="AA557" s="1"/>
  <c r="AA558" s="1"/>
  <c r="AA559" s="1"/>
  <c r="AA560" s="1"/>
  <c r="AA561" s="1"/>
  <c r="AA562" s="1"/>
  <c r="AA563" s="1"/>
  <c r="AA564" s="1"/>
  <c r="AA565" s="1"/>
  <c r="AA566" s="1"/>
  <c r="AA567" s="1"/>
  <c r="AA568" s="1"/>
  <c r="AA569" s="1"/>
  <c r="AA570" s="1"/>
  <c r="AA571" s="1"/>
  <c r="AA572" s="1"/>
  <c r="AA573" s="1"/>
  <c r="AA574" s="1"/>
  <c r="AA575" s="1"/>
  <c r="AA576" s="1"/>
  <c r="AA577" s="1"/>
  <c r="AA578" s="1"/>
  <c r="AA579" s="1"/>
  <c r="AA580" s="1"/>
  <c r="AA581" s="1"/>
  <c r="AA582" s="1"/>
  <c r="AA583" s="1"/>
  <c r="AA584" s="1"/>
  <c r="AA585" s="1"/>
  <c r="AA586" s="1"/>
  <c r="AA587" s="1"/>
  <c r="AA588" s="1"/>
  <c r="AA589" s="1"/>
  <c r="AA590" s="1"/>
  <c r="AA591" s="1"/>
  <c r="AA592" s="1"/>
  <c r="AA593" s="1"/>
  <c r="AA594" s="1"/>
  <c r="AA595" s="1"/>
  <c r="AA596" s="1"/>
  <c r="AA597" s="1"/>
  <c r="AA598" s="1"/>
  <c r="AA599" s="1"/>
  <c r="AA600" s="1"/>
  <c r="AA601" s="1"/>
  <c r="AA602" s="1"/>
  <c r="AA603" s="1"/>
  <c r="AA604" s="1"/>
  <c r="AA605" s="1"/>
  <c r="AA606" s="1"/>
  <c r="AA607" s="1"/>
  <c r="AA608" s="1"/>
  <c r="AA609" s="1"/>
  <c r="AA610" s="1"/>
  <c r="AA611" s="1"/>
  <c r="AA612" s="1"/>
  <c r="AA613" s="1"/>
  <c r="AA614" s="1"/>
  <c r="AA615" s="1"/>
  <c r="AA616" s="1"/>
  <c r="AA617" s="1"/>
  <c r="AA618" s="1"/>
  <c r="AA619" s="1"/>
  <c r="AA620" s="1"/>
  <c r="AA621" s="1"/>
  <c r="AA622" s="1"/>
  <c r="AA623" s="1"/>
  <c r="AA624" s="1"/>
  <c r="AA625" s="1"/>
  <c r="AA626" s="1"/>
  <c r="AA627" s="1"/>
  <c r="AA628" s="1"/>
  <c r="AA629" s="1"/>
  <c r="AA630" s="1"/>
  <c r="AA631" s="1"/>
  <c r="AA632" s="1"/>
  <c r="AA633" s="1"/>
  <c r="AA634" s="1"/>
  <c r="AA635" s="1"/>
  <c r="AA636" s="1"/>
  <c r="AA637" s="1"/>
  <c r="AA638" s="1"/>
  <c r="AA639" s="1"/>
  <c r="AA640" s="1"/>
  <c r="AA641" s="1"/>
  <c r="AA642" s="1"/>
  <c r="AA643" s="1"/>
  <c r="AA644" s="1"/>
  <c r="AA645" s="1"/>
  <c r="AA646" s="1"/>
  <c r="AA647" s="1"/>
  <c r="AA648" s="1"/>
  <c r="AA649" s="1"/>
  <c r="AA650" s="1"/>
  <c r="AA651" s="1"/>
  <c r="AA652" s="1"/>
  <c r="AA653" s="1"/>
  <c r="AA654" s="1"/>
  <c r="AA655" s="1"/>
  <c r="AA656" s="1"/>
  <c r="AA657" s="1"/>
  <c r="AA658" s="1"/>
  <c r="AA659" s="1"/>
  <c r="AA660" s="1"/>
  <c r="AA661" s="1"/>
  <c r="AA662" s="1"/>
  <c r="AA663" s="1"/>
  <c r="AA664" s="1"/>
  <c r="AA665" s="1"/>
  <c r="AA666" s="1"/>
  <c r="AA667" s="1"/>
  <c r="AA668" s="1"/>
  <c r="AA669" s="1"/>
  <c r="AA670" s="1"/>
  <c r="AA671" s="1"/>
  <c r="AA672" s="1"/>
  <c r="AA673" s="1"/>
  <c r="AA674" s="1"/>
  <c r="AA675" s="1"/>
  <c r="AA676" s="1"/>
  <c r="AA677" s="1"/>
  <c r="AA678" s="1"/>
  <c r="AA679" s="1"/>
  <c r="AA680" s="1"/>
  <c r="AA681" s="1"/>
  <c r="AA682" s="1"/>
  <c r="AA683" s="1"/>
  <c r="AA684" s="1"/>
  <c r="AA685" s="1"/>
  <c r="AA686" s="1"/>
  <c r="AA687" s="1"/>
  <c r="AA688" s="1"/>
  <c r="AA689" s="1"/>
  <c r="AA690" s="1"/>
  <c r="AA691" s="1"/>
  <c r="AA692" s="1"/>
  <c r="AA693" s="1"/>
  <c r="AA694" s="1"/>
  <c r="AA695" s="1"/>
  <c r="AA696" s="1"/>
  <c r="AA697" s="1"/>
  <c r="AA698" s="1"/>
  <c r="AA699" s="1"/>
  <c r="AA700" s="1"/>
  <c r="AA701" s="1"/>
  <c r="AA702" s="1"/>
  <c r="AA703" s="1"/>
  <c r="AA704" s="1"/>
  <c r="AA705" s="1"/>
  <c r="AA706" s="1"/>
  <c r="AA707" s="1"/>
  <c r="AA708" s="1"/>
  <c r="AA709" s="1"/>
  <c r="AA710" s="1"/>
  <c r="AA711" s="1"/>
  <c r="AA712" s="1"/>
  <c r="AA713" s="1"/>
  <c r="AA714" s="1"/>
  <c r="AA715" s="1"/>
  <c r="AA716" s="1"/>
  <c r="AA717" s="1"/>
  <c r="AA718" s="1"/>
  <c r="AA719" s="1"/>
  <c r="AA720" s="1"/>
  <c r="AA721" s="1"/>
  <c r="AA722" s="1"/>
  <c r="AA723" s="1"/>
  <c r="AA724" s="1"/>
  <c r="AA725" s="1"/>
  <c r="AA726" s="1"/>
  <c r="AA727" s="1"/>
  <c r="AA728" s="1"/>
  <c r="AA729" s="1"/>
  <c r="AA730" s="1"/>
  <c r="AA731" s="1"/>
  <c r="AA732" s="1"/>
  <c r="AA733" s="1"/>
  <c r="AA734" s="1"/>
  <c r="AA735" s="1"/>
  <c r="AA736" s="1"/>
  <c r="AA737" s="1"/>
  <c r="AA738" s="1"/>
  <c r="AA739" s="1"/>
  <c r="AA740" s="1"/>
  <c r="AA741" s="1"/>
  <c r="AA742" s="1"/>
  <c r="AA743" s="1"/>
  <c r="AA744" s="1"/>
  <c r="AA745" s="1"/>
  <c r="AA746" s="1"/>
  <c r="AA747" s="1"/>
  <c r="AA748" s="1"/>
  <c r="AA749" s="1"/>
  <c r="AA750" s="1"/>
  <c r="AA751" s="1"/>
  <c r="AA752" s="1"/>
  <c r="AA753" s="1"/>
  <c r="AA754" s="1"/>
  <c r="AA755" s="1"/>
  <c r="AA756" s="1"/>
  <c r="AA757" s="1"/>
  <c r="AA758" s="1"/>
  <c r="AA759" s="1"/>
  <c r="AA760" s="1"/>
  <c r="AA761" s="1"/>
  <c r="AA762" s="1"/>
  <c r="AA763" s="1"/>
  <c r="AA764" s="1"/>
  <c r="AA765" s="1"/>
  <c r="AA766" s="1"/>
  <c r="AA767" s="1"/>
  <c r="AA768" s="1"/>
  <c r="AA769" s="1"/>
  <c r="AA770" s="1"/>
  <c r="AA771" s="1"/>
  <c r="AA772" s="1"/>
  <c r="AA773" s="1"/>
  <c r="AA774" s="1"/>
  <c r="AA775" s="1"/>
  <c r="AA776" s="1"/>
  <c r="AA777" s="1"/>
  <c r="AA778" s="1"/>
  <c r="AA779" s="1"/>
  <c r="AA780" s="1"/>
  <c r="AA781" s="1"/>
  <c r="AA782" s="1"/>
  <c r="AA783" s="1"/>
  <c r="AA784" s="1"/>
  <c r="AA785" s="1"/>
  <c r="AA786" s="1"/>
  <c r="AA787" s="1"/>
  <c r="AA788" s="1"/>
  <c r="AA789" s="1"/>
  <c r="AA790" s="1"/>
  <c r="AA791" s="1"/>
  <c r="AA792" s="1"/>
  <c r="AA793" s="1"/>
  <c r="AA794" s="1"/>
  <c r="AA795" s="1"/>
  <c r="AA796" s="1"/>
  <c r="AA797" s="1"/>
  <c r="AA798" s="1"/>
  <c r="AA799" s="1"/>
  <c r="AA800" s="1"/>
  <c r="AA801" s="1"/>
  <c r="AA802" s="1"/>
  <c r="AA803" s="1"/>
  <c r="AA804" s="1"/>
  <c r="AA805" s="1"/>
  <c r="AA806" s="1"/>
  <c r="AA807" s="1"/>
  <c r="AA808" s="1"/>
  <c r="AA809" s="1"/>
  <c r="AA810" s="1"/>
  <c r="AA811" s="1"/>
  <c r="AA812" s="1"/>
  <c r="AA813" s="1"/>
  <c r="AA814" s="1"/>
  <c r="AA815" s="1"/>
  <c r="AA816" s="1"/>
  <c r="AA817" s="1"/>
  <c r="AA818" s="1"/>
  <c r="AA819" s="1"/>
  <c r="AA820" s="1"/>
  <c r="AA821" s="1"/>
  <c r="AA822" s="1"/>
  <c r="AA823" s="1"/>
  <c r="AA824" s="1"/>
  <c r="AA825" s="1"/>
  <c r="AA826" s="1"/>
  <c r="AA827" s="1"/>
  <c r="AA828" s="1"/>
  <c r="AA829" s="1"/>
  <c r="AA830" s="1"/>
  <c r="AA831" s="1"/>
  <c r="AA832" s="1"/>
  <c r="AA833" s="1"/>
  <c r="AA834" s="1"/>
  <c r="AA835" s="1"/>
  <c r="AA836" s="1"/>
  <c r="AA837" s="1"/>
  <c r="AA838" s="1"/>
  <c r="AA839" s="1"/>
  <c r="AA840" s="1"/>
  <c r="AA841" s="1"/>
  <c r="AA842" s="1"/>
  <c r="AA843" s="1"/>
  <c r="AA844" s="1"/>
  <c r="AA845" s="1"/>
  <c r="AA846" s="1"/>
  <c r="AA847" s="1"/>
  <c r="AA848" s="1"/>
  <c r="AA849" s="1"/>
  <c r="AA850" s="1"/>
  <c r="AA851" s="1"/>
  <c r="AA852" s="1"/>
  <c r="AA853" s="1"/>
  <c r="AA854" s="1"/>
  <c r="AA855" s="1"/>
  <c r="AA856" s="1"/>
  <c r="AA857" s="1"/>
  <c r="AA858" s="1"/>
  <c r="AA859" s="1"/>
  <c r="AA860" s="1"/>
  <c r="AA861" s="1"/>
  <c r="AA862" s="1"/>
  <c r="AA863" s="1"/>
  <c r="AA864" s="1"/>
  <c r="AA865" s="1"/>
  <c r="AA866" s="1"/>
  <c r="AA867" s="1"/>
  <c r="AA868" s="1"/>
  <c r="AA869" s="1"/>
  <c r="AA870" s="1"/>
  <c r="AA871" s="1"/>
  <c r="AA872" s="1"/>
  <c r="AA873" s="1"/>
  <c r="AA874" s="1"/>
  <c r="AA875" s="1"/>
  <c r="AA876" s="1"/>
  <c r="AA877" s="1"/>
  <c r="AA878" s="1"/>
  <c r="AA879" s="1"/>
  <c r="AA880" s="1"/>
  <c r="AA881" s="1"/>
  <c r="AA882" s="1"/>
  <c r="AA883" s="1"/>
  <c r="AA884" s="1"/>
  <c r="AA885" s="1"/>
  <c r="AA886" s="1"/>
  <c r="AA887" s="1"/>
  <c r="AA888" s="1"/>
  <c r="AA889" s="1"/>
  <c r="AA890" s="1"/>
  <c r="AA891" s="1"/>
  <c r="AA892" s="1"/>
  <c r="AA893" s="1"/>
  <c r="AA894" s="1"/>
  <c r="AA895" s="1"/>
  <c r="AA896" s="1"/>
  <c r="AA897" s="1"/>
  <c r="AA898" s="1"/>
  <c r="AA899" s="1"/>
  <c r="K26"/>
  <c r="A30"/>
  <c r="AL29"/>
  <c r="W39"/>
  <c r="X39" s="1"/>
  <c r="B26"/>
  <c r="I26"/>
  <c r="H26"/>
  <c r="Z26"/>
  <c r="T26" s="1"/>
  <c r="N31"/>
  <c r="M30"/>
  <c r="H23" i="1"/>
  <c r="G22"/>
  <c r="Z23"/>
  <c r="A25"/>
  <c r="AL24"/>
  <c r="N31" i="3"/>
  <c r="N31" i="1"/>
  <c r="AD26" i="4" l="1"/>
  <c r="F27" s="1"/>
  <c r="AE26"/>
  <c r="V30"/>
  <c r="Q30"/>
  <c r="N32"/>
  <c r="M31"/>
  <c r="O26"/>
  <c r="Y26"/>
  <c r="K27" s="1"/>
  <c r="AL30"/>
  <c r="A31"/>
  <c r="G26"/>
  <c r="R26" s="1"/>
  <c r="J27"/>
  <c r="W40" s="1"/>
  <c r="X40" s="1"/>
  <c r="H24" i="1"/>
  <c r="G23"/>
  <c r="Z24"/>
  <c r="A26"/>
  <c r="AL25"/>
  <c r="N32" i="3"/>
  <c r="N32" i="1"/>
  <c r="AD27" i="4" l="1"/>
  <c r="F28" s="1"/>
  <c r="AE27"/>
  <c r="V31"/>
  <c r="Q31"/>
  <c r="N33"/>
  <c r="M32"/>
  <c r="Z27"/>
  <c r="T27" s="1"/>
  <c r="AL31"/>
  <c r="A32"/>
  <c r="H27"/>
  <c r="I27"/>
  <c r="B27"/>
  <c r="M33"/>
  <c r="Q33" s="1"/>
  <c r="Z25" i="1"/>
  <c r="H25"/>
  <c r="G24"/>
  <c r="A27"/>
  <c r="AL26"/>
  <c r="N33" i="3"/>
  <c r="N33" i="1"/>
  <c r="V32" i="4" l="1"/>
  <c r="Q32"/>
  <c r="A33"/>
  <c r="AL32"/>
  <c r="V33"/>
  <c r="N34"/>
  <c r="G27"/>
  <c r="R27" s="1"/>
  <c r="M34" s="1"/>
  <c r="J28"/>
  <c r="W41" s="1"/>
  <c r="X41" s="1"/>
  <c r="O27"/>
  <c r="Y27"/>
  <c r="K28" s="1"/>
  <c r="G25" i="1"/>
  <c r="A28"/>
  <c r="AL27"/>
  <c r="N34" i="3"/>
  <c r="N34" i="1"/>
  <c r="AD28" i="4" l="1"/>
  <c r="F29" s="1"/>
  <c r="AE28"/>
  <c r="B28"/>
  <c r="H28"/>
  <c r="G28" s="1"/>
  <c r="R28" s="1"/>
  <c r="I28"/>
  <c r="Y28" s="1"/>
  <c r="K29" s="1"/>
  <c r="Z28"/>
  <c r="T28" s="1"/>
  <c r="N35"/>
  <c r="V34"/>
  <c r="Q34" s="1"/>
  <c r="A34"/>
  <c r="AL33"/>
  <c r="A29" i="1"/>
  <c r="AL28"/>
  <c r="N35" i="3"/>
  <c r="N35" i="1"/>
  <c r="AD29" i="4" l="1"/>
  <c r="F30" s="1"/>
  <c r="AE29"/>
  <c r="J29"/>
  <c r="W42" s="1"/>
  <c r="X42" s="1"/>
  <c r="O28"/>
  <c r="N36"/>
  <c r="AL34"/>
  <c r="A35"/>
  <c r="M35"/>
  <c r="Q35" s="1"/>
  <c r="A30" i="1"/>
  <c r="AL29"/>
  <c r="N36" i="3"/>
  <c r="N36" i="1"/>
  <c r="I29" i="4" l="1"/>
  <c r="O29" s="1"/>
  <c r="B29"/>
  <c r="H29"/>
  <c r="J30" s="1"/>
  <c r="W43" s="1"/>
  <c r="X43" s="1"/>
  <c r="Z29"/>
  <c r="T29" s="1"/>
  <c r="AL35"/>
  <c r="A36"/>
  <c r="N37"/>
  <c r="V35"/>
  <c r="A31" i="1"/>
  <c r="AL30"/>
  <c r="N37" i="3"/>
  <c r="N37" i="1"/>
  <c r="G29" i="4" l="1"/>
  <c r="R29" s="1"/>
  <c r="M36" s="1"/>
  <c r="Y29"/>
  <c r="K30" s="1"/>
  <c r="H30"/>
  <c r="A37"/>
  <c r="AL36"/>
  <c r="N38"/>
  <c r="B30"/>
  <c r="I30"/>
  <c r="Z30"/>
  <c r="T30" s="1"/>
  <c r="A32" i="1"/>
  <c r="AL31"/>
  <c r="N38" i="3"/>
  <c r="N38" i="1"/>
  <c r="AD30" i="4" l="1"/>
  <c r="F31" s="1"/>
  <c r="AE30"/>
  <c r="V36"/>
  <c r="Q36" s="1"/>
  <c r="J31"/>
  <c r="W44" s="1"/>
  <c r="X44" s="1"/>
  <c r="G30"/>
  <c r="R30" s="1"/>
  <c r="M37" s="1"/>
  <c r="O30"/>
  <c r="Y30"/>
  <c r="K31" s="1"/>
  <c r="N39"/>
  <c r="A38"/>
  <c r="AL37"/>
  <c r="A33" i="1"/>
  <c r="AL32"/>
  <c r="N39" i="3"/>
  <c r="N39" i="1"/>
  <c r="AD31" i="4" l="1"/>
  <c r="F32" s="1"/>
  <c r="AE31"/>
  <c r="V37"/>
  <c r="Q37"/>
  <c r="B31"/>
  <c r="Z31"/>
  <c r="T31" s="1"/>
  <c r="H31"/>
  <c r="J32" s="1"/>
  <c r="W45" s="1"/>
  <c r="X45" s="1"/>
  <c r="I31"/>
  <c r="Y31" s="1"/>
  <c r="K32" s="1"/>
  <c r="AL38"/>
  <c r="A39"/>
  <c r="N40"/>
  <c r="A34" i="1"/>
  <c r="AL33"/>
  <c r="N40" i="3"/>
  <c r="N40" i="1"/>
  <c r="AD32" i="4" l="1"/>
  <c r="F33" s="1"/>
  <c r="AE32"/>
  <c r="G31"/>
  <c r="R31" s="1"/>
  <c r="M38" s="1"/>
  <c r="O31"/>
  <c r="Z32"/>
  <c r="T32" s="1"/>
  <c r="I32"/>
  <c r="O32" s="1"/>
  <c r="B32"/>
  <c r="H32"/>
  <c r="J33" s="1"/>
  <c r="AL39"/>
  <c r="A40"/>
  <c r="N41"/>
  <c r="A35" i="1"/>
  <c r="AL34"/>
  <c r="N41" i="3"/>
  <c r="N41" i="1"/>
  <c r="V38" i="4" l="1"/>
  <c r="Q38" s="1"/>
  <c r="G32"/>
  <c r="R32" s="1"/>
  <c r="M39" s="1"/>
  <c r="Y32"/>
  <c r="K33" s="1"/>
  <c r="I33"/>
  <c r="Y33" s="1"/>
  <c r="K34" s="1"/>
  <c r="W46"/>
  <c r="X46" s="1"/>
  <c r="B33"/>
  <c r="A41"/>
  <c r="AL40"/>
  <c r="Z33"/>
  <c r="T33" s="1"/>
  <c r="N42"/>
  <c r="H33"/>
  <c r="A36" i="1"/>
  <c r="AL35"/>
  <c r="N42" i="3"/>
  <c r="N42" i="1"/>
  <c r="AD34" i="4" l="1"/>
  <c r="F35" s="1"/>
  <c r="AD33"/>
  <c r="F34" s="1"/>
  <c r="AE33"/>
  <c r="AE34" s="1"/>
  <c r="V39"/>
  <c r="Q39"/>
  <c r="O33"/>
  <c r="A42"/>
  <c r="AL41"/>
  <c r="N43"/>
  <c r="G33"/>
  <c r="R33" s="1"/>
  <c r="M40" s="1"/>
  <c r="Q40" s="1"/>
  <c r="J34"/>
  <c r="H34" s="1"/>
  <c r="A37" i="1"/>
  <c r="AL36"/>
  <c r="N43" i="3"/>
  <c r="N43" i="1"/>
  <c r="G34" i="4" l="1"/>
  <c r="R34" s="1"/>
  <c r="M41" s="1"/>
  <c r="J35"/>
  <c r="W48" s="1"/>
  <c r="W47"/>
  <c r="X47" s="1"/>
  <c r="I34"/>
  <c r="N44"/>
  <c r="AL42"/>
  <c r="A43"/>
  <c r="B34"/>
  <c r="V40"/>
  <c r="Z34"/>
  <c r="T34" s="1"/>
  <c r="A38" i="1"/>
  <c r="AL37"/>
  <c r="N44" i="3"/>
  <c r="N44" i="1"/>
  <c r="Z35" i="4" l="1"/>
  <c r="T35" s="1"/>
  <c r="B35"/>
  <c r="H35"/>
  <c r="G35" s="1"/>
  <c r="R35" s="1"/>
  <c r="M42" s="1"/>
  <c r="Q42" s="1"/>
  <c r="V41"/>
  <c r="Q41" s="1"/>
  <c r="AL43"/>
  <c r="A44"/>
  <c r="I35"/>
  <c r="O34"/>
  <c r="Y34"/>
  <c r="K35" s="1"/>
  <c r="N45"/>
  <c r="X48"/>
  <c r="A39" i="1"/>
  <c r="AL38"/>
  <c r="N45" i="3"/>
  <c r="N45" i="1"/>
  <c r="AD35" i="4" l="1"/>
  <c r="F36" s="1"/>
  <c r="AE35"/>
  <c r="A45"/>
  <c r="AL44"/>
  <c r="N46"/>
  <c r="O35"/>
  <c r="Y35"/>
  <c r="K36" s="1"/>
  <c r="J36"/>
  <c r="I36" s="1"/>
  <c r="V42"/>
  <c r="A40" i="1"/>
  <c r="AL39"/>
  <c r="N46" i="3"/>
  <c r="N46" i="1"/>
  <c r="AD36" i="4" l="1"/>
  <c r="F37" s="1"/>
  <c r="AE36"/>
  <c r="N47"/>
  <c r="A46"/>
  <c r="AL45"/>
  <c r="O36"/>
  <c r="Y36"/>
  <c r="K37" s="1"/>
  <c r="W49"/>
  <c r="X49" s="1"/>
  <c r="Z36"/>
  <c r="T36" s="1"/>
  <c r="B36"/>
  <c r="H36"/>
  <c r="A41" i="1"/>
  <c r="AL40"/>
  <c r="N47" i="3"/>
  <c r="N47" i="1"/>
  <c r="AD37" i="4" l="1"/>
  <c r="F38" s="1"/>
  <c r="AE37"/>
  <c r="AL46"/>
  <c r="A47"/>
  <c r="N48"/>
  <c r="G36"/>
  <c r="R36" s="1"/>
  <c r="M43" s="1"/>
  <c r="J37"/>
  <c r="A42" i="1"/>
  <c r="AL41"/>
  <c r="N48" i="3"/>
  <c r="N48" i="1"/>
  <c r="N49" i="4" l="1"/>
  <c r="W50"/>
  <c r="X50" s="1"/>
  <c r="I37"/>
  <c r="B37"/>
  <c r="Z37"/>
  <c r="T37" s="1"/>
  <c r="V43"/>
  <c r="Q43" s="1"/>
  <c r="AL47"/>
  <c r="A48"/>
  <c r="H37"/>
  <c r="A43" i="1"/>
  <c r="AL42"/>
  <c r="N49" i="3"/>
  <c r="N49" i="1"/>
  <c r="N50" i="4" l="1"/>
  <c r="A49"/>
  <c r="AL48"/>
  <c r="G37"/>
  <c r="R37" s="1"/>
  <c r="M44" s="1"/>
  <c r="Q44" s="1"/>
  <c r="J38"/>
  <c r="W51" s="1"/>
  <c r="X51" s="1"/>
  <c r="Y37"/>
  <c r="K38" s="1"/>
  <c r="O37"/>
  <c r="A44" i="1"/>
  <c r="AL43"/>
  <c r="N50" i="3"/>
  <c r="N50" i="1"/>
  <c r="AD38" i="4" l="1"/>
  <c r="F39" s="1"/>
  <c r="AE38"/>
  <c r="H38"/>
  <c r="J39" s="1"/>
  <c r="W52" s="1"/>
  <c r="X52" s="1"/>
  <c r="B38"/>
  <c r="I38"/>
  <c r="O38" s="1"/>
  <c r="Z38"/>
  <c r="T38" s="1"/>
  <c r="N51"/>
  <c r="V44"/>
  <c r="A50"/>
  <c r="AL49"/>
  <c r="A45" i="1"/>
  <c r="AL44"/>
  <c r="N51" i="3"/>
  <c r="N51" i="1"/>
  <c r="I39" i="4" l="1"/>
  <c r="Y39" s="1"/>
  <c r="K40" s="1"/>
  <c r="G38"/>
  <c r="R38" s="1"/>
  <c r="M45" s="1"/>
  <c r="Y38"/>
  <c r="K39" s="1"/>
  <c r="B39"/>
  <c r="Z39"/>
  <c r="T39" s="1"/>
  <c r="H39"/>
  <c r="N52"/>
  <c r="AL50"/>
  <c r="A51"/>
  <c r="A46" i="1"/>
  <c r="AL45"/>
  <c r="N52" i="3"/>
  <c r="N52" i="1"/>
  <c r="AD40" i="4" l="1"/>
  <c r="F41" s="1"/>
  <c r="AE40"/>
  <c r="AD39"/>
  <c r="F40" s="1"/>
  <c r="AE39"/>
  <c r="V45"/>
  <c r="Q45" s="1"/>
  <c r="J40"/>
  <c r="W53" s="1"/>
  <c r="X53" s="1"/>
  <c r="G39"/>
  <c r="R39" s="1"/>
  <c r="M46" s="1"/>
  <c r="O39"/>
  <c r="AL51"/>
  <c r="A52"/>
  <c r="N53"/>
  <c r="A47" i="1"/>
  <c r="AL46"/>
  <c r="N53" i="3"/>
  <c r="N53" i="1"/>
  <c r="V46" i="4" l="1"/>
  <c r="Q46"/>
  <c r="Z40"/>
  <c r="T40" s="1"/>
  <c r="B40"/>
  <c r="H40"/>
  <c r="G40" s="1"/>
  <c r="R40" s="1"/>
  <c r="M47" s="1"/>
  <c r="Q47" s="1"/>
  <c r="I40"/>
  <c r="Y40" s="1"/>
  <c r="K41" s="1"/>
  <c r="A53"/>
  <c r="AL52"/>
  <c r="N54"/>
  <c r="A48" i="1"/>
  <c r="AL47"/>
  <c r="N54" i="3"/>
  <c r="N54" i="1"/>
  <c r="AD41" i="4" l="1"/>
  <c r="F42" s="1"/>
  <c r="AE41"/>
  <c r="J41"/>
  <c r="W54" s="1"/>
  <c r="X54" s="1"/>
  <c r="O40"/>
  <c r="N55"/>
  <c r="A54"/>
  <c r="AL53"/>
  <c r="V47"/>
  <c r="A49" i="1"/>
  <c r="AL48"/>
  <c r="N55" i="3"/>
  <c r="N55" i="1"/>
  <c r="I41" i="4" l="1"/>
  <c r="Y41" s="1"/>
  <c r="K42" s="1"/>
  <c r="Z41"/>
  <c r="T41" s="1"/>
  <c r="H41"/>
  <c r="G41" s="1"/>
  <c r="R41" s="1"/>
  <c r="M48" s="1"/>
  <c r="B41"/>
  <c r="N56"/>
  <c r="AL54"/>
  <c r="A55"/>
  <c r="A50" i="1"/>
  <c r="AL49"/>
  <c r="N56" i="3"/>
  <c r="N56" i="1"/>
  <c r="AD42" i="4" l="1"/>
  <c r="F43" s="1"/>
  <c r="AE42"/>
  <c r="J42"/>
  <c r="W55" s="1"/>
  <c r="X55" s="1"/>
  <c r="O41"/>
  <c r="V48"/>
  <c r="Q48" s="1"/>
  <c r="AL55"/>
  <c r="A56"/>
  <c r="N57"/>
  <c r="A51" i="1"/>
  <c r="AL50"/>
  <c r="N57" i="3"/>
  <c r="N57" i="1"/>
  <c r="Z42" i="4" l="1"/>
  <c r="T42" s="1"/>
  <c r="B42"/>
  <c r="H42"/>
  <c r="J43" s="1"/>
  <c r="W56" s="1"/>
  <c r="X56" s="1"/>
  <c r="I42"/>
  <c r="Y42" s="1"/>
  <c r="K43" s="1"/>
  <c r="A57"/>
  <c r="AL56"/>
  <c r="N58"/>
  <c r="A52" i="1"/>
  <c r="AL51"/>
  <c r="N58" i="3"/>
  <c r="N58" i="1"/>
  <c r="AD43" i="4" l="1"/>
  <c r="F44" s="1"/>
  <c r="AE43"/>
  <c r="O42"/>
  <c r="G42"/>
  <c r="R42" s="1"/>
  <c r="M49" s="1"/>
  <c r="B43"/>
  <c r="A58"/>
  <c r="AL57"/>
  <c r="N59"/>
  <c r="Z43"/>
  <c r="T43" s="1"/>
  <c r="I43"/>
  <c r="H43"/>
  <c r="A53" i="1"/>
  <c r="AL52"/>
  <c r="N59" i="3"/>
  <c r="N59" i="1"/>
  <c r="V49" i="4" l="1"/>
  <c r="Q49"/>
  <c r="O43"/>
  <c r="Y43"/>
  <c r="K44" s="1"/>
  <c r="G43"/>
  <c r="R43" s="1"/>
  <c r="M50" s="1"/>
  <c r="J44"/>
  <c r="W57" s="1"/>
  <c r="X57" s="1"/>
  <c r="N60"/>
  <c r="AL58"/>
  <c r="A59"/>
  <c r="A54" i="1"/>
  <c r="AL53"/>
  <c r="N60" i="3"/>
  <c r="N60" i="1"/>
  <c r="AD44" i="4" l="1"/>
  <c r="F45" s="1"/>
  <c r="AE44"/>
  <c r="V50"/>
  <c r="Q50" s="1"/>
  <c r="B44"/>
  <c r="AL59"/>
  <c r="A60"/>
  <c r="Z44"/>
  <c r="T44" s="1"/>
  <c r="N61"/>
  <c r="H44"/>
  <c r="I44"/>
  <c r="A55" i="1"/>
  <c r="AL54"/>
  <c r="N61" i="3"/>
  <c r="N61" i="1"/>
  <c r="A61" i="4" l="1"/>
  <c r="AL60"/>
  <c r="N62"/>
  <c r="G44"/>
  <c r="R44" s="1"/>
  <c r="M51" s="1"/>
  <c r="Q51" s="1"/>
  <c r="J45"/>
  <c r="W58" s="1"/>
  <c r="X58" s="1"/>
  <c r="O44"/>
  <c r="Y44"/>
  <c r="K45" s="1"/>
  <c r="A56" i="1"/>
  <c r="AL55"/>
  <c r="N62" i="3"/>
  <c r="N62" i="1"/>
  <c r="AD45" i="4" l="1"/>
  <c r="F46" s="1"/>
  <c r="AE45"/>
  <c r="H45"/>
  <c r="N63"/>
  <c r="A62"/>
  <c r="AL61"/>
  <c r="V51"/>
  <c r="B45"/>
  <c r="I45"/>
  <c r="Z45"/>
  <c r="T45" s="1"/>
  <c r="A57" i="1"/>
  <c r="AL56"/>
  <c r="N63" i="3"/>
  <c r="N63" i="1"/>
  <c r="J46" i="4" l="1"/>
  <c r="W59" s="1"/>
  <c r="X59" s="1"/>
  <c r="G45"/>
  <c r="R45" s="1"/>
  <c r="M52" s="1"/>
  <c r="AL62"/>
  <c r="A63"/>
  <c r="N64"/>
  <c r="Y45"/>
  <c r="K46" s="1"/>
  <c r="O45"/>
  <c r="A58" i="1"/>
  <c r="AL57"/>
  <c r="N64" i="3"/>
  <c r="N64" i="1"/>
  <c r="AD46" i="4" l="1"/>
  <c r="F47" s="1"/>
  <c r="AE46"/>
  <c r="V52"/>
  <c r="Q52" s="1"/>
  <c r="Z46"/>
  <c r="T46" s="1"/>
  <c r="H46"/>
  <c r="G46" s="1"/>
  <c r="R46" s="1"/>
  <c r="M53" s="1"/>
  <c r="I46"/>
  <c r="O46" s="1"/>
  <c r="B46"/>
  <c r="N65"/>
  <c r="AL63"/>
  <c r="A64"/>
  <c r="A59" i="1"/>
  <c r="AL58"/>
  <c r="N65" i="3"/>
  <c r="N65" i="1"/>
  <c r="V53" i="4" l="1"/>
  <c r="Q53"/>
  <c r="Y46"/>
  <c r="K47" s="1"/>
  <c r="J47"/>
  <c r="I47" s="1"/>
  <c r="Y47" s="1"/>
  <c r="K48" s="1"/>
  <c r="N66"/>
  <c r="A65"/>
  <c r="AL64"/>
  <c r="A60" i="1"/>
  <c r="AL59"/>
  <c r="N66" i="3"/>
  <c r="N66" i="1"/>
  <c r="AD48" i="4" l="1"/>
  <c r="F49" s="1"/>
  <c r="AD47"/>
  <c r="AE47"/>
  <c r="AE48" s="1"/>
  <c r="W60"/>
  <c r="X60" s="1"/>
  <c r="Z47"/>
  <c r="T47" s="1"/>
  <c r="O47"/>
  <c r="H47"/>
  <c r="J48" s="1"/>
  <c r="B47"/>
  <c r="A66"/>
  <c r="AL65"/>
  <c r="N67"/>
  <c r="A61" i="1"/>
  <c r="AL60"/>
  <c r="N67" i="3"/>
  <c r="N67" i="1"/>
  <c r="F48" i="4" l="1"/>
  <c r="B48"/>
  <c r="G47"/>
  <c r="R47" s="1"/>
  <c r="M54" s="1"/>
  <c r="W61"/>
  <c r="X61" s="1"/>
  <c r="I48"/>
  <c r="Z48"/>
  <c r="T48" s="1"/>
  <c r="AL66"/>
  <c r="A67"/>
  <c r="N68"/>
  <c r="H48"/>
  <c r="A62" i="1"/>
  <c r="AL61"/>
  <c r="N68" i="3"/>
  <c r="N68" i="1"/>
  <c r="V54" i="4" l="1"/>
  <c r="Q54"/>
  <c r="N69"/>
  <c r="O48"/>
  <c r="Y48"/>
  <c r="K49" s="1"/>
  <c r="G48"/>
  <c r="R48" s="1"/>
  <c r="M55" s="1"/>
  <c r="J49"/>
  <c r="I49" s="1"/>
  <c r="AL67"/>
  <c r="A68"/>
  <c r="A63" i="1"/>
  <c r="AL62"/>
  <c r="N69" i="3"/>
  <c r="N69" i="1"/>
  <c r="AD49" i="4" l="1"/>
  <c r="F50" s="1"/>
  <c r="AE49"/>
  <c r="H49"/>
  <c r="G49" s="1"/>
  <c r="R49" s="1"/>
  <c r="M56" s="1"/>
  <c r="Q56" s="1"/>
  <c r="A69"/>
  <c r="AL68"/>
  <c r="Y49"/>
  <c r="K50" s="1"/>
  <c r="O49"/>
  <c r="W62"/>
  <c r="X62" s="1"/>
  <c r="B49"/>
  <c r="V55"/>
  <c r="Q55" s="1"/>
  <c r="N70"/>
  <c r="Z49"/>
  <c r="T49" s="1"/>
  <c r="A64" i="1"/>
  <c r="AL63"/>
  <c r="N70" i="3"/>
  <c r="N70" i="1"/>
  <c r="AD50" i="4" l="1"/>
  <c r="F51" s="1"/>
  <c r="AE50"/>
  <c r="J50"/>
  <c r="W63" s="1"/>
  <c r="X63" s="1"/>
  <c r="N71"/>
  <c r="A70"/>
  <c r="AL69"/>
  <c r="V56"/>
  <c r="A65" i="1"/>
  <c r="AL64"/>
  <c r="N71" i="3"/>
  <c r="N71" i="1"/>
  <c r="I50" i="4" l="1"/>
  <c r="O50" s="1"/>
  <c r="Z50"/>
  <c r="T50" s="1"/>
  <c r="B50"/>
  <c r="H50"/>
  <c r="G50" s="1"/>
  <c r="R50" s="1"/>
  <c r="M57" s="1"/>
  <c r="AL70"/>
  <c r="A71"/>
  <c r="N72"/>
  <c r="A66" i="1"/>
  <c r="AL65"/>
  <c r="N72" i="3"/>
  <c r="N72" i="1"/>
  <c r="V57" i="4" l="1"/>
  <c r="Q57" s="1"/>
  <c r="Y50"/>
  <c r="K51" s="1"/>
  <c r="J51"/>
  <c r="H51" s="1"/>
  <c r="G51" s="1"/>
  <c r="R51" s="1"/>
  <c r="M58" s="1"/>
  <c r="N73"/>
  <c r="AL71"/>
  <c r="A72"/>
  <c r="A67" i="1"/>
  <c r="AL66"/>
  <c r="N73" i="3"/>
  <c r="N73" i="1"/>
  <c r="AD51" i="4" l="1"/>
  <c r="F52" s="1"/>
  <c r="AE51"/>
  <c r="V58"/>
  <c r="Q58"/>
  <c r="Z51"/>
  <c r="T51" s="1"/>
  <c r="J52"/>
  <c r="Z52" s="1"/>
  <c r="T52" s="1"/>
  <c r="B51"/>
  <c r="I51"/>
  <c r="W64"/>
  <c r="X64" s="1"/>
  <c r="N74"/>
  <c r="A73"/>
  <c r="AL72"/>
  <c r="A68" i="1"/>
  <c r="AL67"/>
  <c r="N74" i="3"/>
  <c r="N74" i="1"/>
  <c r="B52" i="4" l="1"/>
  <c r="W65"/>
  <c r="X65" s="1"/>
  <c r="H52"/>
  <c r="G52" s="1"/>
  <c r="R52" s="1"/>
  <c r="M59" s="1"/>
  <c r="I52"/>
  <c r="O52" s="1"/>
  <c r="Y51"/>
  <c r="K52" s="1"/>
  <c r="O51"/>
  <c r="N75"/>
  <c r="A74"/>
  <c r="AL73"/>
  <c r="A69" i="1"/>
  <c r="AL68"/>
  <c r="N75" i="3"/>
  <c r="N75" i="1"/>
  <c r="AD52" i="4" l="1"/>
  <c r="F53" s="1"/>
  <c r="AE52"/>
  <c r="Y52"/>
  <c r="K53" s="1"/>
  <c r="J53"/>
  <c r="H53" s="1"/>
  <c r="V59"/>
  <c r="Q59" s="1"/>
  <c r="N76"/>
  <c r="AL74"/>
  <c r="A75"/>
  <c r="A70" i="1"/>
  <c r="AL69"/>
  <c r="N76" i="3"/>
  <c r="N76" i="1"/>
  <c r="AD53" i="4" l="1"/>
  <c r="F54" s="1"/>
  <c r="AE53"/>
  <c r="J54"/>
  <c r="W67" s="1"/>
  <c r="B53"/>
  <c r="Z53"/>
  <c r="T53" s="1"/>
  <c r="W66"/>
  <c r="X66" s="1"/>
  <c r="G53"/>
  <c r="R53" s="1"/>
  <c r="M60" s="1"/>
  <c r="I53"/>
  <c r="O53" s="1"/>
  <c r="AL75"/>
  <c r="A76"/>
  <c r="N77"/>
  <c r="A71" i="1"/>
  <c r="AL70"/>
  <c r="N77" i="3"/>
  <c r="N77" i="1"/>
  <c r="V60" i="4" l="1"/>
  <c r="Q60"/>
  <c r="Y53"/>
  <c r="K54" s="1"/>
  <c r="B54"/>
  <c r="H54"/>
  <c r="I54"/>
  <c r="O54" s="1"/>
  <c r="Z54"/>
  <c r="T54" s="1"/>
  <c r="X67"/>
  <c r="A77"/>
  <c r="AL76"/>
  <c r="N78"/>
  <c r="A72" i="1"/>
  <c r="AL71"/>
  <c r="N78" i="3"/>
  <c r="N78" i="1"/>
  <c r="AD54" i="4" l="1"/>
  <c r="F55" s="1"/>
  <c r="AE54"/>
  <c r="J55"/>
  <c r="W68" s="1"/>
  <c r="X68" s="1"/>
  <c r="G54"/>
  <c r="R54" s="1"/>
  <c r="M61" s="1"/>
  <c r="Y54"/>
  <c r="K55" s="1"/>
  <c r="A78"/>
  <c r="AL77"/>
  <c r="N79"/>
  <c r="A73" i="1"/>
  <c r="AL72"/>
  <c r="N79" i="3"/>
  <c r="N79" i="1"/>
  <c r="AD55" i="4" l="1"/>
  <c r="F56" s="1"/>
  <c r="AE55"/>
  <c r="V61"/>
  <c r="Q61"/>
  <c r="H55"/>
  <c r="G55" s="1"/>
  <c r="R55" s="1"/>
  <c r="M62" s="1"/>
  <c r="Z55"/>
  <c r="T55" s="1"/>
  <c r="B55"/>
  <c r="I55"/>
  <c r="Y55" s="1"/>
  <c r="K56" s="1"/>
  <c r="N80"/>
  <c r="AL78"/>
  <c r="A79"/>
  <c r="A74" i="1"/>
  <c r="AL73"/>
  <c r="N80" i="3"/>
  <c r="N80" i="1"/>
  <c r="AD56" i="4" l="1"/>
  <c r="F57" s="1"/>
  <c r="AE56"/>
  <c r="V62"/>
  <c r="Q62" s="1"/>
  <c r="O55"/>
  <c r="J56"/>
  <c r="W69" s="1"/>
  <c r="X69" s="1"/>
  <c r="N81"/>
  <c r="AL79"/>
  <c r="A80"/>
  <c r="A75" i="1"/>
  <c r="AL74"/>
  <c r="N81" i="3"/>
  <c r="N81" i="1"/>
  <c r="Z56" i="4" l="1"/>
  <c r="T56" s="1"/>
  <c r="H56"/>
  <c r="G56" s="1"/>
  <c r="R56" s="1"/>
  <c r="M63" s="1"/>
  <c r="B56"/>
  <c r="I56"/>
  <c r="O56" s="1"/>
  <c r="A81"/>
  <c r="AL80"/>
  <c r="N82"/>
  <c r="A76" i="1"/>
  <c r="AL75"/>
  <c r="N82" i="3"/>
  <c r="N82" i="1"/>
  <c r="V63" i="4" l="1"/>
  <c r="Q63"/>
  <c r="J57"/>
  <c r="I57" s="1"/>
  <c r="Y57" s="1"/>
  <c r="K58" s="1"/>
  <c r="Y56"/>
  <c r="K57" s="1"/>
  <c r="A82"/>
  <c r="AL81"/>
  <c r="N83"/>
  <c r="A77" i="1"/>
  <c r="AL76"/>
  <c r="N83" i="3"/>
  <c r="N83" i="1"/>
  <c r="AD58" i="4" l="1"/>
  <c r="F59" s="1"/>
  <c r="AE58"/>
  <c r="AD57"/>
  <c r="F58" s="1"/>
  <c r="AE57"/>
  <c r="W70"/>
  <c r="X70" s="1"/>
  <c r="H57"/>
  <c r="G57" s="1"/>
  <c r="R57" s="1"/>
  <c r="M64" s="1"/>
  <c r="O57"/>
  <c r="Z57"/>
  <c r="T57" s="1"/>
  <c r="B57"/>
  <c r="AL82"/>
  <c r="A83"/>
  <c r="N84"/>
  <c r="A78" i="1"/>
  <c r="AL77"/>
  <c r="N84" i="3"/>
  <c r="N84" i="1"/>
  <c r="V64" i="4" l="1"/>
  <c r="Q64" s="1"/>
  <c r="J58"/>
  <c r="H58" s="1"/>
  <c r="G58" s="1"/>
  <c r="R58" s="1"/>
  <c r="M65" s="1"/>
  <c r="AL83"/>
  <c r="A84"/>
  <c r="N85"/>
  <c r="A79" i="1"/>
  <c r="AL78"/>
  <c r="N85" i="3"/>
  <c r="N85" i="1"/>
  <c r="V65" i="4" l="1"/>
  <c r="Q65"/>
  <c r="W71"/>
  <c r="X71" s="1"/>
  <c r="I58"/>
  <c r="Y58" s="1"/>
  <c r="K59" s="1"/>
  <c r="B58"/>
  <c r="J59"/>
  <c r="W72" s="1"/>
  <c r="Z58"/>
  <c r="T58" s="1"/>
  <c r="N86"/>
  <c r="A85"/>
  <c r="AL84"/>
  <c r="A80" i="1"/>
  <c r="AL79"/>
  <c r="N86" i="3"/>
  <c r="N86" i="1"/>
  <c r="AD59" i="4" l="1"/>
  <c r="F60" s="1"/>
  <c r="AE59"/>
  <c r="Z59"/>
  <c r="T59" s="1"/>
  <c r="H59"/>
  <c r="G59" s="1"/>
  <c r="R59" s="1"/>
  <c r="M66" s="1"/>
  <c r="X72"/>
  <c r="B59"/>
  <c r="I59"/>
  <c r="Y59" s="1"/>
  <c r="K60" s="1"/>
  <c r="O58"/>
  <c r="A86"/>
  <c r="AL85"/>
  <c r="N87"/>
  <c r="A81" i="1"/>
  <c r="AL80"/>
  <c r="N87" i="3"/>
  <c r="N87" i="1"/>
  <c r="AD60" i="4" l="1"/>
  <c r="F61" s="1"/>
  <c r="AE60"/>
  <c r="V66"/>
  <c r="Q66" s="1"/>
  <c r="J60"/>
  <c r="W73" s="1"/>
  <c r="X73" s="1"/>
  <c r="O59"/>
  <c r="AL86"/>
  <c r="A87"/>
  <c r="N88"/>
  <c r="A82" i="1"/>
  <c r="AL81"/>
  <c r="N88" i="3"/>
  <c r="N88" i="1"/>
  <c r="H60" i="4" l="1"/>
  <c r="J61" s="1"/>
  <c r="W74" s="1"/>
  <c r="X74" s="1"/>
  <c r="Z60"/>
  <c r="T60" s="1"/>
  <c r="B60"/>
  <c r="I60"/>
  <c r="Y60" s="1"/>
  <c r="K61" s="1"/>
  <c r="N89"/>
  <c r="AL87"/>
  <c r="A88"/>
  <c r="A83" i="1"/>
  <c r="AL82"/>
  <c r="N89" i="3"/>
  <c r="N89" i="1"/>
  <c r="AD61" i="4" l="1"/>
  <c r="F62" s="1"/>
  <c r="AE61"/>
  <c r="O60"/>
  <c r="G60"/>
  <c r="R60" s="1"/>
  <c r="M67" s="1"/>
  <c r="I61"/>
  <c r="Y61" s="1"/>
  <c r="K62" s="1"/>
  <c r="B61"/>
  <c r="Z61"/>
  <c r="T61" s="1"/>
  <c r="H61"/>
  <c r="G61" s="1"/>
  <c r="R61" s="1"/>
  <c r="M68" s="1"/>
  <c r="A89"/>
  <c r="AL88"/>
  <c r="N90"/>
  <c r="A84" i="1"/>
  <c r="AL83"/>
  <c r="N90" i="3"/>
  <c r="N90" i="1"/>
  <c r="AD62" i="4" l="1"/>
  <c r="F63" s="1"/>
  <c r="AE62"/>
  <c r="V68"/>
  <c r="Q68"/>
  <c r="V67"/>
  <c r="Q67"/>
  <c r="O61"/>
  <c r="J62"/>
  <c r="B62" s="1"/>
  <c r="A90"/>
  <c r="AL89"/>
  <c r="N91"/>
  <c r="A85" i="1"/>
  <c r="AL84"/>
  <c r="N91" i="3"/>
  <c r="N91" i="1"/>
  <c r="W75" i="4" l="1"/>
  <c r="X75" s="1"/>
  <c r="I62"/>
  <c r="O62" s="1"/>
  <c r="H62"/>
  <c r="G62" s="1"/>
  <c r="R62" s="1"/>
  <c r="M69" s="1"/>
  <c r="Z62"/>
  <c r="T62" s="1"/>
  <c r="N92"/>
  <c r="AL90"/>
  <c r="A91"/>
  <c r="A86" i="1"/>
  <c r="AL85"/>
  <c r="N92" i="3"/>
  <c r="N92" i="1"/>
  <c r="V69" i="4" l="1"/>
  <c r="Q69" s="1"/>
  <c r="Y62"/>
  <c r="K63" s="1"/>
  <c r="J63"/>
  <c r="Z63" s="1"/>
  <c r="T63" s="1"/>
  <c r="N93"/>
  <c r="AL91"/>
  <c r="A92"/>
  <c r="A87" i="1"/>
  <c r="AL86"/>
  <c r="N93" i="3"/>
  <c r="N93" i="1"/>
  <c r="AD63" i="4" l="1"/>
  <c r="F64" s="1"/>
  <c r="AE63"/>
  <c r="W76"/>
  <c r="X76" s="1"/>
  <c r="I63"/>
  <c r="Y63" s="1"/>
  <c r="K64" s="1"/>
  <c r="H63"/>
  <c r="B63"/>
  <c r="A93"/>
  <c r="AL92"/>
  <c r="N94"/>
  <c r="A88" i="1"/>
  <c r="AL87"/>
  <c r="N94" i="3"/>
  <c r="N94" i="1"/>
  <c r="AD64" i="4" l="1"/>
  <c r="F65" s="1"/>
  <c r="AE64"/>
  <c r="G63"/>
  <c r="R63" s="1"/>
  <c r="M70" s="1"/>
  <c r="J64"/>
  <c r="O63"/>
  <c r="A94"/>
  <c r="AL93"/>
  <c r="N95"/>
  <c r="A89" i="1"/>
  <c r="AL88"/>
  <c r="N95" i="3"/>
  <c r="N95" i="1"/>
  <c r="V70" i="4" l="1"/>
  <c r="Q70"/>
  <c r="W77"/>
  <c r="X77" s="1"/>
  <c r="Z64"/>
  <c r="T64" s="1"/>
  <c r="H64"/>
  <c r="B64"/>
  <c r="I64"/>
  <c r="N96"/>
  <c r="AL94"/>
  <c r="A95"/>
  <c r="A90" i="1"/>
  <c r="AL89"/>
  <c r="N96" i="3"/>
  <c r="N96" i="1"/>
  <c r="O64" i="4" l="1"/>
  <c r="Y64"/>
  <c r="K65" s="1"/>
  <c r="J65"/>
  <c r="Z65" s="1"/>
  <c r="T65" s="1"/>
  <c r="G64"/>
  <c r="R64" s="1"/>
  <c r="M71" s="1"/>
  <c r="N97"/>
  <c r="AL95"/>
  <c r="A96"/>
  <c r="A91" i="1"/>
  <c r="AL90"/>
  <c r="N97" i="3"/>
  <c r="N97" i="1"/>
  <c r="AD65" i="4" l="1"/>
  <c r="F66" s="1"/>
  <c r="AE65"/>
  <c r="V71"/>
  <c r="Q71" s="1"/>
  <c r="W78"/>
  <c r="X78" s="1"/>
  <c r="B65"/>
  <c r="H65"/>
  <c r="I65"/>
  <c r="A97"/>
  <c r="AL96"/>
  <c r="N98"/>
  <c r="A92" i="1"/>
  <c r="AL91"/>
  <c r="N98" i="3"/>
  <c r="N98" i="1"/>
  <c r="G65" i="4" l="1"/>
  <c r="R65" s="1"/>
  <c r="M72" s="1"/>
  <c r="J66"/>
  <c r="Z66" s="1"/>
  <c r="T66" s="1"/>
  <c r="Y65"/>
  <c r="K66" s="1"/>
  <c r="O65"/>
  <c r="N99"/>
  <c r="A98"/>
  <c r="AL97"/>
  <c r="A93" i="1"/>
  <c r="AL92"/>
  <c r="N99" i="3"/>
  <c r="N99" i="1"/>
  <c r="B66" i="4" l="1"/>
  <c r="AD66"/>
  <c r="F67" s="1"/>
  <c r="AE66"/>
  <c r="V72"/>
  <c r="Q72"/>
  <c r="W79"/>
  <c r="X79" s="1"/>
  <c r="I66"/>
  <c r="H66"/>
  <c r="AL98"/>
  <c r="A99"/>
  <c r="N100"/>
  <c r="A94" i="1"/>
  <c r="AL93"/>
  <c r="N100" i="3"/>
  <c r="N100" i="1"/>
  <c r="O66" i="4" l="1"/>
  <c r="Y66"/>
  <c r="K67" s="1"/>
  <c r="J67"/>
  <c r="I67" s="1"/>
  <c r="G66"/>
  <c r="R66" s="1"/>
  <c r="M73" s="1"/>
  <c r="AL99"/>
  <c r="A100"/>
  <c r="N101"/>
  <c r="A95" i="1"/>
  <c r="AL94"/>
  <c r="N101" i="3"/>
  <c r="N101" i="1"/>
  <c r="AD67" i="4" l="1"/>
  <c r="F68" s="1"/>
  <c r="AE67"/>
  <c r="V73"/>
  <c r="Q73"/>
  <c r="Z67"/>
  <c r="T67" s="1"/>
  <c r="O67"/>
  <c r="Y67"/>
  <c r="K68" s="1"/>
  <c r="H67"/>
  <c r="W80"/>
  <c r="X80" s="1"/>
  <c r="B67"/>
  <c r="A101"/>
  <c r="AL100"/>
  <c r="N102"/>
  <c r="A96" i="1"/>
  <c r="AL95"/>
  <c r="N102" i="3"/>
  <c r="N102" i="1"/>
  <c r="AD68" i="4" l="1"/>
  <c r="F69" s="1"/>
  <c r="AE68"/>
  <c r="G67"/>
  <c r="R67" s="1"/>
  <c r="M74" s="1"/>
  <c r="J68"/>
  <c r="Z68" s="1"/>
  <c r="T68" s="1"/>
  <c r="A102"/>
  <c r="AL101"/>
  <c r="N103"/>
  <c r="A97" i="1"/>
  <c r="AL96"/>
  <c r="N103" i="3"/>
  <c r="N103" i="1"/>
  <c r="V74" i="4" l="1"/>
  <c r="Q74"/>
  <c r="B68"/>
  <c r="H68"/>
  <c r="J69" s="1"/>
  <c r="W82" s="1"/>
  <c r="W81"/>
  <c r="X81" s="1"/>
  <c r="I68"/>
  <c r="AL102"/>
  <c r="A103"/>
  <c r="N104"/>
  <c r="A98" i="1"/>
  <c r="AL97"/>
  <c r="N104" i="3"/>
  <c r="N104" i="1"/>
  <c r="G68" i="4" l="1"/>
  <c r="R68" s="1"/>
  <c r="M75" s="1"/>
  <c r="Z69"/>
  <c r="T69" s="1"/>
  <c r="H69"/>
  <c r="G69" s="1"/>
  <c r="R69" s="1"/>
  <c r="M76" s="1"/>
  <c r="B69"/>
  <c r="O68"/>
  <c r="Y68"/>
  <c r="K69" s="1"/>
  <c r="I69"/>
  <c r="X82"/>
  <c r="AL103"/>
  <c r="A104"/>
  <c r="N105"/>
  <c r="A99" i="1"/>
  <c r="AL98"/>
  <c r="N105" i="3"/>
  <c r="N105" i="1"/>
  <c r="AD69" i="4" l="1"/>
  <c r="F70" s="1"/>
  <c r="AE69"/>
  <c r="V75"/>
  <c r="Q75"/>
  <c r="V76"/>
  <c r="Q76"/>
  <c r="O69"/>
  <c r="Y69"/>
  <c r="K70" s="1"/>
  <c r="J70"/>
  <c r="A105"/>
  <c r="AL104"/>
  <c r="N106"/>
  <c r="A100" i="1"/>
  <c r="AL99"/>
  <c r="N106" i="3"/>
  <c r="N106" i="1"/>
  <c r="AD70" i="4" l="1"/>
  <c r="F71" s="1"/>
  <c r="AE70"/>
  <c r="W83"/>
  <c r="X83" s="1"/>
  <c r="B70"/>
  <c r="Z70"/>
  <c r="T70" s="1"/>
  <c r="H70"/>
  <c r="I70"/>
  <c r="A106"/>
  <c r="AL105"/>
  <c r="N107"/>
  <c r="A101" i="1"/>
  <c r="AL100"/>
  <c r="N107" i="3"/>
  <c r="N107" i="1"/>
  <c r="O70" i="4" l="1"/>
  <c r="Y70"/>
  <c r="K71" s="1"/>
  <c r="J71"/>
  <c r="W84" s="1"/>
  <c r="X84" s="1"/>
  <c r="G70"/>
  <c r="R70" s="1"/>
  <c r="M77" s="1"/>
  <c r="AL106"/>
  <c r="A107"/>
  <c r="N108"/>
  <c r="A102" i="1"/>
  <c r="AL101"/>
  <c r="N108" i="3"/>
  <c r="N108" i="1"/>
  <c r="AD71" i="4" l="1"/>
  <c r="F72" s="1"/>
  <c r="AE71"/>
  <c r="V77"/>
  <c r="Q77"/>
  <c r="Z71"/>
  <c r="T71" s="1"/>
  <c r="H71"/>
  <c r="J72" s="1"/>
  <c r="B71"/>
  <c r="I71"/>
  <c r="Y71" s="1"/>
  <c r="K72" s="1"/>
  <c r="N109"/>
  <c r="AL107"/>
  <c r="A108"/>
  <c r="A103" i="1"/>
  <c r="AL102"/>
  <c r="N109" i="3"/>
  <c r="N109" i="1"/>
  <c r="AD72" i="4" l="1"/>
  <c r="F73" s="1"/>
  <c r="AE72"/>
  <c r="G71"/>
  <c r="R71" s="1"/>
  <c r="M78" s="1"/>
  <c r="O71"/>
  <c r="B72"/>
  <c r="W85"/>
  <c r="X85" s="1"/>
  <c r="H72"/>
  <c r="Z72"/>
  <c r="T72" s="1"/>
  <c r="I72"/>
  <c r="N110"/>
  <c r="A109"/>
  <c r="AL108"/>
  <c r="A104" i="1"/>
  <c r="AL103"/>
  <c r="N110" i="3"/>
  <c r="N110" i="1"/>
  <c r="V78" i="4" l="1"/>
  <c r="Q78"/>
  <c r="Y72"/>
  <c r="K73" s="1"/>
  <c r="O72"/>
  <c r="G72"/>
  <c r="R72" s="1"/>
  <c r="M79" s="1"/>
  <c r="J73"/>
  <c r="A110"/>
  <c r="AL109"/>
  <c r="N111"/>
  <c r="A105" i="1"/>
  <c r="AL104"/>
  <c r="N111" i="3"/>
  <c r="N111" i="1"/>
  <c r="AD73" i="4" l="1"/>
  <c r="F74" s="1"/>
  <c r="AE73"/>
  <c r="V79"/>
  <c r="Q79"/>
  <c r="H73"/>
  <c r="W86"/>
  <c r="X86" s="1"/>
  <c r="B73"/>
  <c r="I73"/>
  <c r="Z73"/>
  <c r="T73" s="1"/>
  <c r="N112"/>
  <c r="AL110"/>
  <c r="A111"/>
  <c r="A106" i="1"/>
  <c r="AL105"/>
  <c r="N112" i="3"/>
  <c r="N112" i="1"/>
  <c r="G73" i="4" l="1"/>
  <c r="R73" s="1"/>
  <c r="M80" s="1"/>
  <c r="J74"/>
  <c r="W87" s="1"/>
  <c r="X87" s="1"/>
  <c r="O73"/>
  <c r="Y73"/>
  <c r="K74" s="1"/>
  <c r="AL111"/>
  <c r="A112"/>
  <c r="N113"/>
  <c r="A107" i="1"/>
  <c r="AL106"/>
  <c r="N113" i="3"/>
  <c r="N113" i="1"/>
  <c r="AD74" i="4" l="1"/>
  <c r="F75" s="1"/>
  <c r="AE74"/>
  <c r="V80"/>
  <c r="Q80"/>
  <c r="I74"/>
  <c r="Z74"/>
  <c r="T74" s="1"/>
  <c r="B74"/>
  <c r="H74"/>
  <c r="A113"/>
  <c r="AL112"/>
  <c r="N114"/>
  <c r="A108" i="1"/>
  <c r="AL107"/>
  <c r="N114" i="3"/>
  <c r="N114" i="1"/>
  <c r="O74" i="4" l="1"/>
  <c r="Y74"/>
  <c r="K75" s="1"/>
  <c r="G74"/>
  <c r="R74" s="1"/>
  <c r="M81" s="1"/>
  <c r="J75"/>
  <c r="W88" s="1"/>
  <c r="X88" s="1"/>
  <c r="A114"/>
  <c r="AL113"/>
  <c r="N115"/>
  <c r="A109" i="1"/>
  <c r="AL108"/>
  <c r="N115" i="3"/>
  <c r="N115" i="1"/>
  <c r="AD75" i="4" l="1"/>
  <c r="F76" s="1"/>
  <c r="AE75"/>
  <c r="V81"/>
  <c r="Q81"/>
  <c r="B75"/>
  <c r="Z75"/>
  <c r="T75" s="1"/>
  <c r="I75"/>
  <c r="H75"/>
  <c r="AL114"/>
  <c r="A115"/>
  <c r="N116"/>
  <c r="A110" i="1"/>
  <c r="AL109"/>
  <c r="N116" i="3"/>
  <c r="N116" i="1"/>
  <c r="O75" i="4" l="1"/>
  <c r="Y75"/>
  <c r="K76" s="1"/>
  <c r="J76"/>
  <c r="W89" s="1"/>
  <c r="X89" s="1"/>
  <c r="G75"/>
  <c r="R75" s="1"/>
  <c r="M82" s="1"/>
  <c r="AL115"/>
  <c r="A116"/>
  <c r="N117"/>
  <c r="A111" i="1"/>
  <c r="AL110"/>
  <c r="N117" i="3"/>
  <c r="N117" i="1"/>
  <c r="AD76" i="4" l="1"/>
  <c r="F77" s="1"/>
  <c r="AE76"/>
  <c r="V82"/>
  <c r="Q82"/>
  <c r="B76"/>
  <c r="Z76"/>
  <c r="T76" s="1"/>
  <c r="H76"/>
  <c r="I76"/>
  <c r="N118"/>
  <c r="A117"/>
  <c r="AL116"/>
  <c r="A112" i="1"/>
  <c r="AL111"/>
  <c r="N118" i="3"/>
  <c r="N118" i="1"/>
  <c r="Y76" i="4" l="1"/>
  <c r="K77" s="1"/>
  <c r="O76"/>
  <c r="J77"/>
  <c r="W90" s="1"/>
  <c r="X90" s="1"/>
  <c r="G76"/>
  <c r="R76" s="1"/>
  <c r="M83" s="1"/>
  <c r="A118"/>
  <c r="AL117"/>
  <c r="N119"/>
  <c r="A113" i="1"/>
  <c r="AL112"/>
  <c r="N119" i="3"/>
  <c r="N119" i="1"/>
  <c r="AD77" i="4" l="1"/>
  <c r="F78" s="1"/>
  <c r="AE77"/>
  <c r="V83"/>
  <c r="Q83"/>
  <c r="B77"/>
  <c r="Z77"/>
  <c r="T77" s="1"/>
  <c r="H77"/>
  <c r="I77"/>
  <c r="N120"/>
  <c r="AL118"/>
  <c r="A119"/>
  <c r="A114" i="1"/>
  <c r="AL113"/>
  <c r="N120" i="3"/>
  <c r="N120" i="1"/>
  <c r="J78" i="4" l="1"/>
  <c r="W91" s="1"/>
  <c r="X91" s="1"/>
  <c r="G77"/>
  <c r="R77" s="1"/>
  <c r="M84" s="1"/>
  <c r="Y77"/>
  <c r="K78" s="1"/>
  <c r="O77"/>
  <c r="N121"/>
  <c r="AL119"/>
  <c r="A120"/>
  <c r="A115" i="1"/>
  <c r="AL114"/>
  <c r="N121" i="3"/>
  <c r="N121" i="1"/>
  <c r="AD78" i="4" l="1"/>
  <c r="F79" s="1"/>
  <c r="AE78"/>
  <c r="V84"/>
  <c r="Q84"/>
  <c r="B78"/>
  <c r="I78"/>
  <c r="O78" s="1"/>
  <c r="Z78"/>
  <c r="T78" s="1"/>
  <c r="H78"/>
  <c r="A121"/>
  <c r="AL120"/>
  <c r="N122"/>
  <c r="A116" i="1"/>
  <c r="AL115"/>
  <c r="N122" i="3"/>
  <c r="N122" i="1"/>
  <c r="Y78" i="4" l="1"/>
  <c r="K79" s="1"/>
  <c r="J79"/>
  <c r="G78"/>
  <c r="R78" s="1"/>
  <c r="M85" s="1"/>
  <c r="A122"/>
  <c r="AL121"/>
  <c r="N123"/>
  <c r="A117" i="1"/>
  <c r="AL116"/>
  <c r="N123" i="3"/>
  <c r="N123" i="1"/>
  <c r="AD79" i="4" l="1"/>
  <c r="F80" s="1"/>
  <c r="AE79"/>
  <c r="V85"/>
  <c r="Q85"/>
  <c r="W92"/>
  <c r="X92" s="1"/>
  <c r="I79"/>
  <c r="B79"/>
  <c r="H79"/>
  <c r="Z79"/>
  <c r="T79" s="1"/>
  <c r="AL122"/>
  <c r="A123"/>
  <c r="N124"/>
  <c r="A118" i="1"/>
  <c r="AL117"/>
  <c r="N124" i="3"/>
  <c r="N124" i="1"/>
  <c r="O79" i="4" l="1"/>
  <c r="Y79"/>
  <c r="K80" s="1"/>
  <c r="G79"/>
  <c r="R79" s="1"/>
  <c r="M86" s="1"/>
  <c r="J80"/>
  <c r="W93" s="1"/>
  <c r="X93" s="1"/>
  <c r="AL123"/>
  <c r="A124"/>
  <c r="N125"/>
  <c r="A119" i="1"/>
  <c r="AL118"/>
  <c r="N125" i="3"/>
  <c r="N125" i="1"/>
  <c r="AD80" i="4" l="1"/>
  <c r="F81" s="1"/>
  <c r="AE80"/>
  <c r="V86"/>
  <c r="Q86"/>
  <c r="H80"/>
  <c r="I80"/>
  <c r="Z80"/>
  <c r="T80" s="1"/>
  <c r="B80"/>
  <c r="A125"/>
  <c r="AL124"/>
  <c r="N126"/>
  <c r="A120" i="1"/>
  <c r="AL119"/>
  <c r="N126" i="3"/>
  <c r="N126" i="1"/>
  <c r="Y80" i="4" l="1"/>
  <c r="K81" s="1"/>
  <c r="O80"/>
  <c r="J81"/>
  <c r="W94" s="1"/>
  <c r="X94" s="1"/>
  <c r="G80"/>
  <c r="R80" s="1"/>
  <c r="M87" s="1"/>
  <c r="N127"/>
  <c r="A126"/>
  <c r="AL125"/>
  <c r="A121" i="1"/>
  <c r="AL120"/>
  <c r="N127" i="3"/>
  <c r="N127" i="1"/>
  <c r="AD81" i="4" l="1"/>
  <c r="F82" s="1"/>
  <c r="AE81"/>
  <c r="V87"/>
  <c r="Q87"/>
  <c r="Z81"/>
  <c r="T81" s="1"/>
  <c r="B81"/>
  <c r="H81"/>
  <c r="G81" s="1"/>
  <c r="R81" s="1"/>
  <c r="M88" s="1"/>
  <c r="I81"/>
  <c r="Y81" s="1"/>
  <c r="K82" s="1"/>
  <c r="N128"/>
  <c r="AL126"/>
  <c r="A127"/>
  <c r="A122" i="1"/>
  <c r="AL121"/>
  <c r="N128" i="3"/>
  <c r="N128" i="1"/>
  <c r="AD82" i="4" l="1"/>
  <c r="F83" s="1"/>
  <c r="AE82"/>
  <c r="V88"/>
  <c r="Q88"/>
  <c r="O81"/>
  <c r="J82"/>
  <c r="W95" s="1"/>
  <c r="X95" s="1"/>
  <c r="N129"/>
  <c r="AL127"/>
  <c r="A128"/>
  <c r="A123" i="1"/>
  <c r="AL122"/>
  <c r="N129" i="3"/>
  <c r="N129" i="1"/>
  <c r="Z82" i="4" l="1"/>
  <c r="T82" s="1"/>
  <c r="H82"/>
  <c r="G82" s="1"/>
  <c r="R82" s="1"/>
  <c r="M89" s="1"/>
  <c r="I82"/>
  <c r="Y82" s="1"/>
  <c r="K83" s="1"/>
  <c r="B82"/>
  <c r="A129"/>
  <c r="AL128"/>
  <c r="N130"/>
  <c r="A124" i="1"/>
  <c r="AL123"/>
  <c r="N130" i="3"/>
  <c r="N130" i="1"/>
  <c r="AD83" i="4" l="1"/>
  <c r="F84" s="1"/>
  <c r="AE83"/>
  <c r="V89"/>
  <c r="Q89"/>
  <c r="O82"/>
  <c r="J83"/>
  <c r="W96" s="1"/>
  <c r="X96" s="1"/>
  <c r="A130"/>
  <c r="AL129"/>
  <c r="N131"/>
  <c r="A125" i="1"/>
  <c r="AL124"/>
  <c r="N131" i="3"/>
  <c r="N131" i="1"/>
  <c r="B83" i="4" l="1"/>
  <c r="I83"/>
  <c r="O83" s="1"/>
  <c r="Z83"/>
  <c r="T83" s="1"/>
  <c r="H83"/>
  <c r="J84" s="1"/>
  <c r="W97" s="1"/>
  <c r="X97" s="1"/>
  <c r="N132"/>
  <c r="AL130"/>
  <c r="A131"/>
  <c r="A126" i="1"/>
  <c r="AL125"/>
  <c r="N132" i="3"/>
  <c r="N132" i="1"/>
  <c r="G83" i="4" l="1"/>
  <c r="R83" s="1"/>
  <c r="M90" s="1"/>
  <c r="B84"/>
  <c r="Y83"/>
  <c r="K84" s="1"/>
  <c r="H84"/>
  <c r="I84"/>
  <c r="Z84"/>
  <c r="T84" s="1"/>
  <c r="AL131"/>
  <c r="A132"/>
  <c r="N133"/>
  <c r="A127" i="1"/>
  <c r="AL126"/>
  <c r="N133" i="3"/>
  <c r="N133" i="1"/>
  <c r="AD84" i="4" l="1"/>
  <c r="F85" s="1"/>
  <c r="AE84"/>
  <c r="V90"/>
  <c r="Q90"/>
  <c r="J85"/>
  <c r="W98" s="1"/>
  <c r="X98" s="1"/>
  <c r="G84"/>
  <c r="R84" s="1"/>
  <c r="M91" s="1"/>
  <c r="Y84"/>
  <c r="K85" s="1"/>
  <c r="O84"/>
  <c r="A133"/>
  <c r="AL132"/>
  <c r="N134"/>
  <c r="A128" i="1"/>
  <c r="AL127"/>
  <c r="N134" i="3"/>
  <c r="N134" i="1"/>
  <c r="AD85" i="4" l="1"/>
  <c r="F86" s="1"/>
  <c r="AE85"/>
  <c r="V91"/>
  <c r="Q91"/>
  <c r="Z85"/>
  <c r="T85" s="1"/>
  <c r="I85"/>
  <c r="O85" s="1"/>
  <c r="H85"/>
  <c r="J86" s="1"/>
  <c r="Z86" s="1"/>
  <c r="T86" s="1"/>
  <c r="B85"/>
  <c r="N135"/>
  <c r="A134"/>
  <c r="AL133"/>
  <c r="A129" i="1"/>
  <c r="AL128"/>
  <c r="N135" i="3"/>
  <c r="N135" i="1"/>
  <c r="Y85" i="4" l="1"/>
  <c r="K86" s="1"/>
  <c r="G85"/>
  <c r="R85" s="1"/>
  <c r="M92" s="1"/>
  <c r="I86"/>
  <c r="O86" s="1"/>
  <c r="W99"/>
  <c r="X99" s="1"/>
  <c r="B86"/>
  <c r="H86"/>
  <c r="N136"/>
  <c r="AL134"/>
  <c r="A135"/>
  <c r="A130" i="1"/>
  <c r="AL129"/>
  <c r="N136" i="3"/>
  <c r="N136" i="1"/>
  <c r="AD86" i="4" l="1"/>
  <c r="F87" s="1"/>
  <c r="AE86"/>
  <c r="V92"/>
  <c r="Q92"/>
  <c r="Y86"/>
  <c r="K87" s="1"/>
  <c r="J87"/>
  <c r="H87" s="1"/>
  <c r="G87" s="1"/>
  <c r="R87" s="1"/>
  <c r="G86"/>
  <c r="R86" s="1"/>
  <c r="M93" s="1"/>
  <c r="N137"/>
  <c r="AL135"/>
  <c r="A136"/>
  <c r="A131" i="1"/>
  <c r="AL130"/>
  <c r="N137" i="3"/>
  <c r="N137" i="1"/>
  <c r="AD87" i="4" l="1"/>
  <c r="F88" s="1"/>
  <c r="AE87"/>
  <c r="M94"/>
  <c r="Q94" s="1"/>
  <c r="V93"/>
  <c r="Q93"/>
  <c r="B87"/>
  <c r="J88"/>
  <c r="Z88" s="1"/>
  <c r="T88" s="1"/>
  <c r="W100"/>
  <c r="X100" s="1"/>
  <c r="I87"/>
  <c r="Z87"/>
  <c r="T87" s="1"/>
  <c r="A137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L136"/>
  <c r="N138"/>
  <c r="A132" i="1"/>
  <c r="AL131"/>
  <c r="N138" i="3"/>
  <c r="N138" i="1"/>
  <c r="V94" i="4" l="1"/>
  <c r="W101"/>
  <c r="X101" s="1"/>
  <c r="H88"/>
  <c r="G88" s="1"/>
  <c r="R88" s="1"/>
  <c r="M95" s="1"/>
  <c r="I88"/>
  <c r="Y88" s="1"/>
  <c r="K89" s="1"/>
  <c r="Y87"/>
  <c r="K88" s="1"/>
  <c r="O87"/>
  <c r="B88"/>
  <c r="N139"/>
  <c r="A133" i="1"/>
  <c r="AL132"/>
  <c r="N139" i="3"/>
  <c r="N139" i="1"/>
  <c r="AD89" i="4" l="1"/>
  <c r="F90" s="1"/>
  <c r="AE89"/>
  <c r="AD88"/>
  <c r="F89" s="1"/>
  <c r="AE88"/>
  <c r="V95"/>
  <c r="Q95"/>
  <c r="J89"/>
  <c r="W102" s="1"/>
  <c r="X102" s="1"/>
  <c r="O88"/>
  <c r="N140"/>
  <c r="A134" i="1"/>
  <c r="AL133"/>
  <c r="N140" i="3"/>
  <c r="N140" i="1"/>
  <c r="I89" i="4" l="1"/>
  <c r="Y89" s="1"/>
  <c r="K90" s="1"/>
  <c r="H89"/>
  <c r="J90" s="1"/>
  <c r="W103" s="1"/>
  <c r="X103" s="1"/>
  <c r="B89"/>
  <c r="Z89"/>
  <c r="T89" s="1"/>
  <c r="N141"/>
  <c r="A135" i="1"/>
  <c r="AL134"/>
  <c r="N141" i="3"/>
  <c r="N141" i="1"/>
  <c r="AD90" i="4" l="1"/>
  <c r="F91" s="1"/>
  <c r="AE90"/>
  <c r="O89"/>
  <c r="G89"/>
  <c r="R89" s="1"/>
  <c r="M96" s="1"/>
  <c r="B90"/>
  <c r="H90"/>
  <c r="I90"/>
  <c r="Z90"/>
  <c r="T90" s="1"/>
  <c r="N142"/>
  <c r="A136" i="1"/>
  <c r="AL135"/>
  <c r="N142" i="3"/>
  <c r="N142" i="1"/>
  <c r="V96" i="4" l="1"/>
  <c r="Q96"/>
  <c r="G90"/>
  <c r="R90" s="1"/>
  <c r="M97" s="1"/>
  <c r="J91"/>
  <c r="W104" s="1"/>
  <c r="X104" s="1"/>
  <c r="O90"/>
  <c r="Y90"/>
  <c r="K91" s="1"/>
  <c r="N143"/>
  <c r="A137" i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L136"/>
  <c r="N143" i="3"/>
  <c r="N143" i="1"/>
  <c r="AD91" i="4" l="1"/>
  <c r="F92" s="1"/>
  <c r="AE91"/>
  <c r="V97"/>
  <c r="Q97"/>
  <c r="B91"/>
  <c r="H91"/>
  <c r="G91" s="1"/>
  <c r="R91" s="1"/>
  <c r="M98" s="1"/>
  <c r="I91"/>
  <c r="Z91"/>
  <c r="T91" s="1"/>
  <c r="N144"/>
  <c r="N144" i="3"/>
  <c r="N144" i="1"/>
  <c r="V98" i="4" l="1"/>
  <c r="Q98"/>
  <c r="J92"/>
  <c r="W105" s="1"/>
  <c r="X105" s="1"/>
  <c r="O91"/>
  <c r="Y91"/>
  <c r="K92" s="1"/>
  <c r="N145"/>
  <c r="N145" i="3"/>
  <c r="N145" i="1"/>
  <c r="AD92" i="4" l="1"/>
  <c r="F93" s="1"/>
  <c r="AE92"/>
  <c r="H92"/>
  <c r="G92" s="1"/>
  <c r="R92" s="1"/>
  <c r="M99" s="1"/>
  <c r="I92"/>
  <c r="B92"/>
  <c r="Z92"/>
  <c r="T92" s="1"/>
  <c r="N146"/>
  <c r="N146" i="3"/>
  <c r="N146" i="1"/>
  <c r="V99" i="4" l="1"/>
  <c r="Q99"/>
  <c r="O92"/>
  <c r="Y92"/>
  <c r="K93" s="1"/>
  <c r="J93"/>
  <c r="H93" s="1"/>
  <c r="N147"/>
  <c r="N147" i="3"/>
  <c r="N147" i="1"/>
  <c r="AD93" i="4" l="1"/>
  <c r="F94" s="1"/>
  <c r="AE93"/>
  <c r="J94"/>
  <c r="W107" s="1"/>
  <c r="I93"/>
  <c r="Y93" s="1"/>
  <c r="K94" s="1"/>
  <c r="W106"/>
  <c r="X106" s="1"/>
  <c r="B93"/>
  <c r="G93"/>
  <c r="R93" s="1"/>
  <c r="M100" s="1"/>
  <c r="Z93"/>
  <c r="T93" s="1"/>
  <c r="N148"/>
  <c r="N148" i="3"/>
  <c r="N148" i="1"/>
  <c r="AD94" i="4" l="1"/>
  <c r="F95" s="1"/>
  <c r="AE94"/>
  <c r="V100"/>
  <c r="Q100"/>
  <c r="B94"/>
  <c r="Z94"/>
  <c r="T94" s="1"/>
  <c r="H94"/>
  <c r="G94" s="1"/>
  <c r="R94" s="1"/>
  <c r="M101" s="1"/>
  <c r="X107"/>
  <c r="I94"/>
  <c r="Y94" s="1"/>
  <c r="K95" s="1"/>
  <c r="O93"/>
  <c r="N149"/>
  <c r="N149" i="3"/>
  <c r="N149" i="1"/>
  <c r="AD95" i="4" l="1"/>
  <c r="F96" s="1"/>
  <c r="AE95"/>
  <c r="V101"/>
  <c r="Q101"/>
  <c r="J95"/>
  <c r="W108" s="1"/>
  <c r="X108" s="1"/>
  <c r="O94"/>
  <c r="N150"/>
  <c r="N150" i="3"/>
  <c r="N150" i="1"/>
  <c r="H95" i="4" l="1"/>
  <c r="G95" s="1"/>
  <c r="R95" s="1"/>
  <c r="M102" s="1"/>
  <c r="B95"/>
  <c r="Z95"/>
  <c r="T95" s="1"/>
  <c r="I95"/>
  <c r="O95" s="1"/>
  <c r="N151"/>
  <c r="N151" i="3"/>
  <c r="N151" i="1"/>
  <c r="V102" i="4" l="1"/>
  <c r="Q102"/>
  <c r="Y95"/>
  <c r="K96" s="1"/>
  <c r="J96"/>
  <c r="W109" s="1"/>
  <c r="X109" s="1"/>
  <c r="N152"/>
  <c r="N152" i="3"/>
  <c r="N152" i="1"/>
  <c r="AD96" i="4" l="1"/>
  <c r="F97" s="1"/>
  <c r="AE96"/>
  <c r="B96"/>
  <c r="I96"/>
  <c r="O96" s="1"/>
  <c r="H96"/>
  <c r="J97" s="1"/>
  <c r="W110" s="1"/>
  <c r="X110" s="1"/>
  <c r="Z96"/>
  <c r="T96" s="1"/>
  <c r="N153"/>
  <c r="N153" i="3"/>
  <c r="N153" i="1"/>
  <c r="G96" i="4" l="1"/>
  <c r="R96" s="1"/>
  <c r="M103" s="1"/>
  <c r="Y96"/>
  <c r="K97" s="1"/>
  <c r="H97"/>
  <c r="Z97"/>
  <c r="T97" s="1"/>
  <c r="I97"/>
  <c r="B97"/>
  <c r="N154"/>
  <c r="N154" i="3"/>
  <c r="N154" i="1"/>
  <c r="AD97" i="4" l="1"/>
  <c r="F98" s="1"/>
  <c r="AE97"/>
  <c r="V103"/>
  <c r="Q103"/>
  <c r="G97"/>
  <c r="R97" s="1"/>
  <c r="M104" s="1"/>
  <c r="J98"/>
  <c r="W111" s="1"/>
  <c r="X111" s="1"/>
  <c r="O97"/>
  <c r="Y97"/>
  <c r="K98" s="1"/>
  <c r="N155"/>
  <c r="N155" i="3"/>
  <c r="N155" i="1"/>
  <c r="AD98" i="4" l="1"/>
  <c r="F99" s="1"/>
  <c r="AE98"/>
  <c r="V104"/>
  <c r="Q104"/>
  <c r="I98"/>
  <c r="H98"/>
  <c r="B98"/>
  <c r="Z98"/>
  <c r="T98" s="1"/>
  <c r="N156"/>
  <c r="N156" i="3"/>
  <c r="N156" i="1"/>
  <c r="Y98" i="4" l="1"/>
  <c r="K99" s="1"/>
  <c r="O98"/>
  <c r="G98"/>
  <c r="R98" s="1"/>
  <c r="M105" s="1"/>
  <c r="J99"/>
  <c r="W112" s="1"/>
  <c r="X112" s="1"/>
  <c r="N157"/>
  <c r="N157" i="3"/>
  <c r="N157" i="1"/>
  <c r="AD99" i="4" l="1"/>
  <c r="F100" s="1"/>
  <c r="AE99"/>
  <c r="V105"/>
  <c r="Q105"/>
  <c r="Z99"/>
  <c r="T99" s="1"/>
  <c r="H99"/>
  <c r="I99"/>
  <c r="B99"/>
  <c r="N158"/>
  <c r="N158" i="3"/>
  <c r="N158" i="1"/>
  <c r="O99" i="4" l="1"/>
  <c r="Y99"/>
  <c r="K100" s="1"/>
  <c r="J100"/>
  <c r="W113" s="1"/>
  <c r="X113" s="1"/>
  <c r="G99"/>
  <c r="R99" s="1"/>
  <c r="M106" s="1"/>
  <c r="N159"/>
  <c r="N159" i="3"/>
  <c r="N159" i="1"/>
  <c r="AD100" i="4" l="1"/>
  <c r="F101" s="1"/>
  <c r="AE100"/>
  <c r="V106"/>
  <c r="Q106"/>
  <c r="B100"/>
  <c r="Z100"/>
  <c r="T100" s="1"/>
  <c r="H100"/>
  <c r="I100"/>
  <c r="N160"/>
  <c r="N160" i="3"/>
  <c r="N160" i="1"/>
  <c r="O100" i="4" l="1"/>
  <c r="Y100"/>
  <c r="K101" s="1"/>
  <c r="G100"/>
  <c r="R100" s="1"/>
  <c r="M107" s="1"/>
  <c r="J101"/>
  <c r="H101" s="1"/>
  <c r="N161"/>
  <c r="N161" i="3"/>
  <c r="N161" i="1"/>
  <c r="AD101" i="4" l="1"/>
  <c r="F102" s="1"/>
  <c r="AE101"/>
  <c r="V107"/>
  <c r="Q107"/>
  <c r="Z101"/>
  <c r="T101" s="1"/>
  <c r="G101"/>
  <c r="R101" s="1"/>
  <c r="M108" s="1"/>
  <c r="J102"/>
  <c r="I101"/>
  <c r="W114"/>
  <c r="X114" s="1"/>
  <c r="B101"/>
  <c r="N162"/>
  <c r="N162" i="3"/>
  <c r="N162" i="1"/>
  <c r="V108" i="4" l="1"/>
  <c r="Q108"/>
  <c r="O101"/>
  <c r="Y101"/>
  <c r="K102" s="1"/>
  <c r="I102"/>
  <c r="B102"/>
  <c r="W115"/>
  <c r="X115" s="1"/>
  <c r="Z102"/>
  <c r="T102" s="1"/>
  <c r="H102"/>
  <c r="N163"/>
  <c r="N163" i="3"/>
  <c r="N163" i="1"/>
  <c r="AD102" i="4" l="1"/>
  <c r="F103" s="1"/>
  <c r="AE102"/>
  <c r="O102"/>
  <c r="Y102"/>
  <c r="K103" s="1"/>
  <c r="J103"/>
  <c r="Z103" s="1"/>
  <c r="T103" s="1"/>
  <c r="G102"/>
  <c r="R102" s="1"/>
  <c r="M109" s="1"/>
  <c r="N164"/>
  <c r="N164" i="3"/>
  <c r="N164" i="1"/>
  <c r="AD103" i="4" l="1"/>
  <c r="F104" s="1"/>
  <c r="AE103"/>
  <c r="V109"/>
  <c r="Q109"/>
  <c r="H103"/>
  <c r="J104" s="1"/>
  <c r="W117" s="1"/>
  <c r="B103"/>
  <c r="I103"/>
  <c r="W116"/>
  <c r="X116" s="1"/>
  <c r="N165"/>
  <c r="N165" i="3"/>
  <c r="N165" i="1"/>
  <c r="G103" i="4" l="1"/>
  <c r="R103" s="1"/>
  <c r="M110" s="1"/>
  <c r="B104"/>
  <c r="Z104"/>
  <c r="T104" s="1"/>
  <c r="X117"/>
  <c r="O103"/>
  <c r="Y103"/>
  <c r="K104" s="1"/>
  <c r="I104"/>
  <c r="H104"/>
  <c r="N166"/>
  <c r="N166" i="3"/>
  <c r="N166" i="1"/>
  <c r="AD104" i="4" l="1"/>
  <c r="F105" s="1"/>
  <c r="AE104"/>
  <c r="V110"/>
  <c r="Q110"/>
  <c r="O104"/>
  <c r="Y104"/>
  <c r="K105" s="1"/>
  <c r="G104"/>
  <c r="R104" s="1"/>
  <c r="M111" s="1"/>
  <c r="J105"/>
  <c r="N167"/>
  <c r="N167" i="3"/>
  <c r="N167" i="1"/>
  <c r="AD105" i="4" l="1"/>
  <c r="F106" s="1"/>
  <c r="AE105"/>
  <c r="V111"/>
  <c r="Q111"/>
  <c r="W118"/>
  <c r="X118" s="1"/>
  <c r="B105"/>
  <c r="Z105"/>
  <c r="T105" s="1"/>
  <c r="H105"/>
  <c r="I105"/>
  <c r="N168"/>
  <c r="N168" i="3"/>
  <c r="N168" i="1"/>
  <c r="Y105" i="4" l="1"/>
  <c r="K106" s="1"/>
  <c r="O105"/>
  <c r="G105"/>
  <c r="R105" s="1"/>
  <c r="M112" s="1"/>
  <c r="J106"/>
  <c r="W119" s="1"/>
  <c r="X119" s="1"/>
  <c r="N169"/>
  <c r="N169" i="3"/>
  <c r="N169" i="1"/>
  <c r="AD106" i="4" l="1"/>
  <c r="F107" s="1"/>
  <c r="AE106"/>
  <c r="V112"/>
  <c r="Q112"/>
  <c r="B106"/>
  <c r="H106"/>
  <c r="Z106"/>
  <c r="T106" s="1"/>
  <c r="I106"/>
  <c r="N170"/>
  <c r="N170" i="3"/>
  <c r="N170" i="1"/>
  <c r="G106" i="4" l="1"/>
  <c r="R106" s="1"/>
  <c r="M113" s="1"/>
  <c r="J107"/>
  <c r="H107" s="1"/>
  <c r="Y106"/>
  <c r="K107" s="1"/>
  <c r="O106"/>
  <c r="N171"/>
  <c r="N171" i="3"/>
  <c r="N171" i="1"/>
  <c r="AD107" i="4" l="1"/>
  <c r="F108" s="1"/>
  <c r="AE107"/>
  <c r="V113"/>
  <c r="Q113"/>
  <c r="J108"/>
  <c r="W121" s="1"/>
  <c r="G107"/>
  <c r="R107" s="1"/>
  <c r="M114" s="1"/>
  <c r="W120"/>
  <c r="X120" s="1"/>
  <c r="B107"/>
  <c r="I107"/>
  <c r="Z107"/>
  <c r="T107" s="1"/>
  <c r="N172"/>
  <c r="N172" i="3"/>
  <c r="N172" i="1"/>
  <c r="V114" i="4" l="1"/>
  <c r="Q114"/>
  <c r="X121"/>
  <c r="O107"/>
  <c r="Y107"/>
  <c r="K108" s="1"/>
  <c r="I108"/>
  <c r="B108"/>
  <c r="Z108"/>
  <c r="T108" s="1"/>
  <c r="H108"/>
  <c r="N173"/>
  <c r="N173" i="3"/>
  <c r="N173" i="1"/>
  <c r="AD108" i="4" l="1"/>
  <c r="F109" s="1"/>
  <c r="AE108"/>
  <c r="J109"/>
  <c r="G108"/>
  <c r="R108" s="1"/>
  <c r="M115" s="1"/>
  <c r="Y108"/>
  <c r="K109" s="1"/>
  <c r="O108"/>
  <c r="N174"/>
  <c r="N174" i="3"/>
  <c r="N174" i="1"/>
  <c r="AD109" i="4" l="1"/>
  <c r="F110" s="1"/>
  <c r="AE109"/>
  <c r="V115"/>
  <c r="Q115"/>
  <c r="H109"/>
  <c r="B109"/>
  <c r="W122"/>
  <c r="X122" s="1"/>
  <c r="Z109"/>
  <c r="T109" s="1"/>
  <c r="I109"/>
  <c r="N175"/>
  <c r="N175" i="3"/>
  <c r="N175" i="1"/>
  <c r="G109" i="4" l="1"/>
  <c r="R109" s="1"/>
  <c r="M116" s="1"/>
  <c r="J110"/>
  <c r="W123" s="1"/>
  <c r="X123" s="1"/>
  <c r="Y109"/>
  <c r="K110" s="1"/>
  <c r="O109"/>
  <c r="N176"/>
  <c r="N176" i="3"/>
  <c r="N176" i="1"/>
  <c r="AD110" i="4" l="1"/>
  <c r="F111" s="1"/>
  <c r="AE110"/>
  <c r="V116"/>
  <c r="Q116"/>
  <c r="I110"/>
  <c r="O110" s="1"/>
  <c r="B110"/>
  <c r="Z110"/>
  <c r="T110" s="1"/>
  <c r="H110"/>
  <c r="N177"/>
  <c r="N177" i="3"/>
  <c r="N177" i="1"/>
  <c r="Y110" i="4" l="1"/>
  <c r="K111" s="1"/>
  <c r="G110"/>
  <c r="R110" s="1"/>
  <c r="M117" s="1"/>
  <c r="J111"/>
  <c r="N178"/>
  <c r="N178" i="3"/>
  <c r="N178" i="1"/>
  <c r="AD111" i="4" l="1"/>
  <c r="F112" s="1"/>
  <c r="AE111"/>
  <c r="V117"/>
  <c r="Q117"/>
  <c r="W124"/>
  <c r="X124" s="1"/>
  <c r="I111"/>
  <c r="B111"/>
  <c r="H111"/>
  <c r="Z111"/>
  <c r="T111" s="1"/>
  <c r="N179"/>
  <c r="N179" i="3"/>
  <c r="N179" i="1"/>
  <c r="Y111" i="4" l="1"/>
  <c r="K112" s="1"/>
  <c r="O111"/>
  <c r="G111"/>
  <c r="R111" s="1"/>
  <c r="M118" s="1"/>
  <c r="J112"/>
  <c r="W125" s="1"/>
  <c r="X125" s="1"/>
  <c r="N180"/>
  <c r="N180" i="3"/>
  <c r="N180" i="1"/>
  <c r="AD112" i="4" l="1"/>
  <c r="F113" s="1"/>
  <c r="AE112"/>
  <c r="V118"/>
  <c r="Q118"/>
  <c r="B112"/>
  <c r="Z112"/>
  <c r="T112" s="1"/>
  <c r="H112"/>
  <c r="J113" s="1"/>
  <c r="W126" s="1"/>
  <c r="X126" s="1"/>
  <c r="I112"/>
  <c r="N181"/>
  <c r="N181" i="3"/>
  <c r="N181" i="1"/>
  <c r="G112" i="4" l="1"/>
  <c r="R112" s="1"/>
  <c r="M119" s="1"/>
  <c r="Y112"/>
  <c r="K113" s="1"/>
  <c r="O112"/>
  <c r="I113"/>
  <c r="H113"/>
  <c r="B113"/>
  <c r="Z113"/>
  <c r="T113" s="1"/>
  <c r="N182"/>
  <c r="N182" i="3"/>
  <c r="N182" i="1"/>
  <c r="AD113" i="4" l="1"/>
  <c r="F114" s="1"/>
  <c r="AE113"/>
  <c r="V119"/>
  <c r="Q119"/>
  <c r="Y113"/>
  <c r="K114" s="1"/>
  <c r="O113"/>
  <c r="G113"/>
  <c r="R113" s="1"/>
  <c r="M120" s="1"/>
  <c r="J114"/>
  <c r="N183"/>
  <c r="N183" i="3"/>
  <c r="N183" i="1"/>
  <c r="AD114" i="4" l="1"/>
  <c r="F115" s="1"/>
  <c r="AE114"/>
  <c r="V120"/>
  <c r="Q120"/>
  <c r="B114"/>
  <c r="W127"/>
  <c r="X127" s="1"/>
  <c r="Z114"/>
  <c r="T114" s="1"/>
  <c r="H114"/>
  <c r="I114"/>
  <c r="N184"/>
  <c r="N184" i="3"/>
  <c r="N184" i="1"/>
  <c r="O114" i="4" l="1"/>
  <c r="Y114"/>
  <c r="K115" s="1"/>
  <c r="J115"/>
  <c r="H115" s="1"/>
  <c r="G114"/>
  <c r="R114" s="1"/>
  <c r="M121" s="1"/>
  <c r="N185"/>
  <c r="N185" i="3"/>
  <c r="N185" i="1"/>
  <c r="AD115" i="4" l="1"/>
  <c r="F116" s="1"/>
  <c r="AE115"/>
  <c r="V121"/>
  <c r="Q121"/>
  <c r="B115"/>
  <c r="Z115"/>
  <c r="T115" s="1"/>
  <c r="J116"/>
  <c r="G115"/>
  <c r="R115" s="1"/>
  <c r="M122" s="1"/>
  <c r="I115"/>
  <c r="W128"/>
  <c r="X128" s="1"/>
  <c r="N186"/>
  <c r="N186" i="3"/>
  <c r="N186" i="1"/>
  <c r="V122" i="4" l="1"/>
  <c r="Q122"/>
  <c r="H116"/>
  <c r="B116"/>
  <c r="W129"/>
  <c r="X129" s="1"/>
  <c r="O115"/>
  <c r="Y115"/>
  <c r="K116" s="1"/>
  <c r="I116"/>
  <c r="Z116"/>
  <c r="T116" s="1"/>
  <c r="N187"/>
  <c r="N187" i="3"/>
  <c r="N187" i="1"/>
  <c r="AD116" i="4" l="1"/>
  <c r="F117" s="1"/>
  <c r="AE116"/>
  <c r="G116"/>
  <c r="R116" s="1"/>
  <c r="M123" s="1"/>
  <c r="J117"/>
  <c r="O116"/>
  <c r="Y116"/>
  <c r="K117" s="1"/>
  <c r="N188"/>
  <c r="N188" i="3"/>
  <c r="N188" i="1"/>
  <c r="AD117" i="4" l="1"/>
  <c r="F118" s="1"/>
  <c r="AE117"/>
  <c r="V123"/>
  <c r="Q123"/>
  <c r="W130"/>
  <c r="X130" s="1"/>
  <c r="B117"/>
  <c r="H117"/>
  <c r="I117"/>
  <c r="Z117"/>
  <c r="T117" s="1"/>
  <c r="N189"/>
  <c r="N189" i="3"/>
  <c r="N189" i="1"/>
  <c r="J118" i="4" l="1"/>
  <c r="G117"/>
  <c r="R117" s="1"/>
  <c r="M124" s="1"/>
  <c r="O117"/>
  <c r="Y117"/>
  <c r="K118" s="1"/>
  <c r="N190"/>
  <c r="N190" i="3"/>
  <c r="N190" i="1"/>
  <c r="AD118" i="4" l="1"/>
  <c r="F119" s="1"/>
  <c r="AE118"/>
  <c r="V124"/>
  <c r="Q124"/>
  <c r="W131"/>
  <c r="X131" s="1"/>
  <c r="H118"/>
  <c r="Z118"/>
  <c r="T118" s="1"/>
  <c r="I118"/>
  <c r="B118"/>
  <c r="N191"/>
  <c r="N191" i="3"/>
  <c r="N191" i="1"/>
  <c r="J119" i="4" l="1"/>
  <c r="Z119" s="1"/>
  <c r="T119" s="1"/>
  <c r="G118"/>
  <c r="R118" s="1"/>
  <c r="M125" s="1"/>
  <c r="Y118"/>
  <c r="K119" s="1"/>
  <c r="O118"/>
  <c r="N192"/>
  <c r="N192" i="3"/>
  <c r="N192" i="1"/>
  <c r="AD119" i="4" l="1"/>
  <c r="F120" s="1"/>
  <c r="AE119"/>
  <c r="V125"/>
  <c r="Q125"/>
  <c r="H119"/>
  <c r="W132"/>
  <c r="X132" s="1"/>
  <c r="I119"/>
  <c r="B119"/>
  <c r="N193"/>
  <c r="N193" i="3"/>
  <c r="N193" i="1"/>
  <c r="J120" i="4" l="1"/>
  <c r="W133" s="1"/>
  <c r="X133" s="1"/>
  <c r="G119"/>
  <c r="R119" s="1"/>
  <c r="M126" s="1"/>
  <c r="O119"/>
  <c r="Y119"/>
  <c r="K120" s="1"/>
  <c r="N194"/>
  <c r="N194" i="3"/>
  <c r="N194" i="1"/>
  <c r="AD120" i="4" l="1"/>
  <c r="F121" s="1"/>
  <c r="AE120"/>
  <c r="V126"/>
  <c r="Q126"/>
  <c r="I120"/>
  <c r="H120"/>
  <c r="B120"/>
  <c r="Z120"/>
  <c r="T120" s="1"/>
  <c r="N195"/>
  <c r="N195" i="3"/>
  <c r="N195" i="1"/>
  <c r="J121" i="4" l="1"/>
  <c r="W134" s="1"/>
  <c r="X134" s="1"/>
  <c r="G120"/>
  <c r="R120" s="1"/>
  <c r="M127" s="1"/>
  <c r="Y120"/>
  <c r="K121" s="1"/>
  <c r="O120"/>
  <c r="N196"/>
  <c r="N196" i="3"/>
  <c r="N196" i="1"/>
  <c r="AD121" i="4" l="1"/>
  <c r="F122" s="1"/>
  <c r="AE121"/>
  <c r="V127"/>
  <c r="Q127"/>
  <c r="I121"/>
  <c r="O121" s="1"/>
  <c r="H121"/>
  <c r="G121" s="1"/>
  <c r="R121" s="1"/>
  <c r="M128" s="1"/>
  <c r="B121"/>
  <c r="Z121"/>
  <c r="T121" s="1"/>
  <c r="N197"/>
  <c r="N197" i="3"/>
  <c r="N197" i="1"/>
  <c r="V128" i="4" l="1"/>
  <c r="Q128"/>
  <c r="J122"/>
  <c r="Z122" s="1"/>
  <c r="T122" s="1"/>
  <c r="Y121"/>
  <c r="K122" s="1"/>
  <c r="N198"/>
  <c r="N198" i="3"/>
  <c r="N198" i="1"/>
  <c r="AD122" i="4" l="1"/>
  <c r="F123" s="1"/>
  <c r="AE122"/>
  <c r="W135"/>
  <c r="X135" s="1"/>
  <c r="H122"/>
  <c r="G122" s="1"/>
  <c r="R122" s="1"/>
  <c r="M129" s="1"/>
  <c r="I122"/>
  <c r="Y122" s="1"/>
  <c r="K123" s="1"/>
  <c r="B122"/>
  <c r="N199"/>
  <c r="N199" i="3"/>
  <c r="N199" i="1"/>
  <c r="AD123" i="4" l="1"/>
  <c r="F124" s="1"/>
  <c r="AE123"/>
  <c r="V129"/>
  <c r="Q129"/>
  <c r="J123"/>
  <c r="I123" s="1"/>
  <c r="O122"/>
  <c r="N200"/>
  <c r="N200" i="3"/>
  <c r="N200" i="1"/>
  <c r="H123" i="4" l="1"/>
  <c r="J124" s="1"/>
  <c r="B123"/>
  <c r="Z123"/>
  <c r="T123" s="1"/>
  <c r="W136"/>
  <c r="X136" s="1"/>
  <c r="Y123"/>
  <c r="K124" s="1"/>
  <c r="O123"/>
  <c r="N201"/>
  <c r="N201" i="3"/>
  <c r="N201" i="1"/>
  <c r="AD124" i="4" l="1"/>
  <c r="F125" s="1"/>
  <c r="AE124"/>
  <c r="G123"/>
  <c r="R123" s="1"/>
  <c r="M130" s="1"/>
  <c r="H124"/>
  <c r="B124"/>
  <c r="W137"/>
  <c r="X137" s="1"/>
  <c r="I124"/>
  <c r="Z124"/>
  <c r="T124" s="1"/>
  <c r="N202"/>
  <c r="N202" i="3"/>
  <c r="N202" i="1"/>
  <c r="V130" i="4" l="1"/>
  <c r="Q130"/>
  <c r="J125"/>
  <c r="W138" s="1"/>
  <c r="X138" s="1"/>
  <c r="G124"/>
  <c r="R124" s="1"/>
  <c r="M131" s="1"/>
  <c r="Y124"/>
  <c r="K125" s="1"/>
  <c r="O124"/>
  <c r="N203"/>
  <c r="N203" i="3"/>
  <c r="N203" i="1"/>
  <c r="AD125" i="4" l="1"/>
  <c r="F126" s="1"/>
  <c r="AE125"/>
  <c r="V131"/>
  <c r="Q131"/>
  <c r="I125"/>
  <c r="Z125"/>
  <c r="T125" s="1"/>
  <c r="B125"/>
  <c r="H125"/>
  <c r="N204"/>
  <c r="N204" i="3"/>
  <c r="N204" i="1"/>
  <c r="O125" i="4" l="1"/>
  <c r="Y125"/>
  <c r="K126" s="1"/>
  <c r="J126"/>
  <c r="W139" s="1"/>
  <c r="X139" s="1"/>
  <c r="G125"/>
  <c r="R125" s="1"/>
  <c r="M132" s="1"/>
  <c r="N205"/>
  <c r="N205" i="3"/>
  <c r="N205" i="1"/>
  <c r="AD126" i="4" l="1"/>
  <c r="F127" s="1"/>
  <c r="AE126"/>
  <c r="V132"/>
  <c r="Q132"/>
  <c r="Z126"/>
  <c r="T126" s="1"/>
  <c r="I126"/>
  <c r="H126"/>
  <c r="B126"/>
  <c r="N206"/>
  <c r="N206" i="3"/>
  <c r="N206" i="1"/>
  <c r="Y126" i="4" l="1"/>
  <c r="K127" s="1"/>
  <c r="O126"/>
  <c r="J127"/>
  <c r="W140" s="1"/>
  <c r="X140" s="1"/>
  <c r="G126"/>
  <c r="R126" s="1"/>
  <c r="M133" s="1"/>
  <c r="N207"/>
  <c r="N207" i="3"/>
  <c r="N207" i="1"/>
  <c r="AD127" i="4" l="1"/>
  <c r="F128" s="1"/>
  <c r="AE127"/>
  <c r="V133"/>
  <c r="Q133"/>
  <c r="B127"/>
  <c r="H127"/>
  <c r="J128" s="1"/>
  <c r="I127"/>
  <c r="Y127" s="1"/>
  <c r="K128" s="1"/>
  <c r="Z127"/>
  <c r="T127" s="1"/>
  <c r="N208"/>
  <c r="N208" i="3"/>
  <c r="N208" i="1"/>
  <c r="AD128" i="4" l="1"/>
  <c r="F129" s="1"/>
  <c r="AE128"/>
  <c r="O127"/>
  <c r="W141"/>
  <c r="X141" s="1"/>
  <c r="I128"/>
  <c r="Y128" s="1"/>
  <c r="K129" s="1"/>
  <c r="B128"/>
  <c r="G127"/>
  <c r="R127" s="1"/>
  <c r="M134" s="1"/>
  <c r="Z128"/>
  <c r="T128" s="1"/>
  <c r="H128"/>
  <c r="G128" s="1"/>
  <c r="R128" s="1"/>
  <c r="M135" s="1"/>
  <c r="N209"/>
  <c r="N209" i="3"/>
  <c r="N209" i="1"/>
  <c r="AD129" i="4" l="1"/>
  <c r="F130" s="1"/>
  <c r="AE129"/>
  <c r="V135"/>
  <c r="Q135"/>
  <c r="V134"/>
  <c r="Q134"/>
  <c r="O128"/>
  <c r="J129"/>
  <c r="Z129" s="1"/>
  <c r="T129" s="1"/>
  <c r="N210"/>
  <c r="N210" i="3"/>
  <c r="N210" i="1"/>
  <c r="W142" i="4" l="1"/>
  <c r="X142" s="1"/>
  <c r="H129"/>
  <c r="J130" s="1"/>
  <c r="B129"/>
  <c r="I129"/>
  <c r="O129" s="1"/>
  <c r="N211"/>
  <c r="N211" i="3"/>
  <c r="N211" i="1"/>
  <c r="G129" i="4" l="1"/>
  <c r="R129" s="1"/>
  <c r="M136" s="1"/>
  <c r="Y129"/>
  <c r="K130" s="1"/>
  <c r="B130"/>
  <c r="W143"/>
  <c r="X143" s="1"/>
  <c r="Z130"/>
  <c r="T130" s="1"/>
  <c r="I130"/>
  <c r="H130"/>
  <c r="N212"/>
  <c r="N212" i="3"/>
  <c r="N212" i="1"/>
  <c r="AD130" i="4" l="1"/>
  <c r="F131" s="1"/>
  <c r="AE130"/>
  <c r="V136"/>
  <c r="Q136"/>
  <c r="J131"/>
  <c r="Z131" s="1"/>
  <c r="T131" s="1"/>
  <c r="G130"/>
  <c r="R130" s="1"/>
  <c r="M137" s="1"/>
  <c r="Y130"/>
  <c r="K131" s="1"/>
  <c r="O130"/>
  <c r="N213"/>
  <c r="N213" i="3"/>
  <c r="N213" i="1"/>
  <c r="AD131" i="4" l="1"/>
  <c r="F132" s="1"/>
  <c r="AE131"/>
  <c r="V137"/>
  <c r="Q137"/>
  <c r="H131"/>
  <c r="G131" s="1"/>
  <c r="R131" s="1"/>
  <c r="M138" s="1"/>
  <c r="I131"/>
  <c r="W144"/>
  <c r="X144" s="1"/>
  <c r="B131"/>
  <c r="N214"/>
  <c r="N214" i="3"/>
  <c r="N214" i="1"/>
  <c r="V138" i="4" l="1"/>
  <c r="Q138"/>
  <c r="J132"/>
  <c r="H132" s="1"/>
  <c r="Y131"/>
  <c r="K132" s="1"/>
  <c r="O131"/>
  <c r="N215"/>
  <c r="N215" i="3"/>
  <c r="N215" i="1"/>
  <c r="AD132" i="4" l="1"/>
  <c r="F133" s="1"/>
  <c r="AE132"/>
  <c r="W145"/>
  <c r="X145" s="1"/>
  <c r="I132"/>
  <c r="Y132" s="1"/>
  <c r="K133" s="1"/>
  <c r="Z132"/>
  <c r="T132" s="1"/>
  <c r="B132"/>
  <c r="G132"/>
  <c r="R132" s="1"/>
  <c r="M139" s="1"/>
  <c r="J133"/>
  <c r="Z133" s="1"/>
  <c r="T133" s="1"/>
  <c r="N216"/>
  <c r="N216" i="3"/>
  <c r="N216" i="1"/>
  <c r="AD133" i="4" l="1"/>
  <c r="F134" s="1"/>
  <c r="AE133"/>
  <c r="V139"/>
  <c r="Q139"/>
  <c r="H133"/>
  <c r="G133" s="1"/>
  <c r="R133" s="1"/>
  <c r="M140" s="1"/>
  <c r="O132"/>
  <c r="W146"/>
  <c r="X146" s="1"/>
  <c r="B133"/>
  <c r="I133"/>
  <c r="N217"/>
  <c r="N217" i="3"/>
  <c r="N217" i="1"/>
  <c r="V140" i="4" l="1"/>
  <c r="Q140"/>
  <c r="J134"/>
  <c r="W147" s="1"/>
  <c r="X147" s="1"/>
  <c r="Y133"/>
  <c r="K134" s="1"/>
  <c r="O133"/>
  <c r="N218"/>
  <c r="N218" i="3"/>
  <c r="N218" i="1"/>
  <c r="AD134" i="4" l="1"/>
  <c r="F135" s="1"/>
  <c r="AE134"/>
  <c r="I134"/>
  <c r="H134"/>
  <c r="G134" s="1"/>
  <c r="R134" s="1"/>
  <c r="M141" s="1"/>
  <c r="B134"/>
  <c r="Z134"/>
  <c r="T134" s="1"/>
  <c r="N219"/>
  <c r="N219" i="3"/>
  <c r="N219" i="1"/>
  <c r="V141" i="4" l="1"/>
  <c r="Q141"/>
  <c r="Y134"/>
  <c r="K135" s="1"/>
  <c r="O134"/>
  <c r="J135"/>
  <c r="W148" s="1"/>
  <c r="X148" s="1"/>
  <c r="N220"/>
  <c r="N220" i="3"/>
  <c r="N220" i="1"/>
  <c r="AD135" i="4" l="1"/>
  <c r="F136" s="1"/>
  <c r="AE135"/>
  <c r="I135"/>
  <c r="Y135" s="1"/>
  <c r="K136" s="1"/>
  <c r="Z135"/>
  <c r="T135" s="1"/>
  <c r="B135"/>
  <c r="H135"/>
  <c r="G135" s="1"/>
  <c r="R135" s="1"/>
  <c r="M142" s="1"/>
  <c r="N221"/>
  <c r="N221" i="3"/>
  <c r="N221" i="1"/>
  <c r="AD136" i="4" l="1"/>
  <c r="F137" s="1"/>
  <c r="AE136"/>
  <c r="V142"/>
  <c r="Q142"/>
  <c r="O135"/>
  <c r="J136"/>
  <c r="W149" s="1"/>
  <c r="X149" s="1"/>
  <c r="N222"/>
  <c r="N222" i="3"/>
  <c r="N222" i="1"/>
  <c r="B136" i="4" l="1"/>
  <c r="H136"/>
  <c r="J137" s="1"/>
  <c r="W150" s="1"/>
  <c r="X150" s="1"/>
  <c r="I136"/>
  <c r="Y136" s="1"/>
  <c r="K137" s="1"/>
  <c r="Z136"/>
  <c r="T136" s="1"/>
  <c r="N223"/>
  <c r="N223" i="3"/>
  <c r="N223" i="1"/>
  <c r="AD137" i="4" l="1"/>
  <c r="F138" s="1"/>
  <c r="AE137"/>
  <c r="O136"/>
  <c r="I137"/>
  <c r="O137" s="1"/>
  <c r="Z137"/>
  <c r="T137" s="1"/>
  <c r="H137"/>
  <c r="G137" s="1"/>
  <c r="R137" s="1"/>
  <c r="M144" s="1"/>
  <c r="B137"/>
  <c r="G136"/>
  <c r="R136" s="1"/>
  <c r="M143" s="1"/>
  <c r="N224"/>
  <c r="N224" i="3"/>
  <c r="N224" i="1"/>
  <c r="V144" i="4" l="1"/>
  <c r="Q144"/>
  <c r="V143"/>
  <c r="Q143"/>
  <c r="J138"/>
  <c r="W151" s="1"/>
  <c r="X151" s="1"/>
  <c r="Y137"/>
  <c r="K138" s="1"/>
  <c r="N225"/>
  <c r="N225" i="3"/>
  <c r="N225" i="1"/>
  <c r="AD138" i="4" l="1"/>
  <c r="F139" s="1"/>
  <c r="AE138"/>
  <c r="Z138"/>
  <c r="T138" s="1"/>
  <c r="H138"/>
  <c r="J139" s="1"/>
  <c r="W152" s="1"/>
  <c r="X152" s="1"/>
  <c r="B138"/>
  <c r="I138"/>
  <c r="Y138" s="1"/>
  <c r="K139" s="1"/>
  <c r="N226"/>
  <c r="N226" i="3"/>
  <c r="N226" i="1"/>
  <c r="AD139" i="4" l="1"/>
  <c r="F140" s="1"/>
  <c r="AE139"/>
  <c r="G138"/>
  <c r="R138" s="1"/>
  <c r="M145" s="1"/>
  <c r="O138"/>
  <c r="B139"/>
  <c r="Z139"/>
  <c r="T139" s="1"/>
  <c r="H139"/>
  <c r="I139"/>
  <c r="N227"/>
  <c r="N227" i="3"/>
  <c r="N227" i="1"/>
  <c r="V145" i="4" l="1"/>
  <c r="Q145"/>
  <c r="J140"/>
  <c r="W153" s="1"/>
  <c r="X153" s="1"/>
  <c r="G139"/>
  <c r="R139" s="1"/>
  <c r="M146" s="1"/>
  <c r="O139"/>
  <c r="Y139"/>
  <c r="K140" s="1"/>
  <c r="N228"/>
  <c r="N228" i="3"/>
  <c r="N228" i="1"/>
  <c r="AD140" i="4" l="1"/>
  <c r="F141" s="1"/>
  <c r="AE140"/>
  <c r="V146"/>
  <c r="Q146"/>
  <c r="I140"/>
  <c r="H140"/>
  <c r="B140"/>
  <c r="Z140"/>
  <c r="T140" s="1"/>
  <c r="N229"/>
  <c r="N229" i="3"/>
  <c r="N229" i="1"/>
  <c r="G140" i="4" l="1"/>
  <c r="R140" s="1"/>
  <c r="M147" s="1"/>
  <c r="J141"/>
  <c r="W154" s="1"/>
  <c r="X154" s="1"/>
  <c r="Y140"/>
  <c r="K141" s="1"/>
  <c r="O140"/>
  <c r="N230"/>
  <c r="N230" i="3"/>
  <c r="N230" i="1"/>
  <c r="AD141" i="4" l="1"/>
  <c r="F142" s="1"/>
  <c r="AE141"/>
  <c r="V147"/>
  <c r="Q147"/>
  <c r="I141"/>
  <c r="Z141"/>
  <c r="T141" s="1"/>
  <c r="B141"/>
  <c r="H141"/>
  <c r="N231"/>
  <c r="N231" i="3"/>
  <c r="N231" i="1"/>
  <c r="Y141" i="4" l="1"/>
  <c r="K142" s="1"/>
  <c r="O141"/>
  <c r="G141"/>
  <c r="R141" s="1"/>
  <c r="M148" s="1"/>
  <c r="J142"/>
  <c r="W155" s="1"/>
  <c r="X155" s="1"/>
  <c r="N232"/>
  <c r="N232" i="3"/>
  <c r="N232" i="1"/>
  <c r="AD142" i="4" l="1"/>
  <c r="F143" s="1"/>
  <c r="AE142"/>
  <c r="V148"/>
  <c r="Q148"/>
  <c r="B142"/>
  <c r="H142"/>
  <c r="Z142"/>
  <c r="T142" s="1"/>
  <c r="I142"/>
  <c r="N233"/>
  <c r="N233" i="3"/>
  <c r="N233" i="1"/>
  <c r="J143" i="4" l="1"/>
  <c r="G142"/>
  <c r="R142" s="1"/>
  <c r="M149" s="1"/>
  <c r="Y142"/>
  <c r="K143" s="1"/>
  <c r="O142"/>
  <c r="N234"/>
  <c r="N234" i="3"/>
  <c r="N234" i="1"/>
  <c r="AD143" i="4" l="1"/>
  <c r="F144" s="1"/>
  <c r="AE143"/>
  <c r="V149"/>
  <c r="Q149"/>
  <c r="W156"/>
  <c r="X156" s="1"/>
  <c r="B143"/>
  <c r="Z143"/>
  <c r="T143" s="1"/>
  <c r="I143"/>
  <c r="H143"/>
  <c r="N235"/>
  <c r="N235" i="3"/>
  <c r="N235" i="1"/>
  <c r="G143" i="4" l="1"/>
  <c r="R143" s="1"/>
  <c r="M150" s="1"/>
  <c r="J144"/>
  <c r="W157" s="1"/>
  <c r="X157" s="1"/>
  <c r="O143"/>
  <c r="Y143"/>
  <c r="K144" s="1"/>
  <c r="N236"/>
  <c r="N236" i="3"/>
  <c r="N236" i="1"/>
  <c r="AD144" i="4" l="1"/>
  <c r="F145" s="1"/>
  <c r="AE144"/>
  <c r="V150"/>
  <c r="Q150"/>
  <c r="H144"/>
  <c r="I144"/>
  <c r="B144"/>
  <c r="Z144"/>
  <c r="T144" s="1"/>
  <c r="N237"/>
  <c r="N237" i="3"/>
  <c r="N237" i="1"/>
  <c r="G144" i="4" l="1"/>
  <c r="R144" s="1"/>
  <c r="M151" s="1"/>
  <c r="J145"/>
  <c r="W158" s="1"/>
  <c r="X158" s="1"/>
  <c r="O144"/>
  <c r="Y144"/>
  <c r="K145" s="1"/>
  <c r="N238"/>
  <c r="N238" i="3"/>
  <c r="N238" i="1"/>
  <c r="AD145" i="4" l="1"/>
  <c r="F146" s="1"/>
  <c r="AE145"/>
  <c r="V151"/>
  <c r="Q151"/>
  <c r="B145"/>
  <c r="H145"/>
  <c r="G145" s="1"/>
  <c r="R145" s="1"/>
  <c r="M152" s="1"/>
  <c r="I145"/>
  <c r="Z145"/>
  <c r="T145" s="1"/>
  <c r="N239"/>
  <c r="N239" i="3"/>
  <c r="N239" i="1"/>
  <c r="V152" i="4" l="1"/>
  <c r="Q152"/>
  <c r="J146"/>
  <c r="W159" s="1"/>
  <c r="X159" s="1"/>
  <c r="Y145"/>
  <c r="K146" s="1"/>
  <c r="O145"/>
  <c r="N240"/>
  <c r="N240" i="3"/>
  <c r="N240" i="1"/>
  <c r="AD146" i="4" l="1"/>
  <c r="F147" s="1"/>
  <c r="AE146"/>
  <c r="B146"/>
  <c r="I146"/>
  <c r="H146"/>
  <c r="J147" s="1"/>
  <c r="Z147" s="1"/>
  <c r="T147" s="1"/>
  <c r="Z146"/>
  <c r="T146" s="1"/>
  <c r="N241"/>
  <c r="N241" i="3"/>
  <c r="N241" i="1"/>
  <c r="G146" i="4" l="1"/>
  <c r="R146" s="1"/>
  <c r="M153" s="1"/>
  <c r="B147"/>
  <c r="I147"/>
  <c r="O147" s="1"/>
  <c r="O146"/>
  <c r="Y146"/>
  <c r="K147" s="1"/>
  <c r="H147"/>
  <c r="W160"/>
  <c r="X160" s="1"/>
  <c r="N242"/>
  <c r="N242" i="3"/>
  <c r="N242" i="1"/>
  <c r="AD147" i="4" l="1"/>
  <c r="F148" s="1"/>
  <c r="AE147"/>
  <c r="V153"/>
  <c r="Q153"/>
  <c r="Y147"/>
  <c r="K148" s="1"/>
  <c r="J148"/>
  <c r="G147"/>
  <c r="R147" s="1"/>
  <c r="M154" s="1"/>
  <c r="N243"/>
  <c r="N243" i="3"/>
  <c r="N243" i="1"/>
  <c r="AD148" i="4" l="1"/>
  <c r="F149" s="1"/>
  <c r="AE148"/>
  <c r="V154"/>
  <c r="Q154"/>
  <c r="H148"/>
  <c r="W161"/>
  <c r="X161" s="1"/>
  <c r="I148"/>
  <c r="B148"/>
  <c r="Z148"/>
  <c r="T148" s="1"/>
  <c r="N244"/>
  <c r="N244" i="3"/>
  <c r="N244" i="1"/>
  <c r="G148" i="4" l="1"/>
  <c r="R148" s="1"/>
  <c r="M155" s="1"/>
  <c r="J149"/>
  <c r="W162" s="1"/>
  <c r="X162" s="1"/>
  <c r="Y148"/>
  <c r="K149" s="1"/>
  <c r="O148"/>
  <c r="N245"/>
  <c r="N245" i="3"/>
  <c r="N245" i="1"/>
  <c r="AD149" i="4" l="1"/>
  <c r="F150" s="1"/>
  <c r="AE149"/>
  <c r="V155"/>
  <c r="Q155"/>
  <c r="I149"/>
  <c r="Y149" s="1"/>
  <c r="K150" s="1"/>
  <c r="Z149"/>
  <c r="T149" s="1"/>
  <c r="B149"/>
  <c r="H149"/>
  <c r="N246"/>
  <c r="N246" i="3"/>
  <c r="N246" i="1"/>
  <c r="AD150" i="4" l="1"/>
  <c r="F151" s="1"/>
  <c r="AE150"/>
  <c r="O149"/>
  <c r="J150"/>
  <c r="B150" s="1"/>
  <c r="G149"/>
  <c r="R149" s="1"/>
  <c r="M156" s="1"/>
  <c r="N247"/>
  <c r="N247" i="3"/>
  <c r="N247" i="1"/>
  <c r="V156" i="4" l="1"/>
  <c r="Q156"/>
  <c r="Z150"/>
  <c r="T150" s="1"/>
  <c r="W163"/>
  <c r="X163" s="1"/>
  <c r="I150"/>
  <c r="H150"/>
  <c r="N248"/>
  <c r="N248" i="3"/>
  <c r="N248" i="1"/>
  <c r="J151" i="4" l="1"/>
  <c r="H151" s="1"/>
  <c r="G150"/>
  <c r="R150" s="1"/>
  <c r="M157" s="1"/>
  <c r="O150"/>
  <c r="Y150"/>
  <c r="K151" s="1"/>
  <c r="N249"/>
  <c r="N249" i="3"/>
  <c r="N249" i="1"/>
  <c r="AD151" i="4" l="1"/>
  <c r="F152" s="1"/>
  <c r="AE151"/>
  <c r="V157"/>
  <c r="Q157"/>
  <c r="G151"/>
  <c r="R151" s="1"/>
  <c r="M158" s="1"/>
  <c r="J152"/>
  <c r="W165" s="1"/>
  <c r="W164"/>
  <c r="X164" s="1"/>
  <c r="B151"/>
  <c r="I151"/>
  <c r="Z151"/>
  <c r="T151" s="1"/>
  <c r="N250"/>
  <c r="N250" i="3"/>
  <c r="N250" i="1"/>
  <c r="V158" i="4" l="1"/>
  <c r="Q158"/>
  <c r="B152"/>
  <c r="H152"/>
  <c r="Y151"/>
  <c r="K152" s="1"/>
  <c r="O151"/>
  <c r="I152"/>
  <c r="X165"/>
  <c r="Z152"/>
  <c r="T152" s="1"/>
  <c r="N251"/>
  <c r="N251" i="3"/>
  <c r="N251" i="1"/>
  <c r="AD152" i="4" l="1"/>
  <c r="F153" s="1"/>
  <c r="AE152"/>
  <c r="Y152"/>
  <c r="K153" s="1"/>
  <c r="O152"/>
  <c r="G152"/>
  <c r="R152" s="1"/>
  <c r="M159" s="1"/>
  <c r="J153"/>
  <c r="N252"/>
  <c r="N252" i="3"/>
  <c r="N252" i="1"/>
  <c r="AD153" i="4" l="1"/>
  <c r="F154" s="1"/>
  <c r="AE153"/>
  <c r="V159"/>
  <c r="Q159"/>
  <c r="W166"/>
  <c r="X166" s="1"/>
  <c r="B153"/>
  <c r="H153"/>
  <c r="Z153"/>
  <c r="T153" s="1"/>
  <c r="I153"/>
  <c r="N253"/>
  <c r="N253" i="3"/>
  <c r="N253" i="1"/>
  <c r="O153" i="4" l="1"/>
  <c r="Y153"/>
  <c r="K154" s="1"/>
  <c r="J154"/>
  <c r="W167" s="1"/>
  <c r="X167" s="1"/>
  <c r="G153"/>
  <c r="R153" s="1"/>
  <c r="M160" s="1"/>
  <c r="N254"/>
  <c r="N254" i="3"/>
  <c r="N254" i="1"/>
  <c r="AD154" i="4" l="1"/>
  <c r="F155" s="1"/>
  <c r="AE154"/>
  <c r="V160"/>
  <c r="Q160"/>
  <c r="H154"/>
  <c r="J155" s="1"/>
  <c r="W168" s="1"/>
  <c r="X168" s="1"/>
  <c r="Z154"/>
  <c r="T154" s="1"/>
  <c r="B154"/>
  <c r="I154"/>
  <c r="O154" s="1"/>
  <c r="N255"/>
  <c r="N255" i="3"/>
  <c r="N255" i="1"/>
  <c r="G154" i="4" l="1"/>
  <c r="R154" s="1"/>
  <c r="M161" s="1"/>
  <c r="Y154"/>
  <c r="K155" s="1"/>
  <c r="Z155"/>
  <c r="T155" s="1"/>
  <c r="I155"/>
  <c r="B155"/>
  <c r="H155"/>
  <c r="N256"/>
  <c r="N256" i="3"/>
  <c r="N256" i="1"/>
  <c r="AD155" i="4" l="1"/>
  <c r="AE155"/>
  <c r="V161"/>
  <c r="Q161"/>
  <c r="O155"/>
  <c r="Y155"/>
  <c r="K156" s="1"/>
  <c r="J156"/>
  <c r="W169" s="1"/>
  <c r="X169" s="1"/>
  <c r="G155"/>
  <c r="R155" s="1"/>
  <c r="M162" s="1"/>
  <c r="N257"/>
  <c r="N257" i="3"/>
  <c r="N257" i="1"/>
  <c r="F156" i="4" l="1"/>
  <c r="AD156"/>
  <c r="F157" s="1"/>
  <c r="AE156"/>
  <c r="V162"/>
  <c r="Q162"/>
  <c r="B156"/>
  <c r="H156"/>
  <c r="Z156"/>
  <c r="T156" s="1"/>
  <c r="I156"/>
  <c r="N258"/>
  <c r="N258" i="3"/>
  <c r="N258" i="1"/>
  <c r="J157" i="4" l="1"/>
  <c r="W170" s="1"/>
  <c r="X170" s="1"/>
  <c r="G156"/>
  <c r="R156" s="1"/>
  <c r="M163" s="1"/>
  <c r="O156"/>
  <c r="Y156"/>
  <c r="K157" s="1"/>
  <c r="N259"/>
  <c r="N259" i="3"/>
  <c r="N259" i="1"/>
  <c r="AD157" i="4" l="1"/>
  <c r="AE157"/>
  <c r="V163"/>
  <c r="Q163"/>
  <c r="H157"/>
  <c r="I157"/>
  <c r="B157"/>
  <c r="Z157"/>
  <c r="T157" s="1"/>
  <c r="N260"/>
  <c r="N260" i="3"/>
  <c r="N260" i="1"/>
  <c r="F158" i="4" l="1"/>
  <c r="J158"/>
  <c r="W171" s="1"/>
  <c r="X171" s="1"/>
  <c r="G157"/>
  <c r="R157" s="1"/>
  <c r="M164" s="1"/>
  <c r="O157"/>
  <c r="Y157"/>
  <c r="K158" s="1"/>
  <c r="N261"/>
  <c r="N261" i="3"/>
  <c r="N261" i="1"/>
  <c r="AD158" i="4" l="1"/>
  <c r="F159" s="1"/>
  <c r="AE158"/>
  <c r="V164"/>
  <c r="Q164"/>
  <c r="B158"/>
  <c r="H158"/>
  <c r="J159" s="1"/>
  <c r="I158"/>
  <c r="Z158"/>
  <c r="T158" s="1"/>
  <c r="N262"/>
  <c r="N262" i="3"/>
  <c r="N262" i="1"/>
  <c r="W172" i="4" l="1"/>
  <c r="X172" s="1"/>
  <c r="B159"/>
  <c r="G158"/>
  <c r="R158" s="1"/>
  <c r="M165" s="1"/>
  <c r="O158"/>
  <c r="Y158"/>
  <c r="K159" s="1"/>
  <c r="I159"/>
  <c r="Z159"/>
  <c r="T159" s="1"/>
  <c r="H159"/>
  <c r="N263"/>
  <c r="N263" i="3"/>
  <c r="N263" i="1"/>
  <c r="AD159" i="4" l="1"/>
  <c r="F160" s="1"/>
  <c r="AE159"/>
  <c r="V165"/>
  <c r="Q165"/>
  <c r="G159"/>
  <c r="R159" s="1"/>
  <c r="M166" s="1"/>
  <c r="J160"/>
  <c r="O159"/>
  <c r="Y159"/>
  <c r="K160" s="1"/>
  <c r="N264"/>
  <c r="N264" i="3"/>
  <c r="N264" i="1"/>
  <c r="AD160" i="4" l="1"/>
  <c r="AE160"/>
  <c r="V166"/>
  <c r="Q166"/>
  <c r="I160"/>
  <c r="W173"/>
  <c r="X173" s="1"/>
  <c r="B160"/>
  <c r="H160"/>
  <c r="Z160"/>
  <c r="T160" s="1"/>
  <c r="N265"/>
  <c r="N265" i="3"/>
  <c r="N265" i="1"/>
  <c r="F161" i="4" l="1"/>
  <c r="O160"/>
  <c r="Y160"/>
  <c r="K161" s="1"/>
  <c r="J161"/>
  <c r="W174" s="1"/>
  <c r="X174" s="1"/>
  <c r="G160"/>
  <c r="R160" s="1"/>
  <c r="M167" s="1"/>
  <c r="N266"/>
  <c r="N266" i="3"/>
  <c r="N266" i="1"/>
  <c r="AD161" i="4" l="1"/>
  <c r="F162" s="1"/>
  <c r="AE161"/>
  <c r="V167"/>
  <c r="Q167"/>
  <c r="I161"/>
  <c r="H161"/>
  <c r="Z161"/>
  <c r="T161" s="1"/>
  <c r="B161"/>
  <c r="N267"/>
  <c r="N267" i="3"/>
  <c r="N267" i="1"/>
  <c r="Y161" i="4" l="1"/>
  <c r="K162" s="1"/>
  <c r="O161"/>
  <c r="J162"/>
  <c r="H162" s="1"/>
  <c r="G161"/>
  <c r="R161" s="1"/>
  <c r="M168" s="1"/>
  <c r="N268"/>
  <c r="N268" i="3"/>
  <c r="N268" i="1"/>
  <c r="AD162" i="4" l="1"/>
  <c r="AE162"/>
  <c r="V168"/>
  <c r="Q168"/>
  <c r="Z162"/>
  <c r="T162" s="1"/>
  <c r="B162"/>
  <c r="G162"/>
  <c r="R162" s="1"/>
  <c r="M169" s="1"/>
  <c r="J163"/>
  <c r="Z163" s="1"/>
  <c r="T163" s="1"/>
  <c r="I162"/>
  <c r="W175"/>
  <c r="X175" s="1"/>
  <c r="N269"/>
  <c r="N269" i="3"/>
  <c r="N269" i="1"/>
  <c r="F163" i="4" l="1"/>
  <c r="V169"/>
  <c r="Q169"/>
  <c r="B163"/>
  <c r="H163"/>
  <c r="W176"/>
  <c r="X176" s="1"/>
  <c r="O162"/>
  <c r="Y162"/>
  <c r="K163" s="1"/>
  <c r="I163"/>
  <c r="N270"/>
  <c r="N270" i="3"/>
  <c r="N270" i="1"/>
  <c r="AD163" i="4" l="1"/>
  <c r="F164" s="1"/>
  <c r="AE163"/>
  <c r="Y163"/>
  <c r="K164" s="1"/>
  <c r="O163"/>
  <c r="J164"/>
  <c r="Z164" s="1"/>
  <c r="T164" s="1"/>
  <c r="G163"/>
  <c r="R163" s="1"/>
  <c r="M170" s="1"/>
  <c r="N271"/>
  <c r="N271" i="3"/>
  <c r="N271" i="1"/>
  <c r="AD164" i="4" l="1"/>
  <c r="AE164"/>
  <c r="V170"/>
  <c r="Q170"/>
  <c r="H164"/>
  <c r="J165" s="1"/>
  <c r="I164"/>
  <c r="O164" s="1"/>
  <c r="W177"/>
  <c r="X177" s="1"/>
  <c r="B164"/>
  <c r="N272"/>
  <c r="N272" i="3"/>
  <c r="N272" i="1"/>
  <c r="F165" i="4" l="1"/>
  <c r="G164"/>
  <c r="R164" s="1"/>
  <c r="M171" s="1"/>
  <c r="Y164"/>
  <c r="K165" s="1"/>
  <c r="I165"/>
  <c r="W178"/>
  <c r="X178" s="1"/>
  <c r="H165"/>
  <c r="B165"/>
  <c r="Z165"/>
  <c r="T165" s="1"/>
  <c r="N273"/>
  <c r="N273" i="3"/>
  <c r="N273" i="1"/>
  <c r="AD165" i="4" l="1"/>
  <c r="F166" s="1"/>
  <c r="AE165"/>
  <c r="V171"/>
  <c r="Q171"/>
  <c r="Y165"/>
  <c r="K166" s="1"/>
  <c r="O165"/>
  <c r="J166"/>
  <c r="W179" s="1"/>
  <c r="X179" s="1"/>
  <c r="G165"/>
  <c r="R165" s="1"/>
  <c r="M172" s="1"/>
  <c r="N274"/>
  <c r="N274" i="3"/>
  <c r="N274" i="1"/>
  <c r="AD166" i="4" l="1"/>
  <c r="F167" s="1"/>
  <c r="AE166"/>
  <c r="V172"/>
  <c r="Q172"/>
  <c r="B166"/>
  <c r="H166"/>
  <c r="J167" s="1"/>
  <c r="W180" s="1"/>
  <c r="X180" s="1"/>
  <c r="Z166"/>
  <c r="T166" s="1"/>
  <c r="I166"/>
  <c r="Y166" s="1"/>
  <c r="K167" s="1"/>
  <c r="N275"/>
  <c r="N275" i="3"/>
  <c r="N275" i="1"/>
  <c r="AD167" i="4" l="1"/>
  <c r="AE167"/>
  <c r="G166"/>
  <c r="R166" s="1"/>
  <c r="M173" s="1"/>
  <c r="O166"/>
  <c r="H167"/>
  <c r="I167"/>
  <c r="B167"/>
  <c r="Z167"/>
  <c r="T167" s="1"/>
  <c r="N276"/>
  <c r="N276" i="3"/>
  <c r="N276" i="1"/>
  <c r="F168" i="4" l="1"/>
  <c r="V173"/>
  <c r="Q173"/>
  <c r="J168"/>
  <c r="W181" s="1"/>
  <c r="X181" s="1"/>
  <c r="G167"/>
  <c r="R167" s="1"/>
  <c r="M174" s="1"/>
  <c r="O167"/>
  <c r="Y167"/>
  <c r="K168" s="1"/>
  <c r="N277"/>
  <c r="N277" i="3"/>
  <c r="N277" i="1"/>
  <c r="AD168" i="4" l="1"/>
  <c r="F169" s="1"/>
  <c r="AE168"/>
  <c r="V174"/>
  <c r="Q174"/>
  <c r="B168"/>
  <c r="Z168"/>
  <c r="T168" s="1"/>
  <c r="I168"/>
  <c r="H168"/>
  <c r="N278"/>
  <c r="N278" i="3"/>
  <c r="N278" i="1"/>
  <c r="Y168" i="4" l="1"/>
  <c r="K169" s="1"/>
  <c r="O168"/>
  <c r="J169"/>
  <c r="I169" s="1"/>
  <c r="G168"/>
  <c r="R168" s="1"/>
  <c r="M175" s="1"/>
  <c r="N279"/>
  <c r="N279" i="3"/>
  <c r="N279" i="1"/>
  <c r="AD169" i="4" l="1"/>
  <c r="AE169"/>
  <c r="V175"/>
  <c r="Q175"/>
  <c r="H169"/>
  <c r="G169" s="1"/>
  <c r="R169" s="1"/>
  <c r="M176" s="1"/>
  <c r="O169"/>
  <c r="Y169"/>
  <c r="K170" s="1"/>
  <c r="Z169"/>
  <c r="T169" s="1"/>
  <c r="W182"/>
  <c r="X182" s="1"/>
  <c r="B169"/>
  <c r="N280"/>
  <c r="N280" i="3"/>
  <c r="N280" i="1"/>
  <c r="F170" i="4" l="1"/>
  <c r="AD170"/>
  <c r="F171" s="1"/>
  <c r="AE170"/>
  <c r="V176"/>
  <c r="Q176"/>
  <c r="J170"/>
  <c r="W183" s="1"/>
  <c r="X183" s="1"/>
  <c r="N281"/>
  <c r="N281" i="3"/>
  <c r="N281" i="1"/>
  <c r="H170" i="4" l="1"/>
  <c r="G170" s="1"/>
  <c r="R170" s="1"/>
  <c r="M177" s="1"/>
  <c r="I170"/>
  <c r="O170" s="1"/>
  <c r="B170"/>
  <c r="Z170"/>
  <c r="T170" s="1"/>
  <c r="N282"/>
  <c r="N282" i="3"/>
  <c r="N282" i="1"/>
  <c r="V177" i="4" l="1"/>
  <c r="Q177"/>
  <c r="Y170"/>
  <c r="K171" s="1"/>
  <c r="J171"/>
  <c r="W184" s="1"/>
  <c r="X184" s="1"/>
  <c r="N283"/>
  <c r="N283" i="3"/>
  <c r="N283" i="1"/>
  <c r="AD171" i="4" l="1"/>
  <c r="F172" s="1"/>
  <c r="AE171"/>
  <c r="B171"/>
  <c r="H171"/>
  <c r="J172" s="1"/>
  <c r="Z171"/>
  <c r="T171" s="1"/>
  <c r="I171"/>
  <c r="N284"/>
  <c r="N284" i="3"/>
  <c r="N284" i="1"/>
  <c r="B172" i="4" l="1"/>
  <c r="Y171"/>
  <c r="K172" s="1"/>
  <c r="O171"/>
  <c r="I172"/>
  <c r="O172" s="1"/>
  <c r="H172"/>
  <c r="G172" s="1"/>
  <c r="R172" s="1"/>
  <c r="M179" s="1"/>
  <c r="W185"/>
  <c r="X185" s="1"/>
  <c r="Z172"/>
  <c r="T172" s="1"/>
  <c r="G171"/>
  <c r="R171" s="1"/>
  <c r="M178" s="1"/>
  <c r="N285"/>
  <c r="N285" i="3"/>
  <c r="N285" i="1"/>
  <c r="AD172" i="4" l="1"/>
  <c r="AE172"/>
  <c r="V179"/>
  <c r="Q179"/>
  <c r="V178"/>
  <c r="Q178"/>
  <c r="Y172"/>
  <c r="K173" s="1"/>
  <c r="J173"/>
  <c r="W186" s="1"/>
  <c r="X186" s="1"/>
  <c r="N286"/>
  <c r="N286" i="3"/>
  <c r="N286" i="1"/>
  <c r="F173" i="4" l="1"/>
  <c r="AD173"/>
  <c r="F174" s="1"/>
  <c r="AE173"/>
  <c r="I173"/>
  <c r="Y173" s="1"/>
  <c r="K174" s="1"/>
  <c r="Z173"/>
  <c r="T173" s="1"/>
  <c r="B173"/>
  <c r="H173"/>
  <c r="G173" s="1"/>
  <c r="R173" s="1"/>
  <c r="N287"/>
  <c r="N287" i="3"/>
  <c r="N287" i="1"/>
  <c r="M180" i="4" l="1"/>
  <c r="V180" s="1"/>
  <c r="AD174"/>
  <c r="AE174"/>
  <c r="J174"/>
  <c r="W187" s="1"/>
  <c r="X187" s="1"/>
  <c r="O173"/>
  <c r="N288"/>
  <c r="N288" i="3"/>
  <c r="N288" i="1"/>
  <c r="F175" i="4" l="1"/>
  <c r="Q180"/>
  <c r="I174"/>
  <c r="Y174" s="1"/>
  <c r="K175" s="1"/>
  <c r="Z174"/>
  <c r="T174" s="1"/>
  <c r="B174"/>
  <c r="H174"/>
  <c r="J175" s="1"/>
  <c r="W188" s="1"/>
  <c r="X188" s="1"/>
  <c r="N289"/>
  <c r="N289" i="3"/>
  <c r="N289" i="1"/>
  <c r="AD175" i="4" l="1"/>
  <c r="F176" s="1"/>
  <c r="AE175"/>
  <c r="Z175"/>
  <c r="T175" s="1"/>
  <c r="H175"/>
  <c r="J176" s="1"/>
  <c r="W189" s="1"/>
  <c r="X189" s="1"/>
  <c r="G174"/>
  <c r="R174" s="1"/>
  <c r="M181" s="1"/>
  <c r="I175"/>
  <c r="Y175" s="1"/>
  <c r="K176" s="1"/>
  <c r="O174"/>
  <c r="B175"/>
  <c r="N290"/>
  <c r="N290" i="3"/>
  <c r="N290" i="1"/>
  <c r="G175" i="4" l="1"/>
  <c r="R175" s="1"/>
  <c r="M182" s="1"/>
  <c r="V182" s="1"/>
  <c r="AD176"/>
  <c r="F177" s="1"/>
  <c r="AE176"/>
  <c r="V181"/>
  <c r="Q181"/>
  <c r="H176"/>
  <c r="J177" s="1"/>
  <c r="W190" s="1"/>
  <c r="X190" s="1"/>
  <c r="I176"/>
  <c r="Y176" s="1"/>
  <c r="K177" s="1"/>
  <c r="B176"/>
  <c r="Z176"/>
  <c r="T176" s="1"/>
  <c r="O175"/>
  <c r="N291"/>
  <c r="N291" i="3"/>
  <c r="N291" i="1"/>
  <c r="AD177" i="4" l="1"/>
  <c r="F178" s="1"/>
  <c r="AE177"/>
  <c r="Q182"/>
  <c r="G176"/>
  <c r="R176" s="1"/>
  <c r="M183" s="1"/>
  <c r="O176"/>
  <c r="B177"/>
  <c r="Z177"/>
  <c r="T177" s="1"/>
  <c r="I177"/>
  <c r="H177"/>
  <c r="N292"/>
  <c r="N292" i="3"/>
  <c r="N292" i="1"/>
  <c r="V183" i="4" l="1"/>
  <c r="Q183"/>
  <c r="Y177"/>
  <c r="K178" s="1"/>
  <c r="O177"/>
  <c r="J178"/>
  <c r="I178" s="1"/>
  <c r="G177"/>
  <c r="R177" s="1"/>
  <c r="M184" s="1"/>
  <c r="N293"/>
  <c r="N293" i="3"/>
  <c r="N293" i="1"/>
  <c r="AD178" i="4" l="1"/>
  <c r="AE178"/>
  <c r="V184"/>
  <c r="Q184"/>
  <c r="H178"/>
  <c r="G178" s="1"/>
  <c r="R178" s="1"/>
  <c r="M185" s="1"/>
  <c r="Z178"/>
  <c r="T178" s="1"/>
  <c r="O178"/>
  <c r="Y178"/>
  <c r="K179" s="1"/>
  <c r="W191"/>
  <c r="X191" s="1"/>
  <c r="B178"/>
  <c r="N294"/>
  <c r="N294" i="3"/>
  <c r="N294" i="1"/>
  <c r="F179" i="4" l="1"/>
  <c r="AD179"/>
  <c r="AE179"/>
  <c r="V185"/>
  <c r="Q185"/>
  <c r="J179"/>
  <c r="W192" s="1"/>
  <c r="X192" s="1"/>
  <c r="N295"/>
  <c r="N295" i="3"/>
  <c r="N295" i="1"/>
  <c r="F180" i="4" l="1"/>
  <c r="B179"/>
  <c r="I179"/>
  <c r="O179" s="1"/>
  <c r="H179"/>
  <c r="J180" s="1"/>
  <c r="Z180" s="1"/>
  <c r="T180" s="1"/>
  <c r="Z179"/>
  <c r="T179" s="1"/>
  <c r="N296"/>
  <c r="N296" i="3"/>
  <c r="N296" i="1"/>
  <c r="G179" i="4" l="1"/>
  <c r="R179" s="1"/>
  <c r="M186" s="1"/>
  <c r="Y179"/>
  <c r="K180" s="1"/>
  <c r="W193"/>
  <c r="X193" s="1"/>
  <c r="B180"/>
  <c r="H180"/>
  <c r="I180"/>
  <c r="N297"/>
  <c r="N297" i="3"/>
  <c r="N297" i="1"/>
  <c r="AD180" i="4" l="1"/>
  <c r="F181" s="1"/>
  <c r="AE180"/>
  <c r="V186"/>
  <c r="Q186"/>
  <c r="J181"/>
  <c r="W194" s="1"/>
  <c r="X194" s="1"/>
  <c r="G180"/>
  <c r="R180" s="1"/>
  <c r="M187" s="1"/>
  <c r="Y180"/>
  <c r="K181" s="1"/>
  <c r="O180"/>
  <c r="N298"/>
  <c r="N298" i="3"/>
  <c r="N298" i="1"/>
  <c r="AD181" i="4" l="1"/>
  <c r="AE181"/>
  <c r="V187"/>
  <c r="Q187"/>
  <c r="H181"/>
  <c r="I181"/>
  <c r="B181"/>
  <c r="Z181"/>
  <c r="T181" s="1"/>
  <c r="N299"/>
  <c r="N299" i="3"/>
  <c r="N299" i="1"/>
  <c r="F182" i="4" l="1"/>
  <c r="G181"/>
  <c r="R181" s="1"/>
  <c r="M188" s="1"/>
  <c r="J182"/>
  <c r="W195" s="1"/>
  <c r="X195" s="1"/>
  <c r="Y181"/>
  <c r="K182" s="1"/>
  <c r="O181"/>
  <c r="N300"/>
  <c r="N300" i="3"/>
  <c r="N300" i="1"/>
  <c r="AD182" i="4" l="1"/>
  <c r="F183" s="1"/>
  <c r="AE182"/>
  <c r="V188"/>
  <c r="Q188"/>
  <c r="I182"/>
  <c r="H182"/>
  <c r="B182"/>
  <c r="Z182"/>
  <c r="T182" s="1"/>
  <c r="N301"/>
  <c r="N301" i="3"/>
  <c r="N301" i="1"/>
  <c r="G182" i="4" l="1"/>
  <c r="R182" s="1"/>
  <c r="M189" s="1"/>
  <c r="J183"/>
  <c r="W196" s="1"/>
  <c r="X196" s="1"/>
  <c r="O182"/>
  <c r="Y182"/>
  <c r="K183" s="1"/>
  <c r="N302"/>
  <c r="N302" i="3"/>
  <c r="N302" i="1"/>
  <c r="AD183" i="4" l="1"/>
  <c r="AE183"/>
  <c r="V189"/>
  <c r="Q189"/>
  <c r="I183"/>
  <c r="Z183"/>
  <c r="T183" s="1"/>
  <c r="B183"/>
  <c r="H183"/>
  <c r="N303"/>
  <c r="N303" i="3"/>
  <c r="N303" i="1"/>
  <c r="F184" i="4" l="1"/>
  <c r="O183"/>
  <c r="Y183"/>
  <c r="K184" s="1"/>
  <c r="J184"/>
  <c r="W197" s="1"/>
  <c r="X197" s="1"/>
  <c r="G183"/>
  <c r="R183" s="1"/>
  <c r="M190" s="1"/>
  <c r="N304"/>
  <c r="N304" i="3"/>
  <c r="N304" i="1"/>
  <c r="AD184" i="4" l="1"/>
  <c r="F185" s="1"/>
  <c r="AE184"/>
  <c r="V190"/>
  <c r="Q190"/>
  <c r="I184"/>
  <c r="Z184"/>
  <c r="T184" s="1"/>
  <c r="H184"/>
  <c r="B184"/>
  <c r="N305"/>
  <c r="N305" i="3"/>
  <c r="N305" i="1"/>
  <c r="J185" i="4" l="1"/>
  <c r="W198" s="1"/>
  <c r="X198" s="1"/>
  <c r="G184"/>
  <c r="R184" s="1"/>
  <c r="M191" s="1"/>
  <c r="Y184"/>
  <c r="K185" s="1"/>
  <c r="O184"/>
  <c r="N306"/>
  <c r="N306" i="3"/>
  <c r="N306" i="1"/>
  <c r="AD185" i="4" l="1"/>
  <c r="AE185"/>
  <c r="V191"/>
  <c r="Q191"/>
  <c r="H185"/>
  <c r="I185"/>
  <c r="B185"/>
  <c r="Z185"/>
  <c r="T185" s="1"/>
  <c r="N307"/>
  <c r="N307" i="3"/>
  <c r="N307" i="1"/>
  <c r="F186" i="4" l="1"/>
  <c r="J186"/>
  <c r="G185"/>
  <c r="R185" s="1"/>
  <c r="M192" s="1"/>
  <c r="O185"/>
  <c r="Y185"/>
  <c r="K186" s="1"/>
  <c r="N308"/>
  <c r="N308" i="3"/>
  <c r="N308" i="1"/>
  <c r="AD186" i="4" l="1"/>
  <c r="AE186"/>
  <c r="V192"/>
  <c r="Q192"/>
  <c r="Z186"/>
  <c r="T186" s="1"/>
  <c r="W199"/>
  <c r="X199" s="1"/>
  <c r="I186"/>
  <c r="B186"/>
  <c r="H186"/>
  <c r="N309"/>
  <c r="N309" i="3"/>
  <c r="N309" i="1"/>
  <c r="F187" i="4" l="1"/>
  <c r="O186"/>
  <c r="Y186"/>
  <c r="K187" s="1"/>
  <c r="G186"/>
  <c r="R186" s="1"/>
  <c r="M193" s="1"/>
  <c r="J187"/>
  <c r="W200" s="1"/>
  <c r="X200" s="1"/>
  <c r="N310"/>
  <c r="N310" i="3"/>
  <c r="N310" i="1"/>
  <c r="AD187" i="4" l="1"/>
  <c r="F188" s="1"/>
  <c r="AE187"/>
  <c r="V193"/>
  <c r="Q193"/>
  <c r="B187"/>
  <c r="H187"/>
  <c r="Z187"/>
  <c r="T187" s="1"/>
  <c r="I187"/>
  <c r="N311"/>
  <c r="N311" i="3"/>
  <c r="N311" i="1"/>
  <c r="J188" i="4" l="1"/>
  <c r="I188" s="1"/>
  <c r="G187"/>
  <c r="R187" s="1"/>
  <c r="M194" s="1"/>
  <c r="Y187"/>
  <c r="K188" s="1"/>
  <c r="O187"/>
  <c r="N312"/>
  <c r="N312" i="3"/>
  <c r="N312" i="1"/>
  <c r="AD188" i="4" l="1"/>
  <c r="AE188"/>
  <c r="V194"/>
  <c r="Q194"/>
  <c r="W201"/>
  <c r="X201" s="1"/>
  <c r="B188"/>
  <c r="Y188"/>
  <c r="K189" s="1"/>
  <c r="O188"/>
  <c r="H188"/>
  <c r="Z188"/>
  <c r="T188" s="1"/>
  <c r="N313"/>
  <c r="N313" i="3"/>
  <c r="N313" i="1"/>
  <c r="F189" i="4" l="1"/>
  <c r="AD189"/>
  <c r="F190" s="1"/>
  <c r="AE189"/>
  <c r="G188"/>
  <c r="R188" s="1"/>
  <c r="M195" s="1"/>
  <c r="J189"/>
  <c r="N314"/>
  <c r="N314" i="3"/>
  <c r="N314" i="1"/>
  <c r="V195" i="4" l="1"/>
  <c r="Q195" s="1"/>
  <c r="Z189"/>
  <c r="T189" s="1"/>
  <c r="W202"/>
  <c r="X202" s="1"/>
  <c r="I189"/>
  <c r="H189"/>
  <c r="B189"/>
  <c r="N315"/>
  <c r="N315" i="3"/>
  <c r="N315" i="1"/>
  <c r="O189" i="4" l="1"/>
  <c r="Y189"/>
  <c r="K190" s="1"/>
  <c r="G189"/>
  <c r="R189" s="1"/>
  <c r="M196" s="1"/>
  <c r="J190"/>
  <c r="W203" s="1"/>
  <c r="X203" s="1"/>
  <c r="N316"/>
  <c r="N316" i="3"/>
  <c r="N316" i="1"/>
  <c r="AD190" i="4" l="1"/>
  <c r="AE190"/>
  <c r="V196"/>
  <c r="Q196" s="1"/>
  <c r="B190"/>
  <c r="Z190"/>
  <c r="T190" s="1"/>
  <c r="H190"/>
  <c r="I190"/>
  <c r="N317"/>
  <c r="N317" i="3"/>
  <c r="N317" i="1"/>
  <c r="F191" i="4" l="1"/>
  <c r="G190"/>
  <c r="R190" s="1"/>
  <c r="M197" s="1"/>
  <c r="J191"/>
  <c r="H191" s="1"/>
  <c r="Y190"/>
  <c r="K191" s="1"/>
  <c r="O190"/>
  <c r="N318"/>
  <c r="N318" i="3"/>
  <c r="N318" i="1"/>
  <c r="AD191" i="4" l="1"/>
  <c r="F192" s="1"/>
  <c r="AE191"/>
  <c r="V197"/>
  <c r="Q197"/>
  <c r="G191"/>
  <c r="R191" s="1"/>
  <c r="M198" s="1"/>
  <c r="J192"/>
  <c r="W204"/>
  <c r="X204" s="1"/>
  <c r="B191"/>
  <c r="I191"/>
  <c r="Z191"/>
  <c r="T191" s="1"/>
  <c r="N319"/>
  <c r="N319" i="3"/>
  <c r="N319" i="1"/>
  <c r="V198" i="4" l="1"/>
  <c r="Q198"/>
  <c r="B192"/>
  <c r="O191"/>
  <c r="Y191"/>
  <c r="K192" s="1"/>
  <c r="I192"/>
  <c r="Z192"/>
  <c r="T192" s="1"/>
  <c r="W205"/>
  <c r="X205" s="1"/>
  <c r="H192"/>
  <c r="N320"/>
  <c r="N320" i="3"/>
  <c r="N320" i="1"/>
  <c r="AD192" i="4" l="1"/>
  <c r="AE192"/>
  <c r="Y192"/>
  <c r="K193" s="1"/>
  <c r="O192"/>
  <c r="G192"/>
  <c r="R192" s="1"/>
  <c r="M199" s="1"/>
  <c r="J193"/>
  <c r="H193" s="1"/>
  <c r="N321"/>
  <c r="N321" i="3"/>
  <c r="N321" i="1"/>
  <c r="F193" i="4" l="1"/>
  <c r="AD193"/>
  <c r="AE193"/>
  <c r="V199"/>
  <c r="Q199"/>
  <c r="G193"/>
  <c r="R193" s="1"/>
  <c r="J194"/>
  <c r="W207" s="1"/>
  <c r="W206"/>
  <c r="X206" s="1"/>
  <c r="B193"/>
  <c r="Z193"/>
  <c r="T193" s="1"/>
  <c r="I193"/>
  <c r="N322"/>
  <c r="N322" i="3"/>
  <c r="N322" i="1"/>
  <c r="M200" i="4" l="1"/>
  <c r="Q200" s="1"/>
  <c r="F194"/>
  <c r="X207"/>
  <c r="H194"/>
  <c r="O193"/>
  <c r="Y193"/>
  <c r="K194" s="1"/>
  <c r="I194"/>
  <c r="B194"/>
  <c r="Z194"/>
  <c r="T194" s="1"/>
  <c r="N323"/>
  <c r="N323" i="3"/>
  <c r="N323" i="1"/>
  <c r="V200" i="4" l="1"/>
  <c r="AD194"/>
  <c r="F195" s="1"/>
  <c r="AE194"/>
  <c r="J195"/>
  <c r="W208" s="1"/>
  <c r="X208" s="1"/>
  <c r="G194"/>
  <c r="R194" s="1"/>
  <c r="M201" s="1"/>
  <c r="O194"/>
  <c r="Y194"/>
  <c r="K195" s="1"/>
  <c r="N324"/>
  <c r="N324" i="3"/>
  <c r="N324" i="1"/>
  <c r="AD195" i="4" l="1"/>
  <c r="AE195"/>
  <c r="V201"/>
  <c r="Q201"/>
  <c r="B195"/>
  <c r="H195"/>
  <c r="I195"/>
  <c r="Z195"/>
  <c r="T195" s="1"/>
  <c r="N325"/>
  <c r="N325" i="3"/>
  <c r="N325" i="1"/>
  <c r="F196" i="4" l="1"/>
  <c r="O195"/>
  <c r="Y195"/>
  <c r="K196" s="1"/>
  <c r="G195"/>
  <c r="R195" s="1"/>
  <c r="M202" s="1"/>
  <c r="J196"/>
  <c r="W209" s="1"/>
  <c r="X209" s="1"/>
  <c r="N326"/>
  <c r="N326" i="3"/>
  <c r="N326" i="1"/>
  <c r="AD196" i="4" l="1"/>
  <c r="F197" s="1"/>
  <c r="AE196"/>
  <c r="V202"/>
  <c r="Q202" s="1"/>
  <c r="B196"/>
  <c r="H196"/>
  <c r="Z196"/>
  <c r="T196" s="1"/>
  <c r="I196"/>
  <c r="N327"/>
  <c r="N327" i="3"/>
  <c r="N327" i="1"/>
  <c r="G196" i="4" l="1"/>
  <c r="R196" s="1"/>
  <c r="M203" s="1"/>
  <c r="J197"/>
  <c r="W210" s="1"/>
  <c r="X210" s="1"/>
  <c r="O196"/>
  <c r="Y196"/>
  <c r="K197" s="1"/>
  <c r="N328"/>
  <c r="N328" i="3"/>
  <c r="N328" i="1"/>
  <c r="AD197" i="4" l="1"/>
  <c r="AE197"/>
  <c r="V203"/>
  <c r="Q203" s="1"/>
  <c r="B197"/>
  <c r="Z197"/>
  <c r="T197" s="1"/>
  <c r="I197"/>
  <c r="H197"/>
  <c r="N329"/>
  <c r="N329" i="3"/>
  <c r="N329" i="1"/>
  <c r="F198" i="4" l="1"/>
  <c r="O197"/>
  <c r="Y197"/>
  <c r="K198" s="1"/>
  <c r="J198"/>
  <c r="H198" s="1"/>
  <c r="G197"/>
  <c r="R197" s="1"/>
  <c r="M204" s="1"/>
  <c r="N330"/>
  <c r="N330" i="3"/>
  <c r="N330" i="1"/>
  <c r="AD198" i="4" l="1"/>
  <c r="F199" s="1"/>
  <c r="AE198"/>
  <c r="V204"/>
  <c r="Q204"/>
  <c r="Z198"/>
  <c r="T198" s="1"/>
  <c r="I198"/>
  <c r="Y198" s="1"/>
  <c r="K199" s="1"/>
  <c r="J199"/>
  <c r="W212" s="1"/>
  <c r="G198"/>
  <c r="R198" s="1"/>
  <c r="M205" s="1"/>
  <c r="W211"/>
  <c r="X211" s="1"/>
  <c r="B198"/>
  <c r="N331"/>
  <c r="N331" i="3"/>
  <c r="N331" i="1"/>
  <c r="AD199" i="4" l="1"/>
  <c r="AE199"/>
  <c r="V205"/>
  <c r="Q205"/>
  <c r="O198"/>
  <c r="Z199"/>
  <c r="T199" s="1"/>
  <c r="B199"/>
  <c r="H199"/>
  <c r="G199" s="1"/>
  <c r="R199" s="1"/>
  <c r="M206" s="1"/>
  <c r="I199"/>
  <c r="O199" s="1"/>
  <c r="X212"/>
  <c r="N332"/>
  <c r="N332" i="3"/>
  <c r="N332" i="1"/>
  <c r="F200" i="4" l="1"/>
  <c r="V206"/>
  <c r="Q206"/>
  <c r="J200"/>
  <c r="W213" s="1"/>
  <c r="X213" s="1"/>
  <c r="Y199"/>
  <c r="K200" s="1"/>
  <c r="N333"/>
  <c r="N333" i="3"/>
  <c r="N333" i="1"/>
  <c r="AD200" i="4" l="1"/>
  <c r="AE200"/>
  <c r="I200"/>
  <c r="O200" s="1"/>
  <c r="Z200"/>
  <c r="T200" s="1"/>
  <c r="H200"/>
  <c r="G200" s="1"/>
  <c r="R200" s="1"/>
  <c r="M207" s="1"/>
  <c r="B200"/>
  <c r="N334"/>
  <c r="N334" i="3"/>
  <c r="N334" i="1"/>
  <c r="F201" i="4" l="1"/>
  <c r="V207"/>
  <c r="Q207"/>
  <c r="J201"/>
  <c r="W214" s="1"/>
  <c r="X214" s="1"/>
  <c r="Y200"/>
  <c r="K201" s="1"/>
  <c r="N335"/>
  <c r="N335" i="3"/>
  <c r="N335" i="1"/>
  <c r="AD201" i="4" l="1"/>
  <c r="F202" s="1"/>
  <c r="AE201"/>
  <c r="Z201"/>
  <c r="T201" s="1"/>
  <c r="B201"/>
  <c r="I201"/>
  <c r="O201" s="1"/>
  <c r="H201"/>
  <c r="G201" s="1"/>
  <c r="R201" s="1"/>
  <c r="M208" s="1"/>
  <c r="N336"/>
  <c r="N336" i="3"/>
  <c r="N336" i="1"/>
  <c r="Y201" i="4" l="1"/>
  <c r="K202" s="1"/>
  <c r="AD202" s="1"/>
  <c r="V208"/>
  <c r="Q208"/>
  <c r="J202"/>
  <c r="W215" s="1"/>
  <c r="X215" s="1"/>
  <c r="N337"/>
  <c r="N337" i="3"/>
  <c r="N337" i="1"/>
  <c r="AE202" i="4" l="1"/>
  <c r="F203" s="1"/>
  <c r="I202"/>
  <c r="Y202" s="1"/>
  <c r="K203" s="1"/>
  <c r="H202"/>
  <c r="G202" s="1"/>
  <c r="R202" s="1"/>
  <c r="M209" s="1"/>
  <c r="Z202"/>
  <c r="T202" s="1"/>
  <c r="B202"/>
  <c r="N338"/>
  <c r="N338" i="3"/>
  <c r="N338" i="1"/>
  <c r="AD203" i="4" l="1"/>
  <c r="F204" s="1"/>
  <c r="AE203"/>
  <c r="O202"/>
  <c r="J203"/>
  <c r="W216" s="1"/>
  <c r="X216" s="1"/>
  <c r="V209"/>
  <c r="Q209" s="1"/>
  <c r="N339"/>
  <c r="N339" i="3"/>
  <c r="N339" i="1"/>
  <c r="Z203" i="4" l="1"/>
  <c r="T203" s="1"/>
  <c r="H203"/>
  <c r="G203" s="1"/>
  <c r="R203" s="1"/>
  <c r="M210" s="1"/>
  <c r="B203"/>
  <c r="I203"/>
  <c r="Y203" s="1"/>
  <c r="K204" s="1"/>
  <c r="N340"/>
  <c r="N340" i="3"/>
  <c r="N340" i="1"/>
  <c r="J204" i="4" l="1"/>
  <c r="B204" s="1"/>
  <c r="AD204"/>
  <c r="AE204"/>
  <c r="O203"/>
  <c r="V210"/>
  <c r="Q210" s="1"/>
  <c r="N341"/>
  <c r="N341" i="3"/>
  <c r="N341" i="1"/>
  <c r="F205" i="4" l="1"/>
  <c r="I204"/>
  <c r="Y204" s="1"/>
  <c r="K205" s="1"/>
  <c r="Z204"/>
  <c r="T204" s="1"/>
  <c r="H204"/>
  <c r="G204" s="1"/>
  <c r="R204" s="1"/>
  <c r="M211" s="1"/>
  <c r="W217"/>
  <c r="X217" s="1"/>
  <c r="N342"/>
  <c r="N342" i="3"/>
  <c r="N342" i="1"/>
  <c r="J205" i="4" l="1"/>
  <c r="W218" s="1"/>
  <c r="X218" s="1"/>
  <c r="O204"/>
  <c r="AD205"/>
  <c r="F206" s="1"/>
  <c r="AE205"/>
  <c r="V211"/>
  <c r="Q211"/>
  <c r="N343"/>
  <c r="N343" i="3"/>
  <c r="N343" i="1"/>
  <c r="Z205" i="4" l="1"/>
  <c r="T205" s="1"/>
  <c r="I205"/>
  <c r="O205" s="1"/>
  <c r="H205"/>
  <c r="J206" s="1"/>
  <c r="B205"/>
  <c r="N344"/>
  <c r="N344" i="3"/>
  <c r="N344" i="1"/>
  <c r="Y205" i="4" l="1"/>
  <c r="K206" s="1"/>
  <c r="AE206" s="1"/>
  <c r="G205"/>
  <c r="R205" s="1"/>
  <c r="M212" s="1"/>
  <c r="Q212" s="1"/>
  <c r="W219"/>
  <c r="X219" s="1"/>
  <c r="B206"/>
  <c r="H206"/>
  <c r="Z206"/>
  <c r="T206" s="1"/>
  <c r="I206"/>
  <c r="N345"/>
  <c r="N345" i="3"/>
  <c r="N345" i="1"/>
  <c r="V212" i="4" l="1"/>
  <c r="AD206"/>
  <c r="F207" s="1"/>
  <c r="G206"/>
  <c r="R206" s="1"/>
  <c r="M213" s="1"/>
  <c r="J207"/>
  <c r="W220" s="1"/>
  <c r="X220" s="1"/>
  <c r="O206"/>
  <c r="Y206"/>
  <c r="K207" s="1"/>
  <c r="N346"/>
  <c r="N346" i="3"/>
  <c r="N346" i="1"/>
  <c r="AD207" i="4" l="1"/>
  <c r="AE207"/>
  <c r="V213"/>
  <c r="Q213"/>
  <c r="B207"/>
  <c r="Z207"/>
  <c r="T207" s="1"/>
  <c r="I207"/>
  <c r="H207"/>
  <c r="N347"/>
  <c r="N347" i="3"/>
  <c r="N347" i="1"/>
  <c r="F208" i="4" l="1"/>
  <c r="Y207"/>
  <c r="K208" s="1"/>
  <c r="O207"/>
  <c r="G207"/>
  <c r="R207" s="1"/>
  <c r="M214" s="1"/>
  <c r="J208"/>
  <c r="I208" s="1"/>
  <c r="N348"/>
  <c r="N348" i="3"/>
  <c r="N348" i="1"/>
  <c r="AD208" i="4" l="1"/>
  <c r="F209" s="1"/>
  <c r="AE208"/>
  <c r="V214"/>
  <c r="Q214"/>
  <c r="Z208"/>
  <c r="T208" s="1"/>
  <c r="O208"/>
  <c r="Y208"/>
  <c r="K209" s="1"/>
  <c r="W221"/>
  <c r="X221" s="1"/>
  <c r="B208"/>
  <c r="H208"/>
  <c r="N349"/>
  <c r="N349" i="3"/>
  <c r="N349" i="1"/>
  <c r="AD209" i="4" l="1"/>
  <c r="AE209"/>
  <c r="J209"/>
  <c r="Z209" s="1"/>
  <c r="T209" s="1"/>
  <c r="G208"/>
  <c r="R208" s="1"/>
  <c r="M215" s="1"/>
  <c r="N350"/>
  <c r="V349" i="3"/>
  <c r="N350"/>
  <c r="N350" i="1"/>
  <c r="F210" i="4" l="1"/>
  <c r="V215"/>
  <c r="Q215"/>
  <c r="B209"/>
  <c r="W222"/>
  <c r="X222" s="1"/>
  <c r="I209"/>
  <c r="H209"/>
  <c r="N351"/>
  <c r="N351" i="3"/>
  <c r="V350"/>
  <c r="N351" i="1"/>
  <c r="Y209" i="4" l="1"/>
  <c r="K210" s="1"/>
  <c r="O209"/>
  <c r="J210"/>
  <c r="W223" s="1"/>
  <c r="X223" s="1"/>
  <c r="G209"/>
  <c r="R209" s="1"/>
  <c r="M216" s="1"/>
  <c r="N352"/>
  <c r="V351" i="3"/>
  <c r="N352"/>
  <c r="N352" i="1"/>
  <c r="AD210" i="4" l="1"/>
  <c r="F211" s="1"/>
  <c r="AE210"/>
  <c r="V216"/>
  <c r="Q216" s="1"/>
  <c r="B210"/>
  <c r="Z210"/>
  <c r="T210" s="1"/>
  <c r="H210"/>
  <c r="I210"/>
  <c r="N353"/>
  <c r="N353" i="3"/>
  <c r="V352"/>
  <c r="N353" i="1"/>
  <c r="G210" i="4" l="1"/>
  <c r="R210" s="1"/>
  <c r="M217" s="1"/>
  <c r="J211"/>
  <c r="W224" s="1"/>
  <c r="X224" s="1"/>
  <c r="Y210"/>
  <c r="K211" s="1"/>
  <c r="O210"/>
  <c r="N354"/>
  <c r="V353" i="3"/>
  <c r="N354"/>
  <c r="N354" i="1"/>
  <c r="AD211" i="4" l="1"/>
  <c r="AE211"/>
  <c r="V217"/>
  <c r="Q217" s="1"/>
  <c r="I211"/>
  <c r="H211"/>
  <c r="B211"/>
  <c r="Z211"/>
  <c r="T211" s="1"/>
  <c r="N355"/>
  <c r="N355" i="3"/>
  <c r="V354"/>
  <c r="N355" i="1"/>
  <c r="F212" i="4" l="1"/>
  <c r="O211"/>
  <c r="Y211"/>
  <c r="K212" s="1"/>
  <c r="G211"/>
  <c r="R211" s="1"/>
  <c r="M218" s="1"/>
  <c r="J212"/>
  <c r="W225" s="1"/>
  <c r="X225" s="1"/>
  <c r="N356"/>
  <c r="V355" i="3"/>
  <c r="N356"/>
  <c r="N356" i="1"/>
  <c r="AD212" i="4" l="1"/>
  <c r="F213" s="1"/>
  <c r="AE212"/>
  <c r="V218"/>
  <c r="Q218"/>
  <c r="Z212"/>
  <c r="T212" s="1"/>
  <c r="I212"/>
  <c r="H212"/>
  <c r="B212"/>
  <c r="N357"/>
  <c r="N357" i="3"/>
  <c r="V356"/>
  <c r="N357" i="1"/>
  <c r="Y212" i="4" l="1"/>
  <c r="K213" s="1"/>
  <c r="O212"/>
  <c r="G212"/>
  <c r="R212" s="1"/>
  <c r="M219" s="1"/>
  <c r="J213"/>
  <c r="Z213" s="1"/>
  <c r="T213" s="1"/>
  <c r="N358"/>
  <c r="V357" i="3"/>
  <c r="N358"/>
  <c r="N358" i="1"/>
  <c r="AD213" i="4" l="1"/>
  <c r="AE213"/>
  <c r="V219"/>
  <c r="Q219"/>
  <c r="H213"/>
  <c r="W226"/>
  <c r="X226" s="1"/>
  <c r="B213"/>
  <c r="I213"/>
  <c r="N359"/>
  <c r="N359" i="3"/>
  <c r="V358"/>
  <c r="N359" i="1"/>
  <c r="F214" i="4" l="1"/>
  <c r="G213"/>
  <c r="R213" s="1"/>
  <c r="M220" s="1"/>
  <c r="J214"/>
  <c r="W227" s="1"/>
  <c r="X227" s="1"/>
  <c r="O213"/>
  <c r="Y213"/>
  <c r="K214" s="1"/>
  <c r="N360"/>
  <c r="V359" i="3"/>
  <c r="N360"/>
  <c r="N360" i="1"/>
  <c r="AD214" i="4" l="1"/>
  <c r="AE214"/>
  <c r="V220"/>
  <c r="Q220"/>
  <c r="B214"/>
  <c r="Z214"/>
  <c r="T214" s="1"/>
  <c r="I214"/>
  <c r="H214"/>
  <c r="N361"/>
  <c r="N361" i="3"/>
  <c r="V360"/>
  <c r="N361" i="1"/>
  <c r="F215" i="4" l="1"/>
  <c r="Y214"/>
  <c r="K215" s="1"/>
  <c r="O214"/>
  <c r="G214"/>
  <c r="R214" s="1"/>
  <c r="M221" s="1"/>
  <c r="J215"/>
  <c r="N362"/>
  <c r="V361" i="3"/>
  <c r="N362"/>
  <c r="N362" i="1"/>
  <c r="AD215" i="4" l="1"/>
  <c r="F216" s="1"/>
  <c r="AE215"/>
  <c r="V221"/>
  <c r="Q221"/>
  <c r="W228"/>
  <c r="X228" s="1"/>
  <c r="B215"/>
  <c r="H215"/>
  <c r="Z215"/>
  <c r="T215" s="1"/>
  <c r="I215"/>
  <c r="N363"/>
  <c r="N363" i="3"/>
  <c r="V362"/>
  <c r="N363" i="1"/>
  <c r="Y215" i="4" l="1"/>
  <c r="K216" s="1"/>
  <c r="O215"/>
  <c r="J216"/>
  <c r="W229" s="1"/>
  <c r="X229" s="1"/>
  <c r="G215"/>
  <c r="R215" s="1"/>
  <c r="M222" s="1"/>
  <c r="N364"/>
  <c r="V363" i="3"/>
  <c r="N364"/>
  <c r="N364" i="1"/>
  <c r="AD216" i="4" l="1"/>
  <c r="AE216"/>
  <c r="V222"/>
  <c r="Q222"/>
  <c r="B216"/>
  <c r="H216"/>
  <c r="Z216"/>
  <c r="T216" s="1"/>
  <c r="I216"/>
  <c r="N365"/>
  <c r="N365" i="3"/>
  <c r="V364"/>
  <c r="N365" i="1"/>
  <c r="F217" i="4" l="1"/>
  <c r="G216"/>
  <c r="R216" s="1"/>
  <c r="M223" s="1"/>
  <c r="J217"/>
  <c r="W230" s="1"/>
  <c r="X230" s="1"/>
  <c r="O216"/>
  <c r="Y216"/>
  <c r="K217" s="1"/>
  <c r="N366"/>
  <c r="V365" i="3"/>
  <c r="N366"/>
  <c r="N366" i="1"/>
  <c r="AD217" i="4" l="1"/>
  <c r="F218" s="1"/>
  <c r="AE217"/>
  <c r="V223"/>
  <c r="Q223" s="1"/>
  <c r="B217"/>
  <c r="I217"/>
  <c r="Y217" s="1"/>
  <c r="K218" s="1"/>
  <c r="Z217"/>
  <c r="T217" s="1"/>
  <c r="H217"/>
  <c r="G217" s="1"/>
  <c r="R217" s="1"/>
  <c r="M224" s="1"/>
  <c r="N367"/>
  <c r="N367" i="3"/>
  <c r="V366"/>
  <c r="N367" i="1"/>
  <c r="AD218" i="4" l="1"/>
  <c r="AE218"/>
  <c r="V224"/>
  <c r="Q224" s="1"/>
  <c r="O217"/>
  <c r="J218"/>
  <c r="W231" s="1"/>
  <c r="X231" s="1"/>
  <c r="N368"/>
  <c r="V367" i="3"/>
  <c r="N368"/>
  <c r="N368" i="1"/>
  <c r="F219" i="4" l="1"/>
  <c r="H218"/>
  <c r="B218"/>
  <c r="Z218"/>
  <c r="T218" s="1"/>
  <c r="I218"/>
  <c r="Y218" s="1"/>
  <c r="K219" s="1"/>
  <c r="N369"/>
  <c r="N369" i="3"/>
  <c r="V368"/>
  <c r="N369" i="1"/>
  <c r="AD219" i="4" l="1"/>
  <c r="F220" s="1"/>
  <c r="AE219"/>
  <c r="O218"/>
  <c r="J219"/>
  <c r="I219" s="1"/>
  <c r="O219" s="1"/>
  <c r="G218"/>
  <c r="R218" s="1"/>
  <c r="M225" s="1"/>
  <c r="N370"/>
  <c r="V369" i="3"/>
  <c r="N370"/>
  <c r="N370" i="1"/>
  <c r="V225" i="4" l="1"/>
  <c r="Q225" s="1"/>
  <c r="W232"/>
  <c r="X232" s="1"/>
  <c r="Y219"/>
  <c r="K220" s="1"/>
  <c r="H219"/>
  <c r="J220" s="1"/>
  <c r="W233" s="1"/>
  <c r="B219"/>
  <c r="Z219"/>
  <c r="T219" s="1"/>
  <c r="N371"/>
  <c r="N371" i="3"/>
  <c r="V370"/>
  <c r="N371" i="1"/>
  <c r="AD220" i="4" l="1"/>
  <c r="AE220"/>
  <c r="G219"/>
  <c r="R219" s="1"/>
  <c r="M226" s="1"/>
  <c r="X233"/>
  <c r="Z220"/>
  <c r="T220" s="1"/>
  <c r="I220"/>
  <c r="O220" s="1"/>
  <c r="B220"/>
  <c r="H220"/>
  <c r="G220" s="1"/>
  <c r="R220" s="1"/>
  <c r="M227" s="1"/>
  <c r="N372"/>
  <c r="V371" i="3"/>
  <c r="N372"/>
  <c r="N372" i="1"/>
  <c r="V226" i="4" l="1"/>
  <c r="Q226" s="1"/>
  <c r="V227"/>
  <c r="Q227" s="1"/>
  <c r="F221"/>
  <c r="Y220"/>
  <c r="K221" s="1"/>
  <c r="J221"/>
  <c r="I221" s="1"/>
  <c r="N373"/>
  <c r="N373" i="3"/>
  <c r="V372"/>
  <c r="N373" i="1"/>
  <c r="AD221" i="4" l="1"/>
  <c r="AE221"/>
  <c r="Z221"/>
  <c r="T221" s="1"/>
  <c r="H221"/>
  <c r="J222" s="1"/>
  <c r="W234"/>
  <c r="X234" s="1"/>
  <c r="B221"/>
  <c r="O221"/>
  <c r="Y221"/>
  <c r="K222" s="1"/>
  <c r="N374"/>
  <c r="V373" i="3"/>
  <c r="N374"/>
  <c r="N374" i="1"/>
  <c r="F222" i="4" l="1"/>
  <c r="AD222"/>
  <c r="F223" s="1"/>
  <c r="AE222"/>
  <c r="G221"/>
  <c r="R221" s="1"/>
  <c r="M228" s="1"/>
  <c r="I222"/>
  <c r="W235"/>
  <c r="X235" s="1"/>
  <c r="H222"/>
  <c r="B222"/>
  <c r="Z222"/>
  <c r="T222" s="1"/>
  <c r="N375"/>
  <c r="N375" i="3"/>
  <c r="V374"/>
  <c r="N375" i="1"/>
  <c r="V228" i="4" l="1"/>
  <c r="Q228" s="1"/>
  <c r="O222"/>
  <c r="Y222"/>
  <c r="K223" s="1"/>
  <c r="J223"/>
  <c r="I223" s="1"/>
  <c r="G222"/>
  <c r="R222" s="1"/>
  <c r="M229" s="1"/>
  <c r="N376"/>
  <c r="V375" i="3"/>
  <c r="N376"/>
  <c r="N376" i="1"/>
  <c r="AD223" i="4" l="1"/>
  <c r="AE223"/>
  <c r="H223"/>
  <c r="G223" s="1"/>
  <c r="R223" s="1"/>
  <c r="M230" s="1"/>
  <c r="B223"/>
  <c r="V229"/>
  <c r="Q229" s="1"/>
  <c r="O223"/>
  <c r="Y223"/>
  <c r="K224" s="1"/>
  <c r="Z223"/>
  <c r="T223" s="1"/>
  <c r="W236"/>
  <c r="X236" s="1"/>
  <c r="N377"/>
  <c r="N377" i="3"/>
  <c r="V376"/>
  <c r="N377" i="1"/>
  <c r="F224" i="4" l="1"/>
  <c r="AD224"/>
  <c r="F225" s="1"/>
  <c r="AE224"/>
  <c r="J224"/>
  <c r="W237" s="1"/>
  <c r="X237" s="1"/>
  <c r="V230"/>
  <c r="Q230" s="1"/>
  <c r="N378"/>
  <c r="V377" i="3"/>
  <c r="N378"/>
  <c r="N378" i="1"/>
  <c r="B224" i="4" l="1"/>
  <c r="I224"/>
  <c r="Y224" s="1"/>
  <c r="K225" s="1"/>
  <c r="H224"/>
  <c r="G224" s="1"/>
  <c r="R224" s="1"/>
  <c r="M231" s="1"/>
  <c r="Z224"/>
  <c r="T224" s="1"/>
  <c r="N379"/>
  <c r="N379" i="3"/>
  <c r="V378"/>
  <c r="N379" i="1"/>
  <c r="AD225" i="4" l="1"/>
  <c r="AE225"/>
  <c r="O224"/>
  <c r="J225"/>
  <c r="W238" s="1"/>
  <c r="X238" s="1"/>
  <c r="V231"/>
  <c r="Q231" s="1"/>
  <c r="N380"/>
  <c r="V379" i="3"/>
  <c r="N380"/>
  <c r="N380" i="1"/>
  <c r="F226" i="4" l="1"/>
  <c r="B225"/>
  <c r="H225"/>
  <c r="G225" s="1"/>
  <c r="R225" s="1"/>
  <c r="M232" s="1"/>
  <c r="Z225"/>
  <c r="T225" s="1"/>
  <c r="I225"/>
  <c r="Y225" s="1"/>
  <c r="K226" s="1"/>
  <c r="N381"/>
  <c r="N381" i="3"/>
  <c r="V380"/>
  <c r="N381" i="1"/>
  <c r="AD226" i="4" l="1"/>
  <c r="F227" s="1"/>
  <c r="AE226"/>
  <c r="J226"/>
  <c r="W239" s="1"/>
  <c r="X239" s="1"/>
  <c r="O225"/>
  <c r="V232"/>
  <c r="Q232" s="1"/>
  <c r="N382"/>
  <c r="V381" i="3"/>
  <c r="N382"/>
  <c r="N382" i="1"/>
  <c r="I226" i="4" l="1"/>
  <c r="O226" s="1"/>
  <c r="B226"/>
  <c r="Z226"/>
  <c r="T226" s="1"/>
  <c r="H226"/>
  <c r="J227" s="1"/>
  <c r="N383"/>
  <c r="N383" i="3"/>
  <c r="V382"/>
  <c r="N383" i="1"/>
  <c r="G226" i="4" l="1"/>
  <c r="R226" s="1"/>
  <c r="M233" s="1"/>
  <c r="Y226"/>
  <c r="K227" s="1"/>
  <c r="I227"/>
  <c r="Y227" s="1"/>
  <c r="K228" s="1"/>
  <c r="H227"/>
  <c r="G227" s="1"/>
  <c r="R227" s="1"/>
  <c r="M234" s="1"/>
  <c r="Z227"/>
  <c r="T227" s="1"/>
  <c r="W240"/>
  <c r="X240" s="1"/>
  <c r="B227"/>
  <c r="N384"/>
  <c r="V383" i="3"/>
  <c r="N384"/>
  <c r="N384" i="1"/>
  <c r="AD227" i="4" l="1"/>
  <c r="AE227"/>
  <c r="AD228"/>
  <c r="AE228"/>
  <c r="V233"/>
  <c r="Q233" s="1"/>
  <c r="O227"/>
  <c r="V234"/>
  <c r="Q234" s="1"/>
  <c r="J228"/>
  <c r="W241" s="1"/>
  <c r="X241" s="1"/>
  <c r="N385"/>
  <c r="N385" i="3"/>
  <c r="V384"/>
  <c r="N385" i="1"/>
  <c r="F228" i="4" l="1"/>
  <c r="F229"/>
  <c r="B228"/>
  <c r="I228"/>
  <c r="Y228" s="1"/>
  <c r="K229" s="1"/>
  <c r="Z228"/>
  <c r="T228" s="1"/>
  <c r="H228"/>
  <c r="J229" s="1"/>
  <c r="Z229" s="1"/>
  <c r="T229" s="1"/>
  <c r="N386"/>
  <c r="V385" i="3"/>
  <c r="N386"/>
  <c r="N386" i="1"/>
  <c r="AD229" i="4" l="1"/>
  <c r="F230" s="1"/>
  <c r="AE229"/>
  <c r="G228"/>
  <c r="R228" s="1"/>
  <c r="M235" s="1"/>
  <c r="H229"/>
  <c r="J230" s="1"/>
  <c r="W243" s="1"/>
  <c r="I229"/>
  <c r="Y229" s="1"/>
  <c r="K230" s="1"/>
  <c r="O228"/>
  <c r="W242"/>
  <c r="X242" s="1"/>
  <c r="B229"/>
  <c r="N387"/>
  <c r="N387" i="3"/>
  <c r="V386"/>
  <c r="N387" i="1"/>
  <c r="AD230" i="4" l="1"/>
  <c r="AE230"/>
  <c r="V235"/>
  <c r="Q235" s="1"/>
  <c r="G229"/>
  <c r="R229" s="1"/>
  <c r="M236" s="1"/>
  <c r="O229"/>
  <c r="X243"/>
  <c r="B230"/>
  <c r="Z230"/>
  <c r="T230" s="1"/>
  <c r="I230"/>
  <c r="H230"/>
  <c r="N388"/>
  <c r="V387" i="3"/>
  <c r="N388"/>
  <c r="N388" i="1"/>
  <c r="V236" i="4" l="1"/>
  <c r="Q236" s="1"/>
  <c r="F231"/>
  <c r="O230"/>
  <c r="Y230"/>
  <c r="K231" s="1"/>
  <c r="G230"/>
  <c r="R230" s="1"/>
  <c r="M237" s="1"/>
  <c r="J231"/>
  <c r="W244" s="1"/>
  <c r="X244" s="1"/>
  <c r="N389"/>
  <c r="N389" i="3"/>
  <c r="V388"/>
  <c r="N389" i="1"/>
  <c r="AD231" i="4" l="1"/>
  <c r="F232" s="1"/>
  <c r="AE231"/>
  <c r="V237"/>
  <c r="Q237" s="1"/>
  <c r="I231"/>
  <c r="H231"/>
  <c r="Z231"/>
  <c r="T231" s="1"/>
  <c r="B231"/>
  <c r="N390"/>
  <c r="V389" i="3"/>
  <c r="N390"/>
  <c r="N390" i="1"/>
  <c r="Y231" i="4" l="1"/>
  <c r="K232" s="1"/>
  <c r="O231"/>
  <c r="G231"/>
  <c r="R231" s="1"/>
  <c r="M238" s="1"/>
  <c r="J232"/>
  <c r="W245" s="1"/>
  <c r="X245" s="1"/>
  <c r="N391"/>
  <c r="N391" i="3"/>
  <c r="V390"/>
  <c r="N391" i="1"/>
  <c r="AD232" i="4" l="1"/>
  <c r="AE232"/>
  <c r="B232"/>
  <c r="V238"/>
  <c r="Q238" s="1"/>
  <c r="H232"/>
  <c r="Z232"/>
  <c r="T232" s="1"/>
  <c r="I232"/>
  <c r="N392"/>
  <c r="V391" i="3"/>
  <c r="N392"/>
  <c r="N392" i="1"/>
  <c r="F233" i="4" l="1"/>
  <c r="J233"/>
  <c r="G232"/>
  <c r="R232" s="1"/>
  <c r="M239" s="1"/>
  <c r="Y232"/>
  <c r="K233" s="1"/>
  <c r="O232"/>
  <c r="N393"/>
  <c r="N393" i="3"/>
  <c r="V392"/>
  <c r="N393" i="1"/>
  <c r="Q239" i="4" l="1"/>
  <c r="AD233"/>
  <c r="F234" s="1"/>
  <c r="AE233"/>
  <c r="V239"/>
  <c r="Z233"/>
  <c r="T233" s="1"/>
  <c r="W246"/>
  <c r="X246" s="1"/>
  <c r="B233"/>
  <c r="I233"/>
  <c r="H233"/>
  <c r="N394"/>
  <c r="V393" i="3"/>
  <c r="N394"/>
  <c r="N394" i="1"/>
  <c r="G233" i="4" l="1"/>
  <c r="R233" s="1"/>
  <c r="M240" s="1"/>
  <c r="J234"/>
  <c r="W247" s="1"/>
  <c r="X247" s="1"/>
  <c r="O233"/>
  <c r="Y233"/>
  <c r="K234" s="1"/>
  <c r="N395"/>
  <c r="N395" i="3"/>
  <c r="V394"/>
  <c r="N395" i="1"/>
  <c r="Q240" i="4" l="1"/>
  <c r="AD234"/>
  <c r="AE234"/>
  <c r="V240"/>
  <c r="B234"/>
  <c r="Z234"/>
  <c r="T234" s="1"/>
  <c r="I234"/>
  <c r="H234"/>
  <c r="N396"/>
  <c r="V395" i="3"/>
  <c r="N396"/>
  <c r="N396" i="1"/>
  <c r="F235" i="4" l="1"/>
  <c r="O234"/>
  <c r="Y234"/>
  <c r="K235" s="1"/>
  <c r="G234"/>
  <c r="R234" s="1"/>
  <c r="M241" s="1"/>
  <c r="J235"/>
  <c r="H235" s="1"/>
  <c r="N397"/>
  <c r="N397" i="3"/>
  <c r="V396"/>
  <c r="N397" i="1"/>
  <c r="AD235" i="4" l="1"/>
  <c r="AE235"/>
  <c r="Z235"/>
  <c r="T235" s="1"/>
  <c r="V241"/>
  <c r="Q241" s="1"/>
  <c r="G235"/>
  <c r="R235" s="1"/>
  <c r="M242" s="1"/>
  <c r="J236"/>
  <c r="W249" s="1"/>
  <c r="I235"/>
  <c r="W248"/>
  <c r="X248" s="1"/>
  <c r="B235"/>
  <c r="N398"/>
  <c r="N398" i="3"/>
  <c r="V397"/>
  <c r="N398" i="1"/>
  <c r="F236" i="4" l="1"/>
  <c r="V242"/>
  <c r="Q242" s="1"/>
  <c r="Y235"/>
  <c r="K236" s="1"/>
  <c r="O235"/>
  <c r="I236"/>
  <c r="Z236"/>
  <c r="T236" s="1"/>
  <c r="X249"/>
  <c r="B236"/>
  <c r="H236"/>
  <c r="N399"/>
  <c r="V398" i="3"/>
  <c r="N399"/>
  <c r="N399" i="1"/>
  <c r="AD236" i="4" l="1"/>
  <c r="F237" s="1"/>
  <c r="AE236"/>
  <c r="Y236"/>
  <c r="K237" s="1"/>
  <c r="O236"/>
  <c r="J237"/>
  <c r="I237" s="1"/>
  <c r="G236"/>
  <c r="R236" s="1"/>
  <c r="M243" s="1"/>
  <c r="N400"/>
  <c r="N400" i="3"/>
  <c r="V399"/>
  <c r="N400" i="1"/>
  <c r="Q243" i="4" l="1"/>
  <c r="AD237"/>
  <c r="AE237"/>
  <c r="V243"/>
  <c r="B237"/>
  <c r="Z237"/>
  <c r="T237" s="1"/>
  <c r="Y237"/>
  <c r="K238" s="1"/>
  <c r="O237"/>
  <c r="H237"/>
  <c r="W250"/>
  <c r="X250" s="1"/>
  <c r="N401"/>
  <c r="V400" i="3"/>
  <c r="N401"/>
  <c r="N401" i="1"/>
  <c r="AD238" i="4" l="1"/>
  <c r="F239" s="1"/>
  <c r="AE238"/>
  <c r="F238"/>
  <c r="G237"/>
  <c r="R237" s="1"/>
  <c r="M244" s="1"/>
  <c r="J238"/>
  <c r="N402"/>
  <c r="N402" i="3"/>
  <c r="V401"/>
  <c r="N402" i="1"/>
  <c r="V244" i="4" l="1"/>
  <c r="Q244" s="1"/>
  <c r="W251"/>
  <c r="X251" s="1"/>
  <c r="B238"/>
  <c r="I238"/>
  <c r="H238"/>
  <c r="Z238"/>
  <c r="T238" s="1"/>
  <c r="N403"/>
  <c r="V402" i="3"/>
  <c r="N403"/>
  <c r="N403" i="1"/>
  <c r="O238" i="4" l="1"/>
  <c r="Y238"/>
  <c r="K239" s="1"/>
  <c r="J239"/>
  <c r="W252" s="1"/>
  <c r="X252" s="1"/>
  <c r="G238"/>
  <c r="R238" s="1"/>
  <c r="M245" s="1"/>
  <c r="N404"/>
  <c r="N404" i="3"/>
  <c r="V403"/>
  <c r="N404" i="1"/>
  <c r="AD239" i="4" l="1"/>
  <c r="F240" s="1"/>
  <c r="AE239"/>
  <c r="V245"/>
  <c r="Q245" s="1"/>
  <c r="B239"/>
  <c r="H239"/>
  <c r="G239" s="1"/>
  <c r="R239" s="1"/>
  <c r="M246" s="1"/>
  <c r="Z239"/>
  <c r="T239" s="1"/>
  <c r="I239"/>
  <c r="Y239" s="1"/>
  <c r="K240" s="1"/>
  <c r="N405"/>
  <c r="V404" i="3"/>
  <c r="N405"/>
  <c r="N405" i="1"/>
  <c r="AD240" i="4" l="1"/>
  <c r="F241" s="1"/>
  <c r="AE240"/>
  <c r="O239"/>
  <c r="J240"/>
  <c r="W253" s="1"/>
  <c r="X253" s="1"/>
  <c r="V246"/>
  <c r="Q246" s="1"/>
  <c r="N406"/>
  <c r="N406" i="3"/>
  <c r="V405"/>
  <c r="N406" i="1"/>
  <c r="Z240" i="4" l="1"/>
  <c r="T240" s="1"/>
  <c r="B240"/>
  <c r="I240"/>
  <c r="O240" s="1"/>
  <c r="H240"/>
  <c r="G240" s="1"/>
  <c r="R240" s="1"/>
  <c r="M247" s="1"/>
  <c r="N407"/>
  <c r="V406" i="3"/>
  <c r="N407"/>
  <c r="N407" i="1"/>
  <c r="Q247" i="4" l="1"/>
  <c r="Y240"/>
  <c r="K241" s="1"/>
  <c r="J241"/>
  <c r="W254" s="1"/>
  <c r="X254" s="1"/>
  <c r="V247"/>
  <c r="N408"/>
  <c r="N408" i="3"/>
  <c r="V407"/>
  <c r="N408" i="1"/>
  <c r="AD241" i="4" l="1"/>
  <c r="AE241"/>
  <c r="B241"/>
  <c r="Z241"/>
  <c r="T241" s="1"/>
  <c r="H241"/>
  <c r="J242" s="1"/>
  <c r="W255" s="1"/>
  <c r="X255" s="1"/>
  <c r="I241"/>
  <c r="Y241" s="1"/>
  <c r="K242" s="1"/>
  <c r="N409"/>
  <c r="V408" i="3"/>
  <c r="N409"/>
  <c r="N409" i="1"/>
  <c r="F242" i="4" l="1"/>
  <c r="AD242"/>
  <c r="AE242"/>
  <c r="G241"/>
  <c r="R241" s="1"/>
  <c r="M248" s="1"/>
  <c r="B242"/>
  <c r="O241"/>
  <c r="H242"/>
  <c r="J243" s="1"/>
  <c r="W256" s="1"/>
  <c r="X256" s="1"/>
  <c r="I242"/>
  <c r="Z242"/>
  <c r="T242" s="1"/>
  <c r="N410"/>
  <c r="N410" i="3"/>
  <c r="V409"/>
  <c r="N410" i="1"/>
  <c r="F243" i="4" l="1"/>
  <c r="V248"/>
  <c r="Q248" s="1"/>
  <c r="G242"/>
  <c r="R242" s="1"/>
  <c r="M249" s="1"/>
  <c r="H243"/>
  <c r="Y242"/>
  <c r="K243" s="1"/>
  <c r="O242"/>
  <c r="I243"/>
  <c r="B243"/>
  <c r="Z243"/>
  <c r="T243" s="1"/>
  <c r="N411"/>
  <c r="V410" i="3"/>
  <c r="N411"/>
  <c r="N411" i="1"/>
  <c r="Q249" i="4" l="1"/>
  <c r="AD243"/>
  <c r="F244" s="1"/>
  <c r="AE243"/>
  <c r="V249"/>
  <c r="J244"/>
  <c r="W257" s="1"/>
  <c r="X257" s="1"/>
  <c r="G243"/>
  <c r="R243" s="1"/>
  <c r="M250" s="1"/>
  <c r="Y243"/>
  <c r="K244" s="1"/>
  <c r="O243"/>
  <c r="N412"/>
  <c r="N412" i="3"/>
  <c r="V411"/>
  <c r="N412" i="1"/>
  <c r="Q250" i="4" l="1"/>
  <c r="AD244"/>
  <c r="AE244"/>
  <c r="V250"/>
  <c r="B244"/>
  <c r="H244"/>
  <c r="I244"/>
  <c r="Z244"/>
  <c r="T244" s="1"/>
  <c r="N413"/>
  <c r="V412" i="3"/>
  <c r="N413"/>
  <c r="N413" i="1"/>
  <c r="F245" i="4" l="1"/>
  <c r="Y244"/>
  <c r="K245" s="1"/>
  <c r="O244"/>
  <c r="J245"/>
  <c r="I245" s="1"/>
  <c r="G244"/>
  <c r="R244" s="1"/>
  <c r="M251" s="1"/>
  <c r="N414"/>
  <c r="N414" i="3"/>
  <c r="V413"/>
  <c r="N414" i="1"/>
  <c r="AD245" i="4" l="1"/>
  <c r="F246" s="1"/>
  <c r="AE245"/>
  <c r="Z245"/>
  <c r="T245" s="1"/>
  <c r="H245"/>
  <c r="G245" s="1"/>
  <c r="R245" s="1"/>
  <c r="M252" s="1"/>
  <c r="V251"/>
  <c r="Q251" s="1"/>
  <c r="Y245"/>
  <c r="K246" s="1"/>
  <c r="O245"/>
  <c r="W258"/>
  <c r="X258" s="1"/>
  <c r="B245"/>
  <c r="N415"/>
  <c r="V414" i="3"/>
  <c r="N415"/>
  <c r="N415" i="1"/>
  <c r="AD246" i="4" l="1"/>
  <c r="AE246"/>
  <c r="J246"/>
  <c r="W259" s="1"/>
  <c r="X259" s="1"/>
  <c r="V252"/>
  <c r="Q252" s="1"/>
  <c r="N416"/>
  <c r="N416" i="3"/>
  <c r="V415"/>
  <c r="N416" i="1"/>
  <c r="F247" i="4" l="1"/>
  <c r="B246"/>
  <c r="I246"/>
  <c r="O246" s="1"/>
  <c r="Z246"/>
  <c r="T246" s="1"/>
  <c r="H246"/>
  <c r="G246" s="1"/>
  <c r="R246" s="1"/>
  <c r="M253" s="1"/>
  <c r="N417"/>
  <c r="V416" i="3"/>
  <c r="N417"/>
  <c r="N417" i="1"/>
  <c r="Q253" i="4" l="1"/>
  <c r="J247"/>
  <c r="W260" s="1"/>
  <c r="X260" s="1"/>
  <c r="Y246"/>
  <c r="K247" s="1"/>
  <c r="V253"/>
  <c r="N418"/>
  <c r="N418" i="3"/>
  <c r="V417"/>
  <c r="N418" i="1"/>
  <c r="AD247" i="4" l="1"/>
  <c r="F248" s="1"/>
  <c r="AE247"/>
  <c r="Z247"/>
  <c r="T247" s="1"/>
  <c r="I247"/>
  <c r="O247" s="1"/>
  <c r="H247"/>
  <c r="J248" s="1"/>
  <c r="B247"/>
  <c r="N419"/>
  <c r="V418" i="3"/>
  <c r="N419"/>
  <c r="N419" i="1"/>
  <c r="Y247" i="4" l="1"/>
  <c r="K248" s="1"/>
  <c r="B248"/>
  <c r="Z248"/>
  <c r="T248" s="1"/>
  <c r="G247"/>
  <c r="R247" s="1"/>
  <c r="M254" s="1"/>
  <c r="H248"/>
  <c r="G248" s="1"/>
  <c r="R248" s="1"/>
  <c r="M255" s="1"/>
  <c r="I248"/>
  <c r="W261"/>
  <c r="X261" s="1"/>
  <c r="N420"/>
  <c r="N420" i="3"/>
  <c r="V419"/>
  <c r="N420" i="1"/>
  <c r="AD248" i="4" l="1"/>
  <c r="AE248"/>
  <c r="V254"/>
  <c r="Q254" s="1"/>
  <c r="J249"/>
  <c r="W262" s="1"/>
  <c r="X262" s="1"/>
  <c r="V255"/>
  <c r="Q255" s="1"/>
  <c r="O248"/>
  <c r="Y248"/>
  <c r="K249" s="1"/>
  <c r="N421"/>
  <c r="V420" i="3"/>
  <c r="N421"/>
  <c r="N421" i="1"/>
  <c r="F249" i="4" l="1"/>
  <c r="AD249"/>
  <c r="AE249"/>
  <c r="I249"/>
  <c r="Y249" s="1"/>
  <c r="K250" s="1"/>
  <c r="B249"/>
  <c r="H249"/>
  <c r="G249" s="1"/>
  <c r="R249" s="1"/>
  <c r="Z249"/>
  <c r="T249" s="1"/>
  <c r="N422"/>
  <c r="N422" i="3"/>
  <c r="V421"/>
  <c r="N422" i="1"/>
  <c r="M256" i="4" l="1"/>
  <c r="V256" s="1"/>
  <c r="Q256" s="1"/>
  <c r="AD250"/>
  <c r="F251" s="1"/>
  <c r="AE250"/>
  <c r="O249"/>
  <c r="J250"/>
  <c r="H250" s="1"/>
  <c r="J251" s="1"/>
  <c r="H251" s="1"/>
  <c r="F250"/>
  <c r="N423"/>
  <c r="V422" i="3"/>
  <c r="N423"/>
  <c r="N423" i="1"/>
  <c r="W263" i="4" l="1"/>
  <c r="X263" s="1"/>
  <c r="I250"/>
  <c r="O250" s="1"/>
  <c r="B250"/>
  <c r="B251" s="1"/>
  <c r="Z250"/>
  <c r="T250" s="1"/>
  <c r="G250"/>
  <c r="R250" s="1"/>
  <c r="M257" s="1"/>
  <c r="G251"/>
  <c r="R251" s="1"/>
  <c r="M258" s="1"/>
  <c r="Z251"/>
  <c r="T251" s="1"/>
  <c r="W264"/>
  <c r="N424"/>
  <c r="N424" i="3"/>
  <c r="V423"/>
  <c r="N424" i="1"/>
  <c r="V257" i="4" l="1"/>
  <c r="Q257" s="1"/>
  <c r="X264"/>
  <c r="I251"/>
  <c r="O251" s="1"/>
  <c r="Y250"/>
  <c r="K251" s="1"/>
  <c r="V258"/>
  <c r="Q258" s="1"/>
  <c r="N425"/>
  <c r="V424" i="3"/>
  <c r="N425"/>
  <c r="N425" i="1"/>
  <c r="AD251" i="4" l="1"/>
  <c r="AE251"/>
  <c r="J252"/>
  <c r="H252" s="1"/>
  <c r="Y251"/>
  <c r="K252" s="1"/>
  <c r="N426"/>
  <c r="N426" i="3"/>
  <c r="V425"/>
  <c r="N426" i="1"/>
  <c r="AD252" i="4" l="1"/>
  <c r="F253" s="1"/>
  <c r="AE252"/>
  <c r="Z252"/>
  <c r="T252" s="1"/>
  <c r="W265"/>
  <c r="X265" s="1"/>
  <c r="B252"/>
  <c r="I252"/>
  <c r="O252" s="1"/>
  <c r="F252"/>
  <c r="J253"/>
  <c r="W266" s="1"/>
  <c r="G252"/>
  <c r="R252" s="1"/>
  <c r="N427"/>
  <c r="V426" i="3"/>
  <c r="N427"/>
  <c r="N427" i="1"/>
  <c r="Y252" i="4" l="1"/>
  <c r="K253" s="1"/>
  <c r="X266"/>
  <c r="M259"/>
  <c r="Z253"/>
  <c r="T253" s="1"/>
  <c r="H253"/>
  <c r="B253"/>
  <c r="I253"/>
  <c r="N428"/>
  <c r="N428" i="3"/>
  <c r="V427"/>
  <c r="N428" i="1"/>
  <c r="AD253" i="4" l="1"/>
  <c r="AE253"/>
  <c r="V259"/>
  <c r="Q259" s="1"/>
  <c r="J254"/>
  <c r="W267" s="1"/>
  <c r="X267" s="1"/>
  <c r="G253"/>
  <c r="R253" s="1"/>
  <c r="M260" s="1"/>
  <c r="Y253"/>
  <c r="K254" s="1"/>
  <c r="O253"/>
  <c r="N429"/>
  <c r="V428" i="3"/>
  <c r="N429"/>
  <c r="N429" i="1"/>
  <c r="F254" i="4" l="1"/>
  <c r="AD254"/>
  <c r="F255" s="1"/>
  <c r="AE254"/>
  <c r="V260"/>
  <c r="Q260" s="1"/>
  <c r="H254"/>
  <c r="J255" s="1"/>
  <c r="Z255" s="1"/>
  <c r="T255" s="1"/>
  <c r="I254"/>
  <c r="Y254" s="1"/>
  <c r="K255" s="1"/>
  <c r="Z254"/>
  <c r="T254" s="1"/>
  <c r="B254"/>
  <c r="N430"/>
  <c r="N430" i="3"/>
  <c r="V429"/>
  <c r="N430" i="1"/>
  <c r="AD255" i="4" l="1"/>
  <c r="AE255"/>
  <c r="O254"/>
  <c r="G254"/>
  <c r="R254" s="1"/>
  <c r="M261" s="1"/>
  <c r="W268"/>
  <c r="X268" s="1"/>
  <c r="B255"/>
  <c r="I255"/>
  <c r="H255"/>
  <c r="N431"/>
  <c r="V430" i="3"/>
  <c r="N431"/>
  <c r="N431" i="1"/>
  <c r="V261" i="4" l="1"/>
  <c r="Q261" s="1"/>
  <c r="F256"/>
  <c r="Y255"/>
  <c r="K256" s="1"/>
  <c r="O255"/>
  <c r="J256"/>
  <c r="W269" s="1"/>
  <c r="X269" s="1"/>
  <c r="G255"/>
  <c r="R255" s="1"/>
  <c r="M262" s="1"/>
  <c r="N432"/>
  <c r="N432" i="3"/>
  <c r="V431"/>
  <c r="N432" i="1"/>
  <c r="AD256" i="4" l="1"/>
  <c r="AE256"/>
  <c r="B256"/>
  <c r="H256"/>
  <c r="G256" s="1"/>
  <c r="R256" s="1"/>
  <c r="M263" s="1"/>
  <c r="V262"/>
  <c r="Q262" s="1"/>
  <c r="Z256"/>
  <c r="T256" s="1"/>
  <c r="I256"/>
  <c r="O256" s="1"/>
  <c r="N433"/>
  <c r="V432" i="3"/>
  <c r="N433"/>
  <c r="N433" i="1"/>
  <c r="F257" i="4" l="1"/>
  <c r="Q263"/>
  <c r="J257"/>
  <c r="H257" s="1"/>
  <c r="G257" s="1"/>
  <c r="R257" s="1"/>
  <c r="Y256"/>
  <c r="K257" s="1"/>
  <c r="V263"/>
  <c r="N434"/>
  <c r="N434" i="3"/>
  <c r="V433"/>
  <c r="N434" i="1"/>
  <c r="M264" i="4" l="1"/>
  <c r="Q264" s="1"/>
  <c r="AD257"/>
  <c r="F258" s="1"/>
  <c r="AE257"/>
  <c r="I257"/>
  <c r="O257" s="1"/>
  <c r="B257"/>
  <c r="W270"/>
  <c r="X270" s="1"/>
  <c r="Z257"/>
  <c r="T257" s="1"/>
  <c r="J258"/>
  <c r="H258" s="1"/>
  <c r="G258" s="1"/>
  <c r="R258" s="1"/>
  <c r="N435"/>
  <c r="N435" i="3"/>
  <c r="V434"/>
  <c r="N435" i="1"/>
  <c r="V264" i="4" l="1"/>
  <c r="Y257"/>
  <c r="K258" s="1"/>
  <c r="Z258"/>
  <c r="T258" s="1"/>
  <c r="M265"/>
  <c r="B258"/>
  <c r="I258"/>
  <c r="Y258" s="1"/>
  <c r="K259" s="1"/>
  <c r="W271"/>
  <c r="X271" s="1"/>
  <c r="N436"/>
  <c r="V435" i="3"/>
  <c r="N436"/>
  <c r="N436" i="1"/>
  <c r="AD258" i="4" l="1"/>
  <c r="AE258"/>
  <c r="AE259" s="1"/>
  <c r="AD259"/>
  <c r="F260" s="1"/>
  <c r="V265"/>
  <c r="Q265" s="1"/>
  <c r="J259"/>
  <c r="W272" s="1"/>
  <c r="X272" s="1"/>
  <c r="O258"/>
  <c r="N437"/>
  <c r="N437" i="3"/>
  <c r="V436"/>
  <c r="N437" i="1"/>
  <c r="F259" i="4" l="1"/>
  <c r="H259"/>
  <c r="J260" s="1"/>
  <c r="Z260" s="1"/>
  <c r="T260" s="1"/>
  <c r="I259"/>
  <c r="O259" s="1"/>
  <c r="B259"/>
  <c r="Z259"/>
  <c r="T259" s="1"/>
  <c r="N438"/>
  <c r="V437" i="3"/>
  <c r="N438"/>
  <c r="N438" i="1"/>
  <c r="G259" i="4" l="1"/>
  <c r="R259" s="1"/>
  <c r="M266" s="1"/>
  <c r="H260"/>
  <c r="G260" s="1"/>
  <c r="R260" s="1"/>
  <c r="M267" s="1"/>
  <c r="I260"/>
  <c r="O260" s="1"/>
  <c r="Y259"/>
  <c r="K260" s="1"/>
  <c r="B260"/>
  <c r="W273"/>
  <c r="X273" s="1"/>
  <c r="N439"/>
  <c r="N439" i="3"/>
  <c r="V438"/>
  <c r="N439" i="1"/>
  <c r="Q267" i="4" l="1"/>
  <c r="AD260"/>
  <c r="AE260"/>
  <c r="V266"/>
  <c r="Q266"/>
  <c r="Y260"/>
  <c r="K261" s="1"/>
  <c r="J261"/>
  <c r="W274" s="1"/>
  <c r="X274" s="1"/>
  <c r="V267"/>
  <c r="N440"/>
  <c r="V439" i="3"/>
  <c r="N440"/>
  <c r="N440" i="1"/>
  <c r="F261" i="4" l="1"/>
  <c r="AD261"/>
  <c r="F262" s="1"/>
  <c r="AE261"/>
  <c r="I261"/>
  <c r="O261" s="1"/>
  <c r="Z261"/>
  <c r="T261" s="1"/>
  <c r="B261"/>
  <c r="H261"/>
  <c r="G261" s="1"/>
  <c r="R261" s="1"/>
  <c r="N441"/>
  <c r="N441" i="3"/>
  <c r="V440"/>
  <c r="N441" i="1"/>
  <c r="M268" i="4" l="1"/>
  <c r="J262"/>
  <c r="W275" s="1"/>
  <c r="X275" s="1"/>
  <c r="Y261"/>
  <c r="K262" s="1"/>
  <c r="N442"/>
  <c r="V441" i="3"/>
  <c r="N442"/>
  <c r="N442" i="1"/>
  <c r="V268" i="4" l="1"/>
  <c r="Q268" s="1"/>
  <c r="AD262"/>
  <c r="F263" s="1"/>
  <c r="AE262"/>
  <c r="B262"/>
  <c r="H262"/>
  <c r="J263" s="1"/>
  <c r="W276" s="1"/>
  <c r="X276" s="1"/>
  <c r="Z262"/>
  <c r="T262" s="1"/>
  <c r="I262"/>
  <c r="Y262" s="1"/>
  <c r="K263" s="1"/>
  <c r="N443"/>
  <c r="N443" i="3"/>
  <c r="V442"/>
  <c r="N443" i="1"/>
  <c r="AD263" i="4" l="1"/>
  <c r="AE263"/>
  <c r="G262"/>
  <c r="R262" s="1"/>
  <c r="M269" s="1"/>
  <c r="O262"/>
  <c r="I263"/>
  <c r="Y263" s="1"/>
  <c r="K264" s="1"/>
  <c r="Z263"/>
  <c r="T263" s="1"/>
  <c r="B263"/>
  <c r="H263"/>
  <c r="N444"/>
  <c r="V443" i="3"/>
  <c r="N444"/>
  <c r="N444" i="1"/>
  <c r="AD264" i="4" l="1"/>
  <c r="AE264"/>
  <c r="V269"/>
  <c r="Q269" s="1"/>
  <c r="F264"/>
  <c r="O263"/>
  <c r="J264"/>
  <c r="Z264" s="1"/>
  <c r="T264" s="1"/>
  <c r="G263"/>
  <c r="R263" s="1"/>
  <c r="M270" s="1"/>
  <c r="N445"/>
  <c r="N445" i="3"/>
  <c r="V444"/>
  <c r="N445" i="1"/>
  <c r="Q270" i="4" l="1"/>
  <c r="V270"/>
  <c r="F265"/>
  <c r="B264"/>
  <c r="W277"/>
  <c r="X277" s="1"/>
  <c r="I264"/>
  <c r="H264"/>
  <c r="N446"/>
  <c r="V445" i="3"/>
  <c r="N446"/>
  <c r="N446" i="1"/>
  <c r="O264" i="4" l="1"/>
  <c r="Y264"/>
  <c r="K265" s="1"/>
  <c r="J265"/>
  <c r="I265" s="1"/>
  <c r="G264"/>
  <c r="R264" s="1"/>
  <c r="M271" s="1"/>
  <c r="N447"/>
  <c r="N447" i="3"/>
  <c r="V446"/>
  <c r="N447" i="1"/>
  <c r="AD265" i="4" l="1"/>
  <c r="AE265"/>
  <c r="Z265"/>
  <c r="T265" s="1"/>
  <c r="H265"/>
  <c r="G265" s="1"/>
  <c r="R265" s="1"/>
  <c r="M272" s="1"/>
  <c r="V271"/>
  <c r="Q271" s="1"/>
  <c r="Y265"/>
  <c r="K266" s="1"/>
  <c r="O265"/>
  <c r="W278"/>
  <c r="X278" s="1"/>
  <c r="B265"/>
  <c r="N448"/>
  <c r="V447" i="3"/>
  <c r="N448"/>
  <c r="N448" i="1"/>
  <c r="AD266" i="4" l="1"/>
  <c r="AE266"/>
  <c r="J266"/>
  <c r="W279" s="1"/>
  <c r="X279" s="1"/>
  <c r="F266"/>
  <c r="V272"/>
  <c r="Q272" s="1"/>
  <c r="N449"/>
  <c r="N449" i="3"/>
  <c r="V448"/>
  <c r="N449" i="1"/>
  <c r="H266" i="4" l="1"/>
  <c r="G266" s="1"/>
  <c r="R266" s="1"/>
  <c r="M273" s="1"/>
  <c r="Z266"/>
  <c r="T266" s="1"/>
  <c r="B266"/>
  <c r="I266"/>
  <c r="Y266" s="1"/>
  <c r="K267" s="1"/>
  <c r="F267"/>
  <c r="N450"/>
  <c r="V449" i="3"/>
  <c r="N450"/>
  <c r="N450" i="1"/>
  <c r="AD267" i="4" l="1"/>
  <c r="AE267"/>
  <c r="O266"/>
  <c r="J267"/>
  <c r="W280" s="1"/>
  <c r="X280" s="1"/>
  <c r="V273"/>
  <c r="Q273" s="1"/>
  <c r="N451"/>
  <c r="N451" i="3"/>
  <c r="V450"/>
  <c r="N451" i="1"/>
  <c r="F268" i="4" l="1"/>
  <c r="B267"/>
  <c r="I267"/>
  <c r="Y267" s="1"/>
  <c r="K268" s="1"/>
  <c r="H267"/>
  <c r="J268" s="1"/>
  <c r="W281" s="1"/>
  <c r="X281" s="1"/>
  <c r="Z267"/>
  <c r="T267" s="1"/>
  <c r="N452"/>
  <c r="V451" i="3"/>
  <c r="N452"/>
  <c r="N452" i="1"/>
  <c r="AD268" i="4" l="1"/>
  <c r="F269" s="1"/>
  <c r="AE268"/>
  <c r="O267"/>
  <c r="G267"/>
  <c r="R267" s="1"/>
  <c r="M274" s="1"/>
  <c r="I268"/>
  <c r="Z268"/>
  <c r="T268" s="1"/>
  <c r="H268"/>
  <c r="B268"/>
  <c r="N453"/>
  <c r="N453" i="3"/>
  <c r="V452"/>
  <c r="N453" i="1"/>
  <c r="V274" i="4" l="1"/>
  <c r="Q274" s="1"/>
  <c r="Y268"/>
  <c r="K269" s="1"/>
  <c r="O268"/>
  <c r="J269"/>
  <c r="W282" s="1"/>
  <c r="X282" s="1"/>
  <c r="G268"/>
  <c r="R268" s="1"/>
  <c r="M275" s="1"/>
  <c r="N454"/>
  <c r="V453" i="3"/>
  <c r="N454"/>
  <c r="N454" i="1"/>
  <c r="AD269" i="4" l="1"/>
  <c r="AE269"/>
  <c r="B269"/>
  <c r="V275"/>
  <c r="Q275" s="1"/>
  <c r="Z269"/>
  <c r="T269" s="1"/>
  <c r="H269"/>
  <c r="J270" s="1"/>
  <c r="I269"/>
  <c r="O269" s="1"/>
  <c r="N455"/>
  <c r="N455" i="3"/>
  <c r="V454"/>
  <c r="N455" i="1"/>
  <c r="F270" i="4" l="1"/>
  <c r="Y269"/>
  <c r="K270" s="1"/>
  <c r="G269"/>
  <c r="R269" s="1"/>
  <c r="M276" s="1"/>
  <c r="I270"/>
  <c r="W283"/>
  <c r="X283" s="1"/>
  <c r="B270"/>
  <c r="H270"/>
  <c r="Z270"/>
  <c r="T270" s="1"/>
  <c r="N456"/>
  <c r="V455" i="3"/>
  <c r="N456"/>
  <c r="N456" i="1"/>
  <c r="AD270" i="4" l="1"/>
  <c r="AE270"/>
  <c r="V276"/>
  <c r="Q276" s="1"/>
  <c r="Y270"/>
  <c r="K271" s="1"/>
  <c r="O270"/>
  <c r="G270"/>
  <c r="R270" s="1"/>
  <c r="M277" s="1"/>
  <c r="J271"/>
  <c r="N457"/>
  <c r="N457" i="3"/>
  <c r="V456"/>
  <c r="N457" i="1"/>
  <c r="F271" i="4" l="1"/>
  <c r="AD271"/>
  <c r="AE271"/>
  <c r="V277"/>
  <c r="Q277" s="1"/>
  <c r="H271"/>
  <c r="W284"/>
  <c r="X284" s="1"/>
  <c r="Z271"/>
  <c r="T271" s="1"/>
  <c r="I271"/>
  <c r="B271"/>
  <c r="N458"/>
  <c r="V457" i="3"/>
  <c r="N458"/>
  <c r="N458" i="1"/>
  <c r="F272" i="4" l="1"/>
  <c r="G271"/>
  <c r="R271" s="1"/>
  <c r="M278" s="1"/>
  <c r="J272"/>
  <c r="W285" s="1"/>
  <c r="X285" s="1"/>
  <c r="Y271"/>
  <c r="K272" s="1"/>
  <c r="AD272" s="1"/>
  <c r="O271"/>
  <c r="N459"/>
  <c r="N459" i="3"/>
  <c r="V458"/>
  <c r="N459" i="1"/>
  <c r="AE272" i="4" l="1"/>
  <c r="F273" s="1"/>
  <c r="Q278"/>
  <c r="V278"/>
  <c r="B272"/>
  <c r="Z272"/>
  <c r="T272" s="1"/>
  <c r="I272"/>
  <c r="H272"/>
  <c r="N460"/>
  <c r="V459" i="3"/>
  <c r="N460"/>
  <c r="N460" i="1"/>
  <c r="Y272" i="4" l="1"/>
  <c r="K273" s="1"/>
  <c r="O272"/>
  <c r="J273"/>
  <c r="I273" s="1"/>
  <c r="G272"/>
  <c r="R272" s="1"/>
  <c r="M279" s="1"/>
  <c r="N461"/>
  <c r="N461" i="3"/>
  <c r="V460"/>
  <c r="N461" i="1"/>
  <c r="AD273" i="4" l="1"/>
  <c r="AE273"/>
  <c r="V279"/>
  <c r="Q279" s="1"/>
  <c r="H273"/>
  <c r="J274" s="1"/>
  <c r="W287" s="1"/>
  <c r="Z273"/>
  <c r="T273" s="1"/>
  <c r="O273"/>
  <c r="Y273"/>
  <c r="K274" s="1"/>
  <c r="W286"/>
  <c r="X286" s="1"/>
  <c r="B273"/>
  <c r="N462"/>
  <c r="V461" i="3"/>
  <c r="N462"/>
  <c r="N462" i="1"/>
  <c r="AD274" i="4" l="1"/>
  <c r="AE274"/>
  <c r="G273"/>
  <c r="R273" s="1"/>
  <c r="M280" s="1"/>
  <c r="H274"/>
  <c r="G274" s="1"/>
  <c r="R274" s="1"/>
  <c r="I274"/>
  <c r="Y274" s="1"/>
  <c r="K275" s="1"/>
  <c r="AD275" s="1"/>
  <c r="F274"/>
  <c r="B274"/>
  <c r="Z274"/>
  <c r="T274" s="1"/>
  <c r="X287"/>
  <c r="N463"/>
  <c r="N463" i="3"/>
  <c r="V462"/>
  <c r="N463" i="1"/>
  <c r="F275" i="4" l="1"/>
  <c r="AE275"/>
  <c r="V280"/>
  <c r="Q280" s="1"/>
  <c r="M281"/>
  <c r="O274"/>
  <c r="J275"/>
  <c r="I275" s="1"/>
  <c r="F276"/>
  <c r="N464"/>
  <c r="V463" i="3"/>
  <c r="N464"/>
  <c r="N464" i="1"/>
  <c r="V281" i="4" l="1"/>
  <c r="Q281" s="1"/>
  <c r="W288"/>
  <c r="X288" s="1"/>
  <c r="B275"/>
  <c r="H275"/>
  <c r="J276" s="1"/>
  <c r="W289" s="1"/>
  <c r="Z275"/>
  <c r="T275" s="1"/>
  <c r="O275"/>
  <c r="Y275"/>
  <c r="K276" s="1"/>
  <c r="AD276" s="1"/>
  <c r="N465"/>
  <c r="N465" i="3"/>
  <c r="V464"/>
  <c r="N465" i="1"/>
  <c r="X289" i="4" l="1"/>
  <c r="AE276"/>
  <c r="G275"/>
  <c r="R275" s="1"/>
  <c r="M282" s="1"/>
  <c r="B276"/>
  <c r="I276"/>
  <c r="H276"/>
  <c r="Z276"/>
  <c r="T276" s="1"/>
  <c r="N466"/>
  <c r="V465" i="3"/>
  <c r="N466"/>
  <c r="N466" i="1"/>
  <c r="F277" i="4" l="1"/>
  <c r="V282"/>
  <c r="Q282" s="1"/>
  <c r="G276"/>
  <c r="R276" s="1"/>
  <c r="M283" s="1"/>
  <c r="J277"/>
  <c r="W290" s="1"/>
  <c r="X290" s="1"/>
  <c r="O276"/>
  <c r="Y276"/>
  <c r="K277" s="1"/>
  <c r="AD277" s="1"/>
  <c r="N467"/>
  <c r="N467" i="3"/>
  <c r="V466"/>
  <c r="N467" i="1"/>
  <c r="Q283" i="4" l="1"/>
  <c r="AE277"/>
  <c r="F278" s="1"/>
  <c r="V283"/>
  <c r="I277"/>
  <c r="H277"/>
  <c r="B277"/>
  <c r="Z277"/>
  <c r="T277" s="1"/>
  <c r="N468"/>
  <c r="V467" i="3"/>
  <c r="N468"/>
  <c r="N468" i="1"/>
  <c r="O277" i="4" l="1"/>
  <c r="Y277"/>
  <c r="K278" s="1"/>
  <c r="AD278" s="1"/>
  <c r="G277"/>
  <c r="R277" s="1"/>
  <c r="M284" s="1"/>
  <c r="J278"/>
  <c r="W291" s="1"/>
  <c r="X291" s="1"/>
  <c r="N469"/>
  <c r="N469" i="3"/>
  <c r="V468"/>
  <c r="N469" i="1"/>
  <c r="AE278" i="4" l="1"/>
  <c r="B278"/>
  <c r="V284"/>
  <c r="Q284" s="1"/>
  <c r="H278"/>
  <c r="Z278"/>
  <c r="T278" s="1"/>
  <c r="I278"/>
  <c r="N470"/>
  <c r="V469" i="3"/>
  <c r="N470"/>
  <c r="N470" i="1"/>
  <c r="F279" i="4" l="1"/>
  <c r="J279"/>
  <c r="G278"/>
  <c r="R278" s="1"/>
  <c r="M285" s="1"/>
  <c r="O278"/>
  <c r="Y278"/>
  <c r="K279" s="1"/>
  <c r="N471"/>
  <c r="N471" i="3"/>
  <c r="V470"/>
  <c r="N471" i="1"/>
  <c r="Q285" i="4" l="1"/>
  <c r="AD279"/>
  <c r="F280" s="1"/>
  <c r="AE279"/>
  <c r="V285"/>
  <c r="W292"/>
  <c r="X292" s="1"/>
  <c r="B279"/>
  <c r="I279"/>
  <c r="Z279"/>
  <c r="T279" s="1"/>
  <c r="H279"/>
  <c r="N472"/>
  <c r="V471" i="3"/>
  <c r="N472"/>
  <c r="N472" i="1"/>
  <c r="G279" i="4" l="1"/>
  <c r="R279" s="1"/>
  <c r="M286" s="1"/>
  <c r="J280"/>
  <c r="W293" s="1"/>
  <c r="X293" s="1"/>
  <c r="O279"/>
  <c r="Y279"/>
  <c r="K280" s="1"/>
  <c r="N473"/>
  <c r="N473" i="3"/>
  <c r="V472"/>
  <c r="N473" i="1"/>
  <c r="B280" i="4" l="1"/>
  <c r="AD280"/>
  <c r="F281" s="1"/>
  <c r="AE280"/>
  <c r="V286"/>
  <c r="Q286" s="1"/>
  <c r="H280"/>
  <c r="J281" s="1"/>
  <c r="I280"/>
  <c r="Z280"/>
  <c r="T280" s="1"/>
  <c r="N474"/>
  <c r="V473" i="3"/>
  <c r="N474"/>
  <c r="N474" i="1"/>
  <c r="W294" i="4" l="1"/>
  <c r="X294" s="1"/>
  <c r="B281"/>
  <c r="G280"/>
  <c r="R280" s="1"/>
  <c r="M287" s="1"/>
  <c r="O280"/>
  <c r="Y280"/>
  <c r="K281" s="1"/>
  <c r="I281"/>
  <c r="H281"/>
  <c r="Z281"/>
  <c r="T281" s="1"/>
  <c r="N475"/>
  <c r="N475" i="3"/>
  <c r="V474"/>
  <c r="N475" i="1"/>
  <c r="AD281" i="4" l="1"/>
  <c r="AE281"/>
  <c r="V287"/>
  <c r="Q287" s="1"/>
  <c r="O281"/>
  <c r="Y281"/>
  <c r="K282" s="1"/>
  <c r="AD282" s="1"/>
  <c r="G281"/>
  <c r="R281" s="1"/>
  <c r="M288" s="1"/>
  <c r="J282"/>
  <c r="N476"/>
  <c r="V475" i="3"/>
  <c r="N476"/>
  <c r="N476" i="1"/>
  <c r="AE282" i="4" l="1"/>
  <c r="F282"/>
  <c r="F283"/>
  <c r="V288"/>
  <c r="Q288" s="1"/>
  <c r="W295"/>
  <c r="X295" s="1"/>
  <c r="B282"/>
  <c r="H282"/>
  <c r="Z282"/>
  <c r="T282" s="1"/>
  <c r="I282"/>
  <c r="N477"/>
  <c r="N477" i="3"/>
  <c r="V476"/>
  <c r="N477" i="1"/>
  <c r="G282" i="4" l="1"/>
  <c r="R282" s="1"/>
  <c r="M289" s="1"/>
  <c r="J283"/>
  <c r="W296" s="1"/>
  <c r="X296" s="1"/>
  <c r="Y282"/>
  <c r="K283" s="1"/>
  <c r="O282"/>
  <c r="N478"/>
  <c r="V477" i="3"/>
  <c r="N478"/>
  <c r="N478" i="1"/>
  <c r="B283" i="4" l="1"/>
  <c r="AD283"/>
  <c r="AE283"/>
  <c r="V289"/>
  <c r="Q289" s="1"/>
  <c r="H283"/>
  <c r="J284" s="1"/>
  <c r="I283"/>
  <c r="Z283"/>
  <c r="T283" s="1"/>
  <c r="N479"/>
  <c r="N479" i="3"/>
  <c r="V478"/>
  <c r="N479" i="1"/>
  <c r="F284" i="4" l="1"/>
  <c r="G283"/>
  <c r="R283" s="1"/>
  <c r="M290" s="1"/>
  <c r="Z284"/>
  <c r="T284" s="1"/>
  <c r="W297"/>
  <c r="X297" s="1"/>
  <c r="O283"/>
  <c r="Y283"/>
  <c r="K284" s="1"/>
  <c r="I284"/>
  <c r="H284"/>
  <c r="B284"/>
  <c r="N480"/>
  <c r="V479" i="3"/>
  <c r="N480"/>
  <c r="N480" i="1"/>
  <c r="Q290" i="4" l="1"/>
  <c r="AD284"/>
  <c r="AE284"/>
  <c r="V290"/>
  <c r="O284"/>
  <c r="Y284"/>
  <c r="K285" s="1"/>
  <c r="J285"/>
  <c r="W298" s="1"/>
  <c r="X298" s="1"/>
  <c r="G284"/>
  <c r="R284" s="1"/>
  <c r="M291" s="1"/>
  <c r="N481"/>
  <c r="N481" i="3"/>
  <c r="V480"/>
  <c r="N481" i="1"/>
  <c r="F285" i="4" l="1"/>
  <c r="AD285"/>
  <c r="F286" s="1"/>
  <c r="AE285"/>
  <c r="B285"/>
  <c r="Z285"/>
  <c r="T285" s="1"/>
  <c r="V291"/>
  <c r="Q291" s="1"/>
  <c r="H285"/>
  <c r="G285" s="1"/>
  <c r="R285" s="1"/>
  <c r="I285"/>
  <c r="N482"/>
  <c r="V481" i="3"/>
  <c r="N482"/>
  <c r="N482" i="1"/>
  <c r="M292" i="4" l="1"/>
  <c r="V292" s="1"/>
  <c r="J286"/>
  <c r="W299" s="1"/>
  <c r="X299" s="1"/>
  <c r="Y285"/>
  <c r="K286" s="1"/>
  <c r="O285"/>
  <c r="N483"/>
  <c r="N483" i="3"/>
  <c r="V482"/>
  <c r="N483" i="1"/>
  <c r="Q292" i="4" l="1"/>
  <c r="AD286"/>
  <c r="AE286"/>
  <c r="I286"/>
  <c r="O286" s="1"/>
  <c r="H286"/>
  <c r="J287" s="1"/>
  <c r="B286"/>
  <c r="Z286"/>
  <c r="T286" s="1"/>
  <c r="N484"/>
  <c r="V483" i="3"/>
  <c r="N484"/>
  <c r="N484" i="1"/>
  <c r="Y286" i="4" l="1"/>
  <c r="K287" s="1"/>
  <c r="W300"/>
  <c r="X300" s="1"/>
  <c r="B287"/>
  <c r="G286"/>
  <c r="R286" s="1"/>
  <c r="M293" s="1"/>
  <c r="F287"/>
  <c r="H287"/>
  <c r="G287" s="1"/>
  <c r="R287" s="1"/>
  <c r="Z287"/>
  <c r="T287" s="1"/>
  <c r="I287"/>
  <c r="O287" s="1"/>
  <c r="N485"/>
  <c r="N485" i="3"/>
  <c r="V484"/>
  <c r="N485" i="1"/>
  <c r="AD287" i="4" l="1"/>
  <c r="F288" s="1"/>
  <c r="AE287"/>
  <c r="V293"/>
  <c r="Q293" s="1"/>
  <c r="M294"/>
  <c r="Y287"/>
  <c r="K288" s="1"/>
  <c r="J288"/>
  <c r="W301" s="1"/>
  <c r="X301" s="1"/>
  <c r="N486"/>
  <c r="V485"/>
  <c r="V485" i="3"/>
  <c r="N486"/>
  <c r="N486" i="1"/>
  <c r="AD288" i="4" l="1"/>
  <c r="AE288"/>
  <c r="V294"/>
  <c r="Q294" s="1"/>
  <c r="I288"/>
  <c r="Y288" s="1"/>
  <c r="K289" s="1"/>
  <c r="AD289" s="1"/>
  <c r="H288"/>
  <c r="G288" s="1"/>
  <c r="R288" s="1"/>
  <c r="M295" s="1"/>
  <c r="Z288"/>
  <c r="T288" s="1"/>
  <c r="B288"/>
  <c r="N487"/>
  <c r="V486"/>
  <c r="N487" i="3"/>
  <c r="V486"/>
  <c r="N487" i="1"/>
  <c r="AE289" i="4" l="1"/>
  <c r="F289"/>
  <c r="O288"/>
  <c r="J289"/>
  <c r="I289" s="1"/>
  <c r="V295"/>
  <c r="Q295" s="1"/>
  <c r="F290"/>
  <c r="N488"/>
  <c r="V487"/>
  <c r="V487" i="3"/>
  <c r="N488"/>
  <c r="N488" i="1"/>
  <c r="W302" i="4" l="1"/>
  <c r="X302" s="1"/>
  <c r="Z289"/>
  <c r="T289" s="1"/>
  <c r="B289"/>
  <c r="H289"/>
  <c r="G289" s="1"/>
  <c r="R289" s="1"/>
  <c r="M296" s="1"/>
  <c r="Y289"/>
  <c r="K290" s="1"/>
  <c r="O289"/>
  <c r="N489"/>
  <c r="V488"/>
  <c r="N489" i="3"/>
  <c r="V488"/>
  <c r="N489" i="1"/>
  <c r="AD290" i="4" l="1"/>
  <c r="AE290"/>
  <c r="J290"/>
  <c r="W303" s="1"/>
  <c r="X303" s="1"/>
  <c r="V296"/>
  <c r="Q296" s="1"/>
  <c r="N490"/>
  <c r="V489"/>
  <c r="V489" i="3"/>
  <c r="N490"/>
  <c r="N490" i="1"/>
  <c r="F291" i="4" l="1"/>
  <c r="I290"/>
  <c r="O290" s="1"/>
  <c r="B290"/>
  <c r="Z290"/>
  <c r="T290" s="1"/>
  <c r="H290"/>
  <c r="G290" s="1"/>
  <c r="R290" s="1"/>
  <c r="M297" s="1"/>
  <c r="N491"/>
  <c r="V490"/>
  <c r="N491" i="3"/>
  <c r="V490"/>
  <c r="N491" i="1"/>
  <c r="Q297" i="4" l="1"/>
  <c r="Y290"/>
  <c r="K291" s="1"/>
  <c r="J291"/>
  <c r="H291" s="1"/>
  <c r="G291" s="1"/>
  <c r="R291" s="1"/>
  <c r="M298" s="1"/>
  <c r="V297"/>
  <c r="N492"/>
  <c r="V491"/>
  <c r="V491" i="3"/>
  <c r="N492"/>
  <c r="N492" i="1"/>
  <c r="AD291" i="4" l="1"/>
  <c r="AE291"/>
  <c r="W304"/>
  <c r="X304" s="1"/>
  <c r="J292"/>
  <c r="W305" s="1"/>
  <c r="Z291"/>
  <c r="T291" s="1"/>
  <c r="I291"/>
  <c r="O291" s="1"/>
  <c r="B291"/>
  <c r="V298"/>
  <c r="Q298" s="1"/>
  <c r="N493"/>
  <c r="V492"/>
  <c r="N493" i="3"/>
  <c r="V492"/>
  <c r="N493" i="1"/>
  <c r="F292" i="4" l="1"/>
  <c r="H292"/>
  <c r="G292" s="1"/>
  <c r="R292" s="1"/>
  <c r="Y291"/>
  <c r="K292" s="1"/>
  <c r="X305"/>
  <c r="I292"/>
  <c r="O292" s="1"/>
  <c r="Z292"/>
  <c r="T292" s="1"/>
  <c r="B292"/>
  <c r="N494"/>
  <c r="V493"/>
  <c r="V493" i="3"/>
  <c r="N494"/>
  <c r="N494" i="1"/>
  <c r="M299" i="4" l="1"/>
  <c r="V299" s="1"/>
  <c r="Q299" s="1"/>
  <c r="AD292"/>
  <c r="F293" s="1"/>
  <c r="AE292"/>
  <c r="Y292"/>
  <c r="K293" s="1"/>
  <c r="AD293" s="1"/>
  <c r="J293"/>
  <c r="I293" s="1"/>
  <c r="N495"/>
  <c r="V494"/>
  <c r="N495" i="3"/>
  <c r="V494"/>
  <c r="N495" i="1"/>
  <c r="AE293" i="4" l="1"/>
  <c r="W306"/>
  <c r="X306" s="1"/>
  <c r="H293"/>
  <c r="G293" s="1"/>
  <c r="R293" s="1"/>
  <c r="M300" s="1"/>
  <c r="Z293"/>
  <c r="T293" s="1"/>
  <c r="B293"/>
  <c r="Y293"/>
  <c r="K294" s="1"/>
  <c r="AD294" s="1"/>
  <c r="O293"/>
  <c r="N496"/>
  <c r="V495"/>
  <c r="V495" i="3"/>
  <c r="N496"/>
  <c r="N496" i="1"/>
  <c r="AE294" i="4" l="1"/>
  <c r="F294"/>
  <c r="J294"/>
  <c r="W307" s="1"/>
  <c r="X307" s="1"/>
  <c r="F295"/>
  <c r="V300"/>
  <c r="Q300" s="1"/>
  <c r="N497"/>
  <c r="V496"/>
  <c r="N497" i="3"/>
  <c r="V496"/>
  <c r="N497" i="1"/>
  <c r="B294" i="4" l="1"/>
  <c r="I294"/>
  <c r="H294"/>
  <c r="J295" s="1"/>
  <c r="Z295" s="1"/>
  <c r="T295" s="1"/>
  <c r="Z294"/>
  <c r="T294" s="1"/>
  <c r="W308"/>
  <c r="X308" s="1"/>
  <c r="N498"/>
  <c r="V497"/>
  <c r="V497" i="3"/>
  <c r="N498"/>
  <c r="N498" i="1"/>
  <c r="G294" i="4" l="1"/>
  <c r="R294" s="1"/>
  <c r="M301" s="1"/>
  <c r="V301" s="1"/>
  <c r="Q301" s="1"/>
  <c r="B295"/>
  <c r="I295"/>
  <c r="O295" s="1"/>
  <c r="O294"/>
  <c r="H295"/>
  <c r="Y294"/>
  <c r="K295" s="1"/>
  <c r="N499"/>
  <c r="V498"/>
  <c r="N499" i="3"/>
  <c r="V498"/>
  <c r="N499" i="1"/>
  <c r="AD295" i="4" l="1"/>
  <c r="AE295"/>
  <c r="Y295"/>
  <c r="K296" s="1"/>
  <c r="J296"/>
  <c r="W309" s="1"/>
  <c r="X309" s="1"/>
  <c r="G295"/>
  <c r="R295" s="1"/>
  <c r="M302" s="1"/>
  <c r="N500"/>
  <c r="V499"/>
  <c r="V499" i="3"/>
  <c r="N500"/>
  <c r="N500" i="1"/>
  <c r="AE296" i="4" l="1"/>
  <c r="F296"/>
  <c r="AD296"/>
  <c r="F297" s="1"/>
  <c r="V302"/>
  <c r="Q302" s="1"/>
  <c r="H296"/>
  <c r="J297" s="1"/>
  <c r="W310" s="1"/>
  <c r="X310" s="1"/>
  <c r="Z296"/>
  <c r="T296" s="1"/>
  <c r="I296"/>
  <c r="O296" s="1"/>
  <c r="B296"/>
  <c r="N501"/>
  <c r="V500"/>
  <c r="N501" i="3"/>
  <c r="V500"/>
  <c r="N501" i="1"/>
  <c r="Y296" i="4" l="1"/>
  <c r="K297" s="1"/>
  <c r="H297"/>
  <c r="B297"/>
  <c r="Z297"/>
  <c r="T297" s="1"/>
  <c r="G296"/>
  <c r="R296" s="1"/>
  <c r="M303" s="1"/>
  <c r="I297"/>
  <c r="Y297" s="1"/>
  <c r="K298" s="1"/>
  <c r="N502"/>
  <c r="V501"/>
  <c r="N502" i="3"/>
  <c r="V501"/>
  <c r="N502" i="1"/>
  <c r="AD297" i="4" l="1"/>
  <c r="AE297"/>
  <c r="AE298" s="1"/>
  <c r="AD298"/>
  <c r="V303"/>
  <c r="Q303" s="1"/>
  <c r="J298"/>
  <c r="W311" s="1"/>
  <c r="X311" s="1"/>
  <c r="G297"/>
  <c r="R297" s="1"/>
  <c r="M304" s="1"/>
  <c r="O297"/>
  <c r="N503"/>
  <c r="V502"/>
  <c r="V502" i="3"/>
  <c r="N503"/>
  <c r="N503" i="1"/>
  <c r="F298" i="4" l="1"/>
  <c r="Z298"/>
  <c r="T298" s="1"/>
  <c r="I298"/>
  <c r="O298" s="1"/>
  <c r="B298"/>
  <c r="H298"/>
  <c r="J299" s="1"/>
  <c r="W312" s="1"/>
  <c r="X312" s="1"/>
  <c r="V304"/>
  <c r="Q304" s="1"/>
  <c r="F299"/>
  <c r="N504"/>
  <c r="V503"/>
  <c r="N504" i="3"/>
  <c r="V503"/>
  <c r="N504" i="1"/>
  <c r="G298" i="4" l="1"/>
  <c r="R298" s="1"/>
  <c r="M305" s="1"/>
  <c r="Y298"/>
  <c r="K299" s="1"/>
  <c r="AE299" s="1"/>
  <c r="I299"/>
  <c r="H299"/>
  <c r="Z299"/>
  <c r="T299" s="1"/>
  <c r="B299"/>
  <c r="N505"/>
  <c r="V504"/>
  <c r="V504" i="3"/>
  <c r="N505"/>
  <c r="N505" i="1"/>
  <c r="V305" i="4" l="1"/>
  <c r="Q305" s="1"/>
  <c r="AD299"/>
  <c r="F300" s="1"/>
  <c r="O299"/>
  <c r="Y299"/>
  <c r="K300" s="1"/>
  <c r="AD300" s="1"/>
  <c r="J300"/>
  <c r="W313" s="1"/>
  <c r="X313" s="1"/>
  <c r="G299"/>
  <c r="R299" s="1"/>
  <c r="M306" s="1"/>
  <c r="N506"/>
  <c r="V505"/>
  <c r="N506" i="3"/>
  <c r="V505"/>
  <c r="N506" i="1"/>
  <c r="AE300" i="4" l="1"/>
  <c r="F301" s="1"/>
  <c r="Z300"/>
  <c r="T300" s="1"/>
  <c r="B300"/>
  <c r="V306"/>
  <c r="Q306" s="1"/>
  <c r="H300"/>
  <c r="G300" s="1"/>
  <c r="R300" s="1"/>
  <c r="M307" s="1"/>
  <c r="I300"/>
  <c r="Y300" s="1"/>
  <c r="K301" s="1"/>
  <c r="N507"/>
  <c r="V506"/>
  <c r="V506" i="3"/>
  <c r="N507"/>
  <c r="N507" i="1"/>
  <c r="AD301" i="4" l="1"/>
  <c r="F302" s="1"/>
  <c r="AE301"/>
  <c r="V307"/>
  <c r="Q307" s="1"/>
  <c r="O300"/>
  <c r="J301"/>
  <c r="W314" s="1"/>
  <c r="X314" s="1"/>
  <c r="N508"/>
  <c r="V507"/>
  <c r="N508" i="3"/>
  <c r="V507"/>
  <c r="N508" i="1"/>
  <c r="Z301" i="4" l="1"/>
  <c r="T301" s="1"/>
  <c r="H301"/>
  <c r="G301" s="1"/>
  <c r="R301" s="1"/>
  <c r="M308" s="1"/>
  <c r="I301"/>
  <c r="Y301" s="1"/>
  <c r="K302" s="1"/>
  <c r="B301"/>
  <c r="N509"/>
  <c r="V508"/>
  <c r="V508" i="3"/>
  <c r="N509"/>
  <c r="N509" i="1"/>
  <c r="O301" i="4" l="1"/>
  <c r="Q308"/>
  <c r="AD302"/>
  <c r="AE302"/>
  <c r="V308"/>
  <c r="J302"/>
  <c r="W315" s="1"/>
  <c r="X315" s="1"/>
  <c r="N510"/>
  <c r="V509"/>
  <c r="N510" i="3"/>
  <c r="V509"/>
  <c r="N510" i="1"/>
  <c r="F303" i="4" l="1"/>
  <c r="Z302"/>
  <c r="T302" s="1"/>
  <c r="B302"/>
  <c r="H302"/>
  <c r="G302" s="1"/>
  <c r="R302" s="1"/>
  <c r="M309" s="1"/>
  <c r="I302"/>
  <c r="Y302" s="1"/>
  <c r="K303" s="1"/>
  <c r="N511"/>
  <c r="V510"/>
  <c r="V510" i="3"/>
  <c r="N511"/>
  <c r="N511" i="1"/>
  <c r="AD303" i="4" l="1"/>
  <c r="F304" s="1"/>
  <c r="AE303"/>
  <c r="O302"/>
  <c r="J303"/>
  <c r="W316" s="1"/>
  <c r="X316" s="1"/>
  <c r="V309"/>
  <c r="Q309" s="1"/>
  <c r="N512"/>
  <c r="V511"/>
  <c r="N512" i="3"/>
  <c r="V511"/>
  <c r="N512" i="1"/>
  <c r="Z303" i="4" l="1"/>
  <c r="T303" s="1"/>
  <c r="B303"/>
  <c r="I303"/>
  <c r="Y303" s="1"/>
  <c r="K304" s="1"/>
  <c r="H303"/>
  <c r="J304" s="1"/>
  <c r="N513"/>
  <c r="V512"/>
  <c r="V512" i="3"/>
  <c r="N513"/>
  <c r="N513" i="1"/>
  <c r="AD304" i="4" l="1"/>
  <c r="AE304"/>
  <c r="B304"/>
  <c r="G303"/>
  <c r="R303" s="1"/>
  <c r="M310" s="1"/>
  <c r="O303"/>
  <c r="Z304"/>
  <c r="T304" s="1"/>
  <c r="H304"/>
  <c r="J305" s="1"/>
  <c r="W318" s="1"/>
  <c r="I304"/>
  <c r="W317"/>
  <c r="X317" s="1"/>
  <c r="N514"/>
  <c r="V513"/>
  <c r="N514" i="3"/>
  <c r="V513"/>
  <c r="N514" i="1"/>
  <c r="F305" i="4" l="1"/>
  <c r="V310"/>
  <c r="Q310" s="1"/>
  <c r="G304"/>
  <c r="R304" s="1"/>
  <c r="M311" s="1"/>
  <c r="Y304"/>
  <c r="K305" s="1"/>
  <c r="O304"/>
  <c r="I305"/>
  <c r="Z305"/>
  <c r="T305" s="1"/>
  <c r="X318"/>
  <c r="B305"/>
  <c r="H305"/>
  <c r="N515"/>
  <c r="V514"/>
  <c r="V514" i="3"/>
  <c r="N515"/>
  <c r="N515" i="1"/>
  <c r="AD305" i="4" l="1"/>
  <c r="AE305"/>
  <c r="V311"/>
  <c r="Q311" s="1"/>
  <c r="J306"/>
  <c r="W319" s="1"/>
  <c r="X319" s="1"/>
  <c r="G305"/>
  <c r="R305" s="1"/>
  <c r="M312" s="1"/>
  <c r="O305"/>
  <c r="Y305"/>
  <c r="K306" s="1"/>
  <c r="N516"/>
  <c r="V515"/>
  <c r="N516" i="3"/>
  <c r="V515"/>
  <c r="N516" i="1"/>
  <c r="F306" i="4" l="1"/>
  <c r="AD306"/>
  <c r="F307" s="1"/>
  <c r="AE306"/>
  <c r="V312"/>
  <c r="Q312" s="1"/>
  <c r="B306"/>
  <c r="Z306"/>
  <c r="T306" s="1"/>
  <c r="I306"/>
  <c r="H306"/>
  <c r="N517"/>
  <c r="V516"/>
  <c r="V516" i="3"/>
  <c r="N517"/>
  <c r="N517" i="1"/>
  <c r="Y306" i="4" l="1"/>
  <c r="K307" s="1"/>
  <c r="AD307" s="1"/>
  <c r="O306"/>
  <c r="G306"/>
  <c r="R306" s="1"/>
  <c r="M313" s="1"/>
  <c r="J307"/>
  <c r="H307" s="1"/>
  <c r="N518"/>
  <c r="V517"/>
  <c r="N518" i="3"/>
  <c r="V517"/>
  <c r="N518" i="1"/>
  <c r="AE307" i="4" l="1"/>
  <c r="F308" s="1"/>
  <c r="Q313"/>
  <c r="V313"/>
  <c r="G307"/>
  <c r="R307" s="1"/>
  <c r="M314" s="1"/>
  <c r="J308"/>
  <c r="W321" s="1"/>
  <c r="W320"/>
  <c r="X320" s="1"/>
  <c r="B307"/>
  <c r="Z307"/>
  <c r="T307" s="1"/>
  <c r="I307"/>
  <c r="N519"/>
  <c r="V518"/>
  <c r="V518" i="3"/>
  <c r="N519"/>
  <c r="N519" i="1"/>
  <c r="V314" i="4" l="1"/>
  <c r="Q314" s="1"/>
  <c r="X321"/>
  <c r="H308"/>
  <c r="O307"/>
  <c r="Y307"/>
  <c r="K308" s="1"/>
  <c r="I308"/>
  <c r="B308"/>
  <c r="Z308"/>
  <c r="T308" s="1"/>
  <c r="N520"/>
  <c r="V519"/>
  <c r="N520" i="3"/>
  <c r="V519"/>
  <c r="N520" i="1"/>
  <c r="AD308" i="4" l="1"/>
  <c r="F309" s="1"/>
  <c r="AE308"/>
  <c r="J309"/>
  <c r="W322" s="1"/>
  <c r="X322" s="1"/>
  <c r="G308"/>
  <c r="R308" s="1"/>
  <c r="M315" s="1"/>
  <c r="Y308"/>
  <c r="K309" s="1"/>
  <c r="O308"/>
  <c r="N521"/>
  <c r="V520"/>
  <c r="V520" i="3"/>
  <c r="N521"/>
  <c r="N521" i="1"/>
  <c r="Q315" i="4" l="1"/>
  <c r="AD309"/>
  <c r="AE309"/>
  <c r="V315"/>
  <c r="I309"/>
  <c r="H309"/>
  <c r="B309"/>
  <c r="Z309"/>
  <c r="T309" s="1"/>
  <c r="N522"/>
  <c r="V521"/>
  <c r="N522" i="3"/>
  <c r="V521"/>
  <c r="N522" i="1"/>
  <c r="F310" i="4" l="1"/>
  <c r="O309"/>
  <c r="Y309"/>
  <c r="K310" s="1"/>
  <c r="AD310" s="1"/>
  <c r="J310"/>
  <c r="W323" s="1"/>
  <c r="X323" s="1"/>
  <c r="G309"/>
  <c r="R309" s="1"/>
  <c r="M316" s="1"/>
  <c r="N523"/>
  <c r="V522"/>
  <c r="V522" i="3"/>
  <c r="N523"/>
  <c r="N523" i="1"/>
  <c r="AE310" i="4" l="1"/>
  <c r="Q316"/>
  <c r="F311"/>
  <c r="V316"/>
  <c r="B310"/>
  <c r="I310"/>
  <c r="Z310"/>
  <c r="T310" s="1"/>
  <c r="H310"/>
  <c r="N524"/>
  <c r="V523"/>
  <c r="N524" i="3"/>
  <c r="V523"/>
  <c r="N524" i="1"/>
  <c r="Y310" i="4" l="1"/>
  <c r="K311" s="1"/>
  <c r="O310"/>
  <c r="J311"/>
  <c r="W324" s="1"/>
  <c r="X324" s="1"/>
  <c r="G310"/>
  <c r="R310" s="1"/>
  <c r="M317" s="1"/>
  <c r="N525"/>
  <c r="V524"/>
  <c r="V524" i="3"/>
  <c r="N525"/>
  <c r="N525" i="1"/>
  <c r="AD311" i="4" l="1"/>
  <c r="AE311"/>
  <c r="H311"/>
  <c r="J312" s="1"/>
  <c r="W325" s="1"/>
  <c r="X325" s="1"/>
  <c r="Z311"/>
  <c r="T311" s="1"/>
  <c r="B311"/>
  <c r="I311"/>
  <c r="Y311" s="1"/>
  <c r="K312" s="1"/>
  <c r="AD312" s="1"/>
  <c r="V317"/>
  <c r="Q317" s="1"/>
  <c r="N526"/>
  <c r="V525"/>
  <c r="N526" i="3"/>
  <c r="V525"/>
  <c r="N526" i="1"/>
  <c r="F312" i="4" l="1"/>
  <c r="AE312"/>
  <c r="G311"/>
  <c r="R311" s="1"/>
  <c r="M318" s="1"/>
  <c r="O311"/>
  <c r="Z312"/>
  <c r="T312" s="1"/>
  <c r="I312"/>
  <c r="B312"/>
  <c r="H312"/>
  <c r="N527"/>
  <c r="V526"/>
  <c r="V526" i="3"/>
  <c r="N527"/>
  <c r="N527" i="1"/>
  <c r="F313" i="4" l="1"/>
  <c r="V318"/>
  <c r="Q318" s="1"/>
  <c r="O312"/>
  <c r="Y312"/>
  <c r="K313" s="1"/>
  <c r="AD313" s="1"/>
  <c r="J313"/>
  <c r="W326" s="1"/>
  <c r="X326" s="1"/>
  <c r="G312"/>
  <c r="R312" s="1"/>
  <c r="M319" s="1"/>
  <c r="N528"/>
  <c r="V527"/>
  <c r="N528" i="3"/>
  <c r="V527"/>
  <c r="N528" i="1"/>
  <c r="Q319" i="4" l="1"/>
  <c r="AE313"/>
  <c r="F314"/>
  <c r="V319"/>
  <c r="B313"/>
  <c r="H313"/>
  <c r="Z313"/>
  <c r="T313" s="1"/>
  <c r="I313"/>
  <c r="N529"/>
  <c r="V528"/>
  <c r="V528" i="3"/>
  <c r="N529"/>
  <c r="N529" i="1"/>
  <c r="J314" i="4" l="1"/>
  <c r="W327" s="1"/>
  <c r="X327" s="1"/>
  <c r="G313"/>
  <c r="R313" s="1"/>
  <c r="M320" s="1"/>
  <c r="Y313"/>
  <c r="K314" s="1"/>
  <c r="O313"/>
  <c r="N530"/>
  <c r="V529"/>
  <c r="N530" i="3"/>
  <c r="V529"/>
  <c r="N530" i="1"/>
  <c r="AD314" i="4" l="1"/>
  <c r="AE314"/>
  <c r="V320"/>
  <c r="Q320" s="1"/>
  <c r="B314"/>
  <c r="I314"/>
  <c r="H314"/>
  <c r="Z314"/>
  <c r="T314" s="1"/>
  <c r="N531"/>
  <c r="V530"/>
  <c r="N531" i="3"/>
  <c r="V530"/>
  <c r="N531" i="1"/>
  <c r="F315" i="4" l="1"/>
  <c r="O314"/>
  <c r="Y314"/>
  <c r="K315" s="1"/>
  <c r="G314"/>
  <c r="R314" s="1"/>
  <c r="M321" s="1"/>
  <c r="J315"/>
  <c r="N532"/>
  <c r="V531"/>
  <c r="V531" i="3"/>
  <c r="N532"/>
  <c r="N532" i="1"/>
  <c r="AD315" i="4" l="1"/>
  <c r="F316" s="1"/>
  <c r="AE315"/>
  <c r="V321"/>
  <c r="Q321" s="1"/>
  <c r="W328"/>
  <c r="X328" s="1"/>
  <c r="B315"/>
  <c r="H315"/>
  <c r="Z315"/>
  <c r="T315" s="1"/>
  <c r="I315"/>
  <c r="N533"/>
  <c r="V532"/>
  <c r="N533" i="3"/>
  <c r="V532"/>
  <c r="N533" i="1"/>
  <c r="O315" i="4" l="1"/>
  <c r="Y315"/>
  <c r="K316" s="1"/>
  <c r="J316"/>
  <c r="W329" s="1"/>
  <c r="X329" s="1"/>
  <c r="G315"/>
  <c r="R315" s="1"/>
  <c r="M322" s="1"/>
  <c r="N534"/>
  <c r="V533"/>
  <c r="V533" i="3"/>
  <c r="N534"/>
  <c r="N534" i="1"/>
  <c r="Q322" i="4" l="1"/>
  <c r="AD316"/>
  <c r="AE316"/>
  <c r="V322"/>
  <c r="I316"/>
  <c r="Z316"/>
  <c r="T316" s="1"/>
  <c r="H316"/>
  <c r="B316"/>
  <c r="N535"/>
  <c r="V534"/>
  <c r="N535" i="3"/>
  <c r="V534"/>
  <c r="N535" i="1"/>
  <c r="F317" i="4" l="1"/>
  <c r="O316"/>
  <c r="Y316"/>
  <c r="K317" s="1"/>
  <c r="AD317" s="1"/>
  <c r="G316"/>
  <c r="R316" s="1"/>
  <c r="M323" s="1"/>
  <c r="J317"/>
  <c r="Z317" s="1"/>
  <c r="T317" s="1"/>
  <c r="N536"/>
  <c r="V535"/>
  <c r="V535" i="3"/>
  <c r="N536"/>
  <c r="N536" i="1"/>
  <c r="AE317" i="4" l="1"/>
  <c r="Q323"/>
  <c r="F318"/>
  <c r="V323"/>
  <c r="H317"/>
  <c r="W330"/>
  <c r="X330" s="1"/>
  <c r="B317"/>
  <c r="I317"/>
  <c r="N537"/>
  <c r="V536"/>
  <c r="N537" i="3"/>
  <c r="V536"/>
  <c r="N537" i="1"/>
  <c r="J318" i="4" l="1"/>
  <c r="W331" s="1"/>
  <c r="X331" s="1"/>
  <c r="G317"/>
  <c r="R317" s="1"/>
  <c r="M324" s="1"/>
  <c r="O317"/>
  <c r="Y317"/>
  <c r="K318" s="1"/>
  <c r="N538"/>
  <c r="V537"/>
  <c r="V537" i="3"/>
  <c r="N538"/>
  <c r="N538" i="1"/>
  <c r="AD318" i="4" l="1"/>
  <c r="AE318"/>
  <c r="V324"/>
  <c r="Q324" s="1"/>
  <c r="B318"/>
  <c r="H318"/>
  <c r="I318"/>
  <c r="Z318"/>
  <c r="T318" s="1"/>
  <c r="N539"/>
  <c r="V538"/>
  <c r="N539" i="3"/>
  <c r="V538"/>
  <c r="N539" i="1"/>
  <c r="F319" i="4" l="1"/>
  <c r="Y318"/>
  <c r="K319" s="1"/>
  <c r="O318"/>
  <c r="J319"/>
  <c r="W332" s="1"/>
  <c r="X332" s="1"/>
  <c r="G318"/>
  <c r="R318" s="1"/>
  <c r="M325" s="1"/>
  <c r="N540"/>
  <c r="V539"/>
  <c r="V539" i="3"/>
  <c r="N540"/>
  <c r="N540" i="1"/>
  <c r="AD319" i="4" l="1"/>
  <c r="AE319"/>
  <c r="H319"/>
  <c r="J320" s="1"/>
  <c r="W333" s="1"/>
  <c r="X333" s="1"/>
  <c r="Z319"/>
  <c r="T319" s="1"/>
  <c r="B319"/>
  <c r="I319"/>
  <c r="O319" s="1"/>
  <c r="V325"/>
  <c r="Q325" s="1"/>
  <c r="N541"/>
  <c r="V540"/>
  <c r="N541" i="3"/>
  <c r="V540"/>
  <c r="N541" i="1"/>
  <c r="F320" i="4" l="1"/>
  <c r="G319"/>
  <c r="R319" s="1"/>
  <c r="M326" s="1"/>
  <c r="Y319"/>
  <c r="K320" s="1"/>
  <c r="I320"/>
  <c r="H320"/>
  <c r="B320"/>
  <c r="Z320"/>
  <c r="T320" s="1"/>
  <c r="N542"/>
  <c r="V541"/>
  <c r="V541" i="3"/>
  <c r="N542"/>
  <c r="N542" i="1"/>
  <c r="AD320" i="4" l="1"/>
  <c r="F321" s="1"/>
  <c r="AE320"/>
  <c r="V326"/>
  <c r="Q326" s="1"/>
  <c r="Y320"/>
  <c r="K321" s="1"/>
  <c r="O320"/>
  <c r="G320"/>
  <c r="R320" s="1"/>
  <c r="M327" s="1"/>
  <c r="J321"/>
  <c r="B321" s="1"/>
  <c r="V542"/>
  <c r="N543"/>
  <c r="N543" i="3"/>
  <c r="V542"/>
  <c r="N543" i="1"/>
  <c r="AD321" i="4" l="1"/>
  <c r="AE321"/>
  <c r="V327"/>
  <c r="Q327" s="1"/>
  <c r="Z321"/>
  <c r="T321" s="1"/>
  <c r="W334"/>
  <c r="X334" s="1"/>
  <c r="H321"/>
  <c r="I321"/>
  <c r="N544"/>
  <c r="V543"/>
  <c r="V543" i="3"/>
  <c r="N544"/>
  <c r="N544" i="1"/>
  <c r="F322" i="4" l="1"/>
  <c r="Y321"/>
  <c r="K322" s="1"/>
  <c r="O321"/>
  <c r="G321"/>
  <c r="R321" s="1"/>
  <c r="M328" s="1"/>
  <c r="J322"/>
  <c r="H322" s="1"/>
  <c r="N545"/>
  <c r="V544"/>
  <c r="N545" i="3"/>
  <c r="V544"/>
  <c r="N545" i="1"/>
  <c r="AD322" i="4" l="1"/>
  <c r="F323" s="1"/>
  <c r="AE322"/>
  <c r="V328"/>
  <c r="Q328" s="1"/>
  <c r="G322"/>
  <c r="R322" s="1"/>
  <c r="M329" s="1"/>
  <c r="J323"/>
  <c r="W336" s="1"/>
  <c r="W335"/>
  <c r="X335" s="1"/>
  <c r="B322"/>
  <c r="Z322"/>
  <c r="T322" s="1"/>
  <c r="I322"/>
  <c r="N546"/>
  <c r="V545"/>
  <c r="V545" i="3"/>
  <c r="N546"/>
  <c r="N546" i="1"/>
  <c r="V329" i="4" l="1"/>
  <c r="Q329" s="1"/>
  <c r="X336"/>
  <c r="H323"/>
  <c r="O322"/>
  <c r="Y322"/>
  <c r="K323" s="1"/>
  <c r="I323"/>
  <c r="B323"/>
  <c r="Z323"/>
  <c r="T323" s="1"/>
  <c r="V546"/>
  <c r="N547"/>
  <c r="N547" i="3"/>
  <c r="V546"/>
  <c r="N547" i="1"/>
  <c r="AD323" i="4" l="1"/>
  <c r="AE323"/>
  <c r="O323"/>
  <c r="Y323"/>
  <c r="K324" s="1"/>
  <c r="AD324" s="1"/>
  <c r="J324"/>
  <c r="W337" s="1"/>
  <c r="X337" s="1"/>
  <c r="G323"/>
  <c r="R323" s="1"/>
  <c r="M330" s="1"/>
  <c r="N548"/>
  <c r="V547"/>
  <c r="V547" i="3"/>
  <c r="N548"/>
  <c r="N548" i="1"/>
  <c r="AE324" i="4" l="1"/>
  <c r="F324"/>
  <c r="F325"/>
  <c r="B324"/>
  <c r="H324"/>
  <c r="J325" s="1"/>
  <c r="W338" s="1"/>
  <c r="X338" s="1"/>
  <c r="Z324"/>
  <c r="T324" s="1"/>
  <c r="I324"/>
  <c r="Y324" s="1"/>
  <c r="K325" s="1"/>
  <c r="V330"/>
  <c r="Q330" s="1"/>
  <c r="N549"/>
  <c r="V548"/>
  <c r="N549" i="3"/>
  <c r="V548"/>
  <c r="N549" i="1"/>
  <c r="AD325" i="4" l="1"/>
  <c r="AE325"/>
  <c r="O324"/>
  <c r="G324"/>
  <c r="R324" s="1"/>
  <c r="M331" s="1"/>
  <c r="H325"/>
  <c r="I325"/>
  <c r="B325"/>
  <c r="Z325"/>
  <c r="T325" s="1"/>
  <c r="N550"/>
  <c r="V549"/>
  <c r="V549" i="3"/>
  <c r="N550"/>
  <c r="N550" i="1"/>
  <c r="F326" i="4" l="1"/>
  <c r="V331"/>
  <c r="Q331" s="1"/>
  <c r="G325"/>
  <c r="R325" s="1"/>
  <c r="M332" s="1"/>
  <c r="J326"/>
  <c r="W339" s="1"/>
  <c r="X339" s="1"/>
  <c r="Y325"/>
  <c r="K326" s="1"/>
  <c r="O325"/>
  <c r="N551"/>
  <c r="V550"/>
  <c r="N551" i="3"/>
  <c r="V550"/>
  <c r="N551" i="1"/>
  <c r="Q332" i="4" l="1"/>
  <c r="AD326"/>
  <c r="AE326"/>
  <c r="B326"/>
  <c r="I326"/>
  <c r="Y326" s="1"/>
  <c r="K327" s="1"/>
  <c r="H326"/>
  <c r="J327" s="1"/>
  <c r="W340" s="1"/>
  <c r="X340" s="1"/>
  <c r="Z326"/>
  <c r="T326" s="1"/>
  <c r="V332"/>
  <c r="N552"/>
  <c r="V551"/>
  <c r="V551" i="3"/>
  <c r="N552"/>
  <c r="N552" i="1"/>
  <c r="AE327" i="4" l="1"/>
  <c r="F328"/>
  <c r="AD327"/>
  <c r="O326"/>
  <c r="F327"/>
  <c r="G326"/>
  <c r="R326" s="1"/>
  <c r="M333" s="1"/>
  <c r="H327"/>
  <c r="B327"/>
  <c r="I327"/>
  <c r="Z327"/>
  <c r="T327" s="1"/>
  <c r="N553"/>
  <c r="V552"/>
  <c r="N553" i="3"/>
  <c r="V552"/>
  <c r="N553" i="1"/>
  <c r="V333" i="4" l="1"/>
  <c r="Q333" s="1"/>
  <c r="G327"/>
  <c r="R327" s="1"/>
  <c r="M334" s="1"/>
  <c r="J328"/>
  <c r="W341" s="1"/>
  <c r="X341" s="1"/>
  <c r="O327"/>
  <c r="Y327"/>
  <c r="K328" s="1"/>
  <c r="AD328" s="1"/>
  <c r="N554"/>
  <c r="V553"/>
  <c r="V553" i="3"/>
  <c r="N554"/>
  <c r="N554" i="1"/>
  <c r="AE328" i="4" l="1"/>
  <c r="V334"/>
  <c r="Q334" s="1"/>
  <c r="B328"/>
  <c r="I328"/>
  <c r="H328"/>
  <c r="Z328"/>
  <c r="T328" s="1"/>
  <c r="N555"/>
  <c r="V554"/>
  <c r="N555" i="3"/>
  <c r="V554"/>
  <c r="N555" i="1"/>
  <c r="F329" i="4" l="1"/>
  <c r="O328"/>
  <c r="Y328"/>
  <c r="K329" s="1"/>
  <c r="J329"/>
  <c r="I329" s="1"/>
  <c r="G328"/>
  <c r="R328" s="1"/>
  <c r="M335" s="1"/>
  <c r="N556"/>
  <c r="V555"/>
  <c r="V555" i="3"/>
  <c r="N556"/>
  <c r="N556" i="1"/>
  <c r="AD329" i="4" l="1"/>
  <c r="F330" s="1"/>
  <c r="AE329"/>
  <c r="H329"/>
  <c r="G329" s="1"/>
  <c r="R329" s="1"/>
  <c r="M336" s="1"/>
  <c r="Z329"/>
  <c r="T329" s="1"/>
  <c r="V335"/>
  <c r="Q335" s="1"/>
  <c r="Y329"/>
  <c r="K330" s="1"/>
  <c r="AD330" s="1"/>
  <c r="O329"/>
  <c r="W342"/>
  <c r="X342" s="1"/>
  <c r="B329"/>
  <c r="N557"/>
  <c r="V556"/>
  <c r="N557" i="3"/>
  <c r="V556"/>
  <c r="N557" i="1"/>
  <c r="AE330" i="4" l="1"/>
  <c r="F331" s="1"/>
  <c r="J330"/>
  <c r="I330" s="1"/>
  <c r="V336"/>
  <c r="Q336" s="1"/>
  <c r="N558"/>
  <c r="V557"/>
  <c r="V557" i="3"/>
  <c r="N558"/>
  <c r="N558" i="1"/>
  <c r="W343" i="4" l="1"/>
  <c r="X343" s="1"/>
  <c r="Z330"/>
  <c r="T330" s="1"/>
  <c r="B330"/>
  <c r="H330"/>
  <c r="J331" s="1"/>
  <c r="W344" s="1"/>
  <c r="Y330"/>
  <c r="K331" s="1"/>
  <c r="O330"/>
  <c r="N559"/>
  <c r="V558"/>
  <c r="N559" i="3"/>
  <c r="V558"/>
  <c r="N559" i="1"/>
  <c r="AD331" i="4" l="1"/>
  <c r="F332" s="1"/>
  <c r="AE331"/>
  <c r="G330"/>
  <c r="R330" s="1"/>
  <c r="M337" s="1"/>
  <c r="X344"/>
  <c r="Z331"/>
  <c r="T331" s="1"/>
  <c r="B331"/>
  <c r="I331"/>
  <c r="H331"/>
  <c r="N560"/>
  <c r="V559"/>
  <c r="V559" i="3"/>
  <c r="N560"/>
  <c r="N560" i="1"/>
  <c r="V337" i="4" l="1"/>
  <c r="Q337" s="1"/>
  <c r="Y331"/>
  <c r="K332" s="1"/>
  <c r="O331"/>
  <c r="G331"/>
  <c r="R331" s="1"/>
  <c r="M338" s="1"/>
  <c r="J332"/>
  <c r="W345" s="1"/>
  <c r="X345" s="1"/>
  <c r="N561"/>
  <c r="V560"/>
  <c r="N561" i="3"/>
  <c r="V560"/>
  <c r="N561" i="1"/>
  <c r="AD332" i="4" l="1"/>
  <c r="F333" s="1"/>
  <c r="AE332"/>
  <c r="V338"/>
  <c r="Q338" s="1"/>
  <c r="Z332"/>
  <c r="T332" s="1"/>
  <c r="H332"/>
  <c r="I332"/>
  <c r="B332"/>
  <c r="N562"/>
  <c r="V561"/>
  <c r="N562" i="3"/>
  <c r="V561"/>
  <c r="N562" i="1"/>
  <c r="G332" i="4" l="1"/>
  <c r="R332" s="1"/>
  <c r="M339" s="1"/>
  <c r="J333"/>
  <c r="W346" s="1"/>
  <c r="X346" s="1"/>
  <c r="Y332"/>
  <c r="K333" s="1"/>
  <c r="O332"/>
  <c r="N563"/>
  <c r="V562"/>
  <c r="V562" i="3"/>
  <c r="N563"/>
  <c r="N563" i="1"/>
  <c r="Q339" i="4" l="1"/>
  <c r="AD333"/>
  <c r="AE333"/>
  <c r="V339"/>
  <c r="I333"/>
  <c r="Z333"/>
  <c r="T333" s="1"/>
  <c r="B333"/>
  <c r="H333"/>
  <c r="N564"/>
  <c r="V563"/>
  <c r="N564" i="3"/>
  <c r="V563"/>
  <c r="N564" i="1"/>
  <c r="F334" i="4" l="1"/>
  <c r="O333"/>
  <c r="Y333"/>
  <c r="K334" s="1"/>
  <c r="AD334" s="1"/>
  <c r="J334"/>
  <c r="W347" s="1"/>
  <c r="X347" s="1"/>
  <c r="G333"/>
  <c r="R333" s="1"/>
  <c r="M340" s="1"/>
  <c r="N565"/>
  <c r="V564"/>
  <c r="V564" i="3"/>
  <c r="N565"/>
  <c r="N565" i="1"/>
  <c r="Q340" i="4" l="1"/>
  <c r="AE334"/>
  <c r="F335"/>
  <c r="V340"/>
  <c r="B334"/>
  <c r="H334"/>
  <c r="Z334"/>
  <c r="T334" s="1"/>
  <c r="I334"/>
  <c r="N566"/>
  <c r="V565"/>
  <c r="N566" i="3"/>
  <c r="V565"/>
  <c r="N566" i="1"/>
  <c r="J335" i="4" l="1"/>
  <c r="W348" s="1"/>
  <c r="X348" s="1"/>
  <c r="G334"/>
  <c r="R334" s="1"/>
  <c r="M341" s="1"/>
  <c r="O334"/>
  <c r="Y334"/>
  <c r="K335" s="1"/>
  <c r="N567"/>
  <c r="V566"/>
  <c r="V566" i="3"/>
  <c r="N567"/>
  <c r="N567" i="1"/>
  <c r="AD335" i="4" l="1"/>
  <c r="AE335"/>
  <c r="V341"/>
  <c r="Q341" s="1"/>
  <c r="I335"/>
  <c r="Y335" s="1"/>
  <c r="K336" s="1"/>
  <c r="H335"/>
  <c r="B335"/>
  <c r="Z335"/>
  <c r="T335" s="1"/>
  <c r="N568"/>
  <c r="V567"/>
  <c r="N568" i="3"/>
  <c r="V567"/>
  <c r="N568" i="1"/>
  <c r="F336" i="4" l="1"/>
  <c r="AD336"/>
  <c r="F337" s="1"/>
  <c r="AE336"/>
  <c r="O335"/>
  <c r="J336"/>
  <c r="G335"/>
  <c r="R335" s="1"/>
  <c r="M342" s="1"/>
  <c r="N569"/>
  <c r="V568"/>
  <c r="V568" i="3"/>
  <c r="N569"/>
  <c r="N569" i="1"/>
  <c r="V342" i="4" l="1"/>
  <c r="Q342" s="1"/>
  <c r="W349"/>
  <c r="X349" s="1"/>
  <c r="I336"/>
  <c r="B336"/>
  <c r="H336"/>
  <c r="Z336"/>
  <c r="T336" s="1"/>
  <c r="N570"/>
  <c r="V569"/>
  <c r="N570" i="3"/>
  <c r="V569"/>
  <c r="N570" i="1"/>
  <c r="Y336" i="4" l="1"/>
  <c r="K337" s="1"/>
  <c r="O336"/>
  <c r="J337"/>
  <c r="W350" s="1"/>
  <c r="X350" s="1"/>
  <c r="G336"/>
  <c r="R336" s="1"/>
  <c r="M343" s="1"/>
  <c r="N571"/>
  <c r="V570"/>
  <c r="V570" i="3"/>
  <c r="N571"/>
  <c r="N571" i="1"/>
  <c r="AD337" i="4" l="1"/>
  <c r="AE337"/>
  <c r="V343"/>
  <c r="Q343" s="1"/>
  <c r="B337"/>
  <c r="H337"/>
  <c r="Z337"/>
  <c r="T337" s="1"/>
  <c r="I337"/>
  <c r="N572"/>
  <c r="V571"/>
  <c r="N572" i="3"/>
  <c r="V571"/>
  <c r="N572" i="1"/>
  <c r="F338" i="4" l="1"/>
  <c r="J338"/>
  <c r="W351" s="1"/>
  <c r="X351" s="1"/>
  <c r="G337"/>
  <c r="R337" s="1"/>
  <c r="M344" s="1"/>
  <c r="O337"/>
  <c r="Y337"/>
  <c r="K338" s="1"/>
  <c r="N573"/>
  <c r="V572"/>
  <c r="V572" i="3"/>
  <c r="N573"/>
  <c r="N573" i="1"/>
  <c r="AD338" i="4" l="1"/>
  <c r="F339" s="1"/>
  <c r="AE338"/>
  <c r="V344"/>
  <c r="Q344" s="1"/>
  <c r="H338"/>
  <c r="I338"/>
  <c r="B338"/>
  <c r="Z338"/>
  <c r="T338" s="1"/>
  <c r="N574"/>
  <c r="V573"/>
  <c r="N574" i="3"/>
  <c r="V573"/>
  <c r="N574" i="1"/>
  <c r="J339" i="4" l="1"/>
  <c r="W352" s="1"/>
  <c r="X352" s="1"/>
  <c r="G338"/>
  <c r="R338" s="1"/>
  <c r="M345" s="1"/>
  <c r="O338"/>
  <c r="Y338"/>
  <c r="K339" s="1"/>
  <c r="N575"/>
  <c r="V574"/>
  <c r="V574" i="3"/>
  <c r="N575"/>
  <c r="N575" i="1"/>
  <c r="AD339" i="4" l="1"/>
  <c r="F340" s="1"/>
  <c r="AE339"/>
  <c r="I339"/>
  <c r="O339" s="1"/>
  <c r="B339"/>
  <c r="V345"/>
  <c r="Q345" s="1"/>
  <c r="H339"/>
  <c r="J340" s="1"/>
  <c r="Z339"/>
  <c r="T339" s="1"/>
  <c r="N576"/>
  <c r="V575"/>
  <c r="N576" i="3"/>
  <c r="V575"/>
  <c r="N576" i="1"/>
  <c r="Y339" i="4" l="1"/>
  <c r="K340" s="1"/>
  <c r="W353"/>
  <c r="X353" s="1"/>
  <c r="B340"/>
  <c r="G339"/>
  <c r="R339" s="1"/>
  <c r="M346" s="1"/>
  <c r="H340"/>
  <c r="I340"/>
  <c r="Z340"/>
  <c r="T340" s="1"/>
  <c r="N577"/>
  <c r="V576"/>
  <c r="V576" i="3"/>
  <c r="N577"/>
  <c r="N577" i="1"/>
  <c r="AD340" i="4" l="1"/>
  <c r="AE340"/>
  <c r="V346"/>
  <c r="Q346" s="1"/>
  <c r="J341"/>
  <c r="G340"/>
  <c r="R340" s="1"/>
  <c r="M347" s="1"/>
  <c r="O340"/>
  <c r="Y340"/>
  <c r="K341" s="1"/>
  <c r="AD341" s="1"/>
  <c r="N578"/>
  <c r="V577"/>
  <c r="N578" i="3"/>
  <c r="V577"/>
  <c r="N578" i="1"/>
  <c r="AE341" i="4" l="1"/>
  <c r="F341"/>
  <c r="F342"/>
  <c r="V347"/>
  <c r="Q347" s="1"/>
  <c r="W354"/>
  <c r="X354" s="1"/>
  <c r="B341"/>
  <c r="H341"/>
  <c r="I341"/>
  <c r="Z341"/>
  <c r="T341" s="1"/>
  <c r="N579"/>
  <c r="V578"/>
  <c r="V578" i="3"/>
  <c r="N579"/>
  <c r="N579" i="1"/>
  <c r="G341" i="4" l="1"/>
  <c r="R341" s="1"/>
  <c r="M348" s="1"/>
  <c r="J342"/>
  <c r="W355" s="1"/>
  <c r="X355" s="1"/>
  <c r="Y341"/>
  <c r="K342" s="1"/>
  <c r="O341"/>
  <c r="N580"/>
  <c r="V579"/>
  <c r="N580" i="3"/>
  <c r="V579"/>
  <c r="N580" i="1"/>
  <c r="AD342" i="4" l="1"/>
  <c r="F343" s="1"/>
  <c r="AE342"/>
  <c r="B342"/>
  <c r="V348"/>
  <c r="Q348" s="1"/>
  <c r="H342"/>
  <c r="G342" s="1"/>
  <c r="R342" s="1"/>
  <c r="M349" s="1"/>
  <c r="I342"/>
  <c r="Z342"/>
  <c r="T342" s="1"/>
  <c r="N581"/>
  <c r="V580"/>
  <c r="V580" i="3"/>
  <c r="N581"/>
  <c r="N581" i="1"/>
  <c r="V349" i="4" l="1"/>
  <c r="Q349" s="1"/>
  <c r="J343"/>
  <c r="W356" s="1"/>
  <c r="X356" s="1"/>
  <c r="O342"/>
  <c r="Y342"/>
  <c r="K343" s="1"/>
  <c r="N582"/>
  <c r="V581"/>
  <c r="N582" i="3"/>
  <c r="V581"/>
  <c r="N582" i="1"/>
  <c r="AD343" i="4" l="1"/>
  <c r="F344" s="1"/>
  <c r="AE343"/>
  <c r="I343"/>
  <c r="O343" s="1"/>
  <c r="Z343"/>
  <c r="T343" s="1"/>
  <c r="H343"/>
  <c r="G343" s="1"/>
  <c r="R343" s="1"/>
  <c r="M350" s="1"/>
  <c r="B343"/>
  <c r="N583"/>
  <c r="V582"/>
  <c r="V582" i="3"/>
  <c r="N583"/>
  <c r="N583" i="1"/>
  <c r="J344" i="4" l="1"/>
  <c r="B344" s="1"/>
  <c r="V350"/>
  <c r="Q350" s="1"/>
  <c r="Y343"/>
  <c r="K344" s="1"/>
  <c r="AD344" s="1"/>
  <c r="N584"/>
  <c r="V583"/>
  <c r="N584" i="3"/>
  <c r="V583"/>
  <c r="N584" i="1"/>
  <c r="AE344" i="4" l="1"/>
  <c r="W357"/>
  <c r="X357" s="1"/>
  <c r="Z344"/>
  <c r="T344" s="1"/>
  <c r="H344"/>
  <c r="J345" s="1"/>
  <c r="I344"/>
  <c r="Y344" s="1"/>
  <c r="K345" s="1"/>
  <c r="AD345" s="1"/>
  <c r="N585"/>
  <c r="V584"/>
  <c r="V584" i="3"/>
  <c r="N585"/>
  <c r="N585" i="1"/>
  <c r="AE345" i="4" l="1"/>
  <c r="G344"/>
  <c r="R344" s="1"/>
  <c r="M351" s="1"/>
  <c r="F346"/>
  <c r="O344"/>
  <c r="F345"/>
  <c r="W358"/>
  <c r="X358" s="1"/>
  <c r="B345"/>
  <c r="I345"/>
  <c r="H345"/>
  <c r="Z345"/>
  <c r="T345" s="1"/>
  <c r="N586"/>
  <c r="V585"/>
  <c r="N586" i="3"/>
  <c r="V585"/>
  <c r="N586" i="1"/>
  <c r="V351" i="4" l="1"/>
  <c r="Q351" s="1"/>
  <c r="O345"/>
  <c r="Y345"/>
  <c r="K346" s="1"/>
  <c r="J346"/>
  <c r="W359" s="1"/>
  <c r="X359" s="1"/>
  <c r="G345"/>
  <c r="R345" s="1"/>
  <c r="M352" s="1"/>
  <c r="N587"/>
  <c r="V586"/>
  <c r="V586" i="3"/>
  <c r="N587"/>
  <c r="N587" i="1"/>
  <c r="AD346" i="4" l="1"/>
  <c r="AE346"/>
  <c r="V352"/>
  <c r="Q352" s="1"/>
  <c r="B346"/>
  <c r="H346"/>
  <c r="Z346"/>
  <c r="T346" s="1"/>
  <c r="I346"/>
  <c r="N588"/>
  <c r="V587"/>
  <c r="N588" i="3"/>
  <c r="V587"/>
  <c r="N588" i="1"/>
  <c r="F347" i="4" l="1"/>
  <c r="G346"/>
  <c r="R346" s="1"/>
  <c r="M353" s="1"/>
  <c r="J347"/>
  <c r="W360" s="1"/>
  <c r="X360" s="1"/>
  <c r="O346"/>
  <c r="Y346"/>
  <c r="K347" s="1"/>
  <c r="N589"/>
  <c r="V588"/>
  <c r="V588" i="3"/>
  <c r="N589"/>
  <c r="N589" i="1"/>
  <c r="Q353" i="4" l="1"/>
  <c r="AD347"/>
  <c r="AE347"/>
  <c r="V353"/>
  <c r="I347"/>
  <c r="H347"/>
  <c r="B347"/>
  <c r="Z347"/>
  <c r="T347" s="1"/>
  <c r="N590"/>
  <c r="V589"/>
  <c r="N590" i="3"/>
  <c r="V589"/>
  <c r="N590" i="1"/>
  <c r="F348" i="4" l="1"/>
  <c r="O347"/>
  <c r="Y347"/>
  <c r="K348" s="1"/>
  <c r="J348"/>
  <c r="W361" s="1"/>
  <c r="X361" s="1"/>
  <c r="G347"/>
  <c r="R347" s="1"/>
  <c r="M354" s="1"/>
  <c r="N591"/>
  <c r="V590"/>
  <c r="V590" i="3"/>
  <c r="N591"/>
  <c r="N591" i="1"/>
  <c r="Q354" i="4" l="1"/>
  <c r="AD348"/>
  <c r="F349" s="1"/>
  <c r="AE348"/>
  <c r="V354"/>
  <c r="B348"/>
  <c r="H348"/>
  <c r="Z348"/>
  <c r="T348" s="1"/>
  <c r="I348"/>
  <c r="N592"/>
  <c r="V591"/>
  <c r="N592" i="3"/>
  <c r="V591"/>
  <c r="N592" i="1"/>
  <c r="G348" i="4" l="1"/>
  <c r="R348" s="1"/>
  <c r="M355" s="1"/>
  <c r="J349"/>
  <c r="W362" s="1"/>
  <c r="X362" s="1"/>
  <c r="Y348"/>
  <c r="K349" s="1"/>
  <c r="AD349" s="1"/>
  <c r="O348"/>
  <c r="N593"/>
  <c r="V592"/>
  <c r="V592" i="3"/>
  <c r="N593"/>
  <c r="N593" i="1"/>
  <c r="AE349" i="4" l="1"/>
  <c r="F350" s="1"/>
  <c r="V355"/>
  <c r="Q355" s="1"/>
  <c r="I349"/>
  <c r="Z349"/>
  <c r="T349" s="1"/>
  <c r="B349"/>
  <c r="H349"/>
  <c r="N594"/>
  <c r="V593"/>
  <c r="N594" i="3"/>
  <c r="V593"/>
  <c r="N594" i="1"/>
  <c r="O349" i="4" l="1"/>
  <c r="Y349"/>
  <c r="K350" s="1"/>
  <c r="J350"/>
  <c r="W363" s="1"/>
  <c r="X363" s="1"/>
  <c r="G349"/>
  <c r="R349" s="1"/>
  <c r="M356" s="1"/>
  <c r="N595"/>
  <c r="V594"/>
  <c r="V594" i="3"/>
  <c r="N595"/>
  <c r="N595" i="1"/>
  <c r="AD350" i="4" l="1"/>
  <c r="F351" s="1"/>
  <c r="AE350"/>
  <c r="V356"/>
  <c r="Q356" s="1"/>
  <c r="H350"/>
  <c r="I350"/>
  <c r="Z350"/>
  <c r="T350" s="1"/>
  <c r="B350"/>
  <c r="N596"/>
  <c r="V595"/>
  <c r="N596" i="3"/>
  <c r="V595"/>
  <c r="N596" i="1"/>
  <c r="Y350" i="4" l="1"/>
  <c r="K351" s="1"/>
  <c r="O350"/>
  <c r="G350"/>
  <c r="R350" s="1"/>
  <c r="M357" s="1"/>
  <c r="J351"/>
  <c r="W364" s="1"/>
  <c r="X364" s="1"/>
  <c r="N597"/>
  <c r="V596"/>
  <c r="V596" i="3"/>
  <c r="N597"/>
  <c r="N597" i="1"/>
  <c r="Q357" i="4" l="1"/>
  <c r="AD351"/>
  <c r="AE351"/>
  <c r="V357"/>
  <c r="I351"/>
  <c r="Y351" s="1"/>
  <c r="K352" s="1"/>
  <c r="H351"/>
  <c r="J352" s="1"/>
  <c r="W365" s="1"/>
  <c r="X365" s="1"/>
  <c r="B351"/>
  <c r="Z351"/>
  <c r="T351" s="1"/>
  <c r="N598"/>
  <c r="V597"/>
  <c r="N598" i="3"/>
  <c r="V597"/>
  <c r="N598" i="1"/>
  <c r="F352" i="4" l="1"/>
  <c r="AD352"/>
  <c r="F353" s="1"/>
  <c r="AE352"/>
  <c r="G351"/>
  <c r="R351" s="1"/>
  <c r="M358" s="1"/>
  <c r="O351"/>
  <c r="I352"/>
  <c r="H352"/>
  <c r="B352"/>
  <c r="Z352"/>
  <c r="T352" s="1"/>
  <c r="N599"/>
  <c r="V598"/>
  <c r="V598" i="3"/>
  <c r="N599"/>
  <c r="N599" i="1"/>
  <c r="V358" i="4" l="1"/>
  <c r="Q358" s="1"/>
  <c r="O352"/>
  <c r="Y352"/>
  <c r="K353" s="1"/>
  <c r="J353"/>
  <c r="W366" s="1"/>
  <c r="X366" s="1"/>
  <c r="G352"/>
  <c r="R352" s="1"/>
  <c r="M359" s="1"/>
  <c r="N600"/>
  <c r="V599"/>
  <c r="N600" i="3"/>
  <c r="V599"/>
  <c r="N600" i="1"/>
  <c r="AD353" i="4" l="1"/>
  <c r="AE353"/>
  <c r="V359"/>
  <c r="Q359" s="1"/>
  <c r="B353"/>
  <c r="H353"/>
  <c r="I353"/>
  <c r="Z353"/>
  <c r="T353" s="1"/>
  <c r="N601"/>
  <c r="V600"/>
  <c r="V600" i="3"/>
  <c r="N601"/>
  <c r="N601" i="1"/>
  <c r="F354" i="4" l="1"/>
  <c r="J354"/>
  <c r="W367" s="1"/>
  <c r="X367" s="1"/>
  <c r="G353"/>
  <c r="R353" s="1"/>
  <c r="M360" s="1"/>
  <c r="O353"/>
  <c r="Y353"/>
  <c r="K354" s="1"/>
  <c r="N602"/>
  <c r="V601"/>
  <c r="N602" i="3"/>
  <c r="V601"/>
  <c r="N602" i="1"/>
  <c r="AD354" i="4" l="1"/>
  <c r="AE354"/>
  <c r="V360"/>
  <c r="Q360" s="1"/>
  <c r="Z354"/>
  <c r="T354" s="1"/>
  <c r="I354"/>
  <c r="B354"/>
  <c r="H354"/>
  <c r="N603"/>
  <c r="V602"/>
  <c r="V602" i="3"/>
  <c r="N603"/>
  <c r="N603" i="1"/>
  <c r="F355" i="4" l="1"/>
  <c r="Y354"/>
  <c r="K355" s="1"/>
  <c r="O354"/>
  <c r="G354"/>
  <c r="R354" s="1"/>
  <c r="M361" s="1"/>
  <c r="J355"/>
  <c r="W368" s="1"/>
  <c r="X368" s="1"/>
  <c r="N604"/>
  <c r="V603"/>
  <c r="N604" i="3"/>
  <c r="V603"/>
  <c r="N604" i="1"/>
  <c r="AD355" i="4" l="1"/>
  <c r="F356" s="1"/>
  <c r="AE355"/>
  <c r="V361"/>
  <c r="Q361" s="1"/>
  <c r="B355"/>
  <c r="H355"/>
  <c r="Z355"/>
  <c r="T355" s="1"/>
  <c r="I355"/>
  <c r="N605"/>
  <c r="V604"/>
  <c r="V604" i="3"/>
  <c r="N605"/>
  <c r="N605" i="1"/>
  <c r="G355" i="4" l="1"/>
  <c r="R355" s="1"/>
  <c r="M362" s="1"/>
  <c r="J356"/>
  <c r="H356" s="1"/>
  <c r="O355"/>
  <c r="Y355"/>
  <c r="K356" s="1"/>
  <c r="N606"/>
  <c r="V605"/>
  <c r="N606" i="3"/>
  <c r="V605"/>
  <c r="N606" i="1"/>
  <c r="AD356" i="4" l="1"/>
  <c r="AE356"/>
  <c r="V362"/>
  <c r="Q362" s="1"/>
  <c r="G356"/>
  <c r="R356" s="1"/>
  <c r="M363" s="1"/>
  <c r="J357"/>
  <c r="W370" s="1"/>
  <c r="I356"/>
  <c r="W369"/>
  <c r="X369" s="1"/>
  <c r="B356"/>
  <c r="Z356"/>
  <c r="T356" s="1"/>
  <c r="N607"/>
  <c r="V606"/>
  <c r="V606" i="3"/>
  <c r="N607"/>
  <c r="N607" i="1"/>
  <c r="F357" i="4" l="1"/>
  <c r="V363"/>
  <c r="Q363" s="1"/>
  <c r="X370"/>
  <c r="O356"/>
  <c r="Y356"/>
  <c r="K357" s="1"/>
  <c r="I357"/>
  <c r="B357"/>
  <c r="H357"/>
  <c r="Z357"/>
  <c r="T357" s="1"/>
  <c r="N608"/>
  <c r="V607"/>
  <c r="N608" i="3"/>
  <c r="V607"/>
  <c r="N608" i="1"/>
  <c r="AD357" i="4" l="1"/>
  <c r="F358" s="1"/>
  <c r="AE357"/>
  <c r="G357"/>
  <c r="R357" s="1"/>
  <c r="M364" s="1"/>
  <c r="J358"/>
  <c r="H358" s="1"/>
  <c r="Y357"/>
  <c r="K358" s="1"/>
  <c r="AD358" s="1"/>
  <c r="O357"/>
  <c r="N609"/>
  <c r="V608"/>
  <c r="V608" i="3"/>
  <c r="N609"/>
  <c r="N609" i="1"/>
  <c r="AE358" i="4" l="1"/>
  <c r="V364"/>
  <c r="Q364" s="1"/>
  <c r="I358"/>
  <c r="O358" s="1"/>
  <c r="G358"/>
  <c r="R358" s="1"/>
  <c r="M365" s="1"/>
  <c r="J359"/>
  <c r="Z358"/>
  <c r="T358" s="1"/>
  <c r="W371"/>
  <c r="X371" s="1"/>
  <c r="B358"/>
  <c r="N610"/>
  <c r="V609"/>
  <c r="N610" i="3"/>
  <c r="V609"/>
  <c r="N610" i="1"/>
  <c r="F359" i="4" l="1"/>
  <c r="V365"/>
  <c r="Q365" s="1"/>
  <c r="Y358"/>
  <c r="K359" s="1"/>
  <c r="AD359" s="1"/>
  <c r="I359"/>
  <c r="O359" s="1"/>
  <c r="B359"/>
  <c r="Z359"/>
  <c r="T359" s="1"/>
  <c r="W372"/>
  <c r="X372" s="1"/>
  <c r="H359"/>
  <c r="N611"/>
  <c r="V610"/>
  <c r="V610" i="3"/>
  <c r="N611"/>
  <c r="N611" i="1"/>
  <c r="AE359" i="4" l="1"/>
  <c r="F360"/>
  <c r="Y359"/>
  <c r="K360" s="1"/>
  <c r="G359"/>
  <c r="R359" s="1"/>
  <c r="M366" s="1"/>
  <c r="J360"/>
  <c r="Z360" s="1"/>
  <c r="T360" s="1"/>
  <c r="N612"/>
  <c r="V611"/>
  <c r="N612" i="3"/>
  <c r="V611"/>
  <c r="N612" i="1"/>
  <c r="AD360" i="4" l="1"/>
  <c r="AE360"/>
  <c r="V366"/>
  <c r="Q366" s="1"/>
  <c r="W373"/>
  <c r="X373" s="1"/>
  <c r="I360"/>
  <c r="B360"/>
  <c r="H360"/>
  <c r="N613"/>
  <c r="V612"/>
  <c r="V612" i="3"/>
  <c r="N613"/>
  <c r="N613" i="1"/>
  <c r="F361" i="4" l="1"/>
  <c r="O360"/>
  <c r="Y360"/>
  <c r="K361" s="1"/>
  <c r="AD361" s="1"/>
  <c r="G360"/>
  <c r="R360" s="1"/>
  <c r="M367" s="1"/>
  <c r="J361"/>
  <c r="H361" s="1"/>
  <c r="N614"/>
  <c r="V613"/>
  <c r="N614" i="3"/>
  <c r="V613"/>
  <c r="N614" i="1"/>
  <c r="AE361" i="4" l="1"/>
  <c r="V367"/>
  <c r="Q367" s="1"/>
  <c r="B361"/>
  <c r="W374"/>
  <c r="X374" s="1"/>
  <c r="Z361"/>
  <c r="T361" s="1"/>
  <c r="I361"/>
  <c r="G361"/>
  <c r="R361" s="1"/>
  <c r="M368" s="1"/>
  <c r="J362"/>
  <c r="W375" s="1"/>
  <c r="N615"/>
  <c r="V614"/>
  <c r="V614" i="3"/>
  <c r="N615"/>
  <c r="N615" i="1"/>
  <c r="Q368" i="4" l="1"/>
  <c r="F362"/>
  <c r="X375"/>
  <c r="V368"/>
  <c r="B362"/>
  <c r="Y361"/>
  <c r="K362" s="1"/>
  <c r="AD362" s="1"/>
  <c r="O361"/>
  <c r="I362"/>
  <c r="H362"/>
  <c r="Z362"/>
  <c r="T362" s="1"/>
  <c r="N616"/>
  <c r="V615"/>
  <c r="N616" i="3"/>
  <c r="V615"/>
  <c r="N616" i="1"/>
  <c r="AE362" i="4" l="1"/>
  <c r="F363"/>
  <c r="J363"/>
  <c r="G362"/>
  <c r="R362" s="1"/>
  <c r="M369" s="1"/>
  <c r="O362"/>
  <c r="Y362"/>
  <c r="K363" s="1"/>
  <c r="N617"/>
  <c r="V616"/>
  <c r="V616" i="3"/>
  <c r="N617"/>
  <c r="N617" i="1"/>
  <c r="AD363" i="4" l="1"/>
  <c r="F364" s="1"/>
  <c r="AE363"/>
  <c r="V369"/>
  <c r="Q369" s="1"/>
  <c r="W376"/>
  <c r="X376" s="1"/>
  <c r="B363"/>
  <c r="Z363"/>
  <c r="T363" s="1"/>
  <c r="I363"/>
  <c r="H363"/>
  <c r="N618"/>
  <c r="V617"/>
  <c r="N618" i="3"/>
  <c r="V617"/>
  <c r="N618" i="1"/>
  <c r="G363" i="4" l="1"/>
  <c r="R363" s="1"/>
  <c r="M370" s="1"/>
  <c r="J364"/>
  <c r="O363"/>
  <c r="Y363"/>
  <c r="K364" s="1"/>
  <c r="N619"/>
  <c r="V618"/>
  <c r="V618" i="3"/>
  <c r="N619"/>
  <c r="N619" i="1"/>
  <c r="AD364" i="4" l="1"/>
  <c r="F365" s="1"/>
  <c r="AE364"/>
  <c r="V370"/>
  <c r="Q370" s="1"/>
  <c r="B364"/>
  <c r="W377"/>
  <c r="X377" s="1"/>
  <c r="Z364"/>
  <c r="T364" s="1"/>
  <c r="I364"/>
  <c r="H364"/>
  <c r="N620"/>
  <c r="V619"/>
  <c r="N620" i="3"/>
  <c r="V619"/>
  <c r="N620" i="1"/>
  <c r="J365" i="4" l="1"/>
  <c r="W378" s="1"/>
  <c r="X378" s="1"/>
  <c r="G364"/>
  <c r="R364" s="1"/>
  <c r="M371" s="1"/>
  <c r="O364"/>
  <c r="Y364"/>
  <c r="K365" s="1"/>
  <c r="V620"/>
  <c r="N621"/>
  <c r="V620" i="3"/>
  <c r="N621"/>
  <c r="N621" i="1"/>
  <c r="Q371" i="4" l="1"/>
  <c r="AD365"/>
  <c r="AE365"/>
  <c r="V371"/>
  <c r="B365"/>
  <c r="H365"/>
  <c r="J366" s="1"/>
  <c r="W379" s="1"/>
  <c r="X379" s="1"/>
  <c r="I365"/>
  <c r="Z365"/>
  <c r="T365" s="1"/>
  <c r="N622"/>
  <c r="V621"/>
  <c r="N622" i="3"/>
  <c r="V621"/>
  <c r="N622" i="1"/>
  <c r="F366" i="4" l="1"/>
  <c r="G365"/>
  <c r="R365" s="1"/>
  <c r="M372" s="1"/>
  <c r="Z366"/>
  <c r="T366" s="1"/>
  <c r="O365"/>
  <c r="Y365"/>
  <c r="K366" s="1"/>
  <c r="AD366" s="1"/>
  <c r="I366"/>
  <c r="B366"/>
  <c r="H366"/>
  <c r="N623"/>
  <c r="V622"/>
  <c r="V622" i="3"/>
  <c r="N623"/>
  <c r="N623" i="1"/>
  <c r="AE366" i="4" l="1"/>
  <c r="F367"/>
  <c r="V372"/>
  <c r="Q372" s="1"/>
  <c r="J367"/>
  <c r="W380" s="1"/>
  <c r="X380" s="1"/>
  <c r="G366"/>
  <c r="R366" s="1"/>
  <c r="M373" s="1"/>
  <c r="O366"/>
  <c r="Y366"/>
  <c r="K367" s="1"/>
  <c r="N624"/>
  <c r="V623"/>
  <c r="N624" i="3"/>
  <c r="V623"/>
  <c r="N624" i="1"/>
  <c r="AD367" i="4" l="1"/>
  <c r="AE367"/>
  <c r="V373"/>
  <c r="Q373" s="1"/>
  <c r="I367"/>
  <c r="H367"/>
  <c r="B367"/>
  <c r="Z367"/>
  <c r="T367" s="1"/>
  <c r="N625"/>
  <c r="V624"/>
  <c r="V624" i="3"/>
  <c r="N625"/>
  <c r="N625" i="1"/>
  <c r="F368" i="4" l="1"/>
  <c r="O367"/>
  <c r="Y367"/>
  <c r="K368" s="1"/>
  <c r="J368"/>
  <c r="H368" s="1"/>
  <c r="G367"/>
  <c r="R367" s="1"/>
  <c r="M374" s="1"/>
  <c r="N626"/>
  <c r="V625"/>
  <c r="N626" i="3"/>
  <c r="V625"/>
  <c r="N626" i="1"/>
  <c r="AD368" i="4" l="1"/>
  <c r="F369" s="1"/>
  <c r="AE368"/>
  <c r="B368"/>
  <c r="I368"/>
  <c r="O368" s="1"/>
  <c r="V374"/>
  <c r="Q374" s="1"/>
  <c r="G368"/>
  <c r="R368" s="1"/>
  <c r="M375" s="1"/>
  <c r="J369"/>
  <c r="W382" s="1"/>
  <c r="Z368"/>
  <c r="T368" s="1"/>
  <c r="W381"/>
  <c r="X381" s="1"/>
  <c r="N627"/>
  <c r="V626"/>
  <c r="V626" i="3"/>
  <c r="N627"/>
  <c r="N627" i="1"/>
  <c r="Y368" i="4" l="1"/>
  <c r="K369" s="1"/>
  <c r="V375"/>
  <c r="Q375" s="1"/>
  <c r="B369"/>
  <c r="X382"/>
  <c r="I369"/>
  <c r="Z369"/>
  <c r="T369" s="1"/>
  <c r="H369"/>
  <c r="N628"/>
  <c r="V627"/>
  <c r="N628" i="3"/>
  <c r="V627"/>
  <c r="N628" i="1"/>
  <c r="AD369" i="4" l="1"/>
  <c r="F370" s="1"/>
  <c r="AE369"/>
  <c r="G369"/>
  <c r="R369" s="1"/>
  <c r="M376" s="1"/>
  <c r="J370"/>
  <c r="Z370" s="1"/>
  <c r="T370" s="1"/>
  <c r="Y369"/>
  <c r="K370" s="1"/>
  <c r="O369"/>
  <c r="N629"/>
  <c r="V628"/>
  <c r="V628" i="3"/>
  <c r="N629"/>
  <c r="N629" i="1"/>
  <c r="AD370" i="4" l="1"/>
  <c r="AE370"/>
  <c r="I370"/>
  <c r="Y370" s="1"/>
  <c r="K371" s="1"/>
  <c r="V376"/>
  <c r="Q376" s="1"/>
  <c r="W383"/>
  <c r="X383" s="1"/>
  <c r="B370"/>
  <c r="H370"/>
  <c r="N630"/>
  <c r="V629"/>
  <c r="N630" i="3"/>
  <c r="V629"/>
  <c r="N630" i="1"/>
  <c r="F371" i="4" l="1"/>
  <c r="AD371"/>
  <c r="F372" s="1"/>
  <c r="AE371"/>
  <c r="O370"/>
  <c r="G370"/>
  <c r="R370" s="1"/>
  <c r="M377" s="1"/>
  <c r="J371"/>
  <c r="B371" s="1"/>
  <c r="N631"/>
  <c r="V630"/>
  <c r="V630" i="3"/>
  <c r="N631"/>
  <c r="N631" i="1"/>
  <c r="V377" i="4" l="1"/>
  <c r="Q377" s="1"/>
  <c r="W384"/>
  <c r="X384" s="1"/>
  <c r="I371"/>
  <c r="H371"/>
  <c r="Z371"/>
  <c r="T371" s="1"/>
  <c r="N632"/>
  <c r="V631"/>
  <c r="V631" i="3"/>
  <c r="N632"/>
  <c r="N632" i="1"/>
  <c r="O371" i="4" l="1"/>
  <c r="Y371"/>
  <c r="K372" s="1"/>
  <c r="J372"/>
  <c r="H372" s="1"/>
  <c r="G371"/>
  <c r="R371" s="1"/>
  <c r="M378" s="1"/>
  <c r="N633"/>
  <c r="V632"/>
  <c r="V632" i="3"/>
  <c r="N633"/>
  <c r="N633" i="1"/>
  <c r="AD372" i="4" l="1"/>
  <c r="AE372"/>
  <c r="Z372"/>
  <c r="T372" s="1"/>
  <c r="I372"/>
  <c r="Y372" s="1"/>
  <c r="K373" s="1"/>
  <c r="V378"/>
  <c r="Q378" s="1"/>
  <c r="J373"/>
  <c r="W386" s="1"/>
  <c r="G372"/>
  <c r="R372" s="1"/>
  <c r="M379" s="1"/>
  <c r="W385"/>
  <c r="X385" s="1"/>
  <c r="B372"/>
  <c r="N634"/>
  <c r="V633"/>
  <c r="N634" i="3"/>
  <c r="V633"/>
  <c r="N634" i="1"/>
  <c r="F373" i="4" l="1"/>
  <c r="AD373"/>
  <c r="F374" s="1"/>
  <c r="AE373"/>
  <c r="O372"/>
  <c r="V379"/>
  <c r="Q379" s="1"/>
  <c r="Z373"/>
  <c r="T373" s="1"/>
  <c r="H373"/>
  <c r="G373" s="1"/>
  <c r="R373" s="1"/>
  <c r="B373"/>
  <c r="I373"/>
  <c r="Y373" s="1"/>
  <c r="K374" s="1"/>
  <c r="X386"/>
  <c r="N635"/>
  <c r="V634"/>
  <c r="V634" i="3"/>
  <c r="N635"/>
  <c r="N635" i="1"/>
  <c r="M380" i="4" l="1"/>
  <c r="V380" s="1"/>
  <c r="Q380" s="1"/>
  <c r="AD374"/>
  <c r="AE374"/>
  <c r="J374"/>
  <c r="W387" s="1"/>
  <c r="X387" s="1"/>
  <c r="O373"/>
  <c r="N636"/>
  <c r="V635"/>
  <c r="V635" i="3"/>
  <c r="N636"/>
  <c r="N636" i="1"/>
  <c r="F375" i="4" l="1"/>
  <c r="Z374"/>
  <c r="T374" s="1"/>
  <c r="I374"/>
  <c r="O374" s="1"/>
  <c r="B374"/>
  <c r="H374"/>
  <c r="G374" s="1"/>
  <c r="R374" s="1"/>
  <c r="M381" s="1"/>
  <c r="N637"/>
  <c r="V636"/>
  <c r="V636" i="3"/>
  <c r="N637"/>
  <c r="N637" i="1"/>
  <c r="J375" i="4" l="1"/>
  <c r="Z375" s="1"/>
  <c r="T375" s="1"/>
  <c r="Y374"/>
  <c r="K375" s="1"/>
  <c r="V381"/>
  <c r="Q381" s="1"/>
  <c r="N638"/>
  <c r="V637"/>
  <c r="N638" i="3"/>
  <c r="V637"/>
  <c r="N638" i="1"/>
  <c r="AD375" i="4" l="1"/>
  <c r="AE375"/>
  <c r="I375"/>
  <c r="O375" s="1"/>
  <c r="H375"/>
  <c r="G375" s="1"/>
  <c r="R375" s="1"/>
  <c r="M382" s="1"/>
  <c r="W388"/>
  <c r="X388" s="1"/>
  <c r="B375"/>
  <c r="N639"/>
  <c r="V638"/>
  <c r="V638" i="3"/>
  <c r="N639"/>
  <c r="N639" i="1"/>
  <c r="F376" i="4" l="1"/>
  <c r="Y375"/>
  <c r="K376" s="1"/>
  <c r="AE376" s="1"/>
  <c r="J376"/>
  <c r="Z376" s="1"/>
  <c r="T376" s="1"/>
  <c r="V382"/>
  <c r="Q382" s="1"/>
  <c r="N640"/>
  <c r="V639"/>
  <c r="V639" i="3"/>
  <c r="N640"/>
  <c r="N640" i="1"/>
  <c r="AD376" i="4" l="1"/>
  <c r="F377" s="1"/>
  <c r="W389"/>
  <c r="X389" s="1"/>
  <c r="H376"/>
  <c r="J377" s="1"/>
  <c r="W390" s="1"/>
  <c r="B376"/>
  <c r="I376"/>
  <c r="Y376" s="1"/>
  <c r="K377" s="1"/>
  <c r="N641"/>
  <c r="V640"/>
  <c r="V640" i="3"/>
  <c r="N641"/>
  <c r="N641" i="1"/>
  <c r="AD377" i="4" l="1"/>
  <c r="AE377"/>
  <c r="X390"/>
  <c r="O376"/>
  <c r="G376"/>
  <c r="R376" s="1"/>
  <c r="M383" s="1"/>
  <c r="I377"/>
  <c r="O377" s="1"/>
  <c r="B377"/>
  <c r="H377"/>
  <c r="G377" s="1"/>
  <c r="R377" s="1"/>
  <c r="M384" s="1"/>
  <c r="Z377"/>
  <c r="T377" s="1"/>
  <c r="N642"/>
  <c r="V641"/>
  <c r="N642" i="3"/>
  <c r="V641"/>
  <c r="N642" i="1"/>
  <c r="F378" i="4" l="1"/>
  <c r="V383"/>
  <c r="Q383" s="1"/>
  <c r="V384"/>
  <c r="Q384" s="1"/>
  <c r="Y377"/>
  <c r="K378" s="1"/>
  <c r="AD378" s="1"/>
  <c r="J378"/>
  <c r="I378" s="1"/>
  <c r="N643"/>
  <c r="V642"/>
  <c r="V642" i="3"/>
  <c r="N643"/>
  <c r="N643" i="1"/>
  <c r="AE378" i="4" l="1"/>
  <c r="F379"/>
  <c r="W391"/>
  <c r="X391" s="1"/>
  <c r="B378"/>
  <c r="H378"/>
  <c r="J379" s="1"/>
  <c r="Z378"/>
  <c r="T378" s="1"/>
  <c r="O378"/>
  <c r="Y378"/>
  <c r="K379" s="1"/>
  <c r="AD379" s="1"/>
  <c r="N644"/>
  <c r="V643"/>
  <c r="V643" i="3"/>
  <c r="N644"/>
  <c r="N644" i="1"/>
  <c r="AE379" i="4" l="1"/>
  <c r="G378"/>
  <c r="R378" s="1"/>
  <c r="M385" s="1"/>
  <c r="W392"/>
  <c r="X392" s="1"/>
  <c r="B379"/>
  <c r="I379"/>
  <c r="Z379"/>
  <c r="T379" s="1"/>
  <c r="H379"/>
  <c r="N645"/>
  <c r="V644"/>
  <c r="N645" i="3"/>
  <c r="V644"/>
  <c r="N645" i="1"/>
  <c r="V385" i="4" l="1"/>
  <c r="Q385" s="1"/>
  <c r="F380"/>
  <c r="J380"/>
  <c r="W393" s="1"/>
  <c r="X393" s="1"/>
  <c r="G379"/>
  <c r="R379" s="1"/>
  <c r="M386" s="1"/>
  <c r="Y379"/>
  <c r="K380" s="1"/>
  <c r="O379"/>
  <c r="N646"/>
  <c r="V645"/>
  <c r="V645" i="3"/>
  <c r="N646"/>
  <c r="N646" i="1"/>
  <c r="AD380" i="4" l="1"/>
  <c r="F381" s="1"/>
  <c r="AE380"/>
  <c r="V386"/>
  <c r="Q386" s="1"/>
  <c r="H380"/>
  <c r="I380"/>
  <c r="B380"/>
  <c r="Z380"/>
  <c r="T380" s="1"/>
  <c r="N647"/>
  <c r="V646"/>
  <c r="N647" i="3"/>
  <c r="V646"/>
  <c r="N647" i="1"/>
  <c r="J381" i="4" l="1"/>
  <c r="W394" s="1"/>
  <c r="X394" s="1"/>
  <c r="G380"/>
  <c r="R380" s="1"/>
  <c r="M387" s="1"/>
  <c r="Y380"/>
  <c r="K381" s="1"/>
  <c r="O380"/>
  <c r="N648"/>
  <c r="V647"/>
  <c r="V647" i="3"/>
  <c r="N648"/>
  <c r="N648" i="1"/>
  <c r="AD381" i="4" l="1"/>
  <c r="AE381"/>
  <c r="V387"/>
  <c r="Q387" s="1"/>
  <c r="B381"/>
  <c r="H381"/>
  <c r="J382" s="1"/>
  <c r="W395" s="1"/>
  <c r="X395" s="1"/>
  <c r="I381"/>
  <c r="Z381"/>
  <c r="T381" s="1"/>
  <c r="N649"/>
  <c r="V648"/>
  <c r="N649" i="3"/>
  <c r="V648"/>
  <c r="N649" i="1"/>
  <c r="F382" i="4" l="1"/>
  <c r="G381"/>
  <c r="R381" s="1"/>
  <c r="M388" s="1"/>
  <c r="Y381"/>
  <c r="K382" s="1"/>
  <c r="O381"/>
  <c r="I382"/>
  <c r="B382"/>
  <c r="H382"/>
  <c r="Z382"/>
  <c r="T382" s="1"/>
  <c r="N650"/>
  <c r="V649"/>
  <c r="V649" i="3"/>
  <c r="N650"/>
  <c r="N650" i="1"/>
  <c r="AD382" i="4" l="1"/>
  <c r="AE382"/>
  <c r="V388"/>
  <c r="Q388" s="1"/>
  <c r="J383"/>
  <c r="W396" s="1"/>
  <c r="X396" s="1"/>
  <c r="G382"/>
  <c r="R382" s="1"/>
  <c r="M389" s="1"/>
  <c r="Y382"/>
  <c r="K383" s="1"/>
  <c r="AD383" s="1"/>
  <c r="O382"/>
  <c r="N651"/>
  <c r="V650"/>
  <c r="N651" i="3"/>
  <c r="V650"/>
  <c r="N651" i="1"/>
  <c r="F383" i="4" l="1"/>
  <c r="AE383"/>
  <c r="V389"/>
  <c r="Q389" s="1"/>
  <c r="F384"/>
  <c r="Z383"/>
  <c r="T383" s="1"/>
  <c r="I383"/>
  <c r="B383"/>
  <c r="H383"/>
  <c r="N652"/>
  <c r="V651"/>
  <c r="V651" i="3"/>
  <c r="N652"/>
  <c r="N652" i="1"/>
  <c r="Y383" i="4" l="1"/>
  <c r="K384" s="1"/>
  <c r="O383"/>
  <c r="G383"/>
  <c r="R383" s="1"/>
  <c r="M390" s="1"/>
  <c r="J384"/>
  <c r="W397" s="1"/>
  <c r="X397" s="1"/>
  <c r="N653"/>
  <c r="V652"/>
  <c r="N653" i="3"/>
  <c r="V652"/>
  <c r="N653" i="1"/>
  <c r="AD384" i="4" l="1"/>
  <c r="AE384"/>
  <c r="V390"/>
  <c r="Q390" s="1"/>
  <c r="B384"/>
  <c r="H384"/>
  <c r="Z384"/>
  <c r="T384" s="1"/>
  <c r="I384"/>
  <c r="N654"/>
  <c r="V653"/>
  <c r="V653" i="3"/>
  <c r="N654"/>
  <c r="N654" i="1"/>
  <c r="F385" i="4" l="1"/>
  <c r="J385"/>
  <c r="G384"/>
  <c r="R384" s="1"/>
  <c r="M391" s="1"/>
  <c r="Y384"/>
  <c r="K385" s="1"/>
  <c r="O384"/>
  <c r="N655"/>
  <c r="V654"/>
  <c r="N655" i="3"/>
  <c r="V654"/>
  <c r="N655" i="1"/>
  <c r="AD385" i="4" l="1"/>
  <c r="F386" s="1"/>
  <c r="AE385"/>
  <c r="V391"/>
  <c r="Q391" s="1"/>
  <c r="Z385"/>
  <c r="T385" s="1"/>
  <c r="W398"/>
  <c r="X398" s="1"/>
  <c r="B385"/>
  <c r="H385"/>
  <c r="I385"/>
  <c r="N656"/>
  <c r="V655"/>
  <c r="V655" i="3"/>
  <c r="N656"/>
  <c r="N656" i="1"/>
  <c r="Y385" i="4" l="1"/>
  <c r="K386" s="1"/>
  <c r="O385"/>
  <c r="G385"/>
  <c r="R385" s="1"/>
  <c r="M392" s="1"/>
  <c r="J386"/>
  <c r="W399" s="1"/>
  <c r="X399" s="1"/>
  <c r="N657"/>
  <c r="V656"/>
  <c r="N657" i="3"/>
  <c r="V656"/>
  <c r="N657" i="1"/>
  <c r="AD386" i="4" l="1"/>
  <c r="AE386"/>
  <c r="V392"/>
  <c r="Q392" s="1"/>
  <c r="B386"/>
  <c r="Z386"/>
  <c r="T386" s="1"/>
  <c r="H386"/>
  <c r="I386"/>
  <c r="N658"/>
  <c r="V657"/>
  <c r="V657" i="3"/>
  <c r="N658"/>
  <c r="N658" i="1"/>
  <c r="F387" i="4" l="1"/>
  <c r="G386"/>
  <c r="R386" s="1"/>
  <c r="M393" s="1"/>
  <c r="J387"/>
  <c r="W400" s="1"/>
  <c r="X400" s="1"/>
  <c r="Y386"/>
  <c r="K387" s="1"/>
  <c r="O386"/>
  <c r="N659"/>
  <c r="V658"/>
  <c r="N659" i="3"/>
  <c r="V658"/>
  <c r="N659" i="1"/>
  <c r="AD387" i="4" l="1"/>
  <c r="F388" s="1"/>
  <c r="AE387"/>
  <c r="V393"/>
  <c r="Q393" s="1"/>
  <c r="B387"/>
  <c r="H387"/>
  <c r="G387" s="1"/>
  <c r="R387" s="1"/>
  <c r="M394" s="1"/>
  <c r="I387"/>
  <c r="Z387"/>
  <c r="T387" s="1"/>
  <c r="N660"/>
  <c r="V659"/>
  <c r="V659" i="3"/>
  <c r="N660"/>
  <c r="N660" i="1"/>
  <c r="V394" i="4" l="1"/>
  <c r="Q394" s="1"/>
  <c r="J388"/>
  <c r="W401" s="1"/>
  <c r="X401" s="1"/>
  <c r="Y387"/>
  <c r="K388" s="1"/>
  <c r="O387"/>
  <c r="N661"/>
  <c r="V660"/>
  <c r="N661" i="3"/>
  <c r="V660"/>
  <c r="N661" i="1"/>
  <c r="AD388" i="4" l="1"/>
  <c r="AE388"/>
  <c r="I388"/>
  <c r="Y388" s="1"/>
  <c r="K389" s="1"/>
  <c r="B388"/>
  <c r="Z388"/>
  <c r="T388" s="1"/>
  <c r="H388"/>
  <c r="G388" s="1"/>
  <c r="R388" s="1"/>
  <c r="M395" s="1"/>
  <c r="N662"/>
  <c r="V661"/>
  <c r="V661" i="3"/>
  <c r="N662"/>
  <c r="N662" i="1"/>
  <c r="F389" i="4" l="1"/>
  <c r="AD389"/>
  <c r="AE389"/>
  <c r="V395"/>
  <c r="Q395" s="1"/>
  <c r="J389"/>
  <c r="W402" s="1"/>
  <c r="X402" s="1"/>
  <c r="O388"/>
  <c r="N663"/>
  <c r="V662"/>
  <c r="N663" i="3"/>
  <c r="V662"/>
  <c r="N663" i="1"/>
  <c r="Z389" i="4" l="1"/>
  <c r="T389" s="1"/>
  <c r="B389"/>
  <c r="I389"/>
  <c r="Y389" s="1"/>
  <c r="K390" s="1"/>
  <c r="H389"/>
  <c r="G389" s="1"/>
  <c r="F390"/>
  <c r="N664"/>
  <c r="V663"/>
  <c r="V663" i="3"/>
  <c r="N664"/>
  <c r="N664" i="1"/>
  <c r="AD390" i="4" l="1"/>
  <c r="F391" s="1"/>
  <c r="AE390"/>
  <c r="R389"/>
  <c r="M396" s="1"/>
  <c r="O389"/>
  <c r="J390"/>
  <c r="W403" s="1"/>
  <c r="X403" s="1"/>
  <c r="N665"/>
  <c r="V664"/>
  <c r="N665" i="3"/>
  <c r="V664"/>
  <c r="N665" i="1"/>
  <c r="V396" i="4" l="1"/>
  <c r="Q396" s="1"/>
  <c r="H390"/>
  <c r="J391" s="1"/>
  <c r="W404" s="1"/>
  <c r="X404" s="1"/>
  <c r="B390"/>
  <c r="Z390"/>
  <c r="T390" s="1"/>
  <c r="I390"/>
  <c r="Y390" s="1"/>
  <c r="K391" s="1"/>
  <c r="N666"/>
  <c r="V665"/>
  <c r="V665" i="3"/>
  <c r="N666"/>
  <c r="N666" i="1"/>
  <c r="AD391" i="4" l="1"/>
  <c r="AE391"/>
  <c r="O390"/>
  <c r="G390"/>
  <c r="R390" s="1"/>
  <c r="M397" s="1"/>
  <c r="I391"/>
  <c r="H391"/>
  <c r="B391"/>
  <c r="Z391"/>
  <c r="T391" s="1"/>
  <c r="N667"/>
  <c r="V666"/>
  <c r="N667" i="3"/>
  <c r="V666"/>
  <c r="N667" i="1"/>
  <c r="F392" i="4" l="1"/>
  <c r="V397"/>
  <c r="Q397" s="1"/>
  <c r="Y391"/>
  <c r="K392" s="1"/>
  <c r="AD392" s="1"/>
  <c r="O391"/>
  <c r="G391"/>
  <c r="R391" s="1"/>
  <c r="M398" s="1"/>
  <c r="J392"/>
  <c r="W405" s="1"/>
  <c r="X405" s="1"/>
  <c r="N668"/>
  <c r="V667"/>
  <c r="V667" i="3"/>
  <c r="N668"/>
  <c r="N668" i="1"/>
  <c r="AE392" i="4" l="1"/>
  <c r="V398"/>
  <c r="Q398" s="1"/>
  <c r="F393"/>
  <c r="B392"/>
  <c r="Z392"/>
  <c r="T392" s="1"/>
  <c r="H392"/>
  <c r="I392"/>
  <c r="N669"/>
  <c r="V668"/>
  <c r="N669" i="3"/>
  <c r="V668"/>
  <c r="N669" i="1"/>
  <c r="AE393" i="4" l="1"/>
  <c r="G392"/>
  <c r="J393"/>
  <c r="W406" s="1"/>
  <c r="X406" s="1"/>
  <c r="Y392"/>
  <c r="K393" s="1"/>
  <c r="AD393" s="1"/>
  <c r="O392"/>
  <c r="N670"/>
  <c r="V669"/>
  <c r="V669" i="3"/>
  <c r="N670"/>
  <c r="N670" i="1"/>
  <c r="R392" i="4" l="1"/>
  <c r="M399" s="1"/>
  <c r="F394"/>
  <c r="B393"/>
  <c r="Z393"/>
  <c r="T393" s="1"/>
  <c r="I393"/>
  <c r="H393"/>
  <c r="N671"/>
  <c r="V670"/>
  <c r="N671" i="3"/>
  <c r="V670"/>
  <c r="N671" i="1"/>
  <c r="V399" i="4" l="1"/>
  <c r="Q399" s="1"/>
  <c r="G393"/>
  <c r="R393" s="1"/>
  <c r="M400" s="1"/>
  <c r="J394"/>
  <c r="Z394" s="1"/>
  <c r="T394" s="1"/>
  <c r="O393"/>
  <c r="Y393"/>
  <c r="K394" s="1"/>
  <c r="N672"/>
  <c r="V671"/>
  <c r="V671" i="3"/>
  <c r="N672"/>
  <c r="N672" i="1"/>
  <c r="AD394" i="4" l="1"/>
  <c r="F395" s="1"/>
  <c r="AE394"/>
  <c r="V400"/>
  <c r="Q400" s="1"/>
  <c r="W407"/>
  <c r="X407" s="1"/>
  <c r="B394"/>
  <c r="I394"/>
  <c r="H394"/>
  <c r="N673"/>
  <c r="V672"/>
  <c r="N673" i="3"/>
  <c r="V672"/>
  <c r="N673" i="1"/>
  <c r="Y394" i="4" l="1"/>
  <c r="K395" s="1"/>
  <c r="AD395" s="1"/>
  <c r="O394"/>
  <c r="G394"/>
  <c r="R394" s="1"/>
  <c r="M401" s="1"/>
  <c r="J395"/>
  <c r="W408" s="1"/>
  <c r="X408" s="1"/>
  <c r="N674"/>
  <c r="V673"/>
  <c r="V673" i="3"/>
  <c r="N674"/>
  <c r="N674" i="1"/>
  <c r="AE395" i="4" l="1"/>
  <c r="V401"/>
  <c r="Q401" s="1"/>
  <c r="B395"/>
  <c r="H395"/>
  <c r="Z395"/>
  <c r="T395" s="1"/>
  <c r="I395"/>
  <c r="N675"/>
  <c r="V674"/>
  <c r="N675" i="3"/>
  <c r="V674"/>
  <c r="N675" i="1"/>
  <c r="F396" i="4" l="1"/>
  <c r="G395"/>
  <c r="R395" s="1"/>
  <c r="M402" s="1"/>
  <c r="J396"/>
  <c r="O395"/>
  <c r="Y395"/>
  <c r="K396" s="1"/>
  <c r="AD396" s="1"/>
  <c r="N676"/>
  <c r="V675"/>
  <c r="V675" i="3"/>
  <c r="N676"/>
  <c r="N676" i="1"/>
  <c r="AE396" i="4" l="1"/>
  <c r="V402"/>
  <c r="Q402" s="1"/>
  <c r="W409"/>
  <c r="X409" s="1"/>
  <c r="B396"/>
  <c r="I396"/>
  <c r="Z396"/>
  <c r="T396" s="1"/>
  <c r="H396"/>
  <c r="N677"/>
  <c r="V676"/>
  <c r="N677" i="3"/>
  <c r="V676"/>
  <c r="N677" i="1"/>
  <c r="F397" i="4" l="1"/>
  <c r="O396"/>
  <c r="Y396"/>
  <c r="K397" s="1"/>
  <c r="J397"/>
  <c r="W410" s="1"/>
  <c r="X410" s="1"/>
  <c r="G396"/>
  <c r="R396" s="1"/>
  <c r="M403" s="1"/>
  <c r="N678"/>
  <c r="V677"/>
  <c r="V677" i="3"/>
  <c r="N678"/>
  <c r="N678" i="1"/>
  <c r="AD397" i="4" l="1"/>
  <c r="F398" s="1"/>
  <c r="AE397"/>
  <c r="V403"/>
  <c r="Q403" s="1"/>
  <c r="B397"/>
  <c r="H397"/>
  <c r="Z397"/>
  <c r="T397" s="1"/>
  <c r="I397"/>
  <c r="N679"/>
  <c r="V678"/>
  <c r="N679" i="3"/>
  <c r="V678"/>
  <c r="N679" i="1"/>
  <c r="G397" i="4" l="1"/>
  <c r="R397" s="1"/>
  <c r="M404" s="1"/>
  <c r="J398"/>
  <c r="W411" s="1"/>
  <c r="X411" s="1"/>
  <c r="Y397"/>
  <c r="K398" s="1"/>
  <c r="O397"/>
  <c r="N680"/>
  <c r="V679"/>
  <c r="V679" i="3"/>
  <c r="N680"/>
  <c r="N680" i="1"/>
  <c r="AD398" i="4" l="1"/>
  <c r="AE398"/>
  <c r="V404"/>
  <c r="Q404" s="1"/>
  <c r="I398"/>
  <c r="Z398"/>
  <c r="T398" s="1"/>
  <c r="B398"/>
  <c r="H398"/>
  <c r="N681"/>
  <c r="V680"/>
  <c r="N681" i="3"/>
  <c r="V680"/>
  <c r="N681" i="1"/>
  <c r="F399" i="4" l="1"/>
  <c r="O398"/>
  <c r="Y398"/>
  <c r="K399" s="1"/>
  <c r="J399"/>
  <c r="W412" s="1"/>
  <c r="X412" s="1"/>
  <c r="G398"/>
  <c r="R398" s="1"/>
  <c r="M405" s="1"/>
  <c r="N682"/>
  <c r="V681"/>
  <c r="V681" i="3"/>
  <c r="N682"/>
  <c r="N682" i="1"/>
  <c r="Q405" i="4" l="1"/>
  <c r="AD399"/>
  <c r="F400" s="1"/>
  <c r="AE399"/>
  <c r="V405"/>
  <c r="I399"/>
  <c r="Z399"/>
  <c r="T399" s="1"/>
  <c r="H399"/>
  <c r="B399"/>
  <c r="N683"/>
  <c r="V682"/>
  <c r="N683" i="3"/>
  <c r="V682"/>
  <c r="N683" i="1"/>
  <c r="G399" i="4" l="1"/>
  <c r="R399" s="1"/>
  <c r="M406" s="1"/>
  <c r="J400"/>
  <c r="W413" s="1"/>
  <c r="X413" s="1"/>
  <c r="O399"/>
  <c r="Y399"/>
  <c r="K400" s="1"/>
  <c r="AD400" s="1"/>
  <c r="N684"/>
  <c r="V683"/>
  <c r="V683" i="3"/>
  <c r="N684"/>
  <c r="N684" i="1"/>
  <c r="AE400" i="4" l="1"/>
  <c r="V406"/>
  <c r="Q406" s="1"/>
  <c r="I400"/>
  <c r="Z400"/>
  <c r="T400" s="1"/>
  <c r="B400"/>
  <c r="H400"/>
  <c r="N685"/>
  <c r="V684"/>
  <c r="N685" i="3"/>
  <c r="V684"/>
  <c r="N685" i="1"/>
  <c r="F401" i="4" l="1"/>
  <c r="Y400"/>
  <c r="K401" s="1"/>
  <c r="O400"/>
  <c r="G400"/>
  <c r="R400" s="1"/>
  <c r="M407" s="1"/>
  <c r="J401"/>
  <c r="N686"/>
  <c r="V685"/>
  <c r="V685" i="3"/>
  <c r="N686"/>
  <c r="N686" i="1"/>
  <c r="AD401" i="4" l="1"/>
  <c r="F402" s="1"/>
  <c r="AE401"/>
  <c r="V407"/>
  <c r="Q407" s="1"/>
  <c r="H401"/>
  <c r="W414"/>
  <c r="X414" s="1"/>
  <c r="I401"/>
  <c r="Z401"/>
  <c r="T401" s="1"/>
  <c r="B401"/>
  <c r="N687"/>
  <c r="V686"/>
  <c r="N687" i="3"/>
  <c r="V686"/>
  <c r="N687" i="1"/>
  <c r="G401" i="4" l="1"/>
  <c r="R401" s="1"/>
  <c r="M408" s="1"/>
  <c r="J402"/>
  <c r="O401"/>
  <c r="Y401"/>
  <c r="K402" s="1"/>
  <c r="N688"/>
  <c r="V687"/>
  <c r="V687" i="3"/>
  <c r="N688"/>
  <c r="N688" i="1"/>
  <c r="AD402" i="4" l="1"/>
  <c r="AE402"/>
  <c r="V408"/>
  <c r="Q408" s="1"/>
  <c r="H402"/>
  <c r="W415"/>
  <c r="X415" s="1"/>
  <c r="I402"/>
  <c r="B402"/>
  <c r="Z402"/>
  <c r="T402" s="1"/>
  <c r="N689"/>
  <c r="V688"/>
  <c r="N689" i="3"/>
  <c r="V688"/>
  <c r="N689" i="1"/>
  <c r="F403" i="4" l="1"/>
  <c r="G402"/>
  <c r="R402" s="1"/>
  <c r="M409" s="1"/>
  <c r="J403"/>
  <c r="W416" s="1"/>
  <c r="X416" s="1"/>
  <c r="O402"/>
  <c r="Y402"/>
  <c r="K403" s="1"/>
  <c r="N690"/>
  <c r="V689"/>
  <c r="V689" i="3"/>
  <c r="N690"/>
  <c r="N690" i="1"/>
  <c r="AD403" i="4" l="1"/>
  <c r="AE403"/>
  <c r="V409"/>
  <c r="Q409" s="1"/>
  <c r="I403"/>
  <c r="Z403"/>
  <c r="T403" s="1"/>
  <c r="B403"/>
  <c r="H403"/>
  <c r="N691"/>
  <c r="V690"/>
  <c r="N691" i="3"/>
  <c r="V690"/>
  <c r="N691" i="1"/>
  <c r="F404" i="4" l="1"/>
  <c r="Y403"/>
  <c r="K404" s="1"/>
  <c r="O403"/>
  <c r="G403"/>
  <c r="R403" s="1"/>
  <c r="M410" s="1"/>
  <c r="J404"/>
  <c r="N692"/>
  <c r="V691"/>
  <c r="V691" i="3"/>
  <c r="N692"/>
  <c r="N692" i="1"/>
  <c r="AD404" i="4" l="1"/>
  <c r="F405" s="1"/>
  <c r="AE404"/>
  <c r="V410"/>
  <c r="Q410" s="1"/>
  <c r="H404"/>
  <c r="W417"/>
  <c r="X417" s="1"/>
  <c r="I404"/>
  <c r="Z404"/>
  <c r="T404" s="1"/>
  <c r="B404"/>
  <c r="N693"/>
  <c r="V692"/>
  <c r="N693" i="3"/>
  <c r="V692"/>
  <c r="N693" i="1"/>
  <c r="G404" i="4" l="1"/>
  <c r="R404" s="1"/>
  <c r="M411" s="1"/>
  <c r="J405"/>
  <c r="W418" s="1"/>
  <c r="X418" s="1"/>
  <c r="Y404"/>
  <c r="K405" s="1"/>
  <c r="O404"/>
  <c r="N694"/>
  <c r="V693"/>
  <c r="V693" i="3"/>
  <c r="N694"/>
  <c r="N694" i="1"/>
  <c r="AD405" i="4" l="1"/>
  <c r="AE405"/>
  <c r="V411"/>
  <c r="Q411" s="1"/>
  <c r="I405"/>
  <c r="Z405"/>
  <c r="T405" s="1"/>
  <c r="B405"/>
  <c r="H405"/>
  <c r="N695"/>
  <c r="V694"/>
  <c r="N695" i="3"/>
  <c r="V694"/>
  <c r="N695" i="1"/>
  <c r="F406" i="4" l="1"/>
  <c r="Y405"/>
  <c r="K406" s="1"/>
  <c r="O405"/>
  <c r="J406"/>
  <c r="W419" s="1"/>
  <c r="X419" s="1"/>
  <c r="G405"/>
  <c r="R405" s="1"/>
  <c r="M412" s="1"/>
  <c r="N696"/>
  <c r="V695"/>
  <c r="V695" i="3"/>
  <c r="N696"/>
  <c r="N696" i="1"/>
  <c r="AD406" i="4" l="1"/>
  <c r="F407" s="1"/>
  <c r="AE406"/>
  <c r="V412"/>
  <c r="Q412" s="1"/>
  <c r="B406"/>
  <c r="H406"/>
  <c r="Z406"/>
  <c r="T406" s="1"/>
  <c r="I406"/>
  <c r="N697"/>
  <c r="V696"/>
  <c r="N697" i="3"/>
  <c r="V696"/>
  <c r="N697" i="1"/>
  <c r="J407" i="4" l="1"/>
  <c r="W420" s="1"/>
  <c r="X420" s="1"/>
  <c r="G406"/>
  <c r="R406" s="1"/>
  <c r="M413" s="1"/>
  <c r="O406"/>
  <c r="Y406"/>
  <c r="K407" s="1"/>
  <c r="N698"/>
  <c r="V697"/>
  <c r="V697" i="3"/>
  <c r="N698"/>
  <c r="N698" i="1"/>
  <c r="AD407" i="4" l="1"/>
  <c r="AE407"/>
  <c r="V413"/>
  <c r="Q413" s="1"/>
  <c r="B407"/>
  <c r="H407"/>
  <c r="J408" s="1"/>
  <c r="I407"/>
  <c r="Z407"/>
  <c r="T407" s="1"/>
  <c r="V698"/>
  <c r="N699"/>
  <c r="N699" i="3"/>
  <c r="V698"/>
  <c r="N699" i="1"/>
  <c r="F408" i="4" l="1"/>
  <c r="W421"/>
  <c r="X421" s="1"/>
  <c r="B408"/>
  <c r="G407"/>
  <c r="R407" s="1"/>
  <c r="M414" s="1"/>
  <c r="H408"/>
  <c r="Y407"/>
  <c r="K408" s="1"/>
  <c r="O407"/>
  <c r="I408"/>
  <c r="Z408"/>
  <c r="T408" s="1"/>
  <c r="N700"/>
  <c r="V699"/>
  <c r="V699" i="3"/>
  <c r="N700"/>
  <c r="N700" i="1"/>
  <c r="AD408" i="4" l="1"/>
  <c r="F409" s="1"/>
  <c r="AE408"/>
  <c r="V414"/>
  <c r="Q414" s="1"/>
  <c r="O408"/>
  <c r="Y408"/>
  <c r="K409" s="1"/>
  <c r="AD409" s="1"/>
  <c r="J409"/>
  <c r="Z409" s="1"/>
  <c r="T409" s="1"/>
  <c r="G408"/>
  <c r="R408" s="1"/>
  <c r="M415" s="1"/>
  <c r="N701"/>
  <c r="V700"/>
  <c r="N701" i="3"/>
  <c r="V700"/>
  <c r="N701" i="1"/>
  <c r="AE409" i="4" l="1"/>
  <c r="V415"/>
  <c r="Q415" s="1"/>
  <c r="H409"/>
  <c r="J410" s="1"/>
  <c r="W423" s="1"/>
  <c r="I409"/>
  <c r="O409" s="1"/>
  <c r="W422"/>
  <c r="X422" s="1"/>
  <c r="B409"/>
  <c r="N702"/>
  <c r="V701"/>
  <c r="V701" i="3"/>
  <c r="N702"/>
  <c r="N702" i="1"/>
  <c r="F410" i="4" l="1"/>
  <c r="Y409"/>
  <c r="K410" s="1"/>
  <c r="AD410" s="1"/>
  <c r="G409"/>
  <c r="R409" s="1"/>
  <c r="M416" s="1"/>
  <c r="X423"/>
  <c r="B410"/>
  <c r="I410"/>
  <c r="H410"/>
  <c r="Z410"/>
  <c r="T410" s="1"/>
  <c r="N703"/>
  <c r="V702"/>
  <c r="N703" i="3"/>
  <c r="V702"/>
  <c r="N703" i="1"/>
  <c r="AE410" i="4" l="1"/>
  <c r="V416"/>
  <c r="Q416" s="1"/>
  <c r="O410"/>
  <c r="Y410"/>
  <c r="K411" s="1"/>
  <c r="AD411" s="1"/>
  <c r="G410"/>
  <c r="R410" s="1"/>
  <c r="M417" s="1"/>
  <c r="J411"/>
  <c r="N704"/>
  <c r="V703"/>
  <c r="V703" i="3"/>
  <c r="N704"/>
  <c r="N704" i="1"/>
  <c r="AE411" i="4" l="1"/>
  <c r="F411"/>
  <c r="V417"/>
  <c r="Q417" s="1"/>
  <c r="F412"/>
  <c r="W424"/>
  <c r="X424" s="1"/>
  <c r="B411"/>
  <c r="H411"/>
  <c r="I411"/>
  <c r="Z411"/>
  <c r="T411" s="1"/>
  <c r="N705"/>
  <c r="V704"/>
  <c r="N705" i="3"/>
  <c r="V704"/>
  <c r="N705" i="1"/>
  <c r="G411" i="4" l="1"/>
  <c r="R411" s="1"/>
  <c r="M418" s="1"/>
  <c r="J412"/>
  <c r="W425" s="1"/>
  <c r="X425" s="1"/>
  <c r="Y411"/>
  <c r="K412" s="1"/>
  <c r="AD412" s="1"/>
  <c r="O411"/>
  <c r="N706"/>
  <c r="V705"/>
  <c r="V705" i="3"/>
  <c r="N706"/>
  <c r="N706" i="1"/>
  <c r="AE412" i="4" l="1"/>
  <c r="F413" s="1"/>
  <c r="V418"/>
  <c r="Q418" s="1"/>
  <c r="B412"/>
  <c r="Z412"/>
  <c r="T412" s="1"/>
  <c r="I412"/>
  <c r="H412"/>
  <c r="N707"/>
  <c r="V706"/>
  <c r="N707" i="3"/>
  <c r="V706"/>
  <c r="N707" i="1"/>
  <c r="G412" i="4" l="1"/>
  <c r="R412" s="1"/>
  <c r="M419" s="1"/>
  <c r="J413"/>
  <c r="I413" s="1"/>
  <c r="Y412"/>
  <c r="K413" s="1"/>
  <c r="O412"/>
  <c r="N708"/>
  <c r="V707"/>
  <c r="V707" i="3"/>
  <c r="N708"/>
  <c r="N708" i="1"/>
  <c r="AD413" i="4" l="1"/>
  <c r="F414" s="1"/>
  <c r="AE413"/>
  <c r="V419"/>
  <c r="Q419" s="1"/>
  <c r="Z413"/>
  <c r="T413" s="1"/>
  <c r="W426"/>
  <c r="X426" s="1"/>
  <c r="B413"/>
  <c r="H413"/>
  <c r="O413"/>
  <c r="Y413"/>
  <c r="K414" s="1"/>
  <c r="AD414" s="1"/>
  <c r="N709"/>
  <c r="V708"/>
  <c r="N709" i="3"/>
  <c r="V708"/>
  <c r="N709" i="1"/>
  <c r="AE414" i="4" l="1"/>
  <c r="F415" s="1"/>
  <c r="G413"/>
  <c r="R413" s="1"/>
  <c r="M420" s="1"/>
  <c r="J414"/>
  <c r="Z414" s="1"/>
  <c r="T414" s="1"/>
  <c r="N710"/>
  <c r="V709"/>
  <c r="V709" i="3"/>
  <c r="N710"/>
  <c r="N710" i="1"/>
  <c r="V420" i="4" l="1"/>
  <c r="Q420" s="1"/>
  <c r="B414"/>
  <c r="W427"/>
  <c r="X427" s="1"/>
  <c r="I414"/>
  <c r="H414"/>
  <c r="N711"/>
  <c r="V710"/>
  <c r="N711" i="3"/>
  <c r="V710"/>
  <c r="N711" i="1"/>
  <c r="Y414" i="4" l="1"/>
  <c r="K415" s="1"/>
  <c r="O414"/>
  <c r="G414"/>
  <c r="R414" s="1"/>
  <c r="M421" s="1"/>
  <c r="J415"/>
  <c r="H415" s="1"/>
  <c r="N712"/>
  <c r="V711"/>
  <c r="V711" i="3"/>
  <c r="N712"/>
  <c r="N712" i="1"/>
  <c r="AD415" i="4" l="1"/>
  <c r="F416" s="1"/>
  <c r="AE415"/>
  <c r="V421"/>
  <c r="Q421" s="1"/>
  <c r="G415"/>
  <c r="R415" s="1"/>
  <c r="M422" s="1"/>
  <c r="J416"/>
  <c r="W429" s="1"/>
  <c r="W428"/>
  <c r="X428" s="1"/>
  <c r="B415"/>
  <c r="Z415"/>
  <c r="T415" s="1"/>
  <c r="I415"/>
  <c r="N713"/>
  <c r="V712"/>
  <c r="N713" i="3"/>
  <c r="V712"/>
  <c r="N713" i="1"/>
  <c r="V422" i="4" l="1"/>
  <c r="Q422" s="1"/>
  <c r="X429"/>
  <c r="Z416"/>
  <c r="T416" s="1"/>
  <c r="Y415"/>
  <c r="K416" s="1"/>
  <c r="O415"/>
  <c r="I416"/>
  <c r="B416"/>
  <c r="H416"/>
  <c r="N714"/>
  <c r="V713"/>
  <c r="V713" i="3"/>
  <c r="N714"/>
  <c r="N714" i="1"/>
  <c r="AD416" i="4" l="1"/>
  <c r="AE416"/>
  <c r="Y416"/>
  <c r="K417" s="1"/>
  <c r="O416"/>
  <c r="J417"/>
  <c r="W430" s="1"/>
  <c r="X430" s="1"/>
  <c r="G416"/>
  <c r="R416" s="1"/>
  <c r="M423" s="1"/>
  <c r="N715"/>
  <c r="V714"/>
  <c r="N715" i="3"/>
  <c r="V714"/>
  <c r="N715" i="1"/>
  <c r="F417" i="4" l="1"/>
  <c r="AD417"/>
  <c r="AE417"/>
  <c r="V423"/>
  <c r="Q423" s="1"/>
  <c r="Z417"/>
  <c r="T417" s="1"/>
  <c r="B417"/>
  <c r="I417"/>
  <c r="O417" s="1"/>
  <c r="H417"/>
  <c r="J418" s="1"/>
  <c r="W431" s="1"/>
  <c r="X431" s="1"/>
  <c r="N716"/>
  <c r="V715"/>
  <c r="V715" i="3"/>
  <c r="N716"/>
  <c r="N716" i="1"/>
  <c r="Y417" i="4" l="1"/>
  <c r="K418" s="1"/>
  <c r="G417"/>
  <c r="R417" s="1"/>
  <c r="M424" s="1"/>
  <c r="F418"/>
  <c r="I418"/>
  <c r="O418" s="1"/>
  <c r="H418"/>
  <c r="B418"/>
  <c r="Z418"/>
  <c r="T418" s="1"/>
  <c r="N717"/>
  <c r="V716"/>
  <c r="V716" i="3"/>
  <c r="N717"/>
  <c r="N717" i="1"/>
  <c r="AD418" i="4" l="1"/>
  <c r="AE418"/>
  <c r="V424"/>
  <c r="Q424" s="1"/>
  <c r="Y418"/>
  <c r="K419" s="1"/>
  <c r="G418"/>
  <c r="R418" s="1"/>
  <c r="M425" s="1"/>
  <c r="J419"/>
  <c r="B419" s="1"/>
  <c r="N718"/>
  <c r="V717"/>
  <c r="V717" i="3"/>
  <c r="N718"/>
  <c r="N718" i="1"/>
  <c r="AD419" i="4" l="1"/>
  <c r="AE419"/>
  <c r="F419"/>
  <c r="V425"/>
  <c r="Q425" s="1"/>
  <c r="Z419"/>
  <c r="T419" s="1"/>
  <c r="W432"/>
  <c r="X432" s="1"/>
  <c r="I419"/>
  <c r="H419"/>
  <c r="N719"/>
  <c r="V718"/>
  <c r="N719" i="3"/>
  <c r="V718"/>
  <c r="N719" i="1"/>
  <c r="F420" i="4" l="1"/>
  <c r="O419"/>
  <c r="Y419"/>
  <c r="K420" s="1"/>
  <c r="J420"/>
  <c r="I420" s="1"/>
  <c r="G419"/>
  <c r="R419" s="1"/>
  <c r="M426" s="1"/>
  <c r="N720"/>
  <c r="V719"/>
  <c r="V719" i="3"/>
  <c r="N720"/>
  <c r="N720" i="1"/>
  <c r="AD420" i="4" l="1"/>
  <c r="F421" s="1"/>
  <c r="AE420"/>
  <c r="V426"/>
  <c r="Q426" s="1"/>
  <c r="Z420"/>
  <c r="T420" s="1"/>
  <c r="H420"/>
  <c r="Y420"/>
  <c r="K421" s="1"/>
  <c r="O420"/>
  <c r="W433"/>
  <c r="X433" s="1"/>
  <c r="B420"/>
  <c r="N721"/>
  <c r="V720"/>
  <c r="V720" i="3"/>
  <c r="N721"/>
  <c r="N721" i="1"/>
  <c r="AD421" i="4" l="1"/>
  <c r="AE421"/>
  <c r="J421"/>
  <c r="H421" s="1"/>
  <c r="J422" s="1"/>
  <c r="W435" s="1"/>
  <c r="G420"/>
  <c r="R420" s="1"/>
  <c r="M427" s="1"/>
  <c r="N722"/>
  <c r="V721"/>
  <c r="V721" i="3"/>
  <c r="N722"/>
  <c r="N722" i="1"/>
  <c r="V427" i="4" l="1"/>
  <c r="Q427" s="1"/>
  <c r="F422"/>
  <c r="Z421"/>
  <c r="T421" s="1"/>
  <c r="W434"/>
  <c r="X434" s="1"/>
  <c r="X435" s="1"/>
  <c r="I421"/>
  <c r="I422" s="1"/>
  <c r="G421"/>
  <c r="R421" s="1"/>
  <c r="M428" s="1"/>
  <c r="B421"/>
  <c r="B422" s="1"/>
  <c r="H422"/>
  <c r="Z422"/>
  <c r="T422" s="1"/>
  <c r="N723"/>
  <c r="V722"/>
  <c r="N723" i="3"/>
  <c r="V722"/>
  <c r="N723" i="1"/>
  <c r="V428" i="4" l="1"/>
  <c r="Q428" s="1"/>
  <c r="O421"/>
  <c r="Y421"/>
  <c r="K422" s="1"/>
  <c r="G422"/>
  <c r="R422" s="1"/>
  <c r="M429" s="1"/>
  <c r="Y422"/>
  <c r="K423" s="1"/>
  <c r="O422"/>
  <c r="N724"/>
  <c r="V723"/>
  <c r="V723" i="3"/>
  <c r="N724"/>
  <c r="N724" i="1"/>
  <c r="AD422" i="4" l="1"/>
  <c r="F423" s="1"/>
  <c r="AE422"/>
  <c r="AE423" s="1"/>
  <c r="AD423"/>
  <c r="V429"/>
  <c r="Q429" s="1"/>
  <c r="J423"/>
  <c r="H423" s="1"/>
  <c r="N725"/>
  <c r="V724"/>
  <c r="V724" i="3"/>
  <c r="N725"/>
  <c r="N725" i="1"/>
  <c r="F424" i="4" l="1"/>
  <c r="W436"/>
  <c r="X436" s="1"/>
  <c r="I423"/>
  <c r="O423" s="1"/>
  <c r="Z423"/>
  <c r="T423" s="1"/>
  <c r="B423"/>
  <c r="G423"/>
  <c r="R423" s="1"/>
  <c r="M430" s="1"/>
  <c r="J424"/>
  <c r="W437" s="1"/>
  <c r="N726"/>
  <c r="V725"/>
  <c r="V725" i="3"/>
  <c r="N726"/>
  <c r="N726" i="1"/>
  <c r="V430" i="4" l="1"/>
  <c r="Q430" s="1"/>
  <c r="X437"/>
  <c r="Y423"/>
  <c r="K424" s="1"/>
  <c r="I424"/>
  <c r="H424"/>
  <c r="B424"/>
  <c r="Z424"/>
  <c r="T424" s="1"/>
  <c r="N727"/>
  <c r="V726"/>
  <c r="N727" i="3"/>
  <c r="V726"/>
  <c r="N727" i="1"/>
  <c r="AD424" i="4" l="1"/>
  <c r="AE424"/>
  <c r="J425"/>
  <c r="W438" s="1"/>
  <c r="X438" s="1"/>
  <c r="G424"/>
  <c r="R424" s="1"/>
  <c r="M431" s="1"/>
  <c r="Y424"/>
  <c r="K425" s="1"/>
  <c r="O424"/>
  <c r="N728"/>
  <c r="V727"/>
  <c r="V727" i="3"/>
  <c r="N728"/>
  <c r="N728" i="1"/>
  <c r="F425" i="4" l="1"/>
  <c r="AD425"/>
  <c r="F426" s="1"/>
  <c r="AE425"/>
  <c r="V431"/>
  <c r="Q431" s="1"/>
  <c r="Z425"/>
  <c r="T425" s="1"/>
  <c r="I425"/>
  <c r="B425"/>
  <c r="H425"/>
  <c r="N729"/>
  <c r="V728"/>
  <c r="N729" i="3"/>
  <c r="V728"/>
  <c r="N729" i="1"/>
  <c r="Y425" i="4" l="1"/>
  <c r="K426" s="1"/>
  <c r="AD426" s="1"/>
  <c r="O425"/>
  <c r="J426"/>
  <c r="W439" s="1"/>
  <c r="X439" s="1"/>
  <c r="G425"/>
  <c r="R425" s="1"/>
  <c r="M432" s="1"/>
  <c r="N730"/>
  <c r="V729"/>
  <c r="V729" i="3"/>
  <c r="N730"/>
  <c r="N730" i="1"/>
  <c r="AE426" i="4" l="1"/>
  <c r="F427" s="1"/>
  <c r="V432"/>
  <c r="Q432" s="1"/>
  <c r="I426"/>
  <c r="Z426"/>
  <c r="T426" s="1"/>
  <c r="H426"/>
  <c r="B426"/>
  <c r="N731"/>
  <c r="V730"/>
  <c r="N731" i="3"/>
  <c r="V730"/>
  <c r="N731" i="1"/>
  <c r="G426" i="4" l="1"/>
  <c r="R426" s="1"/>
  <c r="M433" s="1"/>
  <c r="J427"/>
  <c r="W440" s="1"/>
  <c r="X440" s="1"/>
  <c r="Y426"/>
  <c r="K427" s="1"/>
  <c r="O426"/>
  <c r="N732"/>
  <c r="V731"/>
  <c r="V731" i="3"/>
  <c r="N732"/>
  <c r="N732" i="1"/>
  <c r="AD427" i="4" l="1"/>
  <c r="F428" s="1"/>
  <c r="AE427"/>
  <c r="V433"/>
  <c r="Q433" s="1"/>
  <c r="I427"/>
  <c r="O427" s="1"/>
  <c r="H427"/>
  <c r="G427" s="1"/>
  <c r="R427" s="1"/>
  <c r="M434" s="1"/>
  <c r="B427"/>
  <c r="Z427"/>
  <c r="T427" s="1"/>
  <c r="N733"/>
  <c r="V732"/>
  <c r="N733" i="3"/>
  <c r="V732"/>
  <c r="N733" i="1"/>
  <c r="V434" i="4" l="1"/>
  <c r="Q434" s="1"/>
  <c r="Y427"/>
  <c r="K428" s="1"/>
  <c r="AD428" s="1"/>
  <c r="J428"/>
  <c r="W441" s="1"/>
  <c r="X441" s="1"/>
  <c r="N734"/>
  <c r="V733"/>
  <c r="V733" i="3"/>
  <c r="N734"/>
  <c r="N734" i="1"/>
  <c r="AE428" i="4" l="1"/>
  <c r="Z428"/>
  <c r="T428" s="1"/>
  <c r="H428"/>
  <c r="J429" s="1"/>
  <c r="I428"/>
  <c r="Y428" s="1"/>
  <c r="K429" s="1"/>
  <c r="AD429" s="1"/>
  <c r="B428"/>
  <c r="N735"/>
  <c r="V734"/>
  <c r="N735" i="3"/>
  <c r="V734"/>
  <c r="N735" i="1"/>
  <c r="AE429" i="4" l="1"/>
  <c r="F429"/>
  <c r="F430"/>
  <c r="G428"/>
  <c r="R428" s="1"/>
  <c r="M435" s="1"/>
  <c r="O428"/>
  <c r="B429"/>
  <c r="W442"/>
  <c r="X442" s="1"/>
  <c r="Z429"/>
  <c r="T429" s="1"/>
  <c r="H429"/>
  <c r="I429"/>
  <c r="N736"/>
  <c r="V735"/>
  <c r="V735" i="3"/>
  <c r="N736"/>
  <c r="N736" i="1"/>
  <c r="V435" i="4" l="1"/>
  <c r="Q435" s="1"/>
  <c r="Y429"/>
  <c r="K430" s="1"/>
  <c r="AD430" s="1"/>
  <c r="O429"/>
  <c r="J430"/>
  <c r="W443" s="1"/>
  <c r="X443" s="1"/>
  <c r="G429"/>
  <c r="R429" s="1"/>
  <c r="M436" s="1"/>
  <c r="N737"/>
  <c r="V736"/>
  <c r="N737" i="3"/>
  <c r="V736"/>
  <c r="N737" i="1"/>
  <c r="AE430" i="4" l="1"/>
  <c r="V436"/>
  <c r="Q436" s="1"/>
  <c r="H430"/>
  <c r="G430" s="1"/>
  <c r="R430" s="1"/>
  <c r="M437" s="1"/>
  <c r="B430"/>
  <c r="Z430"/>
  <c r="T430" s="1"/>
  <c r="I430"/>
  <c r="N738"/>
  <c r="V737"/>
  <c r="V737" i="3"/>
  <c r="N738"/>
  <c r="N738" i="1"/>
  <c r="V437" i="4" l="1"/>
  <c r="Q437" s="1"/>
  <c r="F431"/>
  <c r="J431"/>
  <c r="B431" s="1"/>
  <c r="Y430"/>
  <c r="K431" s="1"/>
  <c r="O430"/>
  <c r="N739"/>
  <c r="V738"/>
  <c r="N739" i="3"/>
  <c r="V738"/>
  <c r="N739" i="1"/>
  <c r="AD431" i="4" l="1"/>
  <c r="AE431"/>
  <c r="W444"/>
  <c r="X444" s="1"/>
  <c r="I431"/>
  <c r="Y431" s="1"/>
  <c r="K432" s="1"/>
  <c r="Z431"/>
  <c r="T431" s="1"/>
  <c r="H431"/>
  <c r="J432" s="1"/>
  <c r="W445" s="1"/>
  <c r="N740"/>
  <c r="V739"/>
  <c r="N740" i="3"/>
  <c r="V739"/>
  <c r="N740" i="1"/>
  <c r="F432" i="4" l="1"/>
  <c r="AD432"/>
  <c r="F433" s="1"/>
  <c r="AE432"/>
  <c r="G431"/>
  <c r="R431" s="1"/>
  <c r="M438" s="1"/>
  <c r="X445"/>
  <c r="O431"/>
  <c r="I432"/>
  <c r="Y432" s="1"/>
  <c r="K433" s="1"/>
  <c r="H432"/>
  <c r="Z432"/>
  <c r="T432" s="1"/>
  <c r="B432"/>
  <c r="N741"/>
  <c r="V740"/>
  <c r="V740" i="3"/>
  <c r="N741"/>
  <c r="N741" i="1"/>
  <c r="AD433" i="4" l="1"/>
  <c r="AE433"/>
  <c r="V438"/>
  <c r="Q438" s="1"/>
  <c r="O432"/>
  <c r="G432"/>
  <c r="R432" s="1"/>
  <c r="M439" s="1"/>
  <c r="J433"/>
  <c r="H433" s="1"/>
  <c r="N742"/>
  <c r="V741"/>
  <c r="N742" i="3"/>
  <c r="V741"/>
  <c r="N742" i="1"/>
  <c r="F434" i="4" l="1"/>
  <c r="V439"/>
  <c r="Q439" s="1"/>
  <c r="B433"/>
  <c r="G433"/>
  <c r="R433" s="1"/>
  <c r="M440" s="1"/>
  <c r="J434"/>
  <c r="W447" s="1"/>
  <c r="W446"/>
  <c r="X446" s="1"/>
  <c r="I433"/>
  <c r="Z433"/>
  <c r="T433" s="1"/>
  <c r="N743"/>
  <c r="V742"/>
  <c r="V742" i="3"/>
  <c r="N743"/>
  <c r="N743" i="1"/>
  <c r="V440" i="4" l="1"/>
  <c r="Q440" s="1"/>
  <c r="B434"/>
  <c r="Z434"/>
  <c r="T434" s="1"/>
  <c r="H434"/>
  <c r="G434" s="1"/>
  <c r="R434" s="1"/>
  <c r="M441" s="1"/>
  <c r="O433"/>
  <c r="Y433"/>
  <c r="K434" s="1"/>
  <c r="I434"/>
  <c r="X447"/>
  <c r="N744"/>
  <c r="V743"/>
  <c r="N744" i="3"/>
  <c r="V743"/>
  <c r="N744" i="1"/>
  <c r="AD434" i="4" l="1"/>
  <c r="F435" s="1"/>
  <c r="AE434"/>
  <c r="V441"/>
  <c r="Q441" s="1"/>
  <c r="J435"/>
  <c r="O434"/>
  <c r="Y434"/>
  <c r="K435" s="1"/>
  <c r="N745"/>
  <c r="V744"/>
  <c r="V744" i="3"/>
  <c r="N745"/>
  <c r="N745" i="1"/>
  <c r="AD435" i="4" l="1"/>
  <c r="AE435"/>
  <c r="W448"/>
  <c r="X448" s="1"/>
  <c r="B435"/>
  <c r="Z435"/>
  <c r="T435" s="1"/>
  <c r="H435"/>
  <c r="I435"/>
  <c r="N746"/>
  <c r="V745"/>
  <c r="N746" i="3"/>
  <c r="V745"/>
  <c r="N746" i="1"/>
  <c r="F436" i="4" l="1"/>
  <c r="Y435"/>
  <c r="K436" s="1"/>
  <c r="O435"/>
  <c r="G435"/>
  <c r="R435" s="1"/>
  <c r="M442" s="1"/>
  <c r="J436"/>
  <c r="W449" s="1"/>
  <c r="X449" s="1"/>
  <c r="N747"/>
  <c r="V746"/>
  <c r="V746" i="3"/>
  <c r="N747"/>
  <c r="N747" i="1"/>
  <c r="AD436" i="4" l="1"/>
  <c r="F437" s="1"/>
  <c r="AE436"/>
  <c r="V442"/>
  <c r="Q442" s="1"/>
  <c r="H436"/>
  <c r="Z436"/>
  <c r="T436" s="1"/>
  <c r="I436"/>
  <c r="B436"/>
  <c r="N748"/>
  <c r="V747"/>
  <c r="N748" i="3"/>
  <c r="V747"/>
  <c r="N748" i="1"/>
  <c r="J437" i="4" l="1"/>
  <c r="W450" s="1"/>
  <c r="X450" s="1"/>
  <c r="G436"/>
  <c r="R436" s="1"/>
  <c r="M443" s="1"/>
  <c r="O436"/>
  <c r="Y436"/>
  <c r="K437" s="1"/>
  <c r="N749"/>
  <c r="V748"/>
  <c r="V748" i="3"/>
  <c r="N749"/>
  <c r="N749" i="1"/>
  <c r="AD437" i="4" l="1"/>
  <c r="AE437"/>
  <c r="V443"/>
  <c r="Q443" s="1"/>
  <c r="I437"/>
  <c r="Z437"/>
  <c r="T437" s="1"/>
  <c r="B437"/>
  <c r="H437"/>
  <c r="N750"/>
  <c r="V749"/>
  <c r="N750" i="3"/>
  <c r="V749"/>
  <c r="N750" i="1"/>
  <c r="F438" i="4" l="1"/>
  <c r="Y437"/>
  <c r="K438" s="1"/>
  <c r="O437"/>
  <c r="J438"/>
  <c r="W451" s="1"/>
  <c r="X451" s="1"/>
  <c r="G437"/>
  <c r="R437" s="1"/>
  <c r="M444" s="1"/>
  <c r="N751"/>
  <c r="V750"/>
  <c r="V750" i="3"/>
  <c r="N751"/>
  <c r="N751" i="1"/>
  <c r="AD438" i="4" l="1"/>
  <c r="AE438"/>
  <c r="V444"/>
  <c r="Q444" s="1"/>
  <c r="B438"/>
  <c r="Z438"/>
  <c r="T438" s="1"/>
  <c r="I438"/>
  <c r="H438"/>
  <c r="N752"/>
  <c r="V751"/>
  <c r="N752" i="3"/>
  <c r="V751"/>
  <c r="N752" i="1"/>
  <c r="F439" i="4" l="1"/>
  <c r="O438"/>
  <c r="Y438"/>
  <c r="K439" s="1"/>
  <c r="G438"/>
  <c r="R438" s="1"/>
  <c r="M445" s="1"/>
  <c r="J439"/>
  <c r="W452" s="1"/>
  <c r="X452" s="1"/>
  <c r="N753"/>
  <c r="V752"/>
  <c r="V752" i="3"/>
  <c r="N753"/>
  <c r="N753" i="1"/>
  <c r="AD439" i="4" l="1"/>
  <c r="F440" s="1"/>
  <c r="AE439"/>
  <c r="V445"/>
  <c r="Q445" s="1"/>
  <c r="H439"/>
  <c r="Z439"/>
  <c r="T439" s="1"/>
  <c r="I439"/>
  <c r="B439"/>
  <c r="N754"/>
  <c r="V753"/>
  <c r="N754" i="3"/>
  <c r="V753"/>
  <c r="N754" i="1"/>
  <c r="Y439" i="4" l="1"/>
  <c r="K440" s="1"/>
  <c r="O439"/>
  <c r="G439"/>
  <c r="R439" s="1"/>
  <c r="M446" s="1"/>
  <c r="J440"/>
  <c r="W453" s="1"/>
  <c r="X453" s="1"/>
  <c r="N755"/>
  <c r="V754"/>
  <c r="V754" i="3"/>
  <c r="N755"/>
  <c r="N755" i="1"/>
  <c r="AD440" i="4" l="1"/>
  <c r="AE440"/>
  <c r="V446"/>
  <c r="Q446" s="1"/>
  <c r="Z440"/>
  <c r="T440" s="1"/>
  <c r="H440"/>
  <c r="I440"/>
  <c r="B440"/>
  <c r="N756"/>
  <c r="V755"/>
  <c r="N756" i="3"/>
  <c r="V755"/>
  <c r="N756" i="1"/>
  <c r="F441" i="4" l="1"/>
  <c r="J441"/>
  <c r="W454" s="1"/>
  <c r="X454" s="1"/>
  <c r="G440"/>
  <c r="R440" s="1"/>
  <c r="M447" s="1"/>
  <c r="Y440"/>
  <c r="K441" s="1"/>
  <c r="O440"/>
  <c r="N757"/>
  <c r="V756"/>
  <c r="V756" i="3"/>
  <c r="N757"/>
  <c r="N757" i="1"/>
  <c r="AD441" i="4" l="1"/>
  <c r="F442" s="1"/>
  <c r="AE441"/>
  <c r="V447"/>
  <c r="Q447" s="1"/>
  <c r="Z441"/>
  <c r="T441" s="1"/>
  <c r="I441"/>
  <c r="B441"/>
  <c r="H441"/>
  <c r="N758"/>
  <c r="V757"/>
  <c r="N758" i="3"/>
  <c r="V757"/>
  <c r="N758" i="1"/>
  <c r="O441" i="4" l="1"/>
  <c r="Y441"/>
  <c r="K442" s="1"/>
  <c r="G441"/>
  <c r="R441" s="1"/>
  <c r="M448" s="1"/>
  <c r="J442"/>
  <c r="W455" s="1"/>
  <c r="X455" s="1"/>
  <c r="N759"/>
  <c r="V758"/>
  <c r="V758" i="3"/>
  <c r="N759"/>
  <c r="N759" i="1"/>
  <c r="AD442" i="4" l="1"/>
  <c r="AE442"/>
  <c r="V448"/>
  <c r="Q448" s="1"/>
  <c r="Z442"/>
  <c r="T442" s="1"/>
  <c r="I442"/>
  <c r="H442"/>
  <c r="B442"/>
  <c r="N760"/>
  <c r="V759"/>
  <c r="N760" i="3"/>
  <c r="V759"/>
  <c r="N760" i="1"/>
  <c r="F443" i="4" l="1"/>
  <c r="G442"/>
  <c r="R442" s="1"/>
  <c r="M449" s="1"/>
  <c r="J443"/>
  <c r="W456" s="1"/>
  <c r="X456" s="1"/>
  <c r="O442"/>
  <c r="Y442"/>
  <c r="K443" s="1"/>
  <c r="AD443" s="1"/>
  <c r="N761"/>
  <c r="V760"/>
  <c r="V760" i="3"/>
  <c r="N761"/>
  <c r="N761" i="1"/>
  <c r="AE443" i="4" l="1"/>
  <c r="V449"/>
  <c r="Q449" s="1"/>
  <c r="F444"/>
  <c r="I443"/>
  <c r="Z443"/>
  <c r="T443" s="1"/>
  <c r="B443"/>
  <c r="H443"/>
  <c r="N762"/>
  <c r="V761"/>
  <c r="N762" i="3"/>
  <c r="V761"/>
  <c r="N762" i="1"/>
  <c r="Y443" i="4" l="1"/>
  <c r="K444" s="1"/>
  <c r="AD444" s="1"/>
  <c r="O443"/>
  <c r="G443"/>
  <c r="R443" s="1"/>
  <c r="M450" s="1"/>
  <c r="J444"/>
  <c r="W457" s="1"/>
  <c r="X457" s="1"/>
  <c r="N763"/>
  <c r="V762"/>
  <c r="N763" i="3"/>
  <c r="V762"/>
  <c r="N763" i="1"/>
  <c r="AE444" i="4" l="1"/>
  <c r="F445" s="1"/>
  <c r="V450"/>
  <c r="Q450" s="1"/>
  <c r="Z444"/>
  <c r="T444" s="1"/>
  <c r="I444"/>
  <c r="H444"/>
  <c r="B444"/>
  <c r="N764"/>
  <c r="V763"/>
  <c r="V763" i="3"/>
  <c r="N764"/>
  <c r="N764" i="1"/>
  <c r="Y444" i="4" l="1"/>
  <c r="K445" s="1"/>
  <c r="O444"/>
  <c r="G444"/>
  <c r="R444" s="1"/>
  <c r="M451" s="1"/>
  <c r="J445"/>
  <c r="W458" s="1"/>
  <c r="X458" s="1"/>
  <c r="N765"/>
  <c r="V764"/>
  <c r="N765" i="3"/>
  <c r="V764"/>
  <c r="N765" i="1"/>
  <c r="AD445" i="4" l="1"/>
  <c r="AE445"/>
  <c r="V451"/>
  <c r="Q451" s="1"/>
  <c r="I445"/>
  <c r="H445"/>
  <c r="Z445"/>
  <c r="T445" s="1"/>
  <c r="B445"/>
  <c r="N766"/>
  <c r="V765"/>
  <c r="N766" i="3"/>
  <c r="V765"/>
  <c r="N766" i="1"/>
  <c r="F446" i="4" l="1"/>
  <c r="O445"/>
  <c r="Y445"/>
  <c r="K446" s="1"/>
  <c r="AD446" s="1"/>
  <c r="J446"/>
  <c r="W459" s="1"/>
  <c r="X459" s="1"/>
  <c r="G445"/>
  <c r="R445" s="1"/>
  <c r="M452" s="1"/>
  <c r="N767"/>
  <c r="V766"/>
  <c r="N767" i="3"/>
  <c r="V766"/>
  <c r="N767" i="1"/>
  <c r="AE446" i="4" l="1"/>
  <c r="V452"/>
  <c r="Q452" s="1"/>
  <c r="F447"/>
  <c r="H446"/>
  <c r="G446" s="1"/>
  <c r="R446" s="1"/>
  <c r="M453" s="1"/>
  <c r="B446"/>
  <c r="Z446"/>
  <c r="T446" s="1"/>
  <c r="I446"/>
  <c r="N768"/>
  <c r="V767"/>
  <c r="V767" i="3"/>
  <c r="N768"/>
  <c r="N768" i="1"/>
  <c r="V453" i="4" l="1"/>
  <c r="Q453" s="1"/>
  <c r="J447"/>
  <c r="W460" s="1"/>
  <c r="X460" s="1"/>
  <c r="O446"/>
  <c r="Y446"/>
  <c r="K447" s="1"/>
  <c r="AD447" s="1"/>
  <c r="N769"/>
  <c r="V768"/>
  <c r="N769" i="3"/>
  <c r="V768"/>
  <c r="N769" i="1"/>
  <c r="AE447" i="4" l="1"/>
  <c r="H447"/>
  <c r="J448" s="1"/>
  <c r="I447"/>
  <c r="O447" s="1"/>
  <c r="B447"/>
  <c r="Z447"/>
  <c r="T447" s="1"/>
  <c r="N770"/>
  <c r="V769"/>
  <c r="N770" i="3"/>
  <c r="V769"/>
  <c r="N770" i="1"/>
  <c r="AE448" i="4" l="1"/>
  <c r="F448"/>
  <c r="G447"/>
  <c r="R447" s="1"/>
  <c r="M454" s="1"/>
  <c r="Y447"/>
  <c r="K448" s="1"/>
  <c r="AD448" s="1"/>
  <c r="W461"/>
  <c r="X461" s="1"/>
  <c r="B448"/>
  <c r="I448"/>
  <c r="Z448"/>
  <c r="T448" s="1"/>
  <c r="H448"/>
  <c r="N771"/>
  <c r="V770"/>
  <c r="N771" i="3"/>
  <c r="V770"/>
  <c r="N771" i="1"/>
  <c r="V454" i="4" l="1"/>
  <c r="Q454" s="1"/>
  <c r="F449"/>
  <c r="O448"/>
  <c r="Y448"/>
  <c r="K449" s="1"/>
  <c r="G448"/>
  <c r="R448" s="1"/>
  <c r="M455" s="1"/>
  <c r="J449"/>
  <c r="W462" s="1"/>
  <c r="X462" s="1"/>
  <c r="N772"/>
  <c r="V771"/>
  <c r="V771" i="3"/>
  <c r="N772"/>
  <c r="N772" i="1"/>
  <c r="AD449" i="4" l="1"/>
  <c r="AE449"/>
  <c r="V455"/>
  <c r="Q455" s="1"/>
  <c r="B449"/>
  <c r="H449"/>
  <c r="Z449"/>
  <c r="T449" s="1"/>
  <c r="I449"/>
  <c r="V772"/>
  <c r="N773"/>
  <c r="N773" i="3"/>
  <c r="V772"/>
  <c r="N773" i="1"/>
  <c r="F450" i="4" l="1"/>
  <c r="G449"/>
  <c r="R449" s="1"/>
  <c r="M456" s="1"/>
  <c r="J450"/>
  <c r="Z450" s="1"/>
  <c r="T450" s="1"/>
  <c r="Y449"/>
  <c r="K450" s="1"/>
  <c r="O449"/>
  <c r="V773"/>
  <c r="N774"/>
  <c r="N774" i="3"/>
  <c r="V773"/>
  <c r="N774" i="1"/>
  <c r="AD450" i="4" l="1"/>
  <c r="F451" s="1"/>
  <c r="AE450"/>
  <c r="V456"/>
  <c r="Q456" s="1"/>
  <c r="B450"/>
  <c r="W463"/>
  <c r="X463" s="1"/>
  <c r="I450"/>
  <c r="H450"/>
  <c r="N775"/>
  <c r="V774"/>
  <c r="N775" i="3"/>
  <c r="V774"/>
  <c r="N775" i="1"/>
  <c r="O450" i="4" l="1"/>
  <c r="Y450"/>
  <c r="K451" s="1"/>
  <c r="G450"/>
  <c r="R450" s="1"/>
  <c r="M457" s="1"/>
  <c r="J451"/>
  <c r="W464" s="1"/>
  <c r="X464" s="1"/>
  <c r="N776"/>
  <c r="V775"/>
  <c r="V775" i="3"/>
  <c r="N776"/>
  <c r="N776" i="1"/>
  <c r="AD451" i="4" l="1"/>
  <c r="F452" s="1"/>
  <c r="AE451"/>
  <c r="V457"/>
  <c r="Q457" s="1"/>
  <c r="I451"/>
  <c r="H451"/>
  <c r="Z451"/>
  <c r="T451" s="1"/>
  <c r="B451"/>
  <c r="N777"/>
  <c r="V776"/>
  <c r="N777" i="3"/>
  <c r="V776"/>
  <c r="N777" i="1"/>
  <c r="Y451" i="4" l="1"/>
  <c r="K452" s="1"/>
  <c r="O451"/>
  <c r="J452"/>
  <c r="W465" s="1"/>
  <c r="X465" s="1"/>
  <c r="G451"/>
  <c r="R451" s="1"/>
  <c r="M458" s="1"/>
  <c r="N778"/>
  <c r="V777"/>
  <c r="N778" i="3"/>
  <c r="V777"/>
  <c r="N778" i="1"/>
  <c r="AD452" i="4" l="1"/>
  <c r="AE452"/>
  <c r="V458"/>
  <c r="Q458" s="1"/>
  <c r="B452"/>
  <c r="H452"/>
  <c r="G452" s="1"/>
  <c r="R452" s="1"/>
  <c r="M459" s="1"/>
  <c r="Z452"/>
  <c r="T452" s="1"/>
  <c r="I452"/>
  <c r="O452" s="1"/>
  <c r="V778"/>
  <c r="N779"/>
  <c r="N779" i="3"/>
  <c r="V778"/>
  <c r="N779" i="1"/>
  <c r="Y452" i="4" l="1"/>
  <c r="K453" s="1"/>
  <c r="V459"/>
  <c r="Q459" s="1"/>
  <c r="J453"/>
  <c r="W466" s="1"/>
  <c r="X466" s="1"/>
  <c r="F453"/>
  <c r="N780"/>
  <c r="V779"/>
  <c r="V779" i="3"/>
  <c r="N780"/>
  <c r="N780" i="1"/>
  <c r="AD453" i="4" l="1"/>
  <c r="F454" s="1"/>
  <c r="AE453"/>
  <c r="I453"/>
  <c r="O453" s="1"/>
  <c r="H453"/>
  <c r="G453" s="1"/>
  <c r="R453" s="1"/>
  <c r="M460" s="1"/>
  <c r="Z453"/>
  <c r="T453" s="1"/>
  <c r="B453"/>
  <c r="N781"/>
  <c r="V780"/>
  <c r="N781" i="3"/>
  <c r="V780"/>
  <c r="N781" i="1"/>
  <c r="V460" i="4" l="1"/>
  <c r="Q460" s="1"/>
  <c r="J454"/>
  <c r="W467" s="1"/>
  <c r="X467" s="1"/>
  <c r="Y453"/>
  <c r="K454" s="1"/>
  <c r="V781"/>
  <c r="N782"/>
  <c r="V781" i="3"/>
  <c r="N782"/>
  <c r="N782" i="1"/>
  <c r="AD454" i="4" l="1"/>
  <c r="AE454"/>
  <c r="Z454"/>
  <c r="T454" s="1"/>
  <c r="H454"/>
  <c r="G454" s="1"/>
  <c r="R454" s="1"/>
  <c r="M461" s="1"/>
  <c r="I454"/>
  <c r="Y454" s="1"/>
  <c r="K455" s="1"/>
  <c r="B454"/>
  <c r="N783"/>
  <c r="V782"/>
  <c r="N783" i="3"/>
  <c r="V782"/>
  <c r="N783" i="1"/>
  <c r="F455" i="4" l="1"/>
  <c r="AD455"/>
  <c r="F456" s="1"/>
  <c r="AE455"/>
  <c r="V461"/>
  <c r="Q461" s="1"/>
  <c r="J455"/>
  <c r="W468" s="1"/>
  <c r="X468" s="1"/>
  <c r="O454"/>
  <c r="N784"/>
  <c r="V783"/>
  <c r="V783" i="3"/>
  <c r="N784"/>
  <c r="N784" i="1"/>
  <c r="I455" i="4" l="1"/>
  <c r="Y455" s="1"/>
  <c r="K456" s="1"/>
  <c r="Z455"/>
  <c r="T455" s="1"/>
  <c r="B455"/>
  <c r="H455"/>
  <c r="G455" s="1"/>
  <c r="R455" s="1"/>
  <c r="M462" s="1"/>
  <c r="N785"/>
  <c r="V784"/>
  <c r="N785" i="3"/>
  <c r="V784"/>
  <c r="N785" i="1"/>
  <c r="AD456" i="4" l="1"/>
  <c r="AE456"/>
  <c r="V462"/>
  <c r="Q462" s="1"/>
  <c r="J456"/>
  <c r="W469" s="1"/>
  <c r="X469" s="1"/>
  <c r="O455"/>
  <c r="N786"/>
  <c r="V785"/>
  <c r="V785" i="3"/>
  <c r="N786"/>
  <c r="N786" i="1"/>
  <c r="F457" i="4" l="1"/>
  <c r="B456"/>
  <c r="H456"/>
  <c r="G456" s="1"/>
  <c r="R456" s="1"/>
  <c r="M463" s="1"/>
  <c r="Z456"/>
  <c r="T456" s="1"/>
  <c r="I456"/>
  <c r="O456" s="1"/>
  <c r="N787"/>
  <c r="V786"/>
  <c r="N787" i="3"/>
  <c r="V786"/>
  <c r="N787" i="1"/>
  <c r="V463" i="4" l="1"/>
  <c r="Q463" s="1"/>
  <c r="J457"/>
  <c r="W470" s="1"/>
  <c r="X470" s="1"/>
  <c r="Y456"/>
  <c r="K457" s="1"/>
  <c r="N788"/>
  <c r="V787"/>
  <c r="N788" i="3"/>
  <c r="V787"/>
  <c r="N788" i="1"/>
  <c r="AD457" i="4" l="1"/>
  <c r="F458" s="1"/>
  <c r="AE457"/>
  <c r="B457"/>
  <c r="Z457"/>
  <c r="T457" s="1"/>
  <c r="H457"/>
  <c r="G457" s="1"/>
  <c r="R457" s="1"/>
  <c r="M464" s="1"/>
  <c r="I457"/>
  <c r="O457" s="1"/>
  <c r="N789"/>
  <c r="V788"/>
  <c r="V788" i="3"/>
  <c r="N789"/>
  <c r="N789" i="1"/>
  <c r="Q464" i="4" l="1"/>
  <c r="J458"/>
  <c r="W471" s="1"/>
  <c r="X471" s="1"/>
  <c r="Y457"/>
  <c r="K458" s="1"/>
  <c r="V464"/>
  <c r="N790"/>
  <c r="V789"/>
  <c r="N790" i="3"/>
  <c r="V789"/>
  <c r="N790" i="1"/>
  <c r="AD458" i="4" l="1"/>
  <c r="F459" s="1"/>
  <c r="AE458"/>
  <c r="Z458"/>
  <c r="T458" s="1"/>
  <c r="I458"/>
  <c r="O458" s="1"/>
  <c r="B458"/>
  <c r="H458"/>
  <c r="G458" s="1"/>
  <c r="R458" s="1"/>
  <c r="M465" s="1"/>
  <c r="N791"/>
  <c r="V790"/>
  <c r="V790" i="3"/>
  <c r="N791"/>
  <c r="N791" i="1"/>
  <c r="V465" i="4" l="1"/>
  <c r="Q465" s="1"/>
  <c r="Y458"/>
  <c r="K459" s="1"/>
  <c r="J459"/>
  <c r="W472" s="1"/>
  <c r="X472" s="1"/>
  <c r="N792"/>
  <c r="V791"/>
  <c r="N792" i="3"/>
  <c r="V791"/>
  <c r="N792" i="1"/>
  <c r="AD459" i="4" l="1"/>
  <c r="AE459"/>
  <c r="Z459"/>
  <c r="T459" s="1"/>
  <c r="I459"/>
  <c r="O459" s="1"/>
  <c r="B459"/>
  <c r="H459"/>
  <c r="G459" s="1"/>
  <c r="R459" s="1"/>
  <c r="M466" s="1"/>
  <c r="N793"/>
  <c r="V792"/>
  <c r="V792" i="3"/>
  <c r="N793"/>
  <c r="N793" i="1"/>
  <c r="F460" i="4" l="1"/>
  <c r="V466"/>
  <c r="Q466" s="1"/>
  <c r="J460"/>
  <c r="W473" s="1"/>
  <c r="X473" s="1"/>
  <c r="Y459"/>
  <c r="K460" s="1"/>
  <c r="AD460" s="1"/>
  <c r="N794"/>
  <c r="V793"/>
  <c r="N794" i="3"/>
  <c r="V793"/>
  <c r="N794" i="1"/>
  <c r="AE460" i="4" l="1"/>
  <c r="I460"/>
  <c r="O460" s="1"/>
  <c r="H460"/>
  <c r="G460" s="1"/>
  <c r="R460" s="1"/>
  <c r="M467" s="1"/>
  <c r="B460"/>
  <c r="Z460"/>
  <c r="T460" s="1"/>
  <c r="F461"/>
  <c r="N795"/>
  <c r="V794"/>
  <c r="V794" i="3"/>
  <c r="N795"/>
  <c r="N795" i="1"/>
  <c r="V467" i="4" l="1"/>
  <c r="Q467" s="1"/>
  <c r="Y460"/>
  <c r="K461" s="1"/>
  <c r="AE461" s="1"/>
  <c r="J461"/>
  <c r="W474" s="1"/>
  <c r="X474" s="1"/>
  <c r="N796"/>
  <c r="V795"/>
  <c r="N796" i="3"/>
  <c r="V795"/>
  <c r="N796" i="1"/>
  <c r="AD461" i="4" l="1"/>
  <c r="F462" s="1"/>
  <c r="I461"/>
  <c r="Y461" s="1"/>
  <c r="K462" s="1"/>
  <c r="AD462" s="1"/>
  <c r="F463" s="1"/>
  <c r="Z461"/>
  <c r="T461" s="1"/>
  <c r="H461"/>
  <c r="G461" s="1"/>
  <c r="R461" s="1"/>
  <c r="M468" s="1"/>
  <c r="V468" s="1"/>
  <c r="B461"/>
  <c r="N797"/>
  <c r="V796"/>
  <c r="V796" i="3"/>
  <c r="N797"/>
  <c r="N797" i="1"/>
  <c r="AE462" i="4" l="1"/>
  <c r="Q468"/>
  <c r="O461"/>
  <c r="J462"/>
  <c r="W475" s="1"/>
  <c r="X475" s="1"/>
  <c r="N798"/>
  <c r="V797"/>
  <c r="N798" i="3"/>
  <c r="V797"/>
  <c r="N798" i="1"/>
  <c r="B462" i="4" l="1"/>
  <c r="I462"/>
  <c r="O462" s="1"/>
  <c r="H462"/>
  <c r="J463" s="1"/>
  <c r="W476" s="1"/>
  <c r="X476" s="1"/>
  <c r="Z462"/>
  <c r="T462" s="1"/>
  <c r="N799"/>
  <c r="V798"/>
  <c r="V798" i="3"/>
  <c r="N799"/>
  <c r="N799" i="1"/>
  <c r="B463" i="4" l="1"/>
  <c r="I463"/>
  <c r="Y463" s="1"/>
  <c r="K464" s="1"/>
  <c r="Z463"/>
  <c r="T463" s="1"/>
  <c r="H463"/>
  <c r="G463" s="1"/>
  <c r="R463" s="1"/>
  <c r="M470" s="1"/>
  <c r="V470" s="1"/>
  <c r="Y462"/>
  <c r="K463" s="1"/>
  <c r="AE463" s="1"/>
  <c r="G462"/>
  <c r="R462" s="1"/>
  <c r="M469" s="1"/>
  <c r="N800"/>
  <c r="V799"/>
  <c r="N800" i="3"/>
  <c r="V799"/>
  <c r="N800" i="1"/>
  <c r="AE464" i="4" l="1"/>
  <c r="AD464"/>
  <c r="F465" s="1"/>
  <c r="Q470"/>
  <c r="AD463"/>
  <c r="F464" s="1"/>
  <c r="V469"/>
  <c r="Q469" s="1"/>
  <c r="O463"/>
  <c r="J464"/>
  <c r="N801"/>
  <c r="V800"/>
  <c r="V800" i="3"/>
  <c r="N801"/>
  <c r="N801" i="1"/>
  <c r="I464" i="4" l="1"/>
  <c r="W477"/>
  <c r="X477" s="1"/>
  <c r="B464"/>
  <c r="H464"/>
  <c r="J465" s="1"/>
  <c r="W478" s="1"/>
  <c r="Z464"/>
  <c r="T464" s="1"/>
  <c r="N802"/>
  <c r="V801"/>
  <c r="N802" i="3"/>
  <c r="V801"/>
  <c r="N802" i="1"/>
  <c r="H465" i="4" l="1"/>
  <c r="G465" s="1"/>
  <c r="R465" s="1"/>
  <c r="M472" s="1"/>
  <c r="I465"/>
  <c r="Y465" s="1"/>
  <c r="K466" s="1"/>
  <c r="G464"/>
  <c r="R464" s="1"/>
  <c r="M471" s="1"/>
  <c r="Z465"/>
  <c r="T465" s="1"/>
  <c r="B465"/>
  <c r="Y464"/>
  <c r="K465" s="1"/>
  <c r="AE465" s="1"/>
  <c r="O464"/>
  <c r="X478"/>
  <c r="N803"/>
  <c r="V802"/>
  <c r="V802" i="3"/>
  <c r="N803"/>
  <c r="N803" i="1"/>
  <c r="AE466" i="4" l="1"/>
  <c r="AD465"/>
  <c r="F466" s="1"/>
  <c r="AD466"/>
  <c r="V471"/>
  <c r="Q471" s="1"/>
  <c r="V472"/>
  <c r="Q472" s="1"/>
  <c r="O465"/>
  <c r="J466"/>
  <c r="N804"/>
  <c r="V803"/>
  <c r="N804" i="3"/>
  <c r="V803"/>
  <c r="N804" i="1"/>
  <c r="F467" i="4" l="1"/>
  <c r="I466"/>
  <c r="H466"/>
  <c r="B466"/>
  <c r="Z466"/>
  <c r="T466" s="1"/>
  <c r="W479"/>
  <c r="X479" s="1"/>
  <c r="N805"/>
  <c r="V804"/>
  <c r="V804" i="3"/>
  <c r="N805"/>
  <c r="N805" i="1"/>
  <c r="G466" i="4" l="1"/>
  <c r="R466" s="1"/>
  <c r="M473" s="1"/>
  <c r="J467"/>
  <c r="Z467" s="1"/>
  <c r="T467" s="1"/>
  <c r="O466"/>
  <c r="Y466"/>
  <c r="K467" s="1"/>
  <c r="N806"/>
  <c r="V805"/>
  <c r="N806" i="3"/>
  <c r="V805"/>
  <c r="N806" i="1"/>
  <c r="AD467" i="4" l="1"/>
  <c r="F468" s="1"/>
  <c r="AE467"/>
  <c r="V473"/>
  <c r="Q473" s="1"/>
  <c r="I467"/>
  <c r="O467" s="1"/>
  <c r="B467"/>
  <c r="W480"/>
  <c r="X480" s="1"/>
  <c r="H467"/>
  <c r="N807"/>
  <c r="V806"/>
  <c r="V806" i="3"/>
  <c r="N807"/>
  <c r="N807" i="1"/>
  <c r="Y467" i="4" l="1"/>
  <c r="K468" s="1"/>
  <c r="AE468" s="1"/>
  <c r="G467"/>
  <c r="R467" s="1"/>
  <c r="M474" s="1"/>
  <c r="J468"/>
  <c r="B468" s="1"/>
  <c r="N808"/>
  <c r="V807"/>
  <c r="N808" i="3"/>
  <c r="V807"/>
  <c r="N808" i="1"/>
  <c r="AD468" i="4" l="1"/>
  <c r="F469" s="1"/>
  <c r="V474"/>
  <c r="Q474" s="1"/>
  <c r="W481"/>
  <c r="X481" s="1"/>
  <c r="Z468"/>
  <c r="T468" s="1"/>
  <c r="I468"/>
  <c r="H468"/>
  <c r="N809"/>
  <c r="V808"/>
  <c r="V808" i="3"/>
  <c r="N809"/>
  <c r="N809" i="1"/>
  <c r="O468" i="4" l="1"/>
  <c r="Y468"/>
  <c r="K469" s="1"/>
  <c r="J469"/>
  <c r="Z469" s="1"/>
  <c r="T469" s="1"/>
  <c r="G468"/>
  <c r="R468" s="1"/>
  <c r="M475" s="1"/>
  <c r="N810"/>
  <c r="V809"/>
  <c r="N810" i="3"/>
  <c r="V809"/>
  <c r="N810" i="1"/>
  <c r="I469" i="4" l="1"/>
  <c r="Y469" s="1"/>
  <c r="K470" s="1"/>
  <c r="AD469"/>
  <c r="F470" s="1"/>
  <c r="AE469"/>
  <c r="H469"/>
  <c r="G469" s="1"/>
  <c r="R469" s="1"/>
  <c r="M476" s="1"/>
  <c r="V475"/>
  <c r="Q475" s="1"/>
  <c r="W482"/>
  <c r="X482" s="1"/>
  <c r="B469"/>
  <c r="N811"/>
  <c r="V810"/>
  <c r="V810" i="3"/>
  <c r="N811"/>
  <c r="N811" i="1"/>
  <c r="J470" i="4" l="1"/>
  <c r="H470" s="1"/>
  <c r="G470" s="1"/>
  <c r="R470" s="1"/>
  <c r="M477" s="1"/>
  <c r="O469"/>
  <c r="AD470"/>
  <c r="AE470"/>
  <c r="V476"/>
  <c r="Q476" s="1"/>
  <c r="N812"/>
  <c r="V811"/>
  <c r="N812" i="3"/>
  <c r="V811"/>
  <c r="N812" i="1"/>
  <c r="F471" i="4" l="1"/>
  <c r="W483"/>
  <c r="X483" s="1"/>
  <c r="J471"/>
  <c r="W484" s="1"/>
  <c r="B470"/>
  <c r="I470"/>
  <c r="O470" s="1"/>
  <c r="Z470"/>
  <c r="T470" s="1"/>
  <c r="V477"/>
  <c r="Q477" s="1"/>
  <c r="N813"/>
  <c r="V812"/>
  <c r="V812" i="3"/>
  <c r="N813"/>
  <c r="N813" i="1"/>
  <c r="X484" i="4" l="1"/>
  <c r="B471"/>
  <c r="Z471"/>
  <c r="T471" s="1"/>
  <c r="H471"/>
  <c r="G471" s="1"/>
  <c r="R471" s="1"/>
  <c r="M478" s="1"/>
  <c r="V478" s="1"/>
  <c r="Q478" s="1"/>
  <c r="I471"/>
  <c r="O471" s="1"/>
  <c r="Y470"/>
  <c r="K471" s="1"/>
  <c r="AE471" s="1"/>
  <c r="N814"/>
  <c r="V813"/>
  <c r="N814" i="3"/>
  <c r="V813"/>
  <c r="N814" i="1"/>
  <c r="Y471" i="4" l="1"/>
  <c r="K472" s="1"/>
  <c r="AD472" s="1"/>
  <c r="AD471"/>
  <c r="F472" s="1"/>
  <c r="J472"/>
  <c r="H472" s="1"/>
  <c r="N815"/>
  <c r="V814"/>
  <c r="V814" i="3"/>
  <c r="N815"/>
  <c r="N815" i="1"/>
  <c r="W485" i="4" l="1"/>
  <c r="X485" s="1"/>
  <c r="B472"/>
  <c r="AE472"/>
  <c r="F473" s="1"/>
  <c r="Z472"/>
  <c r="T472" s="1"/>
  <c r="I472"/>
  <c r="O472" s="1"/>
  <c r="G472"/>
  <c r="R472" s="1"/>
  <c r="M479" s="1"/>
  <c r="J473"/>
  <c r="N816"/>
  <c r="V815"/>
  <c r="N816" i="3"/>
  <c r="V815"/>
  <c r="N816" i="1"/>
  <c r="B473" i="4" l="1"/>
  <c r="Y472"/>
  <c r="K473" s="1"/>
  <c r="AD473" s="1"/>
  <c r="V479"/>
  <c r="Q479" s="1"/>
  <c r="W486"/>
  <c r="X486" s="1"/>
  <c r="Z473"/>
  <c r="T473" s="1"/>
  <c r="I473"/>
  <c r="H473"/>
  <c r="N817"/>
  <c r="V816"/>
  <c r="V816" i="3"/>
  <c r="N817"/>
  <c r="N817" i="1"/>
  <c r="AE473" i="4" l="1"/>
  <c r="F474" s="1"/>
  <c r="Y473"/>
  <c r="K474" s="1"/>
  <c r="O473"/>
  <c r="G473"/>
  <c r="R473" s="1"/>
  <c r="M480" s="1"/>
  <c r="J474"/>
  <c r="N818"/>
  <c r="V817"/>
  <c r="N818" i="3"/>
  <c r="V817"/>
  <c r="N818" i="1"/>
  <c r="AD474" i="4" l="1"/>
  <c r="F475" s="1"/>
  <c r="AE474"/>
  <c r="V480"/>
  <c r="Q480" s="1"/>
  <c r="W487"/>
  <c r="X487" s="1"/>
  <c r="I474"/>
  <c r="H474"/>
  <c r="B474"/>
  <c r="Z474"/>
  <c r="T474" s="1"/>
  <c r="N819"/>
  <c r="V818"/>
  <c r="N819" i="3"/>
  <c r="V818"/>
  <c r="N819" i="1"/>
  <c r="G474" i="4" l="1"/>
  <c r="R474" s="1"/>
  <c r="M481" s="1"/>
  <c r="J475"/>
  <c r="Z475" s="1"/>
  <c r="T475" s="1"/>
  <c r="Y474"/>
  <c r="K475" s="1"/>
  <c r="O474"/>
  <c r="N820"/>
  <c r="V819"/>
  <c r="V819" i="3"/>
  <c r="N820"/>
  <c r="N820" i="1"/>
  <c r="AD475" i="4" l="1"/>
  <c r="AE475"/>
  <c r="V481"/>
  <c r="Q481" s="1"/>
  <c r="H475"/>
  <c r="J476" s="1"/>
  <c r="W489" s="1"/>
  <c r="W488"/>
  <c r="X488" s="1"/>
  <c r="I475"/>
  <c r="B475"/>
  <c r="N821"/>
  <c r="V820"/>
  <c r="N821" i="3"/>
  <c r="V820"/>
  <c r="N821" i="1"/>
  <c r="F476" i="4" l="1"/>
  <c r="G475"/>
  <c r="R475" s="1"/>
  <c r="M482" s="1"/>
  <c r="X489"/>
  <c r="H476"/>
  <c r="G476" s="1"/>
  <c r="R476" s="1"/>
  <c r="I476"/>
  <c r="O476" s="1"/>
  <c r="Z476"/>
  <c r="T476" s="1"/>
  <c r="B476"/>
  <c r="Y475"/>
  <c r="K476" s="1"/>
  <c r="O475"/>
  <c r="N822"/>
  <c r="V821"/>
  <c r="V821" i="3"/>
  <c r="N822"/>
  <c r="N822" i="1"/>
  <c r="M483" i="4" l="1"/>
  <c r="AD476"/>
  <c r="F477" s="1"/>
  <c r="AE476"/>
  <c r="V482"/>
  <c r="Q482" s="1"/>
  <c r="Y476"/>
  <c r="K477" s="1"/>
  <c r="J477"/>
  <c r="W490" s="1"/>
  <c r="X490" s="1"/>
  <c r="V483"/>
  <c r="N823"/>
  <c r="V822"/>
  <c r="N823" i="3"/>
  <c r="V822"/>
  <c r="N823" i="1"/>
  <c r="Q483" i="4" l="1"/>
  <c r="AE477"/>
  <c r="AD477"/>
  <c r="Z477"/>
  <c r="T477" s="1"/>
  <c r="B477"/>
  <c r="H477"/>
  <c r="J478" s="1"/>
  <c r="W491" s="1"/>
  <c r="X491" s="1"/>
  <c r="I477"/>
  <c r="O477" s="1"/>
  <c r="N824"/>
  <c r="V823"/>
  <c r="V823" i="3"/>
  <c r="N824"/>
  <c r="N824" i="1"/>
  <c r="F478" i="4" l="1"/>
  <c r="Y477"/>
  <c r="K478" s="1"/>
  <c r="I478"/>
  <c r="Y478" s="1"/>
  <c r="K479" s="1"/>
  <c r="H478"/>
  <c r="G478" s="1"/>
  <c r="R478" s="1"/>
  <c r="Z478"/>
  <c r="T478" s="1"/>
  <c r="B478"/>
  <c r="G477"/>
  <c r="R477" s="1"/>
  <c r="M484" s="1"/>
  <c r="N825"/>
  <c r="V824"/>
  <c r="N825" i="3"/>
  <c r="V824"/>
  <c r="N825" i="1"/>
  <c r="M485" i="4" l="1"/>
  <c r="Q485" s="1"/>
  <c r="AD478"/>
  <c r="F479" s="1"/>
  <c r="AE478"/>
  <c r="AE479" s="1"/>
  <c r="AD479"/>
  <c r="V484"/>
  <c r="Q484" s="1"/>
  <c r="O478"/>
  <c r="J479"/>
  <c r="W492" s="1"/>
  <c r="X492" s="1"/>
  <c r="N826"/>
  <c r="V825"/>
  <c r="V825" i="3"/>
  <c r="N826"/>
  <c r="N826" i="1"/>
  <c r="F480" i="4" l="1"/>
  <c r="Z479"/>
  <c r="T479" s="1"/>
  <c r="B479"/>
  <c r="H479"/>
  <c r="G479" s="1"/>
  <c r="R479" s="1"/>
  <c r="M486" s="1"/>
  <c r="Q486" s="1"/>
  <c r="I479"/>
  <c r="Y479" s="1"/>
  <c r="K480" s="1"/>
  <c r="AD480" s="1"/>
  <c r="V826"/>
  <c r="N827"/>
  <c r="N827" i="3"/>
  <c r="V826"/>
  <c r="N827" i="1"/>
  <c r="AE480" i="4" l="1"/>
  <c r="O479"/>
  <c r="J480"/>
  <c r="W493" s="1"/>
  <c r="X493" s="1"/>
  <c r="N828"/>
  <c r="V827"/>
  <c r="V827" i="3"/>
  <c r="N828"/>
  <c r="N828" i="1"/>
  <c r="F481" i="4" l="1"/>
  <c r="Z480"/>
  <c r="T480" s="1"/>
  <c r="I480"/>
  <c r="O480" s="1"/>
  <c r="B480"/>
  <c r="H480"/>
  <c r="J481" s="1"/>
  <c r="W494" s="1"/>
  <c r="X494" s="1"/>
  <c r="N829"/>
  <c r="V828"/>
  <c r="N829" i="3"/>
  <c r="V828"/>
  <c r="N829" i="1"/>
  <c r="B481" i="4" l="1"/>
  <c r="Z481"/>
  <c r="T481" s="1"/>
  <c r="Y480"/>
  <c r="K481" s="1"/>
  <c r="H481"/>
  <c r="G481" s="1"/>
  <c r="R481" s="1"/>
  <c r="M488" s="1"/>
  <c r="Q488" s="1"/>
  <c r="I481"/>
  <c r="Y481" s="1"/>
  <c r="K482" s="1"/>
  <c r="G480"/>
  <c r="R480" s="1"/>
  <c r="M487" s="1"/>
  <c r="N830"/>
  <c r="V829"/>
  <c r="V829" i="3"/>
  <c r="N830"/>
  <c r="N830" i="1"/>
  <c r="AD482" i="4" l="1"/>
  <c r="AD481"/>
  <c r="F482" s="1"/>
  <c r="AE481"/>
  <c r="AE482" s="1"/>
  <c r="Q487"/>
  <c r="J482"/>
  <c r="I482" s="1"/>
  <c r="O482" s="1"/>
  <c r="O481"/>
  <c r="N831"/>
  <c r="V830"/>
  <c r="N831" i="3"/>
  <c r="V830"/>
  <c r="N831" i="1"/>
  <c r="W495" i="4" l="1"/>
  <c r="X495" s="1"/>
  <c r="H482"/>
  <c r="G482" s="1"/>
  <c r="R482" s="1"/>
  <c r="M489" s="1"/>
  <c r="B482"/>
  <c r="Z482"/>
  <c r="T482" s="1"/>
  <c r="Y482"/>
  <c r="K483" s="1"/>
  <c r="F483"/>
  <c r="N832"/>
  <c r="V831"/>
  <c r="V831" i="3"/>
  <c r="N832"/>
  <c r="N832" i="1"/>
  <c r="AD483" i="4" l="1"/>
  <c r="F484" s="1"/>
  <c r="AE483"/>
  <c r="Q489"/>
  <c r="J483"/>
  <c r="I483" s="1"/>
  <c r="Y483" s="1"/>
  <c r="K484" s="1"/>
  <c r="N833"/>
  <c r="V832"/>
  <c r="N833" i="3"/>
  <c r="V832"/>
  <c r="N833" i="1"/>
  <c r="AE484" i="4" l="1"/>
  <c r="AE485" s="1"/>
  <c r="AE486" s="1"/>
  <c r="AE487" s="1"/>
  <c r="AE488" s="1"/>
  <c r="AE489" s="1"/>
  <c r="AD484"/>
  <c r="Z483"/>
  <c r="T483" s="1"/>
  <c r="B483"/>
  <c r="H483"/>
  <c r="G483" s="1"/>
  <c r="R483" s="1"/>
  <c r="M490" s="1"/>
  <c r="W496"/>
  <c r="X496" s="1"/>
  <c r="O483"/>
  <c r="N834"/>
  <c r="V833"/>
  <c r="V833" i="3"/>
  <c r="N834"/>
  <c r="N834" i="1"/>
  <c r="F485" i="4" l="1"/>
  <c r="Q490"/>
  <c r="AE490" s="1"/>
  <c r="J484"/>
  <c r="H484" s="1"/>
  <c r="G484" s="1"/>
  <c r="R484" s="1"/>
  <c r="M491" s="1"/>
  <c r="N835"/>
  <c r="V834"/>
  <c r="N835" i="3"/>
  <c r="V834"/>
  <c r="N835" i="1"/>
  <c r="Q491" i="4" l="1"/>
  <c r="AE491" s="1"/>
  <c r="Z484"/>
  <c r="T484" s="1"/>
  <c r="B484"/>
  <c r="I484"/>
  <c r="Y484" s="1"/>
  <c r="K485" s="1"/>
  <c r="AD485" s="1"/>
  <c r="F486" s="1"/>
  <c r="W497"/>
  <c r="X497" s="1"/>
  <c r="J485"/>
  <c r="N836"/>
  <c r="V835"/>
  <c r="V835" i="3"/>
  <c r="N836"/>
  <c r="N836" i="1"/>
  <c r="O484" i="4" l="1"/>
  <c r="B485"/>
  <c r="Z485"/>
  <c r="T485" s="1"/>
  <c r="H485"/>
  <c r="G485" s="1"/>
  <c r="R485" s="1"/>
  <c r="M492" s="1"/>
  <c r="I485"/>
  <c r="O485" s="1"/>
  <c r="W498"/>
  <c r="X498" s="1"/>
  <c r="N837"/>
  <c r="V836"/>
  <c r="N837" i="3"/>
  <c r="V836"/>
  <c r="N837" i="1"/>
  <c r="Q492" i="4" l="1"/>
  <c r="AE492" s="1"/>
  <c r="Y485"/>
  <c r="K486" s="1"/>
  <c r="J486"/>
  <c r="N838"/>
  <c r="V837"/>
  <c r="V837" i="3"/>
  <c r="N838"/>
  <c r="N838" i="1"/>
  <c r="AD486" i="4" l="1"/>
  <c r="F487" s="1"/>
  <c r="I486"/>
  <c r="Z486"/>
  <c r="T486" s="1"/>
  <c r="H486"/>
  <c r="B486"/>
  <c r="W499"/>
  <c r="X499" s="1"/>
  <c r="N839"/>
  <c r="V838"/>
  <c r="N839" i="3"/>
  <c r="V838"/>
  <c r="N839" i="1"/>
  <c r="Y486" i="4" l="1"/>
  <c r="K487" s="1"/>
  <c r="AD487" s="1"/>
  <c r="O486"/>
  <c r="G486"/>
  <c r="R486" s="1"/>
  <c r="M493" s="1"/>
  <c r="J487"/>
  <c r="H487" s="1"/>
  <c r="G487" s="1"/>
  <c r="R487" s="1"/>
  <c r="M494" s="1"/>
  <c r="Q494" s="1"/>
  <c r="N840"/>
  <c r="V839"/>
  <c r="V839" i="3"/>
  <c r="N840"/>
  <c r="N840" i="1"/>
  <c r="Q493" i="4" l="1"/>
  <c r="AE493" s="1"/>
  <c r="AE494" s="1"/>
  <c r="I487"/>
  <c r="O487" s="1"/>
  <c r="J488"/>
  <c r="W501" s="1"/>
  <c r="W500"/>
  <c r="X500" s="1"/>
  <c r="Z487"/>
  <c r="T487" s="1"/>
  <c r="B487"/>
  <c r="N841"/>
  <c r="V840"/>
  <c r="N841" i="3"/>
  <c r="V840"/>
  <c r="N841" i="1"/>
  <c r="Y487" i="4" l="1"/>
  <c r="K488" s="1"/>
  <c r="AD488" s="1"/>
  <c r="F489" s="1"/>
  <c r="B488"/>
  <c r="F488"/>
  <c r="X501"/>
  <c r="H488"/>
  <c r="Z488"/>
  <c r="T488" s="1"/>
  <c r="I488"/>
  <c r="N842"/>
  <c r="V841"/>
  <c r="V841" i="3"/>
  <c r="N842"/>
  <c r="N842" i="1"/>
  <c r="J489" i="4" l="1"/>
  <c r="H489" s="1"/>
  <c r="G488"/>
  <c r="R488" s="1"/>
  <c r="M495" s="1"/>
  <c r="O488"/>
  <c r="Y488"/>
  <c r="K489" s="1"/>
  <c r="AD489" s="1"/>
  <c r="N843"/>
  <c r="V842"/>
  <c r="N843" i="3"/>
  <c r="V842"/>
  <c r="N843" i="1"/>
  <c r="Q495" i="4" l="1"/>
  <c r="AE495" s="1"/>
  <c r="F490"/>
  <c r="Z489"/>
  <c r="T489" s="1"/>
  <c r="J490"/>
  <c r="W503" s="1"/>
  <c r="G489"/>
  <c r="R489" s="1"/>
  <c r="M496" s="1"/>
  <c r="W502"/>
  <c r="X502" s="1"/>
  <c r="I489"/>
  <c r="B489"/>
  <c r="N844"/>
  <c r="V843"/>
  <c r="V843" i="3"/>
  <c r="N844"/>
  <c r="N844" i="1"/>
  <c r="Q496" i="4" l="1"/>
  <c r="AE496" s="1"/>
  <c r="B490"/>
  <c r="Z490"/>
  <c r="T490" s="1"/>
  <c r="X503"/>
  <c r="H490"/>
  <c r="G490" s="1"/>
  <c r="R490" s="1"/>
  <c r="M497" s="1"/>
  <c r="I490"/>
  <c r="Y490" s="1"/>
  <c r="K491" s="1"/>
  <c r="O489"/>
  <c r="Y489"/>
  <c r="K490" s="1"/>
  <c r="AD490" s="1"/>
  <c r="N845"/>
  <c r="V844"/>
  <c r="N845" i="3"/>
  <c r="V844"/>
  <c r="N845" i="1"/>
  <c r="AD491" i="4" l="1"/>
  <c r="Q497"/>
  <c r="AE497" s="1"/>
  <c r="F491"/>
  <c r="O490"/>
  <c r="J491"/>
  <c r="W504" s="1"/>
  <c r="X504" s="1"/>
  <c r="N846"/>
  <c r="V845"/>
  <c r="V845" i="3"/>
  <c r="N846"/>
  <c r="N846" i="1"/>
  <c r="F492" i="4" l="1"/>
  <c r="H491"/>
  <c r="J492" s="1"/>
  <c r="B491"/>
  <c r="Z491"/>
  <c r="T491" s="1"/>
  <c r="I491"/>
  <c r="O491" s="1"/>
  <c r="N847"/>
  <c r="V846"/>
  <c r="N847" i="3"/>
  <c r="V846"/>
  <c r="N847" i="1"/>
  <c r="Y491" i="4" l="1"/>
  <c r="K492" s="1"/>
  <c r="AD492" s="1"/>
  <c r="I492"/>
  <c r="Y492" s="1"/>
  <c r="K493" s="1"/>
  <c r="G491"/>
  <c r="R491" s="1"/>
  <c r="M498" s="1"/>
  <c r="W505"/>
  <c r="X505" s="1"/>
  <c r="B492"/>
  <c r="Z492"/>
  <c r="T492" s="1"/>
  <c r="H492"/>
  <c r="N848"/>
  <c r="V847"/>
  <c r="N848" i="3"/>
  <c r="V847"/>
  <c r="N848" i="1"/>
  <c r="AD493" i="4" l="1"/>
  <c r="Q498"/>
  <c r="AE498" s="1"/>
  <c r="O492"/>
  <c r="F493"/>
  <c r="J493"/>
  <c r="G492"/>
  <c r="R492" s="1"/>
  <c r="M499" s="1"/>
  <c r="N849"/>
  <c r="V848"/>
  <c r="V848" i="3"/>
  <c r="N849"/>
  <c r="N849" i="1"/>
  <c r="Q499" i="4" l="1"/>
  <c r="AE499" s="1"/>
  <c r="F494"/>
  <c r="W506"/>
  <c r="X506" s="1"/>
  <c r="I493"/>
  <c r="B493"/>
  <c r="H493"/>
  <c r="Z493"/>
  <c r="T493" s="1"/>
  <c r="N850"/>
  <c r="V849"/>
  <c r="N850" i="3"/>
  <c r="V849"/>
  <c r="N850" i="1"/>
  <c r="Y493" i="4" l="1"/>
  <c r="K494" s="1"/>
  <c r="AD494" s="1"/>
  <c r="O493"/>
  <c r="J494"/>
  <c r="W507" s="1"/>
  <c r="X507" s="1"/>
  <c r="G493"/>
  <c r="R493" s="1"/>
  <c r="M500" s="1"/>
  <c r="N851"/>
  <c r="V850"/>
  <c r="V850" i="3"/>
  <c r="N851"/>
  <c r="N851" i="1"/>
  <c r="Q500" i="4" l="1"/>
  <c r="AE500" s="1"/>
  <c r="F495"/>
  <c r="I494"/>
  <c r="H494"/>
  <c r="Z494"/>
  <c r="T494" s="1"/>
  <c r="B494"/>
  <c r="N852"/>
  <c r="V851"/>
  <c r="N852" i="3"/>
  <c r="V851"/>
  <c r="N852" i="1"/>
  <c r="G494" i="4" l="1"/>
  <c r="R494" s="1"/>
  <c r="M501" s="1"/>
  <c r="J495"/>
  <c r="W508" s="1"/>
  <c r="X508" s="1"/>
  <c r="O494"/>
  <c r="Y494"/>
  <c r="K495" s="1"/>
  <c r="AD495" s="1"/>
  <c r="N853"/>
  <c r="V852"/>
  <c r="V852" i="3"/>
  <c r="N853"/>
  <c r="N853" i="1"/>
  <c r="Q501" i="4" l="1"/>
  <c r="AE501" s="1"/>
  <c r="F496"/>
  <c r="Z495"/>
  <c r="T495" s="1"/>
  <c r="I495"/>
  <c r="B495"/>
  <c r="H495"/>
  <c r="N854"/>
  <c r="V853"/>
  <c r="N854" i="3"/>
  <c r="V853"/>
  <c r="N854" i="1"/>
  <c r="O495" i="4" l="1"/>
  <c r="Y495"/>
  <c r="K496" s="1"/>
  <c r="AD496" s="1"/>
  <c r="G495"/>
  <c r="R495" s="1"/>
  <c r="M502" s="1"/>
  <c r="J496"/>
  <c r="Z496" s="1"/>
  <c r="T496" s="1"/>
  <c r="N855"/>
  <c r="V854"/>
  <c r="V854" i="3"/>
  <c r="N855"/>
  <c r="N855" i="1"/>
  <c r="Q502" i="4" l="1"/>
  <c r="AE502" s="1"/>
  <c r="F497"/>
  <c r="H496"/>
  <c r="W509"/>
  <c r="X509" s="1"/>
  <c r="I496"/>
  <c r="B496"/>
  <c r="N856"/>
  <c r="V855"/>
  <c r="N856" i="3"/>
  <c r="V855"/>
  <c r="N856" i="1"/>
  <c r="Y496" i="4" l="1"/>
  <c r="K497" s="1"/>
  <c r="AD497" s="1"/>
  <c r="O496"/>
  <c r="J497"/>
  <c r="B497" s="1"/>
  <c r="G496"/>
  <c r="R496" s="1"/>
  <c r="M503" s="1"/>
  <c r="N857"/>
  <c r="V856"/>
  <c r="V856" i="3"/>
  <c r="N857"/>
  <c r="N857" i="1"/>
  <c r="Q503" i="4" l="1"/>
  <c r="AE503" s="1"/>
  <c r="H497"/>
  <c r="G497" s="1"/>
  <c r="R497" s="1"/>
  <c r="M504" s="1"/>
  <c r="Z497"/>
  <c r="T497" s="1"/>
  <c r="F498"/>
  <c r="I497"/>
  <c r="W510"/>
  <c r="X510" s="1"/>
  <c r="N858"/>
  <c r="V857"/>
  <c r="N858" i="3"/>
  <c r="V857"/>
  <c r="N858" i="1"/>
  <c r="Q504" i="4" l="1"/>
  <c r="AE504" s="1"/>
  <c r="J498"/>
  <c r="W511" s="1"/>
  <c r="X511" s="1"/>
  <c r="O497"/>
  <c r="Y497"/>
  <c r="K498" s="1"/>
  <c r="AD498" s="1"/>
  <c r="N859"/>
  <c r="V858"/>
  <c r="V858" i="3"/>
  <c r="N859"/>
  <c r="N859" i="1"/>
  <c r="I498" i="4" l="1"/>
  <c r="O498" s="1"/>
  <c r="Z498"/>
  <c r="T498" s="1"/>
  <c r="B498"/>
  <c r="H498"/>
  <c r="G498" s="1"/>
  <c r="R498" s="1"/>
  <c r="M505" s="1"/>
  <c r="N860"/>
  <c r="V859"/>
  <c r="N860" i="3"/>
  <c r="V859"/>
  <c r="N860" i="1"/>
  <c r="Q505" i="4" l="1"/>
  <c r="AE505" s="1"/>
  <c r="J499"/>
  <c r="W512" s="1"/>
  <c r="X512" s="1"/>
  <c r="Y498"/>
  <c r="K499" s="1"/>
  <c r="AD499" s="1"/>
  <c r="F500" s="1"/>
  <c r="F499"/>
  <c r="N861"/>
  <c r="V860"/>
  <c r="V860" i="3"/>
  <c r="N861"/>
  <c r="N861" i="1"/>
  <c r="H499" i="4" l="1"/>
  <c r="G499" s="1"/>
  <c r="R499" s="1"/>
  <c r="M506" s="1"/>
  <c r="B499"/>
  <c r="Z499"/>
  <c r="T499" s="1"/>
  <c r="I499"/>
  <c r="O499" s="1"/>
  <c r="N862"/>
  <c r="V861"/>
  <c r="N862" i="3"/>
  <c r="V861"/>
  <c r="N862" i="1"/>
  <c r="Y499" i="4" l="1"/>
  <c r="K500" s="1"/>
  <c r="AD500" s="1"/>
  <c r="F501" s="1"/>
  <c r="Q506"/>
  <c r="AE506" s="1"/>
  <c r="J500"/>
  <c r="W513" s="1"/>
  <c r="X513" s="1"/>
  <c r="N863"/>
  <c r="V862"/>
  <c r="V862" i="3"/>
  <c r="N863"/>
  <c r="N863" i="1"/>
  <c r="I500" i="4" l="1"/>
  <c r="Y500" s="1"/>
  <c r="K501" s="1"/>
  <c r="AD501" s="1"/>
  <c r="Z500"/>
  <c r="T500" s="1"/>
  <c r="B500"/>
  <c r="H500"/>
  <c r="G500" s="1"/>
  <c r="R500" s="1"/>
  <c r="M507" s="1"/>
  <c r="N864"/>
  <c r="V863"/>
  <c r="N864" i="3"/>
  <c r="V863"/>
  <c r="N864" i="1"/>
  <c r="J501" i="4" l="1"/>
  <c r="Z501" s="1"/>
  <c r="T501" s="1"/>
  <c r="Q507"/>
  <c r="AE507" s="1"/>
  <c r="O500"/>
  <c r="F502"/>
  <c r="W514"/>
  <c r="X514" s="1"/>
  <c r="N865"/>
  <c r="V864"/>
  <c r="V864" i="3"/>
  <c r="N865"/>
  <c r="N865" i="1"/>
  <c r="I501" i="4" l="1"/>
  <c r="O501" s="1"/>
  <c r="B501"/>
  <c r="H501"/>
  <c r="G501" s="1"/>
  <c r="R501" s="1"/>
  <c r="M508" s="1"/>
  <c r="Q508" s="1"/>
  <c r="AE508" s="1"/>
  <c r="N866"/>
  <c r="V865"/>
  <c r="N866" i="3"/>
  <c r="V865"/>
  <c r="N866" i="1"/>
  <c r="J502" i="4" l="1"/>
  <c r="W515" s="1"/>
  <c r="X515" s="1"/>
  <c r="Y501"/>
  <c r="K502" s="1"/>
  <c r="AD502" s="1"/>
  <c r="F503" s="1"/>
  <c r="N867"/>
  <c r="V866"/>
  <c r="V866" i="3"/>
  <c r="N867"/>
  <c r="N867" i="1"/>
  <c r="H502" i="4" l="1"/>
  <c r="G502" s="1"/>
  <c r="R502" s="1"/>
  <c r="M509" s="1"/>
  <c r="Q509" s="1"/>
  <c r="AE509" s="1"/>
  <c r="B502"/>
  <c r="I502"/>
  <c r="O502" s="1"/>
  <c r="Z502"/>
  <c r="T502" s="1"/>
  <c r="Y502"/>
  <c r="K503" s="1"/>
  <c r="N868"/>
  <c r="V867"/>
  <c r="N868" i="3"/>
  <c r="V867"/>
  <c r="N868" i="1"/>
  <c r="J503" i="4" l="1"/>
  <c r="W516" s="1"/>
  <c r="X516" s="1"/>
  <c r="AD503"/>
  <c r="F504" s="1"/>
  <c r="N869"/>
  <c r="V868"/>
  <c r="N869" i="3"/>
  <c r="V868"/>
  <c r="N869" i="1"/>
  <c r="I503" i="4" l="1"/>
  <c r="Y503" s="1"/>
  <c r="K504" s="1"/>
  <c r="AD504" s="1"/>
  <c r="F505" s="1"/>
  <c r="Z503"/>
  <c r="T503" s="1"/>
  <c r="H503"/>
  <c r="G503" s="1"/>
  <c r="R503" s="1"/>
  <c r="M510" s="1"/>
  <c r="Q510" s="1"/>
  <c r="AE510" s="1"/>
  <c r="B503"/>
  <c r="J504"/>
  <c r="H504" s="1"/>
  <c r="G504" s="1"/>
  <c r="R504" s="1"/>
  <c r="M511" s="1"/>
  <c r="N870"/>
  <c r="V869"/>
  <c r="V869" i="3"/>
  <c r="N870"/>
  <c r="N870" i="1"/>
  <c r="O503" i="4" l="1"/>
  <c r="Q511"/>
  <c r="AE511" s="1"/>
  <c r="Z504"/>
  <c r="T504" s="1"/>
  <c r="J505"/>
  <c r="W518" s="1"/>
  <c r="I504"/>
  <c r="Y504" s="1"/>
  <c r="K505" s="1"/>
  <c r="B504"/>
  <c r="W517"/>
  <c r="X517" s="1"/>
  <c r="N871"/>
  <c r="V870"/>
  <c r="N871" i="3"/>
  <c r="V870"/>
  <c r="N871" i="1"/>
  <c r="AD505" i="4" l="1"/>
  <c r="F506" s="1"/>
  <c r="O504"/>
  <c r="I505"/>
  <c r="O505" s="1"/>
  <c r="X518"/>
  <c r="B505"/>
  <c r="Z505"/>
  <c r="T505" s="1"/>
  <c r="H505"/>
  <c r="J506" s="1"/>
  <c r="N872"/>
  <c r="V871"/>
  <c r="V871" i="3"/>
  <c r="N872"/>
  <c r="N872" i="1"/>
  <c r="G505" i="4" l="1"/>
  <c r="R505" s="1"/>
  <c r="M512" s="1"/>
  <c r="Y505"/>
  <c r="K506" s="1"/>
  <c r="AD506" s="1"/>
  <c r="F507" s="1"/>
  <c r="W519"/>
  <c r="X519" s="1"/>
  <c r="B506"/>
  <c r="I506"/>
  <c r="Z506"/>
  <c r="T506" s="1"/>
  <c r="H506"/>
  <c r="N873"/>
  <c r="V872"/>
  <c r="N873" i="3"/>
  <c r="V872"/>
  <c r="N873" i="1"/>
  <c r="Q512" i="4" l="1"/>
  <c r="AE512" s="1"/>
  <c r="J507"/>
  <c r="W520" s="1"/>
  <c r="X520" s="1"/>
  <c r="G506"/>
  <c r="R506" s="1"/>
  <c r="M513" s="1"/>
  <c r="Y506"/>
  <c r="K507" s="1"/>
  <c r="AD507" s="1"/>
  <c r="O506"/>
  <c r="N874"/>
  <c r="V873"/>
  <c r="V873" i="3"/>
  <c r="N874"/>
  <c r="N874" i="1"/>
  <c r="Q513" i="4" l="1"/>
  <c r="AE513" s="1"/>
  <c r="F508"/>
  <c r="B507"/>
  <c r="H507"/>
  <c r="G507" s="1"/>
  <c r="R507" s="1"/>
  <c r="M514" s="1"/>
  <c r="I507"/>
  <c r="Z507"/>
  <c r="T507" s="1"/>
  <c r="N875"/>
  <c r="V874"/>
  <c r="N875" i="3"/>
  <c r="V874"/>
  <c r="N875" i="1"/>
  <c r="Q514" i="4" l="1"/>
  <c r="AE514" s="1"/>
  <c r="J508"/>
  <c r="H508" s="1"/>
  <c r="Y507"/>
  <c r="K508" s="1"/>
  <c r="AD508" s="1"/>
  <c r="O507"/>
  <c r="N876"/>
  <c r="V875"/>
  <c r="V875" i="3"/>
  <c r="N876"/>
  <c r="N876" i="1"/>
  <c r="F509" i="4" l="1"/>
  <c r="W521"/>
  <c r="X521" s="1"/>
  <c r="B508"/>
  <c r="Z508"/>
  <c r="T508" s="1"/>
  <c r="I508"/>
  <c r="O508" s="1"/>
  <c r="J509"/>
  <c r="G508"/>
  <c r="R508" s="1"/>
  <c r="M515" s="1"/>
  <c r="N877"/>
  <c r="V876"/>
  <c r="N877" i="3"/>
  <c r="V876"/>
  <c r="N877" i="1"/>
  <c r="Q515" i="4" l="1"/>
  <c r="AE515" s="1"/>
  <c r="Y508"/>
  <c r="K509" s="1"/>
  <c r="AD509" s="1"/>
  <c r="F510" s="1"/>
  <c r="Z509"/>
  <c r="T509" s="1"/>
  <c r="W522"/>
  <c r="X522" s="1"/>
  <c r="B509"/>
  <c r="I509"/>
  <c r="H509"/>
  <c r="N878"/>
  <c r="V877"/>
  <c r="V877" i="3"/>
  <c r="N878"/>
  <c r="N878" i="1"/>
  <c r="G509" i="4" l="1"/>
  <c r="R509" s="1"/>
  <c r="M516" s="1"/>
  <c r="J510"/>
  <c r="W523" s="1"/>
  <c r="X523" s="1"/>
  <c r="Y509"/>
  <c r="K510" s="1"/>
  <c r="AD510" s="1"/>
  <c r="O509"/>
  <c r="N879"/>
  <c r="V878"/>
  <c r="N879" i="3"/>
  <c r="V878"/>
  <c r="N879" i="1"/>
  <c r="Q516" i="4" l="1"/>
  <c r="AE516" s="1"/>
  <c r="F511"/>
  <c r="B510"/>
  <c r="Z510"/>
  <c r="T510" s="1"/>
  <c r="I510"/>
  <c r="H510"/>
  <c r="N880"/>
  <c r="V879"/>
  <c r="V879" i="3"/>
  <c r="N880"/>
  <c r="N880" i="1"/>
  <c r="G510" i="4" l="1"/>
  <c r="R510" s="1"/>
  <c r="M517" s="1"/>
  <c r="J511"/>
  <c r="Y510"/>
  <c r="K511" s="1"/>
  <c r="AD511" s="1"/>
  <c r="O510"/>
  <c r="N881"/>
  <c r="V880"/>
  <c r="N881" i="3"/>
  <c r="V880"/>
  <c r="N881" i="1"/>
  <c r="Q517" i="4" l="1"/>
  <c r="AE517" s="1"/>
  <c r="F512"/>
  <c r="W524"/>
  <c r="X524" s="1"/>
  <c r="B511"/>
  <c r="I511"/>
  <c r="H511"/>
  <c r="Z511"/>
  <c r="T511" s="1"/>
  <c r="N882"/>
  <c r="V881"/>
  <c r="V881" i="3"/>
  <c r="N882"/>
  <c r="N882" i="1"/>
  <c r="O511" i="4" l="1"/>
  <c r="Y511"/>
  <c r="K512" s="1"/>
  <c r="AD512" s="1"/>
  <c r="J512"/>
  <c r="W525" s="1"/>
  <c r="X525" s="1"/>
  <c r="G511"/>
  <c r="R511" s="1"/>
  <c r="M518" s="1"/>
  <c r="N883"/>
  <c r="V882"/>
  <c r="N883" i="3"/>
  <c r="V882"/>
  <c r="N883" i="1"/>
  <c r="Q518" i="4" l="1"/>
  <c r="AE518" s="1"/>
  <c r="H512"/>
  <c r="J513" s="1"/>
  <c r="W526" s="1"/>
  <c r="X526" s="1"/>
  <c r="Z512"/>
  <c r="T512" s="1"/>
  <c r="B512"/>
  <c r="I512"/>
  <c r="Y512" s="1"/>
  <c r="K513" s="1"/>
  <c r="AD513" s="1"/>
  <c r="N884"/>
  <c r="V883"/>
  <c r="V883" i="3"/>
  <c r="N884"/>
  <c r="N884" i="1"/>
  <c r="G512" i="4" l="1"/>
  <c r="R512" s="1"/>
  <c r="M519" s="1"/>
  <c r="F513"/>
  <c r="F514"/>
  <c r="O512"/>
  <c r="I513"/>
  <c r="Z513"/>
  <c r="T513" s="1"/>
  <c r="B513"/>
  <c r="H513"/>
  <c r="N885"/>
  <c r="V884"/>
  <c r="N885" i="3"/>
  <c r="V884"/>
  <c r="N885" i="1"/>
  <c r="Q519" i="4" l="1"/>
  <c r="AE519" s="1"/>
  <c r="O513"/>
  <c r="Y513"/>
  <c r="K514" s="1"/>
  <c r="AD514" s="1"/>
  <c r="J514"/>
  <c r="B514" s="1"/>
  <c r="G513"/>
  <c r="R513" s="1"/>
  <c r="M520" s="1"/>
  <c r="N886"/>
  <c r="V885"/>
  <c r="V885" i="3"/>
  <c r="N886"/>
  <c r="N886" i="1"/>
  <c r="Q520" i="4" l="1"/>
  <c r="AE520" s="1"/>
  <c r="H514"/>
  <c r="J515" s="1"/>
  <c r="H515" s="1"/>
  <c r="Z514"/>
  <c r="T514" s="1"/>
  <c r="I514"/>
  <c r="W527"/>
  <c r="X527" s="1"/>
  <c r="N887"/>
  <c r="V886"/>
  <c r="N887" i="3"/>
  <c r="V886"/>
  <c r="N887" i="1"/>
  <c r="F515" i="4" l="1"/>
  <c r="G514"/>
  <c r="R514" s="1"/>
  <c r="M521" s="1"/>
  <c r="G515"/>
  <c r="R515" s="1"/>
  <c r="Y514"/>
  <c r="K515" s="1"/>
  <c r="AD515" s="1"/>
  <c r="O514"/>
  <c r="I515"/>
  <c r="B515"/>
  <c r="W528"/>
  <c r="X528" s="1"/>
  <c r="Z515"/>
  <c r="T515" s="1"/>
  <c r="N888"/>
  <c r="V887"/>
  <c r="V887" i="3"/>
  <c r="N888"/>
  <c r="N888" i="1"/>
  <c r="Q521" i="4" l="1"/>
  <c r="AE521" s="1"/>
  <c r="M522"/>
  <c r="F516"/>
  <c r="J516"/>
  <c r="Y515"/>
  <c r="K516" s="1"/>
  <c r="AD516" s="1"/>
  <c r="O515"/>
  <c r="N889"/>
  <c r="V888"/>
  <c r="N889" i="3"/>
  <c r="V888"/>
  <c r="N889" i="1"/>
  <c r="Q522" i="4" l="1"/>
  <c r="AE522" s="1"/>
  <c r="F517"/>
  <c r="I516"/>
  <c r="W529"/>
  <c r="X529" s="1"/>
  <c r="Z516"/>
  <c r="T516" s="1"/>
  <c r="H516"/>
  <c r="B516"/>
  <c r="N890"/>
  <c r="V889"/>
  <c r="V889" i="3"/>
  <c r="N890"/>
  <c r="N890" i="1"/>
  <c r="Y516" i="4" l="1"/>
  <c r="K517" s="1"/>
  <c r="AD517" s="1"/>
  <c r="O516"/>
  <c r="G516"/>
  <c r="R516" s="1"/>
  <c r="M523" s="1"/>
  <c r="J517"/>
  <c r="Z517" s="1"/>
  <c r="T517" s="1"/>
  <c r="N891"/>
  <c r="V890"/>
  <c r="N891" i="3"/>
  <c r="V890"/>
  <c r="N891" i="1"/>
  <c r="Q523" i="4" l="1"/>
  <c r="AE523" s="1"/>
  <c r="F518"/>
  <c r="B517"/>
  <c r="H517"/>
  <c r="W530"/>
  <c r="X530" s="1"/>
  <c r="I517"/>
  <c r="N892"/>
  <c r="V891"/>
  <c r="V891" i="3"/>
  <c r="N892"/>
  <c r="N892" i="1"/>
  <c r="J518" i="4" l="1"/>
  <c r="W531" s="1"/>
  <c r="X531" s="1"/>
  <c r="G517"/>
  <c r="R517" s="1"/>
  <c r="M524" s="1"/>
  <c r="O517"/>
  <c r="Y517"/>
  <c r="K518" s="1"/>
  <c r="AD518" s="1"/>
  <c r="N893"/>
  <c r="V892"/>
  <c r="N893" i="3"/>
  <c r="V892"/>
  <c r="N893" i="1"/>
  <c r="Q524" i="4" l="1"/>
  <c r="AE524" s="1"/>
  <c r="F519"/>
  <c r="H518"/>
  <c r="G518" s="1"/>
  <c r="R518" s="1"/>
  <c r="M525" s="1"/>
  <c r="I518"/>
  <c r="O518" s="1"/>
  <c r="B518"/>
  <c r="Z518"/>
  <c r="T518" s="1"/>
  <c r="N894"/>
  <c r="V893"/>
  <c r="V893" i="3"/>
  <c r="N894"/>
  <c r="N894" i="1"/>
  <c r="Q525" i="4" l="1"/>
  <c r="AE525" s="1"/>
  <c r="Y518"/>
  <c r="K519" s="1"/>
  <c r="AD519" s="1"/>
  <c r="J519"/>
  <c r="W532" s="1"/>
  <c r="X532" s="1"/>
  <c r="N895"/>
  <c r="V894"/>
  <c r="N895" i="3"/>
  <c r="V894"/>
  <c r="N895" i="1"/>
  <c r="Z519" i="4" l="1"/>
  <c r="T519" s="1"/>
  <c r="H519"/>
  <c r="G519" s="1"/>
  <c r="R519" s="1"/>
  <c r="M526" s="1"/>
  <c r="B519"/>
  <c r="I519"/>
  <c r="O519" s="1"/>
  <c r="N896"/>
  <c r="V895"/>
  <c r="V895" i="3"/>
  <c r="N896"/>
  <c r="N896" i="1"/>
  <c r="Q526" i="4" l="1"/>
  <c r="AE526" s="1"/>
  <c r="F520"/>
  <c r="Y519"/>
  <c r="K520" s="1"/>
  <c r="AD520" s="1"/>
  <c r="J520"/>
  <c r="W533" s="1"/>
  <c r="X533" s="1"/>
  <c r="N897"/>
  <c r="V896"/>
  <c r="N897" i="3"/>
  <c r="V896"/>
  <c r="N897" i="1"/>
  <c r="F521" i="4" l="1"/>
  <c r="H520"/>
  <c r="G520" s="1"/>
  <c r="R520" s="1"/>
  <c r="M527" s="1"/>
  <c r="Z520"/>
  <c r="T520" s="1"/>
  <c r="I520"/>
  <c r="O520" s="1"/>
  <c r="B520"/>
  <c r="N898"/>
  <c r="V897"/>
  <c r="V897" i="3"/>
  <c r="N898"/>
  <c r="N898" i="1"/>
  <c r="Q527" i="4" l="1"/>
  <c r="AE527" s="1"/>
  <c r="J521"/>
  <c r="W534" s="1"/>
  <c r="X534" s="1"/>
  <c r="Y520"/>
  <c r="K521" s="1"/>
  <c r="AD521" s="1"/>
  <c r="N899"/>
  <c r="V899" s="1"/>
  <c r="V898"/>
  <c r="N899" i="3"/>
  <c r="V899" s="1"/>
  <c r="V898"/>
  <c r="N899" i="1"/>
  <c r="F522" i="4" l="1"/>
  <c r="B521"/>
  <c r="H521"/>
  <c r="J522" s="1"/>
  <c r="I521"/>
  <c r="O521" s="1"/>
  <c r="Z521"/>
  <c r="T521" s="1"/>
  <c r="AA9" i="1"/>
  <c r="G521" i="4" l="1"/>
  <c r="R521" s="1"/>
  <c r="M528" s="1"/>
  <c r="I522"/>
  <c r="O522" s="1"/>
  <c r="Y521"/>
  <c r="K522" s="1"/>
  <c r="AD522" s="1"/>
  <c r="Z522"/>
  <c r="T522" s="1"/>
  <c r="W535"/>
  <c r="X535" s="1"/>
  <c r="B522"/>
  <c r="H522"/>
  <c r="X11" i="1"/>
  <c r="O10"/>
  <c r="B10"/>
  <c r="Q528" i="4" l="1"/>
  <c r="AE528" s="1"/>
  <c r="F523"/>
  <c r="Y522"/>
  <c r="K523" s="1"/>
  <c r="AD523" s="1"/>
  <c r="G522"/>
  <c r="R522" s="1"/>
  <c r="M529" s="1"/>
  <c r="J523"/>
  <c r="B523" s="1"/>
  <c r="T10" i="1"/>
  <c r="K10"/>
  <c r="P10"/>
  <c r="Y10"/>
  <c r="Q529" i="4" l="1"/>
  <c r="AE529" s="1"/>
  <c r="AE10" i="1"/>
  <c r="AD10"/>
  <c r="F524" i="4"/>
  <c r="W536"/>
  <c r="X536" s="1"/>
  <c r="I523"/>
  <c r="H523"/>
  <c r="Z523"/>
  <c r="T523" s="1"/>
  <c r="AA10" i="1"/>
  <c r="X12"/>
  <c r="Y11"/>
  <c r="B11"/>
  <c r="Y523" i="4" l="1"/>
  <c r="K524" s="1"/>
  <c r="AD524" s="1"/>
  <c r="O523"/>
  <c r="G523"/>
  <c r="R523" s="1"/>
  <c r="M530" s="1"/>
  <c r="J524"/>
  <c r="T11" i="1"/>
  <c r="K11"/>
  <c r="AD11" s="1"/>
  <c r="P11"/>
  <c r="O11"/>
  <c r="Q530" i="4" l="1"/>
  <c r="AE530" s="1"/>
  <c r="F525"/>
  <c r="W537"/>
  <c r="X537" s="1"/>
  <c r="B524"/>
  <c r="Z524"/>
  <c r="T524" s="1"/>
  <c r="H524"/>
  <c r="I524"/>
  <c r="AA11" i="1"/>
  <c r="X13"/>
  <c r="O12"/>
  <c r="B12"/>
  <c r="O524" i="4" l="1"/>
  <c r="Y524"/>
  <c r="K525" s="1"/>
  <c r="AD525" s="1"/>
  <c r="J525"/>
  <c r="W538" s="1"/>
  <c r="X538" s="1"/>
  <c r="G524"/>
  <c r="R524" s="1"/>
  <c r="M531" s="1"/>
  <c r="P12" i="1"/>
  <c r="K12"/>
  <c r="AD12" s="1"/>
  <c r="Y12"/>
  <c r="T12"/>
  <c r="P76"/>
  <c r="Q531" i="4" l="1"/>
  <c r="AE531" s="1"/>
  <c r="F526"/>
  <c r="B525"/>
  <c r="H525"/>
  <c r="I525"/>
  <c r="Z525"/>
  <c r="T525" s="1"/>
  <c r="P2" i="1"/>
  <c r="AB4" s="1"/>
  <c r="AB5" l="1"/>
  <c r="R4"/>
  <c r="M11" s="1"/>
  <c r="Y525" i="4"/>
  <c r="K526" s="1"/>
  <c r="AD526" s="1"/>
  <c r="O525"/>
  <c r="G525"/>
  <c r="R525" s="1"/>
  <c r="M532" s="1"/>
  <c r="J526"/>
  <c r="W539" s="1"/>
  <c r="X539" s="1"/>
  <c r="Q532" l="1"/>
  <c r="AE532" s="1"/>
  <c r="AB6" i="1"/>
  <c r="R5"/>
  <c r="M12" s="1"/>
  <c r="V11"/>
  <c r="Q11" s="1"/>
  <c r="F527" i="4"/>
  <c r="Z526"/>
  <c r="T526" s="1"/>
  <c r="H526"/>
  <c r="I526"/>
  <c r="B526"/>
  <c r="AA12" i="1"/>
  <c r="AB7" l="1"/>
  <c r="R6"/>
  <c r="M13" s="1"/>
  <c r="V12"/>
  <c r="Q12" s="1"/>
  <c r="AE12" s="1"/>
  <c r="AE11"/>
  <c r="J527" i="4"/>
  <c r="W540" s="1"/>
  <c r="X540" s="1"/>
  <c r="G526"/>
  <c r="R526" s="1"/>
  <c r="M533" s="1"/>
  <c r="O526"/>
  <c r="Y526"/>
  <c r="K527" s="1"/>
  <c r="AD527" s="1"/>
  <c r="X14" i="1"/>
  <c r="Y13"/>
  <c r="K13"/>
  <c r="AD13" s="1"/>
  <c r="B13"/>
  <c r="Q533" i="4" l="1"/>
  <c r="AE533" s="1"/>
  <c r="AB8" i="1"/>
  <c r="R7"/>
  <c r="M14" s="1"/>
  <c r="V13"/>
  <c r="Q13" s="1"/>
  <c r="AE13" s="1"/>
  <c r="F528" i="4"/>
  <c r="I527"/>
  <c r="Z527"/>
  <c r="T527" s="1"/>
  <c r="B527"/>
  <c r="H527"/>
  <c r="O13" i="1"/>
  <c r="AA13"/>
  <c r="T13"/>
  <c r="P13"/>
  <c r="Q14" l="1"/>
  <c r="AB9"/>
  <c r="R8"/>
  <c r="M15" s="1"/>
  <c r="V14"/>
  <c r="Y527" i="4"/>
  <c r="K528" s="1"/>
  <c r="AD528" s="1"/>
  <c r="O527"/>
  <c r="G527"/>
  <c r="R527" s="1"/>
  <c r="M534" s="1"/>
  <c r="J528"/>
  <c r="W541" s="1"/>
  <c r="X541" s="1"/>
  <c r="X15" i="1"/>
  <c r="B14"/>
  <c r="O14"/>
  <c r="Q534" i="4" l="1"/>
  <c r="AE534" s="1"/>
  <c r="AB10" i="1"/>
  <c r="R9"/>
  <c r="M16" s="1"/>
  <c r="V15"/>
  <c r="Q15" s="1"/>
  <c r="F529" i="4"/>
  <c r="I528"/>
  <c r="Z528"/>
  <c r="T528" s="1"/>
  <c r="H528"/>
  <c r="B528"/>
  <c r="T14" i="1"/>
  <c r="K14"/>
  <c r="P14"/>
  <c r="Y14"/>
  <c r="Q16" l="1"/>
  <c r="AE14"/>
  <c r="AD14"/>
  <c r="AB11"/>
  <c r="R10"/>
  <c r="M17" s="1"/>
  <c r="V16"/>
  <c r="Y528" i="4"/>
  <c r="K529" s="1"/>
  <c r="AD529" s="1"/>
  <c r="O528"/>
  <c r="J529"/>
  <c r="W542" s="1"/>
  <c r="X542" s="1"/>
  <c r="G528"/>
  <c r="R528" s="1"/>
  <c r="M535" s="1"/>
  <c r="T15" i="1"/>
  <c r="K15"/>
  <c r="X16"/>
  <c r="B15"/>
  <c r="AA14"/>
  <c r="P15"/>
  <c r="O15"/>
  <c r="Y15"/>
  <c r="Q535" i="4" l="1"/>
  <c r="AE535" s="1"/>
  <c r="AE15" i="1"/>
  <c r="AD15"/>
  <c r="AB12"/>
  <c r="R11"/>
  <c r="M18" s="1"/>
  <c r="V17"/>
  <c r="Q17" s="1"/>
  <c r="B529" i="4"/>
  <c r="F530"/>
  <c r="Z529"/>
  <c r="T529" s="1"/>
  <c r="H529"/>
  <c r="J530" s="1"/>
  <c r="W543" s="1"/>
  <c r="X543" s="1"/>
  <c r="I529"/>
  <c r="Y529" s="1"/>
  <c r="K530" s="1"/>
  <c r="AD530" s="1"/>
  <c r="AA15" i="1"/>
  <c r="Q18" l="1"/>
  <c r="AB13"/>
  <c r="R12"/>
  <c r="M19" s="1"/>
  <c r="V18"/>
  <c r="F531" i="4"/>
  <c r="G529"/>
  <c r="R529" s="1"/>
  <c r="M536" s="1"/>
  <c r="O529"/>
  <c r="H530"/>
  <c r="I530"/>
  <c r="B530"/>
  <c r="Z530"/>
  <c r="T530" s="1"/>
  <c r="X17" i="1"/>
  <c r="O16"/>
  <c r="B16"/>
  <c r="Q536" i="4" l="1"/>
  <c r="AE536" s="1"/>
  <c r="AB14" i="1"/>
  <c r="R13"/>
  <c r="M20" s="1"/>
  <c r="V19"/>
  <c r="Q19" s="1"/>
  <c r="O530" i="4"/>
  <c r="Y530"/>
  <c r="K531" s="1"/>
  <c r="AD531" s="1"/>
  <c r="G530"/>
  <c r="R530" s="1"/>
  <c r="M537" s="1"/>
  <c r="J531"/>
  <c r="W544" s="1"/>
  <c r="X544" s="1"/>
  <c r="T16" i="1"/>
  <c r="K16"/>
  <c r="Y16"/>
  <c r="P16"/>
  <c r="Q20" l="1"/>
  <c r="Q537" i="4"/>
  <c r="AE537" s="1"/>
  <c r="AE16" i="1"/>
  <c r="AD16"/>
  <c r="AB15"/>
  <c r="R14"/>
  <c r="M21" s="1"/>
  <c r="V20"/>
  <c r="F532" i="4"/>
  <c r="H531"/>
  <c r="I531"/>
  <c r="Z531"/>
  <c r="T531" s="1"/>
  <c r="B531"/>
  <c r="X18" i="1"/>
  <c r="AA16"/>
  <c r="B17"/>
  <c r="Q21" l="1"/>
  <c r="AB16"/>
  <c r="R15"/>
  <c r="M22" s="1"/>
  <c r="V21"/>
  <c r="G531" i="4"/>
  <c r="R531" s="1"/>
  <c r="M538" s="1"/>
  <c r="J532"/>
  <c r="W545" s="1"/>
  <c r="X545" s="1"/>
  <c r="O531"/>
  <c r="Y531"/>
  <c r="K532" s="1"/>
  <c r="AD532" s="1"/>
  <c r="T17" i="1"/>
  <c r="K17"/>
  <c r="P17"/>
  <c r="Y17"/>
  <c r="O17"/>
  <c r="Q22" l="1"/>
  <c r="Q538" i="4"/>
  <c r="AE538" s="1"/>
  <c r="AE17" i="1"/>
  <c r="AD17"/>
  <c r="AB17"/>
  <c r="R16"/>
  <c r="M23" s="1"/>
  <c r="V22"/>
  <c r="F533" i="4"/>
  <c r="B532"/>
  <c r="I532"/>
  <c r="Y532" s="1"/>
  <c r="K533" s="1"/>
  <c r="AD533" s="1"/>
  <c r="H532"/>
  <c r="G532" s="1"/>
  <c r="R532" s="1"/>
  <c r="M539" s="1"/>
  <c r="Z532"/>
  <c r="T532" s="1"/>
  <c r="X19" i="1"/>
  <c r="AA17"/>
  <c r="B18"/>
  <c r="Q539" i="4" l="1"/>
  <c r="AE539" s="1"/>
  <c r="AB18" i="1"/>
  <c r="R17"/>
  <c r="M24" s="1"/>
  <c r="V23"/>
  <c r="Q23" s="1"/>
  <c r="F534" i="4"/>
  <c r="O532"/>
  <c r="J533"/>
  <c r="I533" s="1"/>
  <c r="O533" s="1"/>
  <c r="T18" i="1"/>
  <c r="K18"/>
  <c r="P18"/>
  <c r="O18"/>
  <c r="Y18"/>
  <c r="AE18" l="1"/>
  <c r="AD18"/>
  <c r="AB19"/>
  <c r="R18"/>
  <c r="M25" s="1"/>
  <c r="V24"/>
  <c r="Q24" s="1"/>
  <c r="Y533" i="4"/>
  <c r="K534" s="1"/>
  <c r="AD534" s="1"/>
  <c r="W546"/>
  <c r="X546" s="1"/>
  <c r="B533"/>
  <c r="H533"/>
  <c r="Z533"/>
  <c r="T533" s="1"/>
  <c r="AA18" i="1"/>
  <c r="Q25" l="1"/>
  <c r="V25"/>
  <c r="AB20"/>
  <c r="R19"/>
  <c r="M26" s="1"/>
  <c r="F535" i="4"/>
  <c r="G533"/>
  <c r="R533" s="1"/>
  <c r="M540" s="1"/>
  <c r="J534"/>
  <c r="B534" s="1"/>
  <c r="X20" i="1"/>
  <c r="K19"/>
  <c r="B19"/>
  <c r="Q26" l="1"/>
  <c r="Q540" i="4"/>
  <c r="AE540" s="1"/>
  <c r="AE19" i="1"/>
  <c r="AD19"/>
  <c r="AB21"/>
  <c r="R20"/>
  <c r="V26"/>
  <c r="W547" i="4"/>
  <c r="X547" s="1"/>
  <c r="I534"/>
  <c r="H534"/>
  <c r="Z534"/>
  <c r="T534" s="1"/>
  <c r="T19" i="1"/>
  <c r="P19"/>
  <c r="O19"/>
  <c r="Y19"/>
  <c r="O20"/>
  <c r="AB22" l="1"/>
  <c r="R21"/>
  <c r="Y534" i="4"/>
  <c r="K535" s="1"/>
  <c r="AD535" s="1"/>
  <c r="O534"/>
  <c r="J535"/>
  <c r="I535" s="1"/>
  <c r="Y535" s="1"/>
  <c r="K536" s="1"/>
  <c r="G534"/>
  <c r="R534" s="1"/>
  <c r="M541" s="1"/>
  <c r="T20" i="1"/>
  <c r="K20"/>
  <c r="X21"/>
  <c r="M27"/>
  <c r="AA19"/>
  <c r="B20"/>
  <c r="P20"/>
  <c r="Y20"/>
  <c r="Q27" l="1"/>
  <c r="AD536" i="4"/>
  <c r="Q541"/>
  <c r="AE541" s="1"/>
  <c r="AE20" i="1"/>
  <c r="AD20"/>
  <c r="AB23"/>
  <c r="R22"/>
  <c r="V27"/>
  <c r="H535" i="4"/>
  <c r="G535" s="1"/>
  <c r="R535" s="1"/>
  <c r="M542" s="1"/>
  <c r="O535"/>
  <c r="B535"/>
  <c r="Z535"/>
  <c r="T535" s="1"/>
  <c r="W548"/>
  <c r="X548" s="1"/>
  <c r="X22" i="1"/>
  <c r="AA20"/>
  <c r="K21"/>
  <c r="B21"/>
  <c r="Q542" i="4" l="1"/>
  <c r="AE542" s="1"/>
  <c r="AE21" i="1"/>
  <c r="AD21"/>
  <c r="AB24"/>
  <c r="R23"/>
  <c r="F536" i="4"/>
  <c r="F537"/>
  <c r="J536"/>
  <c r="H536" s="1"/>
  <c r="J537" s="1"/>
  <c r="W550" s="1"/>
  <c r="T21" i="1"/>
  <c r="P21"/>
  <c r="M28"/>
  <c r="Y21"/>
  <c r="O21"/>
  <c r="Q28" l="1"/>
  <c r="AB25"/>
  <c r="R24"/>
  <c r="V28"/>
  <c r="Z536" i="4"/>
  <c r="T536" s="1"/>
  <c r="I536"/>
  <c r="O536" s="1"/>
  <c r="B536"/>
  <c r="B537" s="1"/>
  <c r="W549"/>
  <c r="X549" s="1"/>
  <c r="X550" s="1"/>
  <c r="G536"/>
  <c r="R536" s="1"/>
  <c r="M543" s="1"/>
  <c r="H537"/>
  <c r="G537" s="1"/>
  <c r="R537" s="1"/>
  <c r="M544" s="1"/>
  <c r="Q544" s="1"/>
  <c r="Z537"/>
  <c r="T537" s="1"/>
  <c r="AA21" i="1"/>
  <c r="Q543" i="4" l="1"/>
  <c r="AE543" s="1"/>
  <c r="AE544" s="1"/>
  <c r="AB26" i="1"/>
  <c r="AB27" s="1"/>
  <c r="AB28" s="1"/>
  <c r="AB29" s="1"/>
  <c r="AB30" s="1"/>
  <c r="AB31" s="1"/>
  <c r="AB32" s="1"/>
  <c r="AB33" s="1"/>
  <c r="AB34" s="1"/>
  <c r="AB35" s="1"/>
  <c r="AB36" s="1"/>
  <c r="AB37" s="1"/>
  <c r="AB38" s="1"/>
  <c r="AB39" s="1"/>
  <c r="AB40" s="1"/>
  <c r="AB41" s="1"/>
  <c r="AB42" s="1"/>
  <c r="AB43" s="1"/>
  <c r="AB44" s="1"/>
  <c r="AB45" s="1"/>
  <c r="AB46" s="1"/>
  <c r="AB47" s="1"/>
  <c r="AB48" s="1"/>
  <c r="AB49" s="1"/>
  <c r="AB50" s="1"/>
  <c r="AB51" s="1"/>
  <c r="AB52" s="1"/>
  <c r="AB53" s="1"/>
  <c r="AB54" s="1"/>
  <c r="AB55" s="1"/>
  <c r="AB56" s="1"/>
  <c r="AB57" s="1"/>
  <c r="AB58" s="1"/>
  <c r="AB59" s="1"/>
  <c r="AB60" s="1"/>
  <c r="AB61" s="1"/>
  <c r="AB62" s="1"/>
  <c r="AB63" s="1"/>
  <c r="AB64" s="1"/>
  <c r="AB65" s="1"/>
  <c r="AB66" s="1"/>
  <c r="AB67" s="1"/>
  <c r="AB68" s="1"/>
  <c r="AB69" s="1"/>
  <c r="AB70" s="1"/>
  <c r="AB71" s="1"/>
  <c r="AB72" s="1"/>
  <c r="AB73" s="1"/>
  <c r="AB74" s="1"/>
  <c r="AB75" s="1"/>
  <c r="AB76" s="1"/>
  <c r="AB77" s="1"/>
  <c r="AB78" s="1"/>
  <c r="AB79" s="1"/>
  <c r="AB80" s="1"/>
  <c r="AB81" s="1"/>
  <c r="AB82" s="1"/>
  <c r="AB83" s="1"/>
  <c r="AB84" s="1"/>
  <c r="AB85" s="1"/>
  <c r="AB86" s="1"/>
  <c r="AB87" s="1"/>
  <c r="AB88" s="1"/>
  <c r="AB89" s="1"/>
  <c r="AB90" s="1"/>
  <c r="AB91" s="1"/>
  <c r="AB92" s="1"/>
  <c r="AB93" s="1"/>
  <c r="AB94" s="1"/>
  <c r="AB95" s="1"/>
  <c r="AB96" s="1"/>
  <c r="AB97" s="1"/>
  <c r="AB98" s="1"/>
  <c r="AB99" s="1"/>
  <c r="AB100" s="1"/>
  <c r="AB101" s="1"/>
  <c r="AB102" s="1"/>
  <c r="AB103" s="1"/>
  <c r="AB104" s="1"/>
  <c r="AB105" s="1"/>
  <c r="AB106" s="1"/>
  <c r="AB107" s="1"/>
  <c r="AB108" s="1"/>
  <c r="AB109" s="1"/>
  <c r="AB110" s="1"/>
  <c r="AB111" s="1"/>
  <c r="AB112" s="1"/>
  <c r="AB113" s="1"/>
  <c r="AB114" s="1"/>
  <c r="AB115" s="1"/>
  <c r="AB116" s="1"/>
  <c r="AB117" s="1"/>
  <c r="AB118" s="1"/>
  <c r="AB119" s="1"/>
  <c r="AB120" s="1"/>
  <c r="AB121" s="1"/>
  <c r="AB122" s="1"/>
  <c r="AB123" s="1"/>
  <c r="AB124" s="1"/>
  <c r="AB125" s="1"/>
  <c r="AB126" s="1"/>
  <c r="AB127" s="1"/>
  <c r="AB128" s="1"/>
  <c r="AB129" s="1"/>
  <c r="AB130" s="1"/>
  <c r="AB131" s="1"/>
  <c r="AB132" s="1"/>
  <c r="AB133" s="1"/>
  <c r="AB134" s="1"/>
  <c r="AB135" s="1"/>
  <c r="AB136" s="1"/>
  <c r="AB137" s="1"/>
  <c r="AB138" s="1"/>
  <c r="AB139" s="1"/>
  <c r="AB140" s="1"/>
  <c r="AB141" s="1"/>
  <c r="AB142" s="1"/>
  <c r="AB143" s="1"/>
  <c r="AB144" s="1"/>
  <c r="AB145" s="1"/>
  <c r="AB146" s="1"/>
  <c r="AB147" s="1"/>
  <c r="AB148" s="1"/>
  <c r="AB149" s="1"/>
  <c r="AB150" s="1"/>
  <c r="AB151" s="1"/>
  <c r="AB152" s="1"/>
  <c r="AB153" s="1"/>
  <c r="AB154" s="1"/>
  <c r="AB155" s="1"/>
  <c r="AB156" s="1"/>
  <c r="AB157" s="1"/>
  <c r="AB158" s="1"/>
  <c r="AB159" s="1"/>
  <c r="AB160" s="1"/>
  <c r="AB161" s="1"/>
  <c r="AB162" s="1"/>
  <c r="AB163" s="1"/>
  <c r="AB164" s="1"/>
  <c r="AB165" s="1"/>
  <c r="AB166" s="1"/>
  <c r="AB167" s="1"/>
  <c r="AB168" s="1"/>
  <c r="AB169" s="1"/>
  <c r="AB170" s="1"/>
  <c r="AB171" s="1"/>
  <c r="AB172" s="1"/>
  <c r="AB173" s="1"/>
  <c r="AB174" s="1"/>
  <c r="AB175" s="1"/>
  <c r="AB176" s="1"/>
  <c r="AB177" s="1"/>
  <c r="AB178" s="1"/>
  <c r="AB179" s="1"/>
  <c r="AB180" s="1"/>
  <c r="AB181" s="1"/>
  <c r="AB182" s="1"/>
  <c r="AB183" s="1"/>
  <c r="AB184" s="1"/>
  <c r="AB185" s="1"/>
  <c r="AB186" s="1"/>
  <c r="AB187" s="1"/>
  <c r="AB188" s="1"/>
  <c r="AB189" s="1"/>
  <c r="AB190" s="1"/>
  <c r="AB191" s="1"/>
  <c r="AB192" s="1"/>
  <c r="AB193" s="1"/>
  <c r="AB194" s="1"/>
  <c r="AB195" s="1"/>
  <c r="AB196" s="1"/>
  <c r="AB197" s="1"/>
  <c r="AB198" s="1"/>
  <c r="AB199" s="1"/>
  <c r="AB200" s="1"/>
  <c r="AB201" s="1"/>
  <c r="AB202" s="1"/>
  <c r="AB203" s="1"/>
  <c r="AB204" s="1"/>
  <c r="AB205" s="1"/>
  <c r="AB206" s="1"/>
  <c r="AB207" s="1"/>
  <c r="AB208" s="1"/>
  <c r="AB209" s="1"/>
  <c r="AB210" s="1"/>
  <c r="AB211" s="1"/>
  <c r="AB212" s="1"/>
  <c r="AB213" s="1"/>
  <c r="AB214" s="1"/>
  <c r="AB215" s="1"/>
  <c r="AB216" s="1"/>
  <c r="AB217" s="1"/>
  <c r="AB218" s="1"/>
  <c r="AB219" s="1"/>
  <c r="AB220" s="1"/>
  <c r="AB221" s="1"/>
  <c r="AB222" s="1"/>
  <c r="AB223" s="1"/>
  <c r="AB224" s="1"/>
  <c r="AB225" s="1"/>
  <c r="AB226" s="1"/>
  <c r="AB227" s="1"/>
  <c r="AB228" s="1"/>
  <c r="AB229" s="1"/>
  <c r="AB230" s="1"/>
  <c r="AB231" s="1"/>
  <c r="AB232" s="1"/>
  <c r="AB233" s="1"/>
  <c r="AB234" s="1"/>
  <c r="AB235" s="1"/>
  <c r="AB236" s="1"/>
  <c r="AB237" s="1"/>
  <c r="AB238" s="1"/>
  <c r="AB239" s="1"/>
  <c r="AB240" s="1"/>
  <c r="AB241" s="1"/>
  <c r="AB242" s="1"/>
  <c r="AB243" s="1"/>
  <c r="AB244" s="1"/>
  <c r="AB245" s="1"/>
  <c r="AB246" s="1"/>
  <c r="AB247" s="1"/>
  <c r="AB248" s="1"/>
  <c r="AB249" s="1"/>
  <c r="AB250" s="1"/>
  <c r="AB251" s="1"/>
  <c r="AB252" s="1"/>
  <c r="AB253" s="1"/>
  <c r="AB254" s="1"/>
  <c r="AB255" s="1"/>
  <c r="AB256" s="1"/>
  <c r="AB257" s="1"/>
  <c r="AB258" s="1"/>
  <c r="AB259" s="1"/>
  <c r="AB260" s="1"/>
  <c r="AB261" s="1"/>
  <c r="AB262" s="1"/>
  <c r="AB263" s="1"/>
  <c r="AB264" s="1"/>
  <c r="AB265" s="1"/>
  <c r="AB266" s="1"/>
  <c r="AB267" s="1"/>
  <c r="AB268" s="1"/>
  <c r="AB269" s="1"/>
  <c r="AB270" s="1"/>
  <c r="AB271" s="1"/>
  <c r="AB272" s="1"/>
  <c r="AB273" s="1"/>
  <c r="AB274" s="1"/>
  <c r="AB275" s="1"/>
  <c r="AB276" s="1"/>
  <c r="AB277" s="1"/>
  <c r="AB278" s="1"/>
  <c r="AB279" s="1"/>
  <c r="AB280" s="1"/>
  <c r="AB281" s="1"/>
  <c r="AB282" s="1"/>
  <c r="AB283" s="1"/>
  <c r="AB284" s="1"/>
  <c r="AB285" s="1"/>
  <c r="AB286" s="1"/>
  <c r="AB287" s="1"/>
  <c r="AB288" s="1"/>
  <c r="AB289" s="1"/>
  <c r="AB290" s="1"/>
  <c r="AB291" s="1"/>
  <c r="AB292" s="1"/>
  <c r="AB293" s="1"/>
  <c r="AB294" s="1"/>
  <c r="AB295" s="1"/>
  <c r="AB296" s="1"/>
  <c r="AB297" s="1"/>
  <c r="AB298" s="1"/>
  <c r="AB299" s="1"/>
  <c r="AB300" s="1"/>
  <c r="AB301" s="1"/>
  <c r="AB302" s="1"/>
  <c r="AB303" s="1"/>
  <c r="AB304" s="1"/>
  <c r="AB305" s="1"/>
  <c r="AB306" s="1"/>
  <c r="AB307" s="1"/>
  <c r="AB308" s="1"/>
  <c r="AB309" s="1"/>
  <c r="AB310" s="1"/>
  <c r="AB311" s="1"/>
  <c r="AB312" s="1"/>
  <c r="AB313" s="1"/>
  <c r="AB314" s="1"/>
  <c r="AB315" s="1"/>
  <c r="AB316" s="1"/>
  <c r="AB317" s="1"/>
  <c r="AB318" s="1"/>
  <c r="AB319" s="1"/>
  <c r="AB320" s="1"/>
  <c r="AB321" s="1"/>
  <c r="AB322" s="1"/>
  <c r="AB323" s="1"/>
  <c r="AB324" s="1"/>
  <c r="AB325" s="1"/>
  <c r="AB326" s="1"/>
  <c r="AB327" s="1"/>
  <c r="AB328" s="1"/>
  <c r="AB329" s="1"/>
  <c r="AB330" s="1"/>
  <c r="AB331" s="1"/>
  <c r="AB332" s="1"/>
  <c r="AB333" s="1"/>
  <c r="AB334" s="1"/>
  <c r="AB335" s="1"/>
  <c r="AB336" s="1"/>
  <c r="AB337" s="1"/>
  <c r="AB338" s="1"/>
  <c r="AB339" s="1"/>
  <c r="AB340" s="1"/>
  <c r="AB341" s="1"/>
  <c r="AB342" s="1"/>
  <c r="AB343" s="1"/>
  <c r="AB344" s="1"/>
  <c r="AB345" s="1"/>
  <c r="AB346" s="1"/>
  <c r="AB347" s="1"/>
  <c r="AB348" s="1"/>
  <c r="AB349" s="1"/>
  <c r="AB350" s="1"/>
  <c r="AB351" s="1"/>
  <c r="AB352" s="1"/>
  <c r="AB353" s="1"/>
  <c r="AB354" s="1"/>
  <c r="AB355" s="1"/>
  <c r="AB356" s="1"/>
  <c r="AB357" s="1"/>
  <c r="AB358" s="1"/>
  <c r="AB359" s="1"/>
  <c r="AB360" s="1"/>
  <c r="AB361" s="1"/>
  <c r="AB362" s="1"/>
  <c r="AB363" s="1"/>
  <c r="AB364" s="1"/>
  <c r="AB365" s="1"/>
  <c r="AB366" s="1"/>
  <c r="AB367" s="1"/>
  <c r="AB368" s="1"/>
  <c r="AB369" s="1"/>
  <c r="AB370" s="1"/>
  <c r="AB371" s="1"/>
  <c r="AB372" s="1"/>
  <c r="AB373" s="1"/>
  <c r="AB374" s="1"/>
  <c r="AB375" s="1"/>
  <c r="AB376" s="1"/>
  <c r="AB377" s="1"/>
  <c r="AB378" s="1"/>
  <c r="AB379" s="1"/>
  <c r="AB380" s="1"/>
  <c r="AB381" s="1"/>
  <c r="AB382" s="1"/>
  <c r="AB383" s="1"/>
  <c r="AB384" s="1"/>
  <c r="AB385" s="1"/>
  <c r="AB386" s="1"/>
  <c r="AB387" s="1"/>
  <c r="AB388" s="1"/>
  <c r="AB389" s="1"/>
  <c r="AB390" s="1"/>
  <c r="AB391" s="1"/>
  <c r="AB392" s="1"/>
  <c r="AB393" s="1"/>
  <c r="AB394" s="1"/>
  <c r="AB395" s="1"/>
  <c r="AB396" s="1"/>
  <c r="AB397" s="1"/>
  <c r="AB398" s="1"/>
  <c r="AB399" s="1"/>
  <c r="AB400" s="1"/>
  <c r="AB401" s="1"/>
  <c r="AB402" s="1"/>
  <c r="AB403" s="1"/>
  <c r="AB404" s="1"/>
  <c r="AB405" s="1"/>
  <c r="AB406" s="1"/>
  <c r="AB407" s="1"/>
  <c r="AB408" s="1"/>
  <c r="AB409" s="1"/>
  <c r="AB410" s="1"/>
  <c r="AB411" s="1"/>
  <c r="AB412" s="1"/>
  <c r="AB413" s="1"/>
  <c r="AB414" s="1"/>
  <c r="AB415" s="1"/>
  <c r="AB416" s="1"/>
  <c r="AB417" s="1"/>
  <c r="AB418" s="1"/>
  <c r="AB419" s="1"/>
  <c r="AB420" s="1"/>
  <c r="AB421" s="1"/>
  <c r="AB422" s="1"/>
  <c r="AB423" s="1"/>
  <c r="AB424" s="1"/>
  <c r="AB425" s="1"/>
  <c r="AB426" s="1"/>
  <c r="AB427" s="1"/>
  <c r="AB428" s="1"/>
  <c r="AB429" s="1"/>
  <c r="AB430" s="1"/>
  <c r="AB431" s="1"/>
  <c r="AB432" s="1"/>
  <c r="AB433" s="1"/>
  <c r="AB434" s="1"/>
  <c r="AB435" s="1"/>
  <c r="AB436" s="1"/>
  <c r="AB437" s="1"/>
  <c r="AB438" s="1"/>
  <c r="AB439" s="1"/>
  <c r="AB440" s="1"/>
  <c r="AB441" s="1"/>
  <c r="AB442" s="1"/>
  <c r="AB443" s="1"/>
  <c r="AB444" s="1"/>
  <c r="AB445" s="1"/>
  <c r="AB446" s="1"/>
  <c r="AB447" s="1"/>
  <c r="AB448" s="1"/>
  <c r="AB449" s="1"/>
  <c r="AB450" s="1"/>
  <c r="AB451" s="1"/>
  <c r="AB452" s="1"/>
  <c r="AB453" s="1"/>
  <c r="AB454" s="1"/>
  <c r="AB455" s="1"/>
  <c r="AB456" s="1"/>
  <c r="AB457" s="1"/>
  <c r="AB458" s="1"/>
  <c r="AB459" s="1"/>
  <c r="AB460" s="1"/>
  <c r="AB461" s="1"/>
  <c r="AB462" s="1"/>
  <c r="AB463" s="1"/>
  <c r="AB464" s="1"/>
  <c r="AB465" s="1"/>
  <c r="AB466" s="1"/>
  <c r="AB467" s="1"/>
  <c r="AB468" s="1"/>
  <c r="AB469" s="1"/>
  <c r="AB470" s="1"/>
  <c r="AB471" s="1"/>
  <c r="AB472" s="1"/>
  <c r="AB473" s="1"/>
  <c r="AB474" s="1"/>
  <c r="AB475" s="1"/>
  <c r="AB476" s="1"/>
  <c r="AB477" s="1"/>
  <c r="AB478" s="1"/>
  <c r="AB479" s="1"/>
  <c r="AB480" s="1"/>
  <c r="AB481" s="1"/>
  <c r="AB482" s="1"/>
  <c r="AB483" s="1"/>
  <c r="AB484" s="1"/>
  <c r="AB485" s="1"/>
  <c r="AB486" s="1"/>
  <c r="AB487" s="1"/>
  <c r="AB488" s="1"/>
  <c r="AB489" s="1"/>
  <c r="AB490" s="1"/>
  <c r="AB491" s="1"/>
  <c r="AB492" s="1"/>
  <c r="AB493" s="1"/>
  <c r="AB494" s="1"/>
  <c r="AB495" s="1"/>
  <c r="AB496" s="1"/>
  <c r="AB497" s="1"/>
  <c r="AB498" s="1"/>
  <c r="AB499" s="1"/>
  <c r="AB500" s="1"/>
  <c r="AB501" s="1"/>
  <c r="AB502" s="1"/>
  <c r="AB503" s="1"/>
  <c r="AB504" s="1"/>
  <c r="AB505" s="1"/>
  <c r="AB506" s="1"/>
  <c r="AB507" s="1"/>
  <c r="AB508" s="1"/>
  <c r="AB509" s="1"/>
  <c r="AB510" s="1"/>
  <c r="AB511" s="1"/>
  <c r="AB512" s="1"/>
  <c r="AB513" s="1"/>
  <c r="AB514" s="1"/>
  <c r="AB515" s="1"/>
  <c r="AB516" s="1"/>
  <c r="AB517" s="1"/>
  <c r="AB518" s="1"/>
  <c r="AB519" s="1"/>
  <c r="AB520" s="1"/>
  <c r="AB521" s="1"/>
  <c r="AB522" s="1"/>
  <c r="AB523" s="1"/>
  <c r="AB524" s="1"/>
  <c r="AB525" s="1"/>
  <c r="AB526" s="1"/>
  <c r="AB527" s="1"/>
  <c r="AB528" s="1"/>
  <c r="AB529" s="1"/>
  <c r="AB530" s="1"/>
  <c r="AB531" s="1"/>
  <c r="AB532" s="1"/>
  <c r="AB533" s="1"/>
  <c r="AB534" s="1"/>
  <c r="AB535" s="1"/>
  <c r="AB536" s="1"/>
  <c r="AB537" s="1"/>
  <c r="AB538" s="1"/>
  <c r="AB539" s="1"/>
  <c r="AB540" s="1"/>
  <c r="AB541" s="1"/>
  <c r="AB542" s="1"/>
  <c r="AB543" s="1"/>
  <c r="AB544" s="1"/>
  <c r="AB545" s="1"/>
  <c r="AB546" s="1"/>
  <c r="AB547" s="1"/>
  <c r="AB548" s="1"/>
  <c r="AB549" s="1"/>
  <c r="AB550" s="1"/>
  <c r="AB551" s="1"/>
  <c r="AB552" s="1"/>
  <c r="AB553" s="1"/>
  <c r="AB554" s="1"/>
  <c r="AB555" s="1"/>
  <c r="AB556" s="1"/>
  <c r="AB557" s="1"/>
  <c r="AB558" s="1"/>
  <c r="AB559" s="1"/>
  <c r="AB560" s="1"/>
  <c r="AB561" s="1"/>
  <c r="AB562" s="1"/>
  <c r="AB563" s="1"/>
  <c r="AB564" s="1"/>
  <c r="AB565" s="1"/>
  <c r="AB566" s="1"/>
  <c r="AB567" s="1"/>
  <c r="AB568" s="1"/>
  <c r="AB569" s="1"/>
  <c r="AB570" s="1"/>
  <c r="AB571" s="1"/>
  <c r="AB572" s="1"/>
  <c r="AB573" s="1"/>
  <c r="AB574" s="1"/>
  <c r="AB575" s="1"/>
  <c r="AB576" s="1"/>
  <c r="AB577" s="1"/>
  <c r="AB578" s="1"/>
  <c r="AB579" s="1"/>
  <c r="AB580" s="1"/>
  <c r="AB581" s="1"/>
  <c r="AB582" s="1"/>
  <c r="AB583" s="1"/>
  <c r="AB584" s="1"/>
  <c r="AB585" s="1"/>
  <c r="AB586" s="1"/>
  <c r="AB587" s="1"/>
  <c r="AB588" s="1"/>
  <c r="AB589" s="1"/>
  <c r="AB590" s="1"/>
  <c r="AB591" s="1"/>
  <c r="AB592" s="1"/>
  <c r="AB593" s="1"/>
  <c r="AB594" s="1"/>
  <c r="AB595" s="1"/>
  <c r="AB596" s="1"/>
  <c r="AB597" s="1"/>
  <c r="AB598" s="1"/>
  <c r="AB599" s="1"/>
  <c r="AB600" s="1"/>
  <c r="AB601" s="1"/>
  <c r="AB602" s="1"/>
  <c r="AB603" s="1"/>
  <c r="AB604" s="1"/>
  <c r="AB605" s="1"/>
  <c r="AB606" s="1"/>
  <c r="AB607" s="1"/>
  <c r="AB608" s="1"/>
  <c r="AB609" s="1"/>
  <c r="AB610" s="1"/>
  <c r="AB611" s="1"/>
  <c r="AB612" s="1"/>
  <c r="AB613" s="1"/>
  <c r="AB614" s="1"/>
  <c r="AB615" s="1"/>
  <c r="AB616" s="1"/>
  <c r="AB617" s="1"/>
  <c r="AB618" s="1"/>
  <c r="AB619" s="1"/>
  <c r="AB620" s="1"/>
  <c r="AB621" s="1"/>
  <c r="AB622" s="1"/>
  <c r="AB623" s="1"/>
  <c r="AB624" s="1"/>
  <c r="AB625" s="1"/>
  <c r="AB626" s="1"/>
  <c r="AB627" s="1"/>
  <c r="AB628" s="1"/>
  <c r="AB629" s="1"/>
  <c r="AB630" s="1"/>
  <c r="AB631" s="1"/>
  <c r="AB632" s="1"/>
  <c r="AB633" s="1"/>
  <c r="AB634" s="1"/>
  <c r="AB635" s="1"/>
  <c r="AB636" s="1"/>
  <c r="AB637" s="1"/>
  <c r="AB638" s="1"/>
  <c r="AB639" s="1"/>
  <c r="AB640" s="1"/>
  <c r="AB641" s="1"/>
  <c r="AB642" s="1"/>
  <c r="AB643" s="1"/>
  <c r="AB644" s="1"/>
  <c r="AB645" s="1"/>
  <c r="AB646" s="1"/>
  <c r="AB647" s="1"/>
  <c r="AB648" s="1"/>
  <c r="AB649" s="1"/>
  <c r="AB650" s="1"/>
  <c r="AB651" s="1"/>
  <c r="AB652" s="1"/>
  <c r="AB653" s="1"/>
  <c r="AB654" s="1"/>
  <c r="AB655" s="1"/>
  <c r="AB656" s="1"/>
  <c r="AB657" s="1"/>
  <c r="AB658" s="1"/>
  <c r="AB659" s="1"/>
  <c r="AB660" s="1"/>
  <c r="AB661" s="1"/>
  <c r="AB662" s="1"/>
  <c r="AB663" s="1"/>
  <c r="AB664" s="1"/>
  <c r="AB665" s="1"/>
  <c r="AB666" s="1"/>
  <c r="AB667" s="1"/>
  <c r="AB668" s="1"/>
  <c r="AB669" s="1"/>
  <c r="AB670" s="1"/>
  <c r="AB671" s="1"/>
  <c r="AB672" s="1"/>
  <c r="AB673" s="1"/>
  <c r="AB674" s="1"/>
  <c r="AB675" s="1"/>
  <c r="AB676" s="1"/>
  <c r="AB677" s="1"/>
  <c r="AB678" s="1"/>
  <c r="AB679" s="1"/>
  <c r="AB680" s="1"/>
  <c r="AB681" s="1"/>
  <c r="AB682" s="1"/>
  <c r="AB683" s="1"/>
  <c r="AB684" s="1"/>
  <c r="AB685" s="1"/>
  <c r="AB686" s="1"/>
  <c r="AB687" s="1"/>
  <c r="AB688" s="1"/>
  <c r="AB689" s="1"/>
  <c r="AB690" s="1"/>
  <c r="AB691" s="1"/>
  <c r="AB692" s="1"/>
  <c r="AB693" s="1"/>
  <c r="AB694" s="1"/>
  <c r="AB695" s="1"/>
  <c r="AB696" s="1"/>
  <c r="AB697" s="1"/>
  <c r="AB698" s="1"/>
  <c r="AB699" s="1"/>
  <c r="AB700" s="1"/>
  <c r="AB701" s="1"/>
  <c r="AB702" s="1"/>
  <c r="AB703" s="1"/>
  <c r="AB704" s="1"/>
  <c r="AB705" s="1"/>
  <c r="AB706" s="1"/>
  <c r="AB707" s="1"/>
  <c r="AB708" s="1"/>
  <c r="AB709" s="1"/>
  <c r="AB710" s="1"/>
  <c r="AB711" s="1"/>
  <c r="AB712" s="1"/>
  <c r="AB713" s="1"/>
  <c r="AB714" s="1"/>
  <c r="AB715" s="1"/>
  <c r="AB716" s="1"/>
  <c r="AB717" s="1"/>
  <c r="AB718" s="1"/>
  <c r="AB719" s="1"/>
  <c r="AB720" s="1"/>
  <c r="AB721" s="1"/>
  <c r="AB722" s="1"/>
  <c r="AB723" s="1"/>
  <c r="AB724" s="1"/>
  <c r="AB725" s="1"/>
  <c r="AB726" s="1"/>
  <c r="AB727" s="1"/>
  <c r="AB728" s="1"/>
  <c r="AB729" s="1"/>
  <c r="AB730" s="1"/>
  <c r="AB731" s="1"/>
  <c r="AB732" s="1"/>
  <c r="AB733" s="1"/>
  <c r="AB734" s="1"/>
  <c r="AB735" s="1"/>
  <c r="AB736" s="1"/>
  <c r="AB737" s="1"/>
  <c r="AB738" s="1"/>
  <c r="AB739" s="1"/>
  <c r="AB740" s="1"/>
  <c r="AB741" s="1"/>
  <c r="AB742" s="1"/>
  <c r="AB743" s="1"/>
  <c r="AB744" s="1"/>
  <c r="AB745" s="1"/>
  <c r="AB746" s="1"/>
  <c r="AB747" s="1"/>
  <c r="AB748" s="1"/>
  <c r="AB749" s="1"/>
  <c r="AB750" s="1"/>
  <c r="AB751" s="1"/>
  <c r="AB752" s="1"/>
  <c r="AB753" s="1"/>
  <c r="AB754" s="1"/>
  <c r="AB755" s="1"/>
  <c r="AB756" s="1"/>
  <c r="AB757" s="1"/>
  <c r="AB758" s="1"/>
  <c r="AB759" s="1"/>
  <c r="AB760" s="1"/>
  <c r="AB761" s="1"/>
  <c r="AB762" s="1"/>
  <c r="AB763" s="1"/>
  <c r="AB764" s="1"/>
  <c r="AB765" s="1"/>
  <c r="AB766" s="1"/>
  <c r="AB767" s="1"/>
  <c r="AB768" s="1"/>
  <c r="AB769" s="1"/>
  <c r="AB770" s="1"/>
  <c r="AB771" s="1"/>
  <c r="AB772" s="1"/>
  <c r="AB773" s="1"/>
  <c r="AB774" s="1"/>
  <c r="AB775" s="1"/>
  <c r="AB776" s="1"/>
  <c r="AB777" s="1"/>
  <c r="AB778" s="1"/>
  <c r="AB779" s="1"/>
  <c r="AB780" s="1"/>
  <c r="AB781" s="1"/>
  <c r="AB782" s="1"/>
  <c r="AB783" s="1"/>
  <c r="AB784" s="1"/>
  <c r="AB785" s="1"/>
  <c r="AB786" s="1"/>
  <c r="AB787" s="1"/>
  <c r="AB788" s="1"/>
  <c r="AB789" s="1"/>
  <c r="AB790" s="1"/>
  <c r="AB791" s="1"/>
  <c r="AB792" s="1"/>
  <c r="AB793" s="1"/>
  <c r="AB794" s="1"/>
  <c r="AB795" s="1"/>
  <c r="AB796" s="1"/>
  <c r="AB797" s="1"/>
  <c r="AB798" s="1"/>
  <c r="AB799" s="1"/>
  <c r="AB800" s="1"/>
  <c r="AB801" s="1"/>
  <c r="AB802" s="1"/>
  <c r="AB803" s="1"/>
  <c r="AB804" s="1"/>
  <c r="AB805" s="1"/>
  <c r="AB806" s="1"/>
  <c r="AB807" s="1"/>
  <c r="AB808" s="1"/>
  <c r="AB809" s="1"/>
  <c r="AB810" s="1"/>
  <c r="AB811" s="1"/>
  <c r="AB812" s="1"/>
  <c r="AB813" s="1"/>
  <c r="AB814" s="1"/>
  <c r="AB815" s="1"/>
  <c r="AB816" s="1"/>
  <c r="AB817" s="1"/>
  <c r="AB818" s="1"/>
  <c r="AB819" s="1"/>
  <c r="AB820" s="1"/>
  <c r="AB821" s="1"/>
  <c r="AB822" s="1"/>
  <c r="AB823" s="1"/>
  <c r="AB824" s="1"/>
  <c r="AB825" s="1"/>
  <c r="AB826" s="1"/>
  <c r="AB827" s="1"/>
  <c r="AB828" s="1"/>
  <c r="AB829" s="1"/>
  <c r="AB830" s="1"/>
  <c r="AB831" s="1"/>
  <c r="AB832" s="1"/>
  <c r="AB833" s="1"/>
  <c r="AB834" s="1"/>
  <c r="AB835" s="1"/>
  <c r="AB836" s="1"/>
  <c r="AB837" s="1"/>
  <c r="AB838" s="1"/>
  <c r="AB839" s="1"/>
  <c r="AB840" s="1"/>
  <c r="AB841" s="1"/>
  <c r="AB842" s="1"/>
  <c r="AB843" s="1"/>
  <c r="AB844" s="1"/>
  <c r="AB845" s="1"/>
  <c r="AB846" s="1"/>
  <c r="AB847" s="1"/>
  <c r="AB848" s="1"/>
  <c r="AB849" s="1"/>
  <c r="AB850" s="1"/>
  <c r="AB851" s="1"/>
  <c r="AB852" s="1"/>
  <c r="AB853" s="1"/>
  <c r="AB854" s="1"/>
  <c r="AB855" s="1"/>
  <c r="AB856" s="1"/>
  <c r="AB857" s="1"/>
  <c r="AB858" s="1"/>
  <c r="AB859" s="1"/>
  <c r="AB860" s="1"/>
  <c r="AB861" s="1"/>
  <c r="AB862" s="1"/>
  <c r="AB863" s="1"/>
  <c r="AB864" s="1"/>
  <c r="AB865" s="1"/>
  <c r="AB866" s="1"/>
  <c r="AB867" s="1"/>
  <c r="AB868" s="1"/>
  <c r="AB869" s="1"/>
  <c r="AB870" s="1"/>
  <c r="AB871" s="1"/>
  <c r="AB872" s="1"/>
  <c r="AB873" s="1"/>
  <c r="AB874" s="1"/>
  <c r="AB875" s="1"/>
  <c r="AB876" s="1"/>
  <c r="AB877" s="1"/>
  <c r="AB878" s="1"/>
  <c r="AB879" s="1"/>
  <c r="AB880" s="1"/>
  <c r="AB881" s="1"/>
  <c r="AB882" s="1"/>
  <c r="AB883" s="1"/>
  <c r="AB884" s="1"/>
  <c r="AB885" s="1"/>
  <c r="AB886" s="1"/>
  <c r="AB887" s="1"/>
  <c r="AB888" s="1"/>
  <c r="AB889" s="1"/>
  <c r="AB890" s="1"/>
  <c r="AB891" s="1"/>
  <c r="AB892" s="1"/>
  <c r="AB893" s="1"/>
  <c r="AB894" s="1"/>
  <c r="AB895" s="1"/>
  <c r="AB896" s="1"/>
  <c r="AB897" s="1"/>
  <c r="AB898" s="1"/>
  <c r="AB899" s="1"/>
  <c r="R25"/>
  <c r="Y536" i="4"/>
  <c r="K537" s="1"/>
  <c r="AD537" s="1"/>
  <c r="I537"/>
  <c r="O537" s="1"/>
  <c r="X23" i="1"/>
  <c r="K22"/>
  <c r="B22"/>
  <c r="AE22" l="1"/>
  <c r="AD22"/>
  <c r="F538" i="4"/>
  <c r="J538"/>
  <c r="W551" s="1"/>
  <c r="X551" s="1"/>
  <c r="Y537"/>
  <c r="K538" s="1"/>
  <c r="AD538" s="1"/>
  <c r="AA22" i="1"/>
  <c r="T22"/>
  <c r="P22"/>
  <c r="M29"/>
  <c r="O22"/>
  <c r="Y22"/>
  <c r="V29" l="1"/>
  <c r="Q29" s="1"/>
  <c r="Z538" i="4"/>
  <c r="T538" s="1"/>
  <c r="I538"/>
  <c r="Y538" s="1"/>
  <c r="K539" s="1"/>
  <c r="AD539" s="1"/>
  <c r="B538"/>
  <c r="H538"/>
  <c r="G538" s="1"/>
  <c r="R538" s="1"/>
  <c r="M545" s="1"/>
  <c r="Q545" l="1"/>
  <c r="AE545" s="1"/>
  <c r="F539"/>
  <c r="J539"/>
  <c r="W552" s="1"/>
  <c r="X552" s="1"/>
  <c r="F540"/>
  <c r="O538"/>
  <c r="X24" i="1"/>
  <c r="B23"/>
  <c r="O23"/>
  <c r="Z539" i="4" l="1"/>
  <c r="T539" s="1"/>
  <c r="B539"/>
  <c r="H539"/>
  <c r="G539" s="1"/>
  <c r="R539" s="1"/>
  <c r="M546" s="1"/>
  <c r="I539"/>
  <c r="Y539" s="1"/>
  <c r="K540" s="1"/>
  <c r="AD540" s="1"/>
  <c r="T23" i="1"/>
  <c r="K23"/>
  <c r="Y23"/>
  <c r="P23"/>
  <c r="M30"/>
  <c r="Q546" i="4" l="1"/>
  <c r="AE546" s="1"/>
  <c r="AE23" i="1"/>
  <c r="AD23"/>
  <c r="V30"/>
  <c r="Q30" s="1"/>
  <c r="J540" i="4"/>
  <c r="W553" s="1"/>
  <c r="X553" s="1"/>
  <c r="O539"/>
  <c r="AA23" i="1"/>
  <c r="Z540" i="4" l="1"/>
  <c r="T540" s="1"/>
  <c r="I540"/>
  <c r="O540" s="1"/>
  <c r="B540"/>
  <c r="H540"/>
  <c r="J541" s="1"/>
  <c r="W554" s="1"/>
  <c r="X554" s="1"/>
  <c r="F541"/>
  <c r="X25" i="1"/>
  <c r="K24"/>
  <c r="B24"/>
  <c r="AE24" l="1"/>
  <c r="AD24"/>
  <c r="G540" i="4"/>
  <c r="R540" s="1"/>
  <c r="M547" s="1"/>
  <c r="Y540"/>
  <c r="K541" s="1"/>
  <c r="AD541" s="1"/>
  <c r="F542" s="1"/>
  <c r="I541"/>
  <c r="Y541" s="1"/>
  <c r="K542" s="1"/>
  <c r="Z541"/>
  <c r="T541" s="1"/>
  <c r="H541"/>
  <c r="B541"/>
  <c r="AA24" i="1"/>
  <c r="T24"/>
  <c r="P24"/>
  <c r="M31"/>
  <c r="Y24"/>
  <c r="O24"/>
  <c r="Q31" l="1"/>
  <c r="AD542" i="4"/>
  <c r="F543" s="1"/>
  <c r="Q547"/>
  <c r="AE547" s="1"/>
  <c r="V31" i="1"/>
  <c r="O541" i="4"/>
  <c r="J542"/>
  <c r="B542" s="1"/>
  <c r="G541"/>
  <c r="R541" s="1"/>
  <c r="M548" s="1"/>
  <c r="Q548" l="1"/>
  <c r="AE548" s="1"/>
  <c r="W555"/>
  <c r="X555" s="1"/>
  <c r="Z542"/>
  <c r="T542" s="1"/>
  <c r="I542"/>
  <c r="H542"/>
  <c r="G542" s="1"/>
  <c r="R542" s="1"/>
  <c r="M549" s="1"/>
  <c r="X26" i="1"/>
  <c r="M32"/>
  <c r="B25"/>
  <c r="O25"/>
  <c r="K25"/>
  <c r="Q549" i="4" l="1"/>
  <c r="AE549" s="1"/>
  <c r="AE25" i="1"/>
  <c r="AD25"/>
  <c r="V32"/>
  <c r="Q32" s="1"/>
  <c r="J543" i="4"/>
  <c r="H543" s="1"/>
  <c r="G543" s="1"/>
  <c r="R543" s="1"/>
  <c r="M550" s="1"/>
  <c r="O542"/>
  <c r="Y542"/>
  <c r="K543" s="1"/>
  <c r="J26" i="1"/>
  <c r="I26" s="1"/>
  <c r="T25"/>
  <c r="P25"/>
  <c r="AA25"/>
  <c r="Y25"/>
  <c r="AD543" i="4" l="1"/>
  <c r="F544" s="1"/>
  <c r="Q550"/>
  <c r="AE550" s="1"/>
  <c r="W556"/>
  <c r="X556" s="1"/>
  <c r="Z543"/>
  <c r="T543" s="1"/>
  <c r="B543"/>
  <c r="I543"/>
  <c r="Y543" s="1"/>
  <c r="K544" s="1"/>
  <c r="AD544" s="1"/>
  <c r="F545" s="1"/>
  <c r="J544"/>
  <c r="W39" i="1"/>
  <c r="Z26"/>
  <c r="P26" s="1"/>
  <c r="H26"/>
  <c r="G26" s="1"/>
  <c r="R26" s="1"/>
  <c r="X27"/>
  <c r="O543" i="4" l="1"/>
  <c r="K26" i="1"/>
  <c r="W557" i="4"/>
  <c r="X557" s="1"/>
  <c r="Z544"/>
  <c r="T544" s="1"/>
  <c r="I544"/>
  <c r="Y544" s="1"/>
  <c r="K545" s="1"/>
  <c r="H544"/>
  <c r="B544"/>
  <c r="B26" i="1"/>
  <c r="M33"/>
  <c r="T26"/>
  <c r="AD545" i="4" l="1"/>
  <c r="F546" s="1"/>
  <c r="O544"/>
  <c r="AE26" i="1"/>
  <c r="AD26"/>
  <c r="V33"/>
  <c r="Q33" s="1"/>
  <c r="AA26"/>
  <c r="AA27" s="1"/>
  <c r="AA28" s="1"/>
  <c r="AA29" s="1"/>
  <c r="J27"/>
  <c r="W40" s="1"/>
  <c r="J545" i="4"/>
  <c r="B545" s="1"/>
  <c r="G544"/>
  <c r="R544" s="1"/>
  <c r="M551" s="1"/>
  <c r="X28" i="1"/>
  <c r="Y26"/>
  <c r="O26"/>
  <c r="Q551" i="4" l="1"/>
  <c r="AE551" s="1"/>
  <c r="K27" i="1"/>
  <c r="I27"/>
  <c r="Z27"/>
  <c r="T27" s="1"/>
  <c r="H27"/>
  <c r="G27" s="1"/>
  <c r="R27" s="1"/>
  <c r="M34" s="1"/>
  <c r="W558" i="4"/>
  <c r="X558" s="1"/>
  <c r="Z545"/>
  <c r="T545" s="1"/>
  <c r="I545"/>
  <c r="H545"/>
  <c r="AA30" i="1"/>
  <c r="B27"/>
  <c r="O27" l="1"/>
  <c r="AE27"/>
  <c r="AD27"/>
  <c r="V34"/>
  <c r="Q34" s="1"/>
  <c r="J28"/>
  <c r="W41" s="1"/>
  <c r="Y545" i="4"/>
  <c r="K546" s="1"/>
  <c r="AD546" s="1"/>
  <c r="F547" s="1"/>
  <c r="O545"/>
  <c r="G545"/>
  <c r="R545" s="1"/>
  <c r="M552" s="1"/>
  <c r="J546"/>
  <c r="AA31" i="1"/>
  <c r="X29"/>
  <c r="Y27"/>
  <c r="K28" s="1"/>
  <c r="Q552" i="4" l="1"/>
  <c r="AE552" s="1"/>
  <c r="AE28" i="1"/>
  <c r="AD28"/>
  <c r="H28"/>
  <c r="G28" s="1"/>
  <c r="R28" s="1"/>
  <c r="M35" s="1"/>
  <c r="Z28"/>
  <c r="T28" s="1"/>
  <c r="I28"/>
  <c r="Z546" i="4"/>
  <c r="T546" s="1"/>
  <c r="B546"/>
  <c r="W559"/>
  <c r="X559" s="1"/>
  <c r="H546"/>
  <c r="I546"/>
  <c r="AA32" i="1"/>
  <c r="B28"/>
  <c r="Q35" l="1"/>
  <c r="O28"/>
  <c r="V35"/>
  <c r="J29"/>
  <c r="W42" s="1"/>
  <c r="Y546" i="4"/>
  <c r="K547" s="1"/>
  <c r="O546"/>
  <c r="G546"/>
  <c r="R546" s="1"/>
  <c r="M553" s="1"/>
  <c r="J547"/>
  <c r="AA33" i="1"/>
  <c r="Y28"/>
  <c r="K29" s="1"/>
  <c r="AD547" i="4" l="1"/>
  <c r="F548" s="1"/>
  <c r="Q553"/>
  <c r="AE553" s="1"/>
  <c r="AE29" i="1"/>
  <c r="AD29"/>
  <c r="Z29"/>
  <c r="T29" s="1"/>
  <c r="I29"/>
  <c r="H29"/>
  <c r="G29" s="1"/>
  <c r="R29" s="1"/>
  <c r="M36" s="1"/>
  <c r="I547" i="4"/>
  <c r="H547"/>
  <c r="W560"/>
  <c r="X560" s="1"/>
  <c r="Z547"/>
  <c r="T547" s="1"/>
  <c r="B547"/>
  <c r="AA34" i="1"/>
  <c r="X30"/>
  <c r="B29"/>
  <c r="Q36" l="1"/>
  <c r="O29"/>
  <c r="V36"/>
  <c r="J30"/>
  <c r="W43" s="1"/>
  <c r="Y547" i="4"/>
  <c r="K548" s="1"/>
  <c r="AD548" s="1"/>
  <c r="F549" s="1"/>
  <c r="O547"/>
  <c r="J548"/>
  <c r="W561" s="1"/>
  <c r="X561" s="1"/>
  <c r="G547"/>
  <c r="R547" s="1"/>
  <c r="M554" s="1"/>
  <c r="AA35" i="1"/>
  <c r="Y29"/>
  <c r="K30" s="1"/>
  <c r="Q554" i="4" l="1"/>
  <c r="AE554" s="1"/>
  <c r="AE30" i="1"/>
  <c r="AD30"/>
  <c r="H30"/>
  <c r="G30" s="1"/>
  <c r="R30" s="1"/>
  <c r="M37" s="1"/>
  <c r="I30"/>
  <c r="Z30"/>
  <c r="T30" s="1"/>
  <c r="H548" i="4"/>
  <c r="Z548"/>
  <c r="T548" s="1"/>
  <c r="I548"/>
  <c r="B548"/>
  <c r="AA36" i="1"/>
  <c r="X31"/>
  <c r="B30"/>
  <c r="Q37" l="1"/>
  <c r="Y30"/>
  <c r="K31" s="1"/>
  <c r="AE31" s="1"/>
  <c r="V37"/>
  <c r="O30"/>
  <c r="J31"/>
  <c r="W44" s="1"/>
  <c r="G548" i="4"/>
  <c r="R548" s="1"/>
  <c r="M555" s="1"/>
  <c r="J549"/>
  <c r="O548"/>
  <c r="Y548"/>
  <c r="K549" s="1"/>
  <c r="AA37" i="1"/>
  <c r="X32"/>
  <c r="AD549" i="4" l="1"/>
  <c r="F550" s="1"/>
  <c r="Q555"/>
  <c r="AE555" s="1"/>
  <c r="AD31" i="1"/>
  <c r="H31"/>
  <c r="G31" s="1"/>
  <c r="R31" s="1"/>
  <c r="M38" s="1"/>
  <c r="Z31"/>
  <c r="T31" s="1"/>
  <c r="I31"/>
  <c r="I549" i="4"/>
  <c r="W562"/>
  <c r="X562" s="1"/>
  <c r="Z549"/>
  <c r="T549" s="1"/>
  <c r="B549"/>
  <c r="H549"/>
  <c r="AA38" i="1"/>
  <c r="B31"/>
  <c r="Q38" l="1"/>
  <c r="Y31"/>
  <c r="K32" s="1"/>
  <c r="AE32" s="1"/>
  <c r="V38"/>
  <c r="J32"/>
  <c r="W45" s="1"/>
  <c r="G549" i="4"/>
  <c r="R549" s="1"/>
  <c r="M556" s="1"/>
  <c r="J550"/>
  <c r="I550" s="1"/>
  <c r="Y549"/>
  <c r="K550" s="1"/>
  <c r="O549"/>
  <c r="AA39" i="1"/>
  <c r="X33"/>
  <c r="O31"/>
  <c r="AD550" i="4" l="1"/>
  <c r="F551" s="1"/>
  <c r="Q556"/>
  <c r="AE556" s="1"/>
  <c r="AD32" i="1"/>
  <c r="Z32"/>
  <c r="T32" s="1"/>
  <c r="I32"/>
  <c r="H32"/>
  <c r="G32" s="1"/>
  <c r="R32" s="1"/>
  <c r="M39" s="1"/>
  <c r="Y550" i="4"/>
  <c r="K551" s="1"/>
  <c r="AD551" s="1"/>
  <c r="F552" s="1"/>
  <c r="O550"/>
  <c r="Z550"/>
  <c r="T550" s="1"/>
  <c r="W563"/>
  <c r="X563" s="1"/>
  <c r="B550"/>
  <c r="H550"/>
  <c r="AA40" i="1"/>
  <c r="B32"/>
  <c r="Q39" l="1"/>
  <c r="Y32"/>
  <c r="K33" s="1"/>
  <c r="AE33" s="1"/>
  <c r="V39"/>
  <c r="J33"/>
  <c r="Z33" s="1"/>
  <c r="G550" i="4"/>
  <c r="R550" s="1"/>
  <c r="M557" s="1"/>
  <c r="J551"/>
  <c r="B551" s="1"/>
  <c r="AA41" i="1"/>
  <c r="O32"/>
  <c r="X34"/>
  <c r="Q557" i="4" l="1"/>
  <c r="AE557" s="1"/>
  <c r="AD33" i="1"/>
  <c r="F34" s="1"/>
  <c r="I33"/>
  <c r="H33"/>
  <c r="G33" s="1"/>
  <c r="R33" s="1"/>
  <c r="M40" s="1"/>
  <c r="W46"/>
  <c r="H551" i="4"/>
  <c r="W564"/>
  <c r="X564" s="1"/>
  <c r="I551"/>
  <c r="Z551"/>
  <c r="T551" s="1"/>
  <c r="AA42" i="1"/>
  <c r="T33"/>
  <c r="B33"/>
  <c r="X35"/>
  <c r="Y33" l="1"/>
  <c r="K34" s="1"/>
  <c r="AD34" s="1"/>
  <c r="F35" s="1"/>
  <c r="V40"/>
  <c r="Q40" s="1"/>
  <c r="J34"/>
  <c r="H34" s="1"/>
  <c r="G34" s="1"/>
  <c r="R34" s="1"/>
  <c r="G551" i="4"/>
  <c r="R551" s="1"/>
  <c r="M558" s="1"/>
  <c r="J552"/>
  <c r="I552" s="1"/>
  <c r="Y551"/>
  <c r="K552" s="1"/>
  <c r="O551"/>
  <c r="AA43" i="1"/>
  <c r="O33"/>
  <c r="AD552" i="4" l="1"/>
  <c r="F553" s="1"/>
  <c r="Q558"/>
  <c r="AE558" s="1"/>
  <c r="AE34" i="1"/>
  <c r="I34"/>
  <c r="B34"/>
  <c r="J35"/>
  <c r="W48" s="1"/>
  <c r="Z34"/>
  <c r="T34" s="1"/>
  <c r="W47"/>
  <c r="W565" i="4"/>
  <c r="X565" s="1"/>
  <c r="B552"/>
  <c r="H552"/>
  <c r="Y552"/>
  <c r="K553" s="1"/>
  <c r="AD553" s="1"/>
  <c r="F554" s="1"/>
  <c r="O552"/>
  <c r="Z552"/>
  <c r="T552" s="1"/>
  <c r="AA44" i="1"/>
  <c r="AA45" s="1"/>
  <c r="M41"/>
  <c r="X36"/>
  <c r="Y34" l="1"/>
  <c r="K35" s="1"/>
  <c r="AD35" s="1"/>
  <c r="F36" s="1"/>
  <c r="H35"/>
  <c r="G35" s="1"/>
  <c r="R35" s="1"/>
  <c r="M42" s="1"/>
  <c r="V41"/>
  <c r="Q41" s="1"/>
  <c r="B35"/>
  <c r="O34"/>
  <c r="I35"/>
  <c r="Z35"/>
  <c r="T35" s="1"/>
  <c r="J553" i="4"/>
  <c r="B553" s="1"/>
  <c r="G552"/>
  <c r="R552" s="1"/>
  <c r="M559" s="1"/>
  <c r="AA46" i="1"/>
  <c r="X37"/>
  <c r="Q42" l="1"/>
  <c r="Q559" i="4"/>
  <c r="AE559" s="1"/>
  <c r="O35" i="1"/>
  <c r="AE35"/>
  <c r="J36"/>
  <c r="W49" s="1"/>
  <c r="V42"/>
  <c r="Y35"/>
  <c r="K36" s="1"/>
  <c r="Z553" i="4"/>
  <c r="T553" s="1"/>
  <c r="W566"/>
  <c r="X566" s="1"/>
  <c r="I553"/>
  <c r="H553"/>
  <c r="AA47" i="1"/>
  <c r="X38"/>
  <c r="AE36" l="1"/>
  <c r="AD36"/>
  <c r="F37" s="1"/>
  <c r="I36"/>
  <c r="B36"/>
  <c r="Z36"/>
  <c r="T36" s="1"/>
  <c r="H36"/>
  <c r="G36" s="1"/>
  <c r="R36" s="1"/>
  <c r="M43" s="1"/>
  <c r="Y553" i="4"/>
  <c r="K554" s="1"/>
  <c r="O553"/>
  <c r="G553"/>
  <c r="R553" s="1"/>
  <c r="M560" s="1"/>
  <c r="J554"/>
  <c r="AA48" i="1"/>
  <c r="AD554" i="4" l="1"/>
  <c r="F555" s="1"/>
  <c r="Q560"/>
  <c r="AE560" s="1"/>
  <c r="O36" i="1"/>
  <c r="V43"/>
  <c r="Q43" s="1"/>
  <c r="J37"/>
  <c r="Z37" s="1"/>
  <c r="T37" s="1"/>
  <c r="Y36"/>
  <c r="K37" s="1"/>
  <c r="Z554" i="4"/>
  <c r="T554" s="1"/>
  <c r="W567"/>
  <c r="X567" s="1"/>
  <c r="B554"/>
  <c r="H554"/>
  <c r="I554"/>
  <c r="AA49" i="1"/>
  <c r="X39"/>
  <c r="AE37" l="1"/>
  <c r="AD37"/>
  <c r="F38" s="1"/>
  <c r="I37"/>
  <c r="W50"/>
  <c r="B37"/>
  <c r="H37"/>
  <c r="G37" s="1"/>
  <c r="R37" s="1"/>
  <c r="M44" s="1"/>
  <c r="Y554" i="4"/>
  <c r="K555" s="1"/>
  <c r="AD555" s="1"/>
  <c r="F556" s="1"/>
  <c r="O554"/>
  <c r="J555"/>
  <c r="W568" s="1"/>
  <c r="X568" s="1"/>
  <c r="G554"/>
  <c r="R554" s="1"/>
  <c r="M561" s="1"/>
  <c r="AA50" i="1"/>
  <c r="X40"/>
  <c r="Q561" i="4" l="1"/>
  <c r="AE561" s="1"/>
  <c r="Y37" i="1"/>
  <c r="K38" s="1"/>
  <c r="AE38" s="1"/>
  <c r="O37"/>
  <c r="J38"/>
  <c r="W51" s="1"/>
  <c r="V44"/>
  <c r="Q44" s="1"/>
  <c r="Z555" i="4"/>
  <c r="T555" s="1"/>
  <c r="I555"/>
  <c r="H555"/>
  <c r="B555"/>
  <c r="AA51" i="1"/>
  <c r="AD38" l="1"/>
  <c r="F39" s="1"/>
  <c r="I38"/>
  <c r="H38"/>
  <c r="G38" s="1"/>
  <c r="R38" s="1"/>
  <c r="M45" s="1"/>
  <c r="B38"/>
  <c r="Z38"/>
  <c r="T38" s="1"/>
  <c r="O555" i="4"/>
  <c r="Y555"/>
  <c r="K556" s="1"/>
  <c r="G555"/>
  <c r="R555" s="1"/>
  <c r="M562" s="1"/>
  <c r="J556"/>
  <c r="W569" s="1"/>
  <c r="X569" s="1"/>
  <c r="AA52" i="1"/>
  <c r="X41"/>
  <c r="AD556" i="4" l="1"/>
  <c r="F557" s="1"/>
  <c r="Q562"/>
  <c r="AE562" s="1"/>
  <c r="O38" i="1"/>
  <c r="Y38"/>
  <c r="K39" s="1"/>
  <c r="AD39" s="1"/>
  <c r="F40" s="1"/>
  <c r="V45"/>
  <c r="Q45" s="1"/>
  <c r="J39"/>
  <c r="H556" i="4"/>
  <c r="G556" s="1"/>
  <c r="R556" s="1"/>
  <c r="M563" s="1"/>
  <c r="Z556"/>
  <c r="T556" s="1"/>
  <c r="I556"/>
  <c r="B556"/>
  <c r="AA53" i="1"/>
  <c r="X42"/>
  <c r="Q563" i="4" l="1"/>
  <c r="AE563" s="1"/>
  <c r="AE39" i="1"/>
  <c r="W52"/>
  <c r="Z39"/>
  <c r="T39" s="1"/>
  <c r="B39"/>
  <c r="H39"/>
  <c r="G39" s="1"/>
  <c r="R39" s="1"/>
  <c r="M46" s="1"/>
  <c r="I39"/>
  <c r="J557" i="4"/>
  <c r="W570" s="1"/>
  <c r="X570" s="1"/>
  <c r="O556"/>
  <c r="Y556"/>
  <c r="K557" s="1"/>
  <c r="AA54" i="1"/>
  <c r="X43"/>
  <c r="AD557" i="4" l="1"/>
  <c r="F558" s="1"/>
  <c r="Y39" i="1"/>
  <c r="K40" s="1"/>
  <c r="AD40" s="1"/>
  <c r="F41" s="1"/>
  <c r="J40"/>
  <c r="W53" s="1"/>
  <c r="O39"/>
  <c r="V46"/>
  <c r="Q46" s="1"/>
  <c r="H557" i="4"/>
  <c r="G557" s="1"/>
  <c r="R557" s="1"/>
  <c r="M564" s="1"/>
  <c r="Z557"/>
  <c r="T557" s="1"/>
  <c r="I557"/>
  <c r="O557" s="1"/>
  <c r="B557"/>
  <c r="AA55" i="1"/>
  <c r="Q564" i="4" l="1"/>
  <c r="AE564" s="1"/>
  <c r="AE40" i="1"/>
  <c r="I40"/>
  <c r="B40"/>
  <c r="H40"/>
  <c r="G40" s="1"/>
  <c r="R40" s="1"/>
  <c r="M47" s="1"/>
  <c r="Z40"/>
  <c r="T40" s="1"/>
  <c r="J558" i="4"/>
  <c r="Z558" s="1"/>
  <c r="T558" s="1"/>
  <c r="Y557"/>
  <c r="K558" s="1"/>
  <c r="AD558" s="1"/>
  <c r="F559" s="1"/>
  <c r="AA56" i="1"/>
  <c r="X44"/>
  <c r="J41" l="1"/>
  <c r="W54" s="1"/>
  <c r="Y40"/>
  <c r="K41" s="1"/>
  <c r="AD41" s="1"/>
  <c r="F42" s="1"/>
  <c r="O40"/>
  <c r="V47"/>
  <c r="Q47" s="1"/>
  <c r="W571" i="4"/>
  <c r="X571" s="1"/>
  <c r="I558"/>
  <c r="O558" s="1"/>
  <c r="H558"/>
  <c r="G558" s="1"/>
  <c r="R558" s="1"/>
  <c r="M565" s="1"/>
  <c r="B558"/>
  <c r="AA57" i="1"/>
  <c r="X45"/>
  <c r="Q565" i="4" l="1"/>
  <c r="AE565" s="1"/>
  <c r="I41" i="1"/>
  <c r="Y41" s="1"/>
  <c r="K42" s="1"/>
  <c r="AD42" s="1"/>
  <c r="F43" s="1"/>
  <c r="B41"/>
  <c r="Z41"/>
  <c r="T41" s="1"/>
  <c r="H41"/>
  <c r="J42" s="1"/>
  <c r="W55" s="1"/>
  <c r="AE41"/>
  <c r="Y558" i="4"/>
  <c r="K559" s="1"/>
  <c r="J559"/>
  <c r="W572" s="1"/>
  <c r="X572" s="1"/>
  <c r="AA58" i="1"/>
  <c r="AD559" i="4" l="1"/>
  <c r="F560" s="1"/>
  <c r="O41" i="1"/>
  <c r="G41"/>
  <c r="R41" s="1"/>
  <c r="M48" s="1"/>
  <c r="V48" s="1"/>
  <c r="Q48" s="1"/>
  <c r="B42"/>
  <c r="Z42"/>
  <c r="T42" s="1"/>
  <c r="I42"/>
  <c r="O42" s="1"/>
  <c r="H42"/>
  <c r="AE42"/>
  <c r="H559" i="4"/>
  <c r="G559" s="1"/>
  <c r="R559" s="1"/>
  <c r="M566" s="1"/>
  <c r="Z559"/>
  <c r="T559" s="1"/>
  <c r="B559"/>
  <c r="I559"/>
  <c r="O559" s="1"/>
  <c r="AA59" i="1"/>
  <c r="X46"/>
  <c r="Q566" i="4" l="1"/>
  <c r="AE566" s="1"/>
  <c r="G42" i="1"/>
  <c r="R42" s="1"/>
  <c r="M49" s="1"/>
  <c r="J43"/>
  <c r="Y42"/>
  <c r="K43" s="1"/>
  <c r="AD43" s="1"/>
  <c r="F44" s="1"/>
  <c r="Y559" i="4"/>
  <c r="K560" s="1"/>
  <c r="AD560" s="1"/>
  <c r="F561" s="1"/>
  <c r="J560"/>
  <c r="I560" s="1"/>
  <c r="O560" s="1"/>
  <c r="AA60" i="1"/>
  <c r="Q49" l="1"/>
  <c r="AE43"/>
  <c r="V49"/>
  <c r="Z43"/>
  <c r="T43" s="1"/>
  <c r="W56"/>
  <c r="I43"/>
  <c r="B43"/>
  <c r="H43"/>
  <c r="Y560" i="4"/>
  <c r="K561" s="1"/>
  <c r="Z560"/>
  <c r="T560" s="1"/>
  <c r="W573"/>
  <c r="X573" s="1"/>
  <c r="H560"/>
  <c r="J561" s="1"/>
  <c r="W574" s="1"/>
  <c r="B560"/>
  <c r="AA61" i="1"/>
  <c r="AD561" i="4" l="1"/>
  <c r="F562" s="1"/>
  <c r="J44" i="1"/>
  <c r="I44" s="1"/>
  <c r="G43"/>
  <c r="R43" s="1"/>
  <c r="M50" s="1"/>
  <c r="O43"/>
  <c r="Y43"/>
  <c r="K44" s="1"/>
  <c r="G560" i="4"/>
  <c r="R560" s="1"/>
  <c r="M567" s="1"/>
  <c r="H561"/>
  <c r="J562" s="1"/>
  <c r="W575" s="1"/>
  <c r="X574"/>
  <c r="B561"/>
  <c r="Z561"/>
  <c r="T561" s="1"/>
  <c r="I561"/>
  <c r="Y561" s="1"/>
  <c r="K562" s="1"/>
  <c r="AD562" s="1"/>
  <c r="F563" s="1"/>
  <c r="AA62" i="1"/>
  <c r="X47"/>
  <c r="Q567" i="4" l="1"/>
  <c r="AE567" s="1"/>
  <c r="Y44" i="1"/>
  <c r="K45" s="1"/>
  <c r="AD45" s="1"/>
  <c r="F46" s="1"/>
  <c r="O44"/>
  <c r="V50"/>
  <c r="Q50" s="1"/>
  <c r="W57"/>
  <c r="B44"/>
  <c r="Z44"/>
  <c r="T44" s="1"/>
  <c r="AE44"/>
  <c r="AD44"/>
  <c r="F45" s="1"/>
  <c r="H44"/>
  <c r="O561" i="4"/>
  <c r="G561"/>
  <c r="R561" s="1"/>
  <c r="M568" s="1"/>
  <c r="X575"/>
  <c r="I562"/>
  <c r="Z562"/>
  <c r="T562" s="1"/>
  <c r="B562"/>
  <c r="H562"/>
  <c r="AA63" i="1"/>
  <c r="X48"/>
  <c r="Q568" i="4" l="1"/>
  <c r="AE568" s="1"/>
  <c r="AE45" i="1"/>
  <c r="G44"/>
  <c r="R44" s="1"/>
  <c r="M51" s="1"/>
  <c r="J45"/>
  <c r="Z45" s="1"/>
  <c r="T45" s="1"/>
  <c r="O562" i="4"/>
  <c r="Y562"/>
  <c r="K563" s="1"/>
  <c r="G562"/>
  <c r="R562" s="1"/>
  <c r="M569" s="1"/>
  <c r="J563"/>
  <c r="W576" s="1"/>
  <c r="X576" s="1"/>
  <c r="AA64" i="1"/>
  <c r="X49"/>
  <c r="Q51" l="1"/>
  <c r="AD563" i="4"/>
  <c r="F564" s="1"/>
  <c r="Q569"/>
  <c r="AE569" s="1"/>
  <c r="V51" i="1"/>
  <c r="H45"/>
  <c r="W58"/>
  <c r="I45"/>
  <c r="B45"/>
  <c r="Z563" i="4"/>
  <c r="T563" s="1"/>
  <c r="I563"/>
  <c r="H563"/>
  <c r="B563"/>
  <c r="AA65" i="1"/>
  <c r="X50"/>
  <c r="G45" l="1"/>
  <c r="R45" s="1"/>
  <c r="M52" s="1"/>
  <c r="J46"/>
  <c r="O45"/>
  <c r="Y45"/>
  <c r="K46" s="1"/>
  <c r="Y563" i="4"/>
  <c r="K564" s="1"/>
  <c r="O563"/>
  <c r="G563"/>
  <c r="R563" s="1"/>
  <c r="M570" s="1"/>
  <c r="J564"/>
  <c r="W577" s="1"/>
  <c r="X577" s="1"/>
  <c r="AA66" i="1"/>
  <c r="AD564" i="4" l="1"/>
  <c r="F565" s="1"/>
  <c r="Q570"/>
  <c r="AE570" s="1"/>
  <c r="V52" i="1"/>
  <c r="Q52" s="1"/>
  <c r="I46"/>
  <c r="W59"/>
  <c r="B46"/>
  <c r="AD46"/>
  <c r="F47" s="1"/>
  <c r="AE46"/>
  <c r="H46"/>
  <c r="Z46"/>
  <c r="T46" s="1"/>
  <c r="H564" i="4"/>
  <c r="Z564"/>
  <c r="T564" s="1"/>
  <c r="I564"/>
  <c r="B564"/>
  <c r="AA67" i="1"/>
  <c r="X51"/>
  <c r="Y46" l="1"/>
  <c r="K47" s="1"/>
  <c r="O46"/>
  <c r="G46"/>
  <c r="R46" s="1"/>
  <c r="M53" s="1"/>
  <c r="J47"/>
  <c r="H47" s="1"/>
  <c r="J565" i="4"/>
  <c r="W578" s="1"/>
  <c r="X578" s="1"/>
  <c r="G564"/>
  <c r="R564" s="1"/>
  <c r="M571" s="1"/>
  <c r="Y564"/>
  <c r="K565" s="1"/>
  <c r="AD565" s="1"/>
  <c r="F566" s="1"/>
  <c r="O564"/>
  <c r="AA68" i="1"/>
  <c r="Q571" i="4" l="1"/>
  <c r="AE571" s="1"/>
  <c r="V53" i="1"/>
  <c r="Q53" s="1"/>
  <c r="Z47"/>
  <c r="T47" s="1"/>
  <c r="W60"/>
  <c r="B47"/>
  <c r="I47"/>
  <c r="G47"/>
  <c r="R47" s="1"/>
  <c r="M54" s="1"/>
  <c r="J48"/>
  <c r="H48" s="1"/>
  <c r="G48" s="1"/>
  <c r="R48" s="1"/>
  <c r="AE47"/>
  <c r="AD47"/>
  <c r="F48" s="1"/>
  <c r="I565" i="4"/>
  <c r="Z565"/>
  <c r="T565" s="1"/>
  <c r="B565"/>
  <c r="H565"/>
  <c r="AA69" i="1"/>
  <c r="X52"/>
  <c r="V54" l="1"/>
  <c r="Q54" s="1"/>
  <c r="M55"/>
  <c r="V55" s="1"/>
  <c r="Z48"/>
  <c r="T48" s="1"/>
  <c r="W61"/>
  <c r="B48"/>
  <c r="O47"/>
  <c r="Y47"/>
  <c r="K48" s="1"/>
  <c r="AE48" s="1"/>
  <c r="I48"/>
  <c r="Y565" i="4"/>
  <c r="K566" s="1"/>
  <c r="O565"/>
  <c r="G565"/>
  <c r="R565" s="1"/>
  <c r="M572" s="1"/>
  <c r="J566"/>
  <c r="W579" s="1"/>
  <c r="X579" s="1"/>
  <c r="AA70" i="1"/>
  <c r="X53"/>
  <c r="AD566" i="4" l="1"/>
  <c r="F567" s="1"/>
  <c r="Q572"/>
  <c r="AE572" s="1"/>
  <c r="Q55" i="1"/>
  <c r="AD48"/>
  <c r="F49" s="1"/>
  <c r="J49"/>
  <c r="B49" s="1"/>
  <c r="Y48"/>
  <c r="K49" s="1"/>
  <c r="O48"/>
  <c r="H566" i="4"/>
  <c r="I566"/>
  <c r="Z566"/>
  <c r="T566" s="1"/>
  <c r="B566"/>
  <c r="AA71" i="1"/>
  <c r="W62" l="1"/>
  <c r="Z49"/>
  <c r="T49" s="1"/>
  <c r="I49"/>
  <c r="H49"/>
  <c r="AE49"/>
  <c r="AD49"/>
  <c r="F50" s="1"/>
  <c r="G566" i="4"/>
  <c r="R566" s="1"/>
  <c r="M573" s="1"/>
  <c r="J567"/>
  <c r="W580" s="1"/>
  <c r="X580" s="1"/>
  <c r="O566"/>
  <c r="Y566"/>
  <c r="K567" s="1"/>
  <c r="AD567" s="1"/>
  <c r="F568" s="1"/>
  <c r="AA72" i="1"/>
  <c r="Q573" i="4" l="1"/>
  <c r="AE573" s="1"/>
  <c r="J50" i="1"/>
  <c r="I50" s="1"/>
  <c r="G49"/>
  <c r="R49" s="1"/>
  <c r="M56" s="1"/>
  <c r="O49"/>
  <c r="Y49"/>
  <c r="K50" s="1"/>
  <c r="AD50" s="1"/>
  <c r="F51" s="1"/>
  <c r="I567" i="4"/>
  <c r="Y567" s="1"/>
  <c r="K568" s="1"/>
  <c r="H567"/>
  <c r="B567"/>
  <c r="Z567"/>
  <c r="T567" s="1"/>
  <c r="AA73" i="1"/>
  <c r="X54"/>
  <c r="Q56" l="1"/>
  <c r="AD568" i="4"/>
  <c r="F569" s="1"/>
  <c r="AE50" i="1"/>
  <c r="V56"/>
  <c r="Z50"/>
  <c r="T50" s="1"/>
  <c r="W63"/>
  <c r="B50"/>
  <c r="Y50"/>
  <c r="K51" s="1"/>
  <c r="O50"/>
  <c r="H50"/>
  <c r="O567" i="4"/>
  <c r="G567"/>
  <c r="R567" s="1"/>
  <c r="M574" s="1"/>
  <c r="J568"/>
  <c r="H568" s="1"/>
  <c r="AA74" i="1"/>
  <c r="X55"/>
  <c r="Q574" i="4" l="1"/>
  <c r="AE574" s="1"/>
  <c r="AD51" i="1"/>
  <c r="F52" s="1"/>
  <c r="AE51"/>
  <c r="J51"/>
  <c r="Z51" s="1"/>
  <c r="T51" s="1"/>
  <c r="G50"/>
  <c r="R50" s="1"/>
  <c r="M57" s="1"/>
  <c r="B568" i="4"/>
  <c r="G568"/>
  <c r="R568" s="1"/>
  <c r="M575" s="1"/>
  <c r="J569"/>
  <c r="I568"/>
  <c r="W581"/>
  <c r="X581" s="1"/>
  <c r="Z568"/>
  <c r="T568" s="1"/>
  <c r="AA75" i="1"/>
  <c r="Q575" i="4" l="1"/>
  <c r="AE575" s="1"/>
  <c r="H51" i="1"/>
  <c r="G51" s="1"/>
  <c r="R51" s="1"/>
  <c r="M58" s="1"/>
  <c r="V57"/>
  <c r="Q57" s="1"/>
  <c r="B51"/>
  <c r="W64"/>
  <c r="I51"/>
  <c r="B569" i="4"/>
  <c r="H569"/>
  <c r="W582"/>
  <c r="X582" s="1"/>
  <c r="Z569"/>
  <c r="T569" s="1"/>
  <c r="O568"/>
  <c r="Y568"/>
  <c r="K569" s="1"/>
  <c r="AD569" s="1"/>
  <c r="F570" s="1"/>
  <c r="I569"/>
  <c r="AA76" i="1"/>
  <c r="Q58" l="1"/>
  <c r="J52"/>
  <c r="H52" s="1"/>
  <c r="G52" s="1"/>
  <c r="R52" s="1"/>
  <c r="M59" s="1"/>
  <c r="V58"/>
  <c r="O51"/>
  <c r="Y51"/>
  <c r="K52" s="1"/>
  <c r="AE52" s="1"/>
  <c r="G569" i="4"/>
  <c r="R569" s="1"/>
  <c r="M576" s="1"/>
  <c r="J570"/>
  <c r="I570" s="1"/>
  <c r="Y569"/>
  <c r="K570" s="1"/>
  <c r="O569"/>
  <c r="AA77" i="1"/>
  <c r="X56"/>
  <c r="AD570" i="4" l="1"/>
  <c r="F571" s="1"/>
  <c r="Q576"/>
  <c r="AE576" s="1"/>
  <c r="I52" i="1"/>
  <c r="Y52" s="1"/>
  <c r="K53" s="1"/>
  <c r="Z52"/>
  <c r="T52" s="1"/>
  <c r="B52"/>
  <c r="V59"/>
  <c r="Q59" s="1"/>
  <c r="W65"/>
  <c r="AD52"/>
  <c r="F53" s="1"/>
  <c r="J53"/>
  <c r="W583" i="4"/>
  <c r="X583" s="1"/>
  <c r="B570"/>
  <c r="Y570"/>
  <c r="K571" s="1"/>
  <c r="O570"/>
  <c r="Z570"/>
  <c r="T570" s="1"/>
  <c r="H570"/>
  <c r="AA78" i="1"/>
  <c r="X57"/>
  <c r="AD571" i="4" l="1"/>
  <c r="F572" s="1"/>
  <c r="O52" i="1"/>
  <c r="AE53"/>
  <c r="AD53"/>
  <c r="F54" s="1"/>
  <c r="W66"/>
  <c r="Z53"/>
  <c r="T53" s="1"/>
  <c r="H53"/>
  <c r="B53"/>
  <c r="I53"/>
  <c r="G570" i="4"/>
  <c r="R570" s="1"/>
  <c r="M577" s="1"/>
  <c r="J571"/>
  <c r="B571" s="1"/>
  <c r="AA79" i="1"/>
  <c r="Q577" i="4" l="1"/>
  <c r="AE577" s="1"/>
  <c r="J54" i="1"/>
  <c r="W67" s="1"/>
  <c r="G53"/>
  <c r="R53" s="1"/>
  <c r="M60" s="1"/>
  <c r="Y53"/>
  <c r="K54" s="1"/>
  <c r="O53"/>
  <c r="Z571" i="4"/>
  <c r="T571" s="1"/>
  <c r="W584"/>
  <c r="X584" s="1"/>
  <c r="I571"/>
  <c r="H571"/>
  <c r="AA80" i="1"/>
  <c r="X58"/>
  <c r="V60" l="1"/>
  <c r="Q60" s="1"/>
  <c r="B54"/>
  <c r="AD54"/>
  <c r="F55" s="1"/>
  <c r="AE54"/>
  <c r="Z54"/>
  <c r="T54" s="1"/>
  <c r="I54"/>
  <c r="H54"/>
  <c r="Y571" i="4"/>
  <c r="K572" s="1"/>
  <c r="AD572" s="1"/>
  <c r="F573" s="1"/>
  <c r="O571"/>
  <c r="G571"/>
  <c r="R571" s="1"/>
  <c r="M578" s="1"/>
  <c r="J572"/>
  <c r="AA81" i="1"/>
  <c r="Q578" i="4" l="1"/>
  <c r="AE578" s="1"/>
  <c r="O54" i="1"/>
  <c r="Y54"/>
  <c r="K55" s="1"/>
  <c r="AD55" s="1"/>
  <c r="F56" s="1"/>
  <c r="J55"/>
  <c r="I55" s="1"/>
  <c r="G54"/>
  <c r="R54" s="1"/>
  <c r="M61" s="1"/>
  <c r="W585" i="4"/>
  <c r="X585" s="1"/>
  <c r="B572"/>
  <c r="Z572"/>
  <c r="T572" s="1"/>
  <c r="H572"/>
  <c r="I572"/>
  <c r="AA82" i="1"/>
  <c r="X59"/>
  <c r="AE55" l="1"/>
  <c r="Z55"/>
  <c r="T55" s="1"/>
  <c r="H55"/>
  <c r="G55" s="1"/>
  <c r="R55" s="1"/>
  <c r="M62" s="1"/>
  <c r="V61"/>
  <c r="Q61" s="1"/>
  <c r="O55"/>
  <c r="Y55"/>
  <c r="K56" s="1"/>
  <c r="W68"/>
  <c r="B55"/>
  <c r="O572" i="4"/>
  <c r="Y572"/>
  <c r="K573" s="1"/>
  <c r="J573"/>
  <c r="W586" s="1"/>
  <c r="X586" s="1"/>
  <c r="G572"/>
  <c r="R572" s="1"/>
  <c r="M579" s="1"/>
  <c r="AA83" i="1"/>
  <c r="AD573" i="4" l="1"/>
  <c r="F574" s="1"/>
  <c r="Q579"/>
  <c r="AE579" s="1"/>
  <c r="J56" i="1"/>
  <c r="W69" s="1"/>
  <c r="V62"/>
  <c r="Q62" s="1"/>
  <c r="AE56"/>
  <c r="AD56"/>
  <c r="F57" s="1"/>
  <c r="B573" i="4"/>
  <c r="Z573"/>
  <c r="T573" s="1"/>
  <c r="H573"/>
  <c r="I573"/>
  <c r="AA84" i="1"/>
  <c r="X60"/>
  <c r="Z56" l="1"/>
  <c r="T56" s="1"/>
  <c r="I56"/>
  <c r="O56" s="1"/>
  <c r="H56"/>
  <c r="G56" s="1"/>
  <c r="R56" s="1"/>
  <c r="M63" s="1"/>
  <c r="B56"/>
  <c r="G573" i="4"/>
  <c r="R573" s="1"/>
  <c r="M580" s="1"/>
  <c r="J574"/>
  <c r="W587" s="1"/>
  <c r="X587" s="1"/>
  <c r="O573"/>
  <c r="Y573"/>
  <c r="K574" s="1"/>
  <c r="AD574" s="1"/>
  <c r="F575" s="1"/>
  <c r="AA85" i="1"/>
  <c r="Q580" i="4" l="1"/>
  <c r="AE580" s="1"/>
  <c r="Y56" i="1"/>
  <c r="K57" s="1"/>
  <c r="AD57" s="1"/>
  <c r="F58" s="1"/>
  <c r="J57"/>
  <c r="W70" s="1"/>
  <c r="V63"/>
  <c r="Q63" s="1"/>
  <c r="B574" i="4"/>
  <c r="Z574"/>
  <c r="T574" s="1"/>
  <c r="I574"/>
  <c r="H574"/>
  <c r="AA86" i="1"/>
  <c r="X61"/>
  <c r="AE57" l="1"/>
  <c r="Z57"/>
  <c r="T57" s="1"/>
  <c r="H57"/>
  <c r="J58" s="1"/>
  <c r="B57"/>
  <c r="I57"/>
  <c r="O57" s="1"/>
  <c r="O574" i="4"/>
  <c r="Y574"/>
  <c r="K575" s="1"/>
  <c r="J575"/>
  <c r="I575" s="1"/>
  <c r="G574"/>
  <c r="R574" s="1"/>
  <c r="M581" s="1"/>
  <c r="AA87" i="1"/>
  <c r="X62"/>
  <c r="AD575" i="4" l="1"/>
  <c r="F576" s="1"/>
  <c r="Q581"/>
  <c r="AE581" s="1"/>
  <c r="G57" i="1"/>
  <c r="R57" s="1"/>
  <c r="M64" s="1"/>
  <c r="Y57"/>
  <c r="K58" s="1"/>
  <c r="AD58" s="1"/>
  <c r="F59" s="1"/>
  <c r="W71"/>
  <c r="I58"/>
  <c r="B58"/>
  <c r="Z58"/>
  <c r="T58" s="1"/>
  <c r="H58"/>
  <c r="H575" i="4"/>
  <c r="G575" s="1"/>
  <c r="R575" s="1"/>
  <c r="M582" s="1"/>
  <c r="Z575"/>
  <c r="T575" s="1"/>
  <c r="O575"/>
  <c r="Y575"/>
  <c r="K576" s="1"/>
  <c r="AD576" s="1"/>
  <c r="F577" s="1"/>
  <c r="W588"/>
  <c r="X588" s="1"/>
  <c r="B575"/>
  <c r="AA88" i="1"/>
  <c r="Q582" i="4" l="1"/>
  <c r="AE582" s="1"/>
  <c r="V64" i="1"/>
  <c r="Q64" s="1"/>
  <c r="AE58"/>
  <c r="O58"/>
  <c r="Y58"/>
  <c r="K59" s="1"/>
  <c r="G58"/>
  <c r="R58" s="1"/>
  <c r="M65" s="1"/>
  <c r="J59"/>
  <c r="W72" s="1"/>
  <c r="J576" i="4"/>
  <c r="W589" s="1"/>
  <c r="X589" s="1"/>
  <c r="AA89" i="1"/>
  <c r="V65" l="1"/>
  <c r="Q65" s="1"/>
  <c r="Z59"/>
  <c r="T59" s="1"/>
  <c r="B59"/>
  <c r="AE59"/>
  <c r="AD59"/>
  <c r="F60" s="1"/>
  <c r="H59"/>
  <c r="I59"/>
  <c r="Z576" i="4"/>
  <c r="T576" s="1"/>
  <c r="H576"/>
  <c r="J577" s="1"/>
  <c r="Z577" s="1"/>
  <c r="T577" s="1"/>
  <c r="B576"/>
  <c r="I576"/>
  <c r="O576" s="1"/>
  <c r="AA90" i="1"/>
  <c r="X63"/>
  <c r="O59" l="1"/>
  <c r="Y59"/>
  <c r="K60" s="1"/>
  <c r="G59"/>
  <c r="R59" s="1"/>
  <c r="M66" s="1"/>
  <c r="J60"/>
  <c r="G576" i="4"/>
  <c r="R576" s="1"/>
  <c r="M583" s="1"/>
  <c r="Y576"/>
  <c r="K577" s="1"/>
  <c r="H577"/>
  <c r="I577"/>
  <c r="W590"/>
  <c r="X590" s="1"/>
  <c r="B577"/>
  <c r="AA91" i="1"/>
  <c r="X64"/>
  <c r="AD577" i="4" l="1"/>
  <c r="F578" s="1"/>
  <c r="Q583"/>
  <c r="AE583" s="1"/>
  <c r="V66" i="1"/>
  <c r="Q66" s="1"/>
  <c r="W73"/>
  <c r="B60"/>
  <c r="AD60"/>
  <c r="F61" s="1"/>
  <c r="AE60"/>
  <c r="Z60"/>
  <c r="T60" s="1"/>
  <c r="H60"/>
  <c r="I60"/>
  <c r="O577" i="4"/>
  <c r="Y577"/>
  <c r="K578" s="1"/>
  <c r="G577"/>
  <c r="R577" s="1"/>
  <c r="M584" s="1"/>
  <c r="J578"/>
  <c r="B578" s="1"/>
  <c r="AA92" i="1"/>
  <c r="AD578" i="4" l="1"/>
  <c r="F579" s="1"/>
  <c r="Q584"/>
  <c r="AE584" s="1"/>
  <c r="G60" i="1"/>
  <c r="R60" s="1"/>
  <c r="M67" s="1"/>
  <c r="J61"/>
  <c r="W74" s="1"/>
  <c r="O60"/>
  <c r="Y60"/>
  <c r="K61" s="1"/>
  <c r="Z578" i="4"/>
  <c r="T578" s="1"/>
  <c r="H578"/>
  <c r="G578" s="1"/>
  <c r="R578" s="1"/>
  <c r="M585" s="1"/>
  <c r="I578"/>
  <c r="W591"/>
  <c r="X591" s="1"/>
  <c r="AA93" i="1"/>
  <c r="X65"/>
  <c r="Q585" i="4" l="1"/>
  <c r="AE585" s="1"/>
  <c r="V67" i="1"/>
  <c r="Q67" s="1"/>
  <c r="I61"/>
  <c r="B61"/>
  <c r="Z61"/>
  <c r="T61" s="1"/>
  <c r="AD61"/>
  <c r="F62" s="1"/>
  <c r="AE61"/>
  <c r="H61"/>
  <c r="J579" i="4"/>
  <c r="W592" s="1"/>
  <c r="X592" s="1"/>
  <c r="O578"/>
  <c r="Y578"/>
  <c r="K579" s="1"/>
  <c r="AD579" s="1"/>
  <c r="F580" s="1"/>
  <c r="AA94" i="1"/>
  <c r="Y61" l="1"/>
  <c r="K62" s="1"/>
  <c r="AE62" s="1"/>
  <c r="O61"/>
  <c r="J62"/>
  <c r="H62" s="1"/>
  <c r="G61"/>
  <c r="R61" s="1"/>
  <c r="M68" s="1"/>
  <c r="B579" i="4"/>
  <c r="H579"/>
  <c r="G579" s="1"/>
  <c r="R579" s="1"/>
  <c r="M586" s="1"/>
  <c r="Z579"/>
  <c r="T579" s="1"/>
  <c r="I579"/>
  <c r="O579" s="1"/>
  <c r="AA95" i="1"/>
  <c r="X66"/>
  <c r="Q68" l="1"/>
  <c r="Q586" i="4"/>
  <c r="AE586" s="1"/>
  <c r="V68" i="1"/>
  <c r="AD62"/>
  <c r="F63" s="1"/>
  <c r="W75"/>
  <c r="I62"/>
  <c r="B62"/>
  <c r="J63"/>
  <c r="W76" s="1"/>
  <c r="G62"/>
  <c r="R62" s="1"/>
  <c r="M69" s="1"/>
  <c r="Y579" i="4"/>
  <c r="K580" s="1"/>
  <c r="Z62" i="1"/>
  <c r="T62" s="1"/>
  <c r="J580" i="4"/>
  <c r="I580" s="1"/>
  <c r="AA96" i="1"/>
  <c r="AD580" i="4" l="1"/>
  <c r="F581" s="1"/>
  <c r="V69" i="1"/>
  <c r="Q69" s="1"/>
  <c r="H63"/>
  <c r="G63" s="1"/>
  <c r="R63" s="1"/>
  <c r="M70" s="1"/>
  <c r="Z63"/>
  <c r="T63" s="1"/>
  <c r="B63"/>
  <c r="Y62"/>
  <c r="K63" s="1"/>
  <c r="I63"/>
  <c r="O62"/>
  <c r="B580" i="4"/>
  <c r="W593"/>
  <c r="X593" s="1"/>
  <c r="Z580"/>
  <c r="T580" s="1"/>
  <c r="H580"/>
  <c r="G580" s="1"/>
  <c r="R580" s="1"/>
  <c r="M587" s="1"/>
  <c r="Y580"/>
  <c r="K581" s="1"/>
  <c r="AD581" s="1"/>
  <c r="F582" s="1"/>
  <c r="O580"/>
  <c r="AA97" i="1"/>
  <c r="X67"/>
  <c r="Q70" l="1"/>
  <c r="Q587" i="4"/>
  <c r="AE587" s="1"/>
  <c r="V70" i="1"/>
  <c r="J64"/>
  <c r="H64" s="1"/>
  <c r="O63"/>
  <c r="Y63"/>
  <c r="K64" s="1"/>
  <c r="AD63"/>
  <c r="F64" s="1"/>
  <c r="AE63"/>
  <c r="J581" i="4"/>
  <c r="W594" s="1"/>
  <c r="X594" s="1"/>
  <c r="AA98" i="1"/>
  <c r="X68"/>
  <c r="I64" l="1"/>
  <c r="O64" s="1"/>
  <c r="B64"/>
  <c r="W77"/>
  <c r="Z64"/>
  <c r="T64" s="1"/>
  <c r="AD64"/>
  <c r="F65" s="1"/>
  <c r="AE64"/>
  <c r="J65"/>
  <c r="W78" s="1"/>
  <c r="G64"/>
  <c r="R64" s="1"/>
  <c r="M71" s="1"/>
  <c r="H581" i="4"/>
  <c r="J582" s="1"/>
  <c r="H582" s="1"/>
  <c r="B581"/>
  <c r="Z581"/>
  <c r="T581" s="1"/>
  <c r="I581"/>
  <c r="Y581" s="1"/>
  <c r="K582" s="1"/>
  <c r="AA99" i="1"/>
  <c r="Y64" l="1"/>
  <c r="K65" s="1"/>
  <c r="AE65" s="1"/>
  <c r="AD582" i="4"/>
  <c r="F583" s="1"/>
  <c r="V71" i="1"/>
  <c r="Q71" s="1"/>
  <c r="H65"/>
  <c r="Z65"/>
  <c r="T65" s="1"/>
  <c r="I65"/>
  <c r="O65" s="1"/>
  <c r="B65"/>
  <c r="O581" i="4"/>
  <c r="G581"/>
  <c r="R581" s="1"/>
  <c r="M588" s="1"/>
  <c r="Z582"/>
  <c r="T582" s="1"/>
  <c r="J583"/>
  <c r="W596" s="1"/>
  <c r="G582"/>
  <c r="R582" s="1"/>
  <c r="M589" s="1"/>
  <c r="Q589" s="1"/>
  <c r="I582"/>
  <c r="W595"/>
  <c r="X595" s="1"/>
  <c r="B582"/>
  <c r="AA100" i="1"/>
  <c r="AD65" l="1"/>
  <c r="F66" s="1"/>
  <c r="J66"/>
  <c r="W79" s="1"/>
  <c r="G65"/>
  <c r="R65" s="1"/>
  <c r="M72" s="1"/>
  <c r="Q588" i="4"/>
  <c r="AE588" s="1"/>
  <c r="AE589" s="1"/>
  <c r="Y65" i="1"/>
  <c r="K66" s="1"/>
  <c r="AE66" s="1"/>
  <c r="X596" i="4"/>
  <c r="Y582"/>
  <c r="K583" s="1"/>
  <c r="AD583" s="1"/>
  <c r="F584" s="1"/>
  <c r="O582"/>
  <c r="I583"/>
  <c r="B583"/>
  <c r="H583"/>
  <c r="Z583"/>
  <c r="T583" s="1"/>
  <c r="AA101" i="1"/>
  <c r="X69"/>
  <c r="B66" l="1"/>
  <c r="Z66"/>
  <c r="T66" s="1"/>
  <c r="I66"/>
  <c r="Y66" s="1"/>
  <c r="K67" s="1"/>
  <c r="H66"/>
  <c r="J67" s="1"/>
  <c r="Q72"/>
  <c r="V72"/>
  <c r="AD66"/>
  <c r="F67" s="1"/>
  <c r="Y583" i="4"/>
  <c r="K584" s="1"/>
  <c r="O583"/>
  <c r="J584"/>
  <c r="W597" s="1"/>
  <c r="X597" s="1"/>
  <c r="G583"/>
  <c r="R583" s="1"/>
  <c r="M590" s="1"/>
  <c r="AA102" i="1"/>
  <c r="X70"/>
  <c r="O66" l="1"/>
  <c r="B67"/>
  <c r="G66"/>
  <c r="R66" s="1"/>
  <c r="M73" s="1"/>
  <c r="V73" s="1"/>
  <c r="Q73" s="1"/>
  <c r="I67"/>
  <c r="Y67" s="1"/>
  <c r="K68" s="1"/>
  <c r="AD584" i="4"/>
  <c r="F585" s="1"/>
  <c r="Q590"/>
  <c r="AE590" s="1"/>
  <c r="Z67" i="1"/>
  <c r="T67" s="1"/>
  <c r="W80"/>
  <c r="AD67"/>
  <c r="F68" s="1"/>
  <c r="AE67"/>
  <c r="H67"/>
  <c r="H584" i="4"/>
  <c r="G584" s="1"/>
  <c r="R584" s="1"/>
  <c r="M591" s="1"/>
  <c r="B584"/>
  <c r="Z584"/>
  <c r="T584" s="1"/>
  <c r="I584"/>
  <c r="Y584" s="1"/>
  <c r="K585" s="1"/>
  <c r="AA103" i="1"/>
  <c r="X71"/>
  <c r="O67" l="1"/>
  <c r="AD585" i="4"/>
  <c r="F586" s="1"/>
  <c r="Q591"/>
  <c r="AE591" s="1"/>
  <c r="G67" i="1"/>
  <c r="R67" s="1"/>
  <c r="M74" s="1"/>
  <c r="J68"/>
  <c r="AD68"/>
  <c r="F69" s="1"/>
  <c r="AE68"/>
  <c r="J585" i="4"/>
  <c r="H585" s="1"/>
  <c r="O584"/>
  <c r="AA104" i="1"/>
  <c r="V74" l="1"/>
  <c r="Q74" s="1"/>
  <c r="W598" i="4"/>
  <c r="X598" s="1"/>
  <c r="W81" i="1"/>
  <c r="B68"/>
  <c r="I68"/>
  <c r="H68"/>
  <c r="Z68"/>
  <c r="T68" s="1"/>
  <c r="B585" i="4"/>
  <c r="Z585"/>
  <c r="T585" s="1"/>
  <c r="I585"/>
  <c r="Y585" s="1"/>
  <c r="K586" s="1"/>
  <c r="AD586" s="1"/>
  <c r="F587" s="1"/>
  <c r="J586"/>
  <c r="W599" s="1"/>
  <c r="G585"/>
  <c r="R585" s="1"/>
  <c r="M592" s="1"/>
  <c r="AA105" i="1"/>
  <c r="X72"/>
  <c r="Q592" i="4" l="1"/>
  <c r="AE592" s="1"/>
  <c r="X599"/>
  <c r="O68" i="1"/>
  <c r="Y68"/>
  <c r="K69" s="1"/>
  <c r="G68"/>
  <c r="R68" s="1"/>
  <c r="M75" s="1"/>
  <c r="J69"/>
  <c r="W82" s="1"/>
  <c r="O585" i="4"/>
  <c r="H586"/>
  <c r="I586"/>
  <c r="Z586"/>
  <c r="T586" s="1"/>
  <c r="B586"/>
  <c r="AA106" i="1"/>
  <c r="X73"/>
  <c r="V75" l="1"/>
  <c r="Q75" s="1"/>
  <c r="Z69"/>
  <c r="T69" s="1"/>
  <c r="AD69"/>
  <c r="F70" s="1"/>
  <c r="AE69"/>
  <c r="B69"/>
  <c r="H69"/>
  <c r="I69"/>
  <c r="O586" i="4"/>
  <c r="Y586"/>
  <c r="K587" s="1"/>
  <c r="G586"/>
  <c r="R586" s="1"/>
  <c r="M593" s="1"/>
  <c r="J587"/>
  <c r="W600" s="1"/>
  <c r="X600" s="1"/>
  <c r="AA107" i="1"/>
  <c r="AD587" i="4" l="1"/>
  <c r="F588" s="1"/>
  <c r="Q593"/>
  <c r="AE593" s="1"/>
  <c r="Y69" i="1"/>
  <c r="K70" s="1"/>
  <c r="O69"/>
  <c r="G69"/>
  <c r="R69" s="1"/>
  <c r="M76" s="1"/>
  <c r="J70"/>
  <c r="B70" s="1"/>
  <c r="Z587" i="4"/>
  <c r="T587" s="1"/>
  <c r="H587"/>
  <c r="I587"/>
  <c r="B587"/>
  <c r="AA108" i="1"/>
  <c r="X74"/>
  <c r="V76" l="1"/>
  <c r="Q76" s="1"/>
  <c r="I70"/>
  <c r="W83"/>
  <c r="AD70"/>
  <c r="F71" s="1"/>
  <c r="AE70"/>
  <c r="Z70"/>
  <c r="T70" s="1"/>
  <c r="H70"/>
  <c r="J588" i="4"/>
  <c r="W601" s="1"/>
  <c r="X601" s="1"/>
  <c r="G587"/>
  <c r="R587" s="1"/>
  <c r="M594" s="1"/>
  <c r="Y587"/>
  <c r="K588" s="1"/>
  <c r="AD588" s="1"/>
  <c r="F589" s="1"/>
  <c r="O587"/>
  <c r="AA109" i="1"/>
  <c r="X75"/>
  <c r="Q594" i="4" l="1"/>
  <c r="AE594" s="1"/>
  <c r="O70" i="1"/>
  <c r="Y70"/>
  <c r="K71" s="1"/>
  <c r="G70"/>
  <c r="R70" s="1"/>
  <c r="M77" s="1"/>
  <c r="J71"/>
  <c r="I588" i="4"/>
  <c r="H588"/>
  <c r="B588"/>
  <c r="Z588"/>
  <c r="T588" s="1"/>
  <c r="AA110" i="1"/>
  <c r="X76"/>
  <c r="V77" l="1"/>
  <c r="Q77" s="1"/>
  <c r="W84"/>
  <c r="B71"/>
  <c r="AD71"/>
  <c r="F72" s="1"/>
  <c r="AE71"/>
  <c r="H71"/>
  <c r="Z71"/>
  <c r="T71" s="1"/>
  <c r="I71"/>
  <c r="G588" i="4"/>
  <c r="R588" s="1"/>
  <c r="M595" s="1"/>
  <c r="J589"/>
  <c r="W602" s="1"/>
  <c r="X602" s="1"/>
  <c r="Y588"/>
  <c r="K589" s="1"/>
  <c r="O588"/>
  <c r="AA111" i="1"/>
  <c r="AD589" i="4" l="1"/>
  <c r="F590" s="1"/>
  <c r="Q595"/>
  <c r="AE595" s="1"/>
  <c r="O71" i="1"/>
  <c r="Y71"/>
  <c r="K72" s="1"/>
  <c r="G71"/>
  <c r="R71" s="1"/>
  <c r="M78" s="1"/>
  <c r="J72"/>
  <c r="B72" s="1"/>
  <c r="I589" i="4"/>
  <c r="H589"/>
  <c r="B589"/>
  <c r="Z589"/>
  <c r="T589" s="1"/>
  <c r="AA112" i="1"/>
  <c r="X77"/>
  <c r="V78" l="1"/>
  <c r="Q78" s="1"/>
  <c r="I72"/>
  <c r="H72"/>
  <c r="W85"/>
  <c r="AE72"/>
  <c r="AD72"/>
  <c r="F73" s="1"/>
  <c r="Z72"/>
  <c r="T72" s="1"/>
  <c r="G589" i="4"/>
  <c r="R589" s="1"/>
  <c r="M596" s="1"/>
  <c r="J590"/>
  <c r="W603" s="1"/>
  <c r="X603" s="1"/>
  <c r="Y589"/>
  <c r="K590" s="1"/>
  <c r="AD590" s="1"/>
  <c r="F591" s="1"/>
  <c r="O589"/>
  <c r="AA113" i="1"/>
  <c r="X78"/>
  <c r="Q596" i="4" l="1"/>
  <c r="AE596" s="1"/>
  <c r="Y72" i="1"/>
  <c r="K73" s="1"/>
  <c r="O72"/>
  <c r="J73"/>
  <c r="G72"/>
  <c r="R72" s="1"/>
  <c r="M79" s="1"/>
  <c r="B590" i="4"/>
  <c r="H590"/>
  <c r="I590"/>
  <c r="Z590"/>
  <c r="T590" s="1"/>
  <c r="AA114" i="1"/>
  <c r="V79" l="1"/>
  <c r="Q79" s="1"/>
  <c r="W86"/>
  <c r="B73"/>
  <c r="I73"/>
  <c r="AD73"/>
  <c r="F74" s="1"/>
  <c r="AE73"/>
  <c r="H73"/>
  <c r="Z73"/>
  <c r="T73" s="1"/>
  <c r="J591" i="4"/>
  <c r="G590"/>
  <c r="R590" s="1"/>
  <c r="M597" s="1"/>
  <c r="O590"/>
  <c r="Y590"/>
  <c r="K591" s="1"/>
  <c r="AA115" i="1"/>
  <c r="AD591" i="4" l="1"/>
  <c r="F592" s="1"/>
  <c r="Q597"/>
  <c r="AE597" s="1"/>
  <c r="G73" i="1"/>
  <c r="R73" s="1"/>
  <c r="M80" s="1"/>
  <c r="J74"/>
  <c r="I74" s="1"/>
  <c r="O73"/>
  <c r="Y73"/>
  <c r="K74" s="1"/>
  <c r="W604" i="4"/>
  <c r="X604" s="1"/>
  <c r="B591"/>
  <c r="I591"/>
  <c r="Z591"/>
  <c r="T591" s="1"/>
  <c r="H591"/>
  <c r="AA116" i="1"/>
  <c r="X79"/>
  <c r="V80" l="1"/>
  <c r="Q80" s="1"/>
  <c r="Z74"/>
  <c r="T74" s="1"/>
  <c r="W87"/>
  <c r="O74"/>
  <c r="Y74"/>
  <c r="K75" s="1"/>
  <c r="AD74"/>
  <c r="F75" s="1"/>
  <c r="AE74"/>
  <c r="H74"/>
  <c r="B74"/>
  <c r="O591" i="4"/>
  <c r="Y591"/>
  <c r="K592" s="1"/>
  <c r="G591"/>
  <c r="R591" s="1"/>
  <c r="M598" s="1"/>
  <c r="J592"/>
  <c r="W605" s="1"/>
  <c r="X605" s="1"/>
  <c r="AA117" i="1"/>
  <c r="X80"/>
  <c r="AD592" i="4" l="1"/>
  <c r="F593" s="1"/>
  <c r="Q598"/>
  <c r="AE598" s="1"/>
  <c r="AD75" i="1"/>
  <c r="F76" s="1"/>
  <c r="AE75"/>
  <c r="G74"/>
  <c r="R74" s="1"/>
  <c r="M81" s="1"/>
  <c r="J75"/>
  <c r="B592" i="4"/>
  <c r="H592"/>
  <c r="Z592"/>
  <c r="T592" s="1"/>
  <c r="I592"/>
  <c r="AA118" i="1"/>
  <c r="V81" l="1"/>
  <c r="Q81" s="1"/>
  <c r="I75"/>
  <c r="W88"/>
  <c r="Z75"/>
  <c r="T75" s="1"/>
  <c r="H75"/>
  <c r="B75"/>
  <c r="J593" i="4"/>
  <c r="G592"/>
  <c r="R592" s="1"/>
  <c r="M599" s="1"/>
  <c r="O592"/>
  <c r="Y592"/>
  <c r="K593" s="1"/>
  <c r="AD593" s="1"/>
  <c r="F594" s="1"/>
  <c r="AA119" i="1"/>
  <c r="Q599" i="4" l="1"/>
  <c r="AE599" s="1"/>
  <c r="O75" i="1"/>
  <c r="Y75"/>
  <c r="K76" s="1"/>
  <c r="G75"/>
  <c r="R75" s="1"/>
  <c r="M82" s="1"/>
  <c r="J76"/>
  <c r="W89" s="1"/>
  <c r="W606" i="4"/>
  <c r="X606" s="1"/>
  <c r="B593"/>
  <c r="I593"/>
  <c r="H593"/>
  <c r="Z593"/>
  <c r="T593" s="1"/>
  <c r="AA120" i="1"/>
  <c r="X81"/>
  <c r="V82" l="1"/>
  <c r="Q82" s="1"/>
  <c r="Z76"/>
  <c r="T76" s="1"/>
  <c r="B76"/>
  <c r="AD76"/>
  <c r="F77" s="1"/>
  <c r="AE76"/>
  <c r="H76"/>
  <c r="I76"/>
  <c r="O593" i="4"/>
  <c r="Y593"/>
  <c r="K594" s="1"/>
  <c r="J594"/>
  <c r="W607" s="1"/>
  <c r="X607" s="1"/>
  <c r="G593"/>
  <c r="R593" s="1"/>
  <c r="M600" s="1"/>
  <c r="AA121" i="1"/>
  <c r="X82"/>
  <c r="AD594" i="4" l="1"/>
  <c r="F595" s="1"/>
  <c r="Q600"/>
  <c r="AE600" s="1"/>
  <c r="O76" i="1"/>
  <c r="Y76"/>
  <c r="K77" s="1"/>
  <c r="J77"/>
  <c r="G76"/>
  <c r="R76" s="1"/>
  <c r="M83" s="1"/>
  <c r="B594" i="4"/>
  <c r="Z594"/>
  <c r="T594" s="1"/>
  <c r="H594"/>
  <c r="I594"/>
  <c r="AA122" i="1"/>
  <c r="V83" l="1"/>
  <c r="Q83" s="1"/>
  <c r="W90"/>
  <c r="B77"/>
  <c r="I77"/>
  <c r="AD77"/>
  <c r="F78" s="1"/>
  <c r="AE77"/>
  <c r="Z77"/>
  <c r="T77" s="1"/>
  <c r="H77"/>
  <c r="G594" i="4"/>
  <c r="R594" s="1"/>
  <c r="M601" s="1"/>
  <c r="J595"/>
  <c r="W608" s="1"/>
  <c r="X608" s="1"/>
  <c r="Y594"/>
  <c r="K595" s="1"/>
  <c r="AD595" s="1"/>
  <c r="F596" s="1"/>
  <c r="O594"/>
  <c r="AA123" i="1"/>
  <c r="X83"/>
  <c r="Q601" i="4" l="1"/>
  <c r="AE601" s="1"/>
  <c r="J78" i="1"/>
  <c r="W91" s="1"/>
  <c r="G77"/>
  <c r="R77" s="1"/>
  <c r="M84" s="1"/>
  <c r="O77"/>
  <c r="Y77"/>
  <c r="K78" s="1"/>
  <c r="I595" i="4"/>
  <c r="Z595"/>
  <c r="T595" s="1"/>
  <c r="B595"/>
  <c r="H595"/>
  <c r="AA124" i="1"/>
  <c r="X84"/>
  <c r="V84" l="1"/>
  <c r="Q84" s="1"/>
  <c r="B78"/>
  <c r="I78"/>
  <c r="Y78" s="1"/>
  <c r="K79" s="1"/>
  <c r="H78"/>
  <c r="G78" s="1"/>
  <c r="R78" s="1"/>
  <c r="M85" s="1"/>
  <c r="AE78"/>
  <c r="AD78"/>
  <c r="Z78"/>
  <c r="T78" s="1"/>
  <c r="O595" i="4"/>
  <c r="Y595"/>
  <c r="K596" s="1"/>
  <c r="G595"/>
  <c r="R595" s="1"/>
  <c r="M602" s="1"/>
  <c r="J596"/>
  <c r="W609" s="1"/>
  <c r="X609" s="1"/>
  <c r="AA125" i="1"/>
  <c r="F79" l="1"/>
  <c r="AD596" i="4"/>
  <c r="F597" s="1"/>
  <c r="Q602"/>
  <c r="AE602" s="1"/>
  <c r="J79" i="1"/>
  <c r="W92" s="1"/>
  <c r="V85"/>
  <c r="Q85" s="1"/>
  <c r="O78"/>
  <c r="AE79"/>
  <c r="AD79"/>
  <c r="F80" s="1"/>
  <c r="H596" i="4"/>
  <c r="I596"/>
  <c r="Z596"/>
  <c r="T596" s="1"/>
  <c r="B596"/>
  <c r="AA126" i="1"/>
  <c r="B79" l="1"/>
  <c r="Z79"/>
  <c r="T79" s="1"/>
  <c r="I79"/>
  <c r="O79" s="1"/>
  <c r="H79"/>
  <c r="G79" s="1"/>
  <c r="R79" s="1"/>
  <c r="M86" s="1"/>
  <c r="O596" i="4"/>
  <c r="Y596"/>
  <c r="K597" s="1"/>
  <c r="AD597" s="1"/>
  <c r="F598" s="1"/>
  <c r="G596"/>
  <c r="R596" s="1"/>
  <c r="M603" s="1"/>
  <c r="J597"/>
  <c r="W610" s="1"/>
  <c r="X610" s="1"/>
  <c r="AA127" i="1"/>
  <c r="X85"/>
  <c r="Q603" i="4" l="1"/>
  <c r="AE603" s="1"/>
  <c r="J80" i="1"/>
  <c r="Z80" s="1"/>
  <c r="T80" s="1"/>
  <c r="Y79"/>
  <c r="K80" s="1"/>
  <c r="AD80" s="1"/>
  <c r="V86"/>
  <c r="Q86" s="1"/>
  <c r="Z597" i="4"/>
  <c r="T597" s="1"/>
  <c r="H597"/>
  <c r="I597"/>
  <c r="B597"/>
  <c r="AA128" i="1"/>
  <c r="X86"/>
  <c r="F81" l="1"/>
  <c r="H80"/>
  <c r="G80" s="1"/>
  <c r="R80" s="1"/>
  <c r="M87" s="1"/>
  <c r="W93"/>
  <c r="AE80"/>
  <c r="B80"/>
  <c r="I80"/>
  <c r="Y80" s="1"/>
  <c r="K81" s="1"/>
  <c r="G597" i="4"/>
  <c r="R597" s="1"/>
  <c r="M604" s="1"/>
  <c r="J598"/>
  <c r="O597"/>
  <c r="Y597"/>
  <c r="K598" s="1"/>
  <c r="AA129" i="1"/>
  <c r="AD598" i="4" l="1"/>
  <c r="F599" s="1"/>
  <c r="Q604"/>
  <c r="AE604" s="1"/>
  <c r="O80" i="1"/>
  <c r="J81"/>
  <c r="W94" s="1"/>
  <c r="V87"/>
  <c r="Q87" s="1"/>
  <c r="AE81"/>
  <c r="AD81"/>
  <c r="I598" i="4"/>
  <c r="W611"/>
  <c r="X611" s="1"/>
  <c r="B598"/>
  <c r="H598"/>
  <c r="Z598"/>
  <c r="T598" s="1"/>
  <c r="AA130" i="1"/>
  <c r="X87"/>
  <c r="F82" l="1"/>
  <c r="B81"/>
  <c r="I81"/>
  <c r="Y81" s="1"/>
  <c r="K82" s="1"/>
  <c r="Z81"/>
  <c r="T81" s="1"/>
  <c r="H81"/>
  <c r="G81" s="1"/>
  <c r="R81" s="1"/>
  <c r="M88" s="1"/>
  <c r="Y598" i="4"/>
  <c r="K599" s="1"/>
  <c r="O598"/>
  <c r="G598"/>
  <c r="R598" s="1"/>
  <c r="M605" s="1"/>
  <c r="J599"/>
  <c r="W612" s="1"/>
  <c r="X612" s="1"/>
  <c r="AA131" i="1"/>
  <c r="AD599" i="4" l="1"/>
  <c r="F600" s="1"/>
  <c r="Q605"/>
  <c r="AE605" s="1"/>
  <c r="O81" i="1"/>
  <c r="J82"/>
  <c r="W95" s="1"/>
  <c r="V88"/>
  <c r="Q88" s="1"/>
  <c r="AD82"/>
  <c r="F83" s="1"/>
  <c r="AE82"/>
  <c r="H599" i="4"/>
  <c r="G599" s="1"/>
  <c r="R599" s="1"/>
  <c r="M606" s="1"/>
  <c r="I599"/>
  <c r="Z599"/>
  <c r="T599" s="1"/>
  <c r="B599"/>
  <c r="AA132" i="1"/>
  <c r="Q606" i="4" l="1"/>
  <c r="AE606" s="1"/>
  <c r="H82" i="1"/>
  <c r="J83" s="1"/>
  <c r="H83" s="1"/>
  <c r="I82"/>
  <c r="Y82" s="1"/>
  <c r="K83" s="1"/>
  <c r="B82"/>
  <c r="Z82"/>
  <c r="T82" s="1"/>
  <c r="J600" i="4"/>
  <c r="I600" s="1"/>
  <c r="O599"/>
  <c r="Y599"/>
  <c r="K600" s="1"/>
  <c r="AD600" s="1"/>
  <c r="F601" s="1"/>
  <c r="AA133" i="1"/>
  <c r="X88"/>
  <c r="G82" l="1"/>
  <c r="R82" s="1"/>
  <c r="M89" s="1"/>
  <c r="O82"/>
  <c r="W96"/>
  <c r="B83"/>
  <c r="AD83"/>
  <c r="AE83"/>
  <c r="G83"/>
  <c r="R83" s="1"/>
  <c r="M90" s="1"/>
  <c r="J84"/>
  <c r="W97" s="1"/>
  <c r="Z83"/>
  <c r="T83" s="1"/>
  <c r="I83"/>
  <c r="W613" i="4"/>
  <c r="X613" s="1"/>
  <c r="B600"/>
  <c r="H600"/>
  <c r="G600" s="1"/>
  <c r="R600" s="1"/>
  <c r="M607" s="1"/>
  <c r="Z600"/>
  <c r="T600" s="1"/>
  <c r="Y600"/>
  <c r="K601" s="1"/>
  <c r="O600"/>
  <c r="AA134" i="1"/>
  <c r="X89"/>
  <c r="Q89" l="1"/>
  <c r="AD601" i="4"/>
  <c r="F602" s="1"/>
  <c r="Q607"/>
  <c r="AE607" s="1"/>
  <c r="V89" i="1"/>
  <c r="V90"/>
  <c r="Q90" s="1"/>
  <c r="Z84"/>
  <c r="T84" s="1"/>
  <c r="O83"/>
  <c r="Y83"/>
  <c r="K84" s="1"/>
  <c r="I84"/>
  <c r="B84"/>
  <c r="H84"/>
  <c r="F84"/>
  <c r="J601" i="4"/>
  <c r="I601" s="1"/>
  <c r="AA135" i="1"/>
  <c r="X90"/>
  <c r="J85" l="1"/>
  <c r="W98" s="1"/>
  <c r="G84"/>
  <c r="R84" s="1"/>
  <c r="M91" s="1"/>
  <c r="AD84"/>
  <c r="F85" s="1"/>
  <c r="AE84"/>
  <c r="Y84"/>
  <c r="K85" s="1"/>
  <c r="O84"/>
  <c r="W614" i="4"/>
  <c r="X614" s="1"/>
  <c r="B601"/>
  <c r="Z601"/>
  <c r="T601" s="1"/>
  <c r="H601"/>
  <c r="G601" s="1"/>
  <c r="R601" s="1"/>
  <c r="M608" s="1"/>
  <c r="Y601"/>
  <c r="K602" s="1"/>
  <c r="AD602" s="1"/>
  <c r="F603" s="1"/>
  <c r="O601"/>
  <c r="AA136" i="1"/>
  <c r="Q91" l="1"/>
  <c r="Q608" i="4"/>
  <c r="AE608" s="1"/>
  <c r="V91" i="1"/>
  <c r="Z85"/>
  <c r="T85" s="1"/>
  <c r="B85"/>
  <c r="AD85"/>
  <c r="AE85"/>
  <c r="I85"/>
  <c r="H85"/>
  <c r="J602" i="4"/>
  <c r="W615" s="1"/>
  <c r="X615" s="1"/>
  <c r="AA137" i="1"/>
  <c r="X91"/>
  <c r="Y85" l="1"/>
  <c r="K86" s="1"/>
  <c r="O85"/>
  <c r="G85"/>
  <c r="R85" s="1"/>
  <c r="M92" s="1"/>
  <c r="J86"/>
  <c r="F86"/>
  <c r="H602" i="4"/>
  <c r="G602" s="1"/>
  <c r="R602" s="1"/>
  <c r="M609" s="1"/>
  <c r="Z602"/>
  <c r="T602" s="1"/>
  <c r="I602"/>
  <c r="O602" s="1"/>
  <c r="B602"/>
  <c r="AA138" i="1"/>
  <c r="Q609" i="4" l="1"/>
  <c r="AE609" s="1"/>
  <c r="V92" i="1"/>
  <c r="Q92" s="1"/>
  <c r="H86"/>
  <c r="W99"/>
  <c r="B86"/>
  <c r="AD86"/>
  <c r="F87" s="1"/>
  <c r="AE86"/>
  <c r="Z86"/>
  <c r="T86" s="1"/>
  <c r="I86"/>
  <c r="J603" i="4"/>
  <c r="B603" s="1"/>
  <c r="Y602"/>
  <c r="K603" s="1"/>
  <c r="AA139" i="1"/>
  <c r="X92"/>
  <c r="AD603" i="4" l="1"/>
  <c r="F604" s="1"/>
  <c r="G86" i="1"/>
  <c r="R86" s="1"/>
  <c r="M93" s="1"/>
  <c r="J87"/>
  <c r="W100" s="1"/>
  <c r="O86"/>
  <c r="Y86"/>
  <c r="K87" s="1"/>
  <c r="Z603" i="4"/>
  <c r="T603" s="1"/>
  <c r="W616"/>
  <c r="X616" s="1"/>
  <c r="I603"/>
  <c r="Y603" s="1"/>
  <c r="K604" s="1"/>
  <c r="AD604" s="1"/>
  <c r="F605" s="1"/>
  <c r="H603"/>
  <c r="G603" s="1"/>
  <c r="R603" s="1"/>
  <c r="M610" s="1"/>
  <c r="AA140" i="1"/>
  <c r="X93"/>
  <c r="Q93" l="1"/>
  <c r="B87"/>
  <c r="Q610" i="4"/>
  <c r="AE610" s="1"/>
  <c r="V93" i="1"/>
  <c r="H87"/>
  <c r="AD87"/>
  <c r="AE87"/>
  <c r="I87"/>
  <c r="Z87"/>
  <c r="T87" s="1"/>
  <c r="O603" i="4"/>
  <c r="J604"/>
  <c r="H604" s="1"/>
  <c r="J605" s="1"/>
  <c r="AA141" i="1"/>
  <c r="X94"/>
  <c r="F88" l="1"/>
  <c r="O87"/>
  <c r="Y87"/>
  <c r="K88" s="1"/>
  <c r="G87"/>
  <c r="R87" s="1"/>
  <c r="M94" s="1"/>
  <c r="J88"/>
  <c r="Z88" s="1"/>
  <c r="T88" s="1"/>
  <c r="B604" i="4"/>
  <c r="B605" s="1"/>
  <c r="W617"/>
  <c r="X617" s="1"/>
  <c r="I604"/>
  <c r="I605" s="1"/>
  <c r="G604"/>
  <c r="R604" s="1"/>
  <c r="M611" s="1"/>
  <c r="Z604"/>
  <c r="T604" s="1"/>
  <c r="W618"/>
  <c r="H605"/>
  <c r="Z605"/>
  <c r="T605" s="1"/>
  <c r="AA142" i="1"/>
  <c r="Q611" i="4" l="1"/>
  <c r="AE611" s="1"/>
  <c r="V94" i="1"/>
  <c r="Q94" s="1"/>
  <c r="H88"/>
  <c r="W101"/>
  <c r="B88"/>
  <c r="AD88"/>
  <c r="AE88"/>
  <c r="I88"/>
  <c r="X618" i="4"/>
  <c r="O604"/>
  <c r="Y604"/>
  <c r="K605" s="1"/>
  <c r="O605"/>
  <c r="Y605"/>
  <c r="K606" s="1"/>
  <c r="G605"/>
  <c r="R605" s="1"/>
  <c r="M612" s="1"/>
  <c r="AA143" i="1"/>
  <c r="X95"/>
  <c r="AD606" i="4" l="1"/>
  <c r="F607" s="1"/>
  <c r="AD605"/>
  <c r="F606" s="1"/>
  <c r="Q612"/>
  <c r="AE612" s="1"/>
  <c r="F89" i="1"/>
  <c r="G88"/>
  <c r="R88" s="1"/>
  <c r="M95" s="1"/>
  <c r="J89"/>
  <c r="W102" s="1"/>
  <c r="O88"/>
  <c r="Y88"/>
  <c r="K89" s="1"/>
  <c r="J606" i="4"/>
  <c r="W619" s="1"/>
  <c r="X619" s="1"/>
  <c r="AA144" i="1"/>
  <c r="V95" l="1"/>
  <c r="Q95" s="1"/>
  <c r="I89"/>
  <c r="H89"/>
  <c r="AD89"/>
  <c r="F90" s="1"/>
  <c r="AE89"/>
  <c r="B89"/>
  <c r="Z89"/>
  <c r="T89" s="1"/>
  <c r="H606" i="4"/>
  <c r="G606" s="1"/>
  <c r="R606" s="1"/>
  <c r="M613" s="1"/>
  <c r="Z606"/>
  <c r="T606" s="1"/>
  <c r="I606"/>
  <c r="O606" s="1"/>
  <c r="B606"/>
  <c r="AA145" i="1"/>
  <c r="X96"/>
  <c r="Q613" i="4" l="1"/>
  <c r="AE613" s="1"/>
  <c r="Y89" i="1"/>
  <c r="K90" s="1"/>
  <c r="O89"/>
  <c r="J90"/>
  <c r="W103" s="1"/>
  <c r="G89"/>
  <c r="R89" s="1"/>
  <c r="M96" s="1"/>
  <c r="Y606" i="4"/>
  <c r="K607" s="1"/>
  <c r="AD607" s="1"/>
  <c r="F608" s="1"/>
  <c r="J607"/>
  <c r="W620" s="1"/>
  <c r="X620" s="1"/>
  <c r="AA146" i="1"/>
  <c r="B90" l="1"/>
  <c r="V96"/>
  <c r="Q96" s="1"/>
  <c r="AD90"/>
  <c r="AE90"/>
  <c r="Z90"/>
  <c r="T90" s="1"/>
  <c r="H90"/>
  <c r="I90"/>
  <c r="I607" i="4"/>
  <c r="O607" s="1"/>
  <c r="B607"/>
  <c r="Z607"/>
  <c r="T607" s="1"/>
  <c r="H607"/>
  <c r="G607" s="1"/>
  <c r="R607" s="1"/>
  <c r="M614" s="1"/>
  <c r="AA147" i="1"/>
  <c r="X97"/>
  <c r="Q614" i="4" l="1"/>
  <c r="AE614" s="1"/>
  <c r="F91" i="1"/>
  <c r="G90"/>
  <c r="R90" s="1"/>
  <c r="M97" s="1"/>
  <c r="J91"/>
  <c r="Y90"/>
  <c r="K91" s="1"/>
  <c r="AD91" s="1"/>
  <c r="F92" s="1"/>
  <c r="O90"/>
  <c r="J608" i="4"/>
  <c r="W621" s="1"/>
  <c r="X621" s="1"/>
  <c r="Y607"/>
  <c r="K608" s="1"/>
  <c r="AA148" i="1"/>
  <c r="AD608" i="4" l="1"/>
  <c r="F609" s="1"/>
  <c r="AE91" i="1"/>
  <c r="V97"/>
  <c r="Q97" s="1"/>
  <c r="W104"/>
  <c r="B91"/>
  <c r="H608" i="4"/>
  <c r="G608" s="1"/>
  <c r="R608" s="1"/>
  <c r="M615" s="1"/>
  <c r="H91" i="1"/>
  <c r="Z608" i="4"/>
  <c r="T608" s="1"/>
  <c r="B608"/>
  <c r="I608"/>
  <c r="Y608" s="1"/>
  <c r="K609" s="1"/>
  <c r="AD609" s="1"/>
  <c r="F610" s="1"/>
  <c r="I91" i="1"/>
  <c r="Z91"/>
  <c r="T91" s="1"/>
  <c r="AA149"/>
  <c r="X98"/>
  <c r="Q615" i="4" l="1"/>
  <c r="AE615" s="1"/>
  <c r="J609"/>
  <c r="B609" s="1"/>
  <c r="O608"/>
  <c r="Y91" i="1"/>
  <c r="K92" s="1"/>
  <c r="O91"/>
  <c r="G91"/>
  <c r="R91" s="1"/>
  <c r="M98" s="1"/>
  <c r="J92"/>
  <c r="W105" s="1"/>
  <c r="AA150"/>
  <c r="Z609" i="4" l="1"/>
  <c r="T609" s="1"/>
  <c r="I609"/>
  <c r="O609" s="1"/>
  <c r="H609"/>
  <c r="G609" s="1"/>
  <c r="R609" s="1"/>
  <c r="M616" s="1"/>
  <c r="W622"/>
  <c r="X622" s="1"/>
  <c r="H92" i="1"/>
  <c r="J93" s="1"/>
  <c r="W106" s="1"/>
  <c r="V98"/>
  <c r="Q98" s="1"/>
  <c r="B92"/>
  <c r="AE92"/>
  <c r="AD92"/>
  <c r="Z92"/>
  <c r="T92" s="1"/>
  <c r="I92"/>
  <c r="AA151"/>
  <c r="X99"/>
  <c r="Q616" i="4" l="1"/>
  <c r="AE616" s="1"/>
  <c r="F93" i="1"/>
  <c r="J610" i="4"/>
  <c r="W623" s="1"/>
  <c r="X623" s="1"/>
  <c r="Y609"/>
  <c r="K610" s="1"/>
  <c r="G92" i="1"/>
  <c r="R92" s="1"/>
  <c r="M99" s="1"/>
  <c r="H93"/>
  <c r="G93" s="1"/>
  <c r="R93" s="1"/>
  <c r="I93"/>
  <c r="O92"/>
  <c r="Y92"/>
  <c r="K93" s="1"/>
  <c r="AD93" s="1"/>
  <c r="F94" s="1"/>
  <c r="Z93"/>
  <c r="T93" s="1"/>
  <c r="B93"/>
  <c r="AA152"/>
  <c r="Z610" i="4" l="1"/>
  <c r="T610" s="1"/>
  <c r="B610"/>
  <c r="I610"/>
  <c r="O610" s="1"/>
  <c r="AD610"/>
  <c r="F611" s="1"/>
  <c r="M100" i="1"/>
  <c r="V100" s="1"/>
  <c r="Q100" s="1"/>
  <c r="H610" i="4"/>
  <c r="G610" s="1"/>
  <c r="R610" s="1"/>
  <c r="M617" s="1"/>
  <c r="AE93" i="1"/>
  <c r="V99"/>
  <c r="Q99" s="1"/>
  <c r="J94"/>
  <c r="B94" s="1"/>
  <c r="Y93"/>
  <c r="K94" s="1"/>
  <c r="O93"/>
  <c r="AA153"/>
  <c r="X100"/>
  <c r="Y610" i="4" l="1"/>
  <c r="K611" s="1"/>
  <c r="AD611" s="1"/>
  <c r="F612" s="1"/>
  <c r="Q617"/>
  <c r="AE617" s="1"/>
  <c r="J611"/>
  <c r="W107" i="1"/>
  <c r="H94"/>
  <c r="Z94"/>
  <c r="T94" s="1"/>
  <c r="AE94"/>
  <c r="AD94"/>
  <c r="I94"/>
  <c r="AA154"/>
  <c r="X101"/>
  <c r="W624" i="4" l="1"/>
  <c r="X624" s="1"/>
  <c r="I611"/>
  <c r="B611"/>
  <c r="Z611"/>
  <c r="T611" s="1"/>
  <c r="H611"/>
  <c r="F95" i="1"/>
  <c r="J95"/>
  <c r="G94"/>
  <c r="R94" s="1"/>
  <c r="M101" s="1"/>
  <c r="O94"/>
  <c r="Y94"/>
  <c r="K95" s="1"/>
  <c r="AD95" s="1"/>
  <c r="AA155"/>
  <c r="G611" i="4" l="1"/>
  <c r="R611" s="1"/>
  <c r="M618" s="1"/>
  <c r="J612"/>
  <c r="I612" s="1"/>
  <c r="O611"/>
  <c r="Y611"/>
  <c r="K612" s="1"/>
  <c r="AE95" i="1"/>
  <c r="V101"/>
  <c r="Q101" s="1"/>
  <c r="W108"/>
  <c r="B95"/>
  <c r="H95"/>
  <c r="I95"/>
  <c r="Z95"/>
  <c r="T95" s="1"/>
  <c r="AA156"/>
  <c r="X102"/>
  <c r="H612" i="4" l="1"/>
  <c r="G612" s="1"/>
  <c r="R612" s="1"/>
  <c r="M619" s="1"/>
  <c r="Q619" s="1"/>
  <c r="AD612"/>
  <c r="F613" s="1"/>
  <c r="Q618"/>
  <c r="AE618" s="1"/>
  <c r="O612"/>
  <c r="Y612"/>
  <c r="K613" s="1"/>
  <c r="W625"/>
  <c r="X625" s="1"/>
  <c r="Z612"/>
  <c r="T612" s="1"/>
  <c r="B612"/>
  <c r="F96" i="1"/>
  <c r="G95"/>
  <c r="R95" s="1"/>
  <c r="M102" s="1"/>
  <c r="J96"/>
  <c r="W109" s="1"/>
  <c r="Y95"/>
  <c r="K96" s="1"/>
  <c r="AD96" s="1"/>
  <c r="F97" s="1"/>
  <c r="O95"/>
  <c r="AA157"/>
  <c r="J613" i="4" l="1"/>
  <c r="H613" s="1"/>
  <c r="G613" s="1"/>
  <c r="R613" s="1"/>
  <c r="M620" s="1"/>
  <c r="AE619"/>
  <c r="AD613"/>
  <c r="F614" s="1"/>
  <c r="H96" i="1"/>
  <c r="G96" s="1"/>
  <c r="R96" s="1"/>
  <c r="M103" s="1"/>
  <c r="AE96"/>
  <c r="V102"/>
  <c r="Q102" s="1"/>
  <c r="B96"/>
  <c r="I96"/>
  <c r="Z96"/>
  <c r="T96" s="1"/>
  <c r="AA158"/>
  <c r="J614" i="4" l="1"/>
  <c r="W627" s="1"/>
  <c r="W626"/>
  <c r="X626" s="1"/>
  <c r="I613"/>
  <c r="O613" s="1"/>
  <c r="Z613"/>
  <c r="T613" s="1"/>
  <c r="B613"/>
  <c r="B614" s="1"/>
  <c r="Q620"/>
  <c r="AE620" s="1"/>
  <c r="J97" i="1"/>
  <c r="W110" s="1"/>
  <c r="Y96"/>
  <c r="K97" s="1"/>
  <c r="AD97" s="1"/>
  <c r="O96"/>
  <c r="V103"/>
  <c r="Q103" s="1"/>
  <c r="AA159"/>
  <c r="X103"/>
  <c r="X627" i="4" l="1"/>
  <c r="Z614"/>
  <c r="T614" s="1"/>
  <c r="H614"/>
  <c r="G614" s="1"/>
  <c r="R614" s="1"/>
  <c r="M621" s="1"/>
  <c r="I614"/>
  <c r="O614" s="1"/>
  <c r="Y613"/>
  <c r="K614" s="1"/>
  <c r="AD614" s="1"/>
  <c r="F615" s="1"/>
  <c r="H97" i="1"/>
  <c r="G97" s="1"/>
  <c r="R97" s="1"/>
  <c r="M104" s="1"/>
  <c r="Z97"/>
  <c r="T97" s="1"/>
  <c r="B97"/>
  <c r="I97"/>
  <c r="O97" s="1"/>
  <c r="AE97"/>
  <c r="F98" s="1"/>
  <c r="AA160"/>
  <c r="X104"/>
  <c r="Y614" i="4" l="1"/>
  <c r="K615" s="1"/>
  <c r="AD615" s="1"/>
  <c r="F616" s="1"/>
  <c r="J615"/>
  <c r="W628" s="1"/>
  <c r="X628" s="1"/>
  <c r="Q621"/>
  <c r="AE621" s="1"/>
  <c r="Y97" i="1"/>
  <c r="K98" s="1"/>
  <c r="AE98" s="1"/>
  <c r="J98"/>
  <c r="W111" s="1"/>
  <c r="V104"/>
  <c r="Q104" s="1"/>
  <c r="AA161"/>
  <c r="I615" i="4" l="1"/>
  <c r="O615" s="1"/>
  <c r="Z615"/>
  <c r="T615" s="1"/>
  <c r="H615"/>
  <c r="G615" s="1"/>
  <c r="R615" s="1"/>
  <c r="M622" s="1"/>
  <c r="Q622" s="1"/>
  <c r="AE622" s="1"/>
  <c r="B615"/>
  <c r="AD98" i="1"/>
  <c r="F99" s="1"/>
  <c r="Z98"/>
  <c r="T98" s="1"/>
  <c r="H98"/>
  <c r="G98" s="1"/>
  <c r="R98" s="1"/>
  <c r="M105" s="1"/>
  <c r="I98"/>
  <c r="B98"/>
  <c r="AA162"/>
  <c r="J616" i="4" l="1"/>
  <c r="H616" s="1"/>
  <c r="G616" s="1"/>
  <c r="R616" s="1"/>
  <c r="M623" s="1"/>
  <c r="Q623" s="1"/>
  <c r="AE623" s="1"/>
  <c r="Y615"/>
  <c r="K616" s="1"/>
  <c r="AD616" s="1"/>
  <c r="F617" s="1"/>
  <c r="Y98" i="1"/>
  <c r="K99" s="1"/>
  <c r="O98"/>
  <c r="V105"/>
  <c r="Q105" s="1"/>
  <c r="J99"/>
  <c r="Z99" s="1"/>
  <c r="T99" s="1"/>
  <c r="AA163"/>
  <c r="X105"/>
  <c r="B616" i="4" l="1"/>
  <c r="W629"/>
  <c r="X629" s="1"/>
  <c r="I616"/>
  <c r="O616" s="1"/>
  <c r="Z616"/>
  <c r="T616" s="1"/>
  <c r="J617"/>
  <c r="W630" s="1"/>
  <c r="Y616"/>
  <c r="K617" s="1"/>
  <c r="AD617" s="1"/>
  <c r="F618" s="1"/>
  <c r="AD99" i="1"/>
  <c r="AE99"/>
  <c r="W112"/>
  <c r="B99"/>
  <c r="I99"/>
  <c r="H99"/>
  <c r="AA164"/>
  <c r="X630" i="4" l="1"/>
  <c r="B617"/>
  <c r="I617"/>
  <c r="Y617" s="1"/>
  <c r="K618" s="1"/>
  <c r="AD618" s="1"/>
  <c r="F619" s="1"/>
  <c r="Z617"/>
  <c r="T617" s="1"/>
  <c r="H617"/>
  <c r="G617" s="1"/>
  <c r="R617" s="1"/>
  <c r="M624" s="1"/>
  <c r="F100" i="1"/>
  <c r="Y99"/>
  <c r="K100" s="1"/>
  <c r="O99"/>
  <c r="J100"/>
  <c r="I100" s="1"/>
  <c r="O100" s="1"/>
  <c r="G99"/>
  <c r="R99" s="1"/>
  <c r="M106" s="1"/>
  <c r="AA165"/>
  <c r="X106"/>
  <c r="J618" i="4" l="1"/>
  <c r="W631" s="1"/>
  <c r="X631" s="1"/>
  <c r="O617"/>
  <c r="Q624"/>
  <c r="AE624" s="1"/>
  <c r="AD100" i="1"/>
  <c r="F101" s="1"/>
  <c r="AE100"/>
  <c r="Y100"/>
  <c r="K101" s="1"/>
  <c r="B100"/>
  <c r="W113"/>
  <c r="Z100"/>
  <c r="T100" s="1"/>
  <c r="H100"/>
  <c r="V106"/>
  <c r="Q106" s="1"/>
  <c r="AA166"/>
  <c r="X107"/>
  <c r="I618" i="4" l="1"/>
  <c r="O618" s="1"/>
  <c r="B618"/>
  <c r="H618"/>
  <c r="J619" s="1"/>
  <c r="W632" s="1"/>
  <c r="X632" s="1"/>
  <c r="Z618"/>
  <c r="T618" s="1"/>
  <c r="AE101" i="1"/>
  <c r="G100"/>
  <c r="R100" s="1"/>
  <c r="M107" s="1"/>
  <c r="J101"/>
  <c r="AD101"/>
  <c r="AA167"/>
  <c r="Y618" i="4" l="1"/>
  <c r="K619" s="1"/>
  <c r="AD619" s="1"/>
  <c r="F620" s="1"/>
  <c r="I619"/>
  <c r="O619" s="1"/>
  <c r="H619"/>
  <c r="B619"/>
  <c r="G618"/>
  <c r="R618" s="1"/>
  <c r="M625" s="1"/>
  <c r="Q625" s="1"/>
  <c r="AE625" s="1"/>
  <c r="Z619"/>
  <c r="T619" s="1"/>
  <c r="F102" i="1"/>
  <c r="V107"/>
  <c r="Q107" s="1"/>
  <c r="Z101"/>
  <c r="T101" s="1"/>
  <c r="I101"/>
  <c r="H101"/>
  <c r="B101"/>
  <c r="W114"/>
  <c r="Y619" i="4"/>
  <c r="K620" s="1"/>
  <c r="G619"/>
  <c r="R619" s="1"/>
  <c r="M626" s="1"/>
  <c r="AA168" i="1"/>
  <c r="X108"/>
  <c r="J620" i="4" l="1"/>
  <c r="W633" s="1"/>
  <c r="X633" s="1"/>
  <c r="AD620"/>
  <c r="F621" s="1"/>
  <c r="Q626"/>
  <c r="AE626" s="1"/>
  <c r="J102" i="1"/>
  <c r="W115" s="1"/>
  <c r="G101"/>
  <c r="R101" s="1"/>
  <c r="M108" s="1"/>
  <c r="O101"/>
  <c r="Y101"/>
  <c r="K102" s="1"/>
  <c r="AA169"/>
  <c r="I620" i="4" l="1"/>
  <c r="O620" s="1"/>
  <c r="H620"/>
  <c r="G620" s="1"/>
  <c r="R620" s="1"/>
  <c r="M627" s="1"/>
  <c r="Q627" s="1"/>
  <c r="AE627" s="1"/>
  <c r="B620"/>
  <c r="Z620"/>
  <c r="T620" s="1"/>
  <c r="B102" i="1"/>
  <c r="V108"/>
  <c r="Q108" s="1"/>
  <c r="AE102"/>
  <c r="AD102"/>
  <c r="Z102"/>
  <c r="T102" s="1"/>
  <c r="I102"/>
  <c r="H102"/>
  <c r="AA170"/>
  <c r="X109"/>
  <c r="J621" i="4" l="1"/>
  <c r="W634" s="1"/>
  <c r="X634" s="1"/>
  <c r="Y620"/>
  <c r="K621" s="1"/>
  <c r="AD621" s="1"/>
  <c r="F622" s="1"/>
  <c r="O102" i="1"/>
  <c r="Y102"/>
  <c r="K103" s="1"/>
  <c r="J103"/>
  <c r="H103" s="1"/>
  <c r="G102"/>
  <c r="R102" s="1"/>
  <c r="M109" s="1"/>
  <c r="F103"/>
  <c r="AA171"/>
  <c r="X110"/>
  <c r="Z621" i="4" l="1"/>
  <c r="T621" s="1"/>
  <c r="I621"/>
  <c r="O621" s="1"/>
  <c r="B621"/>
  <c r="H621"/>
  <c r="G621" s="1"/>
  <c r="R621" s="1"/>
  <c r="M628" s="1"/>
  <c r="Q628" s="1"/>
  <c r="AE628" s="1"/>
  <c r="I103" i="1"/>
  <c r="O103" s="1"/>
  <c r="Z103"/>
  <c r="T103" s="1"/>
  <c r="V109"/>
  <c r="Q109" s="1"/>
  <c r="J104"/>
  <c r="W117" s="1"/>
  <c r="G103"/>
  <c r="R103" s="1"/>
  <c r="M110" s="1"/>
  <c r="AD103"/>
  <c r="F104" s="1"/>
  <c r="AE103"/>
  <c r="W116"/>
  <c r="B103"/>
  <c r="Y621" i="4"/>
  <c r="K622" s="1"/>
  <c r="J622"/>
  <c r="W635" s="1"/>
  <c r="X635" s="1"/>
  <c r="AA172" i="1"/>
  <c r="Y103" l="1"/>
  <c r="K104" s="1"/>
  <c r="AD104" s="1"/>
  <c r="AD622" i="4"/>
  <c r="F623" s="1"/>
  <c r="I104" i="1"/>
  <c r="O104" s="1"/>
  <c r="B104"/>
  <c r="H104"/>
  <c r="V110"/>
  <c r="Q110" s="1"/>
  <c r="Z104"/>
  <c r="T104" s="1"/>
  <c r="H622" i="4"/>
  <c r="G622" s="1"/>
  <c r="R622" s="1"/>
  <c r="M629" s="1"/>
  <c r="I622"/>
  <c r="Y622" s="1"/>
  <c r="K623" s="1"/>
  <c r="AD623" s="1"/>
  <c r="F624" s="1"/>
  <c r="B622"/>
  <c r="Z622"/>
  <c r="T622" s="1"/>
  <c r="AA173" i="1"/>
  <c r="X111"/>
  <c r="AE104" l="1"/>
  <c r="F105" s="1"/>
  <c r="J105"/>
  <c r="W118" s="1"/>
  <c r="Q629" i="4"/>
  <c r="AE629" s="1"/>
  <c r="Y104" i="1"/>
  <c r="K105" s="1"/>
  <c r="G104"/>
  <c r="R104" s="1"/>
  <c r="M111" s="1"/>
  <c r="J623" i="4"/>
  <c r="W636" s="1"/>
  <c r="X636" s="1"/>
  <c r="O622"/>
  <c r="AA174" i="1"/>
  <c r="AE105" l="1"/>
  <c r="B105"/>
  <c r="I105"/>
  <c r="Y105" s="1"/>
  <c r="K106" s="1"/>
  <c r="AD106" s="1"/>
  <c r="Z105"/>
  <c r="T105" s="1"/>
  <c r="H105"/>
  <c r="J106" s="1"/>
  <c r="AD105"/>
  <c r="F106" s="1"/>
  <c r="V111"/>
  <c r="Q111" s="1"/>
  <c r="Z623" i="4"/>
  <c r="T623" s="1"/>
  <c r="B623"/>
  <c r="I623"/>
  <c r="Y623" s="1"/>
  <c r="K624" s="1"/>
  <c r="H623"/>
  <c r="J624" s="1"/>
  <c r="W637" s="1"/>
  <c r="X637" s="1"/>
  <c r="AA175" i="1"/>
  <c r="X112"/>
  <c r="O105" l="1"/>
  <c r="G105"/>
  <c r="R105" s="1"/>
  <c r="M112" s="1"/>
  <c r="V112" s="1"/>
  <c r="Q112" s="1"/>
  <c r="AE106"/>
  <c r="F107" s="1"/>
  <c r="AD624" i="4"/>
  <c r="F625" s="1"/>
  <c r="O623"/>
  <c r="W119" i="1"/>
  <c r="I106"/>
  <c r="G623" i="4"/>
  <c r="R623" s="1"/>
  <c r="M630" s="1"/>
  <c r="B106" i="1"/>
  <c r="Z106"/>
  <c r="T106" s="1"/>
  <c r="H106"/>
  <c r="Z624" i="4"/>
  <c r="T624" s="1"/>
  <c r="H624"/>
  <c r="I624"/>
  <c r="B624"/>
  <c r="AA176" i="1"/>
  <c r="X113"/>
  <c r="Q630" i="4" l="1"/>
  <c r="AE630" s="1"/>
  <c r="G106" i="1"/>
  <c r="R106" s="1"/>
  <c r="M113" s="1"/>
  <c r="J107"/>
  <c r="B107" s="1"/>
  <c r="Y106"/>
  <c r="K107" s="1"/>
  <c r="O106"/>
  <c r="I107"/>
  <c r="J625" i="4"/>
  <c r="W638" s="1"/>
  <c r="X638" s="1"/>
  <c r="G624"/>
  <c r="R624" s="1"/>
  <c r="M631" s="1"/>
  <c r="O624"/>
  <c r="Y624"/>
  <c r="K625" s="1"/>
  <c r="AD625" s="1"/>
  <c r="F626" s="1"/>
  <c r="AA177" i="1"/>
  <c r="Q631" i="4" l="1"/>
  <c r="AE631" s="1"/>
  <c r="AE107" i="1"/>
  <c r="AD107"/>
  <c r="F108" s="1"/>
  <c r="V113"/>
  <c r="Q113" s="1"/>
  <c r="O107"/>
  <c r="Y107"/>
  <c r="K108" s="1"/>
  <c r="Z107"/>
  <c r="T107" s="1"/>
  <c r="W120"/>
  <c r="H107"/>
  <c r="I625" i="4"/>
  <c r="H625"/>
  <c r="B625"/>
  <c r="Z625"/>
  <c r="T625" s="1"/>
  <c r="AA178" i="1"/>
  <c r="G107" l="1"/>
  <c r="R107" s="1"/>
  <c r="M114" s="1"/>
  <c r="J108"/>
  <c r="AE108"/>
  <c r="AD108"/>
  <c r="O625" i="4"/>
  <c r="Y625"/>
  <c r="K626" s="1"/>
  <c r="G625"/>
  <c r="R625" s="1"/>
  <c r="M632" s="1"/>
  <c r="J626"/>
  <c r="W639" s="1"/>
  <c r="X639" s="1"/>
  <c r="AA179" i="1"/>
  <c r="X114"/>
  <c r="AD626" i="4" l="1"/>
  <c r="F627" s="1"/>
  <c r="Q632"/>
  <c r="AE632" s="1"/>
  <c r="F109" i="1"/>
  <c r="V114"/>
  <c r="Q114" s="1"/>
  <c r="Z108"/>
  <c r="T108" s="1"/>
  <c r="W121"/>
  <c r="B108"/>
  <c r="I108"/>
  <c r="H108"/>
  <c r="H626" i="4"/>
  <c r="G626" s="1"/>
  <c r="R626" s="1"/>
  <c r="M633" s="1"/>
  <c r="Z626"/>
  <c r="T626" s="1"/>
  <c r="I626"/>
  <c r="B626"/>
  <c r="AA180" i="1"/>
  <c r="Q633" i="4" l="1"/>
  <c r="AE633" s="1"/>
  <c r="G108" i="1"/>
  <c r="R108" s="1"/>
  <c r="M115" s="1"/>
  <c r="J109"/>
  <c r="W122" s="1"/>
  <c r="O108"/>
  <c r="Y108"/>
  <c r="K109" s="1"/>
  <c r="J627" i="4"/>
  <c r="Z627" s="1"/>
  <c r="T627" s="1"/>
  <c r="O626"/>
  <c r="Y626"/>
  <c r="K627" s="1"/>
  <c r="AA181" i="1"/>
  <c r="X115"/>
  <c r="AD627" i="4" l="1"/>
  <c r="F628" s="1"/>
  <c r="B109" i="1"/>
  <c r="I109"/>
  <c r="O109" s="1"/>
  <c r="Z109"/>
  <c r="T109" s="1"/>
  <c r="V115"/>
  <c r="Q115" s="1"/>
  <c r="AE109"/>
  <c r="AD109"/>
  <c r="H109"/>
  <c r="W640" i="4"/>
  <c r="X640" s="1"/>
  <c r="B627"/>
  <c r="H627"/>
  <c r="G627" s="1"/>
  <c r="R627" s="1"/>
  <c r="M634" s="1"/>
  <c r="I627"/>
  <c r="Y627" s="1"/>
  <c r="K628" s="1"/>
  <c r="AD628" s="1"/>
  <c r="F629" s="1"/>
  <c r="AA182" i="1"/>
  <c r="X116"/>
  <c r="Q634" i="4" l="1"/>
  <c r="AE634" s="1"/>
  <c r="Y109" i="1"/>
  <c r="K110" s="1"/>
  <c r="AE110" s="1"/>
  <c r="F110"/>
  <c r="G109"/>
  <c r="R109" s="1"/>
  <c r="M116" s="1"/>
  <c r="J110"/>
  <c r="Z110" s="1"/>
  <c r="T110" s="1"/>
  <c r="O627" i="4"/>
  <c r="J628"/>
  <c r="W641" s="1"/>
  <c r="X641" s="1"/>
  <c r="AA183" i="1"/>
  <c r="AD110" l="1"/>
  <c r="F111" s="1"/>
  <c r="B110"/>
  <c r="W123"/>
  <c r="I110"/>
  <c r="H110"/>
  <c r="V116"/>
  <c r="Q116" s="1"/>
  <c r="I628" i="4"/>
  <c r="O628" s="1"/>
  <c r="Z628"/>
  <c r="T628" s="1"/>
  <c r="H628"/>
  <c r="G628" s="1"/>
  <c r="R628" s="1"/>
  <c r="M635" s="1"/>
  <c r="B628"/>
  <c r="AA184" i="1"/>
  <c r="X117"/>
  <c r="Q635" i="4" l="1"/>
  <c r="AE635" s="1"/>
  <c r="O110" i="1"/>
  <c r="Y110"/>
  <c r="K111" s="1"/>
  <c r="G110"/>
  <c r="R110" s="1"/>
  <c r="M117" s="1"/>
  <c r="J111"/>
  <c r="B111" s="1"/>
  <c r="Y628" i="4"/>
  <c r="K629" s="1"/>
  <c r="J629"/>
  <c r="W642" s="1"/>
  <c r="X642" s="1"/>
  <c r="AA185" i="1"/>
  <c r="AD629" i="4" l="1"/>
  <c r="F630" s="1"/>
  <c r="V117" i="1"/>
  <c r="Q117" s="1"/>
  <c r="H111"/>
  <c r="W124"/>
  <c r="AD111"/>
  <c r="AE111"/>
  <c r="Z111"/>
  <c r="T111" s="1"/>
  <c r="I111"/>
  <c r="I629" i="4"/>
  <c r="O629" s="1"/>
  <c r="B629"/>
  <c r="H629"/>
  <c r="J630" s="1"/>
  <c r="W643" s="1"/>
  <c r="X643" s="1"/>
  <c r="Z629"/>
  <c r="T629" s="1"/>
  <c r="AA186" i="1"/>
  <c r="X118"/>
  <c r="F112" l="1"/>
  <c r="O111"/>
  <c r="Y111"/>
  <c r="K112" s="1"/>
  <c r="G111"/>
  <c r="R111" s="1"/>
  <c r="M118" s="1"/>
  <c r="J112"/>
  <c r="H630" i="4"/>
  <c r="G630" s="1"/>
  <c r="R630" s="1"/>
  <c r="M637" s="1"/>
  <c r="Q637" s="1"/>
  <c r="B630"/>
  <c r="Y629"/>
  <c r="K630" s="1"/>
  <c r="AD630" s="1"/>
  <c r="F631" s="1"/>
  <c r="Z630"/>
  <c r="T630" s="1"/>
  <c r="G629"/>
  <c r="R629" s="1"/>
  <c r="M636" s="1"/>
  <c r="I630"/>
  <c r="Y630" s="1"/>
  <c r="K631" s="1"/>
  <c r="AA187" i="1"/>
  <c r="AD631" i="4" l="1"/>
  <c r="F632" s="1"/>
  <c r="Q636"/>
  <c r="AE636" s="1"/>
  <c r="AE637" s="1"/>
  <c r="W125" i="1"/>
  <c r="B112"/>
  <c r="AE112"/>
  <c r="AD112"/>
  <c r="F113" s="1"/>
  <c r="Z112"/>
  <c r="T112" s="1"/>
  <c r="H112"/>
  <c r="I112"/>
  <c r="V118"/>
  <c r="Q118" s="1"/>
  <c r="O630" i="4"/>
  <c r="J631"/>
  <c r="W644" s="1"/>
  <c r="X644" s="1"/>
  <c r="AA188" i="1"/>
  <c r="X119"/>
  <c r="J113" l="1"/>
  <c r="W126" s="1"/>
  <c r="G112"/>
  <c r="R112" s="1"/>
  <c r="M119" s="1"/>
  <c r="Y112"/>
  <c r="K113" s="1"/>
  <c r="O112"/>
  <c r="H631" i="4"/>
  <c r="J632" s="1"/>
  <c r="I631"/>
  <c r="O631" s="1"/>
  <c r="Z631"/>
  <c r="T631" s="1"/>
  <c r="B631"/>
  <c r="Y631"/>
  <c r="K632" s="1"/>
  <c r="AD632" s="1"/>
  <c r="F633" s="1"/>
  <c r="AA189" i="1"/>
  <c r="X120"/>
  <c r="B113" l="1"/>
  <c r="V119"/>
  <c r="Q119" s="1"/>
  <c r="AE113"/>
  <c r="AD113"/>
  <c r="Z113"/>
  <c r="T113" s="1"/>
  <c r="I113"/>
  <c r="H113"/>
  <c r="B632" i="4"/>
  <c r="G631"/>
  <c r="R631" s="1"/>
  <c r="M638" s="1"/>
  <c r="W645"/>
  <c r="X645" s="1"/>
  <c r="I632"/>
  <c r="H632"/>
  <c r="Z632"/>
  <c r="T632" s="1"/>
  <c r="AA190" i="1"/>
  <c r="Q638" i="4" l="1"/>
  <c r="AE638" s="1"/>
  <c r="O113" i="1"/>
  <c r="Y113"/>
  <c r="K114" s="1"/>
  <c r="J114"/>
  <c r="I114" s="1"/>
  <c r="G113"/>
  <c r="R113" s="1"/>
  <c r="M120" s="1"/>
  <c r="F114"/>
  <c r="O632" i="4"/>
  <c r="Y632"/>
  <c r="K633" s="1"/>
  <c r="J633"/>
  <c r="I633" s="1"/>
  <c r="G632"/>
  <c r="R632" s="1"/>
  <c r="M639" s="1"/>
  <c r="AA191" i="1"/>
  <c r="X121"/>
  <c r="AD633" i="4" l="1"/>
  <c r="F634" s="1"/>
  <c r="Q639"/>
  <c r="AE639" s="1"/>
  <c r="Z114" i="1"/>
  <c r="T114" s="1"/>
  <c r="H114"/>
  <c r="J115" s="1"/>
  <c r="I115" s="1"/>
  <c r="AD114"/>
  <c r="F115" s="1"/>
  <c r="AE114"/>
  <c r="V120"/>
  <c r="Q120" s="1"/>
  <c r="Y114"/>
  <c r="K115" s="1"/>
  <c r="O114"/>
  <c r="W127"/>
  <c r="B114"/>
  <c r="H633" i="4"/>
  <c r="G633" s="1"/>
  <c r="R633" s="1"/>
  <c r="M640" s="1"/>
  <c r="Z633"/>
  <c r="T633" s="1"/>
  <c r="O633"/>
  <c r="Y633"/>
  <c r="K634" s="1"/>
  <c r="W646"/>
  <c r="X646" s="1"/>
  <c r="B633"/>
  <c r="AA192" i="1"/>
  <c r="AD634" i="4" l="1"/>
  <c r="F635" s="1"/>
  <c r="Q640"/>
  <c r="AE640" s="1"/>
  <c r="G114" i="1"/>
  <c r="R114" s="1"/>
  <c r="M121" s="1"/>
  <c r="Y115"/>
  <c r="K116" s="1"/>
  <c r="O115"/>
  <c r="Z115"/>
  <c r="T115" s="1"/>
  <c r="W128"/>
  <c r="H115"/>
  <c r="AE115"/>
  <c r="AD115"/>
  <c r="B115"/>
  <c r="J634" i="4"/>
  <c r="W647" s="1"/>
  <c r="X647" s="1"/>
  <c r="AA193" i="1"/>
  <c r="V121" l="1"/>
  <c r="Q121" s="1"/>
  <c r="F116"/>
  <c r="AE116"/>
  <c r="AD116"/>
  <c r="J116"/>
  <c r="B116" s="1"/>
  <c r="G115"/>
  <c r="R115" s="1"/>
  <c r="M122" s="1"/>
  <c r="Z634" i="4"/>
  <c r="T634" s="1"/>
  <c r="H634"/>
  <c r="J635" s="1"/>
  <c r="B634"/>
  <c r="I634"/>
  <c r="O634" s="1"/>
  <c r="AA194" i="1"/>
  <c r="X122"/>
  <c r="H116" l="1"/>
  <c r="J117" s="1"/>
  <c r="V122"/>
  <c r="Q122" s="1"/>
  <c r="F117"/>
  <c r="W129"/>
  <c r="I116"/>
  <c r="Z116"/>
  <c r="T116" s="1"/>
  <c r="Y634" i="4"/>
  <c r="K635" s="1"/>
  <c r="AD635" s="1"/>
  <c r="F636" s="1"/>
  <c r="G634"/>
  <c r="R634" s="1"/>
  <c r="M641" s="1"/>
  <c r="W648"/>
  <c r="X648" s="1"/>
  <c r="B635"/>
  <c r="H635"/>
  <c r="I635"/>
  <c r="Z635"/>
  <c r="T635" s="1"/>
  <c r="AA195" i="1"/>
  <c r="X123"/>
  <c r="Q641" i="4" l="1"/>
  <c r="AE641" s="1"/>
  <c r="G116" i="1"/>
  <c r="R116" s="1"/>
  <c r="M123" s="1"/>
  <c r="V123" s="1"/>
  <c r="Z117"/>
  <c r="T117" s="1"/>
  <c r="H117"/>
  <c r="G117" s="1"/>
  <c r="R117" s="1"/>
  <c r="M124" s="1"/>
  <c r="B117"/>
  <c r="Y116"/>
  <c r="K117" s="1"/>
  <c r="O116"/>
  <c r="I117"/>
  <c r="W130"/>
  <c r="J636" i="4"/>
  <c r="W649" s="1"/>
  <c r="X649" s="1"/>
  <c r="G635"/>
  <c r="R635" s="1"/>
  <c r="M642" s="1"/>
  <c r="O635"/>
  <c r="Y635"/>
  <c r="K636" s="1"/>
  <c r="AA196" i="1"/>
  <c r="AD636" i="4" l="1"/>
  <c r="F637" s="1"/>
  <c r="Q642"/>
  <c r="AE642" s="1"/>
  <c r="Q123" i="1"/>
  <c r="AE117"/>
  <c r="AD117"/>
  <c r="F118" s="1"/>
  <c r="O117"/>
  <c r="Y117"/>
  <c r="K118" s="1"/>
  <c r="J118"/>
  <c r="I118" s="1"/>
  <c r="V124"/>
  <c r="Q124" s="1"/>
  <c r="B636" i="4"/>
  <c r="H636"/>
  <c r="J637" s="1"/>
  <c r="I636"/>
  <c r="Z636"/>
  <c r="T636" s="1"/>
  <c r="AA197" i="1"/>
  <c r="O118" l="1"/>
  <c r="Y118"/>
  <c r="K119" s="1"/>
  <c r="B118"/>
  <c r="W131"/>
  <c r="H118"/>
  <c r="Z118"/>
  <c r="T118" s="1"/>
  <c r="AE118"/>
  <c r="AD118"/>
  <c r="G636" i="4"/>
  <c r="R636" s="1"/>
  <c r="M643" s="1"/>
  <c r="W650"/>
  <c r="X650" s="1"/>
  <c r="B637"/>
  <c r="H637"/>
  <c r="Z637"/>
  <c r="T637" s="1"/>
  <c r="Y636"/>
  <c r="K637" s="1"/>
  <c r="AD637" s="1"/>
  <c r="F638" s="1"/>
  <c r="O636"/>
  <c r="I637"/>
  <c r="AA198" i="1"/>
  <c r="X124"/>
  <c r="Q643" i="4" l="1"/>
  <c r="AE643" s="1"/>
  <c r="F119" i="1"/>
  <c r="AD119"/>
  <c r="F120" s="1"/>
  <c r="AE119"/>
  <c r="G118"/>
  <c r="R118" s="1"/>
  <c r="M125" s="1"/>
  <c r="J119"/>
  <c r="B119" s="1"/>
  <c r="O637" i="4"/>
  <c r="Y637"/>
  <c r="K638" s="1"/>
  <c r="J638"/>
  <c r="G637"/>
  <c r="R637" s="1"/>
  <c r="M644" s="1"/>
  <c r="AA199" i="1"/>
  <c r="X125"/>
  <c r="AD638" i="4" l="1"/>
  <c r="F639" s="1"/>
  <c r="Q644"/>
  <c r="AE644" s="1"/>
  <c r="Z119" i="1"/>
  <c r="T119" s="1"/>
  <c r="H119"/>
  <c r="J120" s="1"/>
  <c r="W133" s="1"/>
  <c r="V125"/>
  <c r="Q125" s="1"/>
  <c r="W132"/>
  <c r="I119"/>
  <c r="I638" i="4"/>
  <c r="Z638"/>
  <c r="T638" s="1"/>
  <c r="H638"/>
  <c r="B638"/>
  <c r="W651"/>
  <c r="X651" s="1"/>
  <c r="AA200" i="1"/>
  <c r="G119" l="1"/>
  <c r="R119" s="1"/>
  <c r="M126" s="1"/>
  <c r="V126" s="1"/>
  <c r="Q126" s="1"/>
  <c r="B120"/>
  <c r="Z120"/>
  <c r="T120" s="1"/>
  <c r="O119"/>
  <c r="Y119"/>
  <c r="K120" s="1"/>
  <c r="I120"/>
  <c r="H120"/>
  <c r="Y638" i="4"/>
  <c r="K639" s="1"/>
  <c r="AD639" s="1"/>
  <c r="F640" s="1"/>
  <c r="O638"/>
  <c r="G638"/>
  <c r="R638" s="1"/>
  <c r="M645" s="1"/>
  <c r="J639"/>
  <c r="AA201" i="1"/>
  <c r="X126"/>
  <c r="Q645" i="4" l="1"/>
  <c r="AE645" s="1"/>
  <c r="AD120" i="1"/>
  <c r="AE120"/>
  <c r="O120"/>
  <c r="Y120"/>
  <c r="K121" s="1"/>
  <c r="G120"/>
  <c r="R120" s="1"/>
  <c r="M127" s="1"/>
  <c r="J121"/>
  <c r="W134" s="1"/>
  <c r="W652" i="4"/>
  <c r="X652" s="1"/>
  <c r="B639"/>
  <c r="H639"/>
  <c r="Z639"/>
  <c r="T639" s="1"/>
  <c r="I639"/>
  <c r="AA202" i="1"/>
  <c r="X127"/>
  <c r="Z121" l="1"/>
  <c r="T121" s="1"/>
  <c r="I121"/>
  <c r="O121" s="1"/>
  <c r="H121"/>
  <c r="J122" s="1"/>
  <c r="B121"/>
  <c r="F121"/>
  <c r="V127"/>
  <c r="Q127" s="1"/>
  <c r="AD121"/>
  <c r="F122" s="1"/>
  <c r="AE121"/>
  <c r="O639" i="4"/>
  <c r="Y639"/>
  <c r="K640" s="1"/>
  <c r="G639"/>
  <c r="R639" s="1"/>
  <c r="M646" s="1"/>
  <c r="J640"/>
  <c r="AA203" i="1"/>
  <c r="Y121" l="1"/>
  <c r="K122" s="1"/>
  <c r="AE122" s="1"/>
  <c r="AD640" i="4"/>
  <c r="F641" s="1"/>
  <c r="W135" i="1"/>
  <c r="B122"/>
  <c r="G121"/>
  <c r="R121" s="1"/>
  <c r="M128" s="1"/>
  <c r="V128" s="1"/>
  <c r="Q128" s="1"/>
  <c r="Q646" i="4"/>
  <c r="AE646" s="1"/>
  <c r="H122" i="1"/>
  <c r="G122" s="1"/>
  <c r="R122" s="1"/>
  <c r="M129" s="1"/>
  <c r="Z122"/>
  <c r="T122" s="1"/>
  <c r="I122"/>
  <c r="Y122" s="1"/>
  <c r="K123" s="1"/>
  <c r="I640" i="4"/>
  <c r="W653"/>
  <c r="X653" s="1"/>
  <c r="H640"/>
  <c r="Z640"/>
  <c r="T640" s="1"/>
  <c r="B640"/>
  <c r="AA204" i="1"/>
  <c r="AD122" l="1"/>
  <c r="F123" s="1"/>
  <c r="O122"/>
  <c r="J123"/>
  <c r="B123" s="1"/>
  <c r="V129"/>
  <c r="Q129" s="1"/>
  <c r="AE123"/>
  <c r="AD123"/>
  <c r="Y640" i="4"/>
  <c r="K641" s="1"/>
  <c r="O640"/>
  <c r="J641"/>
  <c r="B641" s="1"/>
  <c r="G640"/>
  <c r="R640" s="1"/>
  <c r="M647" s="1"/>
  <c r="AA205" i="1"/>
  <c r="X128"/>
  <c r="AD641" i="4" l="1"/>
  <c r="F642" s="1"/>
  <c r="Q647"/>
  <c r="AE647" s="1"/>
  <c r="W136" i="1"/>
  <c r="Z123"/>
  <c r="T123" s="1"/>
  <c r="H123"/>
  <c r="G123" s="1"/>
  <c r="R123" s="1"/>
  <c r="M130" s="1"/>
  <c r="I123"/>
  <c r="F124"/>
  <c r="Z641" i="4"/>
  <c r="T641" s="1"/>
  <c r="W654"/>
  <c r="X654" s="1"/>
  <c r="I641"/>
  <c r="H641"/>
  <c r="AA206" i="1"/>
  <c r="X129"/>
  <c r="J124" l="1"/>
  <c r="H124" s="1"/>
  <c r="O123"/>
  <c r="Y123"/>
  <c r="K124" s="1"/>
  <c r="AE124" s="1"/>
  <c r="V130"/>
  <c r="Q130" s="1"/>
  <c r="O641" i="4"/>
  <c r="Y641"/>
  <c r="K642" s="1"/>
  <c r="AD642" s="1"/>
  <c r="F643" s="1"/>
  <c r="G641"/>
  <c r="R641" s="1"/>
  <c r="M648" s="1"/>
  <c r="J642"/>
  <c r="AA207" i="1"/>
  <c r="X130"/>
  <c r="Q648" i="4" l="1"/>
  <c r="AE648" s="1"/>
  <c r="J125" i="1"/>
  <c r="W138" s="1"/>
  <c r="AD124"/>
  <c r="F125" s="1"/>
  <c r="G124"/>
  <c r="R124" s="1"/>
  <c r="M131" s="1"/>
  <c r="V131" s="1"/>
  <c r="Q131" s="1"/>
  <c r="W137"/>
  <c r="I124"/>
  <c r="B124"/>
  <c r="Z124"/>
  <c r="T124" s="1"/>
  <c r="W655" i="4"/>
  <c r="X655" s="1"/>
  <c r="H642"/>
  <c r="Z642"/>
  <c r="T642" s="1"/>
  <c r="B642"/>
  <c r="I642"/>
  <c r="AA208" i="1"/>
  <c r="X131"/>
  <c r="B125" l="1"/>
  <c r="H125"/>
  <c r="G125" s="1"/>
  <c r="R125" s="1"/>
  <c r="M132" s="1"/>
  <c r="Z125"/>
  <c r="T125" s="1"/>
  <c r="Y124"/>
  <c r="K125" s="1"/>
  <c r="O124"/>
  <c r="I125"/>
  <c r="Y125" s="1"/>
  <c r="K126" s="1"/>
  <c r="J643" i="4"/>
  <c r="G642"/>
  <c r="R642" s="1"/>
  <c r="M649" s="1"/>
  <c r="O642"/>
  <c r="Y642"/>
  <c r="K643" s="1"/>
  <c r="AA209" i="1"/>
  <c r="AD643" i="4" l="1"/>
  <c r="F644" s="1"/>
  <c r="Q649"/>
  <c r="AE649" s="1"/>
  <c r="O125" i="1"/>
  <c r="AD125"/>
  <c r="AE125"/>
  <c r="AE126" s="1"/>
  <c r="J126"/>
  <c r="Z126" s="1"/>
  <c r="T126" s="1"/>
  <c r="AD126"/>
  <c r="F127" s="1"/>
  <c r="V132"/>
  <c r="Q132" s="1"/>
  <c r="W656" i="4"/>
  <c r="X656" s="1"/>
  <c r="H643"/>
  <c r="B643"/>
  <c r="Z643"/>
  <c r="T643" s="1"/>
  <c r="I643"/>
  <c r="AA210" i="1"/>
  <c r="X132"/>
  <c r="W139" l="1"/>
  <c r="F126"/>
  <c r="B126"/>
  <c r="H126"/>
  <c r="J127" s="1"/>
  <c r="W140" s="1"/>
  <c r="I126"/>
  <c r="Y126" s="1"/>
  <c r="K127" s="1"/>
  <c r="O643" i="4"/>
  <c r="Y643"/>
  <c r="K644" s="1"/>
  <c r="AD644" s="1"/>
  <c r="F645" s="1"/>
  <c r="G643"/>
  <c r="R643" s="1"/>
  <c r="M650" s="1"/>
  <c r="J644"/>
  <c r="Z644" s="1"/>
  <c r="T644" s="1"/>
  <c r="AA211" i="1"/>
  <c r="Q650" i="4" l="1"/>
  <c r="AE650" s="1"/>
  <c r="G126" i="1"/>
  <c r="R126" s="1"/>
  <c r="M133" s="1"/>
  <c r="O126"/>
  <c r="AD127"/>
  <c r="AE127"/>
  <c r="Z127"/>
  <c r="T127" s="1"/>
  <c r="H127"/>
  <c r="I127"/>
  <c r="B127"/>
  <c r="H644" i="4"/>
  <c r="G644" s="1"/>
  <c r="R644" s="1"/>
  <c r="M651" s="1"/>
  <c r="B644"/>
  <c r="W657"/>
  <c r="X657" s="1"/>
  <c r="I644"/>
  <c r="AA212" i="1"/>
  <c r="X133"/>
  <c r="Q651" i="4" l="1"/>
  <c r="AE651" s="1"/>
  <c r="F128" i="1"/>
  <c r="V133"/>
  <c r="Q133" s="1"/>
  <c r="J645" i="4"/>
  <c r="W658" s="1"/>
  <c r="X658" s="1"/>
  <c r="G127" i="1"/>
  <c r="R127" s="1"/>
  <c r="M134" s="1"/>
  <c r="J128"/>
  <c r="W141" s="1"/>
  <c r="Y127"/>
  <c r="K128" s="1"/>
  <c r="O127"/>
  <c r="Y644" i="4"/>
  <c r="K645" s="1"/>
  <c r="AD645" s="1"/>
  <c r="O644"/>
  <c r="AA213" i="1"/>
  <c r="I645" i="4" l="1"/>
  <c r="Y645" s="1"/>
  <c r="K646" s="1"/>
  <c r="AD646" s="1"/>
  <c r="F647" s="1"/>
  <c r="Z645"/>
  <c r="T645" s="1"/>
  <c r="AD128" i="1"/>
  <c r="F129" s="1"/>
  <c r="AE128"/>
  <c r="H645" i="4"/>
  <c r="G645" s="1"/>
  <c r="R645" s="1"/>
  <c r="M652" s="1"/>
  <c r="B645"/>
  <c r="B128" i="1"/>
  <c r="V134"/>
  <c r="Q134" s="1"/>
  <c r="Z128"/>
  <c r="T128" s="1"/>
  <c r="I128"/>
  <c r="H128"/>
  <c r="F646" i="4"/>
  <c r="AA214" i="1"/>
  <c r="X134"/>
  <c r="Q652" i="4" l="1"/>
  <c r="AE652" s="1"/>
  <c r="O645"/>
  <c r="J646"/>
  <c r="B646" s="1"/>
  <c r="Y128" i="1"/>
  <c r="K129" s="1"/>
  <c r="O128"/>
  <c r="G128"/>
  <c r="R128" s="1"/>
  <c r="M135" s="1"/>
  <c r="J129"/>
  <c r="AA215"/>
  <c r="W659" i="4" l="1"/>
  <c r="X659" s="1"/>
  <c r="I646"/>
  <c r="O646" s="1"/>
  <c r="H646"/>
  <c r="G646" s="1"/>
  <c r="R646" s="1"/>
  <c r="M653" s="1"/>
  <c r="Z646"/>
  <c r="T646" s="1"/>
  <c r="AD129" i="1"/>
  <c r="AE129"/>
  <c r="H129"/>
  <c r="W142"/>
  <c r="B129"/>
  <c r="Z129"/>
  <c r="T129" s="1"/>
  <c r="I129"/>
  <c r="V135"/>
  <c r="Q135" s="1"/>
  <c r="Y646" i="4"/>
  <c r="K647" s="1"/>
  <c r="AA216" i="1"/>
  <c r="X135"/>
  <c r="AD647" i="4" l="1"/>
  <c r="F648" s="1"/>
  <c r="Q653"/>
  <c r="AE653" s="1"/>
  <c r="J647"/>
  <c r="W660" s="1"/>
  <c r="X660" s="1"/>
  <c r="F130" i="1"/>
  <c r="Y129"/>
  <c r="K130" s="1"/>
  <c r="O129"/>
  <c r="J130"/>
  <c r="W143" s="1"/>
  <c r="G129"/>
  <c r="R129" s="1"/>
  <c r="M136" s="1"/>
  <c r="AA217"/>
  <c r="X136"/>
  <c r="H647" i="4" l="1"/>
  <c r="G647" s="1"/>
  <c r="R647" s="1"/>
  <c r="M654" s="1"/>
  <c r="B647"/>
  <c r="Z647"/>
  <c r="T647" s="1"/>
  <c r="I647"/>
  <c r="O647" s="1"/>
  <c r="Z130" i="1"/>
  <c r="T130" s="1"/>
  <c r="B130"/>
  <c r="H130"/>
  <c r="G130" s="1"/>
  <c r="R130" s="1"/>
  <c r="M137" s="1"/>
  <c r="I130"/>
  <c r="O130" s="1"/>
  <c r="AD130"/>
  <c r="AE130"/>
  <c r="V136"/>
  <c r="Q136" s="1"/>
  <c r="AA218"/>
  <c r="X137"/>
  <c r="Q654" i="4" l="1"/>
  <c r="AE654" s="1"/>
  <c r="J648"/>
  <c r="H648" s="1"/>
  <c r="J131" i="1"/>
  <c r="W144" s="1"/>
  <c r="Y647" i="4"/>
  <c r="K648" s="1"/>
  <c r="Y130" i="1"/>
  <c r="K131" s="1"/>
  <c r="AD131" s="1"/>
  <c r="F132" s="1"/>
  <c r="F131"/>
  <c r="V137"/>
  <c r="Q137" s="1"/>
  <c r="AA219"/>
  <c r="AD648" i="4" l="1"/>
  <c r="F649" s="1"/>
  <c r="I648"/>
  <c r="Y648" s="1"/>
  <c r="K649" s="1"/>
  <c r="AD649" s="1"/>
  <c r="F650" s="1"/>
  <c r="B648"/>
  <c r="W661"/>
  <c r="X661" s="1"/>
  <c r="Z648"/>
  <c r="T648" s="1"/>
  <c r="B131" i="1"/>
  <c r="Z131"/>
  <c r="T131" s="1"/>
  <c r="I131"/>
  <c r="O131" s="1"/>
  <c r="H131"/>
  <c r="G131" s="1"/>
  <c r="R131" s="1"/>
  <c r="M138" s="1"/>
  <c r="AE131"/>
  <c r="G648" i="4"/>
  <c r="R648" s="1"/>
  <c r="M655" s="1"/>
  <c r="J649"/>
  <c r="AA220" i="1"/>
  <c r="AE132" l="1"/>
  <c r="Q655" i="4"/>
  <c r="AE655" s="1"/>
  <c r="O648"/>
  <c r="Y131" i="1"/>
  <c r="K132" s="1"/>
  <c r="AD132" s="1"/>
  <c r="J132"/>
  <c r="W145" s="1"/>
  <c r="V138"/>
  <c r="Q138" s="1"/>
  <c r="Z649" i="4"/>
  <c r="T649" s="1"/>
  <c r="W662"/>
  <c r="X662" s="1"/>
  <c r="I649"/>
  <c r="H649"/>
  <c r="B649"/>
  <c r="AA221" i="1"/>
  <c r="X138"/>
  <c r="F133" l="1"/>
  <c r="I132"/>
  <c r="O132" s="1"/>
  <c r="B132"/>
  <c r="H132"/>
  <c r="G132" s="1"/>
  <c r="R132" s="1"/>
  <c r="M139" s="1"/>
  <c r="V139" s="1"/>
  <c r="Q139" s="1"/>
  <c r="Z132"/>
  <c r="T132" s="1"/>
  <c r="O649" i="4"/>
  <c r="Y649"/>
  <c r="K650" s="1"/>
  <c r="G649"/>
  <c r="R649" s="1"/>
  <c r="M656" s="1"/>
  <c r="J650"/>
  <c r="B650" s="1"/>
  <c r="AA222" i="1"/>
  <c r="AD650" i="4" l="1"/>
  <c r="F651" s="1"/>
  <c r="Q656"/>
  <c r="AE656" s="1"/>
  <c r="J133" i="1"/>
  <c r="W146" s="1"/>
  <c r="Y132"/>
  <c r="K133" s="1"/>
  <c r="Z650" i="4"/>
  <c r="T650" s="1"/>
  <c r="W663"/>
  <c r="X663" s="1"/>
  <c r="H650"/>
  <c r="I650"/>
  <c r="AA223" i="1"/>
  <c r="X139"/>
  <c r="Z133" l="1"/>
  <c r="T133" s="1"/>
  <c r="H133"/>
  <c r="G133" s="1"/>
  <c r="R133" s="1"/>
  <c r="M140" s="1"/>
  <c r="V140" s="1"/>
  <c r="Q140" s="1"/>
  <c r="B133"/>
  <c r="I133"/>
  <c r="Y133" s="1"/>
  <c r="K134" s="1"/>
  <c r="AD134" s="1"/>
  <c r="AD133"/>
  <c r="F134" s="1"/>
  <c r="AE133"/>
  <c r="Y650" i="4"/>
  <c r="K651" s="1"/>
  <c r="AD651" s="1"/>
  <c r="F652" s="1"/>
  <c r="O650"/>
  <c r="J651"/>
  <c r="I651" s="1"/>
  <c r="G650"/>
  <c r="R650" s="1"/>
  <c r="M657" s="1"/>
  <c r="AA224" i="1"/>
  <c r="X140"/>
  <c r="Q657" i="4" l="1"/>
  <c r="AE657" s="1"/>
  <c r="AE134" i="1"/>
  <c r="J134"/>
  <c r="I134" s="1"/>
  <c r="Y134" s="1"/>
  <c r="K135" s="1"/>
  <c r="O133"/>
  <c r="F135"/>
  <c r="H651" i="4"/>
  <c r="J652" s="1"/>
  <c r="O651"/>
  <c r="Y651"/>
  <c r="K652" s="1"/>
  <c r="Z651"/>
  <c r="T651" s="1"/>
  <c r="W664"/>
  <c r="X664" s="1"/>
  <c r="B651"/>
  <c r="AA225" i="1"/>
  <c r="AD652" i="4" l="1"/>
  <c r="F653" s="1"/>
  <c r="W147" i="1"/>
  <c r="H134"/>
  <c r="Z134"/>
  <c r="T134" s="1"/>
  <c r="O134"/>
  <c r="B134"/>
  <c r="AE135"/>
  <c r="AD135"/>
  <c r="F136" s="1"/>
  <c r="G651" i="4"/>
  <c r="R651" s="1"/>
  <c r="M658" s="1"/>
  <c r="I652"/>
  <c r="W665"/>
  <c r="X665" s="1"/>
  <c r="Z652"/>
  <c r="T652" s="1"/>
  <c r="B652"/>
  <c r="H652"/>
  <c r="AA226" i="1"/>
  <c r="X141"/>
  <c r="Q658" i="4" l="1"/>
  <c r="AE658" s="1"/>
  <c r="G134" i="1"/>
  <c r="R134" s="1"/>
  <c r="M141" s="1"/>
  <c r="V141" s="1"/>
  <c r="Q141" s="1"/>
  <c r="J135"/>
  <c r="B135" s="1"/>
  <c r="G652" i="4"/>
  <c r="R652" s="1"/>
  <c r="M659" s="1"/>
  <c r="J653"/>
  <c r="Z653" s="1"/>
  <c r="T653" s="1"/>
  <c r="O652"/>
  <c r="Y652"/>
  <c r="K653" s="1"/>
  <c r="AD653" s="1"/>
  <c r="F654" s="1"/>
  <c r="AA227" i="1"/>
  <c r="Q659" i="4" l="1"/>
  <c r="AE659" s="1"/>
  <c r="W148" i="1"/>
  <c r="I135"/>
  <c r="Z135"/>
  <c r="T135" s="1"/>
  <c r="H135"/>
  <c r="I653" i="4"/>
  <c r="W666"/>
  <c r="X666" s="1"/>
  <c r="B653"/>
  <c r="H653"/>
  <c r="AA228" i="1"/>
  <c r="X142"/>
  <c r="Y135" l="1"/>
  <c r="K136" s="1"/>
  <c r="O135"/>
  <c r="G135"/>
  <c r="R135" s="1"/>
  <c r="M142" s="1"/>
  <c r="V142" s="1"/>
  <c r="Q142" s="1"/>
  <c r="J136"/>
  <c r="O653" i="4"/>
  <c r="Y653"/>
  <c r="K654" s="1"/>
  <c r="J654"/>
  <c r="G653"/>
  <c r="R653" s="1"/>
  <c r="M660" s="1"/>
  <c r="AA229" i="1"/>
  <c r="AD654" i="4" l="1"/>
  <c r="F655" s="1"/>
  <c r="Q660"/>
  <c r="AE660" s="1"/>
  <c r="AD136" i="1"/>
  <c r="AE136"/>
  <c r="W149"/>
  <c r="H136"/>
  <c r="Z136"/>
  <c r="T136" s="1"/>
  <c r="B136"/>
  <c r="I136"/>
  <c r="H654" i="4"/>
  <c r="W667"/>
  <c r="X667" s="1"/>
  <c r="Z654"/>
  <c r="T654" s="1"/>
  <c r="I654"/>
  <c r="B654"/>
  <c r="AA230" i="1"/>
  <c r="X143"/>
  <c r="F137" l="1"/>
  <c r="G136"/>
  <c r="R136" s="1"/>
  <c r="M143" s="1"/>
  <c r="V143" s="1"/>
  <c r="Q143" s="1"/>
  <c r="J137"/>
  <c r="O136"/>
  <c r="Y136"/>
  <c r="K137" s="1"/>
  <c r="I137"/>
  <c r="O137" s="1"/>
  <c r="G654" i="4"/>
  <c r="R654" s="1"/>
  <c r="M661" s="1"/>
  <c r="J655"/>
  <c r="W668" s="1"/>
  <c r="X668" s="1"/>
  <c r="O654"/>
  <c r="Y654"/>
  <c r="K655" s="1"/>
  <c r="AA231" i="1"/>
  <c r="AD655" i="4" l="1"/>
  <c r="F656" s="1"/>
  <c r="Q661"/>
  <c r="AE661" s="1"/>
  <c r="AD137" i="1"/>
  <c r="AE137"/>
  <c r="Z137"/>
  <c r="T137" s="1"/>
  <c r="B137"/>
  <c r="H137"/>
  <c r="W150"/>
  <c r="Y137"/>
  <c r="K138" s="1"/>
  <c r="AD138" s="1"/>
  <c r="F139" s="1"/>
  <c r="B655" i="4"/>
  <c r="I655"/>
  <c r="Z655"/>
  <c r="T655" s="1"/>
  <c r="H655"/>
  <c r="AA232" i="1"/>
  <c r="F138" l="1"/>
  <c r="AE138"/>
  <c r="G137"/>
  <c r="R137" s="1"/>
  <c r="M144" s="1"/>
  <c r="V144" s="1"/>
  <c r="Q144" s="1"/>
  <c r="J138"/>
  <c r="Y655" i="4"/>
  <c r="K656" s="1"/>
  <c r="AD656" s="1"/>
  <c r="F657" s="1"/>
  <c r="O655"/>
  <c r="G655"/>
  <c r="R655" s="1"/>
  <c r="M662" s="1"/>
  <c r="J656"/>
  <c r="H656" s="1"/>
  <c r="AA233" i="1"/>
  <c r="X144"/>
  <c r="Q662" i="4" l="1"/>
  <c r="AE662" s="1"/>
  <c r="B138" i="1"/>
  <c r="W151"/>
  <c r="Z138"/>
  <c r="T138" s="1"/>
  <c r="I138"/>
  <c r="H138"/>
  <c r="Z656" i="4"/>
  <c r="T656" s="1"/>
  <c r="J657"/>
  <c r="G656"/>
  <c r="R656" s="1"/>
  <c r="M663" s="1"/>
  <c r="I656"/>
  <c r="W669"/>
  <c r="X669" s="1"/>
  <c r="B656"/>
  <c r="AA234" i="1"/>
  <c r="Q663" i="4" l="1"/>
  <c r="AE663" s="1"/>
  <c r="G138" i="1"/>
  <c r="R138" s="1"/>
  <c r="M145" s="1"/>
  <c r="V145" s="1"/>
  <c r="Q145" s="1"/>
  <c r="J139"/>
  <c r="W152" s="1"/>
  <c r="O138"/>
  <c r="Y138"/>
  <c r="K139" s="1"/>
  <c r="I139"/>
  <c r="Y656" i="4"/>
  <c r="K657" s="1"/>
  <c r="O656"/>
  <c r="I657"/>
  <c r="B657"/>
  <c r="W670"/>
  <c r="X670" s="1"/>
  <c r="H657"/>
  <c r="Z657"/>
  <c r="T657" s="1"/>
  <c r="AA235" i="1"/>
  <c r="X145"/>
  <c r="AD657" i="4" l="1"/>
  <c r="F658" s="1"/>
  <c r="AD139" i="1"/>
  <c r="AE139"/>
  <c r="B139"/>
  <c r="H139"/>
  <c r="Z139"/>
  <c r="T139" s="1"/>
  <c r="Y139"/>
  <c r="K140" s="1"/>
  <c r="O139"/>
  <c r="J658" i="4"/>
  <c r="W671" s="1"/>
  <c r="X671" s="1"/>
  <c r="G657"/>
  <c r="R657" s="1"/>
  <c r="M664" s="1"/>
  <c r="Y657"/>
  <c r="K658" s="1"/>
  <c r="AD658" s="1"/>
  <c r="F659" s="1"/>
  <c r="O657"/>
  <c r="AA236" i="1"/>
  <c r="Q664" i="4" l="1"/>
  <c r="AE664" s="1"/>
  <c r="F140" i="1"/>
  <c r="AD140"/>
  <c r="F141" s="1"/>
  <c r="AE140"/>
  <c r="J140"/>
  <c r="B140" s="1"/>
  <c r="G139"/>
  <c r="R139" s="1"/>
  <c r="M146" s="1"/>
  <c r="V146" s="1"/>
  <c r="Q146" s="1"/>
  <c r="I658" i="4"/>
  <c r="Z658"/>
  <c r="T658" s="1"/>
  <c r="B658"/>
  <c r="H658"/>
  <c r="AA237" i="1"/>
  <c r="X146"/>
  <c r="H140" l="1"/>
  <c r="J141" s="1"/>
  <c r="W153"/>
  <c r="I140"/>
  <c r="Z140"/>
  <c r="T140" s="1"/>
  <c r="O658" i="4"/>
  <c r="Y658"/>
  <c r="K659" s="1"/>
  <c r="G658"/>
  <c r="R658" s="1"/>
  <c r="M665" s="1"/>
  <c r="J659"/>
  <c r="W672" s="1"/>
  <c r="X672" s="1"/>
  <c r="AA238" i="1"/>
  <c r="AD659" i="4" l="1"/>
  <c r="F660" s="1"/>
  <c r="Q665"/>
  <c r="AE665" s="1"/>
  <c r="H141" i="1"/>
  <c r="G141" s="1"/>
  <c r="R141" s="1"/>
  <c r="M148" s="1"/>
  <c r="V148" s="1"/>
  <c r="Q148" s="1"/>
  <c r="G140"/>
  <c r="R140" s="1"/>
  <c r="M147" s="1"/>
  <c r="V147" s="1"/>
  <c r="Q147" s="1"/>
  <c r="Z141"/>
  <c r="T141" s="1"/>
  <c r="B141"/>
  <c r="W154"/>
  <c r="O140"/>
  <c r="Y140"/>
  <c r="K141" s="1"/>
  <c r="I141"/>
  <c r="Z659" i="4"/>
  <c r="T659" s="1"/>
  <c r="I659"/>
  <c r="H659"/>
  <c r="B659"/>
  <c r="AA239" i="1"/>
  <c r="X147"/>
  <c r="O141" l="1"/>
  <c r="Y141"/>
  <c r="K142" s="1"/>
  <c r="AE141"/>
  <c r="AD141"/>
  <c r="J142"/>
  <c r="O659" i="4"/>
  <c r="Y659"/>
  <c r="K660" s="1"/>
  <c r="AD660" s="1"/>
  <c r="F661" s="1"/>
  <c r="G659"/>
  <c r="R659" s="1"/>
  <c r="M666" s="1"/>
  <c r="J660"/>
  <c r="W673" s="1"/>
  <c r="X673" s="1"/>
  <c r="AA240" i="1"/>
  <c r="Q666" i="4" l="1"/>
  <c r="AE666" s="1"/>
  <c r="B142" i="1"/>
  <c r="Z142"/>
  <c r="T142" s="1"/>
  <c r="H142"/>
  <c r="I142"/>
  <c r="W155"/>
  <c r="AD142"/>
  <c r="F143" s="1"/>
  <c r="AE142"/>
  <c r="F142"/>
  <c r="Z660" i="4"/>
  <c r="T660" s="1"/>
  <c r="H660"/>
  <c r="I660"/>
  <c r="B660"/>
  <c r="AA241" i="1"/>
  <c r="X148"/>
  <c r="J143" l="1"/>
  <c r="G142"/>
  <c r="R142" s="1"/>
  <c r="M149" s="1"/>
  <c r="V149" s="1"/>
  <c r="Q149" s="1"/>
  <c r="O142"/>
  <c r="Y142"/>
  <c r="K143" s="1"/>
  <c r="G660" i="4"/>
  <c r="R660" s="1"/>
  <c r="M667" s="1"/>
  <c r="J661"/>
  <c r="W674" s="1"/>
  <c r="X674" s="1"/>
  <c r="O660"/>
  <c r="Y660"/>
  <c r="K661" s="1"/>
  <c r="AA242" i="1"/>
  <c r="AD661" i="4" l="1"/>
  <c r="F662" s="1"/>
  <c r="Q667"/>
  <c r="AE667" s="1"/>
  <c r="W156" i="1"/>
  <c r="H143"/>
  <c r="I143"/>
  <c r="B143"/>
  <c r="Z143"/>
  <c r="T143" s="1"/>
  <c r="AD143"/>
  <c r="AE143"/>
  <c r="I661" i="4"/>
  <c r="H661"/>
  <c r="B661"/>
  <c r="Z661"/>
  <c r="T661" s="1"/>
  <c r="AA243" i="1"/>
  <c r="AA244" s="1"/>
  <c r="AA245" s="1"/>
  <c r="AA246" s="1"/>
  <c r="AA247" s="1"/>
  <c r="AA248" s="1"/>
  <c r="AA249" s="1"/>
  <c r="AA250" s="1"/>
  <c r="AA251" s="1"/>
  <c r="AA252" s="1"/>
  <c r="AA253" s="1"/>
  <c r="AA254" s="1"/>
  <c r="AA255" s="1"/>
  <c r="AA256" s="1"/>
  <c r="AA257" s="1"/>
  <c r="AA258" s="1"/>
  <c r="AA259" s="1"/>
  <c r="AA260" s="1"/>
  <c r="AA261" s="1"/>
  <c r="AA262" s="1"/>
  <c r="AA263" s="1"/>
  <c r="AA264" s="1"/>
  <c r="AA265" s="1"/>
  <c r="AA266" s="1"/>
  <c r="AA267" s="1"/>
  <c r="AA268" s="1"/>
  <c r="AA269" s="1"/>
  <c r="AA270" s="1"/>
  <c r="AA271" s="1"/>
  <c r="AA272" s="1"/>
  <c r="AA273" s="1"/>
  <c r="AA274" s="1"/>
  <c r="AA275" s="1"/>
  <c r="AA276" s="1"/>
  <c r="AA277" s="1"/>
  <c r="AA278" s="1"/>
  <c r="AA279" s="1"/>
  <c r="AA280" s="1"/>
  <c r="AA281" s="1"/>
  <c r="AA282" s="1"/>
  <c r="AA283" s="1"/>
  <c r="AA284" s="1"/>
  <c r="AA285" s="1"/>
  <c r="AA286" s="1"/>
  <c r="AA287" s="1"/>
  <c r="AA288" s="1"/>
  <c r="AA289" s="1"/>
  <c r="AA290" s="1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AA314" s="1"/>
  <c r="AA315" s="1"/>
  <c r="AA316" s="1"/>
  <c r="AA317" s="1"/>
  <c r="AA318" s="1"/>
  <c r="AA319" s="1"/>
  <c r="AA320" s="1"/>
  <c r="AA321" s="1"/>
  <c r="AA322" s="1"/>
  <c r="AA323" s="1"/>
  <c r="AA324" s="1"/>
  <c r="AA325" s="1"/>
  <c r="AA326" s="1"/>
  <c r="AA327" s="1"/>
  <c r="AA328" s="1"/>
  <c r="AA329" s="1"/>
  <c r="AA330" s="1"/>
  <c r="AA331" s="1"/>
  <c r="AA332" s="1"/>
  <c r="AA333" s="1"/>
  <c r="AA334" s="1"/>
  <c r="AA335" s="1"/>
  <c r="AA336" s="1"/>
  <c r="AA337" s="1"/>
  <c r="AA338" s="1"/>
  <c r="AA339" s="1"/>
  <c r="AA340" s="1"/>
  <c r="AA341" s="1"/>
  <c r="AA342" s="1"/>
  <c r="AA343" s="1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A364" s="1"/>
  <c r="AA365" s="1"/>
  <c r="AA366" s="1"/>
  <c r="AA367" s="1"/>
  <c r="AA368" s="1"/>
  <c r="AA369" s="1"/>
  <c r="AA370" s="1"/>
  <c r="AA371" s="1"/>
  <c r="AA372" s="1"/>
  <c r="AA373" s="1"/>
  <c r="AA374" s="1"/>
  <c r="AA375" s="1"/>
  <c r="AA376" s="1"/>
  <c r="AA377" s="1"/>
  <c r="AA378" s="1"/>
  <c r="AA379" s="1"/>
  <c r="AA380" s="1"/>
  <c r="AA381" s="1"/>
  <c r="AA382" s="1"/>
  <c r="AA383" s="1"/>
  <c r="AA384" s="1"/>
  <c r="AA385" s="1"/>
  <c r="AA386" s="1"/>
  <c r="AA387" s="1"/>
  <c r="AA388" s="1"/>
  <c r="AA389" s="1"/>
  <c r="AA390" s="1"/>
  <c r="AA391" s="1"/>
  <c r="AA392" s="1"/>
  <c r="AA393" s="1"/>
  <c r="AA394" s="1"/>
  <c r="AA395" s="1"/>
  <c r="AA396" s="1"/>
  <c r="AA397" s="1"/>
  <c r="AA398" s="1"/>
  <c r="AA399" s="1"/>
  <c r="AA400" s="1"/>
  <c r="AA401" s="1"/>
  <c r="AA402" s="1"/>
  <c r="AA403" s="1"/>
  <c r="AA404" s="1"/>
  <c r="AA405" s="1"/>
  <c r="AA406" s="1"/>
  <c r="AA407" s="1"/>
  <c r="AA408" s="1"/>
  <c r="AA409" s="1"/>
  <c r="AA410" s="1"/>
  <c r="AA411" s="1"/>
  <c r="AA412" s="1"/>
  <c r="AA413" s="1"/>
  <c r="AA414" s="1"/>
  <c r="AA415" s="1"/>
  <c r="AA416" s="1"/>
  <c r="AA417" s="1"/>
  <c r="AA418" s="1"/>
  <c r="AA419" s="1"/>
  <c r="AA420" s="1"/>
  <c r="AA421" s="1"/>
  <c r="AA422" s="1"/>
  <c r="AA423" s="1"/>
  <c r="AA424" s="1"/>
  <c r="AA425" s="1"/>
  <c r="AA426" s="1"/>
  <c r="AA427" s="1"/>
  <c r="AA428" s="1"/>
  <c r="AA429" s="1"/>
  <c r="AA430" s="1"/>
  <c r="AA431" s="1"/>
  <c r="AA432" s="1"/>
  <c r="AA433" s="1"/>
  <c r="AA434" s="1"/>
  <c r="AA435" s="1"/>
  <c r="AA436" s="1"/>
  <c r="AA437" s="1"/>
  <c r="AA438" s="1"/>
  <c r="AA439" s="1"/>
  <c r="AA440" s="1"/>
  <c r="AA441" s="1"/>
  <c r="AA442" s="1"/>
  <c r="AA443" s="1"/>
  <c r="AA444" s="1"/>
  <c r="AA445" s="1"/>
  <c r="AA446" s="1"/>
  <c r="AA447" s="1"/>
  <c r="AA448" s="1"/>
  <c r="AA449" s="1"/>
  <c r="AA450" s="1"/>
  <c r="AA451" s="1"/>
  <c r="AA452" s="1"/>
  <c r="AA453" s="1"/>
  <c r="AA454" s="1"/>
  <c r="AA455" s="1"/>
  <c r="AA456" s="1"/>
  <c r="AA457" s="1"/>
  <c r="AA458" s="1"/>
  <c r="AA459" s="1"/>
  <c r="AA460" s="1"/>
  <c r="AA461" s="1"/>
  <c r="AA462" s="1"/>
  <c r="AA463" s="1"/>
  <c r="AA464" s="1"/>
  <c r="AA465" s="1"/>
  <c r="AA466" s="1"/>
  <c r="AA467" s="1"/>
  <c r="AA468" s="1"/>
  <c r="AA469" s="1"/>
  <c r="AA470" s="1"/>
  <c r="AA471" s="1"/>
  <c r="AA472" s="1"/>
  <c r="AA473" s="1"/>
  <c r="AA474" s="1"/>
  <c r="AA475" s="1"/>
  <c r="AA476" s="1"/>
  <c r="AA477" s="1"/>
  <c r="AA478" s="1"/>
  <c r="AA479" s="1"/>
  <c r="AA480" s="1"/>
  <c r="AA481" s="1"/>
  <c r="AA482" s="1"/>
  <c r="AA483" s="1"/>
  <c r="AA484" s="1"/>
  <c r="AA485" s="1"/>
  <c r="AA486" s="1"/>
  <c r="AA487" s="1"/>
  <c r="AA488" s="1"/>
  <c r="AA489" s="1"/>
  <c r="AA490" s="1"/>
  <c r="AA491" s="1"/>
  <c r="AA492" s="1"/>
  <c r="AA493" s="1"/>
  <c r="AA494" s="1"/>
  <c r="AA495" s="1"/>
  <c r="AA496" s="1"/>
  <c r="AA497" s="1"/>
  <c r="AA498" s="1"/>
  <c r="AA499" s="1"/>
  <c r="AA500" s="1"/>
  <c r="AA501" s="1"/>
  <c r="AA502" s="1"/>
  <c r="AA503" s="1"/>
  <c r="AA504" s="1"/>
  <c r="AA505" s="1"/>
  <c r="AA506" s="1"/>
  <c r="AA507" s="1"/>
  <c r="AA508" s="1"/>
  <c r="AA509" s="1"/>
  <c r="AA510" s="1"/>
  <c r="AA511" s="1"/>
  <c r="AA512" s="1"/>
  <c r="AA513" s="1"/>
  <c r="AA514" s="1"/>
  <c r="AA515" s="1"/>
  <c r="AA516" s="1"/>
  <c r="AA517" s="1"/>
  <c r="AA518" s="1"/>
  <c r="AA519" s="1"/>
  <c r="AA520" s="1"/>
  <c r="AA521" s="1"/>
  <c r="AA522" s="1"/>
  <c r="AA523" s="1"/>
  <c r="AA524" s="1"/>
  <c r="AA525" s="1"/>
  <c r="AA526" s="1"/>
  <c r="AA527" s="1"/>
  <c r="AA528" s="1"/>
  <c r="AA529" s="1"/>
  <c r="AA530" s="1"/>
  <c r="AA531" s="1"/>
  <c r="AA532" s="1"/>
  <c r="AA533" s="1"/>
  <c r="AA534" s="1"/>
  <c r="AA535" s="1"/>
  <c r="AA536" s="1"/>
  <c r="AA537" s="1"/>
  <c r="AA538" s="1"/>
  <c r="AA539" s="1"/>
  <c r="AA540" s="1"/>
  <c r="AA541" s="1"/>
  <c r="AA542" s="1"/>
  <c r="AA543" s="1"/>
  <c r="AA544" s="1"/>
  <c r="AA545" s="1"/>
  <c r="AA546" s="1"/>
  <c r="AA547" s="1"/>
  <c r="AA548" s="1"/>
  <c r="AA549" s="1"/>
  <c r="AA550" s="1"/>
  <c r="AA551" s="1"/>
  <c r="AA552" s="1"/>
  <c r="AA553" s="1"/>
  <c r="AA554" s="1"/>
  <c r="AA555" s="1"/>
  <c r="AA556" s="1"/>
  <c r="AA557" s="1"/>
  <c r="AA558" s="1"/>
  <c r="AA559" s="1"/>
  <c r="AA560" s="1"/>
  <c r="AA561" s="1"/>
  <c r="AA562" s="1"/>
  <c r="AA563" s="1"/>
  <c r="AA564" s="1"/>
  <c r="AA565" s="1"/>
  <c r="AA566" s="1"/>
  <c r="AA567" s="1"/>
  <c r="AA568" s="1"/>
  <c r="AA569" s="1"/>
  <c r="AA570" s="1"/>
  <c r="AA571" s="1"/>
  <c r="AA572" s="1"/>
  <c r="AA573" s="1"/>
  <c r="AA574" s="1"/>
  <c r="AA575" s="1"/>
  <c r="AA576" s="1"/>
  <c r="AA577" s="1"/>
  <c r="AA578" s="1"/>
  <c r="AA579" s="1"/>
  <c r="AA580" s="1"/>
  <c r="AA581" s="1"/>
  <c r="AA582" s="1"/>
  <c r="AA583" s="1"/>
  <c r="AA584" s="1"/>
  <c r="AA585" s="1"/>
  <c r="AA586" s="1"/>
  <c r="AA587" s="1"/>
  <c r="AA588" s="1"/>
  <c r="AA589" s="1"/>
  <c r="AA590" s="1"/>
  <c r="AA591" s="1"/>
  <c r="AA592" s="1"/>
  <c r="AA593" s="1"/>
  <c r="AA594" s="1"/>
  <c r="AA595" s="1"/>
  <c r="AA596" s="1"/>
  <c r="AA597" s="1"/>
  <c r="AA598" s="1"/>
  <c r="AA599" s="1"/>
  <c r="AA600" s="1"/>
  <c r="AA601" s="1"/>
  <c r="AA602" s="1"/>
  <c r="AA603" s="1"/>
  <c r="AA604" s="1"/>
  <c r="AA605" s="1"/>
  <c r="AA606" s="1"/>
  <c r="AA607" s="1"/>
  <c r="AA608" s="1"/>
  <c r="AA609" s="1"/>
  <c r="AA610" s="1"/>
  <c r="AA611" s="1"/>
  <c r="AA612" s="1"/>
  <c r="AA613" s="1"/>
  <c r="AA614" s="1"/>
  <c r="AA615" s="1"/>
  <c r="AA616" s="1"/>
  <c r="AA617" s="1"/>
  <c r="AA618" s="1"/>
  <c r="AA619" s="1"/>
  <c r="AA620" s="1"/>
  <c r="AA621" s="1"/>
  <c r="AA622" s="1"/>
  <c r="AA623" s="1"/>
  <c r="AA624" s="1"/>
  <c r="AA625" s="1"/>
  <c r="AA626" s="1"/>
  <c r="AA627" s="1"/>
  <c r="AA628" s="1"/>
  <c r="AA629" s="1"/>
  <c r="AA630" s="1"/>
  <c r="AA631" s="1"/>
  <c r="AA632" s="1"/>
  <c r="AA633" s="1"/>
  <c r="AA634" s="1"/>
  <c r="AA635" s="1"/>
  <c r="AA636" s="1"/>
  <c r="AA637" s="1"/>
  <c r="AA638" s="1"/>
  <c r="AA639" s="1"/>
  <c r="AA640" s="1"/>
  <c r="AA641" s="1"/>
  <c r="AA642" s="1"/>
  <c r="AA643" s="1"/>
  <c r="AA644" s="1"/>
  <c r="AA645" s="1"/>
  <c r="AA646" s="1"/>
  <c r="AA647" s="1"/>
  <c r="AA648" s="1"/>
  <c r="AA649" s="1"/>
  <c r="AA650" s="1"/>
  <c r="AA651" s="1"/>
  <c r="AA652" s="1"/>
  <c r="AA653" s="1"/>
  <c r="AA654" s="1"/>
  <c r="AA655" s="1"/>
  <c r="AA656" s="1"/>
  <c r="AA657" s="1"/>
  <c r="AA658" s="1"/>
  <c r="AA659" s="1"/>
  <c r="AA660" s="1"/>
  <c r="AA661" s="1"/>
  <c r="AA662" s="1"/>
  <c r="AA663" s="1"/>
  <c r="AA664" s="1"/>
  <c r="AA665" s="1"/>
  <c r="AA666" s="1"/>
  <c r="AA667" s="1"/>
  <c r="AA668" s="1"/>
  <c r="AA669" s="1"/>
  <c r="AA670" s="1"/>
  <c r="AA671" s="1"/>
  <c r="AA672" s="1"/>
  <c r="AA673" s="1"/>
  <c r="AA674" s="1"/>
  <c r="AA675" s="1"/>
  <c r="AA676" s="1"/>
  <c r="AA677" s="1"/>
  <c r="AA678" s="1"/>
  <c r="AA679" s="1"/>
  <c r="AA680" s="1"/>
  <c r="AA681" s="1"/>
  <c r="AA682" s="1"/>
  <c r="AA683" s="1"/>
  <c r="AA684" s="1"/>
  <c r="AA685" s="1"/>
  <c r="AA686" s="1"/>
  <c r="AA687" s="1"/>
  <c r="AA688" s="1"/>
  <c r="AA689" s="1"/>
  <c r="AA690" s="1"/>
  <c r="AA691" s="1"/>
  <c r="AA692" s="1"/>
  <c r="AA693" s="1"/>
  <c r="AA694" s="1"/>
  <c r="AA695" s="1"/>
  <c r="AA696" s="1"/>
  <c r="AA697" s="1"/>
  <c r="AA698" s="1"/>
  <c r="AA699" s="1"/>
  <c r="AA700" s="1"/>
  <c r="AA701" s="1"/>
  <c r="AA702" s="1"/>
  <c r="AA703" s="1"/>
  <c r="AA704" s="1"/>
  <c r="AA705" s="1"/>
  <c r="AA706" s="1"/>
  <c r="AA707" s="1"/>
  <c r="AA708" s="1"/>
  <c r="AA709" s="1"/>
  <c r="AA710" s="1"/>
  <c r="AA711" s="1"/>
  <c r="AA712" s="1"/>
  <c r="AA713" s="1"/>
  <c r="AA714" s="1"/>
  <c r="AA715" s="1"/>
  <c r="AA716" s="1"/>
  <c r="AA717" s="1"/>
  <c r="AA718" s="1"/>
  <c r="AA719" s="1"/>
  <c r="AA720" s="1"/>
  <c r="AA721" s="1"/>
  <c r="AA722" s="1"/>
  <c r="AA723" s="1"/>
  <c r="AA724" s="1"/>
  <c r="AA725" s="1"/>
  <c r="AA726" s="1"/>
  <c r="AA727" s="1"/>
  <c r="AA728" s="1"/>
  <c r="AA729" s="1"/>
  <c r="AA730" s="1"/>
  <c r="AA731" s="1"/>
  <c r="AA732" s="1"/>
  <c r="AA733" s="1"/>
  <c r="AA734" s="1"/>
  <c r="AA735" s="1"/>
  <c r="AA736" s="1"/>
  <c r="AA737" s="1"/>
  <c r="AA738" s="1"/>
  <c r="AA739" s="1"/>
  <c r="AA740" s="1"/>
  <c r="AA741" s="1"/>
  <c r="AA742" s="1"/>
  <c r="AA743" s="1"/>
  <c r="AA744" s="1"/>
  <c r="AA745" s="1"/>
  <c r="AA746" s="1"/>
  <c r="AA747" s="1"/>
  <c r="AA748" s="1"/>
  <c r="AA749" s="1"/>
  <c r="AA750" s="1"/>
  <c r="AA751" s="1"/>
  <c r="AA752" s="1"/>
  <c r="AA753" s="1"/>
  <c r="AA754" s="1"/>
  <c r="AA755" s="1"/>
  <c r="AA756" s="1"/>
  <c r="AA757" s="1"/>
  <c r="AA758" s="1"/>
  <c r="AA759" s="1"/>
  <c r="AA760" s="1"/>
  <c r="AA761" s="1"/>
  <c r="AA762" s="1"/>
  <c r="AA763" s="1"/>
  <c r="AA764" s="1"/>
  <c r="AA765" s="1"/>
  <c r="AA766" s="1"/>
  <c r="AA767" s="1"/>
  <c r="AA768" s="1"/>
  <c r="AA769" s="1"/>
  <c r="AA770" s="1"/>
  <c r="AA771" s="1"/>
  <c r="AA772" s="1"/>
  <c r="AA773" s="1"/>
  <c r="AA774" s="1"/>
  <c r="AA775" s="1"/>
  <c r="AA776" s="1"/>
  <c r="AA777" s="1"/>
  <c r="AA778" s="1"/>
  <c r="AA779" s="1"/>
  <c r="AA780" s="1"/>
  <c r="AA781" s="1"/>
  <c r="AA782" s="1"/>
  <c r="AA783" s="1"/>
  <c r="AA784" s="1"/>
  <c r="AA785" s="1"/>
  <c r="AA786" s="1"/>
  <c r="AA787" s="1"/>
  <c r="AA788" s="1"/>
  <c r="AA789" s="1"/>
  <c r="AA790" s="1"/>
  <c r="AA791" s="1"/>
  <c r="AA792" s="1"/>
  <c r="AA793" s="1"/>
  <c r="AA794" s="1"/>
  <c r="AA795" s="1"/>
  <c r="AA796" s="1"/>
  <c r="AA797" s="1"/>
  <c r="AA798" s="1"/>
  <c r="AA799" s="1"/>
  <c r="AA800" s="1"/>
  <c r="AA801" s="1"/>
  <c r="AA802" s="1"/>
  <c r="AA803" s="1"/>
  <c r="AA804" s="1"/>
  <c r="AA805" s="1"/>
  <c r="AA806" s="1"/>
  <c r="AA807" s="1"/>
  <c r="AA808" s="1"/>
  <c r="AA809" s="1"/>
  <c r="AA810" s="1"/>
  <c r="AA811" s="1"/>
  <c r="AA812" s="1"/>
  <c r="AA813" s="1"/>
  <c r="AA814" s="1"/>
  <c r="AA815" s="1"/>
  <c r="AA816" s="1"/>
  <c r="AA817" s="1"/>
  <c r="AA818" s="1"/>
  <c r="AA819" s="1"/>
  <c r="AA820" s="1"/>
  <c r="AA821" s="1"/>
  <c r="AA822" s="1"/>
  <c r="AA823" s="1"/>
  <c r="AA824" s="1"/>
  <c r="AA825" s="1"/>
  <c r="AA826" s="1"/>
  <c r="AA827" s="1"/>
  <c r="AA828" s="1"/>
  <c r="AA829" s="1"/>
  <c r="AA830" s="1"/>
  <c r="AA831" s="1"/>
  <c r="AA832" s="1"/>
  <c r="AA833" s="1"/>
  <c r="AA834" s="1"/>
  <c r="AA835" s="1"/>
  <c r="AA836" s="1"/>
  <c r="AA837" s="1"/>
  <c r="AA838" s="1"/>
  <c r="AA839" s="1"/>
  <c r="AA840" s="1"/>
  <c r="AA841" s="1"/>
  <c r="AA842" s="1"/>
  <c r="AA843" s="1"/>
  <c r="AA844" s="1"/>
  <c r="AA845" s="1"/>
  <c r="AA846" s="1"/>
  <c r="AA847" s="1"/>
  <c r="AA848" s="1"/>
  <c r="AA849" s="1"/>
  <c r="AA850" s="1"/>
  <c r="AA851" s="1"/>
  <c r="AA852" s="1"/>
  <c r="AA853" s="1"/>
  <c r="AA854" s="1"/>
  <c r="AA855" s="1"/>
  <c r="AA856" s="1"/>
  <c r="AA857" s="1"/>
  <c r="AA858" s="1"/>
  <c r="AA859" s="1"/>
  <c r="AA860" s="1"/>
  <c r="AA861" s="1"/>
  <c r="AA862" s="1"/>
  <c r="AA863" s="1"/>
  <c r="AA864" s="1"/>
  <c r="AA865" s="1"/>
  <c r="AA866" s="1"/>
  <c r="AA867" s="1"/>
  <c r="AA868" s="1"/>
  <c r="AA869" s="1"/>
  <c r="AA870" s="1"/>
  <c r="AA871" s="1"/>
  <c r="AA872" s="1"/>
  <c r="AA873" s="1"/>
  <c r="AA874" s="1"/>
  <c r="AA875" s="1"/>
  <c r="AA876" s="1"/>
  <c r="AA877" s="1"/>
  <c r="AA878" s="1"/>
  <c r="AA879" s="1"/>
  <c r="AA880" s="1"/>
  <c r="AA881" s="1"/>
  <c r="AA882" s="1"/>
  <c r="AA883" s="1"/>
  <c r="AA884" s="1"/>
  <c r="AA885" s="1"/>
  <c r="AA886" s="1"/>
  <c r="AA887" s="1"/>
  <c r="AA888" s="1"/>
  <c r="AA889" s="1"/>
  <c r="AA890" s="1"/>
  <c r="AA891" s="1"/>
  <c r="AA892" s="1"/>
  <c r="AA893" s="1"/>
  <c r="AA894" s="1"/>
  <c r="AA895" s="1"/>
  <c r="AA896" s="1"/>
  <c r="AA897" s="1"/>
  <c r="AA898" s="1"/>
  <c r="AA899" s="1"/>
  <c r="X149"/>
  <c r="F144" l="1"/>
  <c r="J144"/>
  <c r="I144" s="1"/>
  <c r="Y144" s="1"/>
  <c r="K145" s="1"/>
  <c r="G143"/>
  <c r="R143" s="1"/>
  <c r="M150" s="1"/>
  <c r="V150" s="1"/>
  <c r="Q150" s="1"/>
  <c r="O143"/>
  <c r="Y143"/>
  <c r="K144" s="1"/>
  <c r="O661" i="4"/>
  <c r="Y661"/>
  <c r="K662" s="1"/>
  <c r="G661"/>
  <c r="R661" s="1"/>
  <c r="M668" s="1"/>
  <c r="J662"/>
  <c r="AD662" l="1"/>
  <c r="F663" s="1"/>
  <c r="Q668"/>
  <c r="AE668" s="1"/>
  <c r="H144" i="1"/>
  <c r="J145" s="1"/>
  <c r="W158" s="1"/>
  <c r="O144"/>
  <c r="AD145"/>
  <c r="F146" s="1"/>
  <c r="W157"/>
  <c r="B144"/>
  <c r="Z144"/>
  <c r="T144" s="1"/>
  <c r="AD144"/>
  <c r="AE144"/>
  <c r="AE145" s="1"/>
  <c r="B662" i="4"/>
  <c r="W675"/>
  <c r="X675" s="1"/>
  <c r="Z662"/>
  <c r="T662" s="1"/>
  <c r="H662"/>
  <c r="I662"/>
  <c r="X150" i="1"/>
  <c r="G144" l="1"/>
  <c r="R144" s="1"/>
  <c r="M151" s="1"/>
  <c r="V151" s="1"/>
  <c r="Q151" s="1"/>
  <c r="B145"/>
  <c r="I145"/>
  <c r="Z145"/>
  <c r="T145" s="1"/>
  <c r="H145"/>
  <c r="F145"/>
  <c r="Y662" i="4"/>
  <c r="K663" s="1"/>
  <c r="AD663" s="1"/>
  <c r="F664" s="1"/>
  <c r="O662"/>
  <c r="G662"/>
  <c r="R662" s="1"/>
  <c r="M669" s="1"/>
  <c r="J663"/>
  <c r="H663" s="1"/>
  <c r="X151" i="1"/>
  <c r="Q669" i="4" l="1"/>
  <c r="AE669" s="1"/>
  <c r="O145" i="1"/>
  <c r="Y145"/>
  <c r="K146" s="1"/>
  <c r="G145"/>
  <c r="R145" s="1"/>
  <c r="M152" s="1"/>
  <c r="V152" s="1"/>
  <c r="Q152" s="1"/>
  <c r="J146"/>
  <c r="I146" s="1"/>
  <c r="B663" i="4"/>
  <c r="J664"/>
  <c r="W677" s="1"/>
  <c r="G663"/>
  <c r="R663" s="1"/>
  <c r="M670" s="1"/>
  <c r="Z663"/>
  <c r="T663" s="1"/>
  <c r="W676"/>
  <c r="X676" s="1"/>
  <c r="I663"/>
  <c r="X152" i="1"/>
  <c r="AD146" l="1"/>
  <c r="AE146"/>
  <c r="Q670" i="4"/>
  <c r="AE670" s="1"/>
  <c r="O146" i="1"/>
  <c r="Y146"/>
  <c r="K147" s="1"/>
  <c r="AE147" s="1"/>
  <c r="W159"/>
  <c r="H146"/>
  <c r="Z146"/>
  <c r="T146" s="1"/>
  <c r="B146"/>
  <c r="B664" i="4"/>
  <c r="X677"/>
  <c r="H664"/>
  <c r="O663"/>
  <c r="Y663"/>
  <c r="K664" s="1"/>
  <c r="I664"/>
  <c r="Z664"/>
  <c r="T664" s="1"/>
  <c r="F147" i="1" l="1"/>
  <c r="AD664" i="4"/>
  <c r="F665" s="1"/>
  <c r="G146" i="1"/>
  <c r="R146" s="1"/>
  <c r="M153" s="1"/>
  <c r="V153" s="1"/>
  <c r="Q153" s="1"/>
  <c r="J147"/>
  <c r="AD147"/>
  <c r="F148" s="1"/>
  <c r="J665" i="4"/>
  <c r="H665" s="1"/>
  <c r="G664"/>
  <c r="R664" s="1"/>
  <c r="M671" s="1"/>
  <c r="Y664"/>
  <c r="K665" s="1"/>
  <c r="AD665" s="1"/>
  <c r="F666" s="1"/>
  <c r="O664"/>
  <c r="Q671" l="1"/>
  <c r="AE671" s="1"/>
  <c r="W160" i="1"/>
  <c r="H147"/>
  <c r="I147"/>
  <c r="B147"/>
  <c r="Z147"/>
  <c r="T147" s="1"/>
  <c r="J666" i="4"/>
  <c r="W679" s="1"/>
  <c r="Z665"/>
  <c r="T665" s="1"/>
  <c r="W678"/>
  <c r="X678" s="1"/>
  <c r="I665"/>
  <c r="B665"/>
  <c r="G665"/>
  <c r="R665" s="1"/>
  <c r="M672" s="1"/>
  <c r="X153" i="1"/>
  <c r="Q672" i="4" l="1"/>
  <c r="AE672" s="1"/>
  <c r="G147" i="1"/>
  <c r="R147" s="1"/>
  <c r="M154" s="1"/>
  <c r="V154" s="1"/>
  <c r="Q154" s="1"/>
  <c r="J148"/>
  <c r="H148" s="1"/>
  <c r="G148" s="1"/>
  <c r="R148" s="1"/>
  <c r="M155" s="1"/>
  <c r="V155" s="1"/>
  <c r="Q155" s="1"/>
  <c r="Y147"/>
  <c r="K148" s="1"/>
  <c r="O147"/>
  <c r="Z148"/>
  <c r="T148" s="1"/>
  <c r="B666" i="4"/>
  <c r="X679"/>
  <c r="H666"/>
  <c r="G666" s="1"/>
  <c r="R666" s="1"/>
  <c r="M673" s="1"/>
  <c r="Z666"/>
  <c r="T666" s="1"/>
  <c r="Y665"/>
  <c r="K666" s="1"/>
  <c r="AD666" s="1"/>
  <c r="O665"/>
  <c r="I666"/>
  <c r="Q673" l="1"/>
  <c r="AE673" s="1"/>
  <c r="W161" i="1"/>
  <c r="B148"/>
  <c r="I148"/>
  <c r="AE148"/>
  <c r="AD148"/>
  <c r="J149"/>
  <c r="J667" i="4"/>
  <c r="F667"/>
  <c r="Y666"/>
  <c r="K667" s="1"/>
  <c r="AD667" s="1"/>
  <c r="F668" s="1"/>
  <c r="O666"/>
  <c r="X154" i="1"/>
  <c r="F149" l="1"/>
  <c r="I149"/>
  <c r="O149" s="1"/>
  <c r="W162"/>
  <c r="Z149"/>
  <c r="T149" s="1"/>
  <c r="B149"/>
  <c r="O148"/>
  <c r="Y148"/>
  <c r="K149" s="1"/>
  <c r="H149"/>
  <c r="G149" s="1"/>
  <c r="R149" s="1"/>
  <c r="H667" i="4"/>
  <c r="W680"/>
  <c r="X680" s="1"/>
  <c r="Z667"/>
  <c r="T667" s="1"/>
  <c r="I667"/>
  <c r="B667"/>
  <c r="X155" i="1"/>
  <c r="M156" l="1"/>
  <c r="V156" s="1"/>
  <c r="Q156" s="1"/>
  <c r="Y149"/>
  <c r="K150" s="1"/>
  <c r="AD150" s="1"/>
  <c r="AD149"/>
  <c r="F150" s="1"/>
  <c r="AE149"/>
  <c r="J150"/>
  <c r="W163" s="1"/>
  <c r="G667" i="4"/>
  <c r="R667" s="1"/>
  <c r="M674" s="1"/>
  <c r="J668"/>
  <c r="W681" s="1"/>
  <c r="X681" s="1"/>
  <c r="O667"/>
  <c r="Y667"/>
  <c r="K668" s="1"/>
  <c r="X156" i="1"/>
  <c r="I150" l="1"/>
  <c r="Y150" s="1"/>
  <c r="K151" s="1"/>
  <c r="H150"/>
  <c r="G150" s="1"/>
  <c r="R150" s="1"/>
  <c r="M157" s="1"/>
  <c r="V157" s="1"/>
  <c r="Q157" s="1"/>
  <c r="AD668" i="4"/>
  <c r="F669" s="1"/>
  <c r="Q674"/>
  <c r="AE674" s="1"/>
  <c r="AE150" i="1"/>
  <c r="F151" s="1"/>
  <c r="Z150"/>
  <c r="T150" s="1"/>
  <c r="B150"/>
  <c r="B668" i="4"/>
  <c r="I668"/>
  <c r="O668" s="1"/>
  <c r="H668"/>
  <c r="Z668"/>
  <c r="T668" s="1"/>
  <c r="X157" i="1"/>
  <c r="AE151" l="1"/>
  <c r="J151"/>
  <c r="W164" s="1"/>
  <c r="O150"/>
  <c r="AD151"/>
  <c r="Y668" i="4"/>
  <c r="K669" s="1"/>
  <c r="G668"/>
  <c r="R668" s="1"/>
  <c r="M675" s="1"/>
  <c r="J669"/>
  <c r="F152" i="1" l="1"/>
  <c r="I151"/>
  <c r="O151" s="1"/>
  <c r="Z151"/>
  <c r="T151" s="1"/>
  <c r="H151"/>
  <c r="J152" s="1"/>
  <c r="B151"/>
  <c r="AD669" i="4"/>
  <c r="F670" s="1"/>
  <c r="Q675"/>
  <c r="AE675" s="1"/>
  <c r="W682"/>
  <c r="X682" s="1"/>
  <c r="I669"/>
  <c r="B669"/>
  <c r="Z669"/>
  <c r="T669" s="1"/>
  <c r="H669"/>
  <c r="G151" i="1" l="1"/>
  <c r="R151" s="1"/>
  <c r="M158" s="1"/>
  <c r="V158" s="1"/>
  <c r="Q158" s="1"/>
  <c r="Y151"/>
  <c r="K152" s="1"/>
  <c r="AD152" s="1"/>
  <c r="F153" s="1"/>
  <c r="B152"/>
  <c r="I152"/>
  <c r="W165"/>
  <c r="H152"/>
  <c r="Z152"/>
  <c r="T152" s="1"/>
  <c r="Y669" i="4"/>
  <c r="K670" s="1"/>
  <c r="AD670" s="1"/>
  <c r="F671" s="1"/>
  <c r="O669"/>
  <c r="J670"/>
  <c r="W683" s="1"/>
  <c r="X683" s="1"/>
  <c r="G669"/>
  <c r="R669" s="1"/>
  <c r="M676" s="1"/>
  <c r="X158" i="1"/>
  <c r="AE152" l="1"/>
  <c r="Q676" i="4"/>
  <c r="AE676" s="1"/>
  <c r="Y152" i="1"/>
  <c r="K153" s="1"/>
  <c r="O152"/>
  <c r="G152"/>
  <c r="R152" s="1"/>
  <c r="M159" s="1"/>
  <c r="V159" s="1"/>
  <c r="Q159" s="1"/>
  <c r="J153"/>
  <c r="I153" s="1"/>
  <c r="H670" i="4"/>
  <c r="I670"/>
  <c r="Z670"/>
  <c r="T670" s="1"/>
  <c r="B670"/>
  <c r="X159" i="1"/>
  <c r="Y153" l="1"/>
  <c r="K154" s="1"/>
  <c r="O153"/>
  <c r="H153"/>
  <c r="B153"/>
  <c r="W166"/>
  <c r="AE153"/>
  <c r="AD153"/>
  <c r="Z153"/>
  <c r="T153" s="1"/>
  <c r="J671" i="4"/>
  <c r="W684" s="1"/>
  <c r="X684" s="1"/>
  <c r="G670"/>
  <c r="R670" s="1"/>
  <c r="M677" s="1"/>
  <c r="Y670"/>
  <c r="K671" s="1"/>
  <c r="O670"/>
  <c r="AD671" l="1"/>
  <c r="F672" s="1"/>
  <c r="Q677"/>
  <c r="AE677" s="1"/>
  <c r="AE154" i="1"/>
  <c r="AD154"/>
  <c r="F155" s="1"/>
  <c r="J154"/>
  <c r="B154" s="1"/>
  <c r="G153"/>
  <c r="R153" s="1"/>
  <c r="M160" s="1"/>
  <c r="V160" s="1"/>
  <c r="Q160" s="1"/>
  <c r="F154"/>
  <c r="I671" i="4"/>
  <c r="H671"/>
  <c r="B671"/>
  <c r="Z671"/>
  <c r="T671" s="1"/>
  <c r="X160" i="1"/>
  <c r="H154" l="1"/>
  <c r="G154" s="1"/>
  <c r="R154" s="1"/>
  <c r="M161" s="1"/>
  <c r="V161" s="1"/>
  <c r="Q161" s="1"/>
  <c r="Z154"/>
  <c r="T154" s="1"/>
  <c r="W167"/>
  <c r="I154"/>
  <c r="O671" i="4"/>
  <c r="Y671"/>
  <c r="K672" s="1"/>
  <c r="AD672" s="1"/>
  <c r="F673" s="1"/>
  <c r="G671"/>
  <c r="R671" s="1"/>
  <c r="M678" s="1"/>
  <c r="J672"/>
  <c r="W685" s="1"/>
  <c r="X685" s="1"/>
  <c r="Q678" l="1"/>
  <c r="AE678" s="1"/>
  <c r="J155" i="1"/>
  <c r="W168" s="1"/>
  <c r="O154"/>
  <c r="Y154"/>
  <c r="K155" s="1"/>
  <c r="H672" i="4"/>
  <c r="I672"/>
  <c r="Z672"/>
  <c r="T672" s="1"/>
  <c r="B672"/>
  <c r="X161" i="1"/>
  <c r="B155" l="1"/>
  <c r="Z155"/>
  <c r="T155" s="1"/>
  <c r="H155"/>
  <c r="G155" s="1"/>
  <c r="R155" s="1"/>
  <c r="M162" s="1"/>
  <c r="V162" s="1"/>
  <c r="Q162" s="1"/>
  <c r="I155"/>
  <c r="Y155" s="1"/>
  <c r="K156" s="1"/>
  <c r="AE155"/>
  <c r="AD155"/>
  <c r="G672" i="4"/>
  <c r="R672" s="1"/>
  <c r="M679" s="1"/>
  <c r="J673"/>
  <c r="W686" s="1"/>
  <c r="X686" s="1"/>
  <c r="Y672"/>
  <c r="K673" s="1"/>
  <c r="O672"/>
  <c r="AD673" l="1"/>
  <c r="F674" s="1"/>
  <c r="J156" i="1"/>
  <c r="Z156" s="1"/>
  <c r="T156" s="1"/>
  <c r="Q679" i="4"/>
  <c r="AE679" s="1"/>
  <c r="O155" i="1"/>
  <c r="F156"/>
  <c r="AE156"/>
  <c r="AD156"/>
  <c r="F157" s="1"/>
  <c r="I673" i="4"/>
  <c r="Z673"/>
  <c r="T673" s="1"/>
  <c r="B673"/>
  <c r="H673"/>
  <c r="X162" i="1"/>
  <c r="I156" l="1"/>
  <c r="Y156" s="1"/>
  <c r="K157" s="1"/>
  <c r="AD157" s="1"/>
  <c r="B156"/>
  <c r="H156"/>
  <c r="G156" s="1"/>
  <c r="R156" s="1"/>
  <c r="M163" s="1"/>
  <c r="V163" s="1"/>
  <c r="Q163" s="1"/>
  <c r="W169"/>
  <c r="O673" i="4"/>
  <c r="Y673"/>
  <c r="K674" s="1"/>
  <c r="AD674" s="1"/>
  <c r="F675" s="1"/>
  <c r="J674"/>
  <c r="W687" s="1"/>
  <c r="X687" s="1"/>
  <c r="G673"/>
  <c r="R673" s="1"/>
  <c r="M680" s="1"/>
  <c r="AE157" i="1" l="1"/>
  <c r="F158" s="1"/>
  <c r="J157"/>
  <c r="W170" s="1"/>
  <c r="O156"/>
  <c r="Q680" i="4"/>
  <c r="AE680" s="1"/>
  <c r="I674"/>
  <c r="Z674"/>
  <c r="T674" s="1"/>
  <c r="H674"/>
  <c r="B674"/>
  <c r="X163" i="1"/>
  <c r="Z157" l="1"/>
  <c r="T157" s="1"/>
  <c r="B157"/>
  <c r="H157"/>
  <c r="J158" s="1"/>
  <c r="W171" s="1"/>
  <c r="I157"/>
  <c r="Y157" s="1"/>
  <c r="K158" s="1"/>
  <c r="AD158" s="1"/>
  <c r="Y674" i="4"/>
  <c r="K675" s="1"/>
  <c r="O674"/>
  <c r="G674"/>
  <c r="R674" s="1"/>
  <c r="M681" s="1"/>
  <c r="J675"/>
  <c r="H675" s="1"/>
  <c r="B158" i="1" l="1"/>
  <c r="AE158"/>
  <c r="I158"/>
  <c r="O158" s="1"/>
  <c r="G157"/>
  <c r="R157" s="1"/>
  <c r="M164" s="1"/>
  <c r="V164" s="1"/>
  <c r="Q164" s="1"/>
  <c r="H158"/>
  <c r="J159" s="1"/>
  <c r="Z159" s="1"/>
  <c r="T159" s="1"/>
  <c r="Z158"/>
  <c r="T158" s="1"/>
  <c r="O157"/>
  <c r="AD675" i="4"/>
  <c r="F676" s="1"/>
  <c r="Q681"/>
  <c r="AE681" s="1"/>
  <c r="F159" i="1"/>
  <c r="Y158"/>
  <c r="K159" s="1"/>
  <c r="AD159" s="1"/>
  <c r="F160" s="1"/>
  <c r="Z675" i="4"/>
  <c r="T675" s="1"/>
  <c r="B675"/>
  <c r="J676"/>
  <c r="G675"/>
  <c r="R675" s="1"/>
  <c r="M682" s="1"/>
  <c r="I675"/>
  <c r="W688"/>
  <c r="X688" s="1"/>
  <c r="X164" i="1"/>
  <c r="G158" l="1"/>
  <c r="R158" s="1"/>
  <c r="M165" s="1"/>
  <c r="V165" s="1"/>
  <c r="Q165" s="1"/>
  <c r="Q682" i="4"/>
  <c r="AE682" s="1"/>
  <c r="AE159" i="1"/>
  <c r="W172"/>
  <c r="B159"/>
  <c r="I159"/>
  <c r="H159"/>
  <c r="Y675" i="4"/>
  <c r="K676" s="1"/>
  <c r="O675"/>
  <c r="I676"/>
  <c r="B676"/>
  <c r="W689"/>
  <c r="X689" s="1"/>
  <c r="Z676"/>
  <c r="T676" s="1"/>
  <c r="H676"/>
  <c r="AD676" l="1"/>
  <c r="F677" s="1"/>
  <c r="O159" i="1"/>
  <c r="Y159"/>
  <c r="K160" s="1"/>
  <c r="G159"/>
  <c r="R159" s="1"/>
  <c r="M166" s="1"/>
  <c r="V166" s="1"/>
  <c r="Q166" s="1"/>
  <c r="J160"/>
  <c r="G676" i="4"/>
  <c r="R676" s="1"/>
  <c r="M683" s="1"/>
  <c r="J677"/>
  <c r="W690" s="1"/>
  <c r="X690" s="1"/>
  <c r="O676"/>
  <c r="Y676"/>
  <c r="K677" s="1"/>
  <c r="AD677" s="1"/>
  <c r="F678" s="1"/>
  <c r="X165" i="1"/>
  <c r="Q683" i="4" l="1"/>
  <c r="AE683" s="1"/>
  <c r="AD160" i="1"/>
  <c r="AE160"/>
  <c r="B160"/>
  <c r="W173"/>
  <c r="Z160"/>
  <c r="T160" s="1"/>
  <c r="H160"/>
  <c r="I160"/>
  <c r="I677" i="4"/>
  <c r="H677"/>
  <c r="B677"/>
  <c r="Z677"/>
  <c r="T677" s="1"/>
  <c r="F161" i="1" l="1"/>
  <c r="O160"/>
  <c r="Y160"/>
  <c r="K161" s="1"/>
  <c r="G160"/>
  <c r="R160" s="1"/>
  <c r="M167" s="1"/>
  <c r="V167" s="1"/>
  <c r="Q167" s="1"/>
  <c r="J161"/>
  <c r="W174" s="1"/>
  <c r="Y677" i="4"/>
  <c r="K678" s="1"/>
  <c r="O677"/>
  <c r="J678"/>
  <c r="W691" s="1"/>
  <c r="X691" s="1"/>
  <c r="G677"/>
  <c r="R677" s="1"/>
  <c r="M684" s="1"/>
  <c r="X166" i="1"/>
  <c r="AD678" i="4" l="1"/>
  <c r="F679" s="1"/>
  <c r="Q684"/>
  <c r="AE684" s="1"/>
  <c r="AD161" i="1"/>
  <c r="F162" s="1"/>
  <c r="AE161"/>
  <c r="Z161"/>
  <c r="T161" s="1"/>
  <c r="I161"/>
  <c r="H161"/>
  <c r="B161"/>
  <c r="Z678" i="4"/>
  <c r="T678" s="1"/>
  <c r="H678"/>
  <c r="G678" s="1"/>
  <c r="R678" s="1"/>
  <c r="M685" s="1"/>
  <c r="B678"/>
  <c r="I678"/>
  <c r="Y678" s="1"/>
  <c r="K679" s="1"/>
  <c r="AD679" s="1"/>
  <c r="F680" s="1"/>
  <c r="X167" i="1"/>
  <c r="Q685" i="4" l="1"/>
  <c r="AE685" s="1"/>
  <c r="O161" i="1"/>
  <c r="Y161"/>
  <c r="K162" s="1"/>
  <c r="AD162" s="1"/>
  <c r="J162"/>
  <c r="W175" s="1"/>
  <c r="G161"/>
  <c r="R161" s="1"/>
  <c r="M168" s="1"/>
  <c r="J679" i="4"/>
  <c r="W692" s="1"/>
  <c r="X692" s="1"/>
  <c r="O678"/>
  <c r="X168" i="1"/>
  <c r="B162" l="1"/>
  <c r="Z162"/>
  <c r="T162" s="1"/>
  <c r="H162"/>
  <c r="J163" s="1"/>
  <c r="W176" s="1"/>
  <c r="AE162"/>
  <c r="V168"/>
  <c r="Q168" s="1"/>
  <c r="I162"/>
  <c r="H679" i="4"/>
  <c r="J680" s="1"/>
  <c r="Z680" s="1"/>
  <c r="T680" s="1"/>
  <c r="B679"/>
  <c r="Z679"/>
  <c r="T679" s="1"/>
  <c r="I679"/>
  <c r="O679" s="1"/>
  <c r="X169" i="1"/>
  <c r="G162" l="1"/>
  <c r="R162" s="1"/>
  <c r="M169" s="1"/>
  <c r="V169" s="1"/>
  <c r="Q169" s="1"/>
  <c r="AE163"/>
  <c r="F163"/>
  <c r="Y162"/>
  <c r="K163" s="1"/>
  <c r="AD163" s="1"/>
  <c r="F164" s="1"/>
  <c r="O162"/>
  <c r="I163"/>
  <c r="Z163"/>
  <c r="T163" s="1"/>
  <c r="B163"/>
  <c r="H163"/>
  <c r="Y679" i="4"/>
  <c r="K680" s="1"/>
  <c r="G679"/>
  <c r="R679" s="1"/>
  <c r="M686" s="1"/>
  <c r="B680"/>
  <c r="W693"/>
  <c r="X693" s="1"/>
  <c r="H680"/>
  <c r="I680"/>
  <c r="AD680" l="1"/>
  <c r="F681" s="1"/>
  <c r="Q686"/>
  <c r="AE686" s="1"/>
  <c r="G163" i="1"/>
  <c r="R163" s="1"/>
  <c r="M170" s="1"/>
  <c r="J164"/>
  <c r="W177" s="1"/>
  <c r="Y163"/>
  <c r="K164" s="1"/>
  <c r="O163"/>
  <c r="J681" i="4"/>
  <c r="H681" s="1"/>
  <c r="G680"/>
  <c r="R680" s="1"/>
  <c r="M687" s="1"/>
  <c r="O680"/>
  <c r="Y680"/>
  <c r="K681" s="1"/>
  <c r="AD681" s="1"/>
  <c r="F682" s="1"/>
  <c r="X170" i="1"/>
  <c r="Q687" i="4" l="1"/>
  <c r="AE687" s="1"/>
  <c r="B164" i="1"/>
  <c r="V170"/>
  <c r="Q170" s="1"/>
  <c r="AD164"/>
  <c r="AE164"/>
  <c r="H164"/>
  <c r="J165" s="1"/>
  <c r="I164"/>
  <c r="Z164"/>
  <c r="T164" s="1"/>
  <c r="B681" i="4"/>
  <c r="G681"/>
  <c r="R681" s="1"/>
  <c r="M688" s="1"/>
  <c r="J682"/>
  <c r="I681"/>
  <c r="W694"/>
  <c r="X694" s="1"/>
  <c r="Z681"/>
  <c r="T681" s="1"/>
  <c r="Q688" l="1"/>
  <c r="AE688" s="1"/>
  <c r="G164" i="1"/>
  <c r="R164" s="1"/>
  <c r="M171" s="1"/>
  <c r="V171" s="1"/>
  <c r="Q171" s="1"/>
  <c r="F165"/>
  <c r="W178"/>
  <c r="B165"/>
  <c r="Z165"/>
  <c r="T165" s="1"/>
  <c r="Y164"/>
  <c r="K165" s="1"/>
  <c r="O164"/>
  <c r="I165"/>
  <c r="H165"/>
  <c r="B682" i="4"/>
  <c r="W695"/>
  <c r="X695" s="1"/>
  <c r="O681"/>
  <c r="Y681"/>
  <c r="K682" s="1"/>
  <c r="I682"/>
  <c r="Z682"/>
  <c r="T682" s="1"/>
  <c r="H682"/>
  <c r="X171" i="1"/>
  <c r="AD682" i="4" l="1"/>
  <c r="F683" s="1"/>
  <c r="AD165" i="1"/>
  <c r="AE165"/>
  <c r="G165"/>
  <c r="R165" s="1"/>
  <c r="M172" s="1"/>
  <c r="J166"/>
  <c r="O165"/>
  <c r="Y165"/>
  <c r="K166" s="1"/>
  <c r="AD166" s="1"/>
  <c r="F167" s="1"/>
  <c r="Y682" i="4"/>
  <c r="K683" s="1"/>
  <c r="O682"/>
  <c r="G682"/>
  <c r="R682" s="1"/>
  <c r="M689" s="1"/>
  <c r="J683"/>
  <c r="I683" s="1"/>
  <c r="X172" i="1"/>
  <c r="AD683" i="4" l="1"/>
  <c r="F684" s="1"/>
  <c r="Q689"/>
  <c r="AE689" s="1"/>
  <c r="F166" i="1"/>
  <c r="AE166"/>
  <c r="V172"/>
  <c r="Q172" s="1"/>
  <c r="W179"/>
  <c r="B166"/>
  <c r="I166"/>
  <c r="H166"/>
  <c r="Z166"/>
  <c r="T166" s="1"/>
  <c r="H683" i="4"/>
  <c r="O683"/>
  <c r="Y683"/>
  <c r="K684" s="1"/>
  <c r="AD684" s="1"/>
  <c r="F685" s="1"/>
  <c r="Z683"/>
  <c r="T683" s="1"/>
  <c r="W696"/>
  <c r="X696" s="1"/>
  <c r="B683"/>
  <c r="O166" i="1" l="1"/>
  <c r="Y166"/>
  <c r="K167" s="1"/>
  <c r="AD167" s="1"/>
  <c r="G166"/>
  <c r="R166" s="1"/>
  <c r="M173" s="1"/>
  <c r="J167"/>
  <c r="B167" s="1"/>
  <c r="J684" i="4"/>
  <c r="I684" s="1"/>
  <c r="O684" s="1"/>
  <c r="G683"/>
  <c r="R683" s="1"/>
  <c r="M690" s="1"/>
  <c r="X173" i="1"/>
  <c r="X174" s="1"/>
  <c r="AE167" l="1"/>
  <c r="F168" s="1"/>
  <c r="Q690" i="4"/>
  <c r="AE690" s="1"/>
  <c r="V173" i="1"/>
  <c r="Q173" s="1"/>
  <c r="Z167"/>
  <c r="T167" s="1"/>
  <c r="W180"/>
  <c r="H167"/>
  <c r="I167"/>
  <c r="W697" i="4"/>
  <c r="X697" s="1"/>
  <c r="Y684"/>
  <c r="K685" s="1"/>
  <c r="Z684"/>
  <c r="T684" s="1"/>
  <c r="H684"/>
  <c r="B684"/>
  <c r="AD685" l="1"/>
  <c r="F686" s="1"/>
  <c r="O167" i="1"/>
  <c r="Y167"/>
  <c r="K168" s="1"/>
  <c r="G167"/>
  <c r="R167" s="1"/>
  <c r="M174" s="1"/>
  <c r="J168"/>
  <c r="H168" s="1"/>
  <c r="J685" i="4"/>
  <c r="H685" s="1"/>
  <c r="G685" s="1"/>
  <c r="R685" s="1"/>
  <c r="M692" s="1"/>
  <c r="Q692" s="1"/>
  <c r="G684"/>
  <c r="R684" s="1"/>
  <c r="M691" s="1"/>
  <c r="Q691" l="1"/>
  <c r="AE691" s="1"/>
  <c r="AE692" s="1"/>
  <c r="AD168" i="1"/>
  <c r="F169" s="1"/>
  <c r="AE168"/>
  <c r="V174"/>
  <c r="Q174" s="1"/>
  <c r="G168"/>
  <c r="R168" s="1"/>
  <c r="M175" s="1"/>
  <c r="J169"/>
  <c r="W182" s="1"/>
  <c r="W181"/>
  <c r="B168"/>
  <c r="Z168"/>
  <c r="T168" s="1"/>
  <c r="I168"/>
  <c r="B685" i="4"/>
  <c r="W698"/>
  <c r="X698" s="1"/>
  <c r="I685"/>
  <c r="J686"/>
  <c r="H686" s="1"/>
  <c r="Z685"/>
  <c r="T685" s="1"/>
  <c r="V175" i="1" l="1"/>
  <c r="Q175" s="1"/>
  <c r="B169"/>
  <c r="Z169"/>
  <c r="T169" s="1"/>
  <c r="Y168"/>
  <c r="K169" s="1"/>
  <c r="AD169" s="1"/>
  <c r="O168"/>
  <c r="I169"/>
  <c r="H169"/>
  <c r="B686" i="4"/>
  <c r="Z686"/>
  <c r="T686" s="1"/>
  <c r="W699"/>
  <c r="X699" s="1"/>
  <c r="O685"/>
  <c r="Y685"/>
  <c r="K686" s="1"/>
  <c r="AD686" s="1"/>
  <c r="F687" s="1"/>
  <c r="I686"/>
  <c r="Y686" s="1"/>
  <c r="K687" s="1"/>
  <c r="G686"/>
  <c r="R686" s="1"/>
  <c r="M693" s="1"/>
  <c r="AD687" l="1"/>
  <c r="F688" s="1"/>
  <c r="Q693"/>
  <c r="AE693" s="1"/>
  <c r="AE169" i="1"/>
  <c r="J170"/>
  <c r="G169"/>
  <c r="R169" s="1"/>
  <c r="M176" s="1"/>
  <c r="O169"/>
  <c r="Y169"/>
  <c r="K170" s="1"/>
  <c r="AD170" s="1"/>
  <c r="F171" s="1"/>
  <c r="O686" i="4"/>
  <c r="J687"/>
  <c r="W700" s="1"/>
  <c r="X700" s="1"/>
  <c r="X175" i="1"/>
  <c r="X176" s="1"/>
  <c r="AE170" l="1"/>
  <c r="F170"/>
  <c r="V176"/>
  <c r="Q176" s="1"/>
  <c r="W183"/>
  <c r="B170"/>
  <c r="I170"/>
  <c r="H170"/>
  <c r="Z170"/>
  <c r="T170" s="1"/>
  <c r="I687" i="4"/>
  <c r="Y687" s="1"/>
  <c r="K688" s="1"/>
  <c r="AD688" s="1"/>
  <c r="F689" s="1"/>
  <c r="B687"/>
  <c r="H687"/>
  <c r="J688" s="1"/>
  <c r="W701" s="1"/>
  <c r="X701" s="1"/>
  <c r="Z687"/>
  <c r="T687" s="1"/>
  <c r="X177" i="1"/>
  <c r="O170" l="1"/>
  <c r="Y170"/>
  <c r="K171" s="1"/>
  <c r="J171"/>
  <c r="W184" s="1"/>
  <c r="G170"/>
  <c r="R170" s="1"/>
  <c r="M177" s="1"/>
  <c r="G687" i="4"/>
  <c r="R687" s="1"/>
  <c r="M694" s="1"/>
  <c r="B688"/>
  <c r="O687"/>
  <c r="H688"/>
  <c r="G688" s="1"/>
  <c r="R688" s="1"/>
  <c r="M695" s="1"/>
  <c r="Q695" s="1"/>
  <c r="I688"/>
  <c r="Z688"/>
  <c r="T688" s="1"/>
  <c r="X178" i="1"/>
  <c r="Q694" i="4" l="1"/>
  <c r="AE694" s="1"/>
  <c r="AE695" s="1"/>
  <c r="AD171" i="1"/>
  <c r="AE171"/>
  <c r="V177"/>
  <c r="Q177" s="1"/>
  <c r="B171"/>
  <c r="Z171"/>
  <c r="T171" s="1"/>
  <c r="H171"/>
  <c r="I171"/>
  <c r="J689" i="4"/>
  <c r="B689" s="1"/>
  <c r="O688"/>
  <c r="Y688"/>
  <c r="K689" s="1"/>
  <c r="AD689" l="1"/>
  <c r="F690" s="1"/>
  <c r="F172" i="1"/>
  <c r="J172"/>
  <c r="W185" s="1"/>
  <c r="G171"/>
  <c r="R171" s="1"/>
  <c r="M178" s="1"/>
  <c r="Y171"/>
  <c r="K172" s="1"/>
  <c r="AD172" s="1"/>
  <c r="O171"/>
  <c r="W702" i="4"/>
  <c r="X702" s="1"/>
  <c r="H689"/>
  <c r="G689" s="1"/>
  <c r="R689" s="1"/>
  <c r="M696" s="1"/>
  <c r="Z689"/>
  <c r="T689" s="1"/>
  <c r="I689"/>
  <c r="Y689" s="1"/>
  <c r="K690" s="1"/>
  <c r="AD690" l="1"/>
  <c r="F691" s="1"/>
  <c r="Q696"/>
  <c r="AE696" s="1"/>
  <c r="AE172" i="1"/>
  <c r="F173" s="1"/>
  <c r="V178"/>
  <c r="Q178" s="1"/>
  <c r="B172"/>
  <c r="Z172"/>
  <c r="T172" s="1"/>
  <c r="I172"/>
  <c r="H172"/>
  <c r="J690" i="4"/>
  <c r="H690" s="1"/>
  <c r="O689"/>
  <c r="O172" i="1" l="1"/>
  <c r="Y172"/>
  <c r="K173" s="1"/>
  <c r="AD173" s="1"/>
  <c r="F174" s="1"/>
  <c r="G172"/>
  <c r="R172" s="1"/>
  <c r="M179" s="1"/>
  <c r="J173"/>
  <c r="H173" s="1"/>
  <c r="I690" i="4"/>
  <c r="O690" s="1"/>
  <c r="W703"/>
  <c r="X703" s="1"/>
  <c r="Z690"/>
  <c r="T690" s="1"/>
  <c r="B690"/>
  <c r="G690"/>
  <c r="R690" s="1"/>
  <c r="M697" s="1"/>
  <c r="J691"/>
  <c r="X179" i="1"/>
  <c r="X180" s="1"/>
  <c r="Q697" i="4" l="1"/>
  <c r="AE697" s="1"/>
  <c r="AE173" i="1"/>
  <c r="V179"/>
  <c r="Q179" s="1"/>
  <c r="W186"/>
  <c r="B173"/>
  <c r="Z173"/>
  <c r="T173" s="1"/>
  <c r="I173"/>
  <c r="G173"/>
  <c r="R173" s="1"/>
  <c r="M180" s="1"/>
  <c r="J174"/>
  <c r="W187" s="1"/>
  <c r="Y690" i="4"/>
  <c r="K691" s="1"/>
  <c r="AD691" s="1"/>
  <c r="F692" s="1"/>
  <c r="H691"/>
  <c r="W704"/>
  <c r="X704" s="1"/>
  <c r="Z691"/>
  <c r="T691" s="1"/>
  <c r="B691"/>
  <c r="I691"/>
  <c r="V180" i="1" l="1"/>
  <c r="Q180" s="1"/>
  <c r="B174"/>
  <c r="H174"/>
  <c r="O173"/>
  <c r="Y173"/>
  <c r="K174" s="1"/>
  <c r="I174"/>
  <c r="Z174"/>
  <c r="T174" s="1"/>
  <c r="O691" i="4"/>
  <c r="Y691"/>
  <c r="K692" s="1"/>
  <c r="J692"/>
  <c r="H692" s="1"/>
  <c r="G691"/>
  <c r="R691" s="1"/>
  <c r="M698" s="1"/>
  <c r="X181" i="1"/>
  <c r="AD692" i="4" l="1"/>
  <c r="F693" s="1"/>
  <c r="Q698"/>
  <c r="AE698" s="1"/>
  <c r="AD174" i="1"/>
  <c r="AE174"/>
  <c r="Y174"/>
  <c r="K175" s="1"/>
  <c r="O174"/>
  <c r="G174"/>
  <c r="R174" s="1"/>
  <c r="M181" s="1"/>
  <c r="J175"/>
  <c r="W188" s="1"/>
  <c r="I692" i="4"/>
  <c r="O692" s="1"/>
  <c r="B692"/>
  <c r="G692"/>
  <c r="R692" s="1"/>
  <c r="M699" s="1"/>
  <c r="J693"/>
  <c r="W706" s="1"/>
  <c r="Z692"/>
  <c r="T692" s="1"/>
  <c r="W705"/>
  <c r="X705" s="1"/>
  <c r="Q699" l="1"/>
  <c r="AE699" s="1"/>
  <c r="F175" i="1"/>
  <c r="AD175"/>
  <c r="F176" s="1"/>
  <c r="AE175"/>
  <c r="V181"/>
  <c r="Q181" s="1"/>
  <c r="B175"/>
  <c r="Z175"/>
  <c r="T175" s="1"/>
  <c r="H175"/>
  <c r="I175"/>
  <c r="Y692" i="4"/>
  <c r="K693" s="1"/>
  <c r="AD693" s="1"/>
  <c r="F694" s="1"/>
  <c r="B693"/>
  <c r="I693"/>
  <c r="Y693" s="1"/>
  <c r="K694" s="1"/>
  <c r="X706"/>
  <c r="Z693"/>
  <c r="T693" s="1"/>
  <c r="H693"/>
  <c r="AD694" l="1"/>
  <c r="F695" s="1"/>
  <c r="J176" i="1"/>
  <c r="W189" s="1"/>
  <c r="G175"/>
  <c r="R175" s="1"/>
  <c r="M182" s="1"/>
  <c r="Y175"/>
  <c r="K176" s="1"/>
  <c r="O175"/>
  <c r="O693" i="4"/>
  <c r="G693"/>
  <c r="R693" s="1"/>
  <c r="M700" s="1"/>
  <c r="J694"/>
  <c r="Q700" l="1"/>
  <c r="AE700" s="1"/>
  <c r="V182" i="1"/>
  <c r="Q182" s="1"/>
  <c r="AD176"/>
  <c r="AE176"/>
  <c r="B176"/>
  <c r="Z176"/>
  <c r="T176" s="1"/>
  <c r="I176"/>
  <c r="H176"/>
  <c r="W707" i="4"/>
  <c r="X707" s="1"/>
  <c r="I694"/>
  <c r="B694"/>
  <c r="Z694"/>
  <c r="T694" s="1"/>
  <c r="H694"/>
  <c r="X182" i="1"/>
  <c r="X183" s="1"/>
  <c r="F177" l="1"/>
  <c r="O176"/>
  <c r="Y176"/>
  <c r="K177" s="1"/>
  <c r="J177"/>
  <c r="I177" s="1"/>
  <c r="G176"/>
  <c r="R176" s="1"/>
  <c r="M183" s="1"/>
  <c r="Y694" i="4"/>
  <c r="K695" s="1"/>
  <c r="AD695" s="1"/>
  <c r="F696" s="1"/>
  <c r="O694"/>
  <c r="G694"/>
  <c r="R694" s="1"/>
  <c r="M701" s="1"/>
  <c r="J695"/>
  <c r="W708" s="1"/>
  <c r="X708" s="1"/>
  <c r="Q701" l="1"/>
  <c r="AE701" s="1"/>
  <c r="V183" i="1"/>
  <c r="Q183" s="1"/>
  <c r="H177"/>
  <c r="J178" s="1"/>
  <c r="Z177"/>
  <c r="T177" s="1"/>
  <c r="AD177"/>
  <c r="F178" s="1"/>
  <c r="AE177"/>
  <c r="Y177"/>
  <c r="K178" s="1"/>
  <c r="O177"/>
  <c r="B177"/>
  <c r="W190"/>
  <c r="Z695" i="4"/>
  <c r="T695" s="1"/>
  <c r="I695"/>
  <c r="H695"/>
  <c r="B695"/>
  <c r="G177" i="1" l="1"/>
  <c r="R177" s="1"/>
  <c r="M184" s="1"/>
  <c r="W191"/>
  <c r="I178"/>
  <c r="Y178" s="1"/>
  <c r="K179" s="1"/>
  <c r="AD179" s="1"/>
  <c r="Z178"/>
  <c r="T178" s="1"/>
  <c r="B178"/>
  <c r="AD178"/>
  <c r="AE178"/>
  <c r="H178"/>
  <c r="G178" s="1"/>
  <c r="R178" s="1"/>
  <c r="M185" s="1"/>
  <c r="G695" i="4"/>
  <c r="R695" s="1"/>
  <c r="M702" s="1"/>
  <c r="J696"/>
  <c r="O695"/>
  <c r="Y695"/>
  <c r="K696" s="1"/>
  <c r="X184" i="1"/>
  <c r="X185" s="1"/>
  <c r="X186" s="1"/>
  <c r="O178" l="1"/>
  <c r="F179"/>
  <c r="AD696" i="4"/>
  <c r="F697" s="1"/>
  <c r="Q702"/>
  <c r="AE702" s="1"/>
  <c r="AE179" i="1"/>
  <c r="F180" s="1"/>
  <c r="V184"/>
  <c r="Q184" s="1"/>
  <c r="V185"/>
  <c r="Q185" s="1"/>
  <c r="J179"/>
  <c r="W192" s="1"/>
  <c r="I696" i="4"/>
  <c r="W709"/>
  <c r="X709" s="1"/>
  <c r="B696"/>
  <c r="Z696"/>
  <c r="T696" s="1"/>
  <c r="H696"/>
  <c r="X187" i="1"/>
  <c r="Z179" l="1"/>
  <c r="T179" s="1"/>
  <c r="H179"/>
  <c r="G179" s="1"/>
  <c r="R179" s="1"/>
  <c r="M186" s="1"/>
  <c r="I179"/>
  <c r="O179" s="1"/>
  <c r="B179"/>
  <c r="G696" i="4"/>
  <c r="R696" s="1"/>
  <c r="M703" s="1"/>
  <c r="J697"/>
  <c r="W710" s="1"/>
  <c r="X710" s="1"/>
  <c r="Y696"/>
  <c r="K697" s="1"/>
  <c r="O696"/>
  <c r="X188" i="1"/>
  <c r="AD697" i="4" l="1"/>
  <c r="F698" s="1"/>
  <c r="Q703"/>
  <c r="AE703" s="1"/>
  <c r="Y179" i="1"/>
  <c r="K180" s="1"/>
  <c r="AD180" s="1"/>
  <c r="F181" s="1"/>
  <c r="V186"/>
  <c r="Q186" s="1"/>
  <c r="J180"/>
  <c r="H180" s="1"/>
  <c r="I697" i="4"/>
  <c r="Z697"/>
  <c r="T697" s="1"/>
  <c r="B697"/>
  <c r="H697"/>
  <c r="X189" i="1"/>
  <c r="AE180" l="1"/>
  <c r="I180"/>
  <c r="O180" s="1"/>
  <c r="B180"/>
  <c r="Z180"/>
  <c r="T180" s="1"/>
  <c r="W193"/>
  <c r="J181"/>
  <c r="G180"/>
  <c r="R180" s="1"/>
  <c r="M187" s="1"/>
  <c r="Y697" i="4"/>
  <c r="K698" s="1"/>
  <c r="AD698" s="1"/>
  <c r="F699" s="1"/>
  <c r="O697"/>
  <c r="J698"/>
  <c r="W711" s="1"/>
  <c r="X711" s="1"/>
  <c r="G697"/>
  <c r="R697" s="1"/>
  <c r="M704" s="1"/>
  <c r="Q704" l="1"/>
  <c r="AE704" s="1"/>
  <c r="V187" i="1"/>
  <c r="Q187" s="1"/>
  <c r="Y180"/>
  <c r="K181" s="1"/>
  <c r="AE181" s="1"/>
  <c r="Z181"/>
  <c r="T181" s="1"/>
  <c r="W194"/>
  <c r="I181"/>
  <c r="H181"/>
  <c r="B181"/>
  <c r="I698" i="4"/>
  <c r="Z698"/>
  <c r="T698" s="1"/>
  <c r="H698"/>
  <c r="B698"/>
  <c r="X190" i="1"/>
  <c r="AD181" l="1"/>
  <c r="F182" s="1"/>
  <c r="O181"/>
  <c r="Y181"/>
  <c r="K182" s="1"/>
  <c r="AD182" s="1"/>
  <c r="F183" s="1"/>
  <c r="J182"/>
  <c r="W195" s="1"/>
  <c r="G181"/>
  <c r="R181" s="1"/>
  <c r="M188" s="1"/>
  <c r="Y698" i="4"/>
  <c r="K699" s="1"/>
  <c r="O698"/>
  <c r="G698"/>
  <c r="R698" s="1"/>
  <c r="M705" s="1"/>
  <c r="J699"/>
  <c r="X191" i="1"/>
  <c r="AE182" l="1"/>
  <c r="AD699" i="4"/>
  <c r="F700" s="1"/>
  <c r="Q705"/>
  <c r="AE705" s="1"/>
  <c r="V188" i="1"/>
  <c r="Q188" s="1"/>
  <c r="B182"/>
  <c r="H182"/>
  <c r="J183" s="1"/>
  <c r="Z183" s="1"/>
  <c r="T183" s="1"/>
  <c r="Z182"/>
  <c r="T182" s="1"/>
  <c r="I182"/>
  <c r="Y182" s="1"/>
  <c r="K183" s="1"/>
  <c r="AD183" s="1"/>
  <c r="B699" i="4"/>
  <c r="W712"/>
  <c r="X712" s="1"/>
  <c r="Z699"/>
  <c r="T699" s="1"/>
  <c r="H699"/>
  <c r="I699"/>
  <c r="AE183" i="1" l="1"/>
  <c r="O182"/>
  <c r="G182"/>
  <c r="R182" s="1"/>
  <c r="M189" s="1"/>
  <c r="W196"/>
  <c r="I183"/>
  <c r="B183"/>
  <c r="H183"/>
  <c r="O699" i="4"/>
  <c r="Y699"/>
  <c r="K700" s="1"/>
  <c r="AD700" s="1"/>
  <c r="F701" s="1"/>
  <c r="J700"/>
  <c r="W713" s="1"/>
  <c r="X713" s="1"/>
  <c r="G699"/>
  <c r="R699" s="1"/>
  <c r="M706" s="1"/>
  <c r="Q706" l="1"/>
  <c r="AE706" s="1"/>
  <c r="F184" i="1"/>
  <c r="V189"/>
  <c r="Q189" s="1"/>
  <c r="O183"/>
  <c r="Y183"/>
  <c r="K184" s="1"/>
  <c r="AD184" s="1"/>
  <c r="F185" s="1"/>
  <c r="G183"/>
  <c r="R183" s="1"/>
  <c r="M190" s="1"/>
  <c r="J184"/>
  <c r="I700" i="4"/>
  <c r="Z700"/>
  <c r="T700" s="1"/>
  <c r="H700"/>
  <c r="B700"/>
  <c r="X192" i="1"/>
  <c r="AE184" l="1"/>
  <c r="V190"/>
  <c r="Q190" s="1"/>
  <c r="W197"/>
  <c r="Z184"/>
  <c r="T184" s="1"/>
  <c r="B184"/>
  <c r="H184"/>
  <c r="I184"/>
  <c r="Y700" i="4"/>
  <c r="K701" s="1"/>
  <c r="O700"/>
  <c r="J701"/>
  <c r="W714" s="1"/>
  <c r="X714" s="1"/>
  <c r="G700"/>
  <c r="R700" s="1"/>
  <c r="M707" s="1"/>
  <c r="AD701" l="1"/>
  <c r="F702" s="1"/>
  <c r="Q707"/>
  <c r="AE707" s="1"/>
  <c r="O184" i="1"/>
  <c r="Y184"/>
  <c r="K185" s="1"/>
  <c r="J185"/>
  <c r="I185" s="1"/>
  <c r="O185" s="1"/>
  <c r="G184"/>
  <c r="R184" s="1"/>
  <c r="M191" s="1"/>
  <c r="B701" i="4"/>
  <c r="H701"/>
  <c r="G701" s="1"/>
  <c r="R701" s="1"/>
  <c r="M708" s="1"/>
  <c r="Z701"/>
  <c r="T701" s="1"/>
  <c r="I701"/>
  <c r="Y701" s="1"/>
  <c r="K702" s="1"/>
  <c r="AD702" s="1"/>
  <c r="F703" s="1"/>
  <c r="Q708" l="1"/>
  <c r="AE708" s="1"/>
  <c r="AD185" i="1"/>
  <c r="AE185"/>
  <c r="V191"/>
  <c r="Q191" s="1"/>
  <c r="Y185"/>
  <c r="K186" s="1"/>
  <c r="AD186" s="1"/>
  <c r="H185"/>
  <c r="B185"/>
  <c r="W198"/>
  <c r="Z185"/>
  <c r="T185" s="1"/>
  <c r="J702" i="4"/>
  <c r="W715" s="1"/>
  <c r="X715" s="1"/>
  <c r="O701"/>
  <c r="AE186" i="1" l="1"/>
  <c r="F186"/>
  <c r="J186"/>
  <c r="G185"/>
  <c r="R185" s="1"/>
  <c r="M192" s="1"/>
  <c r="B702" i="4"/>
  <c r="H702"/>
  <c r="G702" s="1"/>
  <c r="R702" s="1"/>
  <c r="M709" s="1"/>
  <c r="I702"/>
  <c r="Y702" s="1"/>
  <c r="K703" s="1"/>
  <c r="Z702"/>
  <c r="T702" s="1"/>
  <c r="F187" i="1" l="1"/>
  <c r="AD703" i="4"/>
  <c r="F704" s="1"/>
  <c r="Q709"/>
  <c r="AE709" s="1"/>
  <c r="V192" i="1"/>
  <c r="Q192" s="1"/>
  <c r="W199"/>
  <c r="I186"/>
  <c r="B186"/>
  <c r="H186"/>
  <c r="Z186"/>
  <c r="T186" s="1"/>
  <c r="J703" i="4"/>
  <c r="B703" s="1"/>
  <c r="O702"/>
  <c r="X193" i="1"/>
  <c r="X194" s="1"/>
  <c r="O186" l="1"/>
  <c r="Y186"/>
  <c r="K187" s="1"/>
  <c r="J187"/>
  <c r="G186"/>
  <c r="R186" s="1"/>
  <c r="M193" s="1"/>
  <c r="W716" i="4"/>
  <c r="X716" s="1"/>
  <c r="H703"/>
  <c r="J704" s="1"/>
  <c r="H704" s="1"/>
  <c r="Z703"/>
  <c r="T703" s="1"/>
  <c r="I703"/>
  <c r="O703" s="1"/>
  <c r="AD187" i="1" l="1"/>
  <c r="F188" s="1"/>
  <c r="AE187"/>
  <c r="V193"/>
  <c r="Q193" s="1"/>
  <c r="H187"/>
  <c r="B187"/>
  <c r="W200"/>
  <c r="I187"/>
  <c r="Z187"/>
  <c r="T187" s="1"/>
  <c r="G703" i="4"/>
  <c r="R703" s="1"/>
  <c r="M710" s="1"/>
  <c r="Y703"/>
  <c r="K704" s="1"/>
  <c r="G704"/>
  <c r="R704" s="1"/>
  <c r="M711" s="1"/>
  <c r="Q711" s="1"/>
  <c r="W717"/>
  <c r="X717" s="1"/>
  <c r="B704"/>
  <c r="Z704"/>
  <c r="T704" s="1"/>
  <c r="I704"/>
  <c r="X195" i="1"/>
  <c r="AD704" i="4" l="1"/>
  <c r="F705" s="1"/>
  <c r="Q710"/>
  <c r="AE710" s="1"/>
  <c r="AE711" s="1"/>
  <c r="J188" i="1"/>
  <c r="G187"/>
  <c r="R187" s="1"/>
  <c r="M194" s="1"/>
  <c r="O187"/>
  <c r="Y187"/>
  <c r="K188" s="1"/>
  <c r="J705" i="4"/>
  <c r="H705" s="1"/>
  <c r="Y704"/>
  <c r="K705" s="1"/>
  <c r="AD705" s="1"/>
  <c r="F706" s="1"/>
  <c r="O704"/>
  <c r="AD188" i="1" l="1"/>
  <c r="AE188"/>
  <c r="V194"/>
  <c r="Q194" s="1"/>
  <c r="Z188"/>
  <c r="T188" s="1"/>
  <c r="B188"/>
  <c r="W201"/>
  <c r="H188"/>
  <c r="I188"/>
  <c r="B705" i="4"/>
  <c r="W718"/>
  <c r="X718" s="1"/>
  <c r="I705"/>
  <c r="O705" s="1"/>
  <c r="Z705"/>
  <c r="T705" s="1"/>
  <c r="J706"/>
  <c r="B706" s="1"/>
  <c r="G705"/>
  <c r="R705" s="1"/>
  <c r="M712" s="1"/>
  <c r="X196" i="1"/>
  <c r="Q712" i="4" l="1"/>
  <c r="AE712" s="1"/>
  <c r="F189" i="1"/>
  <c r="O188"/>
  <c r="Y188"/>
  <c r="K189" s="1"/>
  <c r="J189"/>
  <c r="I189" s="1"/>
  <c r="G188"/>
  <c r="R188" s="1"/>
  <c r="M195" s="1"/>
  <c r="Y705" i="4"/>
  <c r="K706" s="1"/>
  <c r="H706"/>
  <c r="I706"/>
  <c r="W719"/>
  <c r="X719" s="1"/>
  <c r="Z706"/>
  <c r="T706" s="1"/>
  <c r="AD706" l="1"/>
  <c r="F707" s="1"/>
  <c r="AD189" i="1"/>
  <c r="F190" s="1"/>
  <c r="AE189"/>
  <c r="V195"/>
  <c r="Q195" s="1"/>
  <c r="Y189"/>
  <c r="K190" s="1"/>
  <c r="O189"/>
  <c r="Z189"/>
  <c r="T189" s="1"/>
  <c r="W202"/>
  <c r="B189"/>
  <c r="H189"/>
  <c r="J707" i="4"/>
  <c r="Z707" s="1"/>
  <c r="T707" s="1"/>
  <c r="G706"/>
  <c r="R706" s="1"/>
  <c r="M713" s="1"/>
  <c r="O706"/>
  <c r="Y706"/>
  <c r="K707" s="1"/>
  <c r="AD707" s="1"/>
  <c r="F708" s="1"/>
  <c r="X197" i="1"/>
  <c r="X198" s="1"/>
  <c r="Q713" i="4" l="1"/>
  <c r="AE713" s="1"/>
  <c r="AD190" i="1"/>
  <c r="AE190"/>
  <c r="G189"/>
  <c r="R189" s="1"/>
  <c r="M196" s="1"/>
  <c r="J190"/>
  <c r="W720" i="4"/>
  <c r="X720" s="1"/>
  <c r="H707"/>
  <c r="J708" s="1"/>
  <c r="H708" s="1"/>
  <c r="B707"/>
  <c r="I707"/>
  <c r="Y707" s="1"/>
  <c r="K708" s="1"/>
  <c r="X199" i="1"/>
  <c r="X200" s="1"/>
  <c r="AD708" i="4" l="1"/>
  <c r="F709" s="1"/>
  <c r="F191" i="1"/>
  <c r="V196"/>
  <c r="Q196" s="1"/>
  <c r="I190"/>
  <c r="Z190"/>
  <c r="T190" s="1"/>
  <c r="B190"/>
  <c r="H190"/>
  <c r="W203"/>
  <c r="G707" i="4"/>
  <c r="R707" s="1"/>
  <c r="M714" s="1"/>
  <c r="Z708"/>
  <c r="T708" s="1"/>
  <c r="O707"/>
  <c r="J709"/>
  <c r="G708"/>
  <c r="R708" s="1"/>
  <c r="M715" s="1"/>
  <c r="Q715" s="1"/>
  <c r="I708"/>
  <c r="B708"/>
  <c r="W721"/>
  <c r="X721" s="1"/>
  <c r="Q714" l="1"/>
  <c r="AE714" s="1"/>
  <c r="AE715" s="1"/>
  <c r="O190" i="1"/>
  <c r="Y190"/>
  <c r="K191" s="1"/>
  <c r="G190"/>
  <c r="R190" s="1"/>
  <c r="M197" s="1"/>
  <c r="J191"/>
  <c r="Y708" i="4"/>
  <c r="K709" s="1"/>
  <c r="AD709" s="1"/>
  <c r="F710" s="1"/>
  <c r="O708"/>
  <c r="I709"/>
  <c r="W722"/>
  <c r="X722" s="1"/>
  <c r="B709"/>
  <c r="H709"/>
  <c r="Z709"/>
  <c r="T709" s="1"/>
  <c r="AD191" i="1" l="1"/>
  <c r="F192" s="1"/>
  <c r="AE191"/>
  <c r="V197"/>
  <c r="Q197" s="1"/>
  <c r="I191"/>
  <c r="W204"/>
  <c r="Z191"/>
  <c r="T191" s="1"/>
  <c r="H191"/>
  <c r="B191"/>
  <c r="G709" i="4"/>
  <c r="R709" s="1"/>
  <c r="M716" s="1"/>
  <c r="J710"/>
  <c r="Y709"/>
  <c r="K710" s="1"/>
  <c r="O709"/>
  <c r="AD710" l="1"/>
  <c r="F711" s="1"/>
  <c r="Q716"/>
  <c r="AE716" s="1"/>
  <c r="Y191" i="1"/>
  <c r="K192" s="1"/>
  <c r="O191"/>
  <c r="J192"/>
  <c r="W205" s="1"/>
  <c r="G191"/>
  <c r="R191" s="1"/>
  <c r="M198" s="1"/>
  <c r="H710" i="4"/>
  <c r="W723"/>
  <c r="X723" s="1"/>
  <c r="I710"/>
  <c r="Z710"/>
  <c r="T710" s="1"/>
  <c r="B710"/>
  <c r="X201" i="1"/>
  <c r="AD192" l="1"/>
  <c r="AE192"/>
  <c r="V198"/>
  <c r="Q198" s="1"/>
  <c r="H192"/>
  <c r="Z192"/>
  <c r="T192" s="1"/>
  <c r="I192"/>
  <c r="B192"/>
  <c r="J711" i="4"/>
  <c r="W724" s="1"/>
  <c r="X724" s="1"/>
  <c r="G710"/>
  <c r="R710" s="1"/>
  <c r="M717" s="1"/>
  <c r="O710"/>
  <c r="Y710"/>
  <c r="K711" s="1"/>
  <c r="AD711" l="1"/>
  <c r="F712" s="1"/>
  <c r="Q717"/>
  <c r="AE717" s="1"/>
  <c r="F193" i="1"/>
  <c r="G192"/>
  <c r="R192" s="1"/>
  <c r="M199" s="1"/>
  <c r="J193"/>
  <c r="W206" s="1"/>
  <c r="O192"/>
  <c r="Y192"/>
  <c r="K193" s="1"/>
  <c r="AD193" s="1"/>
  <c r="B711" i="4"/>
  <c r="I711"/>
  <c r="H711"/>
  <c r="Z711"/>
  <c r="T711" s="1"/>
  <c r="AE193" i="1" l="1"/>
  <c r="V199"/>
  <c r="Q199" s="1"/>
  <c r="I193"/>
  <c r="H193"/>
  <c r="B193"/>
  <c r="Z193"/>
  <c r="T193" s="1"/>
  <c r="O711" i="4"/>
  <c r="Y711"/>
  <c r="K712" s="1"/>
  <c r="AD712" s="1"/>
  <c r="F713" s="1"/>
  <c r="G711"/>
  <c r="R711" s="1"/>
  <c r="M718" s="1"/>
  <c r="J712"/>
  <c r="Z712" s="1"/>
  <c r="T712" s="1"/>
  <c r="X202" i="1"/>
  <c r="Q718" i="4" l="1"/>
  <c r="AE718" s="1"/>
  <c r="F194" i="1"/>
  <c r="Y193"/>
  <c r="K194" s="1"/>
  <c r="AD194" s="1"/>
  <c r="F195" s="1"/>
  <c r="O193"/>
  <c r="J194"/>
  <c r="H194" s="1"/>
  <c r="G193"/>
  <c r="R193" s="1"/>
  <c r="M200" s="1"/>
  <c r="W725" i="4"/>
  <c r="X725" s="1"/>
  <c r="B712"/>
  <c r="H712"/>
  <c r="I712"/>
  <c r="AE194" i="1" l="1"/>
  <c r="B194"/>
  <c r="I194"/>
  <c r="Y194" s="1"/>
  <c r="K195" s="1"/>
  <c r="AD195" s="1"/>
  <c r="V200"/>
  <c r="Q200" s="1"/>
  <c r="J195"/>
  <c r="H195" s="1"/>
  <c r="G194"/>
  <c r="R194" s="1"/>
  <c r="M201" s="1"/>
  <c r="Z194"/>
  <c r="T194" s="1"/>
  <c r="W207"/>
  <c r="J713" i="4"/>
  <c r="W726" s="1"/>
  <c r="X726" s="1"/>
  <c r="G712"/>
  <c r="R712" s="1"/>
  <c r="M719" s="1"/>
  <c r="Y712"/>
  <c r="K713" s="1"/>
  <c r="O712"/>
  <c r="AE195" i="1" l="1"/>
  <c r="F196" s="1"/>
  <c r="Z195"/>
  <c r="T195" s="1"/>
  <c r="AD713" i="4"/>
  <c r="F714" s="1"/>
  <c r="O194" i="1"/>
  <c r="Q719" i="4"/>
  <c r="AE719" s="1"/>
  <c r="V201" i="1"/>
  <c r="Q201" s="1"/>
  <c r="J196"/>
  <c r="W209" s="1"/>
  <c r="B195"/>
  <c r="W208"/>
  <c r="I195"/>
  <c r="G195"/>
  <c r="R195" s="1"/>
  <c r="M202" s="1"/>
  <c r="B713" i="4"/>
  <c r="H713"/>
  <c r="J714" s="1"/>
  <c r="I713"/>
  <c r="Z713"/>
  <c r="T713" s="1"/>
  <c r="X203" i="1"/>
  <c r="X204" s="1"/>
  <c r="X205" s="1"/>
  <c r="X206" s="1"/>
  <c r="I196" l="1"/>
  <c r="O196" s="1"/>
  <c r="Z196"/>
  <c r="T196" s="1"/>
  <c r="H196"/>
  <c r="B196"/>
  <c r="V202"/>
  <c r="Q202" s="1"/>
  <c r="Y195"/>
  <c r="K196" s="1"/>
  <c r="O195"/>
  <c r="W727" i="4"/>
  <c r="X727" s="1"/>
  <c r="B714"/>
  <c r="G713"/>
  <c r="R713" s="1"/>
  <c r="M720" s="1"/>
  <c r="H714"/>
  <c r="O713"/>
  <c r="Y713"/>
  <c r="K714" s="1"/>
  <c r="AD714" s="1"/>
  <c r="F715" s="1"/>
  <c r="I714"/>
  <c r="Z714"/>
  <c r="T714" s="1"/>
  <c r="X207" i="1"/>
  <c r="Y196" l="1"/>
  <c r="K197" s="1"/>
  <c r="AD197" s="1"/>
  <c r="Q720" i="4"/>
  <c r="AE720" s="1"/>
  <c r="AD196" i="1"/>
  <c r="F197" s="1"/>
  <c r="AE196"/>
  <c r="J197"/>
  <c r="B197" s="1"/>
  <c r="G196"/>
  <c r="R196" s="1"/>
  <c r="M203" s="1"/>
  <c r="V203" s="1"/>
  <c r="Q203" s="1"/>
  <c r="Y714" i="4"/>
  <c r="K715" s="1"/>
  <c r="O714"/>
  <c r="G714"/>
  <c r="R714" s="1"/>
  <c r="M721" s="1"/>
  <c r="J715"/>
  <c r="Z715" s="1"/>
  <c r="T715" s="1"/>
  <c r="AE197" i="1" l="1"/>
  <c r="F198" s="1"/>
  <c r="AD715" i="4"/>
  <c r="F716" s="1"/>
  <c r="Q721"/>
  <c r="AE721" s="1"/>
  <c r="I197" i="1"/>
  <c r="Y197" s="1"/>
  <c r="K198" s="1"/>
  <c r="W210"/>
  <c r="Z197"/>
  <c r="T197" s="1"/>
  <c r="H197"/>
  <c r="G197" s="1"/>
  <c r="R197" s="1"/>
  <c r="M204" s="1"/>
  <c r="W728" i="4"/>
  <c r="X728" s="1"/>
  <c r="B715"/>
  <c r="H715"/>
  <c r="I715"/>
  <c r="O197" i="1" l="1"/>
  <c r="J198"/>
  <c r="I198" s="1"/>
  <c r="Y198" s="1"/>
  <c r="K199" s="1"/>
  <c r="V204"/>
  <c r="Q204" s="1"/>
  <c r="AD198"/>
  <c r="F199" s="1"/>
  <c r="AE198"/>
  <c r="W211"/>
  <c r="J716" i="4"/>
  <c r="W729" s="1"/>
  <c r="X729" s="1"/>
  <c r="G715"/>
  <c r="R715" s="1"/>
  <c r="M722" s="1"/>
  <c r="Y715"/>
  <c r="K716" s="1"/>
  <c r="AD716" s="1"/>
  <c r="F717" s="1"/>
  <c r="O715"/>
  <c r="O198" i="1" l="1"/>
  <c r="Q722" i="4"/>
  <c r="AE722" s="1"/>
  <c r="H198" i="1"/>
  <c r="G198" s="1"/>
  <c r="R198" s="1"/>
  <c r="M205" s="1"/>
  <c r="Z198"/>
  <c r="T198" s="1"/>
  <c r="B198"/>
  <c r="AD199"/>
  <c r="AE199"/>
  <c r="I716" i="4"/>
  <c r="O716" s="1"/>
  <c r="B716"/>
  <c r="Z716"/>
  <c r="T716" s="1"/>
  <c r="H716"/>
  <c r="X208" i="1"/>
  <c r="J199" l="1"/>
  <c r="H199" s="1"/>
  <c r="V205"/>
  <c r="Q205" s="1"/>
  <c r="F200"/>
  <c r="Y716" i="4"/>
  <c r="K717" s="1"/>
  <c r="J717"/>
  <c r="G716"/>
  <c r="R716" s="1"/>
  <c r="M723" s="1"/>
  <c r="AD717" l="1"/>
  <c r="F718" s="1"/>
  <c r="Q723"/>
  <c r="AE723" s="1"/>
  <c r="W212" i="1"/>
  <c r="I199"/>
  <c r="Y199" s="1"/>
  <c r="K200" s="1"/>
  <c r="B199"/>
  <c r="Z199"/>
  <c r="T199" s="1"/>
  <c r="G199"/>
  <c r="R199" s="1"/>
  <c r="M206" s="1"/>
  <c r="J200"/>
  <c r="H717" i="4"/>
  <c r="W730"/>
  <c r="X730" s="1"/>
  <c r="I717"/>
  <c r="B717"/>
  <c r="Z717"/>
  <c r="T717" s="1"/>
  <c r="O199" i="1" l="1"/>
  <c r="V206"/>
  <c r="Q206" s="1"/>
  <c r="AD200"/>
  <c r="AE200"/>
  <c r="W213"/>
  <c r="B200"/>
  <c r="I200"/>
  <c r="Z200"/>
  <c r="T200" s="1"/>
  <c r="H200"/>
  <c r="J718" i="4"/>
  <c r="W731" s="1"/>
  <c r="X731" s="1"/>
  <c r="G717"/>
  <c r="R717" s="1"/>
  <c r="M724" s="1"/>
  <c r="O717"/>
  <c r="Y717"/>
  <c r="K718" s="1"/>
  <c r="X209" i="1"/>
  <c r="AD718" i="4" l="1"/>
  <c r="F719" s="1"/>
  <c r="Q724"/>
  <c r="AE724" s="1"/>
  <c r="F201" i="1"/>
  <c r="G200"/>
  <c r="R200" s="1"/>
  <c r="M207" s="1"/>
  <c r="J201"/>
  <c r="W214" s="1"/>
  <c r="O200"/>
  <c r="Y200"/>
  <c r="K201" s="1"/>
  <c r="I718" i="4"/>
  <c r="H718"/>
  <c r="B718"/>
  <c r="Z718"/>
  <c r="T718" s="1"/>
  <c r="V207" i="1" l="1"/>
  <c r="Q207" s="1"/>
  <c r="AD201"/>
  <c r="F202" s="1"/>
  <c r="AE201"/>
  <c r="B201"/>
  <c r="I201"/>
  <c r="H201"/>
  <c r="Z201"/>
  <c r="T201" s="1"/>
  <c r="Y718" i="4"/>
  <c r="K719" s="1"/>
  <c r="AD719" s="1"/>
  <c r="F720" s="1"/>
  <c r="O718"/>
  <c r="G718"/>
  <c r="R718" s="1"/>
  <c r="M725" s="1"/>
  <c r="J719"/>
  <c r="W732" s="1"/>
  <c r="X732" s="1"/>
  <c r="X210" i="1"/>
  <c r="Q725" i="4" l="1"/>
  <c r="AE725" s="1"/>
  <c r="O201" i="1"/>
  <c r="Y201"/>
  <c r="K202" s="1"/>
  <c r="G201"/>
  <c r="R201" s="1"/>
  <c r="M208" s="1"/>
  <c r="J202"/>
  <c r="Z719" i="4"/>
  <c r="T719" s="1"/>
  <c r="H719"/>
  <c r="I719"/>
  <c r="B719"/>
  <c r="X211" i="1"/>
  <c r="X212" s="1"/>
  <c r="V208" l="1"/>
  <c r="Q208" s="1"/>
  <c r="AD202"/>
  <c r="AE202"/>
  <c r="W215"/>
  <c r="B202"/>
  <c r="Z202"/>
  <c r="T202" s="1"/>
  <c r="H202"/>
  <c r="I202"/>
  <c r="Y719" i="4"/>
  <c r="K720" s="1"/>
  <c r="O719"/>
  <c r="G719"/>
  <c r="R719" s="1"/>
  <c r="M726" s="1"/>
  <c r="J720"/>
  <c r="W733" s="1"/>
  <c r="X733" s="1"/>
  <c r="AD720" l="1"/>
  <c r="F721" s="1"/>
  <c r="Q726"/>
  <c r="AE726" s="1"/>
  <c r="F203" i="1"/>
  <c r="Y202"/>
  <c r="K203" s="1"/>
  <c r="O202"/>
  <c r="G202"/>
  <c r="R202" s="1"/>
  <c r="M209" s="1"/>
  <c r="J203"/>
  <c r="Z203" s="1"/>
  <c r="T203" s="1"/>
  <c r="B720" i="4"/>
  <c r="H720"/>
  <c r="J721" s="1"/>
  <c r="Z720"/>
  <c r="T720" s="1"/>
  <c r="I720"/>
  <c r="V209" i="1" l="1"/>
  <c r="Q209" s="1"/>
  <c r="AD203"/>
  <c r="F204" s="1"/>
  <c r="AE203"/>
  <c r="B203"/>
  <c r="H203"/>
  <c r="W216"/>
  <c r="I203"/>
  <c r="B721" i="4"/>
  <c r="G720"/>
  <c r="R720" s="1"/>
  <c r="M727" s="1"/>
  <c r="H721"/>
  <c r="W734"/>
  <c r="X734" s="1"/>
  <c r="O720"/>
  <c r="Y720"/>
  <c r="K721" s="1"/>
  <c r="AD721" s="1"/>
  <c r="F722" s="1"/>
  <c r="I721"/>
  <c r="Z721"/>
  <c r="T721" s="1"/>
  <c r="Q727" l="1"/>
  <c r="AE727" s="1"/>
  <c r="J204" i="1"/>
  <c r="W217" s="1"/>
  <c r="G203"/>
  <c r="R203" s="1"/>
  <c r="M210" s="1"/>
  <c r="O203"/>
  <c r="Y203"/>
  <c r="K204" s="1"/>
  <c r="J722" i="4"/>
  <c r="G721"/>
  <c r="R721" s="1"/>
  <c r="M728" s="1"/>
  <c r="Y721"/>
  <c r="K722" s="1"/>
  <c r="O721"/>
  <c r="X213" i="1"/>
  <c r="AD722" i="4" l="1"/>
  <c r="F723" s="1"/>
  <c r="Q728"/>
  <c r="AE728" s="1"/>
  <c r="V210" i="1"/>
  <c r="Q210" s="1"/>
  <c r="AD204"/>
  <c r="AE204"/>
  <c r="Z204"/>
  <c r="T204" s="1"/>
  <c r="I204"/>
  <c r="Y204" s="1"/>
  <c r="K205" s="1"/>
  <c r="B204"/>
  <c r="H204"/>
  <c r="W735" i="4"/>
  <c r="X735" s="1"/>
  <c r="B722"/>
  <c r="I722"/>
  <c r="Z722"/>
  <c r="T722" s="1"/>
  <c r="H722"/>
  <c r="X214" i="1"/>
  <c r="F205" l="1"/>
  <c r="AD205"/>
  <c r="F206" s="1"/>
  <c r="AE205"/>
  <c r="O204"/>
  <c r="G204"/>
  <c r="R204" s="1"/>
  <c r="M211" s="1"/>
  <c r="J205"/>
  <c r="H205" s="1"/>
  <c r="G722" i="4"/>
  <c r="R722" s="1"/>
  <c r="M729" s="1"/>
  <c r="J723"/>
  <c r="O722"/>
  <c r="Y722"/>
  <c r="K723" s="1"/>
  <c r="AD723" s="1"/>
  <c r="F724" s="1"/>
  <c r="Q729" l="1"/>
  <c r="AE729" s="1"/>
  <c r="V211" i="1"/>
  <c r="Q211" s="1"/>
  <c r="B205"/>
  <c r="J206"/>
  <c r="W219" s="1"/>
  <c r="G205"/>
  <c r="R205" s="1"/>
  <c r="M212" s="1"/>
  <c r="I205"/>
  <c r="W218"/>
  <c r="Z205"/>
  <c r="T205" s="1"/>
  <c r="Z723" i="4"/>
  <c r="T723" s="1"/>
  <c r="W736"/>
  <c r="X736" s="1"/>
  <c r="I723"/>
  <c r="H723"/>
  <c r="B723"/>
  <c r="V212" i="1" l="1"/>
  <c r="Q212" s="1"/>
  <c r="B206"/>
  <c r="Z206"/>
  <c r="T206" s="1"/>
  <c r="Y205"/>
  <c r="K206" s="1"/>
  <c r="O205"/>
  <c r="I206"/>
  <c r="H206"/>
  <c r="Y723" i="4"/>
  <c r="K724" s="1"/>
  <c r="O723"/>
  <c r="G723"/>
  <c r="R723" s="1"/>
  <c r="M730" s="1"/>
  <c r="J724"/>
  <c r="W737" s="1"/>
  <c r="X737" s="1"/>
  <c r="AD724" l="1"/>
  <c r="F725" s="1"/>
  <c r="Q730"/>
  <c r="AE730" s="1"/>
  <c r="AD206" i="1"/>
  <c r="AE206"/>
  <c r="G206"/>
  <c r="R206" s="1"/>
  <c r="M213" s="1"/>
  <c r="J207"/>
  <c r="I207" s="1"/>
  <c r="Y206"/>
  <c r="K207" s="1"/>
  <c r="O206"/>
  <c r="B724" i="4"/>
  <c r="H724"/>
  <c r="Z724"/>
  <c r="T724" s="1"/>
  <c r="I724"/>
  <c r="X215" i="1"/>
  <c r="X216" s="1"/>
  <c r="V213" l="1"/>
  <c r="Q213" s="1"/>
  <c r="F207"/>
  <c r="AD207"/>
  <c r="AE207"/>
  <c r="Y207"/>
  <c r="K208" s="1"/>
  <c r="O207"/>
  <c r="W220"/>
  <c r="B207"/>
  <c r="H207"/>
  <c r="Z207"/>
  <c r="T207" s="1"/>
  <c r="G724" i="4"/>
  <c r="R724" s="1"/>
  <c r="M731" s="1"/>
  <c r="J725"/>
  <c r="H725" s="1"/>
  <c r="Y724"/>
  <c r="K725" s="1"/>
  <c r="O724"/>
  <c r="X217" i="1"/>
  <c r="X218" s="1"/>
  <c r="AD725" i="4" l="1"/>
  <c r="F726" s="1"/>
  <c r="Q731"/>
  <c r="AE731" s="1"/>
  <c r="F208" i="1"/>
  <c r="AD208"/>
  <c r="F209" s="1"/>
  <c r="AE208"/>
  <c r="G207"/>
  <c r="R207" s="1"/>
  <c r="M214" s="1"/>
  <c r="J208"/>
  <c r="B208" s="1"/>
  <c r="I725" i="4"/>
  <c r="O725" s="1"/>
  <c r="B725"/>
  <c r="G725"/>
  <c r="R725" s="1"/>
  <c r="M732" s="1"/>
  <c r="J726"/>
  <c r="W739" s="1"/>
  <c r="Z725"/>
  <c r="T725" s="1"/>
  <c r="W738"/>
  <c r="X738" s="1"/>
  <c r="Q732" l="1"/>
  <c r="AE732" s="1"/>
  <c r="V214" i="1"/>
  <c r="Q214" s="1"/>
  <c r="H208"/>
  <c r="W221"/>
  <c r="I208"/>
  <c r="Z208"/>
  <c r="T208" s="1"/>
  <c r="Y725" i="4"/>
  <c r="K726" s="1"/>
  <c r="AD726" s="1"/>
  <c r="F727" s="1"/>
  <c r="B726"/>
  <c r="X739"/>
  <c r="Z726"/>
  <c r="T726" s="1"/>
  <c r="I726"/>
  <c r="H726"/>
  <c r="Y208" i="1" l="1"/>
  <c r="K209" s="1"/>
  <c r="O208"/>
  <c r="J209"/>
  <c r="Z209" s="1"/>
  <c r="T209" s="1"/>
  <c r="G208"/>
  <c r="R208" s="1"/>
  <c r="M215" s="1"/>
  <c r="J727" i="4"/>
  <c r="G726"/>
  <c r="R726" s="1"/>
  <c r="M733" s="1"/>
  <c r="O726"/>
  <c r="Y726"/>
  <c r="K727" s="1"/>
  <c r="AD727" l="1"/>
  <c r="F728" s="1"/>
  <c r="Q733"/>
  <c r="AE733" s="1"/>
  <c r="V215" i="1"/>
  <c r="Q215" s="1"/>
  <c r="AD209"/>
  <c r="AE209"/>
  <c r="I209"/>
  <c r="O209" s="1"/>
  <c r="H209"/>
  <c r="J210" s="1"/>
  <c r="W223" s="1"/>
  <c r="W222"/>
  <c r="B209"/>
  <c r="W740" i="4"/>
  <c r="X740" s="1"/>
  <c r="B727"/>
  <c r="I727"/>
  <c r="Z727"/>
  <c r="T727" s="1"/>
  <c r="H727"/>
  <c r="F210" i="1" l="1"/>
  <c r="Y209"/>
  <c r="K210" s="1"/>
  <c r="G209"/>
  <c r="R209" s="1"/>
  <c r="M216" s="1"/>
  <c r="I210"/>
  <c r="Y210" s="1"/>
  <c r="K211" s="1"/>
  <c r="H210"/>
  <c r="B210"/>
  <c r="Z210"/>
  <c r="T210" s="1"/>
  <c r="G727" i="4"/>
  <c r="R727" s="1"/>
  <c r="M734" s="1"/>
  <c r="J728"/>
  <c r="Y727"/>
  <c r="K728" s="1"/>
  <c r="AD728" s="1"/>
  <c r="F729" s="1"/>
  <c r="O727"/>
  <c r="Q734" l="1"/>
  <c r="AE734" s="1"/>
  <c r="V216" i="1"/>
  <c r="Q216" s="1"/>
  <c r="AD210"/>
  <c r="F211" s="1"/>
  <c r="AE210"/>
  <c r="AE211" s="1"/>
  <c r="AD211"/>
  <c r="J211"/>
  <c r="W224" s="1"/>
  <c r="O210"/>
  <c r="G210"/>
  <c r="R210" s="1"/>
  <c r="M217" s="1"/>
  <c r="B728" i="4"/>
  <c r="W741"/>
  <c r="X741" s="1"/>
  <c r="I728"/>
  <c r="Z728"/>
  <c r="T728" s="1"/>
  <c r="H728"/>
  <c r="V217" i="1" l="1"/>
  <c r="Q217" s="1"/>
  <c r="I211"/>
  <c r="Y211" s="1"/>
  <c r="K212" s="1"/>
  <c r="F212"/>
  <c r="Z211"/>
  <c r="T211" s="1"/>
  <c r="H211"/>
  <c r="B211"/>
  <c r="J729" i="4"/>
  <c r="W742" s="1"/>
  <c r="X742" s="1"/>
  <c r="G728"/>
  <c r="R728" s="1"/>
  <c r="M735" s="1"/>
  <c r="O728"/>
  <c r="Y728"/>
  <c r="K729" s="1"/>
  <c r="X219" i="1"/>
  <c r="X220" s="1"/>
  <c r="X221" s="1"/>
  <c r="AD729" i="4" l="1"/>
  <c r="F730" s="1"/>
  <c r="Q735"/>
  <c r="AE735" s="1"/>
  <c r="O211" i="1"/>
  <c r="AD212"/>
  <c r="F213" s="1"/>
  <c r="AE212"/>
  <c r="G211"/>
  <c r="R211" s="1"/>
  <c r="M218" s="1"/>
  <c r="J212"/>
  <c r="W225" s="1"/>
  <c r="H729" i="4"/>
  <c r="G729" s="1"/>
  <c r="R729" s="1"/>
  <c r="M736" s="1"/>
  <c r="I729"/>
  <c r="Y729" s="1"/>
  <c r="K730" s="1"/>
  <c r="AD730" s="1"/>
  <c r="F731" s="1"/>
  <c r="B729"/>
  <c r="Z729"/>
  <c r="T729" s="1"/>
  <c r="Q736" l="1"/>
  <c r="AE736" s="1"/>
  <c r="V218" i="1"/>
  <c r="Q218" s="1"/>
  <c r="Z212"/>
  <c r="T212" s="1"/>
  <c r="I212"/>
  <c r="Y212" s="1"/>
  <c r="K213" s="1"/>
  <c r="H212"/>
  <c r="G212" s="1"/>
  <c r="R212" s="1"/>
  <c r="M219" s="1"/>
  <c r="B212"/>
  <c r="J730" i="4"/>
  <c r="W743" s="1"/>
  <c r="X743" s="1"/>
  <c r="O729"/>
  <c r="V219" i="1" l="1"/>
  <c r="Q219" s="1"/>
  <c r="AD213"/>
  <c r="AE213"/>
  <c r="O212"/>
  <c r="J213"/>
  <c r="W226" s="1"/>
  <c r="I730" i="4"/>
  <c r="Y730" s="1"/>
  <c r="K731" s="1"/>
  <c r="H730"/>
  <c r="B730"/>
  <c r="Z730"/>
  <c r="T730" s="1"/>
  <c r="X222" i="1"/>
  <c r="X223" s="1"/>
  <c r="X224" s="1"/>
  <c r="AD731" i="4" l="1"/>
  <c r="F732" s="1"/>
  <c r="F214" i="1"/>
  <c r="I213"/>
  <c r="Y213" s="1"/>
  <c r="K214" s="1"/>
  <c r="H213"/>
  <c r="J214" s="1"/>
  <c r="W227" s="1"/>
  <c r="Z213"/>
  <c r="T213" s="1"/>
  <c r="B213"/>
  <c r="O730" i="4"/>
  <c r="G730"/>
  <c r="R730" s="1"/>
  <c r="M737" s="1"/>
  <c r="J731"/>
  <c r="I731" s="1"/>
  <c r="O731" s="1"/>
  <c r="Q737" l="1"/>
  <c r="AE737" s="1"/>
  <c r="AD214" i="1"/>
  <c r="AE214"/>
  <c r="O213"/>
  <c r="B214"/>
  <c r="Z214"/>
  <c r="T214" s="1"/>
  <c r="I214"/>
  <c r="O214" s="1"/>
  <c r="H214"/>
  <c r="G214" s="1"/>
  <c r="R214" s="1"/>
  <c r="M221" s="1"/>
  <c r="G213"/>
  <c r="R213" s="1"/>
  <c r="M220" s="1"/>
  <c r="W744" i="4"/>
  <c r="X744" s="1"/>
  <c r="H731"/>
  <c r="B731"/>
  <c r="Y731"/>
  <c r="K732" s="1"/>
  <c r="Z731"/>
  <c r="T731" s="1"/>
  <c r="AD732" l="1"/>
  <c r="F733" s="1"/>
  <c r="V221" i="1"/>
  <c r="Q221" s="1"/>
  <c r="V220"/>
  <c r="Q220" s="1"/>
  <c r="Y214"/>
  <c r="K215" s="1"/>
  <c r="AD215" s="1"/>
  <c r="F216" s="1"/>
  <c r="F215"/>
  <c r="AE215"/>
  <c r="J215"/>
  <c r="Z215" s="1"/>
  <c r="T215" s="1"/>
  <c r="J732" i="4"/>
  <c r="G731"/>
  <c r="R731" s="1"/>
  <c r="M738" s="1"/>
  <c r="Q738" l="1"/>
  <c r="AE738" s="1"/>
  <c r="H215" i="1"/>
  <c r="J216" s="1"/>
  <c r="B215"/>
  <c r="I215"/>
  <c r="Y215" s="1"/>
  <c r="K216" s="1"/>
  <c r="W228"/>
  <c r="H732" i="4"/>
  <c r="W745"/>
  <c r="X745" s="1"/>
  <c r="B732"/>
  <c r="I732"/>
  <c r="Z732"/>
  <c r="T732" s="1"/>
  <c r="O215" i="1" l="1"/>
  <c r="G215"/>
  <c r="R215" s="1"/>
  <c r="M222" s="1"/>
  <c r="AD216"/>
  <c r="AE216"/>
  <c r="Z216"/>
  <c r="T216" s="1"/>
  <c r="W229"/>
  <c r="I216"/>
  <c r="B216"/>
  <c r="H216"/>
  <c r="G732" i="4"/>
  <c r="R732" s="1"/>
  <c r="M739" s="1"/>
  <c r="J733"/>
  <c r="W746" s="1"/>
  <c r="X746" s="1"/>
  <c r="O732"/>
  <c r="Y732"/>
  <c r="K733" s="1"/>
  <c r="AD733" s="1"/>
  <c r="F734" s="1"/>
  <c r="F217" i="1" l="1"/>
  <c r="Q739" i="4"/>
  <c r="AE739" s="1"/>
  <c r="V222" i="1"/>
  <c r="Q222" s="1"/>
  <c r="G216"/>
  <c r="R216" s="1"/>
  <c r="M223" s="1"/>
  <c r="J217"/>
  <c r="O216"/>
  <c r="Y216"/>
  <c r="K217" s="1"/>
  <c r="H733" i="4"/>
  <c r="J734" s="1"/>
  <c r="W747" s="1"/>
  <c r="X747" s="1"/>
  <c r="B733"/>
  <c r="I733"/>
  <c r="Z733"/>
  <c r="T733" s="1"/>
  <c r="X225" i="1"/>
  <c r="X226" s="1"/>
  <c r="X227" s="1"/>
  <c r="X228" s="1"/>
  <c r="V223" l="1"/>
  <c r="Q223" s="1"/>
  <c r="AD217"/>
  <c r="F218" s="1"/>
  <c r="AE217"/>
  <c r="H217"/>
  <c r="W230"/>
  <c r="B217"/>
  <c r="Z217"/>
  <c r="T217" s="1"/>
  <c r="I217"/>
  <c r="G733" i="4"/>
  <c r="R733" s="1"/>
  <c r="M740" s="1"/>
  <c r="B734"/>
  <c r="H734"/>
  <c r="O733"/>
  <c r="Y733"/>
  <c r="K734" s="1"/>
  <c r="I734"/>
  <c r="Z734"/>
  <c r="T734" s="1"/>
  <c r="AD734" l="1"/>
  <c r="F735" s="1"/>
  <c r="Q740"/>
  <c r="AE740" s="1"/>
  <c r="O217" i="1"/>
  <c r="Y217"/>
  <c r="K218" s="1"/>
  <c r="G217"/>
  <c r="R217" s="1"/>
  <c r="M224" s="1"/>
  <c r="J218"/>
  <c r="W231" s="1"/>
  <c r="J735" i="4"/>
  <c r="I735" s="1"/>
  <c r="O735" s="1"/>
  <c r="G734"/>
  <c r="R734" s="1"/>
  <c r="M741" s="1"/>
  <c r="Y734"/>
  <c r="K735" s="1"/>
  <c r="AD735" s="1"/>
  <c r="F736" s="1"/>
  <c r="O734"/>
  <c r="Q741" l="1"/>
  <c r="AE741" s="1"/>
  <c r="Z218" i="1"/>
  <c r="T218" s="1"/>
  <c r="V224"/>
  <c r="Q224" s="1"/>
  <c r="AD218"/>
  <c r="AE218"/>
  <c r="I218"/>
  <c r="H218"/>
  <c r="B218"/>
  <c r="Z735" i="4"/>
  <c r="T735" s="1"/>
  <c r="B735"/>
  <c r="W748"/>
  <c r="X748" s="1"/>
  <c r="H735"/>
  <c r="G735" s="1"/>
  <c r="R735" s="1"/>
  <c r="M742" s="1"/>
  <c r="Y735"/>
  <c r="K736" s="1"/>
  <c r="AD736" l="1"/>
  <c r="F737" s="1"/>
  <c r="Q742"/>
  <c r="AE742" s="1"/>
  <c r="F219" i="1"/>
  <c r="O218"/>
  <c r="Y218"/>
  <c r="K219" s="1"/>
  <c r="G218"/>
  <c r="R218" s="1"/>
  <c r="M225" s="1"/>
  <c r="J219"/>
  <c r="J736" i="4"/>
  <c r="W749" s="1"/>
  <c r="X749" s="1"/>
  <c r="V225" i="1" l="1"/>
  <c r="Q225" s="1"/>
  <c r="AD219"/>
  <c r="F220" s="1"/>
  <c r="AE219"/>
  <c r="B736" i="4"/>
  <c r="H219" i="1"/>
  <c r="W232"/>
  <c r="Z219"/>
  <c r="T219" s="1"/>
  <c r="I219"/>
  <c r="B219"/>
  <c r="H736" i="4"/>
  <c r="G736" s="1"/>
  <c r="R736" s="1"/>
  <c r="M743" s="1"/>
  <c r="I736"/>
  <c r="Y736" s="1"/>
  <c r="K737" s="1"/>
  <c r="AD737" s="1"/>
  <c r="F738" s="1"/>
  <c r="Z736"/>
  <c r="T736" s="1"/>
  <c r="Q743" l="1"/>
  <c r="AE743" s="1"/>
  <c r="O736"/>
  <c r="G219" i="1"/>
  <c r="R219" s="1"/>
  <c r="M226" s="1"/>
  <c r="J220"/>
  <c r="W233" s="1"/>
  <c r="Y219"/>
  <c r="K220" s="1"/>
  <c r="O219"/>
  <c r="J737" i="4"/>
  <c r="Z737" s="1"/>
  <c r="T737" s="1"/>
  <c r="V226" i="1" l="1"/>
  <c r="Q226" s="1"/>
  <c r="AD220"/>
  <c r="AE220"/>
  <c r="W750" i="4"/>
  <c r="X750" s="1"/>
  <c r="H220" i="1"/>
  <c r="G220" s="1"/>
  <c r="R220" s="1"/>
  <c r="M227" s="1"/>
  <c r="I220"/>
  <c r="Y220" s="1"/>
  <c r="K221" s="1"/>
  <c r="B220"/>
  <c r="I737" i="4"/>
  <c r="Y737" s="1"/>
  <c r="K738" s="1"/>
  <c r="Z220" i="1"/>
  <c r="T220" s="1"/>
  <c r="B737" i="4"/>
  <c r="H737"/>
  <c r="J738" s="1"/>
  <c r="X229" i="1"/>
  <c r="AD738" i="4" l="1"/>
  <c r="F739" s="1"/>
  <c r="V227" i="1"/>
  <c r="Q227" s="1"/>
  <c r="F221"/>
  <c r="AD221"/>
  <c r="AE221"/>
  <c r="J221"/>
  <c r="W234" s="1"/>
  <c r="O737" i="4"/>
  <c r="O220" i="1"/>
  <c r="G737" i="4"/>
  <c r="R737" s="1"/>
  <c r="M744" s="1"/>
  <c r="H738"/>
  <c r="W751"/>
  <c r="X751" s="1"/>
  <c r="I738"/>
  <c r="B738"/>
  <c r="Z738"/>
  <c r="T738" s="1"/>
  <c r="Q744" l="1"/>
  <c r="AE744" s="1"/>
  <c r="F222" i="1"/>
  <c r="I221"/>
  <c r="Y221" s="1"/>
  <c r="K222" s="1"/>
  <c r="H221"/>
  <c r="B221"/>
  <c r="Z221"/>
  <c r="T221" s="1"/>
  <c r="G738" i="4"/>
  <c r="R738" s="1"/>
  <c r="M745" s="1"/>
  <c r="J739"/>
  <c r="I739" s="1"/>
  <c r="Y739" s="1"/>
  <c r="K740" s="1"/>
  <c r="O738"/>
  <c r="Y738"/>
  <c r="K739" s="1"/>
  <c r="X230" i="1"/>
  <c r="X231" s="1"/>
  <c r="AD739" i="4" l="1"/>
  <c r="F740" s="1"/>
  <c r="AD740"/>
  <c r="F741" s="1"/>
  <c r="Q745"/>
  <c r="AE745" s="1"/>
  <c r="AD222" i="1"/>
  <c r="F223" s="1"/>
  <c r="AE222"/>
  <c r="O221"/>
  <c r="G221"/>
  <c r="R221" s="1"/>
  <c r="M228" s="1"/>
  <c r="J222"/>
  <c r="H222" s="1"/>
  <c r="J223" s="1"/>
  <c r="W236" s="1"/>
  <c r="Z739" i="4"/>
  <c r="T739" s="1"/>
  <c r="O739"/>
  <c r="W752"/>
  <c r="X752" s="1"/>
  <c r="B739"/>
  <c r="H739"/>
  <c r="V228" i="1" l="1"/>
  <c r="Q228" s="1"/>
  <c r="G222"/>
  <c r="R222" s="1"/>
  <c r="M229" s="1"/>
  <c r="I222"/>
  <c r="I223" s="1"/>
  <c r="W235"/>
  <c r="B222"/>
  <c r="B223" s="1"/>
  <c r="Z222"/>
  <c r="T222" s="1"/>
  <c r="H223"/>
  <c r="Z223"/>
  <c r="T223" s="1"/>
  <c r="J740" i="4"/>
  <c r="B740" s="1"/>
  <c r="G739"/>
  <c r="R739" s="1"/>
  <c r="M746" s="1"/>
  <c r="Q746" l="1"/>
  <c r="AE746" s="1"/>
  <c r="V229" i="1"/>
  <c r="Q229" s="1"/>
  <c r="Y222"/>
  <c r="K223" s="1"/>
  <c r="O222"/>
  <c r="G223"/>
  <c r="R223" s="1"/>
  <c r="M230" s="1"/>
  <c r="Y223"/>
  <c r="K224" s="1"/>
  <c r="O223"/>
  <c r="I740" i="4"/>
  <c r="H740"/>
  <c r="W753"/>
  <c r="X753" s="1"/>
  <c r="Z740"/>
  <c r="T740" s="1"/>
  <c r="X232" i="1"/>
  <c r="V230" l="1"/>
  <c r="Q230" s="1"/>
  <c r="AD223"/>
  <c r="AE223"/>
  <c r="AE224" s="1"/>
  <c r="AD224"/>
  <c r="F225" s="1"/>
  <c r="J224"/>
  <c r="W237" s="1"/>
  <c r="Y740" i="4"/>
  <c r="K741" s="1"/>
  <c r="O740"/>
  <c r="G740"/>
  <c r="R740" s="1"/>
  <c r="M747" s="1"/>
  <c r="J741"/>
  <c r="I741" s="1"/>
  <c r="Y741" s="1"/>
  <c r="K742" s="1"/>
  <c r="AD742" s="1"/>
  <c r="F743" s="1"/>
  <c r="AD741" l="1"/>
  <c r="F742" s="1"/>
  <c r="Q747"/>
  <c r="AE747" s="1"/>
  <c r="F224" i="1"/>
  <c r="H224"/>
  <c r="J225" s="1"/>
  <c r="W238" s="1"/>
  <c r="I224"/>
  <c r="Y224" s="1"/>
  <c r="K225" s="1"/>
  <c r="Z224"/>
  <c r="T224" s="1"/>
  <c r="B224"/>
  <c r="W754" i="4"/>
  <c r="X754" s="1"/>
  <c r="B741"/>
  <c r="H741"/>
  <c r="Z741"/>
  <c r="T741" s="1"/>
  <c r="O741"/>
  <c r="X233" i="1"/>
  <c r="X234" s="1"/>
  <c r="AD225" l="1"/>
  <c r="AE225"/>
  <c r="G224"/>
  <c r="R224" s="1"/>
  <c r="M231" s="1"/>
  <c r="O224"/>
  <c r="B225"/>
  <c r="Z225"/>
  <c r="T225" s="1"/>
  <c r="I225"/>
  <c r="H225"/>
  <c r="G741" i="4"/>
  <c r="R741" s="1"/>
  <c r="M748" s="1"/>
  <c r="J742"/>
  <c r="B742" s="1"/>
  <c r="Q748" l="1"/>
  <c r="AE748" s="1"/>
  <c r="V231" i="1"/>
  <c r="Q231" s="1"/>
  <c r="F226"/>
  <c r="Y225"/>
  <c r="K226" s="1"/>
  <c r="O225"/>
  <c r="G225"/>
  <c r="R225" s="1"/>
  <c r="M232" s="1"/>
  <c r="J226"/>
  <c r="W755" i="4"/>
  <c r="X755" s="1"/>
  <c r="I742"/>
  <c r="Z742"/>
  <c r="T742" s="1"/>
  <c r="H742"/>
  <c r="V232" i="1" l="1"/>
  <c r="Q232" s="1"/>
  <c r="AD226"/>
  <c r="F227" s="1"/>
  <c r="AE226"/>
  <c r="W239"/>
  <c r="B226"/>
  <c r="H226"/>
  <c r="Z226"/>
  <c r="T226" s="1"/>
  <c r="I226"/>
  <c r="Y742" i="4"/>
  <c r="K743" s="1"/>
  <c r="O742"/>
  <c r="G742"/>
  <c r="R742" s="1"/>
  <c r="M749" s="1"/>
  <c r="J743"/>
  <c r="X235" i="1"/>
  <c r="X236" s="1"/>
  <c r="X237" s="1"/>
  <c r="AD743" i="4" l="1"/>
  <c r="F744" s="1"/>
  <c r="Q749"/>
  <c r="AE749" s="1"/>
  <c r="G226" i="1"/>
  <c r="R226" s="1"/>
  <c r="M233" s="1"/>
  <c r="J227"/>
  <c r="Z227" s="1"/>
  <c r="T227" s="1"/>
  <c r="O226"/>
  <c r="Y226"/>
  <c r="K227" s="1"/>
  <c r="W756" i="4"/>
  <c r="X756" s="1"/>
  <c r="B743"/>
  <c r="Z743"/>
  <c r="T743" s="1"/>
  <c r="H743"/>
  <c r="I743"/>
  <c r="X238" i="1"/>
  <c r="X239" s="1"/>
  <c r="V233" l="1"/>
  <c r="Q233" s="1"/>
  <c r="AD227"/>
  <c r="AE227"/>
  <c r="B227"/>
  <c r="W240"/>
  <c r="I227"/>
  <c r="H227"/>
  <c r="O743" i="4"/>
  <c r="Y743"/>
  <c r="K744" s="1"/>
  <c r="AD744" s="1"/>
  <c r="F745" s="1"/>
  <c r="J744"/>
  <c r="W757" s="1"/>
  <c r="X757" s="1"/>
  <c r="G743"/>
  <c r="R743" s="1"/>
  <c r="M750" s="1"/>
  <c r="F228" i="1" l="1"/>
  <c r="Q750" i="4"/>
  <c r="AE750" s="1"/>
  <c r="Y227" i="1"/>
  <c r="K228" s="1"/>
  <c r="O227"/>
  <c r="G227"/>
  <c r="R227" s="1"/>
  <c r="M234" s="1"/>
  <c r="J228"/>
  <c r="B744" i="4"/>
  <c r="H744"/>
  <c r="Z744"/>
  <c r="T744" s="1"/>
  <c r="I744"/>
  <c r="V234" i="1" l="1"/>
  <c r="Q234" s="1"/>
  <c r="AD228"/>
  <c r="AE228"/>
  <c r="I228"/>
  <c r="W241"/>
  <c r="B228"/>
  <c r="Z228"/>
  <c r="T228" s="1"/>
  <c r="H228"/>
  <c r="G744" i="4"/>
  <c r="R744" s="1"/>
  <c r="M751" s="1"/>
  <c r="J745"/>
  <c r="W758" s="1"/>
  <c r="X758" s="1"/>
  <c r="O744"/>
  <c r="Y744"/>
  <c r="K745" s="1"/>
  <c r="X240" i="1"/>
  <c r="AD745" i="4" l="1"/>
  <c r="F746" s="1"/>
  <c r="Q751"/>
  <c r="AE751" s="1"/>
  <c r="F229" i="1"/>
  <c r="Y228"/>
  <c r="K229" s="1"/>
  <c r="O228"/>
  <c r="G228"/>
  <c r="R228" s="1"/>
  <c r="M235" s="1"/>
  <c r="J229"/>
  <c r="B745" i="4"/>
  <c r="H745"/>
  <c r="G745" s="1"/>
  <c r="R745" s="1"/>
  <c r="M752" s="1"/>
  <c r="I745"/>
  <c r="Z745"/>
  <c r="T745" s="1"/>
  <c r="X241" i="1"/>
  <c r="Q752" i="4" l="1"/>
  <c r="AE752" s="1"/>
  <c r="V235" i="1"/>
  <c r="Q235" s="1"/>
  <c r="AD229"/>
  <c r="F230" s="1"/>
  <c r="AE229"/>
  <c r="B229"/>
  <c r="W242"/>
  <c r="H229"/>
  <c r="Z229"/>
  <c r="T229" s="1"/>
  <c r="I229"/>
  <c r="J746" i="4"/>
  <c r="Z746" s="1"/>
  <c r="T746" s="1"/>
  <c r="Y745"/>
  <c r="K746" s="1"/>
  <c r="O745"/>
  <c r="AD746" l="1"/>
  <c r="F747" s="1"/>
  <c r="O229" i="1"/>
  <c r="Y229"/>
  <c r="K230" s="1"/>
  <c r="G229"/>
  <c r="R229" s="1"/>
  <c r="M236" s="1"/>
  <c r="J230"/>
  <c r="H230" s="1"/>
  <c r="H746" i="4"/>
  <c r="J747" s="1"/>
  <c r="W760" s="1"/>
  <c r="B746"/>
  <c r="W759"/>
  <c r="X759" s="1"/>
  <c r="I746"/>
  <c r="O746" s="1"/>
  <c r="V236" i="1" l="1"/>
  <c r="Q236" s="1"/>
  <c r="AD230"/>
  <c r="AE230"/>
  <c r="I230"/>
  <c r="W243"/>
  <c r="Z230"/>
  <c r="T230" s="1"/>
  <c r="B230"/>
  <c r="J231"/>
  <c r="G230"/>
  <c r="R230" s="1"/>
  <c r="M237" s="1"/>
  <c r="Y746" i="4"/>
  <c r="K747" s="1"/>
  <c r="AD747" s="1"/>
  <c r="F748" s="1"/>
  <c r="X760"/>
  <c r="G746"/>
  <c r="R746" s="1"/>
  <c r="M753" s="1"/>
  <c r="B747"/>
  <c r="I747"/>
  <c r="H747"/>
  <c r="Z747"/>
  <c r="T747" s="1"/>
  <c r="X242" i="1"/>
  <c r="Q753" i="4" l="1"/>
  <c r="AE753" s="1"/>
  <c r="V237" i="1"/>
  <c r="Q237" s="1"/>
  <c r="F231"/>
  <c r="X243"/>
  <c r="H231"/>
  <c r="W244"/>
  <c r="O230"/>
  <c r="Y230"/>
  <c r="K231" s="1"/>
  <c r="I231"/>
  <c r="Z231"/>
  <c r="T231" s="1"/>
  <c r="B231"/>
  <c r="Y747" i="4"/>
  <c r="K748" s="1"/>
  <c r="O747"/>
  <c r="G747"/>
  <c r="R747" s="1"/>
  <c r="M754" s="1"/>
  <c r="J748"/>
  <c r="Z748" s="1"/>
  <c r="T748" s="1"/>
  <c r="AD748" l="1"/>
  <c r="F749" s="1"/>
  <c r="Q754"/>
  <c r="AE754" s="1"/>
  <c r="AD231" i="1"/>
  <c r="F232" s="1"/>
  <c r="AE231"/>
  <c r="X244"/>
  <c r="O231"/>
  <c r="Y231"/>
  <c r="K232" s="1"/>
  <c r="G231"/>
  <c r="R231" s="1"/>
  <c r="M238" s="1"/>
  <c r="J232"/>
  <c r="W245" s="1"/>
  <c r="I748" i="4"/>
  <c r="W761"/>
  <c r="X761" s="1"/>
  <c r="B748"/>
  <c r="H748"/>
  <c r="V238" i="1" l="1"/>
  <c r="Q238" s="1"/>
  <c r="AD232"/>
  <c r="AE232"/>
  <c r="Z232"/>
  <c r="T232" s="1"/>
  <c r="H232"/>
  <c r="J233" s="1"/>
  <c r="I232"/>
  <c r="B232"/>
  <c r="Y748" i="4"/>
  <c r="K749" s="1"/>
  <c r="AD749" s="1"/>
  <c r="F750" s="1"/>
  <c r="O748"/>
  <c r="J749"/>
  <c r="G748"/>
  <c r="R748" s="1"/>
  <c r="M755" s="1"/>
  <c r="Q755" l="1"/>
  <c r="AE755" s="1"/>
  <c r="F233" i="1"/>
  <c r="G232"/>
  <c r="R232" s="1"/>
  <c r="M239" s="1"/>
  <c r="B233"/>
  <c r="Z233"/>
  <c r="T233" s="1"/>
  <c r="W246"/>
  <c r="H233"/>
  <c r="Y232"/>
  <c r="K233" s="1"/>
  <c r="O232"/>
  <c r="I233"/>
  <c r="Z749" i="4"/>
  <c r="T749" s="1"/>
  <c r="W762"/>
  <c r="X762" s="1"/>
  <c r="H749"/>
  <c r="I749"/>
  <c r="B749"/>
  <c r="V239" i="1" l="1"/>
  <c r="Q239" s="1"/>
  <c r="AD233"/>
  <c r="F234" s="1"/>
  <c r="AE233"/>
  <c r="O233"/>
  <c r="Y233"/>
  <c r="K234" s="1"/>
  <c r="J234"/>
  <c r="I234" s="1"/>
  <c r="G233"/>
  <c r="R233" s="1"/>
  <c r="M240" s="1"/>
  <c r="J750" i="4"/>
  <c r="W763" s="1"/>
  <c r="X763" s="1"/>
  <c r="G749"/>
  <c r="R749" s="1"/>
  <c r="M756" s="1"/>
  <c r="O749"/>
  <c r="Y749"/>
  <c r="K750" s="1"/>
  <c r="AD750" l="1"/>
  <c r="F751" s="1"/>
  <c r="Q756"/>
  <c r="AE756" s="1"/>
  <c r="V240" i="1"/>
  <c r="Q240" s="1"/>
  <c r="AD234"/>
  <c r="AE234"/>
  <c r="Z234"/>
  <c r="T234" s="1"/>
  <c r="O234"/>
  <c r="Y234"/>
  <c r="K235" s="1"/>
  <c r="H234"/>
  <c r="W247"/>
  <c r="B234"/>
  <c r="Z750" i="4"/>
  <c r="T750" s="1"/>
  <c r="B750"/>
  <c r="I750"/>
  <c r="H750"/>
  <c r="F235" i="1" l="1"/>
  <c r="AD235"/>
  <c r="AE235"/>
  <c r="G234"/>
  <c r="R234" s="1"/>
  <c r="M241" s="1"/>
  <c r="J235"/>
  <c r="B235" s="1"/>
  <c r="O750" i="4"/>
  <c r="Y750"/>
  <c r="K751" s="1"/>
  <c r="AD751" s="1"/>
  <c r="F752" s="1"/>
  <c r="G750"/>
  <c r="R750" s="1"/>
  <c r="M757" s="1"/>
  <c r="J751"/>
  <c r="W764" s="1"/>
  <c r="X764" s="1"/>
  <c r="Q757" l="1"/>
  <c r="AE757" s="1"/>
  <c r="V241" i="1"/>
  <c r="Q241" s="1"/>
  <c r="F236"/>
  <c r="W248"/>
  <c r="I235"/>
  <c r="Z235"/>
  <c r="T235" s="1"/>
  <c r="H235"/>
  <c r="B751" i="4"/>
  <c r="H751"/>
  <c r="Z751"/>
  <c r="T751" s="1"/>
  <c r="I751"/>
  <c r="O235" i="1" l="1"/>
  <c r="Y235"/>
  <c r="K236" s="1"/>
  <c r="G235"/>
  <c r="R235" s="1"/>
  <c r="M242" s="1"/>
  <c r="J236"/>
  <c r="Z236" s="1"/>
  <c r="T236" s="1"/>
  <c r="J752" i="4"/>
  <c r="W765" s="1"/>
  <c r="X765" s="1"/>
  <c r="G751"/>
  <c r="R751" s="1"/>
  <c r="M758" s="1"/>
  <c r="Y751"/>
  <c r="K752" s="1"/>
  <c r="O751"/>
  <c r="H236" i="1" l="1"/>
  <c r="J237" s="1"/>
  <c r="W250" s="1"/>
  <c r="AD752" i="4"/>
  <c r="F753" s="1"/>
  <c r="Q758"/>
  <c r="AE758" s="1"/>
  <c r="V242" i="1"/>
  <c r="Q242" s="1"/>
  <c r="AD236"/>
  <c r="F237" s="1"/>
  <c r="AE236"/>
  <c r="I236"/>
  <c r="W249"/>
  <c r="B236"/>
  <c r="B752" i="4"/>
  <c r="Z752"/>
  <c r="T752" s="1"/>
  <c r="I752"/>
  <c r="H752"/>
  <c r="G236" i="1" l="1"/>
  <c r="R236" s="1"/>
  <c r="M243" s="1"/>
  <c r="V243" s="1"/>
  <c r="B237"/>
  <c r="H237"/>
  <c r="Y236"/>
  <c r="K237" s="1"/>
  <c r="O236"/>
  <c r="I237"/>
  <c r="Z237"/>
  <c r="T237" s="1"/>
  <c r="O752" i="4"/>
  <c r="Y752"/>
  <c r="K753" s="1"/>
  <c r="J753"/>
  <c r="H753" s="1"/>
  <c r="G752"/>
  <c r="R752" s="1"/>
  <c r="M759" s="1"/>
  <c r="Q243" i="1" l="1"/>
  <c r="AD753" i="4"/>
  <c r="F754" s="1"/>
  <c r="Q759"/>
  <c r="AE759" s="1"/>
  <c r="AD237" i="1"/>
  <c r="AE237"/>
  <c r="O237"/>
  <c r="Y237"/>
  <c r="K238" s="1"/>
  <c r="J238"/>
  <c r="W251" s="1"/>
  <c r="G237"/>
  <c r="R237" s="1"/>
  <c r="M244" s="1"/>
  <c r="Z753" i="4"/>
  <c r="T753" s="1"/>
  <c r="I753"/>
  <c r="Y753" s="1"/>
  <c r="K754" s="1"/>
  <c r="AD754" s="1"/>
  <c r="F755" s="1"/>
  <c r="J754"/>
  <c r="W767" s="1"/>
  <c r="G753"/>
  <c r="R753" s="1"/>
  <c r="M760" s="1"/>
  <c r="W766"/>
  <c r="X766" s="1"/>
  <c r="B753"/>
  <c r="Q760" l="1"/>
  <c r="AE760" s="1"/>
  <c r="V244" i="1"/>
  <c r="Q244" s="1"/>
  <c r="I238"/>
  <c r="O238" s="1"/>
  <c r="F238"/>
  <c r="Z238"/>
  <c r="T238" s="1"/>
  <c r="AD238"/>
  <c r="F239" s="1"/>
  <c r="AE238"/>
  <c r="H238"/>
  <c r="J239" s="1"/>
  <c r="W252" s="1"/>
  <c r="B238"/>
  <c r="O753" i="4"/>
  <c r="B754"/>
  <c r="Z754"/>
  <c r="T754" s="1"/>
  <c r="H754"/>
  <c r="I754"/>
  <c r="Y754" s="1"/>
  <c r="K755" s="1"/>
  <c r="X767"/>
  <c r="X245" i="1"/>
  <c r="X246" s="1"/>
  <c r="X247" s="1"/>
  <c r="X248" s="1"/>
  <c r="X249" s="1"/>
  <c r="AD755" i="4" l="1"/>
  <c r="F756" s="1"/>
  <c r="Y238" i="1"/>
  <c r="K239" s="1"/>
  <c r="AD239" s="1"/>
  <c r="G238"/>
  <c r="R238" s="1"/>
  <c r="M245" s="1"/>
  <c r="H239"/>
  <c r="G239" s="1"/>
  <c r="R239" s="1"/>
  <c r="M246" s="1"/>
  <c r="B239"/>
  <c r="I239"/>
  <c r="Z239"/>
  <c r="T239" s="1"/>
  <c r="O754" i="4"/>
  <c r="J755"/>
  <c r="H755" s="1"/>
  <c r="G754"/>
  <c r="R754" s="1"/>
  <c r="M761" s="1"/>
  <c r="X250" i="1"/>
  <c r="AE239" l="1"/>
  <c r="Q761" i="4"/>
  <c r="AE761" s="1"/>
  <c r="V245" i="1"/>
  <c r="Q245" s="1"/>
  <c r="V246"/>
  <c r="Q246" s="1"/>
  <c r="F240"/>
  <c r="J240"/>
  <c r="H240" s="1"/>
  <c r="O239"/>
  <c r="Y239"/>
  <c r="K240" s="1"/>
  <c r="W768" i="4"/>
  <c r="X768" s="1"/>
  <c r="I755"/>
  <c r="B755"/>
  <c r="J756"/>
  <c r="W769" s="1"/>
  <c r="G755"/>
  <c r="R755" s="1"/>
  <c r="M762" s="1"/>
  <c r="Z755"/>
  <c r="T755" s="1"/>
  <c r="Q762" l="1"/>
  <c r="AE762" s="1"/>
  <c r="W253" i="1"/>
  <c r="B240"/>
  <c r="I240"/>
  <c r="O240" s="1"/>
  <c r="AD240"/>
  <c r="F241" s="1"/>
  <c r="AE240"/>
  <c r="Z240"/>
  <c r="T240" s="1"/>
  <c r="J241"/>
  <c r="G240"/>
  <c r="R240" s="1"/>
  <c r="M247" s="1"/>
  <c r="H756" i="4"/>
  <c r="G756" s="1"/>
  <c r="R756" s="1"/>
  <c r="M763" s="1"/>
  <c r="X769"/>
  <c r="Z756"/>
  <c r="T756" s="1"/>
  <c r="Y755"/>
  <c r="K756" s="1"/>
  <c r="AD756" s="1"/>
  <c r="F757" s="1"/>
  <c r="O755"/>
  <c r="I756"/>
  <c r="O756" s="1"/>
  <c r="B756"/>
  <c r="X251" i="1"/>
  <c r="Q763" i="4" l="1"/>
  <c r="AE763" s="1"/>
  <c r="V247" i="1"/>
  <c r="Q247" s="1"/>
  <c r="I241"/>
  <c r="Y241" s="1"/>
  <c r="K242" s="1"/>
  <c r="Z241"/>
  <c r="T241" s="1"/>
  <c r="Y240"/>
  <c r="K241" s="1"/>
  <c r="AD241" s="1"/>
  <c r="B241"/>
  <c r="W254"/>
  <c r="H241"/>
  <c r="G241" s="1"/>
  <c r="R241" s="1"/>
  <c r="M248" s="1"/>
  <c r="J757" i="4"/>
  <c r="Z757" s="1"/>
  <c r="T757" s="1"/>
  <c r="Y756"/>
  <c r="K757" s="1"/>
  <c r="X252" i="1"/>
  <c r="AE241" l="1"/>
  <c r="F242" s="1"/>
  <c r="AD757" i="4"/>
  <c r="F758" s="1"/>
  <c r="V248" i="1"/>
  <c r="Q248" s="1"/>
  <c r="O241"/>
  <c r="AD242"/>
  <c r="J242"/>
  <c r="Z242" s="1"/>
  <c r="T242" s="1"/>
  <c r="H757" i="4"/>
  <c r="J758" s="1"/>
  <c r="W770"/>
  <c r="X770" s="1"/>
  <c r="I757"/>
  <c r="O757" s="1"/>
  <c r="B757"/>
  <c r="AE242" i="1" l="1"/>
  <c r="F243" s="1"/>
  <c r="B242"/>
  <c r="Y757" i="4"/>
  <c r="K758" s="1"/>
  <c r="AD758" s="1"/>
  <c r="F759" s="1"/>
  <c r="W255" i="1"/>
  <c r="H242"/>
  <c r="J243" s="1"/>
  <c r="I242"/>
  <c r="O242" s="1"/>
  <c r="W771" i="4"/>
  <c r="X771" s="1"/>
  <c r="H758"/>
  <c r="G758" s="1"/>
  <c r="R758" s="1"/>
  <c r="M765" s="1"/>
  <c r="Q765" s="1"/>
  <c r="G757"/>
  <c r="R757" s="1"/>
  <c r="M764" s="1"/>
  <c r="B758"/>
  <c r="Z758"/>
  <c r="T758" s="1"/>
  <c r="I758"/>
  <c r="Y758" s="1"/>
  <c r="K759" s="1"/>
  <c r="AD759" l="1"/>
  <c r="F760" s="1"/>
  <c r="Q764"/>
  <c r="AE764" s="1"/>
  <c r="AE765" s="1"/>
  <c r="Y242" i="1"/>
  <c r="K243" s="1"/>
  <c r="AD243" s="1"/>
  <c r="F244" s="1"/>
  <c r="G242"/>
  <c r="R242" s="1"/>
  <c r="M249" s="1"/>
  <c r="Z243"/>
  <c r="T243" s="1"/>
  <c r="W256"/>
  <c r="I243"/>
  <c r="H243"/>
  <c r="B243"/>
  <c r="O758" i="4"/>
  <c r="J759"/>
  <c r="W772" s="1"/>
  <c r="X772" s="1"/>
  <c r="AE243" i="1" l="1"/>
  <c r="V249"/>
  <c r="Q249" s="1"/>
  <c r="Y243"/>
  <c r="K244" s="1"/>
  <c r="O243"/>
  <c r="G243"/>
  <c r="R243" s="1"/>
  <c r="M250" s="1"/>
  <c r="J244"/>
  <c r="W257" s="1"/>
  <c r="Z759" i="4"/>
  <c r="T759" s="1"/>
  <c r="H759"/>
  <c r="J760" s="1"/>
  <c r="W773" s="1"/>
  <c r="X773" s="1"/>
  <c r="B759"/>
  <c r="I759"/>
  <c r="O759" s="1"/>
  <c r="X253" i="1"/>
  <c r="X254" s="1"/>
  <c r="V250" l="1"/>
  <c r="Q250" s="1"/>
  <c r="AD244"/>
  <c r="AE244"/>
  <c r="B244"/>
  <c r="H244"/>
  <c r="Z244"/>
  <c r="T244" s="1"/>
  <c r="I244"/>
  <c r="Y759" i="4"/>
  <c r="K760" s="1"/>
  <c r="Z760"/>
  <c r="T760" s="1"/>
  <c r="H760"/>
  <c r="G760" s="1"/>
  <c r="R760" s="1"/>
  <c r="M767" s="1"/>
  <c r="Q767" s="1"/>
  <c r="B760"/>
  <c r="I760"/>
  <c r="O760" s="1"/>
  <c r="G759"/>
  <c r="R759" s="1"/>
  <c r="M766" s="1"/>
  <c r="AD760" l="1"/>
  <c r="F761" s="1"/>
  <c r="Q766"/>
  <c r="AE766" s="1"/>
  <c r="AE767" s="1"/>
  <c r="F245" i="1"/>
  <c r="G244"/>
  <c r="R244" s="1"/>
  <c r="M251" s="1"/>
  <c r="J245"/>
  <c r="B245" s="1"/>
  <c r="Y244"/>
  <c r="K245" s="1"/>
  <c r="O244"/>
  <c r="J761" i="4"/>
  <c r="W774" s="1"/>
  <c r="X774" s="1"/>
  <c r="Y760"/>
  <c r="K761" s="1"/>
  <c r="AD761" s="1"/>
  <c r="F762" s="1"/>
  <c r="I245" i="1" l="1"/>
  <c r="Y245" s="1"/>
  <c r="K246" s="1"/>
  <c r="V251"/>
  <c r="Q251" s="1"/>
  <c r="AD245"/>
  <c r="F246" s="1"/>
  <c r="AE245"/>
  <c r="Z245"/>
  <c r="T245" s="1"/>
  <c r="W258"/>
  <c r="H245"/>
  <c r="H761" i="4"/>
  <c r="G761" s="1"/>
  <c r="R761" s="1"/>
  <c r="M768" s="1"/>
  <c r="B761"/>
  <c r="Z761"/>
  <c r="T761" s="1"/>
  <c r="I761"/>
  <c r="Y761" s="1"/>
  <c r="K762" s="1"/>
  <c r="O245" i="1" l="1"/>
  <c r="AD762" i="4"/>
  <c r="F763" s="1"/>
  <c r="Q768"/>
  <c r="AE768" s="1"/>
  <c r="AD246" i="1"/>
  <c r="AE246"/>
  <c r="J246"/>
  <c r="G245"/>
  <c r="R245" s="1"/>
  <c r="M252" s="1"/>
  <c r="J762" i="4"/>
  <c r="Z762" s="1"/>
  <c r="T762" s="1"/>
  <c r="O761"/>
  <c r="V252" i="1" l="1"/>
  <c r="Q252" s="1"/>
  <c r="F247"/>
  <c r="W259"/>
  <c r="I246"/>
  <c r="B246"/>
  <c r="Z246"/>
  <c r="T246" s="1"/>
  <c r="H246"/>
  <c r="W775" i="4"/>
  <c r="X775" s="1"/>
  <c r="I762"/>
  <c r="Y762" s="1"/>
  <c r="K763" s="1"/>
  <c r="AD763" s="1"/>
  <c r="F764" s="1"/>
  <c r="B762"/>
  <c r="H762"/>
  <c r="G762" s="1"/>
  <c r="R762" s="1"/>
  <c r="M769" s="1"/>
  <c r="X255" i="1"/>
  <c r="X256" s="1"/>
  <c r="X257" s="1"/>
  <c r="Q769" i="4" l="1"/>
  <c r="AE769" s="1"/>
  <c r="G246" i="1"/>
  <c r="R246" s="1"/>
  <c r="M253" s="1"/>
  <c r="J247"/>
  <c r="O246"/>
  <c r="Y246"/>
  <c r="K247" s="1"/>
  <c r="O762" i="4"/>
  <c r="J763"/>
  <c r="I763" s="1"/>
  <c r="Y763" s="1"/>
  <c r="K764" s="1"/>
  <c r="X258" i="1"/>
  <c r="AD764" i="4" l="1"/>
  <c r="F765" s="1"/>
  <c r="V253" i="1"/>
  <c r="Q253" s="1"/>
  <c r="AD247"/>
  <c r="F248" s="1"/>
  <c r="AE247"/>
  <c r="H247"/>
  <c r="W260"/>
  <c r="B247"/>
  <c r="I247"/>
  <c r="Z247"/>
  <c r="T247" s="1"/>
  <c r="H763" i="4"/>
  <c r="J764" s="1"/>
  <c r="W777" s="1"/>
  <c r="Z763"/>
  <c r="T763" s="1"/>
  <c r="O763"/>
  <c r="W776"/>
  <c r="X776" s="1"/>
  <c r="B763"/>
  <c r="X777" l="1"/>
  <c r="G247" i="1"/>
  <c r="R247" s="1"/>
  <c r="M254" s="1"/>
  <c r="J248"/>
  <c r="I248" s="1"/>
  <c r="O247"/>
  <c r="Y247"/>
  <c r="K248" s="1"/>
  <c r="I764" i="4"/>
  <c r="O764" s="1"/>
  <c r="H764"/>
  <c r="J765" s="1"/>
  <c r="W778" s="1"/>
  <c r="B764"/>
  <c r="G763"/>
  <c r="R763" s="1"/>
  <c r="M770" s="1"/>
  <c r="Z764"/>
  <c r="T764" s="1"/>
  <c r="X259" i="1"/>
  <c r="Q770" i="4" l="1"/>
  <c r="AE770" s="1"/>
  <c r="V254" i="1"/>
  <c r="Q254" s="1"/>
  <c r="X778" i="4"/>
  <c r="AD248" i="1"/>
  <c r="AE248"/>
  <c r="B248"/>
  <c r="Z248"/>
  <c r="T248" s="1"/>
  <c r="O248"/>
  <c r="Y248"/>
  <c r="K249" s="1"/>
  <c r="H248"/>
  <c r="W261"/>
  <c r="G764" i="4"/>
  <c r="R764" s="1"/>
  <c r="M771" s="1"/>
  <c r="Y764"/>
  <c r="K765" s="1"/>
  <c r="AD765" s="1"/>
  <c r="F766" s="1"/>
  <c r="H765"/>
  <c r="G765" s="1"/>
  <c r="R765" s="1"/>
  <c r="M772" s="1"/>
  <c r="Q772" s="1"/>
  <c r="B765"/>
  <c r="I765"/>
  <c r="Z765"/>
  <c r="T765" s="1"/>
  <c r="Q771" l="1"/>
  <c r="AE771" s="1"/>
  <c r="AE772" s="1"/>
  <c r="F249" i="1"/>
  <c r="AD249"/>
  <c r="AE249"/>
  <c r="G248"/>
  <c r="R248" s="1"/>
  <c r="M255" s="1"/>
  <c r="J249"/>
  <c r="J766" i="4"/>
  <c r="W779" s="1"/>
  <c r="X779" s="1"/>
  <c r="Y765"/>
  <c r="K766" s="1"/>
  <c r="O765"/>
  <c r="AD766" l="1"/>
  <c r="F767" s="1"/>
  <c r="V255" i="1"/>
  <c r="Q255" s="1"/>
  <c r="F250"/>
  <c r="W262"/>
  <c r="I249"/>
  <c r="B249"/>
  <c r="Z249"/>
  <c r="T249" s="1"/>
  <c r="H249"/>
  <c r="H766" i="4"/>
  <c r="J767" s="1"/>
  <c r="Z766"/>
  <c r="T766" s="1"/>
  <c r="I766"/>
  <c r="Y766" s="1"/>
  <c r="K767" s="1"/>
  <c r="B766"/>
  <c r="AD767" l="1"/>
  <c r="F768" s="1"/>
  <c r="O766"/>
  <c r="O249" i="1"/>
  <c r="Y249"/>
  <c r="K250" s="1"/>
  <c r="G249"/>
  <c r="R249" s="1"/>
  <c r="M256" s="1"/>
  <c r="J250"/>
  <c r="H250" s="1"/>
  <c r="G766" i="4"/>
  <c r="R766" s="1"/>
  <c r="M773" s="1"/>
  <c r="W780"/>
  <c r="X780" s="1"/>
  <c r="B767"/>
  <c r="H767"/>
  <c r="Z767"/>
  <c r="T767" s="1"/>
  <c r="I767"/>
  <c r="X260" i="1"/>
  <c r="Q773" i="4" l="1"/>
  <c r="AE773" s="1"/>
  <c r="V256" i="1"/>
  <c r="Q256" s="1"/>
  <c r="AD250"/>
  <c r="F251" s="1"/>
  <c r="AE250"/>
  <c r="Z250"/>
  <c r="T250" s="1"/>
  <c r="W263"/>
  <c r="G250"/>
  <c r="R250" s="1"/>
  <c r="M257" s="1"/>
  <c r="J251"/>
  <c r="W264" s="1"/>
  <c r="B250"/>
  <c r="I250"/>
  <c r="G767" i="4"/>
  <c r="R767" s="1"/>
  <c r="M774" s="1"/>
  <c r="J768"/>
  <c r="W781" s="1"/>
  <c r="X781" s="1"/>
  <c r="Y767"/>
  <c r="K768" s="1"/>
  <c r="AD768" s="1"/>
  <c r="F769" s="1"/>
  <c r="O767"/>
  <c r="Q774" l="1"/>
  <c r="AE774" s="1"/>
  <c r="V257" i="1"/>
  <c r="Q257" s="1"/>
  <c r="B251"/>
  <c r="H251"/>
  <c r="G251" s="1"/>
  <c r="R251" s="1"/>
  <c r="M258" s="1"/>
  <c r="Z251"/>
  <c r="T251" s="1"/>
  <c r="Y250"/>
  <c r="K251" s="1"/>
  <c r="O250"/>
  <c r="I251"/>
  <c r="B768" i="4"/>
  <c r="Z768"/>
  <c r="T768" s="1"/>
  <c r="I768"/>
  <c r="H768"/>
  <c r="X261" i="1"/>
  <c r="V258" l="1"/>
  <c r="Q258" s="1"/>
  <c r="J252"/>
  <c r="W265" s="1"/>
  <c r="AD251"/>
  <c r="AE251"/>
  <c r="O251"/>
  <c r="Y251"/>
  <c r="K252" s="1"/>
  <c r="Y768" i="4"/>
  <c r="K769" s="1"/>
  <c r="O768"/>
  <c r="J769"/>
  <c r="I769" s="1"/>
  <c r="G768"/>
  <c r="R768" s="1"/>
  <c r="M775" s="1"/>
  <c r="X262" i="1"/>
  <c r="X263" s="1"/>
  <c r="X264" s="1"/>
  <c r="AD769" i="4" l="1"/>
  <c r="F770" s="1"/>
  <c r="Q775"/>
  <c r="AE775" s="1"/>
  <c r="F252" i="1"/>
  <c r="B252"/>
  <c r="H252"/>
  <c r="J253" s="1"/>
  <c r="W266" s="1"/>
  <c r="Z252"/>
  <c r="T252" s="1"/>
  <c r="I252"/>
  <c r="Y252" s="1"/>
  <c r="K253" s="1"/>
  <c r="AD252"/>
  <c r="F253" s="1"/>
  <c r="AE252"/>
  <c r="H769" i="4"/>
  <c r="G769" s="1"/>
  <c r="R769" s="1"/>
  <c r="M776" s="1"/>
  <c r="Z769"/>
  <c r="T769" s="1"/>
  <c r="Y769"/>
  <c r="K770" s="1"/>
  <c r="AD770" s="1"/>
  <c r="F771" s="1"/>
  <c r="O769"/>
  <c r="W782"/>
  <c r="X782" s="1"/>
  <c r="B769"/>
  <c r="Q776" l="1"/>
  <c r="AE776" s="1"/>
  <c r="O252" i="1"/>
  <c r="G252"/>
  <c r="R252" s="1"/>
  <c r="M259" s="1"/>
  <c r="AD253"/>
  <c r="AE253"/>
  <c r="H253"/>
  <c r="I253"/>
  <c r="B253"/>
  <c r="Z253"/>
  <c r="T253" s="1"/>
  <c r="J770" i="4"/>
  <c r="W783" s="1"/>
  <c r="X783" s="1"/>
  <c r="V259" i="1" l="1"/>
  <c r="Q259" s="1"/>
  <c r="F254"/>
  <c r="O253"/>
  <c r="Y253"/>
  <c r="K254" s="1"/>
  <c r="G253"/>
  <c r="R253" s="1"/>
  <c r="M260" s="1"/>
  <c r="J254"/>
  <c r="H254" s="1"/>
  <c r="I770" i="4"/>
  <c r="O770" s="1"/>
  <c r="Z770"/>
  <c r="T770" s="1"/>
  <c r="H770"/>
  <c r="G770" s="1"/>
  <c r="R770" s="1"/>
  <c r="M777" s="1"/>
  <c r="B770"/>
  <c r="V260" i="1" l="1"/>
  <c r="Q260" s="1"/>
  <c r="Q777" i="4"/>
  <c r="AE777" s="1"/>
  <c r="AD254" i="1"/>
  <c r="F255" s="1"/>
  <c r="AE254"/>
  <c r="Y770" i="4"/>
  <c r="K771" s="1"/>
  <c r="I254" i="1"/>
  <c r="O254" s="1"/>
  <c r="Z254"/>
  <c r="T254" s="1"/>
  <c r="W267"/>
  <c r="G254"/>
  <c r="R254" s="1"/>
  <c r="M261" s="1"/>
  <c r="J255"/>
  <c r="H255" s="1"/>
  <c r="B254"/>
  <c r="J771" i="4"/>
  <c r="I771" s="1"/>
  <c r="Y771" s="1"/>
  <c r="K772" s="1"/>
  <c r="AD772" l="1"/>
  <c r="F773" s="1"/>
  <c r="V261" i="1"/>
  <c r="Q261" s="1"/>
  <c r="AD771" i="4"/>
  <c r="F772" s="1"/>
  <c r="I255" i="1"/>
  <c r="O255" s="1"/>
  <c r="B255"/>
  <c r="Y254"/>
  <c r="K255" s="1"/>
  <c r="G255"/>
  <c r="R255" s="1"/>
  <c r="M262" s="1"/>
  <c r="Z255"/>
  <c r="T255" s="1"/>
  <c r="W268"/>
  <c r="W784" i="4"/>
  <c r="X784" s="1"/>
  <c r="O771"/>
  <c r="B771"/>
  <c r="Z771"/>
  <c r="T771" s="1"/>
  <c r="H771"/>
  <c r="G771" s="1"/>
  <c r="R771" s="1"/>
  <c r="M778" s="1"/>
  <c r="V262" i="1" l="1"/>
  <c r="Q262" s="1"/>
  <c r="Q778" i="4"/>
  <c r="AE778" s="1"/>
  <c r="AD255" i="1"/>
  <c r="AE255"/>
  <c r="Y255"/>
  <c r="K256" s="1"/>
  <c r="J256"/>
  <c r="B256" s="1"/>
  <c r="J772" i="4"/>
  <c r="Z772" s="1"/>
  <c r="T772" s="1"/>
  <c r="X265" i="1"/>
  <c r="X266" s="1"/>
  <c r="X267" s="1"/>
  <c r="X268" s="1"/>
  <c r="F256" l="1"/>
  <c r="AD256"/>
  <c r="AE256"/>
  <c r="Z256"/>
  <c r="T256" s="1"/>
  <c r="I256"/>
  <c r="O256" s="1"/>
  <c r="W269"/>
  <c r="X269" s="1"/>
  <c r="H256"/>
  <c r="J257" s="1"/>
  <c r="I772" i="4"/>
  <c r="Y772" s="1"/>
  <c r="K773" s="1"/>
  <c r="W785"/>
  <c r="X785" s="1"/>
  <c r="H772"/>
  <c r="G772" s="1"/>
  <c r="R772" s="1"/>
  <c r="M779" s="1"/>
  <c r="B772"/>
  <c r="AD773" l="1"/>
  <c r="F774" s="1"/>
  <c r="Q779"/>
  <c r="AE779" s="1"/>
  <c r="F257" i="1"/>
  <c r="Y256"/>
  <c r="K257" s="1"/>
  <c r="AD257" s="1"/>
  <c r="F258" s="1"/>
  <c r="AE257"/>
  <c r="G256"/>
  <c r="R256" s="1"/>
  <c r="M263" s="1"/>
  <c r="O772" i="4"/>
  <c r="H257" i="1"/>
  <c r="W270"/>
  <c r="B257"/>
  <c r="Z257"/>
  <c r="T257" s="1"/>
  <c r="I257"/>
  <c r="J773" i="4"/>
  <c r="I773" s="1"/>
  <c r="Y773" s="1"/>
  <c r="K774" s="1"/>
  <c r="V263" i="1" l="1"/>
  <c r="Q263" s="1"/>
  <c r="AD774" i="4"/>
  <c r="F775" s="1"/>
  <c r="Y257" i="1"/>
  <c r="K258" s="1"/>
  <c r="O257"/>
  <c r="G257"/>
  <c r="R257" s="1"/>
  <c r="M264" s="1"/>
  <c r="J258"/>
  <c r="W271" s="1"/>
  <c r="B773" i="4"/>
  <c r="Z773"/>
  <c r="T773" s="1"/>
  <c r="O773"/>
  <c r="W786"/>
  <c r="X786" s="1"/>
  <c r="H773"/>
  <c r="G773" s="1"/>
  <c r="R773" s="1"/>
  <c r="M780" s="1"/>
  <c r="V264" i="1" l="1"/>
  <c r="Q264" s="1"/>
  <c r="Q780" i="4"/>
  <c r="AE780" s="1"/>
  <c r="AD258" i="1"/>
  <c r="AE258"/>
  <c r="H258"/>
  <c r="Z258"/>
  <c r="T258" s="1"/>
  <c r="I258"/>
  <c r="B258"/>
  <c r="J774" i="4"/>
  <c r="H774" s="1"/>
  <c r="J775" s="1"/>
  <c r="W788" s="1"/>
  <c r="F259" i="1" l="1"/>
  <c r="O258"/>
  <c r="Y258"/>
  <c r="K259" s="1"/>
  <c r="G258"/>
  <c r="R258" s="1"/>
  <c r="M265" s="1"/>
  <c r="J259"/>
  <c r="W272" s="1"/>
  <c r="Z775" i="4"/>
  <c r="T775" s="1"/>
  <c r="B774"/>
  <c r="B775" s="1"/>
  <c r="H775"/>
  <c r="G775" s="1"/>
  <c r="R775" s="1"/>
  <c r="M782" s="1"/>
  <c r="Q782" s="1"/>
  <c r="G774"/>
  <c r="R774" s="1"/>
  <c r="M781" s="1"/>
  <c r="Z774"/>
  <c r="T774" s="1"/>
  <c r="W787"/>
  <c r="X787" s="1"/>
  <c r="X788" s="1"/>
  <c r="I774"/>
  <c r="I775" s="1"/>
  <c r="Y775" s="1"/>
  <c r="K776" s="1"/>
  <c r="V265" i="1" l="1"/>
  <c r="Q265" s="1"/>
  <c r="Q781" i="4"/>
  <c r="AE781" s="1"/>
  <c r="AE782" s="1"/>
  <c r="AD259" i="1"/>
  <c r="F260" s="1"/>
  <c r="AE259"/>
  <c r="Z259"/>
  <c r="T259" s="1"/>
  <c r="H259"/>
  <c r="I259"/>
  <c r="B259"/>
  <c r="O775" i="4"/>
  <c r="Y774"/>
  <c r="K775" s="1"/>
  <c r="AD775" s="1"/>
  <c r="F776" s="1"/>
  <c r="O774"/>
  <c r="AD776" l="1"/>
  <c r="F777" s="1"/>
  <c r="J260" i="1"/>
  <c r="W273" s="1"/>
  <c r="G259"/>
  <c r="R259" s="1"/>
  <c r="M266" s="1"/>
  <c r="O259"/>
  <c r="Y259"/>
  <c r="K260" s="1"/>
  <c r="J776" i="4"/>
  <c r="W789" s="1"/>
  <c r="X789" s="1"/>
  <c r="V266" i="1" l="1"/>
  <c r="Q266" s="1"/>
  <c r="AD260"/>
  <c r="AE260"/>
  <c r="I260"/>
  <c r="H260"/>
  <c r="B260"/>
  <c r="Z260"/>
  <c r="T260" s="1"/>
  <c r="H776" i="4"/>
  <c r="J777" s="1"/>
  <c r="B776"/>
  <c r="Z776"/>
  <c r="T776" s="1"/>
  <c r="I776"/>
  <c r="O776" s="1"/>
  <c r="F261" i="1" l="1"/>
  <c r="Y776" i="4"/>
  <c r="K777" s="1"/>
  <c r="AD777" s="1"/>
  <c r="F778" s="1"/>
  <c r="O260" i="1"/>
  <c r="Y260"/>
  <c r="K261" s="1"/>
  <c r="G260"/>
  <c r="R260" s="1"/>
  <c r="M267" s="1"/>
  <c r="J261"/>
  <c r="W274" s="1"/>
  <c r="G776" i="4"/>
  <c r="R776" s="1"/>
  <c r="M783" s="1"/>
  <c r="Z777"/>
  <c r="T777" s="1"/>
  <c r="W790"/>
  <c r="X790" s="1"/>
  <c r="B777"/>
  <c r="H777"/>
  <c r="I777"/>
  <c r="X270" i="1"/>
  <c r="X271" s="1"/>
  <c r="X272" s="1"/>
  <c r="V267" l="1"/>
  <c r="Q267" s="1"/>
  <c r="Q783" i="4"/>
  <c r="AE783" s="1"/>
  <c r="AD261" i="1"/>
  <c r="F262" s="1"/>
  <c r="AE261"/>
  <c r="H261"/>
  <c r="Z261"/>
  <c r="T261" s="1"/>
  <c r="I261"/>
  <c r="B261"/>
  <c r="Y777" i="4"/>
  <c r="K778" s="1"/>
  <c r="O777"/>
  <c r="G777"/>
  <c r="R777" s="1"/>
  <c r="M784" s="1"/>
  <c r="J778"/>
  <c r="X273" i="1"/>
  <c r="AD778" i="4" l="1"/>
  <c r="F779" s="1"/>
  <c r="Q784"/>
  <c r="AE784" s="1"/>
  <c r="J262" i="1"/>
  <c r="W275" s="1"/>
  <c r="G261"/>
  <c r="R261" s="1"/>
  <c r="M268" s="1"/>
  <c r="O261"/>
  <c r="Y261"/>
  <c r="K262" s="1"/>
  <c r="H778" i="4"/>
  <c r="Z778"/>
  <c r="T778" s="1"/>
  <c r="W791"/>
  <c r="X791" s="1"/>
  <c r="B778"/>
  <c r="I778"/>
  <c r="V268" i="1" l="1"/>
  <c r="Q268" s="1"/>
  <c r="AD262"/>
  <c r="AE262"/>
  <c r="H262"/>
  <c r="I262"/>
  <c r="B262"/>
  <c r="Z262"/>
  <c r="T262" s="1"/>
  <c r="O778" i="4"/>
  <c r="Y778"/>
  <c r="K779" s="1"/>
  <c r="AD779" s="1"/>
  <c r="F780" s="1"/>
  <c r="G778"/>
  <c r="R778" s="1"/>
  <c r="M785" s="1"/>
  <c r="J779"/>
  <c r="I779" s="1"/>
  <c r="O779" s="1"/>
  <c r="Q785" l="1"/>
  <c r="AE785" s="1"/>
  <c r="F263" i="1"/>
  <c r="J263"/>
  <c r="G262"/>
  <c r="R262" s="1"/>
  <c r="M269" s="1"/>
  <c r="Y262"/>
  <c r="K263" s="1"/>
  <c r="O262"/>
  <c r="Y779" i="4"/>
  <c r="K780" s="1"/>
  <c r="B779"/>
  <c r="W792"/>
  <c r="X792" s="1"/>
  <c r="H779"/>
  <c r="Z779"/>
  <c r="T779" s="1"/>
  <c r="V269" i="1" l="1"/>
  <c r="Q269" s="1"/>
  <c r="AD780" i="4"/>
  <c r="F781" s="1"/>
  <c r="AD263" i="1"/>
  <c r="AE263"/>
  <c r="I263"/>
  <c r="W276"/>
  <c r="B263"/>
  <c r="H263"/>
  <c r="Z263"/>
  <c r="T263" s="1"/>
  <c r="G779" i="4"/>
  <c r="R779" s="1"/>
  <c r="M786" s="1"/>
  <c r="J780"/>
  <c r="B780" s="1"/>
  <c r="X274" i="1"/>
  <c r="Q786" i="4" l="1"/>
  <c r="AE786" s="1"/>
  <c r="F264" i="1"/>
  <c r="Y263"/>
  <c r="K264" s="1"/>
  <c r="O263"/>
  <c r="J264"/>
  <c r="I264" s="1"/>
  <c r="G263"/>
  <c r="R263" s="1"/>
  <c r="M270" s="1"/>
  <c r="H780" i="4"/>
  <c r="W793"/>
  <c r="X793" s="1"/>
  <c r="I780"/>
  <c r="Z780"/>
  <c r="T780" s="1"/>
  <c r="V270" i="1" l="1"/>
  <c r="Q270" s="1"/>
  <c r="AD264"/>
  <c r="F265" s="1"/>
  <c r="AE264"/>
  <c r="Z264"/>
  <c r="T264" s="1"/>
  <c r="H264"/>
  <c r="J265" s="1"/>
  <c r="Y264"/>
  <c r="K265" s="1"/>
  <c r="O264"/>
  <c r="B264"/>
  <c r="W277"/>
  <c r="G780" i="4"/>
  <c r="R780" s="1"/>
  <c r="M787" s="1"/>
  <c r="J781"/>
  <c r="Z781" s="1"/>
  <c r="T781" s="1"/>
  <c r="O780"/>
  <c r="Y780"/>
  <c r="K781" s="1"/>
  <c r="X275" i="1"/>
  <c r="X276" s="1"/>
  <c r="AD781" i="4" l="1"/>
  <c r="F782" s="1"/>
  <c r="Q787"/>
  <c r="AE787" s="1"/>
  <c r="AD265" i="1"/>
  <c r="AE265"/>
  <c r="G264"/>
  <c r="R264" s="1"/>
  <c r="M271" s="1"/>
  <c r="X277"/>
  <c r="I265"/>
  <c r="W278"/>
  <c r="B265"/>
  <c r="H265"/>
  <c r="Z265"/>
  <c r="T265" s="1"/>
  <c r="I781" i="4"/>
  <c r="Y781" s="1"/>
  <c r="K782" s="1"/>
  <c r="AD782" s="1"/>
  <c r="F783" s="1"/>
  <c r="B781"/>
  <c r="W794"/>
  <c r="X794" s="1"/>
  <c r="H781"/>
  <c r="V271" i="1" l="1"/>
  <c r="Q271" s="1"/>
  <c r="F266"/>
  <c r="X278"/>
  <c r="O265"/>
  <c r="Y265"/>
  <c r="K266" s="1"/>
  <c r="G265"/>
  <c r="R265" s="1"/>
  <c r="M272" s="1"/>
  <c r="J266"/>
  <c r="H266" s="1"/>
  <c r="O781" i="4"/>
  <c r="G781"/>
  <c r="R781" s="1"/>
  <c r="M788" s="1"/>
  <c r="J782"/>
  <c r="B782" s="1"/>
  <c r="V272" i="1" l="1"/>
  <c r="Q272" s="1"/>
  <c r="Q788" i="4"/>
  <c r="AE788" s="1"/>
  <c r="AD266" i="1"/>
  <c r="F267" s="1"/>
  <c r="AE266"/>
  <c r="B266"/>
  <c r="W279"/>
  <c r="X279" s="1"/>
  <c r="J267"/>
  <c r="W280" s="1"/>
  <c r="G266"/>
  <c r="R266" s="1"/>
  <c r="M273" s="1"/>
  <c r="Z266"/>
  <c r="T266" s="1"/>
  <c r="I266"/>
  <c r="W795" i="4"/>
  <c r="X795" s="1"/>
  <c r="I782"/>
  <c r="Z782"/>
  <c r="T782" s="1"/>
  <c r="H782"/>
  <c r="V273" i="1" l="1"/>
  <c r="Q273" s="1"/>
  <c r="Z267"/>
  <c r="T267" s="1"/>
  <c r="H267"/>
  <c r="G267" s="1"/>
  <c r="R267" s="1"/>
  <c r="M274" s="1"/>
  <c r="B267"/>
  <c r="Y266"/>
  <c r="K267" s="1"/>
  <c r="O266"/>
  <c r="I267"/>
  <c r="G782" i="4"/>
  <c r="R782" s="1"/>
  <c r="M789" s="1"/>
  <c r="J783"/>
  <c r="Z783" s="1"/>
  <c r="T783" s="1"/>
  <c r="Y782"/>
  <c r="K783" s="1"/>
  <c r="O782"/>
  <c r="V274" i="1" l="1"/>
  <c r="Q274" s="1"/>
  <c r="AD783" i="4"/>
  <c r="F784" s="1"/>
  <c r="Q789"/>
  <c r="AE789" s="1"/>
  <c r="AD267" i="1"/>
  <c r="AE267"/>
  <c r="J268"/>
  <c r="O267"/>
  <c r="Y267"/>
  <c r="K268" s="1"/>
  <c r="I783" i="4"/>
  <c r="Y783" s="1"/>
  <c r="K784" s="1"/>
  <c r="AD784" s="1"/>
  <c r="F785" s="1"/>
  <c r="H783"/>
  <c r="W796"/>
  <c r="X796" s="1"/>
  <c r="B783"/>
  <c r="F268" i="1" l="1"/>
  <c r="AD268"/>
  <c r="F269" s="1"/>
  <c r="AE268"/>
  <c r="W281"/>
  <c r="Z268"/>
  <c r="T268" s="1"/>
  <c r="B268"/>
  <c r="H268"/>
  <c r="I268"/>
  <c r="O783" i="4"/>
  <c r="J784"/>
  <c r="H784" s="1"/>
  <c r="G783"/>
  <c r="R783" s="1"/>
  <c r="M790" s="1"/>
  <c r="Q790" l="1"/>
  <c r="AE790" s="1"/>
  <c r="O268" i="1"/>
  <c r="Y268"/>
  <c r="K269" s="1"/>
  <c r="G268"/>
  <c r="R268" s="1"/>
  <c r="M275" s="1"/>
  <c r="J269"/>
  <c r="W282" s="1"/>
  <c r="B784" i="4"/>
  <c r="G784"/>
  <c r="R784" s="1"/>
  <c r="M791" s="1"/>
  <c r="J785"/>
  <c r="W797"/>
  <c r="X797" s="1"/>
  <c r="I784"/>
  <c r="Z784"/>
  <c r="T784" s="1"/>
  <c r="V275" i="1" l="1"/>
  <c r="Q275" s="1"/>
  <c r="Z269"/>
  <c r="T269" s="1"/>
  <c r="Q791" i="4"/>
  <c r="AE791" s="1"/>
  <c r="AD269" i="1"/>
  <c r="AE269"/>
  <c r="B269"/>
  <c r="H269"/>
  <c r="I269"/>
  <c r="B785" i="4"/>
  <c r="I785"/>
  <c r="W798"/>
  <c r="X798" s="1"/>
  <c r="O784"/>
  <c r="Y784"/>
  <c r="K785" s="1"/>
  <c r="H785"/>
  <c r="Z785"/>
  <c r="T785" s="1"/>
  <c r="X280" i="1"/>
  <c r="X281" s="1"/>
  <c r="AD785" i="4" l="1"/>
  <c r="F786" s="1"/>
  <c r="F270" i="1"/>
  <c r="G269"/>
  <c r="R269" s="1"/>
  <c r="M276" s="1"/>
  <c r="J270"/>
  <c r="Z270" s="1"/>
  <c r="T270" s="1"/>
  <c r="O269"/>
  <c r="Y269"/>
  <c r="K270" s="1"/>
  <c r="G785" i="4"/>
  <c r="R785" s="1"/>
  <c r="M792" s="1"/>
  <c r="J786"/>
  <c r="O785"/>
  <c r="Y785"/>
  <c r="K786" s="1"/>
  <c r="AD786" s="1"/>
  <c r="F787" s="1"/>
  <c r="X282" i="1"/>
  <c r="V276" l="1"/>
  <c r="Q276" s="1"/>
  <c r="B270"/>
  <c r="Q792" i="4"/>
  <c r="AE792" s="1"/>
  <c r="AD270" i="1"/>
  <c r="AE270"/>
  <c r="I270"/>
  <c r="W283"/>
  <c r="X283" s="1"/>
  <c r="H270"/>
  <c r="W799" i="4"/>
  <c r="X799" s="1"/>
  <c r="B786"/>
  <c r="I786"/>
  <c r="H786"/>
  <c r="Z786"/>
  <c r="T786" s="1"/>
  <c r="F271" i="1" l="1"/>
  <c r="J271"/>
  <c r="G270"/>
  <c r="R270" s="1"/>
  <c r="M277" s="1"/>
  <c r="Y270"/>
  <c r="K271" s="1"/>
  <c r="O270"/>
  <c r="Y786" i="4"/>
  <c r="K787" s="1"/>
  <c r="O786"/>
  <c r="J787"/>
  <c r="W800" s="1"/>
  <c r="X800" s="1"/>
  <c r="G786"/>
  <c r="R786" s="1"/>
  <c r="M793" s="1"/>
  <c r="V277" i="1" l="1"/>
  <c r="Q277" s="1"/>
  <c r="AD787" i="4"/>
  <c r="F788" s="1"/>
  <c r="Q793"/>
  <c r="AE793" s="1"/>
  <c r="AD271" i="1"/>
  <c r="F272" s="1"/>
  <c r="AE271"/>
  <c r="W284"/>
  <c r="X284" s="1"/>
  <c r="B271"/>
  <c r="I271"/>
  <c r="Z271"/>
  <c r="T271" s="1"/>
  <c r="H271"/>
  <c r="B787" i="4"/>
  <c r="Z787"/>
  <c r="T787" s="1"/>
  <c r="H787"/>
  <c r="I787"/>
  <c r="G271" i="1" l="1"/>
  <c r="R271" s="1"/>
  <c r="M278" s="1"/>
  <c r="J272"/>
  <c r="W285" s="1"/>
  <c r="O271"/>
  <c r="Y271"/>
  <c r="K272" s="1"/>
  <c r="G787" i="4"/>
  <c r="R787" s="1"/>
  <c r="M794" s="1"/>
  <c r="J788"/>
  <c r="W801" s="1"/>
  <c r="X801" s="1"/>
  <c r="Y787"/>
  <c r="K788" s="1"/>
  <c r="O787"/>
  <c r="V278" i="1" l="1"/>
  <c r="Q278" s="1"/>
  <c r="AD788" i="4"/>
  <c r="F789" s="1"/>
  <c r="Q794"/>
  <c r="AE794" s="1"/>
  <c r="AD272" i="1"/>
  <c r="AE272"/>
  <c r="B272"/>
  <c r="Z272"/>
  <c r="T272" s="1"/>
  <c r="I272"/>
  <c r="H272"/>
  <c r="B788" i="4"/>
  <c r="Z788"/>
  <c r="T788" s="1"/>
  <c r="I788"/>
  <c r="H788"/>
  <c r="F273" i="1" l="1"/>
  <c r="O272"/>
  <c r="Y272"/>
  <c r="K273" s="1"/>
  <c r="G272"/>
  <c r="R272" s="1"/>
  <c r="M279" s="1"/>
  <c r="J273"/>
  <c r="Y788" i="4"/>
  <c r="K789" s="1"/>
  <c r="AD789" s="1"/>
  <c r="F790" s="1"/>
  <c r="O788"/>
  <c r="J789"/>
  <c r="I789" s="1"/>
  <c r="G788"/>
  <c r="R788" s="1"/>
  <c r="M795" s="1"/>
  <c r="X285" i="1"/>
  <c r="V279" l="1"/>
  <c r="Q279" s="1"/>
  <c r="Q795" i="4"/>
  <c r="AE795" s="1"/>
  <c r="AD273" i="1"/>
  <c r="F274" s="1"/>
  <c r="AE273"/>
  <c r="W286"/>
  <c r="X286" s="1"/>
  <c r="B273"/>
  <c r="H273"/>
  <c r="Z273"/>
  <c r="T273" s="1"/>
  <c r="I273"/>
  <c r="Z789" i="4"/>
  <c r="T789" s="1"/>
  <c r="H789"/>
  <c r="G789" s="1"/>
  <c r="R789" s="1"/>
  <c r="M796" s="1"/>
  <c r="Y789"/>
  <c r="K790" s="1"/>
  <c r="O789"/>
  <c r="W802"/>
  <c r="X802" s="1"/>
  <c r="B789"/>
  <c r="AD790" l="1"/>
  <c r="F791" s="1"/>
  <c r="Q796"/>
  <c r="AE796" s="1"/>
  <c r="Y273" i="1"/>
  <c r="K274" s="1"/>
  <c r="O273"/>
  <c r="G273"/>
  <c r="R273" s="1"/>
  <c r="M280" s="1"/>
  <c r="J274"/>
  <c r="W287" s="1"/>
  <c r="J790" i="4"/>
  <c r="W803" s="1"/>
  <c r="X803" s="1"/>
  <c r="V280" i="1" l="1"/>
  <c r="Q280" s="1"/>
  <c r="AD274"/>
  <c r="AE274"/>
  <c r="H274"/>
  <c r="J275" s="1"/>
  <c r="Z275" s="1"/>
  <c r="T275" s="1"/>
  <c r="I274"/>
  <c r="Z274"/>
  <c r="T274" s="1"/>
  <c r="B274"/>
  <c r="H790" i="4"/>
  <c r="J791" s="1"/>
  <c r="H791" s="1"/>
  <c r="B790"/>
  <c r="I790"/>
  <c r="O790" s="1"/>
  <c r="Z790"/>
  <c r="T790" s="1"/>
  <c r="F275" i="1" l="1"/>
  <c r="G790" i="4"/>
  <c r="R790" s="1"/>
  <c r="M797" s="1"/>
  <c r="I275" i="1"/>
  <c r="Y275" s="1"/>
  <c r="K276" s="1"/>
  <c r="G274"/>
  <c r="R274" s="1"/>
  <c r="M281" s="1"/>
  <c r="Y274"/>
  <c r="K275" s="1"/>
  <c r="O274"/>
  <c r="H275"/>
  <c r="W288"/>
  <c r="B275"/>
  <c r="Y790" i="4"/>
  <c r="K791" s="1"/>
  <c r="AD791" s="1"/>
  <c r="F792" s="1"/>
  <c r="G791"/>
  <c r="R791" s="1"/>
  <c r="M798" s="1"/>
  <c r="Q798" s="1"/>
  <c r="W804"/>
  <c r="X804" s="1"/>
  <c r="I791"/>
  <c r="B791"/>
  <c r="Z791"/>
  <c r="T791" s="1"/>
  <c r="X287" i="1"/>
  <c r="V281" l="1"/>
  <c r="Q281" s="1"/>
  <c r="Q797" i="4"/>
  <c r="AE797" s="1"/>
  <c r="AE798" s="1"/>
  <c r="O275" i="1"/>
  <c r="AD275"/>
  <c r="F276" s="1"/>
  <c r="AE275"/>
  <c r="AE276" s="1"/>
  <c r="AD276"/>
  <c r="J276"/>
  <c r="H276" s="1"/>
  <c r="G275"/>
  <c r="R275" s="1"/>
  <c r="M282" s="1"/>
  <c r="X288"/>
  <c r="J792" i="4"/>
  <c r="B792" s="1"/>
  <c r="Y791"/>
  <c r="K792" s="1"/>
  <c r="O791"/>
  <c r="V282" i="1" l="1"/>
  <c r="Q282" s="1"/>
  <c r="AD792" i="4"/>
  <c r="F793" s="1"/>
  <c r="F277" i="1"/>
  <c r="B276"/>
  <c r="I792" i="4"/>
  <c r="Y792" s="1"/>
  <c r="K793" s="1"/>
  <c r="AD793" s="1"/>
  <c r="F794" s="1"/>
  <c r="Z792"/>
  <c r="T792" s="1"/>
  <c r="H792"/>
  <c r="J793" s="1"/>
  <c r="H793" s="1"/>
  <c r="W805"/>
  <c r="X805" s="1"/>
  <c r="G276" i="1"/>
  <c r="R276" s="1"/>
  <c r="M283" s="1"/>
  <c r="J277"/>
  <c r="W290" s="1"/>
  <c r="W289"/>
  <c r="X289" s="1"/>
  <c r="I276"/>
  <c r="Z276"/>
  <c r="T276" s="1"/>
  <c r="V283" l="1"/>
  <c r="Q283" s="1"/>
  <c r="G792" i="4"/>
  <c r="R792" s="1"/>
  <c r="M799" s="1"/>
  <c r="O792"/>
  <c r="B277" i="1"/>
  <c r="X290"/>
  <c r="Y276"/>
  <c r="K277" s="1"/>
  <c r="O276"/>
  <c r="I277"/>
  <c r="Z277"/>
  <c r="T277" s="1"/>
  <c r="H277"/>
  <c r="I793" i="4"/>
  <c r="Y793" s="1"/>
  <c r="K794" s="1"/>
  <c r="G793"/>
  <c r="R793" s="1"/>
  <c r="M800" s="1"/>
  <c r="Q800" s="1"/>
  <c r="J794"/>
  <c r="H794" s="1"/>
  <c r="B793"/>
  <c r="Z793"/>
  <c r="T793" s="1"/>
  <c r="W806"/>
  <c r="X806" s="1"/>
  <c r="AD794" l="1"/>
  <c r="F795" s="1"/>
  <c r="Q799"/>
  <c r="AE799" s="1"/>
  <c r="AE800" s="1"/>
  <c r="AD277" i="1"/>
  <c r="AE277"/>
  <c r="O277"/>
  <c r="Y277"/>
  <c r="K278" s="1"/>
  <c r="G277"/>
  <c r="R277" s="1"/>
  <c r="M284" s="1"/>
  <c r="J278"/>
  <c r="O793" i="4"/>
  <c r="J795"/>
  <c r="W808" s="1"/>
  <c r="Z794"/>
  <c r="T794" s="1"/>
  <c r="W807"/>
  <c r="X807" s="1"/>
  <c r="B794"/>
  <c r="I794"/>
  <c r="Y794" s="1"/>
  <c r="K795" s="1"/>
  <c r="G794"/>
  <c r="R794" s="1"/>
  <c r="M801" s="1"/>
  <c r="Q801" s="1"/>
  <c r="V284" i="1" l="1"/>
  <c r="Q284" s="1"/>
  <c r="AE801" i="4"/>
  <c r="AD795"/>
  <c r="F796" s="1"/>
  <c r="F278" i="1"/>
  <c r="AD278"/>
  <c r="F279" s="1"/>
  <c r="AE278"/>
  <c r="Z795" i="4"/>
  <c r="T795" s="1"/>
  <c r="B278" i="1"/>
  <c r="W291"/>
  <c r="Z278"/>
  <c r="T278" s="1"/>
  <c r="H278"/>
  <c r="I278"/>
  <c r="H795" i="4"/>
  <c r="G795" s="1"/>
  <c r="R795" s="1"/>
  <c r="M802" s="1"/>
  <c r="B795"/>
  <c r="X808"/>
  <c r="I795"/>
  <c r="O795" s="1"/>
  <c r="O794"/>
  <c r="Q802" l="1"/>
  <c r="AE802" s="1"/>
  <c r="Y795"/>
  <c r="K796" s="1"/>
  <c r="AD796" s="1"/>
  <c r="F797" s="1"/>
  <c r="Y278" i="1"/>
  <c r="K279" s="1"/>
  <c r="O278"/>
  <c r="G278"/>
  <c r="R278" s="1"/>
  <c r="M285" s="1"/>
  <c r="J279"/>
  <c r="W292" s="1"/>
  <c r="J796" i="4"/>
  <c r="B796" s="1"/>
  <c r="X291" i="1"/>
  <c r="V285" l="1"/>
  <c r="Q285" s="1"/>
  <c r="AD279"/>
  <c r="AE279"/>
  <c r="H279"/>
  <c r="I279"/>
  <c r="Z279"/>
  <c r="T279" s="1"/>
  <c r="B279"/>
  <c r="I796" i="4"/>
  <c r="Y796" s="1"/>
  <c r="K797" s="1"/>
  <c r="W809"/>
  <c r="X809" s="1"/>
  <c r="H796"/>
  <c r="J797" s="1"/>
  <c r="W810" s="1"/>
  <c r="Z796"/>
  <c r="T796" s="1"/>
  <c r="AD797" l="1"/>
  <c r="F798" s="1"/>
  <c r="F280" i="1"/>
  <c r="O796" i="4"/>
  <c r="G279" i="1"/>
  <c r="R279" s="1"/>
  <c r="M286" s="1"/>
  <c r="J280"/>
  <c r="I280" s="1"/>
  <c r="O279"/>
  <c r="Y279"/>
  <c r="K280" s="1"/>
  <c r="X810" i="4"/>
  <c r="H797"/>
  <c r="G797" s="1"/>
  <c r="R797" s="1"/>
  <c r="M804" s="1"/>
  <c r="Q804" s="1"/>
  <c r="I797"/>
  <c r="Y797" s="1"/>
  <c r="K798" s="1"/>
  <c r="AD798" s="1"/>
  <c r="F799" s="1"/>
  <c r="G796"/>
  <c r="R796" s="1"/>
  <c r="M803" s="1"/>
  <c r="B797"/>
  <c r="Z797"/>
  <c r="T797" s="1"/>
  <c r="X292" i="1"/>
  <c r="V286" l="1"/>
  <c r="Q286" s="1"/>
  <c r="O797" i="4"/>
  <c r="Q803"/>
  <c r="AE803" s="1"/>
  <c r="AE804" s="1"/>
  <c r="AD280" i="1"/>
  <c r="F281" s="1"/>
  <c r="AE280"/>
  <c r="H280"/>
  <c r="W293"/>
  <c r="X293" s="1"/>
  <c r="O280"/>
  <c r="Y280"/>
  <c r="K281" s="1"/>
  <c r="J798" i="4"/>
  <c r="W811" s="1"/>
  <c r="X811" s="1"/>
  <c r="B280" i="1"/>
  <c r="Z280"/>
  <c r="T280" s="1"/>
  <c r="AD281" l="1"/>
  <c r="AE281"/>
  <c r="H798" i="4"/>
  <c r="G798" s="1"/>
  <c r="R798" s="1"/>
  <c r="M805" s="1"/>
  <c r="I798"/>
  <c r="Y798" s="1"/>
  <c r="K799" s="1"/>
  <c r="B798"/>
  <c r="G280" i="1"/>
  <c r="R280" s="1"/>
  <c r="M287" s="1"/>
  <c r="J281"/>
  <c r="H281" s="1"/>
  <c r="Z798" i="4"/>
  <c r="T798" s="1"/>
  <c r="V287" i="1" l="1"/>
  <c r="Q287" s="1"/>
  <c r="AD799" i="4"/>
  <c r="F800" s="1"/>
  <c r="Q805"/>
  <c r="AE805" s="1"/>
  <c r="F282" i="1"/>
  <c r="J799" i="4"/>
  <c r="W812" s="1"/>
  <c r="X812" s="1"/>
  <c r="B281" i="1"/>
  <c r="O798" i="4"/>
  <c r="Z281" i="1"/>
  <c r="T281" s="1"/>
  <c r="W294"/>
  <c r="X294" s="1"/>
  <c r="I281"/>
  <c r="G281"/>
  <c r="R281" s="1"/>
  <c r="M288" s="1"/>
  <c r="J282"/>
  <c r="W295" s="1"/>
  <c r="V288" l="1"/>
  <c r="Q288" s="1"/>
  <c r="H799" i="4"/>
  <c r="J800" s="1"/>
  <c r="W813" s="1"/>
  <c r="X813" s="1"/>
  <c r="Z799"/>
  <c r="T799" s="1"/>
  <c r="B799"/>
  <c r="I799"/>
  <c r="Y799" s="1"/>
  <c r="K800" s="1"/>
  <c r="AD800" s="1"/>
  <c r="F801" s="1"/>
  <c r="O281" i="1"/>
  <c r="Y281"/>
  <c r="K282" s="1"/>
  <c r="I282"/>
  <c r="H282"/>
  <c r="Z282"/>
  <c r="T282" s="1"/>
  <c r="B282"/>
  <c r="O799" i="4" l="1"/>
  <c r="AD282" i="1"/>
  <c r="F283" s="1"/>
  <c r="AE282"/>
  <c r="G799" i="4"/>
  <c r="R799" s="1"/>
  <c r="M806" s="1"/>
  <c r="Y282" i="1"/>
  <c r="K283" s="1"/>
  <c r="O282"/>
  <c r="J283"/>
  <c r="W296" s="1"/>
  <c r="G282"/>
  <c r="R282" s="1"/>
  <c r="M289" s="1"/>
  <c r="I800" i="4"/>
  <c r="Z800"/>
  <c r="T800" s="1"/>
  <c r="H800"/>
  <c r="B800"/>
  <c r="V289" i="1" l="1"/>
  <c r="Q289" s="1"/>
  <c r="Q806" i="4"/>
  <c r="AE806" s="1"/>
  <c r="AD283" i="1"/>
  <c r="AE283"/>
  <c r="H283"/>
  <c r="J284" s="1"/>
  <c r="W297" s="1"/>
  <c r="Z283"/>
  <c r="T283" s="1"/>
  <c r="B283"/>
  <c r="I283"/>
  <c r="O800" i="4"/>
  <c r="Y800"/>
  <c r="K801" s="1"/>
  <c r="J801"/>
  <c r="W814" s="1"/>
  <c r="X814" s="1"/>
  <c r="G800"/>
  <c r="R800" s="1"/>
  <c r="M807" s="1"/>
  <c r="X295" i="1"/>
  <c r="AD801" i="4" l="1"/>
  <c r="F802" s="1"/>
  <c r="Q807"/>
  <c r="AE807" s="1"/>
  <c r="F284" i="1"/>
  <c r="G283"/>
  <c r="R283" s="1"/>
  <c r="M290" s="1"/>
  <c r="V290" s="1"/>
  <c r="H284"/>
  <c r="G284" s="1"/>
  <c r="R284" s="1"/>
  <c r="B284"/>
  <c r="O283"/>
  <c r="Y283"/>
  <c r="K284" s="1"/>
  <c r="I284"/>
  <c r="Z284"/>
  <c r="T284" s="1"/>
  <c r="B801" i="4"/>
  <c r="H801"/>
  <c r="J802" s="1"/>
  <c r="W815" s="1"/>
  <c r="X815" s="1"/>
  <c r="Z801"/>
  <c r="T801" s="1"/>
  <c r="I801"/>
  <c r="Y801" s="1"/>
  <c r="K802" s="1"/>
  <c r="X296" i="1"/>
  <c r="X297" s="1"/>
  <c r="AD802" i="4" l="1"/>
  <c r="F803" s="1"/>
  <c r="M291" i="1"/>
  <c r="AD284"/>
  <c r="AE284"/>
  <c r="Q290"/>
  <c r="J285"/>
  <c r="I285" s="1"/>
  <c r="O284"/>
  <c r="Y284"/>
  <c r="K285" s="1"/>
  <c r="O801" i="4"/>
  <c r="G801"/>
  <c r="R801" s="1"/>
  <c r="M808" s="1"/>
  <c r="I802"/>
  <c r="H802"/>
  <c r="B802"/>
  <c r="Z802"/>
  <c r="T802" s="1"/>
  <c r="V291" i="1" l="1"/>
  <c r="Q291" s="1"/>
  <c r="Q808" i="4"/>
  <c r="AE808" s="1"/>
  <c r="F285" i="1"/>
  <c r="AD285"/>
  <c r="F286" s="1"/>
  <c r="AE285"/>
  <c r="B285"/>
  <c r="O285"/>
  <c r="Y285"/>
  <c r="K286" s="1"/>
  <c r="W298"/>
  <c r="X298" s="1"/>
  <c r="H285"/>
  <c r="Z285"/>
  <c r="T285" s="1"/>
  <c r="O802" i="4"/>
  <c r="Y802"/>
  <c r="K803" s="1"/>
  <c r="AD803" s="1"/>
  <c r="F804" s="1"/>
  <c r="G802"/>
  <c r="R802" s="1"/>
  <c r="M809" s="1"/>
  <c r="J803"/>
  <c r="W816" s="1"/>
  <c r="X816" s="1"/>
  <c r="Q809" l="1"/>
  <c r="AE809" s="1"/>
  <c r="AD286" i="1"/>
  <c r="AE286"/>
  <c r="G285"/>
  <c r="R285" s="1"/>
  <c r="M292" s="1"/>
  <c r="J286"/>
  <c r="H803" i="4"/>
  <c r="J804" s="1"/>
  <c r="W817" s="1"/>
  <c r="X817" s="1"/>
  <c r="Z803"/>
  <c r="T803" s="1"/>
  <c r="I803"/>
  <c r="B803"/>
  <c r="V292" i="1" l="1"/>
  <c r="Q292" s="1"/>
  <c r="F287"/>
  <c r="W299"/>
  <c r="X299" s="1"/>
  <c r="I286"/>
  <c r="B286"/>
  <c r="H286"/>
  <c r="Z286"/>
  <c r="T286" s="1"/>
  <c r="G803" i="4"/>
  <c r="R803" s="1"/>
  <c r="M810" s="1"/>
  <c r="H804"/>
  <c r="Y803"/>
  <c r="K804" s="1"/>
  <c r="O803"/>
  <c r="I804"/>
  <c r="B804"/>
  <c r="Z804"/>
  <c r="T804" s="1"/>
  <c r="AD804" l="1"/>
  <c r="F805" s="1"/>
  <c r="Q810"/>
  <c r="AE810" s="1"/>
  <c r="O286" i="1"/>
  <c r="Y286"/>
  <c r="K287" s="1"/>
  <c r="G286"/>
  <c r="R286" s="1"/>
  <c r="M293" s="1"/>
  <c r="J287"/>
  <c r="B287" s="1"/>
  <c r="J805" i="4"/>
  <c r="W818" s="1"/>
  <c r="X818" s="1"/>
  <c r="G804"/>
  <c r="R804" s="1"/>
  <c r="M811" s="1"/>
  <c r="Y804"/>
  <c r="K805" s="1"/>
  <c r="AD805" s="1"/>
  <c r="F806" s="1"/>
  <c r="O804"/>
  <c r="V293" i="1" l="1"/>
  <c r="Q293" s="1"/>
  <c r="Q811" i="4"/>
  <c r="AE811" s="1"/>
  <c r="AD287" i="1"/>
  <c r="F288" s="1"/>
  <c r="AE287"/>
  <c r="Z287"/>
  <c r="T287" s="1"/>
  <c r="H287"/>
  <c r="G287" s="1"/>
  <c r="R287" s="1"/>
  <c r="M294" s="1"/>
  <c r="I287"/>
  <c r="W300"/>
  <c r="X300" s="1"/>
  <c r="B805" i="4"/>
  <c r="H805"/>
  <c r="I805"/>
  <c r="Z805"/>
  <c r="T805" s="1"/>
  <c r="V294" i="1" l="1"/>
  <c r="Q294" s="1"/>
  <c r="J288"/>
  <c r="B288" s="1"/>
  <c r="Y287"/>
  <c r="K288" s="1"/>
  <c r="O287"/>
  <c r="G805" i="4"/>
  <c r="R805" s="1"/>
  <c r="M812" s="1"/>
  <c r="J806"/>
  <c r="Y805"/>
  <c r="K806" s="1"/>
  <c r="O805"/>
  <c r="AD806" l="1"/>
  <c r="F807" s="1"/>
  <c r="Q812"/>
  <c r="AE812" s="1"/>
  <c r="I288" i="1"/>
  <c r="O288" s="1"/>
  <c r="AD288"/>
  <c r="AE288"/>
  <c r="H288"/>
  <c r="Z288"/>
  <c r="T288" s="1"/>
  <c r="W301"/>
  <c r="X301" s="1"/>
  <c r="W819" i="4"/>
  <c r="X819" s="1"/>
  <c r="B806"/>
  <c r="I806"/>
  <c r="Z806"/>
  <c r="T806" s="1"/>
  <c r="H806"/>
  <c r="F289" i="1" l="1"/>
  <c r="Y288"/>
  <c r="K289" s="1"/>
  <c r="AE289" s="1"/>
  <c r="J289"/>
  <c r="G288"/>
  <c r="R288" s="1"/>
  <c r="M295" s="1"/>
  <c r="J807" i="4"/>
  <c r="Z807" s="1"/>
  <c r="T807" s="1"/>
  <c r="G806"/>
  <c r="R806" s="1"/>
  <c r="M813" s="1"/>
  <c r="O806"/>
  <c r="Y806"/>
  <c r="K807" s="1"/>
  <c r="AD807" s="1"/>
  <c r="F808" s="1"/>
  <c r="V295" i="1" l="1"/>
  <c r="Q295" s="1"/>
  <c r="Q813" i="4"/>
  <c r="AE813" s="1"/>
  <c r="AD289" i="1"/>
  <c r="F290" s="1"/>
  <c r="B289"/>
  <c r="W302"/>
  <c r="X302" s="1"/>
  <c r="I289"/>
  <c r="H289"/>
  <c r="Z289"/>
  <c r="T289" s="1"/>
  <c r="B807" i="4"/>
  <c r="I807"/>
  <c r="W820"/>
  <c r="X820" s="1"/>
  <c r="H807"/>
  <c r="Y289" i="1" l="1"/>
  <c r="K290" s="1"/>
  <c r="O289"/>
  <c r="G289"/>
  <c r="R289" s="1"/>
  <c r="M296" s="1"/>
  <c r="J290"/>
  <c r="O807" i="4"/>
  <c r="Y807"/>
  <c r="K808" s="1"/>
  <c r="G807"/>
  <c r="R807" s="1"/>
  <c r="M814" s="1"/>
  <c r="J808"/>
  <c r="AD290" i="1" l="1"/>
  <c r="AE290"/>
  <c r="V296"/>
  <c r="Q296" s="1"/>
  <c r="AD808" i="4"/>
  <c r="F809" s="1"/>
  <c r="Q814"/>
  <c r="AE814" s="1"/>
  <c r="Z290" i="1"/>
  <c r="T290" s="1"/>
  <c r="H290"/>
  <c r="I290"/>
  <c r="W303"/>
  <c r="X303" s="1"/>
  <c r="B290"/>
  <c r="Z808" i="4"/>
  <c r="T808" s="1"/>
  <c r="W821"/>
  <c r="X821" s="1"/>
  <c r="B808"/>
  <c r="H808"/>
  <c r="I808"/>
  <c r="F291" i="1" l="1"/>
  <c r="G290"/>
  <c r="R290" s="1"/>
  <c r="M297" s="1"/>
  <c r="J291"/>
  <c r="W304" s="1"/>
  <c r="X304" s="1"/>
  <c r="O290"/>
  <c r="Y290"/>
  <c r="K291" s="1"/>
  <c r="AD291" s="1"/>
  <c r="Y808" i="4"/>
  <c r="K809" s="1"/>
  <c r="O808"/>
  <c r="J809"/>
  <c r="W822" s="1"/>
  <c r="X822" s="1"/>
  <c r="G808"/>
  <c r="R808" s="1"/>
  <c r="M815" s="1"/>
  <c r="AE291" i="1" l="1"/>
  <c r="AE292" s="1"/>
  <c r="V297"/>
  <c r="Q297" s="1"/>
  <c r="AD809" i="4"/>
  <c r="F810" s="1"/>
  <c r="Q815"/>
  <c r="AE815" s="1"/>
  <c r="I291" i="1"/>
  <c r="Y291" s="1"/>
  <c r="K292" s="1"/>
  <c r="AD292" s="1"/>
  <c r="F293" s="1"/>
  <c r="Z291"/>
  <c r="T291" s="1"/>
  <c r="B291"/>
  <c r="H291"/>
  <c r="Z809" i="4"/>
  <c r="T809" s="1"/>
  <c r="I809"/>
  <c r="H809"/>
  <c r="B809"/>
  <c r="F292" i="1" l="1"/>
  <c r="O291"/>
  <c r="G291"/>
  <c r="R291" s="1"/>
  <c r="M298" s="1"/>
  <c r="J292"/>
  <c r="Y809" i="4"/>
  <c r="K810" s="1"/>
  <c r="AD810" s="1"/>
  <c r="F811" s="1"/>
  <c r="O809"/>
  <c r="G809"/>
  <c r="R809" s="1"/>
  <c r="M816" s="1"/>
  <c r="J810"/>
  <c r="W823" s="1"/>
  <c r="X823" s="1"/>
  <c r="V298" i="1" l="1"/>
  <c r="Q298" s="1"/>
  <c r="Q816" i="4"/>
  <c r="AE816" s="1"/>
  <c r="H292" i="1"/>
  <c r="W305"/>
  <c r="X305" s="1"/>
  <c r="I292"/>
  <c r="Z292"/>
  <c r="T292" s="1"/>
  <c r="B292"/>
  <c r="Z810" i="4"/>
  <c r="T810" s="1"/>
  <c r="H810"/>
  <c r="I810"/>
  <c r="B810"/>
  <c r="J293" i="1" l="1"/>
  <c r="W306" s="1"/>
  <c r="X306" s="1"/>
  <c r="G292"/>
  <c r="R292" s="1"/>
  <c r="M299" s="1"/>
  <c r="O292"/>
  <c r="Y292"/>
  <c r="K293" s="1"/>
  <c r="Y810" i="4"/>
  <c r="K811" s="1"/>
  <c r="O810"/>
  <c r="J811"/>
  <c r="W824" s="1"/>
  <c r="X824" s="1"/>
  <c r="G810"/>
  <c r="R810" s="1"/>
  <c r="M817" s="1"/>
  <c r="AD293" i="1" l="1"/>
  <c r="F294" s="1"/>
  <c r="AE293"/>
  <c r="V299"/>
  <c r="Q299" s="1"/>
  <c r="AD811" i="4"/>
  <c r="F812" s="1"/>
  <c r="Q817"/>
  <c r="AE817" s="1"/>
  <c r="I293" i="1"/>
  <c r="Y293" s="1"/>
  <c r="K294" s="1"/>
  <c r="AD294" s="1"/>
  <c r="F295" s="1"/>
  <c r="Z293"/>
  <c r="T293" s="1"/>
  <c r="B293"/>
  <c r="H293"/>
  <c r="B811" i="4"/>
  <c r="H811"/>
  <c r="J812" s="1"/>
  <c r="W825" s="1"/>
  <c r="X825" s="1"/>
  <c r="Z811"/>
  <c r="T811" s="1"/>
  <c r="I811"/>
  <c r="AE294" i="1" l="1"/>
  <c r="O293"/>
  <c r="G293"/>
  <c r="R293" s="1"/>
  <c r="M300" s="1"/>
  <c r="J294"/>
  <c r="Z294" s="1"/>
  <c r="T294" s="1"/>
  <c r="G811" i="4"/>
  <c r="R811" s="1"/>
  <c r="M818" s="1"/>
  <c r="O811"/>
  <c r="Y811"/>
  <c r="K812" s="1"/>
  <c r="AD812" s="1"/>
  <c r="F813" s="1"/>
  <c r="I812"/>
  <c r="H812"/>
  <c r="B812"/>
  <c r="Z812"/>
  <c r="T812" s="1"/>
  <c r="V300" i="1" l="1"/>
  <c r="Q300" s="1"/>
  <c r="Q818" i="4"/>
  <c r="AE818" s="1"/>
  <c r="B294" i="1"/>
  <c r="W307"/>
  <c r="X307" s="1"/>
  <c r="I294"/>
  <c r="H294"/>
  <c r="O812" i="4"/>
  <c r="Y812"/>
  <c r="K813" s="1"/>
  <c r="J813"/>
  <c r="W826" s="1"/>
  <c r="X826" s="1"/>
  <c r="G812"/>
  <c r="R812" s="1"/>
  <c r="M819" s="1"/>
  <c r="AD813" l="1"/>
  <c r="F814" s="1"/>
  <c r="Q819"/>
  <c r="AE819" s="1"/>
  <c r="O294" i="1"/>
  <c r="Y294"/>
  <c r="K295" s="1"/>
  <c r="G294"/>
  <c r="R294" s="1"/>
  <c r="M301" s="1"/>
  <c r="J295"/>
  <c r="I295" s="1"/>
  <c r="B813" i="4"/>
  <c r="Z813"/>
  <c r="T813" s="1"/>
  <c r="H813"/>
  <c r="I813"/>
  <c r="AD295" i="1" l="1"/>
  <c r="AE295"/>
  <c r="V301"/>
  <c r="Q301" s="1"/>
  <c r="O295"/>
  <c r="Y295"/>
  <c r="K296" s="1"/>
  <c r="Z295"/>
  <c r="T295" s="1"/>
  <c r="H295"/>
  <c r="W308"/>
  <c r="X308" s="1"/>
  <c r="B295"/>
  <c r="J814" i="4"/>
  <c r="W827" s="1"/>
  <c r="X827" s="1"/>
  <c r="G813"/>
  <c r="R813" s="1"/>
  <c r="M820" s="1"/>
  <c r="Y813"/>
  <c r="K814" s="1"/>
  <c r="AD814" s="1"/>
  <c r="F815" s="1"/>
  <c r="O813"/>
  <c r="F296" i="1" l="1"/>
  <c r="AD296"/>
  <c r="F297" s="1"/>
  <c r="AE296"/>
  <c r="Q820" i="4"/>
  <c r="AE820" s="1"/>
  <c r="G295" i="1"/>
  <c r="R295" s="1"/>
  <c r="M302" s="1"/>
  <c r="J296"/>
  <c r="B296" s="1"/>
  <c r="H814" i="4"/>
  <c r="J815" s="1"/>
  <c r="W828" s="1"/>
  <c r="X828" s="1"/>
  <c r="B814"/>
  <c r="Z814"/>
  <c r="T814" s="1"/>
  <c r="I814"/>
  <c r="V302" i="1" l="1"/>
  <c r="Q302" s="1"/>
  <c r="W309"/>
  <c r="X309" s="1"/>
  <c r="I296"/>
  <c r="H296"/>
  <c r="Z296"/>
  <c r="T296" s="1"/>
  <c r="G814" i="4"/>
  <c r="R814" s="1"/>
  <c r="M821" s="1"/>
  <c r="B815"/>
  <c r="Y814"/>
  <c r="K815" s="1"/>
  <c r="O814"/>
  <c r="I815"/>
  <c r="H815"/>
  <c r="Z815"/>
  <c r="T815" s="1"/>
  <c r="AD815" l="1"/>
  <c r="F816" s="1"/>
  <c r="Q821"/>
  <c r="AE821" s="1"/>
  <c r="O296" i="1"/>
  <c r="Y296"/>
  <c r="K297" s="1"/>
  <c r="J297"/>
  <c r="I297" s="1"/>
  <c r="G296"/>
  <c r="R296" s="1"/>
  <c r="M303" s="1"/>
  <c r="Y815" i="4"/>
  <c r="K816" s="1"/>
  <c r="O815"/>
  <c r="J816"/>
  <c r="I816" s="1"/>
  <c r="G815"/>
  <c r="R815" s="1"/>
  <c r="M822" s="1"/>
  <c r="AD297" i="1" l="1"/>
  <c r="AE297"/>
  <c r="V303"/>
  <c r="Q303" s="1"/>
  <c r="AD816" i="4"/>
  <c r="F817" s="1"/>
  <c r="Q822"/>
  <c r="AE822" s="1"/>
  <c r="H297" i="1"/>
  <c r="G297" s="1"/>
  <c r="R297" s="1"/>
  <c r="M304" s="1"/>
  <c r="Z297"/>
  <c r="T297" s="1"/>
  <c r="Y297"/>
  <c r="K298" s="1"/>
  <c r="O297"/>
  <c r="W310"/>
  <c r="X310" s="1"/>
  <c r="B297"/>
  <c r="Z816" i="4"/>
  <c r="T816" s="1"/>
  <c r="H816"/>
  <c r="J817" s="1"/>
  <c r="Y816"/>
  <c r="K817" s="1"/>
  <c r="AD817" s="1"/>
  <c r="F818" s="1"/>
  <c r="O816"/>
  <c r="W829"/>
  <c r="X829" s="1"/>
  <c r="B816"/>
  <c r="F298" i="1" l="1"/>
  <c r="AD298"/>
  <c r="AE298"/>
  <c r="V304"/>
  <c r="Q304" s="1"/>
  <c r="J298"/>
  <c r="W311" s="1"/>
  <c r="X311" s="1"/>
  <c r="G816" i="4"/>
  <c r="R816" s="1"/>
  <c r="M823" s="1"/>
  <c r="B817"/>
  <c r="W830"/>
  <c r="X830" s="1"/>
  <c r="I817"/>
  <c r="Z817"/>
  <c r="T817" s="1"/>
  <c r="H817"/>
  <c r="F299" i="1" l="1"/>
  <c r="Q823" i="4"/>
  <c r="AE823" s="1"/>
  <c r="Z298" i="1"/>
  <c r="T298" s="1"/>
  <c r="H298"/>
  <c r="G298" s="1"/>
  <c r="R298" s="1"/>
  <c r="M305" s="1"/>
  <c r="I298"/>
  <c r="Y298" s="1"/>
  <c r="K299" s="1"/>
  <c r="B298"/>
  <c r="G817" i="4"/>
  <c r="R817" s="1"/>
  <c r="M824" s="1"/>
  <c r="J818"/>
  <c r="W831" s="1"/>
  <c r="X831" s="1"/>
  <c r="O817"/>
  <c r="Y817"/>
  <c r="K818" s="1"/>
  <c r="AD299" i="1" l="1"/>
  <c r="F300" s="1"/>
  <c r="AE299"/>
  <c r="V305"/>
  <c r="Q305" s="1"/>
  <c r="J299"/>
  <c r="W312" s="1"/>
  <c r="X312" s="1"/>
  <c r="AD818" i="4"/>
  <c r="F819" s="1"/>
  <c r="Q824"/>
  <c r="AE824" s="1"/>
  <c r="O298" i="1"/>
  <c r="I818" i="4"/>
  <c r="Y818" s="1"/>
  <c r="K819" s="1"/>
  <c r="AD819" s="1"/>
  <c r="F820" s="1"/>
  <c r="H818"/>
  <c r="J819" s="1"/>
  <c r="B818"/>
  <c r="Z818"/>
  <c r="T818" s="1"/>
  <c r="I299" i="1" l="1"/>
  <c r="Y299" s="1"/>
  <c r="K300" s="1"/>
  <c r="B299"/>
  <c r="Z299"/>
  <c r="T299" s="1"/>
  <c r="H299"/>
  <c r="J300" s="1"/>
  <c r="W313" s="1"/>
  <c r="X313" s="1"/>
  <c r="O818" i="4"/>
  <c r="G818"/>
  <c r="R818" s="1"/>
  <c r="M825" s="1"/>
  <c r="Z819"/>
  <c r="T819" s="1"/>
  <c r="W832"/>
  <c r="X832" s="1"/>
  <c r="I819"/>
  <c r="H819"/>
  <c r="B819"/>
  <c r="AD300" i="1" l="1"/>
  <c r="AE300"/>
  <c r="B300"/>
  <c r="H300"/>
  <c r="G300" s="1"/>
  <c r="R300" s="1"/>
  <c r="M307" s="1"/>
  <c r="O299"/>
  <c r="G299"/>
  <c r="R299" s="1"/>
  <c r="M306" s="1"/>
  <c r="Z300"/>
  <c r="T300" s="1"/>
  <c r="I300"/>
  <c r="Y300" s="1"/>
  <c r="K301" s="1"/>
  <c r="Q825" i="4"/>
  <c r="AE825" s="1"/>
  <c r="Y819"/>
  <c r="K820" s="1"/>
  <c r="O819"/>
  <c r="J820"/>
  <c r="W833" s="1"/>
  <c r="X833" s="1"/>
  <c r="G819"/>
  <c r="R819" s="1"/>
  <c r="M826" s="1"/>
  <c r="F301" i="1" l="1"/>
  <c r="AD301"/>
  <c r="F302" s="1"/>
  <c r="AE301"/>
  <c r="V307"/>
  <c r="Q307" s="1"/>
  <c r="V306"/>
  <c r="Q306" s="1"/>
  <c r="J301"/>
  <c r="H301" s="1"/>
  <c r="G301" s="1"/>
  <c r="R301" s="1"/>
  <c r="O300"/>
  <c r="AD820" i="4"/>
  <c r="F821" s="1"/>
  <c r="Q826"/>
  <c r="AE826" s="1"/>
  <c r="B820"/>
  <c r="H820"/>
  <c r="Z820"/>
  <c r="T820" s="1"/>
  <c r="I820"/>
  <c r="M308" i="1" l="1"/>
  <c r="V308"/>
  <c r="W314"/>
  <c r="X314" s="1"/>
  <c r="Z301"/>
  <c r="T301" s="1"/>
  <c r="J302"/>
  <c r="H302" s="1"/>
  <c r="G302" s="1"/>
  <c r="R302" s="1"/>
  <c r="M309" s="1"/>
  <c r="B301"/>
  <c r="I301"/>
  <c r="O301" s="1"/>
  <c r="G820" i="4"/>
  <c r="R820" s="1"/>
  <c r="M827" s="1"/>
  <c r="J821"/>
  <c r="H821" s="1"/>
  <c r="Y820"/>
  <c r="K821" s="1"/>
  <c r="AD821" s="1"/>
  <c r="F822" s="1"/>
  <c r="O820"/>
  <c r="Q308" i="1" l="1"/>
  <c r="W315"/>
  <c r="X315" s="1"/>
  <c r="V309"/>
  <c r="Q309" s="1"/>
  <c r="B302"/>
  <c r="Z302"/>
  <c r="T302" s="1"/>
  <c r="Y301"/>
  <c r="K302" s="1"/>
  <c r="I302"/>
  <c r="Y302" s="1"/>
  <c r="K303" s="1"/>
  <c r="Q827" i="4"/>
  <c r="AE827" s="1"/>
  <c r="B821"/>
  <c r="J822"/>
  <c r="W835" s="1"/>
  <c r="G821"/>
  <c r="R821" s="1"/>
  <c r="M828" s="1"/>
  <c r="I821"/>
  <c r="W834"/>
  <c r="X834" s="1"/>
  <c r="Z821"/>
  <c r="T821" s="1"/>
  <c r="AE303" i="1" l="1"/>
  <c r="AD302"/>
  <c r="F303" s="1"/>
  <c r="AE302"/>
  <c r="O302"/>
  <c r="AD303"/>
  <c r="F304" s="1"/>
  <c r="J303"/>
  <c r="H303" s="1"/>
  <c r="G303" s="1"/>
  <c r="R303" s="1"/>
  <c r="Q828" i="4"/>
  <c r="AE828" s="1"/>
  <c r="X835"/>
  <c r="B822"/>
  <c r="O821"/>
  <c r="Y821"/>
  <c r="K822" s="1"/>
  <c r="I822"/>
  <c r="Z822"/>
  <c r="T822" s="1"/>
  <c r="H822"/>
  <c r="M310" i="1" l="1"/>
  <c r="V310"/>
  <c r="B303"/>
  <c r="W316"/>
  <c r="X316" s="1"/>
  <c r="J304"/>
  <c r="Z304" s="1"/>
  <c r="T304" s="1"/>
  <c r="I303"/>
  <c r="O303" s="1"/>
  <c r="Z303"/>
  <c r="T303" s="1"/>
  <c r="AD822" i="4"/>
  <c r="F823" s="1"/>
  <c r="J823"/>
  <c r="G822"/>
  <c r="R822" s="1"/>
  <c r="M829" s="1"/>
  <c r="Y822"/>
  <c r="K823" s="1"/>
  <c r="O822"/>
  <c r="Q310" i="1" l="1"/>
  <c r="Y303"/>
  <c r="K304" s="1"/>
  <c r="H304"/>
  <c r="G304" s="1"/>
  <c r="R304" s="1"/>
  <c r="M311" s="1"/>
  <c r="I304"/>
  <c r="Y304" s="1"/>
  <c r="K305" s="1"/>
  <c r="B304"/>
  <c r="W317"/>
  <c r="X317" s="1"/>
  <c r="AD823" i="4"/>
  <c r="F824" s="1"/>
  <c r="Q829"/>
  <c r="AE829" s="1"/>
  <c r="B823"/>
  <c r="W836"/>
  <c r="X836" s="1"/>
  <c r="H823"/>
  <c r="I823"/>
  <c r="Z823"/>
  <c r="T823" s="1"/>
  <c r="AD304" i="1" l="1"/>
  <c r="AE304"/>
  <c r="AE305" s="1"/>
  <c r="V311"/>
  <c r="Q311" s="1"/>
  <c r="AD305"/>
  <c r="J305"/>
  <c r="W318" s="1"/>
  <c r="X318" s="1"/>
  <c r="O304"/>
  <c r="G823" i="4"/>
  <c r="R823" s="1"/>
  <c r="M830" s="1"/>
  <c r="J824"/>
  <c r="W837" s="1"/>
  <c r="X837" s="1"/>
  <c r="Y823"/>
  <c r="K824" s="1"/>
  <c r="AD824" s="1"/>
  <c r="F825" s="1"/>
  <c r="O823"/>
  <c r="F305" i="1" l="1"/>
  <c r="F306"/>
  <c r="H305"/>
  <c r="G305" s="1"/>
  <c r="R305" s="1"/>
  <c r="Z305"/>
  <c r="T305" s="1"/>
  <c r="I305"/>
  <c r="Y305" s="1"/>
  <c r="K306" s="1"/>
  <c r="B305"/>
  <c r="Q830" i="4"/>
  <c r="AE830" s="1"/>
  <c r="B824"/>
  <c r="Z824"/>
  <c r="T824" s="1"/>
  <c r="I824"/>
  <c r="H824"/>
  <c r="M312" i="1" l="1"/>
  <c r="O305"/>
  <c r="AD306"/>
  <c r="F307" s="1"/>
  <c r="AE306"/>
  <c r="V312"/>
  <c r="J306"/>
  <c r="I306" s="1"/>
  <c r="O306" s="1"/>
  <c r="Y824" i="4"/>
  <c r="K825" s="1"/>
  <c r="O824"/>
  <c r="J825"/>
  <c r="H825" s="1"/>
  <c r="G824"/>
  <c r="R824" s="1"/>
  <c r="M831" s="1"/>
  <c r="Q312" i="1" l="1"/>
  <c r="B306"/>
  <c r="W319"/>
  <c r="X319" s="1"/>
  <c r="Z306"/>
  <c r="T306" s="1"/>
  <c r="Y306"/>
  <c r="K307" s="1"/>
  <c r="H306"/>
  <c r="AD825" i="4"/>
  <c r="F826" s="1"/>
  <c r="Q831"/>
  <c r="AE831" s="1"/>
  <c r="I825"/>
  <c r="Y825" s="1"/>
  <c r="K826" s="1"/>
  <c r="AD826" s="1"/>
  <c r="F827" s="1"/>
  <c r="G825"/>
  <c r="R825" s="1"/>
  <c r="M832" s="1"/>
  <c r="J826"/>
  <c r="Z825"/>
  <c r="T825" s="1"/>
  <c r="W838"/>
  <c r="X838" s="1"/>
  <c r="B825"/>
  <c r="AD307" i="1" l="1"/>
  <c r="AE307"/>
  <c r="J307"/>
  <c r="G306"/>
  <c r="R306" s="1"/>
  <c r="M313" s="1"/>
  <c r="Q832" i="4"/>
  <c r="AE832" s="1"/>
  <c r="O825"/>
  <c r="B826"/>
  <c r="Z826"/>
  <c r="T826" s="1"/>
  <c r="W839"/>
  <c r="X839" s="1"/>
  <c r="H826"/>
  <c r="I826"/>
  <c r="F308" i="1" l="1"/>
  <c r="V313"/>
  <c r="Q313" s="1"/>
  <c r="H307"/>
  <c r="Z307"/>
  <c r="T307" s="1"/>
  <c r="B307"/>
  <c r="I307"/>
  <c r="W320"/>
  <c r="X320" s="1"/>
  <c r="O826" i="4"/>
  <c r="Y826"/>
  <c r="K827" s="1"/>
  <c r="J827"/>
  <c r="B827" s="1"/>
  <c r="G826"/>
  <c r="R826" s="1"/>
  <c r="M833" s="1"/>
  <c r="J308" i="1" l="1"/>
  <c r="B308" s="1"/>
  <c r="G307"/>
  <c r="R307" s="1"/>
  <c r="M314" s="1"/>
  <c r="Y307"/>
  <c r="K308" s="1"/>
  <c r="O307"/>
  <c r="AD827" i="4"/>
  <c r="F828" s="1"/>
  <c r="Q833"/>
  <c r="AE833" s="1"/>
  <c r="W840"/>
  <c r="X840" s="1"/>
  <c r="Z827"/>
  <c r="T827" s="1"/>
  <c r="I827"/>
  <c r="H827"/>
  <c r="AD308" i="1" l="1"/>
  <c r="F309" s="1"/>
  <c r="AE308"/>
  <c r="V314"/>
  <c r="Q314" s="1"/>
  <c r="Z308"/>
  <c r="T308" s="1"/>
  <c r="W321"/>
  <c r="X321" s="1"/>
  <c r="I308"/>
  <c r="H308"/>
  <c r="Y827" i="4"/>
  <c r="K828" s="1"/>
  <c r="AD828" s="1"/>
  <c r="F829" s="1"/>
  <c r="O827"/>
  <c r="J828"/>
  <c r="G827"/>
  <c r="R827" s="1"/>
  <c r="M834" s="1"/>
  <c r="Y308" i="1" l="1"/>
  <c r="K309" s="1"/>
  <c r="O308"/>
  <c r="G308"/>
  <c r="R308" s="1"/>
  <c r="M315" s="1"/>
  <c r="J309"/>
  <c r="Q834" i="4"/>
  <c r="AE834" s="1"/>
  <c r="W841"/>
  <c r="X841" s="1"/>
  <c r="Z828"/>
  <c r="T828" s="1"/>
  <c r="B828"/>
  <c r="H828"/>
  <c r="I828"/>
  <c r="AD309" i="1" l="1"/>
  <c r="AE309"/>
  <c r="V315"/>
  <c r="Q315" s="1"/>
  <c r="W322"/>
  <c r="X322" s="1"/>
  <c r="B309"/>
  <c r="Z309"/>
  <c r="T309" s="1"/>
  <c r="H309"/>
  <c r="I309"/>
  <c r="O828" i="4"/>
  <c r="Y828"/>
  <c r="K829" s="1"/>
  <c r="G828"/>
  <c r="R828" s="1"/>
  <c r="M835" s="1"/>
  <c r="J829"/>
  <c r="F310" i="1" l="1"/>
  <c r="O309"/>
  <c r="Y309"/>
  <c r="K310" s="1"/>
  <c r="G309"/>
  <c r="R309" s="1"/>
  <c r="M316" s="1"/>
  <c r="J310"/>
  <c r="AD829" i="4"/>
  <c r="F830" s="1"/>
  <c r="Q835"/>
  <c r="AE835" s="1"/>
  <c r="I829"/>
  <c r="W842"/>
  <c r="X842" s="1"/>
  <c r="H829"/>
  <c r="Z829"/>
  <c r="T829" s="1"/>
  <c r="B829"/>
  <c r="AD310" i="1" l="1"/>
  <c r="F311" s="1"/>
  <c r="AE310"/>
  <c r="V316"/>
  <c r="Q316" s="1"/>
  <c r="W323"/>
  <c r="X323" s="1"/>
  <c r="Z310"/>
  <c r="T310" s="1"/>
  <c r="H310"/>
  <c r="B310"/>
  <c r="I310"/>
  <c r="Y829" i="4"/>
  <c r="K830" s="1"/>
  <c r="O829"/>
  <c r="G829"/>
  <c r="R829" s="1"/>
  <c r="M836" s="1"/>
  <c r="J830"/>
  <c r="G310" i="1" l="1"/>
  <c r="R310" s="1"/>
  <c r="M317" s="1"/>
  <c r="J311"/>
  <c r="O310"/>
  <c r="Y310"/>
  <c r="K311" s="1"/>
  <c r="AD830" i="4"/>
  <c r="F831" s="1"/>
  <c r="Q836"/>
  <c r="AE836" s="1"/>
  <c r="I830"/>
  <c r="W843"/>
  <c r="X843" s="1"/>
  <c r="H830"/>
  <c r="Z830"/>
  <c r="T830" s="1"/>
  <c r="B830"/>
  <c r="AD311" i="1" l="1"/>
  <c r="AE311"/>
  <c r="V317"/>
  <c r="Q317" s="1"/>
  <c r="W324"/>
  <c r="X324" s="1"/>
  <c r="B311"/>
  <c r="Z311"/>
  <c r="T311" s="1"/>
  <c r="I311"/>
  <c r="H311"/>
  <c r="O830" i="4"/>
  <c r="Y830"/>
  <c r="K831" s="1"/>
  <c r="AD831" s="1"/>
  <c r="F832" s="1"/>
  <c r="J831"/>
  <c r="B831" s="1"/>
  <c r="G830"/>
  <c r="R830" s="1"/>
  <c r="M837" s="1"/>
  <c r="F312" i="1" l="1"/>
  <c r="J312"/>
  <c r="W325" s="1"/>
  <c r="X325" s="1"/>
  <c r="G311"/>
  <c r="R311" s="1"/>
  <c r="M318" s="1"/>
  <c r="O311"/>
  <c r="Y311"/>
  <c r="K312" s="1"/>
  <c r="Q837" i="4"/>
  <c r="AE837" s="1"/>
  <c r="H831"/>
  <c r="G831" s="1"/>
  <c r="R831" s="1"/>
  <c r="M838" s="1"/>
  <c r="Z831"/>
  <c r="T831" s="1"/>
  <c r="I831"/>
  <c r="W844"/>
  <c r="X844" s="1"/>
  <c r="AD312" i="1" l="1"/>
  <c r="F313" s="1"/>
  <c r="AE312"/>
  <c r="V318"/>
  <c r="Q318" s="1"/>
  <c r="I312"/>
  <c r="Y312" s="1"/>
  <c r="K313" s="1"/>
  <c r="B312"/>
  <c r="Z312"/>
  <c r="T312" s="1"/>
  <c r="H312"/>
  <c r="Q838" i="4"/>
  <c r="AE838" s="1"/>
  <c r="J832"/>
  <c r="W845" s="1"/>
  <c r="X845" s="1"/>
  <c r="O831"/>
  <c r="Y831"/>
  <c r="K832" s="1"/>
  <c r="AD313" i="1" l="1"/>
  <c r="F314" s="1"/>
  <c r="AE313"/>
  <c r="O312"/>
  <c r="J313"/>
  <c r="G312"/>
  <c r="R312" s="1"/>
  <c r="M319" s="1"/>
  <c r="AD832" i="4"/>
  <c r="F833" s="1"/>
  <c r="I832"/>
  <c r="Y832" s="1"/>
  <c r="K833" s="1"/>
  <c r="AD833" s="1"/>
  <c r="F834" s="1"/>
  <c r="B832"/>
  <c r="H832"/>
  <c r="J833" s="1"/>
  <c r="Z832"/>
  <c r="T832" s="1"/>
  <c r="V319" i="1" l="1"/>
  <c r="Q319" s="1"/>
  <c r="I313"/>
  <c r="B313"/>
  <c r="W326"/>
  <c r="X326" s="1"/>
  <c r="H313"/>
  <c r="Z313"/>
  <c r="T313" s="1"/>
  <c r="O832" i="4"/>
  <c r="G832"/>
  <c r="R832" s="1"/>
  <c r="M839" s="1"/>
  <c r="W846"/>
  <c r="X846" s="1"/>
  <c r="B833"/>
  <c r="H833"/>
  <c r="Z833"/>
  <c r="T833" s="1"/>
  <c r="I833"/>
  <c r="Y313" i="1" l="1"/>
  <c r="K314" s="1"/>
  <c r="O313"/>
  <c r="G313"/>
  <c r="R313" s="1"/>
  <c r="M320" s="1"/>
  <c r="J314"/>
  <c r="Q839" i="4"/>
  <c r="AE839" s="1"/>
  <c r="Y833"/>
  <c r="K834" s="1"/>
  <c r="O833"/>
  <c r="J834"/>
  <c r="W847" s="1"/>
  <c r="X847" s="1"/>
  <c r="G833"/>
  <c r="R833" s="1"/>
  <c r="M840" s="1"/>
  <c r="AD314" i="1" l="1"/>
  <c r="AE314"/>
  <c r="V320"/>
  <c r="Q320" s="1"/>
  <c r="H314"/>
  <c r="W327"/>
  <c r="X327" s="1"/>
  <c r="Z314"/>
  <c r="T314" s="1"/>
  <c r="I314"/>
  <c r="B314"/>
  <c r="AD834" i="4"/>
  <c r="F835" s="1"/>
  <c r="Q840"/>
  <c r="AE840" s="1"/>
  <c r="Z834"/>
  <c r="T834" s="1"/>
  <c r="B834"/>
  <c r="H834"/>
  <c r="I834"/>
  <c r="F315" i="1" l="1"/>
  <c r="G314"/>
  <c r="R314" s="1"/>
  <c r="M321" s="1"/>
  <c r="J315"/>
  <c r="W328" s="1"/>
  <c r="X328" s="1"/>
  <c r="O314"/>
  <c r="Y314"/>
  <c r="K315" s="1"/>
  <c r="G834" i="4"/>
  <c r="R834" s="1"/>
  <c r="M841" s="1"/>
  <c r="J835"/>
  <c r="B835" s="1"/>
  <c r="O834"/>
  <c r="Y834"/>
  <c r="K835" s="1"/>
  <c r="AD835" s="1"/>
  <c r="F836" s="1"/>
  <c r="AD315" i="1" l="1"/>
  <c r="F316" s="1"/>
  <c r="AE315"/>
  <c r="V321"/>
  <c r="Q321" s="1"/>
  <c r="B315"/>
  <c r="Z315"/>
  <c r="T315" s="1"/>
  <c r="I315"/>
  <c r="H315"/>
  <c r="Q841" i="4"/>
  <c r="AE841" s="1"/>
  <c r="I835"/>
  <c r="O835" s="1"/>
  <c r="H835"/>
  <c r="W848"/>
  <c r="X848" s="1"/>
  <c r="Z835"/>
  <c r="T835" s="1"/>
  <c r="Y315" i="1" l="1"/>
  <c r="K316" s="1"/>
  <c r="O315"/>
  <c r="G315"/>
  <c r="R315" s="1"/>
  <c r="M322" s="1"/>
  <c r="J316"/>
  <c r="Y835" i="4"/>
  <c r="K836" s="1"/>
  <c r="G835"/>
  <c r="R835" s="1"/>
  <c r="M842" s="1"/>
  <c r="J836"/>
  <c r="AD316" i="1" l="1"/>
  <c r="AE316"/>
  <c r="V322"/>
  <c r="Q322" s="1"/>
  <c r="Z316"/>
  <c r="T316" s="1"/>
  <c r="W329"/>
  <c r="X329" s="1"/>
  <c r="B316"/>
  <c r="H316"/>
  <c r="I316"/>
  <c r="AD836" i="4"/>
  <c r="F837" s="1"/>
  <c r="Q842"/>
  <c r="AE842" s="1"/>
  <c r="W849"/>
  <c r="X849" s="1"/>
  <c r="I836"/>
  <c r="B836"/>
  <c r="H836"/>
  <c r="Z836"/>
  <c r="T836" s="1"/>
  <c r="F317" i="1" l="1"/>
  <c r="Y316"/>
  <c r="K317" s="1"/>
  <c r="O316"/>
  <c r="G316"/>
  <c r="R316" s="1"/>
  <c r="M323" s="1"/>
  <c r="J317"/>
  <c r="G836" i="4"/>
  <c r="R836" s="1"/>
  <c r="M843" s="1"/>
  <c r="J837"/>
  <c r="Y836"/>
  <c r="K837" s="1"/>
  <c r="O836"/>
  <c r="AD317" i="1" l="1"/>
  <c r="F318" s="1"/>
  <c r="AE317"/>
  <c r="V323"/>
  <c r="Q323" s="1"/>
  <c r="Z317"/>
  <c r="T317" s="1"/>
  <c r="W330"/>
  <c r="X330" s="1"/>
  <c r="I317"/>
  <c r="H317"/>
  <c r="B317"/>
  <c r="AD837" i="4"/>
  <c r="F838" s="1"/>
  <c r="Q843"/>
  <c r="AE843" s="1"/>
  <c r="I837"/>
  <c r="W850"/>
  <c r="X850" s="1"/>
  <c r="H837"/>
  <c r="B837"/>
  <c r="Z837"/>
  <c r="T837" s="1"/>
  <c r="O317" i="1" l="1"/>
  <c r="Y317"/>
  <c r="K318" s="1"/>
  <c r="G317"/>
  <c r="R317" s="1"/>
  <c r="M324" s="1"/>
  <c r="J318"/>
  <c r="B318" s="1"/>
  <c r="O837" i="4"/>
  <c r="Y837"/>
  <c r="K838" s="1"/>
  <c r="AD838" s="1"/>
  <c r="F839" s="1"/>
  <c r="G837"/>
  <c r="R837" s="1"/>
  <c r="M844" s="1"/>
  <c r="J838"/>
  <c r="W851" s="1"/>
  <c r="X851" s="1"/>
  <c r="AD318" i="1" l="1"/>
  <c r="F319" s="1"/>
  <c r="AE318"/>
  <c r="H318"/>
  <c r="G318" s="1"/>
  <c r="R318" s="1"/>
  <c r="M325" s="1"/>
  <c r="V324"/>
  <c r="Q324" s="1"/>
  <c r="Z318"/>
  <c r="T318" s="1"/>
  <c r="W331"/>
  <c r="X331" s="1"/>
  <c r="I318"/>
  <c r="Q844" i="4"/>
  <c r="AE844" s="1"/>
  <c r="H838"/>
  <c r="G838" s="1"/>
  <c r="R838" s="1"/>
  <c r="M845" s="1"/>
  <c r="Z838"/>
  <c r="T838" s="1"/>
  <c r="I838"/>
  <c r="B838"/>
  <c r="J319" i="1" l="1"/>
  <c r="W332" s="1"/>
  <c r="X332" s="1"/>
  <c r="V325"/>
  <c r="Q325" s="1"/>
  <c r="Y318"/>
  <c r="K319" s="1"/>
  <c r="O318"/>
  <c r="Q845" i="4"/>
  <c r="AE845" s="1"/>
  <c r="J839"/>
  <c r="Z839" s="1"/>
  <c r="T839" s="1"/>
  <c r="O838"/>
  <c r="Y838"/>
  <c r="K839" s="1"/>
  <c r="AD319" i="1" l="1"/>
  <c r="AE319"/>
  <c r="H319"/>
  <c r="G319" s="1"/>
  <c r="R319" s="1"/>
  <c r="M326" s="1"/>
  <c r="Z319"/>
  <c r="T319" s="1"/>
  <c r="I319"/>
  <c r="O319" s="1"/>
  <c r="B319"/>
  <c r="V326"/>
  <c r="AD839" i="4"/>
  <c r="F840" s="1"/>
  <c r="B839"/>
  <c r="H839"/>
  <c r="G839" s="1"/>
  <c r="R839" s="1"/>
  <c r="M846" s="1"/>
  <c r="W852"/>
  <c r="X852" s="1"/>
  <c r="I839"/>
  <c r="O839" s="1"/>
  <c r="F320" i="1" l="1"/>
  <c r="Y319"/>
  <c r="K320" s="1"/>
  <c r="AD320" s="1"/>
  <c r="F321" s="1"/>
  <c r="AE320"/>
  <c r="Q326"/>
  <c r="J320"/>
  <c r="I320" s="1"/>
  <c r="O320" s="1"/>
  <c r="Q846" i="4"/>
  <c r="AE846" s="1"/>
  <c r="J840"/>
  <c r="W853" s="1"/>
  <c r="X853" s="1"/>
  <c r="Y839"/>
  <c r="K840" s="1"/>
  <c r="AD840" s="1"/>
  <c r="F841" s="1"/>
  <c r="W333" i="1" l="1"/>
  <c r="X333" s="1"/>
  <c r="Z320"/>
  <c r="T320" s="1"/>
  <c r="Y320"/>
  <c r="K321" s="1"/>
  <c r="B320"/>
  <c r="H320"/>
  <c r="G320" s="1"/>
  <c r="R320" s="1"/>
  <c r="M327" s="1"/>
  <c r="H840" i="4"/>
  <c r="J841" s="1"/>
  <c r="W854" s="1"/>
  <c r="X854" s="1"/>
  <c r="B840"/>
  <c r="I840"/>
  <c r="O840" s="1"/>
  <c r="Z840"/>
  <c r="T840" s="1"/>
  <c r="AD321" i="1" l="1"/>
  <c r="AE321"/>
  <c r="J321"/>
  <c r="H321" s="1"/>
  <c r="G321" s="1"/>
  <c r="R321" s="1"/>
  <c r="M328" s="1"/>
  <c r="V327"/>
  <c r="Q327" s="1"/>
  <c r="Y840" i="4"/>
  <c r="K841" s="1"/>
  <c r="G840"/>
  <c r="R840" s="1"/>
  <c r="M847" s="1"/>
  <c r="I841"/>
  <c r="H841"/>
  <c r="B841"/>
  <c r="Z841"/>
  <c r="T841" s="1"/>
  <c r="F322" i="1" l="1"/>
  <c r="J322"/>
  <c r="W334"/>
  <c r="X334" s="1"/>
  <c r="B321"/>
  <c r="I321"/>
  <c r="O321" s="1"/>
  <c r="Z321"/>
  <c r="T321" s="1"/>
  <c r="V328"/>
  <c r="Q328" s="1"/>
  <c r="AD841" i="4"/>
  <c r="F842" s="1"/>
  <c r="Q847"/>
  <c r="AE847" s="1"/>
  <c r="G841"/>
  <c r="R841" s="1"/>
  <c r="M848" s="1"/>
  <c r="J842"/>
  <c r="W855" s="1"/>
  <c r="X855" s="1"/>
  <c r="O841"/>
  <c r="Y841"/>
  <c r="K842" s="1"/>
  <c r="AD842" s="1"/>
  <c r="F843" s="1"/>
  <c r="I322" i="1" l="1"/>
  <c r="Y322" s="1"/>
  <c r="K323" s="1"/>
  <c r="Y321"/>
  <c r="K322" s="1"/>
  <c r="Z322"/>
  <c r="T322" s="1"/>
  <c r="W335"/>
  <c r="X335" s="1"/>
  <c r="B322"/>
  <c r="H322"/>
  <c r="G322" s="1"/>
  <c r="R322" s="1"/>
  <c r="M329" s="1"/>
  <c r="Q848" i="4"/>
  <c r="AE848" s="1"/>
  <c r="Z842"/>
  <c r="T842" s="1"/>
  <c r="I842"/>
  <c r="B842"/>
  <c r="H842"/>
  <c r="O322" i="1" l="1"/>
  <c r="AD323"/>
  <c r="AD322"/>
  <c r="F323" s="1"/>
  <c r="AE322"/>
  <c r="AE323" s="1"/>
  <c r="J323"/>
  <c r="I323" s="1"/>
  <c r="Y323" s="1"/>
  <c r="K324" s="1"/>
  <c r="V329"/>
  <c r="Q329" s="1"/>
  <c r="O842" i="4"/>
  <c r="Y842"/>
  <c r="K843" s="1"/>
  <c r="G842"/>
  <c r="R842" s="1"/>
  <c r="M849" s="1"/>
  <c r="J843"/>
  <c r="Z843" s="1"/>
  <c r="T843" s="1"/>
  <c r="F324" i="1" l="1"/>
  <c r="AD324"/>
  <c r="F325" s="1"/>
  <c r="AE324"/>
  <c r="O323"/>
  <c r="W336"/>
  <c r="X336" s="1"/>
  <c r="H323"/>
  <c r="J324" s="1"/>
  <c r="Z323"/>
  <c r="T323" s="1"/>
  <c r="B323"/>
  <c r="G323"/>
  <c r="R323" s="1"/>
  <c r="M330" s="1"/>
  <c r="AD843" i="4"/>
  <c r="F844" s="1"/>
  <c r="Q849"/>
  <c r="AE849" s="1"/>
  <c r="B843"/>
  <c r="W856"/>
  <c r="X856" s="1"/>
  <c r="H843"/>
  <c r="I843"/>
  <c r="B324" i="1" l="1"/>
  <c r="V330"/>
  <c r="Q330" s="1"/>
  <c r="W337"/>
  <c r="X337" s="1"/>
  <c r="I324"/>
  <c r="H324"/>
  <c r="Z324"/>
  <c r="T324" s="1"/>
  <c r="J844" i="4"/>
  <c r="I844" s="1"/>
  <c r="G843"/>
  <c r="R843" s="1"/>
  <c r="M850" s="1"/>
  <c r="O843"/>
  <c r="Y843"/>
  <c r="K844" s="1"/>
  <c r="O324" i="1" l="1"/>
  <c r="Y324"/>
  <c r="K325" s="1"/>
  <c r="G324"/>
  <c r="R324" s="1"/>
  <c r="M331" s="1"/>
  <c r="J325"/>
  <c r="H325" s="1"/>
  <c r="AD844" i="4"/>
  <c r="F845" s="1"/>
  <c r="Q850"/>
  <c r="AE850" s="1"/>
  <c r="B844"/>
  <c r="W857"/>
  <c r="X857" s="1"/>
  <c r="O844"/>
  <c r="Y844"/>
  <c r="K845" s="1"/>
  <c r="AD845" s="1"/>
  <c r="F846" s="1"/>
  <c r="H844"/>
  <c r="Z844"/>
  <c r="T844" s="1"/>
  <c r="AD325" i="1" l="1"/>
  <c r="AE325"/>
  <c r="V331"/>
  <c r="Q331" s="1"/>
  <c r="W338"/>
  <c r="X338" s="1"/>
  <c r="B325"/>
  <c r="J326"/>
  <c r="W339" s="1"/>
  <c r="G325"/>
  <c r="R325" s="1"/>
  <c r="M332" s="1"/>
  <c r="Z325"/>
  <c r="T325" s="1"/>
  <c r="I325"/>
  <c r="J845" i="4"/>
  <c r="B845" s="1"/>
  <c r="G844"/>
  <c r="R844" s="1"/>
  <c r="M851" s="1"/>
  <c r="F326" i="1" l="1"/>
  <c r="V332"/>
  <c r="Q332" s="1"/>
  <c r="Z326"/>
  <c r="T326" s="1"/>
  <c r="H326"/>
  <c r="B326"/>
  <c r="X339"/>
  <c r="Y325"/>
  <c r="K326" s="1"/>
  <c r="O325"/>
  <c r="I326"/>
  <c r="Q851" i="4"/>
  <c r="AE851" s="1"/>
  <c r="Z845"/>
  <c r="T845" s="1"/>
  <c r="W858"/>
  <c r="X858" s="1"/>
  <c r="I845"/>
  <c r="H845"/>
  <c r="AD326" i="1" l="1"/>
  <c r="AE326"/>
  <c r="J327"/>
  <c r="H327" s="1"/>
  <c r="G326"/>
  <c r="R326" s="1"/>
  <c r="M333" s="1"/>
  <c r="O326"/>
  <c r="Y326"/>
  <c r="K327" s="1"/>
  <c r="J846" i="4"/>
  <c r="I846" s="1"/>
  <c r="G845"/>
  <c r="R845" s="1"/>
  <c r="M852" s="1"/>
  <c r="O845"/>
  <c r="Y845"/>
  <c r="K846" s="1"/>
  <c r="F327" i="1" l="1"/>
  <c r="AD327"/>
  <c r="F328" s="1"/>
  <c r="AE327"/>
  <c r="V333"/>
  <c r="Q333" s="1"/>
  <c r="I327"/>
  <c r="Y327" s="1"/>
  <c r="K328" s="1"/>
  <c r="B327"/>
  <c r="W340"/>
  <c r="X340" s="1"/>
  <c r="Z327"/>
  <c r="T327" s="1"/>
  <c r="J328"/>
  <c r="G327"/>
  <c r="R327" s="1"/>
  <c r="AD846" i="4"/>
  <c r="F847" s="1"/>
  <c r="Q852"/>
  <c r="AE852" s="1"/>
  <c r="H846"/>
  <c r="W859"/>
  <c r="X859" s="1"/>
  <c r="B846"/>
  <c r="Z846"/>
  <c r="T846" s="1"/>
  <c r="O846"/>
  <c r="Y846"/>
  <c r="K847" s="1"/>
  <c r="AD847" s="1"/>
  <c r="F848" s="1"/>
  <c r="M334" i="1" l="1"/>
  <c r="AD328"/>
  <c r="AE328"/>
  <c r="O327"/>
  <c r="V334"/>
  <c r="W341"/>
  <c r="X341" s="1"/>
  <c r="B328"/>
  <c r="H328"/>
  <c r="I328"/>
  <c r="Z328"/>
  <c r="T328" s="1"/>
  <c r="J847" i="4"/>
  <c r="B847" s="1"/>
  <c r="G846"/>
  <c r="R846" s="1"/>
  <c r="M853" s="1"/>
  <c r="Q334" i="1" l="1"/>
  <c r="F329"/>
  <c r="G328"/>
  <c r="R328" s="1"/>
  <c r="M335" s="1"/>
  <c r="J329"/>
  <c r="B329" s="1"/>
  <c r="O328"/>
  <c r="Y328"/>
  <c r="K329" s="1"/>
  <c r="H329"/>
  <c r="Q853" i="4"/>
  <c r="AE853" s="1"/>
  <c r="W860"/>
  <c r="X860" s="1"/>
  <c r="I847"/>
  <c r="Z847"/>
  <c r="T847" s="1"/>
  <c r="H847"/>
  <c r="AD329" i="1" l="1"/>
  <c r="F330" s="1"/>
  <c r="AE329"/>
  <c r="V335"/>
  <c r="Q335" s="1"/>
  <c r="J330"/>
  <c r="W343" s="1"/>
  <c r="G329"/>
  <c r="R329" s="1"/>
  <c r="M336" s="1"/>
  <c r="W342"/>
  <c r="Z329"/>
  <c r="T329" s="1"/>
  <c r="I329"/>
  <c r="O847" i="4"/>
  <c r="Y847"/>
  <c r="K848" s="1"/>
  <c r="J848"/>
  <c r="I848" s="1"/>
  <c r="G847"/>
  <c r="R847" s="1"/>
  <c r="M854" s="1"/>
  <c r="V336" i="1" l="1"/>
  <c r="Q336" s="1"/>
  <c r="H330"/>
  <c r="G330" s="1"/>
  <c r="R330" s="1"/>
  <c r="M337" s="1"/>
  <c r="B330"/>
  <c r="Z330"/>
  <c r="T330" s="1"/>
  <c r="O329"/>
  <c r="Y329"/>
  <c r="K330" s="1"/>
  <c r="I330"/>
  <c r="AD848" i="4"/>
  <c r="F849" s="1"/>
  <c r="Q854"/>
  <c r="AE854" s="1"/>
  <c r="Z848"/>
  <c r="T848" s="1"/>
  <c r="H848"/>
  <c r="G848" s="1"/>
  <c r="R848" s="1"/>
  <c r="M855" s="1"/>
  <c r="Y848"/>
  <c r="K849" s="1"/>
  <c r="AD849" s="1"/>
  <c r="F850" s="1"/>
  <c r="O848"/>
  <c r="W861"/>
  <c r="X861" s="1"/>
  <c r="B848"/>
  <c r="X342" i="1"/>
  <c r="X343" s="1"/>
  <c r="AD330" l="1"/>
  <c r="AE330"/>
  <c r="V337"/>
  <c r="Q337" s="1"/>
  <c r="J331"/>
  <c r="O330"/>
  <c r="Y330"/>
  <c r="K331" s="1"/>
  <c r="Q855" i="4"/>
  <c r="AE855" s="1"/>
  <c r="J849"/>
  <c r="W862" s="1"/>
  <c r="X862" s="1"/>
  <c r="F331" i="1" l="1"/>
  <c r="AD331"/>
  <c r="F332" s="1"/>
  <c r="AE331"/>
  <c r="H331"/>
  <c r="G331" s="1"/>
  <c r="R331" s="1"/>
  <c r="B331"/>
  <c r="W344"/>
  <c r="X344" s="1"/>
  <c r="Z331"/>
  <c r="T331" s="1"/>
  <c r="I331"/>
  <c r="I849" i="4"/>
  <c r="Y849" s="1"/>
  <c r="K850" s="1"/>
  <c r="Z849"/>
  <c r="T849" s="1"/>
  <c r="B849"/>
  <c r="H849"/>
  <c r="G849" s="1"/>
  <c r="R849" s="1"/>
  <c r="M856" s="1"/>
  <c r="M338" i="1" l="1"/>
  <c r="V338"/>
  <c r="J332"/>
  <c r="B332" s="1"/>
  <c r="Y331"/>
  <c r="K332" s="1"/>
  <c r="O331"/>
  <c r="AD850" i="4"/>
  <c r="F851" s="1"/>
  <c r="Q856"/>
  <c r="AE856" s="1"/>
  <c r="J850"/>
  <c r="H850" s="1"/>
  <c r="O849"/>
  <c r="Q338" i="1" l="1"/>
  <c r="AD332"/>
  <c r="AE332"/>
  <c r="H332"/>
  <c r="J333" s="1"/>
  <c r="B333" s="1"/>
  <c r="I332"/>
  <c r="Y332" s="1"/>
  <c r="K333" s="1"/>
  <c r="W345"/>
  <c r="X345" s="1"/>
  <c r="Z332"/>
  <c r="T332" s="1"/>
  <c r="I850" i="4"/>
  <c r="Y850" s="1"/>
  <c r="K851" s="1"/>
  <c r="Z850"/>
  <c r="T850" s="1"/>
  <c r="W863"/>
  <c r="X863" s="1"/>
  <c r="B850"/>
  <c r="J851"/>
  <c r="W864" s="1"/>
  <c r="G850"/>
  <c r="R850" s="1"/>
  <c r="M857" s="1"/>
  <c r="F333" i="1" l="1"/>
  <c r="AD333"/>
  <c r="AE333"/>
  <c r="O332"/>
  <c r="H333"/>
  <c r="G333" s="1"/>
  <c r="R333" s="1"/>
  <c r="M340" s="1"/>
  <c r="I333"/>
  <c r="Y333" s="1"/>
  <c r="K334" s="1"/>
  <c r="W346"/>
  <c r="X346" s="1"/>
  <c r="G332"/>
  <c r="R332" s="1"/>
  <c r="M339" s="1"/>
  <c r="Z333"/>
  <c r="T333" s="1"/>
  <c r="AD851" i="4"/>
  <c r="F852" s="1"/>
  <c r="Q857"/>
  <c r="AE857" s="1"/>
  <c r="O850"/>
  <c r="X864"/>
  <c r="B851"/>
  <c r="Z851"/>
  <c r="T851" s="1"/>
  <c r="H851"/>
  <c r="I851"/>
  <c r="F334" i="1" l="1"/>
  <c r="AD334"/>
  <c r="F335" s="1"/>
  <c r="AE334"/>
  <c r="V340"/>
  <c r="Q340" s="1"/>
  <c r="V339"/>
  <c r="Q339" s="1"/>
  <c r="J334"/>
  <c r="H334" s="1"/>
  <c r="G334" s="1"/>
  <c r="R334" s="1"/>
  <c r="O333"/>
  <c r="G851" i="4"/>
  <c r="R851" s="1"/>
  <c r="M858" s="1"/>
  <c r="J852"/>
  <c r="W865" s="1"/>
  <c r="X865" s="1"/>
  <c r="O851"/>
  <c r="Y851"/>
  <c r="K852" s="1"/>
  <c r="AD852" s="1"/>
  <c r="F853" s="1"/>
  <c r="M341" i="1" l="1"/>
  <c r="V341"/>
  <c r="W347"/>
  <c r="X347" s="1"/>
  <c r="J335"/>
  <c r="H335" s="1"/>
  <c r="G335" s="1"/>
  <c r="R335" s="1"/>
  <c r="M342" s="1"/>
  <c r="Z334"/>
  <c r="T334" s="1"/>
  <c r="I334"/>
  <c r="Y334" s="1"/>
  <c r="K335" s="1"/>
  <c r="B334"/>
  <c r="Q858" i="4"/>
  <c r="AE858" s="1"/>
  <c r="B852"/>
  <c r="H852"/>
  <c r="G852" s="1"/>
  <c r="R852" s="1"/>
  <c r="M859" s="1"/>
  <c r="I852"/>
  <c r="Z852"/>
  <c r="T852" s="1"/>
  <c r="Q341" i="1" l="1"/>
  <c r="AD335"/>
  <c r="AE335"/>
  <c r="V342"/>
  <c r="Q342" s="1"/>
  <c r="B335"/>
  <c r="Z335"/>
  <c r="T335" s="1"/>
  <c r="W348"/>
  <c r="X348" s="1"/>
  <c r="I335"/>
  <c r="Y335" s="1"/>
  <c r="K336" s="1"/>
  <c r="O334"/>
  <c r="Q859" i="4"/>
  <c r="AE859" s="1"/>
  <c r="J336" i="1"/>
  <c r="Z336" s="1"/>
  <c r="T336" s="1"/>
  <c r="J853" i="4"/>
  <c r="Z853" s="1"/>
  <c r="T853" s="1"/>
  <c r="Y852"/>
  <c r="K853" s="1"/>
  <c r="O852"/>
  <c r="F336" i="1" l="1"/>
  <c r="AD336"/>
  <c r="F337" s="1"/>
  <c r="AE336"/>
  <c r="O335"/>
  <c r="AD853" i="4"/>
  <c r="F854" s="1"/>
  <c r="W349" i="1"/>
  <c r="X349" s="1"/>
  <c r="B336"/>
  <c r="I336"/>
  <c r="Y336" s="1"/>
  <c r="K337" s="1"/>
  <c r="H336"/>
  <c r="J337" s="1"/>
  <c r="W350" s="1"/>
  <c r="H853" i="4"/>
  <c r="J854" s="1"/>
  <c r="W866"/>
  <c r="X866" s="1"/>
  <c r="B853"/>
  <c r="I853"/>
  <c r="O853" s="1"/>
  <c r="AD337" i="1" l="1"/>
  <c r="AE337"/>
  <c r="X350"/>
  <c r="B337"/>
  <c r="Z337"/>
  <c r="T337" s="1"/>
  <c r="G336"/>
  <c r="R336" s="1"/>
  <c r="M343" s="1"/>
  <c r="I337"/>
  <c r="O337" s="1"/>
  <c r="H337"/>
  <c r="G337" s="1"/>
  <c r="R337" s="1"/>
  <c r="M344" s="1"/>
  <c r="O336"/>
  <c r="Y853" i="4"/>
  <c r="K854" s="1"/>
  <c r="AD854" s="1"/>
  <c r="F855" s="1"/>
  <c r="G853"/>
  <c r="R853" s="1"/>
  <c r="M860" s="1"/>
  <c r="W867"/>
  <c r="X867" s="1"/>
  <c r="B854"/>
  <c r="I854"/>
  <c r="H854"/>
  <c r="Z854"/>
  <c r="T854" s="1"/>
  <c r="F338" i="1" l="1"/>
  <c r="Y337"/>
  <c r="K338" s="1"/>
  <c r="V344"/>
  <c r="Q344" s="1"/>
  <c r="V343"/>
  <c r="Q343" s="1"/>
  <c r="J338"/>
  <c r="W351" s="1"/>
  <c r="X351" s="1"/>
  <c r="Q860" i="4"/>
  <c r="AE860" s="1"/>
  <c r="Y854"/>
  <c r="K855" s="1"/>
  <c r="O854"/>
  <c r="G854"/>
  <c r="R854" s="1"/>
  <c r="M861" s="1"/>
  <c r="J855"/>
  <c r="W868" s="1"/>
  <c r="X868" s="1"/>
  <c r="AD338" i="1" l="1"/>
  <c r="F339" s="1"/>
  <c r="AE338"/>
  <c r="AD855" i="4"/>
  <c r="F856" s="1"/>
  <c r="I338" i="1"/>
  <c r="O338" s="1"/>
  <c r="B338"/>
  <c r="Z338"/>
  <c r="T338" s="1"/>
  <c r="H338"/>
  <c r="G338" s="1"/>
  <c r="R338" s="1"/>
  <c r="M345" s="1"/>
  <c r="Q861" i="4"/>
  <c r="AE861" s="1"/>
  <c r="B855"/>
  <c r="H855"/>
  <c r="Z855"/>
  <c r="T855" s="1"/>
  <c r="I855"/>
  <c r="V345" i="1" l="1"/>
  <c r="Q345" s="1"/>
  <c r="Y338"/>
  <c r="K339" s="1"/>
  <c r="J339"/>
  <c r="W352" s="1"/>
  <c r="X352" s="1"/>
  <c r="J856" i="4"/>
  <c r="G855"/>
  <c r="R855" s="1"/>
  <c r="M862" s="1"/>
  <c r="Y855"/>
  <c r="K856" s="1"/>
  <c r="AD856" s="1"/>
  <c r="F857" s="1"/>
  <c r="O855"/>
  <c r="AD339" i="1" l="1"/>
  <c r="AE339"/>
  <c r="B339"/>
  <c r="Z339"/>
  <c r="T339" s="1"/>
  <c r="I339"/>
  <c r="O339" s="1"/>
  <c r="H339"/>
  <c r="J340" s="1"/>
  <c r="W353" s="1"/>
  <c r="X353" s="1"/>
  <c r="Q862" i="4"/>
  <c r="AE862" s="1"/>
  <c r="W869"/>
  <c r="X869" s="1"/>
  <c r="B856"/>
  <c r="I856"/>
  <c r="Z856"/>
  <c r="T856" s="1"/>
  <c r="H856"/>
  <c r="F340" i="1" l="1"/>
  <c r="Y339"/>
  <c r="K340" s="1"/>
  <c r="G339"/>
  <c r="R339" s="1"/>
  <c r="M346" s="1"/>
  <c r="B340"/>
  <c r="H340"/>
  <c r="G340" s="1"/>
  <c r="R340" s="1"/>
  <c r="Z340"/>
  <c r="T340" s="1"/>
  <c r="I340"/>
  <c r="Y340" s="1"/>
  <c r="K341" s="1"/>
  <c r="O856" i="4"/>
  <c r="Y856"/>
  <c r="K857" s="1"/>
  <c r="J857"/>
  <c r="W870" s="1"/>
  <c r="X870" s="1"/>
  <c r="G856"/>
  <c r="R856" s="1"/>
  <c r="M863" s="1"/>
  <c r="M347" i="1" l="1"/>
  <c r="AD340"/>
  <c r="AE340"/>
  <c r="AE341" s="1"/>
  <c r="V346"/>
  <c r="Q346" s="1"/>
  <c r="V347"/>
  <c r="Q347" s="1"/>
  <c r="AD341"/>
  <c r="F342" s="1"/>
  <c r="AD857" i="4"/>
  <c r="F858" s="1"/>
  <c r="Q863"/>
  <c r="AE863" s="1"/>
  <c r="J341" i="1"/>
  <c r="W354" s="1"/>
  <c r="X354" s="1"/>
  <c r="O340"/>
  <c r="H857" i="4"/>
  <c r="J858" s="1"/>
  <c r="W871" s="1"/>
  <c r="X871" s="1"/>
  <c r="B857"/>
  <c r="I857"/>
  <c r="Z857"/>
  <c r="T857" s="1"/>
  <c r="F341" i="1" l="1"/>
  <c r="H341"/>
  <c r="G341" s="1"/>
  <c r="R341" s="1"/>
  <c r="I341"/>
  <c r="O341" s="1"/>
  <c r="B341"/>
  <c r="Z341"/>
  <c r="T341" s="1"/>
  <c r="G857" i="4"/>
  <c r="R857" s="1"/>
  <c r="M864" s="1"/>
  <c r="B858"/>
  <c r="Y857"/>
  <c r="K858" s="1"/>
  <c r="O857"/>
  <c r="I858"/>
  <c r="H858"/>
  <c r="Z858"/>
  <c r="T858" s="1"/>
  <c r="M348" i="1" l="1"/>
  <c r="V348"/>
  <c r="AD858" i="4"/>
  <c r="F859" s="1"/>
  <c r="Q864"/>
  <c r="AE864" s="1"/>
  <c r="J342" i="1"/>
  <c r="W355" s="1"/>
  <c r="X355" s="1"/>
  <c r="Y341"/>
  <c r="K342" s="1"/>
  <c r="O858" i="4"/>
  <c r="Y858"/>
  <c r="K859" s="1"/>
  <c r="AD859" s="1"/>
  <c r="F860" s="1"/>
  <c r="J859"/>
  <c r="I859" s="1"/>
  <c r="G858"/>
  <c r="R858" s="1"/>
  <c r="M865" s="1"/>
  <c r="Q348" i="1" l="1"/>
  <c r="AD342"/>
  <c r="AE342"/>
  <c r="Q865" i="4"/>
  <c r="AE865" s="1"/>
  <c r="B342" i="1"/>
  <c r="I342"/>
  <c r="Y342" s="1"/>
  <c r="K343" s="1"/>
  <c r="H342"/>
  <c r="G342" s="1"/>
  <c r="R342" s="1"/>
  <c r="M349" s="1"/>
  <c r="Z342"/>
  <c r="T342" s="1"/>
  <c r="Z859" i="4"/>
  <c r="T859" s="1"/>
  <c r="H859"/>
  <c r="J860" s="1"/>
  <c r="Y859"/>
  <c r="K860" s="1"/>
  <c r="O859"/>
  <c r="W872"/>
  <c r="X872" s="1"/>
  <c r="B859"/>
  <c r="F343" i="1" l="1"/>
  <c r="AD343"/>
  <c r="F344" s="1"/>
  <c r="AE343"/>
  <c r="V349"/>
  <c r="Q349" s="1"/>
  <c r="AD860" i="4"/>
  <c r="F861" s="1"/>
  <c r="O342" i="1"/>
  <c r="J343"/>
  <c r="W356" s="1"/>
  <c r="X356" s="1"/>
  <c r="G859" i="4"/>
  <c r="R859" s="1"/>
  <c r="M866" s="1"/>
  <c r="Z860"/>
  <c r="T860" s="1"/>
  <c r="H860"/>
  <c r="B860"/>
  <c r="I860"/>
  <c r="W873"/>
  <c r="X873" s="1"/>
  <c r="Q866" l="1"/>
  <c r="AE866" s="1"/>
  <c r="Z343" i="1"/>
  <c r="T343" s="1"/>
  <c r="B343"/>
  <c r="H343"/>
  <c r="J344" s="1"/>
  <c r="W357" s="1"/>
  <c r="X357" s="1"/>
  <c r="I343"/>
  <c r="O343" s="1"/>
  <c r="J861" i="4"/>
  <c r="B861" s="1"/>
  <c r="G860"/>
  <c r="R860" s="1"/>
  <c r="M867" s="1"/>
  <c r="Y860"/>
  <c r="K861" s="1"/>
  <c r="AD861" s="1"/>
  <c r="F862" s="1"/>
  <c r="O860"/>
  <c r="Q867" l="1"/>
  <c r="AE867" s="1"/>
  <c r="Y343" i="1"/>
  <c r="K344" s="1"/>
  <c r="G343"/>
  <c r="R343" s="1"/>
  <c r="M350" s="1"/>
  <c r="I344"/>
  <c r="Z344"/>
  <c r="T344" s="1"/>
  <c r="B344"/>
  <c r="H344"/>
  <c r="I861" i="4"/>
  <c r="Y861" s="1"/>
  <c r="K862" s="1"/>
  <c r="W874"/>
  <c r="X874" s="1"/>
  <c r="Z861"/>
  <c r="T861" s="1"/>
  <c r="H861"/>
  <c r="G861" s="1"/>
  <c r="R861" s="1"/>
  <c r="M868" s="1"/>
  <c r="AD344" i="1" l="1"/>
  <c r="AE344"/>
  <c r="V350"/>
  <c r="Q350" s="1"/>
  <c r="AD862" i="4"/>
  <c r="F863" s="1"/>
  <c r="Q868"/>
  <c r="AE868" s="1"/>
  <c r="O344" i="1"/>
  <c r="Y344"/>
  <c r="K345" s="1"/>
  <c r="J345"/>
  <c r="W358" s="1"/>
  <c r="X358" s="1"/>
  <c r="G344"/>
  <c r="R344" s="1"/>
  <c r="M351" s="1"/>
  <c r="O861" i="4"/>
  <c r="J862"/>
  <c r="Z862" s="1"/>
  <c r="T862" s="1"/>
  <c r="F345" i="1" l="1"/>
  <c r="AD345"/>
  <c r="F346" s="1"/>
  <c r="AE345"/>
  <c r="V351"/>
  <c r="Q351" s="1"/>
  <c r="Z345"/>
  <c r="T345" s="1"/>
  <c r="I345"/>
  <c r="H345"/>
  <c r="B345"/>
  <c r="W875" i="4"/>
  <c r="X875" s="1"/>
  <c r="I862"/>
  <c r="Y862" s="1"/>
  <c r="K863" s="1"/>
  <c r="AD863" s="1"/>
  <c r="F864" s="1"/>
  <c r="B862"/>
  <c r="H862"/>
  <c r="J863" s="1"/>
  <c r="W876" s="1"/>
  <c r="Y345" i="1" l="1"/>
  <c r="K346" s="1"/>
  <c r="O345"/>
  <c r="J346"/>
  <c r="W359" s="1"/>
  <c r="X359" s="1"/>
  <c r="G345"/>
  <c r="R345" s="1"/>
  <c r="M352" s="1"/>
  <c r="X876" i="4"/>
  <c r="O862"/>
  <c r="G862"/>
  <c r="R862" s="1"/>
  <c r="M869" s="1"/>
  <c r="B863"/>
  <c r="H863"/>
  <c r="J864" s="1"/>
  <c r="I863"/>
  <c r="Z863"/>
  <c r="T863" s="1"/>
  <c r="AD346" i="1" l="1"/>
  <c r="AE346"/>
  <c r="V352"/>
  <c r="Q352" s="1"/>
  <c r="Q869" i="4"/>
  <c r="AE869" s="1"/>
  <c r="B346" i="1"/>
  <c r="H346"/>
  <c r="J347" s="1"/>
  <c r="W360" s="1"/>
  <c r="X360" s="1"/>
  <c r="Z346"/>
  <c r="T346" s="1"/>
  <c r="I346"/>
  <c r="Y346" s="1"/>
  <c r="K347" s="1"/>
  <c r="G863" i="4"/>
  <c r="R863" s="1"/>
  <c r="M870" s="1"/>
  <c r="O863"/>
  <c r="Y863"/>
  <c r="K864" s="1"/>
  <c r="I864"/>
  <c r="B864"/>
  <c r="W877"/>
  <c r="X877" s="1"/>
  <c r="H864"/>
  <c r="Z864"/>
  <c r="T864" s="1"/>
  <c r="F347" i="1" l="1"/>
  <c r="AD347"/>
  <c r="AE347"/>
  <c r="AD864" i="4"/>
  <c r="F865" s="1"/>
  <c r="G346" i="1"/>
  <c r="R346" s="1"/>
  <c r="M353" s="1"/>
  <c r="Q870" i="4"/>
  <c r="AE870" s="1"/>
  <c r="O346" i="1"/>
  <c r="I347"/>
  <c r="H347"/>
  <c r="B347"/>
  <c r="Z347"/>
  <c r="T347" s="1"/>
  <c r="Y864" i="4"/>
  <c r="K865" s="1"/>
  <c r="O864"/>
  <c r="G864"/>
  <c r="R864" s="1"/>
  <c r="M871" s="1"/>
  <c r="J865"/>
  <c r="B865" s="1"/>
  <c r="F348" i="1" l="1"/>
  <c r="V353"/>
  <c r="Q353" s="1"/>
  <c r="AD865" i="4"/>
  <c r="F866" s="1"/>
  <c r="Q871"/>
  <c r="AE871" s="1"/>
  <c r="O347" i="1"/>
  <c r="Y347"/>
  <c r="K348" s="1"/>
  <c r="G347"/>
  <c r="R347" s="1"/>
  <c r="M354" s="1"/>
  <c r="J348"/>
  <c r="W361" s="1"/>
  <c r="X361" s="1"/>
  <c r="Z865" i="4"/>
  <c r="T865" s="1"/>
  <c r="H865"/>
  <c r="G865" s="1"/>
  <c r="R865" s="1"/>
  <c r="M872" s="1"/>
  <c r="I865"/>
  <c r="W878"/>
  <c r="X878" s="1"/>
  <c r="AD348" i="1" l="1"/>
  <c r="F349" s="1"/>
  <c r="AE348"/>
  <c r="V354"/>
  <c r="Q354" s="1"/>
  <c r="Q872" i="4"/>
  <c r="AE872" s="1"/>
  <c r="Z348" i="1"/>
  <c r="T348" s="1"/>
  <c r="H348"/>
  <c r="I348"/>
  <c r="B348"/>
  <c r="J866" i="4"/>
  <c r="W879" s="1"/>
  <c r="X879" s="1"/>
  <c r="O865"/>
  <c r="Y865"/>
  <c r="K866" s="1"/>
  <c r="AD866" s="1"/>
  <c r="F867" s="1"/>
  <c r="G348" i="1" l="1"/>
  <c r="R348" s="1"/>
  <c r="M355" s="1"/>
  <c r="J349"/>
  <c r="Y348"/>
  <c r="K349" s="1"/>
  <c r="O348"/>
  <c r="H866" i="4"/>
  <c r="J867" s="1"/>
  <c r="Z867" s="1"/>
  <c r="T867" s="1"/>
  <c r="Z866"/>
  <c r="T866" s="1"/>
  <c r="B866"/>
  <c r="I866"/>
  <c r="Y866" s="1"/>
  <c r="K867" s="1"/>
  <c r="AD349" i="1" l="1"/>
  <c r="AE349"/>
  <c r="V355"/>
  <c r="Q355" s="1"/>
  <c r="AD867" i="4"/>
  <c r="F868" s="1"/>
  <c r="I349" i="1"/>
  <c r="W362"/>
  <c r="X362" s="1"/>
  <c r="Z349"/>
  <c r="T349" s="1"/>
  <c r="B349"/>
  <c r="H349"/>
  <c r="G866" i="4"/>
  <c r="R866" s="1"/>
  <c r="M873" s="1"/>
  <c r="O866"/>
  <c r="B867"/>
  <c r="H867"/>
  <c r="J868" s="1"/>
  <c r="I867"/>
  <c r="W880"/>
  <c r="X880" s="1"/>
  <c r="F350" i="1" l="1"/>
  <c r="Q873" i="4"/>
  <c r="AE873" s="1"/>
  <c r="G349" i="1"/>
  <c r="R349" s="1"/>
  <c r="M356" s="1"/>
  <c r="J350"/>
  <c r="W363" s="1"/>
  <c r="X363" s="1"/>
  <c r="O349"/>
  <c r="Y349"/>
  <c r="K350" s="1"/>
  <c r="G867" i="4"/>
  <c r="R867" s="1"/>
  <c r="M874" s="1"/>
  <c r="O867"/>
  <c r="Y867"/>
  <c r="K868" s="1"/>
  <c r="AD868" s="1"/>
  <c r="F869" s="1"/>
  <c r="I868"/>
  <c r="B868"/>
  <c r="W881"/>
  <c r="X881" s="1"/>
  <c r="Z868"/>
  <c r="T868" s="1"/>
  <c r="H868"/>
  <c r="AD350" i="1" l="1"/>
  <c r="F351" s="1"/>
  <c r="AE350"/>
  <c r="V356"/>
  <c r="Q356" s="1"/>
  <c r="Q874" i="4"/>
  <c r="AE874" s="1"/>
  <c r="I350" i="1"/>
  <c r="H350"/>
  <c r="B350"/>
  <c r="Z350"/>
  <c r="T350" s="1"/>
  <c r="J869" i="4"/>
  <c r="G868"/>
  <c r="R868" s="1"/>
  <c r="M875" s="1"/>
  <c r="O868"/>
  <c r="Y868"/>
  <c r="K869" s="1"/>
  <c r="AD869" l="1"/>
  <c r="F870" s="1"/>
  <c r="Q875"/>
  <c r="AE875" s="1"/>
  <c r="O350" i="1"/>
  <c r="Y350"/>
  <c r="K351" s="1"/>
  <c r="G350"/>
  <c r="R350" s="1"/>
  <c r="M357" s="1"/>
  <c r="J351"/>
  <c r="W364" s="1"/>
  <c r="X364" s="1"/>
  <c r="Z869" i="4"/>
  <c r="T869" s="1"/>
  <c r="W882"/>
  <c r="X882" s="1"/>
  <c r="B869"/>
  <c r="H869"/>
  <c r="I869"/>
  <c r="AD351" i="1" l="1"/>
  <c r="AE351"/>
  <c r="V357"/>
  <c r="Q357" s="1"/>
  <c r="Z351"/>
  <c r="T351" s="1"/>
  <c r="H351"/>
  <c r="I351"/>
  <c r="B351"/>
  <c r="Y869" i="4"/>
  <c r="K870" s="1"/>
  <c r="AD870" s="1"/>
  <c r="F871" s="1"/>
  <c r="O869"/>
  <c r="G869"/>
  <c r="R869" s="1"/>
  <c r="M876" s="1"/>
  <c r="J870"/>
  <c r="W883" s="1"/>
  <c r="X883" s="1"/>
  <c r="F352" i="1" l="1"/>
  <c r="Q876" i="4"/>
  <c r="AE876" s="1"/>
  <c r="G351" i="1"/>
  <c r="R351" s="1"/>
  <c r="M358" s="1"/>
  <c r="J352"/>
  <c r="W365" s="1"/>
  <c r="X365" s="1"/>
  <c r="Y351"/>
  <c r="K352" s="1"/>
  <c r="O351"/>
  <c r="B870" i="4"/>
  <c r="Z870"/>
  <c r="T870" s="1"/>
  <c r="H870"/>
  <c r="I870"/>
  <c r="AD352" i="1" l="1"/>
  <c r="F353" s="1"/>
  <c r="AE352"/>
  <c r="V358"/>
  <c r="Q358" s="1"/>
  <c r="H352"/>
  <c r="I352"/>
  <c r="B352"/>
  <c r="Z352"/>
  <c r="T352" s="1"/>
  <c r="J871" i="4"/>
  <c r="Z871" s="1"/>
  <c r="T871" s="1"/>
  <c r="G870"/>
  <c r="R870" s="1"/>
  <c r="M877" s="1"/>
  <c r="O870"/>
  <c r="Y870"/>
  <c r="K871" s="1"/>
  <c r="AD871" l="1"/>
  <c r="F872" s="1"/>
  <c r="Q877"/>
  <c r="AE877" s="1"/>
  <c r="G352" i="1"/>
  <c r="R352" s="1"/>
  <c r="M359" s="1"/>
  <c r="J353"/>
  <c r="Y352"/>
  <c r="K353" s="1"/>
  <c r="O352"/>
  <c r="W884" i="4"/>
  <c r="X884" s="1"/>
  <c r="B871"/>
  <c r="I871"/>
  <c r="H871"/>
  <c r="AD353" i="1" l="1"/>
  <c r="AE353"/>
  <c r="V359"/>
  <c r="Q359" s="1"/>
  <c r="B353"/>
  <c r="W366"/>
  <c r="X366" s="1"/>
  <c r="I353"/>
  <c r="H353"/>
  <c r="Z353"/>
  <c r="T353" s="1"/>
  <c r="Y871" i="4"/>
  <c r="K872" s="1"/>
  <c r="O871"/>
  <c r="J872"/>
  <c r="W885" s="1"/>
  <c r="X885" s="1"/>
  <c r="G871"/>
  <c r="R871" s="1"/>
  <c r="M878" s="1"/>
  <c r="F354" i="1" l="1"/>
  <c r="AD872" i="4"/>
  <c r="F873" s="1"/>
  <c r="Q878"/>
  <c r="AE878" s="1"/>
  <c r="O353" i="1"/>
  <c r="Y353"/>
  <c r="K354" s="1"/>
  <c r="J354"/>
  <c r="W367" s="1"/>
  <c r="X367" s="1"/>
  <c r="G353"/>
  <c r="R353" s="1"/>
  <c r="M360" s="1"/>
  <c r="B872" i="4"/>
  <c r="H872"/>
  <c r="Z872"/>
  <c r="T872" s="1"/>
  <c r="I872"/>
  <c r="AD354" i="1" l="1"/>
  <c r="AE354"/>
  <c r="V360"/>
  <c r="Q360" s="1"/>
  <c r="B354"/>
  <c r="Z354"/>
  <c r="T354" s="1"/>
  <c r="I354"/>
  <c r="H354"/>
  <c r="G872" i="4"/>
  <c r="R872" s="1"/>
  <c r="M879" s="1"/>
  <c r="J873"/>
  <c r="W886" s="1"/>
  <c r="X886" s="1"/>
  <c r="O872"/>
  <c r="Y872"/>
  <c r="K873" s="1"/>
  <c r="AD873" s="1"/>
  <c r="F874" s="1"/>
  <c r="F355" i="1" l="1"/>
  <c r="Q879" i="4"/>
  <c r="AE879" s="1"/>
  <c r="Y354" i="1"/>
  <c r="K355" s="1"/>
  <c r="O354"/>
  <c r="J355"/>
  <c r="W368" s="1"/>
  <c r="X368" s="1"/>
  <c r="G354"/>
  <c r="R354" s="1"/>
  <c r="M361" s="1"/>
  <c r="B873" i="4"/>
  <c r="Z873"/>
  <c r="T873" s="1"/>
  <c r="I873"/>
  <c r="H873"/>
  <c r="AD355" i="1" l="1"/>
  <c r="F356" s="1"/>
  <c r="AE355"/>
  <c r="V361"/>
  <c r="Q361" s="1"/>
  <c r="B355"/>
  <c r="H355"/>
  <c r="Z355"/>
  <c r="T355" s="1"/>
  <c r="I355"/>
  <c r="J874" i="4"/>
  <c r="G873"/>
  <c r="R873" s="1"/>
  <c r="M880" s="1"/>
  <c r="Y873"/>
  <c r="K874" s="1"/>
  <c r="O873"/>
  <c r="AD874" l="1"/>
  <c r="F875" s="1"/>
  <c r="Q880"/>
  <c r="AE880" s="1"/>
  <c r="G355" i="1"/>
  <c r="R355" s="1"/>
  <c r="M362" s="1"/>
  <c r="J356"/>
  <c r="Z356" s="1"/>
  <c r="T356" s="1"/>
  <c r="O355"/>
  <c r="Y355"/>
  <c r="K356" s="1"/>
  <c r="W887" i="4"/>
  <c r="X887" s="1"/>
  <c r="B874"/>
  <c r="I874"/>
  <c r="H874"/>
  <c r="Z874"/>
  <c r="T874" s="1"/>
  <c r="AD356" i="1" l="1"/>
  <c r="AE356"/>
  <c r="V362"/>
  <c r="Q362" s="1"/>
  <c r="B356"/>
  <c r="I356"/>
  <c r="W369"/>
  <c r="X369" s="1"/>
  <c r="H356"/>
  <c r="Y874" i="4"/>
  <c r="K875" s="1"/>
  <c r="AD875" s="1"/>
  <c r="F876" s="1"/>
  <c r="O874"/>
  <c r="G874"/>
  <c r="R874" s="1"/>
  <c r="M881" s="1"/>
  <c r="J875"/>
  <c r="W888" s="1"/>
  <c r="X888" s="1"/>
  <c r="F357" i="1" l="1"/>
  <c r="Q881" i="4"/>
  <c r="AE881" s="1"/>
  <c r="Y356" i="1"/>
  <c r="K357" s="1"/>
  <c r="O356"/>
  <c r="G356"/>
  <c r="R356" s="1"/>
  <c r="M363" s="1"/>
  <c r="J357"/>
  <c r="I357" s="1"/>
  <c r="B875" i="4"/>
  <c r="H875"/>
  <c r="Z875"/>
  <c r="T875" s="1"/>
  <c r="I875"/>
  <c r="AD357" i="1" l="1"/>
  <c r="F358" s="1"/>
  <c r="AE357"/>
  <c r="V363"/>
  <c r="Q363" s="1"/>
  <c r="Y357"/>
  <c r="K358" s="1"/>
  <c r="O357"/>
  <c r="Z357"/>
  <c r="T357" s="1"/>
  <c r="H357"/>
  <c r="W370"/>
  <c r="X370" s="1"/>
  <c r="B357"/>
  <c r="J876" i="4"/>
  <c r="G875"/>
  <c r="R875" s="1"/>
  <c r="M882" s="1"/>
  <c r="O875"/>
  <c r="Y875"/>
  <c r="K876" s="1"/>
  <c r="AD358" i="1" l="1"/>
  <c r="AE358"/>
  <c r="AD876" i="4"/>
  <c r="F877" s="1"/>
  <c r="Q882"/>
  <c r="AE882" s="1"/>
  <c r="G357" i="1"/>
  <c r="R357" s="1"/>
  <c r="M364" s="1"/>
  <c r="J358"/>
  <c r="B358" s="1"/>
  <c r="B876" i="4"/>
  <c r="W889"/>
  <c r="X889" s="1"/>
  <c r="I876"/>
  <c r="H876"/>
  <c r="Z876"/>
  <c r="T876" s="1"/>
  <c r="F359" i="1" l="1"/>
  <c r="V364"/>
  <c r="Q364" s="1"/>
  <c r="W371"/>
  <c r="X371" s="1"/>
  <c r="I358"/>
  <c r="H358"/>
  <c r="Z358"/>
  <c r="T358" s="1"/>
  <c r="O876" i="4"/>
  <c r="Y876"/>
  <c r="K877" s="1"/>
  <c r="AD877" s="1"/>
  <c r="F878" s="1"/>
  <c r="G876"/>
  <c r="R876" s="1"/>
  <c r="M883" s="1"/>
  <c r="J877"/>
  <c r="Q883" l="1"/>
  <c r="AE883" s="1"/>
  <c r="O358" i="1"/>
  <c r="Y358"/>
  <c r="K359" s="1"/>
  <c r="G358"/>
  <c r="R358" s="1"/>
  <c r="M365" s="1"/>
  <c r="J359"/>
  <c r="I359" s="1"/>
  <c r="I877" i="4"/>
  <c r="W890"/>
  <c r="X890" s="1"/>
  <c r="B877"/>
  <c r="Z877"/>
  <c r="T877" s="1"/>
  <c r="H877"/>
  <c r="AD359" i="1" l="1"/>
  <c r="F360" s="1"/>
  <c r="AE359"/>
  <c r="V365"/>
  <c r="Q365" s="1"/>
  <c r="Z359"/>
  <c r="T359" s="1"/>
  <c r="H359"/>
  <c r="J360" s="1"/>
  <c r="W372"/>
  <c r="X372" s="1"/>
  <c r="B359"/>
  <c r="O359"/>
  <c r="Y359"/>
  <c r="K360" s="1"/>
  <c r="G877" i="4"/>
  <c r="R877" s="1"/>
  <c r="M884" s="1"/>
  <c r="J878"/>
  <c r="W891" s="1"/>
  <c r="X891" s="1"/>
  <c r="Y877"/>
  <c r="K878" s="1"/>
  <c r="O877"/>
  <c r="AD360" i="1" l="1"/>
  <c r="AE360"/>
  <c r="AD878" i="4"/>
  <c r="F879" s="1"/>
  <c r="Q884"/>
  <c r="AE884" s="1"/>
  <c r="W373" i="1"/>
  <c r="X373" s="1"/>
  <c r="I360"/>
  <c r="Y360" s="1"/>
  <c r="K361" s="1"/>
  <c r="H360"/>
  <c r="J361" s="1"/>
  <c r="G359"/>
  <c r="R359" s="1"/>
  <c r="M366" s="1"/>
  <c r="B360"/>
  <c r="Z360"/>
  <c r="T360" s="1"/>
  <c r="B878" i="4"/>
  <c r="I878"/>
  <c r="H878"/>
  <c r="Z878"/>
  <c r="T878" s="1"/>
  <c r="F361" i="1" l="1"/>
  <c r="AD361"/>
  <c r="AE361"/>
  <c r="V366"/>
  <c r="Q366" s="1"/>
  <c r="O360"/>
  <c r="G360"/>
  <c r="R360" s="1"/>
  <c r="M367" s="1"/>
  <c r="H361"/>
  <c r="J362" s="1"/>
  <c r="I361"/>
  <c r="O361" s="1"/>
  <c r="B361"/>
  <c r="Z361"/>
  <c r="T361" s="1"/>
  <c r="W374"/>
  <c r="Y878" i="4"/>
  <c r="K879" s="1"/>
  <c r="O878"/>
  <c r="G878"/>
  <c r="R878" s="1"/>
  <c r="M885" s="1"/>
  <c r="J879"/>
  <c r="H879" s="1"/>
  <c r="F362" i="1" l="1"/>
  <c r="V367"/>
  <c r="Q367" s="1"/>
  <c r="AD879" i="4"/>
  <c r="F880" s="1"/>
  <c r="Q885"/>
  <c r="AE885" s="1"/>
  <c r="Y361" i="1"/>
  <c r="K362" s="1"/>
  <c r="W375"/>
  <c r="Z362"/>
  <c r="T362" s="1"/>
  <c r="B362"/>
  <c r="G361"/>
  <c r="R361" s="1"/>
  <c r="M368" s="1"/>
  <c r="H362"/>
  <c r="G362" s="1"/>
  <c r="R362" s="1"/>
  <c r="I362"/>
  <c r="Z879" i="4"/>
  <c r="T879" s="1"/>
  <c r="J880"/>
  <c r="W893" s="1"/>
  <c r="G879"/>
  <c r="R879" s="1"/>
  <c r="M886" s="1"/>
  <c r="I879"/>
  <c r="W892"/>
  <c r="X892" s="1"/>
  <c r="B879"/>
  <c r="M369" i="1" l="1"/>
  <c r="AD362"/>
  <c r="F363" s="1"/>
  <c r="AE362"/>
  <c r="V368"/>
  <c r="Q368" s="1"/>
  <c r="V369"/>
  <c r="Q886" i="4"/>
  <c r="AE886" s="1"/>
  <c r="J363" i="1"/>
  <c r="O362"/>
  <c r="Y362"/>
  <c r="K363" s="1"/>
  <c r="X893" i="4"/>
  <c r="B880"/>
  <c r="Z880"/>
  <c r="T880" s="1"/>
  <c r="O879"/>
  <c r="Y879"/>
  <c r="K880" s="1"/>
  <c r="AD880" s="1"/>
  <c r="F881" s="1"/>
  <c r="I880"/>
  <c r="H880"/>
  <c r="Q369" i="1" l="1"/>
  <c r="AD363"/>
  <c r="AE363"/>
  <c r="W376"/>
  <c r="Z363"/>
  <c r="T363" s="1"/>
  <c r="I363"/>
  <c r="Y363" s="1"/>
  <c r="K364" s="1"/>
  <c r="H363"/>
  <c r="G363" s="1"/>
  <c r="R363" s="1"/>
  <c r="M370" s="1"/>
  <c r="B363"/>
  <c r="O880" i="4"/>
  <c r="Y880"/>
  <c r="K881" s="1"/>
  <c r="J881"/>
  <c r="W894" s="1"/>
  <c r="X894" s="1"/>
  <c r="G880"/>
  <c r="R880" s="1"/>
  <c r="M887" s="1"/>
  <c r="F364" i="1" l="1"/>
  <c r="AD364"/>
  <c r="F365" s="1"/>
  <c r="AE364"/>
  <c r="V370"/>
  <c r="Q370" s="1"/>
  <c r="J364"/>
  <c r="W377" s="1"/>
  <c r="AD881" i="4"/>
  <c r="F882" s="1"/>
  <c r="Q887"/>
  <c r="AE887" s="1"/>
  <c r="O363" i="1"/>
  <c r="I881" i="4"/>
  <c r="H881"/>
  <c r="Z881"/>
  <c r="T881" s="1"/>
  <c r="B881"/>
  <c r="B364" i="1" l="1"/>
  <c r="Z364"/>
  <c r="T364" s="1"/>
  <c r="H364"/>
  <c r="G364" s="1"/>
  <c r="R364" s="1"/>
  <c r="M371" s="1"/>
  <c r="I364"/>
  <c r="Y364" s="1"/>
  <c r="K365" s="1"/>
  <c r="Y881" i="4"/>
  <c r="K882" s="1"/>
  <c r="AD882" s="1"/>
  <c r="F883" s="1"/>
  <c r="O881"/>
  <c r="G881"/>
  <c r="R881" s="1"/>
  <c r="M888" s="1"/>
  <c r="J882"/>
  <c r="X374" i="1"/>
  <c r="X375" s="1"/>
  <c r="X376" s="1"/>
  <c r="X377" s="1"/>
  <c r="AD365" l="1"/>
  <c r="F366" s="1"/>
  <c r="AE365"/>
  <c r="V371"/>
  <c r="Q371" s="1"/>
  <c r="J365"/>
  <c r="Z365" s="1"/>
  <c r="T365" s="1"/>
  <c r="O364"/>
  <c r="Q888" i="4"/>
  <c r="AE888" s="1"/>
  <c r="Z882"/>
  <c r="T882" s="1"/>
  <c r="W895"/>
  <c r="X895" s="1"/>
  <c r="H882"/>
  <c r="B882"/>
  <c r="I882"/>
  <c r="B365" i="1" l="1"/>
  <c r="H365"/>
  <c r="J366" s="1"/>
  <c r="W379" s="1"/>
  <c r="I365"/>
  <c r="W378"/>
  <c r="X378" s="1"/>
  <c r="O882" i="4"/>
  <c r="Y882"/>
  <c r="K883" s="1"/>
  <c r="J883"/>
  <c r="W896" s="1"/>
  <c r="X896" s="1"/>
  <c r="G882"/>
  <c r="R882" s="1"/>
  <c r="M889" s="1"/>
  <c r="B366" i="1" l="1"/>
  <c r="Z366"/>
  <c r="T366" s="1"/>
  <c r="G365"/>
  <c r="R365" s="1"/>
  <c r="M372" s="1"/>
  <c r="H366"/>
  <c r="G366" s="1"/>
  <c r="R366" s="1"/>
  <c r="M373" s="1"/>
  <c r="X379"/>
  <c r="Y365"/>
  <c r="K366" s="1"/>
  <c r="O365"/>
  <c r="I366"/>
  <c r="Y366" s="1"/>
  <c r="K367" s="1"/>
  <c r="AD883" i="4"/>
  <c r="F884" s="1"/>
  <c r="Q889"/>
  <c r="AE889" s="1"/>
  <c r="B883"/>
  <c r="Z883"/>
  <c r="T883" s="1"/>
  <c r="H883"/>
  <c r="J884" s="1"/>
  <c r="I883"/>
  <c r="AD366" i="1" l="1"/>
  <c r="F367" s="1"/>
  <c r="AE366"/>
  <c r="AE367" s="1"/>
  <c r="V372"/>
  <c r="Q372" s="1"/>
  <c r="V373"/>
  <c r="Q373" s="1"/>
  <c r="O366"/>
  <c r="AD367"/>
  <c r="J367"/>
  <c r="Z367" s="1"/>
  <c r="T367" s="1"/>
  <c r="B884" i="4"/>
  <c r="G883"/>
  <c r="R883" s="1"/>
  <c r="M890" s="1"/>
  <c r="I884"/>
  <c r="W897"/>
  <c r="X897" s="1"/>
  <c r="Z884"/>
  <c r="T884" s="1"/>
  <c r="Y883"/>
  <c r="K884" s="1"/>
  <c r="AD884" s="1"/>
  <c r="F885" s="1"/>
  <c r="O883"/>
  <c r="H884"/>
  <c r="F368" i="1" l="1"/>
  <c r="W380"/>
  <c r="X380" s="1"/>
  <c r="B367"/>
  <c r="I367"/>
  <c r="Y367" s="1"/>
  <c r="K368" s="1"/>
  <c r="H367"/>
  <c r="G367" s="1"/>
  <c r="R367" s="1"/>
  <c r="M374" s="1"/>
  <c r="Q890" i="4"/>
  <c r="AE890" s="1"/>
  <c r="Y884"/>
  <c r="K885" s="1"/>
  <c r="O884"/>
  <c r="G884"/>
  <c r="R884" s="1"/>
  <c r="M891" s="1"/>
  <c r="J885"/>
  <c r="AD368" i="1" l="1"/>
  <c r="AE368"/>
  <c r="V374"/>
  <c r="Q374" s="1"/>
  <c r="O367"/>
  <c r="J368"/>
  <c r="H368" s="1"/>
  <c r="J369" s="1"/>
  <c r="H369" s="1"/>
  <c r="AD885" i="4"/>
  <c r="F886" s="1"/>
  <c r="Q891"/>
  <c r="AE891" s="1"/>
  <c r="W898"/>
  <c r="X898" s="1"/>
  <c r="B885"/>
  <c r="Z885"/>
  <c r="T885" s="1"/>
  <c r="H885"/>
  <c r="I885"/>
  <c r="F369" i="1" l="1"/>
  <c r="W381"/>
  <c r="X381" s="1"/>
  <c r="B368"/>
  <c r="B369" s="1"/>
  <c r="G368"/>
  <c r="R368" s="1"/>
  <c r="M375" s="1"/>
  <c r="I368"/>
  <c r="Y368" s="1"/>
  <c r="K369" s="1"/>
  <c r="Z368"/>
  <c r="T368" s="1"/>
  <c r="W382"/>
  <c r="Z369"/>
  <c r="T369" s="1"/>
  <c r="G369"/>
  <c r="R369" s="1"/>
  <c r="M376" s="1"/>
  <c r="O885" i="4"/>
  <c r="Y885"/>
  <c r="K886" s="1"/>
  <c r="J886"/>
  <c r="W899" s="1"/>
  <c r="X899" s="1"/>
  <c r="G885"/>
  <c r="R885" s="1"/>
  <c r="M892" s="1"/>
  <c r="AD369" i="1" l="1"/>
  <c r="F370" s="1"/>
  <c r="AE369"/>
  <c r="X382"/>
  <c r="V375"/>
  <c r="Q375" s="1"/>
  <c r="V376"/>
  <c r="Q376" s="1"/>
  <c r="I369"/>
  <c r="O369" s="1"/>
  <c r="O368"/>
  <c r="AD886" i="4"/>
  <c r="F887" s="1"/>
  <c r="Q892"/>
  <c r="AE892" s="1"/>
  <c r="J370" i="1"/>
  <c r="H370" s="1"/>
  <c r="B886" i="4"/>
  <c r="H886"/>
  <c r="Z886"/>
  <c r="T886" s="1"/>
  <c r="I886"/>
  <c r="Y369" i="1" l="1"/>
  <c r="K370" s="1"/>
  <c r="Z370"/>
  <c r="T370" s="1"/>
  <c r="I370"/>
  <c r="O370" s="1"/>
  <c r="B370"/>
  <c r="W383"/>
  <c r="X383" s="1"/>
  <c r="G370"/>
  <c r="R370" s="1"/>
  <c r="M377" s="1"/>
  <c r="G886" i="4"/>
  <c r="R886" s="1"/>
  <c r="M893" s="1"/>
  <c r="J887"/>
  <c r="B887" s="1"/>
  <c r="Y886"/>
  <c r="K887" s="1"/>
  <c r="AD887" s="1"/>
  <c r="F888" s="1"/>
  <c r="O886"/>
  <c r="AD370" i="1" l="1"/>
  <c r="AE370"/>
  <c r="V377"/>
  <c r="Q377" s="1"/>
  <c r="J371"/>
  <c r="Z371" s="1"/>
  <c r="T371" s="1"/>
  <c r="Q893" i="4"/>
  <c r="AE893" s="1"/>
  <c r="Y370" i="1"/>
  <c r="K371" s="1"/>
  <c r="W384"/>
  <c r="X384" s="1"/>
  <c r="H887" i="4"/>
  <c r="I887"/>
  <c r="Z887"/>
  <c r="T887" s="1"/>
  <c r="F371" i="1" l="1"/>
  <c r="AD371"/>
  <c r="F372" s="1"/>
  <c r="AE371"/>
  <c r="I371"/>
  <c r="Y371" s="1"/>
  <c r="K372" s="1"/>
  <c r="B371"/>
  <c r="H371"/>
  <c r="J372" s="1"/>
  <c r="G887" i="4"/>
  <c r="R887" s="1"/>
  <c r="M894" s="1"/>
  <c r="J888"/>
  <c r="B888" s="1"/>
  <c r="O887"/>
  <c r="Y887"/>
  <c r="K888" s="1"/>
  <c r="AD372" i="1" l="1"/>
  <c r="AE372"/>
  <c r="G371"/>
  <c r="R371" s="1"/>
  <c r="M378" s="1"/>
  <c r="O371"/>
  <c r="AD888" i="4"/>
  <c r="F889" s="1"/>
  <c r="Q894"/>
  <c r="AE894" s="1"/>
  <c r="W385" i="1"/>
  <c r="X385" s="1"/>
  <c r="Z372"/>
  <c r="T372" s="1"/>
  <c r="B372"/>
  <c r="H372"/>
  <c r="I372"/>
  <c r="I888" i="4"/>
  <c r="H888"/>
  <c r="Z888"/>
  <c r="T888" s="1"/>
  <c r="F373" i="1" l="1"/>
  <c r="V378"/>
  <c r="Q378" s="1"/>
  <c r="O372"/>
  <c r="Y372"/>
  <c r="K373" s="1"/>
  <c r="J373"/>
  <c r="W386" s="1"/>
  <c r="X386" s="1"/>
  <c r="G372"/>
  <c r="R372" s="1"/>
  <c r="M379" s="1"/>
  <c r="Y888" i="4"/>
  <c r="K889" s="1"/>
  <c r="AD889" s="1"/>
  <c r="F890" s="1"/>
  <c r="O888"/>
  <c r="G888"/>
  <c r="R888" s="1"/>
  <c r="M895" s="1"/>
  <c r="J889"/>
  <c r="I889" s="1"/>
  <c r="AD373" i="1" l="1"/>
  <c r="F374" s="1"/>
  <c r="AE373"/>
  <c r="V379"/>
  <c r="Q379" s="1"/>
  <c r="Q895" i="4"/>
  <c r="AE895" s="1"/>
  <c r="Z373" i="1"/>
  <c r="T373" s="1"/>
  <c r="I373"/>
  <c r="H373"/>
  <c r="B373"/>
  <c r="Y889" i="4"/>
  <c r="K890" s="1"/>
  <c r="O889"/>
  <c r="Z889"/>
  <c r="T889" s="1"/>
  <c r="H889"/>
  <c r="B889"/>
  <c r="AD890" l="1"/>
  <c r="F891" s="1"/>
  <c r="O373" i="1"/>
  <c r="Y373"/>
  <c r="K374" s="1"/>
  <c r="G373"/>
  <c r="R373" s="1"/>
  <c r="M380" s="1"/>
  <c r="J374"/>
  <c r="W387" s="1"/>
  <c r="X387" s="1"/>
  <c r="J890" i="4"/>
  <c r="I890" s="1"/>
  <c r="G889"/>
  <c r="R889" s="1"/>
  <c r="M896" s="1"/>
  <c r="AD374" i="1" l="1"/>
  <c r="AE374"/>
  <c r="V380"/>
  <c r="Q380" s="1"/>
  <c r="Q896" i="4"/>
  <c r="AE896" s="1"/>
  <c r="Z374" i="1"/>
  <c r="T374" s="1"/>
  <c r="H374"/>
  <c r="I374"/>
  <c r="O374" s="1"/>
  <c r="B374"/>
  <c r="B890" i="4"/>
  <c r="H890"/>
  <c r="J891" s="1"/>
  <c r="H891" s="1"/>
  <c r="Y890"/>
  <c r="K891" s="1"/>
  <c r="AD891" s="1"/>
  <c r="F892" s="1"/>
  <c r="O890"/>
  <c r="Z890"/>
  <c r="T890" s="1"/>
  <c r="F375" i="1" l="1"/>
  <c r="Y374"/>
  <c r="K375" s="1"/>
  <c r="G374"/>
  <c r="R374" s="1"/>
  <c r="M381" s="1"/>
  <c r="J375"/>
  <c r="B375" s="1"/>
  <c r="G890" i="4"/>
  <c r="R890" s="1"/>
  <c r="M897" s="1"/>
  <c r="J892"/>
  <c r="H892" s="1"/>
  <c r="G891"/>
  <c r="R891" s="1"/>
  <c r="M898" s="1"/>
  <c r="Q898" s="1"/>
  <c r="I891"/>
  <c r="Z891"/>
  <c r="T891" s="1"/>
  <c r="B891"/>
  <c r="AD375" i="1" l="1"/>
  <c r="AE375"/>
  <c r="V381"/>
  <c r="Q381" s="1"/>
  <c r="Q897" i="4"/>
  <c r="AE897" s="1"/>
  <c r="AE898" s="1"/>
  <c r="Z375" i="1"/>
  <c r="T375" s="1"/>
  <c r="W388"/>
  <c r="X388" s="1"/>
  <c r="I375"/>
  <c r="H375"/>
  <c r="B892" i="4"/>
  <c r="G892"/>
  <c r="R892" s="1"/>
  <c r="M899" s="1"/>
  <c r="Q899" s="1"/>
  <c r="Z892"/>
  <c r="T892" s="1"/>
  <c r="I892"/>
  <c r="O891"/>
  <c r="Y891"/>
  <c r="K892" s="1"/>
  <c r="F376" i="1" l="1"/>
  <c r="AD892" i="4"/>
  <c r="F893" s="1"/>
  <c r="AE899"/>
  <c r="O375" i="1"/>
  <c r="Y375"/>
  <c r="K376" s="1"/>
  <c r="G375"/>
  <c r="R375" s="1"/>
  <c r="M382" s="1"/>
  <c r="J376"/>
  <c r="J893" i="4"/>
  <c r="B893" s="1"/>
  <c r="O892"/>
  <c r="Y892"/>
  <c r="K893" s="1"/>
  <c r="AD376" i="1" l="1"/>
  <c r="F377" s="1"/>
  <c r="AE376"/>
  <c r="V382"/>
  <c r="Q382" s="1"/>
  <c r="AD893" i="4"/>
  <c r="F894" s="1"/>
  <c r="W389" i="1"/>
  <c r="X389" s="1"/>
  <c r="B376"/>
  <c r="H376"/>
  <c r="I376"/>
  <c r="Z376"/>
  <c r="T376" s="1"/>
  <c r="H893" i="4"/>
  <c r="J894" s="1"/>
  <c r="B894" s="1"/>
  <c r="Z893"/>
  <c r="T893" s="1"/>
  <c r="I893"/>
  <c r="O893" s="1"/>
  <c r="G376" i="1" l="1"/>
  <c r="R376" s="1"/>
  <c r="M383" s="1"/>
  <c r="J377"/>
  <c r="B377" s="1"/>
  <c r="O376"/>
  <c r="Y376"/>
  <c r="K377" s="1"/>
  <c r="G893" i="4"/>
  <c r="R893" s="1"/>
  <c r="Y893"/>
  <c r="K894" s="1"/>
  <c r="AD894" s="1"/>
  <c r="F895" s="1"/>
  <c r="I894"/>
  <c r="Z894"/>
  <c r="T894" s="1"/>
  <c r="H894"/>
  <c r="AD377" i="1" l="1"/>
  <c r="AE377"/>
  <c r="V383"/>
  <c r="Q383" s="1"/>
  <c r="I377"/>
  <c r="W390"/>
  <c r="X390" s="1"/>
  <c r="Z377"/>
  <c r="T377" s="1"/>
  <c r="H377"/>
  <c r="O894" i="4"/>
  <c r="Y894"/>
  <c r="K895" s="1"/>
  <c r="G894"/>
  <c r="R894" s="1"/>
  <c r="J895"/>
  <c r="Z895" s="1"/>
  <c r="T895" s="1"/>
  <c r="F378" i="1" l="1"/>
  <c r="AD895" i="4"/>
  <c r="F896" s="1"/>
  <c r="O377" i="1"/>
  <c r="Y377"/>
  <c r="K378" s="1"/>
  <c r="G377"/>
  <c r="R377" s="1"/>
  <c r="M384" s="1"/>
  <c r="J378"/>
  <c r="I378" s="1"/>
  <c r="O378" s="1"/>
  <c r="H895" i="4"/>
  <c r="B895"/>
  <c r="I895"/>
  <c r="AD378" i="1" l="1"/>
  <c r="F379" s="1"/>
  <c r="AE378"/>
  <c r="V384"/>
  <c r="Q384" s="1"/>
  <c r="Z378"/>
  <c r="T378" s="1"/>
  <c r="B378"/>
  <c r="H378"/>
  <c r="W391"/>
  <c r="X391" s="1"/>
  <c r="Y378"/>
  <c r="K379" s="1"/>
  <c r="G895" i="4"/>
  <c r="R895" s="1"/>
  <c r="J896"/>
  <c r="H896" s="1"/>
  <c r="O895"/>
  <c r="Y895"/>
  <c r="K896" s="1"/>
  <c r="AD896" s="1"/>
  <c r="F897" s="1"/>
  <c r="AD379" i="1" l="1"/>
  <c r="AE379"/>
  <c r="G378"/>
  <c r="R378" s="1"/>
  <c r="M385" s="1"/>
  <c r="J379"/>
  <c r="H379" s="1"/>
  <c r="G896" i="4"/>
  <c r="R896" s="1"/>
  <c r="J897"/>
  <c r="Z896"/>
  <c r="T896" s="1"/>
  <c r="I896"/>
  <c r="B896"/>
  <c r="F380" i="1" l="1"/>
  <c r="V385"/>
  <c r="Q385" s="1"/>
  <c r="B379"/>
  <c r="G379"/>
  <c r="R379" s="1"/>
  <c r="M386" s="1"/>
  <c r="J380"/>
  <c r="W393" s="1"/>
  <c r="Z379"/>
  <c r="T379" s="1"/>
  <c r="W392"/>
  <c r="X392" s="1"/>
  <c r="I379"/>
  <c r="B897" i="4"/>
  <c r="O896"/>
  <c r="Y896"/>
  <c r="K897" s="1"/>
  <c r="I897"/>
  <c r="H897"/>
  <c r="Z897"/>
  <c r="T897" s="1"/>
  <c r="V386" i="1" l="1"/>
  <c r="Q386" s="1"/>
  <c r="AD897" i="4"/>
  <c r="F898" s="1"/>
  <c r="X393" i="1"/>
  <c r="B380"/>
  <c r="Z380"/>
  <c r="T380" s="1"/>
  <c r="O379"/>
  <c r="Y379"/>
  <c r="K380" s="1"/>
  <c r="I380"/>
  <c r="H380"/>
  <c r="J898" i="4"/>
  <c r="B898" s="1"/>
  <c r="G897"/>
  <c r="R897" s="1"/>
  <c r="Y897"/>
  <c r="K898" s="1"/>
  <c r="AD898" s="1"/>
  <c r="F899" s="1"/>
  <c r="O897"/>
  <c r="AD380" i="1" l="1"/>
  <c r="F381" s="1"/>
  <c r="AE380"/>
  <c r="O380"/>
  <c r="Y380"/>
  <c r="K381" s="1"/>
  <c r="J381"/>
  <c r="W394" s="1"/>
  <c r="X394" s="1"/>
  <c r="G380"/>
  <c r="R380" s="1"/>
  <c r="M387" s="1"/>
  <c r="H898" i="4"/>
  <c r="I898"/>
  <c r="Z898"/>
  <c r="T898" s="1"/>
  <c r="AD381" i="1" l="1"/>
  <c r="F382" s="1"/>
  <c r="AE381"/>
  <c r="V387"/>
  <c r="Q387" s="1"/>
  <c r="Z381"/>
  <c r="T381" s="1"/>
  <c r="I381"/>
  <c r="H381"/>
  <c r="B381"/>
  <c r="G898" i="4"/>
  <c r="R898" s="1"/>
  <c r="J899"/>
  <c r="Y898"/>
  <c r="K899" s="1"/>
  <c r="AD899" s="1"/>
  <c r="O898"/>
  <c r="O381" i="1" l="1"/>
  <c r="Y381"/>
  <c r="K382" s="1"/>
  <c r="G381"/>
  <c r="R381" s="1"/>
  <c r="M388" s="1"/>
  <c r="J382"/>
  <c r="W395" s="1"/>
  <c r="X395" s="1"/>
  <c r="I899" i="4"/>
  <c r="B899"/>
  <c r="Z899"/>
  <c r="T899" s="1"/>
  <c r="H899"/>
  <c r="G899" s="1"/>
  <c r="R899" s="1"/>
  <c r="AD382" i="1" l="1"/>
  <c r="AE382"/>
  <c r="V388"/>
  <c r="Q388" s="1"/>
  <c r="H382"/>
  <c r="G382" s="1"/>
  <c r="R382" s="1"/>
  <c r="M389" s="1"/>
  <c r="Z382"/>
  <c r="T382" s="1"/>
  <c r="I382"/>
  <c r="B382"/>
  <c r="O899" i="4"/>
  <c r="Y899"/>
  <c r="F383" i="1" l="1"/>
  <c r="V389"/>
  <c r="Q389" s="1"/>
  <c r="J383"/>
  <c r="W396" s="1"/>
  <c r="X396" s="1"/>
  <c r="O382"/>
  <c r="Y382"/>
  <c r="K383" s="1"/>
  <c r="AD383" l="1"/>
  <c r="F384" s="1"/>
  <c r="AE383"/>
  <c r="I383"/>
  <c r="Y383" s="1"/>
  <c r="K384" s="1"/>
  <c r="B383"/>
  <c r="H383"/>
  <c r="J384" s="1"/>
  <c r="W397" s="1"/>
  <c r="X397" s="1"/>
  <c r="Z383"/>
  <c r="T383" s="1"/>
  <c r="AD384" l="1"/>
  <c r="AE384"/>
  <c r="G383"/>
  <c r="R383" s="1"/>
  <c r="M390" s="1"/>
  <c r="V390"/>
  <c r="O383"/>
  <c r="H384"/>
  <c r="I384"/>
  <c r="B384"/>
  <c r="Z384"/>
  <c r="T384" s="1"/>
  <c r="F385" l="1"/>
  <c r="Q390"/>
  <c r="G384"/>
  <c r="R384" s="1"/>
  <c r="M391" s="1"/>
  <c r="J385"/>
  <c r="W398" s="1"/>
  <c r="X398" s="1"/>
  <c r="Y384"/>
  <c r="K385" s="1"/>
  <c r="O384"/>
  <c r="AD385" l="1"/>
  <c r="F386" s="1"/>
  <c r="AE385"/>
  <c r="V391"/>
  <c r="Q391" s="1"/>
  <c r="B385"/>
  <c r="H385"/>
  <c r="G385" s="1"/>
  <c r="R385" s="1"/>
  <c r="M392" s="1"/>
  <c r="I385"/>
  <c r="O385" s="1"/>
  <c r="Z385"/>
  <c r="T385" s="1"/>
  <c r="V392" l="1"/>
  <c r="Q392" s="1"/>
  <c r="J386"/>
  <c r="W399" s="1"/>
  <c r="X399" s="1"/>
  <c r="Y385"/>
  <c r="K386" s="1"/>
  <c r="AD386" l="1"/>
  <c r="F387" s="1"/>
  <c r="AE386"/>
  <c r="B386"/>
  <c r="H386"/>
  <c r="G386" s="1"/>
  <c r="R386" s="1"/>
  <c r="M393" s="1"/>
  <c r="Z386"/>
  <c r="T386" s="1"/>
  <c r="I386"/>
  <c r="Y386" s="1"/>
  <c r="K387" s="1"/>
  <c r="AD387" l="1"/>
  <c r="F388" s="1"/>
  <c r="AE387"/>
  <c r="V393"/>
  <c r="Q393" s="1"/>
  <c r="O386"/>
  <c r="J387"/>
  <c r="W400" s="1"/>
  <c r="X400" s="1"/>
  <c r="I387" l="1"/>
  <c r="Y387" s="1"/>
  <c r="K388" s="1"/>
  <c r="Z387"/>
  <c r="T387" s="1"/>
  <c r="H387"/>
  <c r="G387" s="1"/>
  <c r="R387" s="1"/>
  <c r="M394" s="1"/>
  <c r="B387"/>
  <c r="J388"/>
  <c r="W401" s="1"/>
  <c r="X401" s="1"/>
  <c r="AD388" l="1"/>
  <c r="F389" s="1"/>
  <c r="AE388"/>
  <c r="V394"/>
  <c r="Q394" s="1"/>
  <c r="O387"/>
  <c r="I388"/>
  <c r="O388" s="1"/>
  <c r="Z388"/>
  <c r="T388" s="1"/>
  <c r="H388"/>
  <c r="G388" s="1"/>
  <c r="R388" s="1"/>
  <c r="M395" s="1"/>
  <c r="B388"/>
  <c r="V395" l="1"/>
  <c r="Q395" s="1"/>
  <c r="Y388"/>
  <c r="K389" s="1"/>
  <c r="J389"/>
  <c r="W402" s="1"/>
  <c r="X402" s="1"/>
  <c r="AD389" l="1"/>
  <c r="AE389"/>
  <c r="H389"/>
  <c r="J390" s="1"/>
  <c r="I389"/>
  <c r="Y389" s="1"/>
  <c r="K390" s="1"/>
  <c r="Z389"/>
  <c r="T389" s="1"/>
  <c r="B389"/>
  <c r="F390" l="1"/>
  <c r="AD390"/>
  <c r="F391" s="1"/>
  <c r="AE390"/>
  <c r="O389"/>
  <c r="G389"/>
  <c r="R389" s="1"/>
  <c r="M396" s="1"/>
  <c r="B390"/>
  <c r="W403"/>
  <c r="X403" s="1"/>
  <c r="I390"/>
  <c r="H390"/>
  <c r="Z390"/>
  <c r="T390" s="1"/>
  <c r="V396" l="1"/>
  <c r="Q396" s="1"/>
  <c r="O390"/>
  <c r="Y390"/>
  <c r="K391" s="1"/>
  <c r="G390"/>
  <c r="R390" s="1"/>
  <c r="M397" s="1"/>
  <c r="J391"/>
  <c r="W404" s="1"/>
  <c r="X404" s="1"/>
  <c r="AD391" l="1"/>
  <c r="AE391"/>
  <c r="V397"/>
  <c r="Q397" s="1"/>
  <c r="H391"/>
  <c r="I391"/>
  <c r="Z391"/>
  <c r="T391" s="1"/>
  <c r="B391"/>
  <c r="F392" l="1"/>
  <c r="G391"/>
  <c r="R391" s="1"/>
  <c r="M398" s="1"/>
  <c r="J392"/>
  <c r="I392" s="1"/>
  <c r="Y391"/>
  <c r="K392" s="1"/>
  <c r="O391"/>
  <c r="AD392" l="1"/>
  <c r="F393" s="1"/>
  <c r="AE392"/>
  <c r="V398"/>
  <c r="Q398" s="1"/>
  <c r="Y392"/>
  <c r="K393" s="1"/>
  <c r="O392"/>
  <c r="H392"/>
  <c r="W405"/>
  <c r="X405" s="1"/>
  <c r="B392"/>
  <c r="Z392"/>
  <c r="T392" s="1"/>
  <c r="AD393" l="1"/>
  <c r="AE393"/>
  <c r="G392"/>
  <c r="R392" s="1"/>
  <c r="M399" s="1"/>
  <c r="J393"/>
  <c r="B393" s="1"/>
  <c r="F394" l="1"/>
  <c r="V399"/>
  <c r="Q399" s="1"/>
  <c r="W406"/>
  <c r="X406" s="1"/>
  <c r="I393"/>
  <c r="H393"/>
  <c r="Z393"/>
  <c r="T393" s="1"/>
  <c r="O393" l="1"/>
  <c r="Y393"/>
  <c r="K394" s="1"/>
  <c r="G393"/>
  <c r="R393" s="1"/>
  <c r="M400" s="1"/>
  <c r="J394"/>
  <c r="AD394" l="1"/>
  <c r="F395" s="1"/>
  <c r="AE394"/>
  <c r="V400"/>
  <c r="Q400" s="1"/>
  <c r="W407"/>
  <c r="X407" s="1"/>
  <c r="B394"/>
  <c r="H394"/>
  <c r="Z394"/>
  <c r="T394" s="1"/>
  <c r="I394"/>
  <c r="G394" l="1"/>
  <c r="R394" s="1"/>
  <c r="M401" s="1"/>
  <c r="J395"/>
  <c r="W408" s="1"/>
  <c r="X408" s="1"/>
  <c r="Y394"/>
  <c r="K395" s="1"/>
  <c r="O394"/>
  <c r="AD395" l="1"/>
  <c r="AE395"/>
  <c r="V401"/>
  <c r="Q401" s="1"/>
  <c r="B395"/>
  <c r="H395"/>
  <c r="J396" s="1"/>
  <c r="I395"/>
  <c r="Z395"/>
  <c r="T395" s="1"/>
  <c r="F396" l="1"/>
  <c r="W409"/>
  <c r="X409" s="1"/>
  <c r="B396"/>
  <c r="Z396"/>
  <c r="T396" s="1"/>
  <c r="G395"/>
  <c r="R395" s="1"/>
  <c r="M402" s="1"/>
  <c r="Y395"/>
  <c r="K396" s="1"/>
  <c r="O395"/>
  <c r="I396"/>
  <c r="H396"/>
  <c r="AD396" l="1"/>
  <c r="AE396"/>
  <c r="V402"/>
  <c r="Q402" s="1"/>
  <c r="G396"/>
  <c r="R396" s="1"/>
  <c r="M403" s="1"/>
  <c r="J397"/>
  <c r="H397" s="1"/>
  <c r="O396"/>
  <c r="Y396"/>
  <c r="K397" s="1"/>
  <c r="F397" l="1"/>
  <c r="AD397"/>
  <c r="F398" s="1"/>
  <c r="AE397"/>
  <c r="V403"/>
  <c r="Q403" s="1"/>
  <c r="I397"/>
  <c r="Y397" s="1"/>
  <c r="K398" s="1"/>
  <c r="W410"/>
  <c r="X410" s="1"/>
  <c r="B397"/>
  <c r="G397"/>
  <c r="R397" s="1"/>
  <c r="J398"/>
  <c r="Z397"/>
  <c r="T397" s="1"/>
  <c r="M404" l="1"/>
  <c r="AD398"/>
  <c r="AE398"/>
  <c r="V404"/>
  <c r="O397"/>
  <c r="B398"/>
  <c r="I398"/>
  <c r="W411"/>
  <c r="X411" s="1"/>
  <c r="Z398"/>
  <c r="T398" s="1"/>
  <c r="H398"/>
  <c r="F399" l="1"/>
  <c r="Q404"/>
  <c r="Y398"/>
  <c r="K399" s="1"/>
  <c r="O398"/>
  <c r="J399"/>
  <c r="I399" s="1"/>
  <c r="Y399" s="1"/>
  <c r="K400" s="1"/>
  <c r="G398"/>
  <c r="R398" s="1"/>
  <c r="M405" s="1"/>
  <c r="AE400" l="1"/>
  <c r="AD399"/>
  <c r="F400" s="1"/>
  <c r="AE399"/>
  <c r="V405"/>
  <c r="Q405" s="1"/>
  <c r="AD400"/>
  <c r="O399"/>
  <c r="B399"/>
  <c r="H399"/>
  <c r="Z399"/>
  <c r="T399" s="1"/>
  <c r="W412"/>
  <c r="X412" s="1"/>
  <c r="F401" l="1"/>
  <c r="G399"/>
  <c r="R399" s="1"/>
  <c r="M406" s="1"/>
  <c r="J400"/>
  <c r="H400" s="1"/>
  <c r="V406" l="1"/>
  <c r="Q406" s="1"/>
  <c r="J401"/>
  <c r="Z401" s="1"/>
  <c r="T401" s="1"/>
  <c r="G400"/>
  <c r="R400" s="1"/>
  <c r="M407" s="1"/>
  <c r="W413"/>
  <c r="X413" s="1"/>
  <c r="Z400"/>
  <c r="T400" s="1"/>
  <c r="I400"/>
  <c r="B400"/>
  <c r="V407" l="1"/>
  <c r="Q407" s="1"/>
  <c r="W414"/>
  <c r="X414" s="1"/>
  <c r="B401"/>
  <c r="H401"/>
  <c r="Y400"/>
  <c r="K401" s="1"/>
  <c r="O400"/>
  <c r="I401"/>
  <c r="Y401" s="1"/>
  <c r="K402" s="1"/>
  <c r="AE402" l="1"/>
  <c r="AD401"/>
  <c r="F402" s="1"/>
  <c r="AE401"/>
  <c r="AD402"/>
  <c r="G401"/>
  <c r="R401" s="1"/>
  <c r="M408" s="1"/>
  <c r="J402"/>
  <c r="I402" s="1"/>
  <c r="Y402" s="1"/>
  <c r="K403" s="1"/>
  <c r="O401"/>
  <c r="F403" l="1"/>
  <c r="AD403"/>
  <c r="F404" s="1"/>
  <c r="AE403"/>
  <c r="V408"/>
  <c r="Q408" s="1"/>
  <c r="W415"/>
  <c r="X415" s="1"/>
  <c r="B402"/>
  <c r="Z402"/>
  <c r="T402" s="1"/>
  <c r="O402"/>
  <c r="H402"/>
  <c r="B403" l="1"/>
  <c r="G402"/>
  <c r="R402" s="1"/>
  <c r="M409" s="1"/>
  <c r="J403"/>
  <c r="H403" s="1"/>
  <c r="G403" s="1"/>
  <c r="R403" s="1"/>
  <c r="M410" s="1"/>
  <c r="Q410" s="1"/>
  <c r="V409" l="1"/>
  <c r="Q409" s="1"/>
  <c r="W416"/>
  <c r="X416" s="1"/>
  <c r="I403"/>
  <c r="J404"/>
  <c r="H404" s="1"/>
  <c r="G404" s="1"/>
  <c r="R404" s="1"/>
  <c r="M411" s="1"/>
  <c r="Q411" s="1"/>
  <c r="Z403"/>
  <c r="T403" s="1"/>
  <c r="W417" l="1"/>
  <c r="X417" s="1"/>
  <c r="Z404"/>
  <c r="T404" s="1"/>
  <c r="O403"/>
  <c r="Y403"/>
  <c r="K404" s="1"/>
  <c r="I404"/>
  <c r="Y404" s="1"/>
  <c r="K405" s="1"/>
  <c r="B404"/>
  <c r="AE405" l="1"/>
  <c r="AD404"/>
  <c r="F405" s="1"/>
  <c r="AE404"/>
  <c r="AD405"/>
  <c r="O404"/>
  <c r="J405"/>
  <c r="B405" s="1"/>
  <c r="F406" l="1"/>
  <c r="Z405"/>
  <c r="T405" s="1"/>
  <c r="W418"/>
  <c r="X418" s="1"/>
  <c r="I405"/>
  <c r="H405"/>
  <c r="J406" l="1"/>
  <c r="I406" s="1"/>
  <c r="G405"/>
  <c r="R405" s="1"/>
  <c r="M412" s="1"/>
  <c r="Q412" s="1"/>
  <c r="Y405"/>
  <c r="K406" s="1"/>
  <c r="O405"/>
  <c r="AD406" l="1"/>
  <c r="F407" s="1"/>
  <c r="AE406"/>
  <c r="O406"/>
  <c r="Y406"/>
  <c r="K407" s="1"/>
  <c r="W419"/>
  <c r="X419" s="1"/>
  <c r="B406"/>
  <c r="H406"/>
  <c r="Z406"/>
  <c r="T406" s="1"/>
  <c r="AD407" l="1"/>
  <c r="AE407"/>
  <c r="G406"/>
  <c r="R406" s="1"/>
  <c r="M413" s="1"/>
  <c r="Q413" s="1"/>
  <c r="J407"/>
  <c r="Z407" s="1"/>
  <c r="T407" s="1"/>
  <c r="F408" l="1"/>
  <c r="B407"/>
  <c r="W420"/>
  <c r="X420" s="1"/>
  <c r="I407"/>
  <c r="H407"/>
  <c r="O407" l="1"/>
  <c r="Y407"/>
  <c r="K408" s="1"/>
  <c r="G407"/>
  <c r="R407" s="1"/>
  <c r="M414" s="1"/>
  <c r="Q414" s="1"/>
  <c r="J408"/>
  <c r="AD408" l="1"/>
  <c r="F409" s="1"/>
  <c r="AE408"/>
  <c r="W421"/>
  <c r="X421" s="1"/>
  <c r="B408"/>
  <c r="H408"/>
  <c r="Z408"/>
  <c r="T408" s="1"/>
  <c r="I408"/>
  <c r="O408" l="1"/>
  <c r="Y408"/>
  <c r="K409" s="1"/>
  <c r="J409"/>
  <c r="W422" s="1"/>
  <c r="X422" s="1"/>
  <c r="G408"/>
  <c r="R408" s="1"/>
  <c r="M415" s="1"/>
  <c r="Q415" s="1"/>
  <c r="AD409" l="1"/>
  <c r="AE409"/>
  <c r="AE410" s="1"/>
  <c r="AE411" s="1"/>
  <c r="AE412" s="1"/>
  <c r="AE413" s="1"/>
  <c r="AE414" s="1"/>
  <c r="AE415" s="1"/>
  <c r="B409"/>
  <c r="H409"/>
  <c r="Z409"/>
  <c r="T409" s="1"/>
  <c r="I409"/>
  <c r="F410" l="1"/>
  <c r="J410"/>
  <c r="G409"/>
  <c r="R409" s="1"/>
  <c r="M416" s="1"/>
  <c r="Q416" s="1"/>
  <c r="O409"/>
  <c r="Y409"/>
  <c r="K410" s="1"/>
  <c r="AD410" s="1"/>
  <c r="F411" s="1"/>
  <c r="AE416" l="1"/>
  <c r="I410"/>
  <c r="W423"/>
  <c r="X423" s="1"/>
  <c r="B410"/>
  <c r="H410"/>
  <c r="Z410"/>
  <c r="T410" s="1"/>
  <c r="Y410" l="1"/>
  <c r="K411" s="1"/>
  <c r="AD411" s="1"/>
  <c r="F412" s="1"/>
  <c r="O410"/>
  <c r="G410"/>
  <c r="R410" s="1"/>
  <c r="M417" s="1"/>
  <c r="Q417" s="1"/>
  <c r="J411"/>
  <c r="W424" s="1"/>
  <c r="X424" s="1"/>
  <c r="AE417" l="1"/>
  <c r="H411"/>
  <c r="I411"/>
  <c r="Z411"/>
  <c r="T411" s="1"/>
  <c r="B411"/>
  <c r="J412" l="1"/>
  <c r="W425" s="1"/>
  <c r="X425" s="1"/>
  <c r="G411"/>
  <c r="R411" s="1"/>
  <c r="M418" s="1"/>
  <c r="Q418" s="1"/>
  <c r="O411"/>
  <c r="Y411"/>
  <c r="K412" s="1"/>
  <c r="AD412" s="1"/>
  <c r="F413" s="1"/>
  <c r="AE418" l="1"/>
  <c r="I412"/>
  <c r="O412" s="1"/>
  <c r="H412"/>
  <c r="B412"/>
  <c r="Z412"/>
  <c r="T412" s="1"/>
  <c r="Y412" l="1"/>
  <c r="K413" s="1"/>
  <c r="AD413" s="1"/>
  <c r="F414" s="1"/>
  <c r="J413"/>
  <c r="B413" s="1"/>
  <c r="G412"/>
  <c r="R412" s="1"/>
  <c r="M419" s="1"/>
  <c r="Q419" s="1"/>
  <c r="AE419" l="1"/>
  <c r="W426"/>
  <c r="X426" s="1"/>
  <c r="I413"/>
  <c r="Z413"/>
  <c r="T413" s="1"/>
  <c r="H413"/>
  <c r="G413" l="1"/>
  <c r="R413" s="1"/>
  <c r="M420" s="1"/>
  <c r="Q420" s="1"/>
  <c r="J414"/>
  <c r="Y413"/>
  <c r="K414" s="1"/>
  <c r="AD414" s="1"/>
  <c r="F415" s="1"/>
  <c r="O413"/>
  <c r="AE420" l="1"/>
  <c r="I414"/>
  <c r="W427"/>
  <c r="X427" s="1"/>
  <c r="B414"/>
  <c r="H414"/>
  <c r="Z414"/>
  <c r="T414" s="1"/>
  <c r="O414" l="1"/>
  <c r="Y414"/>
  <c r="K415" s="1"/>
  <c r="AD415" s="1"/>
  <c r="F416" s="1"/>
  <c r="J415"/>
  <c r="G414"/>
  <c r="R414" s="1"/>
  <c r="M421" s="1"/>
  <c r="Q421" s="1"/>
  <c r="AE421" l="1"/>
  <c r="Z415"/>
  <c r="T415" s="1"/>
  <c r="W428"/>
  <c r="X428" s="1"/>
  <c r="H415"/>
  <c r="I415"/>
  <c r="B415"/>
  <c r="J416" l="1"/>
  <c r="W429" s="1"/>
  <c r="X429" s="1"/>
  <c r="G415"/>
  <c r="R415" s="1"/>
  <c r="M422" s="1"/>
  <c r="Q422" s="1"/>
  <c r="Y415"/>
  <c r="K416" s="1"/>
  <c r="AD416" s="1"/>
  <c r="F417" s="1"/>
  <c r="O415"/>
  <c r="AE422" l="1"/>
  <c r="B416"/>
  <c r="H416"/>
  <c r="I416"/>
  <c r="Z416"/>
  <c r="T416" s="1"/>
  <c r="Y416" l="1"/>
  <c r="K417" s="1"/>
  <c r="AD417" s="1"/>
  <c r="F418" s="1"/>
  <c r="O416"/>
  <c r="G416"/>
  <c r="R416" s="1"/>
  <c r="M423" s="1"/>
  <c r="Q423" s="1"/>
  <c r="J417"/>
  <c r="Z417" s="1"/>
  <c r="T417" s="1"/>
  <c r="H417" l="1"/>
  <c r="G417" s="1"/>
  <c r="R417" s="1"/>
  <c r="M424" s="1"/>
  <c r="Q424" s="1"/>
  <c r="AE423"/>
  <c r="B417"/>
  <c r="I417"/>
  <c r="W430"/>
  <c r="X430" s="1"/>
  <c r="J418" l="1"/>
  <c r="W431" s="1"/>
  <c r="X431" s="1"/>
  <c r="AE424"/>
  <c r="O417"/>
  <c r="Y417"/>
  <c r="K418" s="1"/>
  <c r="AD418" s="1"/>
  <c r="F419" s="1"/>
  <c r="H418" l="1"/>
  <c r="G418" s="1"/>
  <c r="R418" s="1"/>
  <c r="M425" s="1"/>
  <c r="Q425" s="1"/>
  <c r="Z418"/>
  <c r="T418" s="1"/>
  <c r="B418"/>
  <c r="I418"/>
  <c r="O418" s="1"/>
  <c r="Y418" l="1"/>
  <c r="K419" s="1"/>
  <c r="AD419" s="1"/>
  <c r="F420" s="1"/>
  <c r="J419"/>
  <c r="B419" s="1"/>
  <c r="AE425"/>
  <c r="I419" l="1"/>
  <c r="O419" s="1"/>
  <c r="Z419"/>
  <c r="T419" s="1"/>
  <c r="H419"/>
  <c r="G419" s="1"/>
  <c r="R419" s="1"/>
  <c r="M426" s="1"/>
  <c r="Q426" s="1"/>
  <c r="W432"/>
  <c r="X432" s="1"/>
  <c r="J420" l="1"/>
  <c r="W433" s="1"/>
  <c r="X433" s="1"/>
  <c r="Y419"/>
  <c r="K420" s="1"/>
  <c r="AD420" s="1"/>
  <c r="F421" s="1"/>
  <c r="AE426"/>
  <c r="I420" l="1"/>
  <c r="Y420" s="1"/>
  <c r="K421" s="1"/>
  <c r="AD421" s="1"/>
  <c r="F422" s="1"/>
  <c r="B420"/>
  <c r="Z420"/>
  <c r="T420" s="1"/>
  <c r="H420"/>
  <c r="J421" s="1"/>
  <c r="W434" s="1"/>
  <c r="X434" s="1"/>
  <c r="G420"/>
  <c r="R420" s="1"/>
  <c r="M427" s="1"/>
  <c r="Q427" s="1"/>
  <c r="O420" l="1"/>
  <c r="AE427"/>
  <c r="H421"/>
  <c r="I421"/>
  <c r="B421"/>
  <c r="Z421"/>
  <c r="T421" s="1"/>
  <c r="G421" l="1"/>
  <c r="R421" s="1"/>
  <c r="M428" s="1"/>
  <c r="Q428" s="1"/>
  <c r="J422"/>
  <c r="Y421"/>
  <c r="K422" s="1"/>
  <c r="AD422" s="1"/>
  <c r="F423" s="1"/>
  <c r="O421"/>
  <c r="AE428" l="1"/>
  <c r="I422"/>
  <c r="W435"/>
  <c r="X435" s="1"/>
  <c r="B422"/>
  <c r="H422"/>
  <c r="Z422"/>
  <c r="T422" s="1"/>
  <c r="O422" l="1"/>
  <c r="Y422"/>
  <c r="K423" s="1"/>
  <c r="AD423" s="1"/>
  <c r="F424" s="1"/>
  <c r="G422"/>
  <c r="R422" s="1"/>
  <c r="M429" s="1"/>
  <c r="Q429" s="1"/>
  <c r="J423"/>
  <c r="AE429" l="1"/>
  <c r="B423"/>
  <c r="W436"/>
  <c r="X436" s="1"/>
  <c r="I423"/>
  <c r="Z423"/>
  <c r="T423" s="1"/>
  <c r="H423"/>
  <c r="G423" l="1"/>
  <c r="R423" s="1"/>
  <c r="M430" s="1"/>
  <c r="Q430" s="1"/>
  <c r="J424"/>
  <c r="H424" s="1"/>
  <c r="O423"/>
  <c r="Y423"/>
  <c r="K424" s="1"/>
  <c r="AD424" s="1"/>
  <c r="F425" s="1"/>
  <c r="B424" l="1"/>
  <c r="AE430"/>
  <c r="G424"/>
  <c r="R424" s="1"/>
  <c r="M431" s="1"/>
  <c r="Q431" s="1"/>
  <c r="J425"/>
  <c r="W438" s="1"/>
  <c r="I424"/>
  <c r="W437"/>
  <c r="X437" s="1"/>
  <c r="Z424"/>
  <c r="T424" s="1"/>
  <c r="AE431" l="1"/>
  <c r="X438"/>
  <c r="Y424"/>
  <c r="K425" s="1"/>
  <c r="AD425" s="1"/>
  <c r="F426" s="1"/>
  <c r="O424"/>
  <c r="I425"/>
  <c r="B425"/>
  <c r="H425"/>
  <c r="Z425"/>
  <c r="T425" s="1"/>
  <c r="G425" l="1"/>
  <c r="R425" s="1"/>
  <c r="M432" s="1"/>
  <c r="Q432" s="1"/>
  <c r="J426"/>
  <c r="H426" s="1"/>
  <c r="O425"/>
  <c r="Y425"/>
  <c r="K426" s="1"/>
  <c r="AD426" s="1"/>
  <c r="F427" s="1"/>
  <c r="AE432" l="1"/>
  <c r="J427"/>
  <c r="W440" s="1"/>
  <c r="G426"/>
  <c r="R426" s="1"/>
  <c r="M433" s="1"/>
  <c r="Q433" s="1"/>
  <c r="I426"/>
  <c r="W439"/>
  <c r="X439" s="1"/>
  <c r="B426"/>
  <c r="Z426"/>
  <c r="T426" s="1"/>
  <c r="X440" l="1"/>
  <c r="AE433"/>
  <c r="O426"/>
  <c r="Y426"/>
  <c r="K427" s="1"/>
  <c r="AD427" s="1"/>
  <c r="F428" s="1"/>
  <c r="I427"/>
  <c r="Z427"/>
  <c r="T427" s="1"/>
  <c r="B427"/>
  <c r="H427"/>
  <c r="J428" l="1"/>
  <c r="W441" s="1"/>
  <c r="X441" s="1"/>
  <c r="G427"/>
  <c r="R427" s="1"/>
  <c r="M434" s="1"/>
  <c r="Q434" s="1"/>
  <c r="O427"/>
  <c r="Y427"/>
  <c r="K428" s="1"/>
  <c r="AD428" s="1"/>
  <c r="F429" s="1"/>
  <c r="I428" l="1"/>
  <c r="O428" s="1"/>
  <c r="AE434"/>
  <c r="Z428"/>
  <c r="T428" s="1"/>
  <c r="B428"/>
  <c r="H428"/>
  <c r="Y428" l="1"/>
  <c r="K429" s="1"/>
  <c r="AD429" s="1"/>
  <c r="F430" s="1"/>
  <c r="G428"/>
  <c r="R428" s="1"/>
  <c r="M435" s="1"/>
  <c r="Q435" s="1"/>
  <c r="J429"/>
  <c r="AE435" l="1"/>
  <c r="W442"/>
  <c r="X442" s="1"/>
  <c r="I429"/>
  <c r="B429"/>
  <c r="H429"/>
  <c r="Z429"/>
  <c r="T429" s="1"/>
  <c r="O429" l="1"/>
  <c r="Y429"/>
  <c r="K430" s="1"/>
  <c r="AD430" s="1"/>
  <c r="F431" s="1"/>
  <c r="G429"/>
  <c r="R429" s="1"/>
  <c r="M436" s="1"/>
  <c r="Q436" s="1"/>
  <c r="J430"/>
  <c r="W443" s="1"/>
  <c r="X443" s="1"/>
  <c r="AE436" l="1"/>
  <c r="Z430"/>
  <c r="T430" s="1"/>
  <c r="H430"/>
  <c r="I430"/>
  <c r="B430"/>
  <c r="J431" l="1"/>
  <c r="W444" s="1"/>
  <c r="X444" s="1"/>
  <c r="G430"/>
  <c r="R430" s="1"/>
  <c r="M437" s="1"/>
  <c r="Q437" s="1"/>
  <c r="O430"/>
  <c r="Y430"/>
  <c r="K431" s="1"/>
  <c r="AD431" s="1"/>
  <c r="F432" s="1"/>
  <c r="AE437" l="1"/>
  <c r="H431"/>
  <c r="I431"/>
  <c r="B431"/>
  <c r="Z431"/>
  <c r="T431" s="1"/>
  <c r="J432" l="1"/>
  <c r="W445" s="1"/>
  <c r="X445" s="1"/>
  <c r="G431"/>
  <c r="R431" s="1"/>
  <c r="M438" s="1"/>
  <c r="Q438" s="1"/>
  <c r="O431"/>
  <c r="Y431"/>
  <c r="K432" s="1"/>
  <c r="AD432" s="1"/>
  <c r="F433" s="1"/>
  <c r="I432" l="1"/>
  <c r="O432" s="1"/>
  <c r="B432"/>
  <c r="AE438"/>
  <c r="H432"/>
  <c r="J433" s="1"/>
  <c r="Z432"/>
  <c r="T432" s="1"/>
  <c r="Y432" l="1"/>
  <c r="K433" s="1"/>
  <c r="AD433" s="1"/>
  <c r="F434" s="1"/>
  <c r="I433"/>
  <c r="Y433" s="1"/>
  <c r="K434" s="1"/>
  <c r="B433"/>
  <c r="Z433"/>
  <c r="T433" s="1"/>
  <c r="G432"/>
  <c r="R432" s="1"/>
  <c r="M439" s="1"/>
  <c r="Q439" s="1"/>
  <c r="H433"/>
  <c r="W446"/>
  <c r="X446" s="1"/>
  <c r="AD434" l="1"/>
  <c r="F435" s="1"/>
  <c r="AE439"/>
  <c r="O433"/>
  <c r="G433"/>
  <c r="R433" s="1"/>
  <c r="M440" s="1"/>
  <c r="Q440" s="1"/>
  <c r="J434"/>
  <c r="AE440" l="1"/>
  <c r="Z434"/>
  <c r="T434" s="1"/>
  <c r="W447"/>
  <c r="X447" s="1"/>
  <c r="I434"/>
  <c r="B434"/>
  <c r="H434"/>
  <c r="G434" l="1"/>
  <c r="R434" s="1"/>
  <c r="M441" s="1"/>
  <c r="Q441" s="1"/>
  <c r="J435"/>
  <c r="I435" s="1"/>
  <c r="O434"/>
  <c r="Y434"/>
  <c r="K435" s="1"/>
  <c r="AD435" s="1"/>
  <c r="F436" s="1"/>
  <c r="AE441" l="1"/>
  <c r="Y435"/>
  <c r="K436" s="1"/>
  <c r="AD436" s="1"/>
  <c r="F437" s="1"/>
  <c r="O435"/>
  <c r="Z435"/>
  <c r="T435" s="1"/>
  <c r="W448"/>
  <c r="X448" s="1"/>
  <c r="B435"/>
  <c r="H435"/>
  <c r="G435" l="1"/>
  <c r="R435" s="1"/>
  <c r="M442" s="1"/>
  <c r="Q442" s="1"/>
  <c r="J436"/>
  <c r="H436" s="1"/>
  <c r="AE442" l="1"/>
  <c r="B436"/>
  <c r="G436"/>
  <c r="R436" s="1"/>
  <c r="M443" s="1"/>
  <c r="Q443" s="1"/>
  <c r="J437"/>
  <c r="W450" s="1"/>
  <c r="W449"/>
  <c r="X449" s="1"/>
  <c r="I436"/>
  <c r="Z436"/>
  <c r="T436" s="1"/>
  <c r="B437" l="1"/>
  <c r="AE443"/>
  <c r="X450"/>
  <c r="O436"/>
  <c r="Y436"/>
  <c r="K437" s="1"/>
  <c r="AD437" s="1"/>
  <c r="F438" s="1"/>
  <c r="I437"/>
  <c r="H437"/>
  <c r="Z437"/>
  <c r="T437" s="1"/>
  <c r="G437" l="1"/>
  <c r="R437" s="1"/>
  <c r="M444" s="1"/>
  <c r="Q444" s="1"/>
  <c r="J438"/>
  <c r="Z438" s="1"/>
  <c r="T438" s="1"/>
  <c r="O437"/>
  <c r="Y437"/>
  <c r="K438" s="1"/>
  <c r="AD438" s="1"/>
  <c r="F439" s="1"/>
  <c r="AE444" l="1"/>
  <c r="W451"/>
  <c r="X451" s="1"/>
  <c r="B438"/>
  <c r="I438"/>
  <c r="H438"/>
  <c r="O438" l="1"/>
  <c r="Y438"/>
  <c r="K439" s="1"/>
  <c r="AD439" s="1"/>
  <c r="F440" s="1"/>
  <c r="G438"/>
  <c r="R438" s="1"/>
  <c r="M445" s="1"/>
  <c r="Q445" s="1"/>
  <c r="J439"/>
  <c r="Z439" s="1"/>
  <c r="T439" s="1"/>
  <c r="AE445" l="1"/>
  <c r="H439"/>
  <c r="W452"/>
  <c r="X452" s="1"/>
  <c r="B439"/>
  <c r="I439"/>
  <c r="G439" l="1"/>
  <c r="R439" s="1"/>
  <c r="M446" s="1"/>
  <c r="Q446" s="1"/>
  <c r="J440"/>
  <c r="W453" s="1"/>
  <c r="X453" s="1"/>
  <c r="O439"/>
  <c r="Y439"/>
  <c r="K440" s="1"/>
  <c r="AD440" s="1"/>
  <c r="F441" s="1"/>
  <c r="AE446" l="1"/>
  <c r="B440"/>
  <c r="Z440"/>
  <c r="T440" s="1"/>
  <c r="I440"/>
  <c r="H440"/>
  <c r="O440" l="1"/>
  <c r="Y440"/>
  <c r="K441" s="1"/>
  <c r="AD441" s="1"/>
  <c r="F442" s="1"/>
  <c r="J441"/>
  <c r="I441" s="1"/>
  <c r="G440"/>
  <c r="R440" s="1"/>
  <c r="M447" s="1"/>
  <c r="Q447" s="1"/>
  <c r="Z441" l="1"/>
  <c r="T441" s="1"/>
  <c r="H441"/>
  <c r="G441" s="1"/>
  <c r="R441" s="1"/>
  <c r="M448" s="1"/>
  <c r="Q448" s="1"/>
  <c r="AE447"/>
  <c r="O441"/>
  <c r="Y441"/>
  <c r="K442" s="1"/>
  <c r="AD442" s="1"/>
  <c r="F443" s="1"/>
  <c r="W454"/>
  <c r="X454" s="1"/>
  <c r="B441"/>
  <c r="J442" l="1"/>
  <c r="W455" s="1"/>
  <c r="X455" s="1"/>
  <c r="AE448"/>
  <c r="Z442" l="1"/>
  <c r="T442" s="1"/>
  <c r="H442"/>
  <c r="J443" s="1"/>
  <c r="W456" s="1"/>
  <c r="X456" s="1"/>
  <c r="I442"/>
  <c r="Y442" s="1"/>
  <c r="K443" s="1"/>
  <c r="AD443" s="1"/>
  <c r="F444" s="1"/>
  <c r="B442"/>
  <c r="G442" l="1"/>
  <c r="R442" s="1"/>
  <c r="M449" s="1"/>
  <c r="Q449" s="1"/>
  <c r="AE449" s="1"/>
  <c r="B443"/>
  <c r="O442"/>
  <c r="Z443"/>
  <c r="T443" s="1"/>
  <c r="I443"/>
  <c r="H443"/>
  <c r="O443" l="1"/>
  <c r="Y443"/>
  <c r="K444" s="1"/>
  <c r="AD444" s="1"/>
  <c r="F445" s="1"/>
  <c r="G443"/>
  <c r="R443" s="1"/>
  <c r="M450" s="1"/>
  <c r="Q450" s="1"/>
  <c r="J444"/>
  <c r="AE450" l="1"/>
  <c r="W457"/>
  <c r="X457" s="1"/>
  <c r="B444"/>
  <c r="Z444"/>
  <c r="T444" s="1"/>
  <c r="H444"/>
  <c r="I444"/>
  <c r="O444" l="1"/>
  <c r="Y444"/>
  <c r="K445" s="1"/>
  <c r="AD445" s="1"/>
  <c r="F446" s="1"/>
  <c r="G444"/>
  <c r="R444" s="1"/>
  <c r="M451" s="1"/>
  <c r="Q451" s="1"/>
  <c r="J445"/>
  <c r="W458" s="1"/>
  <c r="X458" s="1"/>
  <c r="AE451" l="1"/>
  <c r="Z445"/>
  <c r="T445" s="1"/>
  <c r="H445"/>
  <c r="I445"/>
  <c r="B445"/>
  <c r="J446" l="1"/>
  <c r="I446" s="1"/>
  <c r="G445"/>
  <c r="R445" s="1"/>
  <c r="M452" s="1"/>
  <c r="Q452" s="1"/>
  <c r="Y445"/>
  <c r="K446" s="1"/>
  <c r="AD446" s="1"/>
  <c r="F447" s="1"/>
  <c r="O445"/>
  <c r="AE452" l="1"/>
  <c r="B446"/>
  <c r="Z446"/>
  <c r="T446" s="1"/>
  <c r="W459"/>
  <c r="X459" s="1"/>
  <c r="Y446"/>
  <c r="K447" s="1"/>
  <c r="AD447" s="1"/>
  <c r="F448" s="1"/>
  <c r="O446"/>
  <c r="H446"/>
  <c r="J447" l="1"/>
  <c r="G446"/>
  <c r="R446" s="1"/>
  <c r="M453" s="1"/>
  <c r="Q453" s="1"/>
  <c r="AE453" l="1"/>
  <c r="Z447"/>
  <c r="T447" s="1"/>
  <c r="W460"/>
  <c r="X460" s="1"/>
  <c r="B447"/>
  <c r="I447"/>
  <c r="H447"/>
  <c r="G447" l="1"/>
  <c r="R447" s="1"/>
  <c r="M454" s="1"/>
  <c r="Q454" s="1"/>
  <c r="J448"/>
  <c r="W461" s="1"/>
  <c r="X461" s="1"/>
  <c r="O447"/>
  <c r="Y447"/>
  <c r="K448" s="1"/>
  <c r="AD448" s="1"/>
  <c r="F449" s="1"/>
  <c r="AE454" l="1"/>
  <c r="Z448"/>
  <c r="T448" s="1"/>
  <c r="I448"/>
  <c r="B448"/>
  <c r="H448"/>
  <c r="Y448" l="1"/>
  <c r="K449" s="1"/>
  <c r="AD449" s="1"/>
  <c r="F450" s="1"/>
  <c r="O448"/>
  <c r="J449"/>
  <c r="B449" s="1"/>
  <c r="G448"/>
  <c r="R448" s="1"/>
  <c r="M455" s="1"/>
  <c r="Q455" s="1"/>
  <c r="H449" l="1"/>
  <c r="J450" s="1"/>
  <c r="AE455"/>
  <c r="Z449"/>
  <c r="T449" s="1"/>
  <c r="I449"/>
  <c r="W462"/>
  <c r="X462" s="1"/>
  <c r="G449" l="1"/>
  <c r="R449" s="1"/>
  <c r="M456" s="1"/>
  <c r="Q456" s="1"/>
  <c r="AE456" s="1"/>
  <c r="H450"/>
  <c r="W463"/>
  <c r="X463" s="1"/>
  <c r="B450"/>
  <c r="Z450"/>
  <c r="T450" s="1"/>
  <c r="Y449"/>
  <c r="K450" s="1"/>
  <c r="AD450" s="1"/>
  <c r="F451" s="1"/>
  <c r="O449"/>
  <c r="I450"/>
  <c r="J451" l="1"/>
  <c r="I451" s="1"/>
  <c r="G450"/>
  <c r="R450" s="1"/>
  <c r="M457" s="1"/>
  <c r="Q457" s="1"/>
  <c r="O450"/>
  <c r="Y450"/>
  <c r="K451" s="1"/>
  <c r="AD451" s="1"/>
  <c r="F452" s="1"/>
  <c r="AE457" l="1"/>
  <c r="B451"/>
  <c r="W464"/>
  <c r="X464" s="1"/>
  <c r="Z451"/>
  <c r="T451" s="1"/>
  <c r="Y451"/>
  <c r="K452" s="1"/>
  <c r="AD452" s="1"/>
  <c r="F453" s="1"/>
  <c r="O451"/>
  <c r="H451"/>
  <c r="B452" l="1"/>
  <c r="G451"/>
  <c r="R451" s="1"/>
  <c r="M458" s="1"/>
  <c r="Q458" s="1"/>
  <c r="J452"/>
  <c r="AE458" l="1"/>
  <c r="H452"/>
  <c r="W465"/>
  <c r="X465" s="1"/>
  <c r="I452"/>
  <c r="Z452"/>
  <c r="T452" s="1"/>
  <c r="G452" l="1"/>
  <c r="R452" s="1"/>
  <c r="M459" s="1"/>
  <c r="Q459" s="1"/>
  <c r="J453"/>
  <c r="I453" s="1"/>
  <c r="O452"/>
  <c r="Y452"/>
  <c r="K453" s="1"/>
  <c r="AD453" s="1"/>
  <c r="F454" s="1"/>
  <c r="AE459" l="1"/>
  <c r="Y453"/>
  <c r="K454" s="1"/>
  <c r="AD454" s="1"/>
  <c r="F455" s="1"/>
  <c r="O453"/>
  <c r="Z453"/>
  <c r="T453" s="1"/>
  <c r="W466"/>
  <c r="X466" s="1"/>
  <c r="B453"/>
  <c r="H453"/>
  <c r="G453" l="1"/>
  <c r="R453" s="1"/>
  <c r="M460" s="1"/>
  <c r="Q460" s="1"/>
  <c r="J454"/>
  <c r="Z454" s="1"/>
  <c r="T454" s="1"/>
  <c r="AE460" l="1"/>
  <c r="B454"/>
  <c r="W467"/>
  <c r="X467" s="1"/>
  <c r="I454"/>
  <c r="H454"/>
  <c r="Y454" l="1"/>
  <c r="K455" s="1"/>
  <c r="AD455" s="1"/>
  <c r="F456" s="1"/>
  <c r="O454"/>
  <c r="G454"/>
  <c r="R454" s="1"/>
  <c r="M461" s="1"/>
  <c r="Q461" s="1"/>
  <c r="J455"/>
  <c r="H455" s="1"/>
  <c r="AE461" l="1"/>
  <c r="G455"/>
  <c r="R455" s="1"/>
  <c r="M462" s="1"/>
  <c r="Q462" s="1"/>
  <c r="J456"/>
  <c r="Z455"/>
  <c r="T455" s="1"/>
  <c r="W468"/>
  <c r="X468" s="1"/>
  <c r="B455"/>
  <c r="I455"/>
  <c r="AE462" l="1"/>
  <c r="Z456"/>
  <c r="T456" s="1"/>
  <c r="W469"/>
  <c r="X469" s="1"/>
  <c r="Y455"/>
  <c r="K456" s="1"/>
  <c r="AD456" s="1"/>
  <c r="F457" s="1"/>
  <c r="O455"/>
  <c r="I456"/>
  <c r="B456"/>
  <c r="H456"/>
  <c r="G456" l="1"/>
  <c r="R456" s="1"/>
  <c r="M463" s="1"/>
  <c r="Q463" s="1"/>
  <c r="J457"/>
  <c r="W470" s="1"/>
  <c r="X470" s="1"/>
  <c r="O456"/>
  <c r="Y456"/>
  <c r="K457" s="1"/>
  <c r="AD457" s="1"/>
  <c r="F458" s="1"/>
  <c r="AE463" l="1"/>
  <c r="I457"/>
  <c r="H457"/>
  <c r="B457"/>
  <c r="Z457"/>
  <c r="T457" s="1"/>
  <c r="O457" l="1"/>
  <c r="Y457"/>
  <c r="K458" s="1"/>
  <c r="AD458" s="1"/>
  <c r="F459" s="1"/>
  <c r="G457"/>
  <c r="R457" s="1"/>
  <c r="M464" s="1"/>
  <c r="Q464" s="1"/>
  <c r="J458"/>
  <c r="Z458" s="1"/>
  <c r="T458" s="1"/>
  <c r="AE464" l="1"/>
  <c r="H458"/>
  <c r="W471"/>
  <c r="X471" s="1"/>
  <c r="I458"/>
  <c r="B458"/>
  <c r="G458" l="1"/>
  <c r="R458" s="1"/>
  <c r="M465" s="1"/>
  <c r="Q465" s="1"/>
  <c r="J459"/>
  <c r="W472" s="1"/>
  <c r="X472" s="1"/>
  <c r="O458"/>
  <c r="Y458"/>
  <c r="K459" s="1"/>
  <c r="AD459" s="1"/>
  <c r="F460" s="1"/>
  <c r="AE465" l="1"/>
  <c r="Z459"/>
  <c r="T459" s="1"/>
  <c r="I459"/>
  <c r="B459"/>
  <c r="H459"/>
  <c r="Y459" l="1"/>
  <c r="K460" s="1"/>
  <c r="AD460" s="1"/>
  <c r="F461" s="1"/>
  <c r="O459"/>
  <c r="J460"/>
  <c r="G459"/>
  <c r="R459" s="1"/>
  <c r="M466" s="1"/>
  <c r="Q466" s="1"/>
  <c r="AE466" l="1"/>
  <c r="H460"/>
  <c r="W473"/>
  <c r="X473" s="1"/>
  <c r="B460"/>
  <c r="Z460"/>
  <c r="T460" s="1"/>
  <c r="I460"/>
  <c r="G460" l="1"/>
  <c r="R460" s="1"/>
  <c r="M467" s="1"/>
  <c r="Q467" s="1"/>
  <c r="J461"/>
  <c r="H461" s="1"/>
  <c r="Y460"/>
  <c r="K461" s="1"/>
  <c r="AD461" s="1"/>
  <c r="F462" s="1"/>
  <c r="O460"/>
  <c r="AE467" l="1"/>
  <c r="I461"/>
  <c r="Y461" s="1"/>
  <c r="K462" s="1"/>
  <c r="AD462" s="1"/>
  <c r="F463" s="1"/>
  <c r="G461"/>
  <c r="R461" s="1"/>
  <c r="M468" s="1"/>
  <c r="Q468" s="1"/>
  <c r="J462"/>
  <c r="W475" s="1"/>
  <c r="Z461"/>
  <c r="T461" s="1"/>
  <c r="W474"/>
  <c r="X474" s="1"/>
  <c r="B461"/>
  <c r="AE468" l="1"/>
  <c r="O461"/>
  <c r="B462"/>
  <c r="X475"/>
  <c r="I462"/>
  <c r="H462"/>
  <c r="Z462"/>
  <c r="T462" s="1"/>
  <c r="O462" l="1"/>
  <c r="Y462"/>
  <c r="K463" s="1"/>
  <c r="AD463" s="1"/>
  <c r="F464" s="1"/>
  <c r="J463"/>
  <c r="I463" s="1"/>
  <c r="G462"/>
  <c r="R462" s="1"/>
  <c r="M469" s="1"/>
  <c r="Q469" s="1"/>
  <c r="Z463" l="1"/>
  <c r="T463" s="1"/>
  <c r="H463"/>
  <c r="G463" s="1"/>
  <c r="R463" s="1"/>
  <c r="M470" s="1"/>
  <c r="Q470" s="1"/>
  <c r="AE469"/>
  <c r="O463"/>
  <c r="Y463"/>
  <c r="K464" s="1"/>
  <c r="AD464" s="1"/>
  <c r="F465" s="1"/>
  <c r="W476"/>
  <c r="X476" s="1"/>
  <c r="B463"/>
  <c r="J464" l="1"/>
  <c r="W477" s="1"/>
  <c r="X477" s="1"/>
  <c r="AE470"/>
  <c r="I464" l="1"/>
  <c r="Y464" s="1"/>
  <c r="K465" s="1"/>
  <c r="AD465" s="1"/>
  <c r="F466" s="1"/>
  <c r="H464"/>
  <c r="J465" s="1"/>
  <c r="Z464"/>
  <c r="T464" s="1"/>
  <c r="B464"/>
  <c r="O464" l="1"/>
  <c r="I465"/>
  <c r="Y465" s="1"/>
  <c r="K466" s="1"/>
  <c r="AD466" s="1"/>
  <c r="F467" s="1"/>
  <c r="G464"/>
  <c r="R464" s="1"/>
  <c r="M471" s="1"/>
  <c r="Q471" s="1"/>
  <c r="AE471" s="1"/>
  <c r="H465"/>
  <c r="Z465"/>
  <c r="T465" s="1"/>
  <c r="W478"/>
  <c r="X478" s="1"/>
  <c r="B465"/>
  <c r="O465" l="1"/>
  <c r="J466"/>
  <c r="G465"/>
  <c r="R465" s="1"/>
  <c r="M472" s="1"/>
  <c r="Q472" s="1"/>
  <c r="AE472" l="1"/>
  <c r="W479"/>
  <c r="X479" s="1"/>
  <c r="I466"/>
  <c r="B466"/>
  <c r="Z466"/>
  <c r="T466" s="1"/>
  <c r="H466"/>
  <c r="J467" l="1"/>
  <c r="B467" s="1"/>
  <c r="G466"/>
  <c r="R466" s="1"/>
  <c r="M473" s="1"/>
  <c r="Q473" s="1"/>
  <c r="Y466"/>
  <c r="K467" s="1"/>
  <c r="AD467" s="1"/>
  <c r="F468" s="1"/>
  <c r="O466"/>
  <c r="AE473" l="1"/>
  <c r="I467"/>
  <c r="W480"/>
  <c r="X480" s="1"/>
  <c r="Z467"/>
  <c r="T467" s="1"/>
  <c r="H467"/>
  <c r="Y467" l="1"/>
  <c r="K468" s="1"/>
  <c r="AD468" s="1"/>
  <c r="F469" s="1"/>
  <c r="O467"/>
  <c r="G467"/>
  <c r="R467" s="1"/>
  <c r="M474" s="1"/>
  <c r="Q474" s="1"/>
  <c r="J468"/>
  <c r="AE474" l="1"/>
  <c r="B468"/>
  <c r="W481"/>
  <c r="X481" s="1"/>
  <c r="Z468"/>
  <c r="T468" s="1"/>
  <c r="H468"/>
  <c r="I468"/>
  <c r="Y468" l="1"/>
  <c r="K469" s="1"/>
  <c r="AD469" s="1"/>
  <c r="F470" s="1"/>
  <c r="O468"/>
  <c r="G468"/>
  <c r="R468" s="1"/>
  <c r="M475" s="1"/>
  <c r="Q475" s="1"/>
  <c r="J469"/>
  <c r="Z469" s="1"/>
  <c r="T469" s="1"/>
  <c r="AE475" l="1"/>
  <c r="B469"/>
  <c r="H469"/>
  <c r="I469"/>
  <c r="W482"/>
  <c r="X482" s="1"/>
  <c r="G469" l="1"/>
  <c r="R469" s="1"/>
  <c r="M476" s="1"/>
  <c r="Q476" s="1"/>
  <c r="J470"/>
  <c r="W483" s="1"/>
  <c r="X483" s="1"/>
  <c r="Y469"/>
  <c r="K470" s="1"/>
  <c r="AD470" s="1"/>
  <c r="F471" s="1"/>
  <c r="O469"/>
  <c r="AE476" l="1"/>
  <c r="Z470"/>
  <c r="T470" s="1"/>
  <c r="B470"/>
  <c r="I470"/>
  <c r="H470"/>
  <c r="Y470" l="1"/>
  <c r="K471" s="1"/>
  <c r="AD471" s="1"/>
  <c r="F472" s="1"/>
  <c r="O470"/>
  <c r="G470"/>
  <c r="R470" s="1"/>
  <c r="M477" s="1"/>
  <c r="Q477" s="1"/>
  <c r="J471"/>
  <c r="Z471" s="1"/>
  <c r="T471" s="1"/>
  <c r="AE477" l="1"/>
  <c r="H471"/>
  <c r="W484"/>
  <c r="X484" s="1"/>
  <c r="B471"/>
  <c r="I471"/>
  <c r="G471" l="1"/>
  <c r="R471" s="1"/>
  <c r="M478" s="1"/>
  <c r="Q478" s="1"/>
  <c r="J472"/>
  <c r="I472" s="1"/>
  <c r="Y471"/>
  <c r="K472" s="1"/>
  <c r="AD472" s="1"/>
  <c r="F473" s="1"/>
  <c r="O471"/>
  <c r="AE478" l="1"/>
  <c r="Y472"/>
  <c r="K473" s="1"/>
  <c r="AD473" s="1"/>
  <c r="F474" s="1"/>
  <c r="O472"/>
  <c r="H472"/>
  <c r="W485"/>
  <c r="X485" s="1"/>
  <c r="Z472"/>
  <c r="T472" s="1"/>
  <c r="B472"/>
  <c r="J473" l="1"/>
  <c r="B473" s="1"/>
  <c r="G472"/>
  <c r="R472" s="1"/>
  <c r="M479" s="1"/>
  <c r="Q479" s="1"/>
  <c r="AE479" l="1"/>
  <c r="W486"/>
  <c r="X486" s="1"/>
  <c r="I473"/>
  <c r="H473"/>
  <c r="Z473"/>
  <c r="T473" s="1"/>
  <c r="Y473" l="1"/>
  <c r="K474" s="1"/>
  <c r="AD474" s="1"/>
  <c r="F475" s="1"/>
  <c r="O473"/>
  <c r="G473"/>
  <c r="R473" s="1"/>
  <c r="M480" s="1"/>
  <c r="Q480" s="1"/>
  <c r="J474"/>
  <c r="H474" s="1"/>
  <c r="AE480" l="1"/>
  <c r="G474"/>
  <c r="R474" s="1"/>
  <c r="M481" s="1"/>
  <c r="Q481" s="1"/>
  <c r="J475"/>
  <c r="W488" s="1"/>
  <c r="Z474"/>
  <c r="T474" s="1"/>
  <c r="W487"/>
  <c r="X487" s="1"/>
  <c r="B474"/>
  <c r="I474"/>
  <c r="AE481" l="1"/>
  <c r="Y474"/>
  <c r="K475" s="1"/>
  <c r="AD475" s="1"/>
  <c r="F476" s="1"/>
  <c r="O474"/>
  <c r="I475"/>
  <c r="X488"/>
  <c r="B475"/>
  <c r="Z475"/>
  <c r="T475" s="1"/>
  <c r="H475"/>
  <c r="J476" l="1"/>
  <c r="G475"/>
  <c r="R475" s="1"/>
  <c r="M482" s="1"/>
  <c r="Q482" s="1"/>
  <c r="O475"/>
  <c r="Y475"/>
  <c r="K476" s="1"/>
  <c r="AD476" s="1"/>
  <c r="F477" s="1"/>
  <c r="AE482" l="1"/>
  <c r="I476"/>
  <c r="W489"/>
  <c r="X489" s="1"/>
  <c r="H476"/>
  <c r="B476"/>
  <c r="Z476"/>
  <c r="T476" s="1"/>
  <c r="Y476" l="1"/>
  <c r="K477" s="1"/>
  <c r="AD477" s="1"/>
  <c r="F478" s="1"/>
  <c r="O476"/>
  <c r="G476"/>
  <c r="R476" s="1"/>
  <c r="M483" s="1"/>
  <c r="Q483" s="1"/>
  <c r="J477"/>
  <c r="W490" s="1"/>
  <c r="X490" s="1"/>
  <c r="AE483" l="1"/>
  <c r="Z477"/>
  <c r="T477" s="1"/>
  <c r="H477"/>
  <c r="I477"/>
  <c r="B477"/>
  <c r="J478" l="1"/>
  <c r="W491" s="1"/>
  <c r="X491" s="1"/>
  <c r="G477"/>
  <c r="R477" s="1"/>
  <c r="M484" s="1"/>
  <c r="Q484" s="1"/>
  <c r="O477"/>
  <c r="Y477"/>
  <c r="K478" s="1"/>
  <c r="AD478" s="1"/>
  <c r="F479" s="1"/>
  <c r="AE484" l="1"/>
  <c r="B478"/>
  <c r="I478"/>
  <c r="H478"/>
  <c r="Z478"/>
  <c r="T478" s="1"/>
  <c r="Y478" l="1"/>
  <c r="K479" s="1"/>
  <c r="AD479" s="1"/>
  <c r="F480" s="1"/>
  <c r="O478"/>
  <c r="G478"/>
  <c r="R478" s="1"/>
  <c r="M485" s="1"/>
  <c r="Q485" s="1"/>
  <c r="J479"/>
  <c r="AE485" l="1"/>
  <c r="B479"/>
  <c r="W492"/>
  <c r="X492" s="1"/>
  <c r="Z479"/>
  <c r="T479" s="1"/>
  <c r="H479"/>
  <c r="I479"/>
  <c r="O479" l="1"/>
  <c r="Y479"/>
  <c r="K480" s="1"/>
  <c r="AD480" s="1"/>
  <c r="F481" s="1"/>
  <c r="G479"/>
  <c r="R479" s="1"/>
  <c r="M486" s="1"/>
  <c r="Q486" s="1"/>
  <c r="J480"/>
  <c r="B480" s="1"/>
  <c r="AE486" l="1"/>
  <c r="Z480"/>
  <c r="T480" s="1"/>
  <c r="H480"/>
  <c r="I480"/>
  <c r="W493"/>
  <c r="X493" s="1"/>
  <c r="G480" l="1"/>
  <c r="R480" s="1"/>
  <c r="M487" s="1"/>
  <c r="Q487" s="1"/>
  <c r="J481"/>
  <c r="Y480"/>
  <c r="K481" s="1"/>
  <c r="AD481" s="1"/>
  <c r="F482" s="1"/>
  <c r="O480"/>
  <c r="AE487" l="1"/>
  <c r="B481"/>
  <c r="W494"/>
  <c r="X494" s="1"/>
  <c r="I481"/>
  <c r="Z481"/>
  <c r="T481" s="1"/>
  <c r="H481"/>
  <c r="O481" l="1"/>
  <c r="Y481"/>
  <c r="K482" s="1"/>
  <c r="AD482" s="1"/>
  <c r="F483" s="1"/>
  <c r="J482"/>
  <c r="G481"/>
  <c r="R481" s="1"/>
  <c r="M488" s="1"/>
  <c r="Q488" s="1"/>
  <c r="AE488" l="1"/>
  <c r="Z482"/>
  <c r="T482" s="1"/>
  <c r="W495"/>
  <c r="X495" s="1"/>
  <c r="H482"/>
  <c r="I482"/>
  <c r="B482"/>
  <c r="B483" l="1"/>
  <c r="G482"/>
  <c r="R482" s="1"/>
  <c r="M489" s="1"/>
  <c r="Q489" s="1"/>
  <c r="J483"/>
  <c r="W496" s="1"/>
  <c r="X496" s="1"/>
  <c r="O482"/>
  <c r="Y482"/>
  <c r="K483" s="1"/>
  <c r="AD483" s="1"/>
  <c r="F484" s="1"/>
  <c r="AE489" l="1"/>
  <c r="H483"/>
  <c r="G483" s="1"/>
  <c r="R483" s="1"/>
  <c r="M490" s="1"/>
  <c r="Q490" s="1"/>
  <c r="I483"/>
  <c r="Z483"/>
  <c r="T483" s="1"/>
  <c r="AE490" l="1"/>
  <c r="J484"/>
  <c r="Z484" s="1"/>
  <c r="T484" s="1"/>
  <c r="O483"/>
  <c r="Y483"/>
  <c r="K484" s="1"/>
  <c r="AD484" s="1"/>
  <c r="F485" s="1"/>
  <c r="I484" l="1"/>
  <c r="Y484" s="1"/>
  <c r="K485" s="1"/>
  <c r="AD485" s="1"/>
  <c r="F486" s="1"/>
  <c r="W497"/>
  <c r="X497" s="1"/>
  <c r="B484"/>
  <c r="H484"/>
  <c r="J485" s="1"/>
  <c r="O484" l="1"/>
  <c r="G484"/>
  <c r="R484" s="1"/>
  <c r="M491" s="1"/>
  <c r="Q491" s="1"/>
  <c r="I485"/>
  <c r="W498"/>
  <c r="X498" s="1"/>
  <c r="B485"/>
  <c r="Z485"/>
  <c r="T485" s="1"/>
  <c r="H485"/>
  <c r="AE491" l="1"/>
  <c r="G485"/>
  <c r="R485" s="1"/>
  <c r="M492" s="1"/>
  <c r="Q492" s="1"/>
  <c r="J486"/>
  <c r="W499" s="1"/>
  <c r="X499" s="1"/>
  <c r="Y485"/>
  <c r="K486" s="1"/>
  <c r="AD486" s="1"/>
  <c r="F487" s="1"/>
  <c r="O485"/>
  <c r="AE492" l="1"/>
  <c r="I486"/>
  <c r="Z486"/>
  <c r="T486" s="1"/>
  <c r="B486"/>
  <c r="H486"/>
  <c r="O486" l="1"/>
  <c r="Y486"/>
  <c r="K487" s="1"/>
  <c r="AD487" s="1"/>
  <c r="F488" s="1"/>
  <c r="G486"/>
  <c r="R486" s="1"/>
  <c r="M493" s="1"/>
  <c r="Q493" s="1"/>
  <c r="J487"/>
  <c r="AE493" l="1"/>
  <c r="H487"/>
  <c r="W500"/>
  <c r="X500" s="1"/>
  <c r="Z487"/>
  <c r="T487" s="1"/>
  <c r="I487"/>
  <c r="B487"/>
  <c r="G487" l="1"/>
  <c r="R487" s="1"/>
  <c r="M494" s="1"/>
  <c r="Q494" s="1"/>
  <c r="J488"/>
  <c r="W501" s="1"/>
  <c r="X501" s="1"/>
  <c r="O487"/>
  <c r="Y487"/>
  <c r="K488" s="1"/>
  <c r="AD488" s="1"/>
  <c r="F489" s="1"/>
  <c r="B488" l="1"/>
  <c r="AE494"/>
  <c r="I488"/>
  <c r="Z488"/>
  <c r="T488" s="1"/>
  <c r="H488"/>
  <c r="O488" l="1"/>
  <c r="Y488"/>
  <c r="K489" s="1"/>
  <c r="AD489" s="1"/>
  <c r="F490" s="1"/>
  <c r="J489"/>
  <c r="I489" s="1"/>
  <c r="G488"/>
  <c r="R488" s="1"/>
  <c r="M495" s="1"/>
  <c r="Q495" s="1"/>
  <c r="H489" l="1"/>
  <c r="G489" s="1"/>
  <c r="R489" s="1"/>
  <c r="M496" s="1"/>
  <c r="Q496" s="1"/>
  <c r="Z489"/>
  <c r="T489" s="1"/>
  <c r="AE495"/>
  <c r="O489"/>
  <c r="Y489"/>
  <c r="K490" s="1"/>
  <c r="AD490" s="1"/>
  <c r="F491" s="1"/>
  <c r="W502"/>
  <c r="X502" s="1"/>
  <c r="B489"/>
  <c r="J490" l="1"/>
  <c r="W503" s="1"/>
  <c r="X503" s="1"/>
  <c r="AE496"/>
  <c r="B490" l="1"/>
  <c r="Z490"/>
  <c r="T490" s="1"/>
  <c r="I490"/>
  <c r="O490" s="1"/>
  <c r="H490"/>
  <c r="J491" s="1"/>
  <c r="G490" l="1"/>
  <c r="R490" s="1"/>
  <c r="M497" s="1"/>
  <c r="Q497" s="1"/>
  <c r="AE497" s="1"/>
  <c r="I491"/>
  <c r="O491" s="1"/>
  <c r="Y490"/>
  <c r="K491" s="1"/>
  <c r="AD491" s="1"/>
  <c r="F492" s="1"/>
  <c r="H491"/>
  <c r="Z491"/>
  <c r="T491" s="1"/>
  <c r="W504"/>
  <c r="X504" s="1"/>
  <c r="B491"/>
  <c r="Y491" l="1"/>
  <c r="K492" s="1"/>
  <c r="AD492" s="1"/>
  <c r="F493" s="1"/>
  <c r="G491"/>
  <c r="R491" s="1"/>
  <c r="M498" s="1"/>
  <c r="Q498" s="1"/>
  <c r="J492"/>
  <c r="Z492" s="1"/>
  <c r="T492" s="1"/>
  <c r="AE498" l="1"/>
  <c r="B492"/>
  <c r="W505"/>
  <c r="X505" s="1"/>
  <c r="I492"/>
  <c r="H492"/>
  <c r="O492" l="1"/>
  <c r="Y492"/>
  <c r="K493" s="1"/>
  <c r="AD493" s="1"/>
  <c r="F494" s="1"/>
  <c r="G492"/>
  <c r="R492" s="1"/>
  <c r="M499" s="1"/>
  <c r="Q499" s="1"/>
  <c r="J493"/>
  <c r="I493" s="1"/>
  <c r="AE499" l="1"/>
  <c r="O493"/>
  <c r="Y493"/>
  <c r="K494" s="1"/>
  <c r="AD494" s="1"/>
  <c r="F495" s="1"/>
  <c r="Z493"/>
  <c r="T493" s="1"/>
  <c r="H493"/>
  <c r="W506"/>
  <c r="X506" s="1"/>
  <c r="B493"/>
  <c r="G493" l="1"/>
  <c r="R493" s="1"/>
  <c r="M500" s="1"/>
  <c r="Q500" s="1"/>
  <c r="J494"/>
  <c r="Z494" s="1"/>
  <c r="T494" s="1"/>
  <c r="AE500" l="1"/>
  <c r="B494"/>
  <c r="W507"/>
  <c r="X507" s="1"/>
  <c r="I494"/>
  <c r="H494"/>
  <c r="O494" l="1"/>
  <c r="Y494"/>
  <c r="K495" s="1"/>
  <c r="AD495" s="1"/>
  <c r="F496" s="1"/>
  <c r="G494"/>
  <c r="R494" s="1"/>
  <c r="M501" s="1"/>
  <c r="Q501" s="1"/>
  <c r="J495"/>
  <c r="I495" s="1"/>
  <c r="AE501" l="1"/>
  <c r="O495"/>
  <c r="Y495"/>
  <c r="K496" s="1"/>
  <c r="AD496" s="1"/>
  <c r="F497" s="1"/>
  <c r="H495"/>
  <c r="Z495"/>
  <c r="T495" s="1"/>
  <c r="W508"/>
  <c r="X508" s="1"/>
  <c r="B495"/>
  <c r="J496" l="1"/>
  <c r="B496" s="1"/>
  <c r="G495"/>
  <c r="R495" s="1"/>
  <c r="M502" s="1"/>
  <c r="Q502" s="1"/>
  <c r="AE502" l="1"/>
  <c r="W509"/>
  <c r="X509" s="1"/>
  <c r="I496"/>
  <c r="Z496"/>
  <c r="T496" s="1"/>
  <c r="H496"/>
  <c r="G496" l="1"/>
  <c r="R496" s="1"/>
  <c r="M503" s="1"/>
  <c r="Q503" s="1"/>
  <c r="J497"/>
  <c r="Z497" s="1"/>
  <c r="T497" s="1"/>
  <c r="O496"/>
  <c r="Y496"/>
  <c r="K497" s="1"/>
  <c r="AD497" s="1"/>
  <c r="F498" s="1"/>
  <c r="AE503" l="1"/>
  <c r="W510"/>
  <c r="X510" s="1"/>
  <c r="B497"/>
  <c r="I497"/>
  <c r="H497"/>
  <c r="Y497" l="1"/>
  <c r="K498" s="1"/>
  <c r="AD498" s="1"/>
  <c r="F499" s="1"/>
  <c r="O497"/>
  <c r="G497"/>
  <c r="R497" s="1"/>
  <c r="M504" s="1"/>
  <c r="Q504" s="1"/>
  <c r="J498"/>
  <c r="W511" s="1"/>
  <c r="X511" s="1"/>
  <c r="AE504" l="1"/>
  <c r="Z498"/>
  <c r="T498" s="1"/>
  <c r="I498"/>
  <c r="H498"/>
  <c r="B498"/>
  <c r="J499" l="1"/>
  <c r="I499" s="1"/>
  <c r="G498"/>
  <c r="R498" s="1"/>
  <c r="M505" s="1"/>
  <c r="Q505" s="1"/>
  <c r="Y498"/>
  <c r="K499" s="1"/>
  <c r="AD499" s="1"/>
  <c r="F500" s="1"/>
  <c r="O498"/>
  <c r="AE505" l="1"/>
  <c r="Y499"/>
  <c r="K500" s="1"/>
  <c r="AD500" s="1"/>
  <c r="F501" s="1"/>
  <c r="O499"/>
  <c r="H499"/>
  <c r="W512"/>
  <c r="X512" s="1"/>
  <c r="B499"/>
  <c r="Z499"/>
  <c r="T499" s="1"/>
  <c r="B500" l="1"/>
  <c r="G499"/>
  <c r="R499" s="1"/>
  <c r="M506" s="1"/>
  <c r="Q506" s="1"/>
  <c r="J500"/>
  <c r="Z500" s="1"/>
  <c r="T500" s="1"/>
  <c r="AE506" l="1"/>
  <c r="W513"/>
  <c r="X513" s="1"/>
  <c r="I500"/>
  <c r="H500"/>
  <c r="Y500" l="1"/>
  <c r="K501" s="1"/>
  <c r="AD501" s="1"/>
  <c r="F502" s="1"/>
  <c r="O500"/>
  <c r="G500"/>
  <c r="R500" s="1"/>
  <c r="M507" s="1"/>
  <c r="Q507" s="1"/>
  <c r="J501"/>
  <c r="AE507" l="1"/>
  <c r="W514"/>
  <c r="X514" s="1"/>
  <c r="B501"/>
  <c r="H501"/>
  <c r="Z501"/>
  <c r="T501" s="1"/>
  <c r="I501"/>
  <c r="Y501" l="1"/>
  <c r="K502" s="1"/>
  <c r="AD502" s="1"/>
  <c r="F503" s="1"/>
  <c r="O501"/>
  <c r="G501"/>
  <c r="R501" s="1"/>
  <c r="M508" s="1"/>
  <c r="Q508" s="1"/>
  <c r="J502"/>
  <c r="W515" s="1"/>
  <c r="X515" s="1"/>
  <c r="AE508" l="1"/>
  <c r="H502"/>
  <c r="Z502"/>
  <c r="T502" s="1"/>
  <c r="I502"/>
  <c r="B502"/>
  <c r="G502" l="1"/>
  <c r="R502" s="1"/>
  <c r="M509" s="1"/>
  <c r="Q509" s="1"/>
  <c r="J503"/>
  <c r="W516" s="1"/>
  <c r="X516" s="1"/>
  <c r="O502"/>
  <c r="Y502"/>
  <c r="K503" s="1"/>
  <c r="AD503" s="1"/>
  <c r="F504" s="1"/>
  <c r="I503" l="1"/>
  <c r="O503" s="1"/>
  <c r="AE509"/>
  <c r="Z503"/>
  <c r="T503" s="1"/>
  <c r="B503"/>
  <c r="H503"/>
  <c r="Y503" l="1"/>
  <c r="K504" s="1"/>
  <c r="AD504" s="1"/>
  <c r="F505" s="1"/>
  <c r="J504"/>
  <c r="B504" s="1"/>
  <c r="G503"/>
  <c r="R503" s="1"/>
  <c r="M510" s="1"/>
  <c r="Q510" s="1"/>
  <c r="AE510" l="1"/>
  <c r="W517"/>
  <c r="X517" s="1"/>
  <c r="I504"/>
  <c r="Z504"/>
  <c r="T504" s="1"/>
  <c r="H504"/>
  <c r="J505" l="1"/>
  <c r="G504"/>
  <c r="R504" s="1"/>
  <c r="M511" s="1"/>
  <c r="Q511" s="1"/>
  <c r="O504"/>
  <c r="Y504"/>
  <c r="K505" s="1"/>
  <c r="AD505" s="1"/>
  <c r="F506" s="1"/>
  <c r="AE511" l="1"/>
  <c r="H505"/>
  <c r="W518"/>
  <c r="X518" s="1"/>
  <c r="B505"/>
  <c r="I505"/>
  <c r="Z505"/>
  <c r="T505" s="1"/>
  <c r="G505" l="1"/>
  <c r="R505" s="1"/>
  <c r="M512" s="1"/>
  <c r="Q512" s="1"/>
  <c r="J506"/>
  <c r="W519" s="1"/>
  <c r="X519" s="1"/>
  <c r="O505"/>
  <c r="Y505"/>
  <c r="K506" s="1"/>
  <c r="AD506" s="1"/>
  <c r="F507" s="1"/>
  <c r="AE512" l="1"/>
  <c r="I506"/>
  <c r="O506" s="1"/>
  <c r="Z506"/>
  <c r="T506" s="1"/>
  <c r="B506"/>
  <c r="H506"/>
  <c r="Y506" l="1"/>
  <c r="K507" s="1"/>
  <c r="AD507" s="1"/>
  <c r="F508" s="1"/>
  <c r="G506"/>
  <c r="R506" s="1"/>
  <c r="M513" s="1"/>
  <c r="Q513" s="1"/>
  <c r="J507"/>
  <c r="B507" s="1"/>
  <c r="AE513" l="1"/>
  <c r="Z507"/>
  <c r="T507" s="1"/>
  <c r="W520"/>
  <c r="X520" s="1"/>
  <c r="I507"/>
  <c r="H507"/>
  <c r="Y507" l="1"/>
  <c r="K508" s="1"/>
  <c r="AD508" s="1"/>
  <c r="F509" s="1"/>
  <c r="O507"/>
  <c r="G507"/>
  <c r="R507" s="1"/>
  <c r="M514" s="1"/>
  <c r="Q514" s="1"/>
  <c r="J508"/>
  <c r="H508" s="1"/>
  <c r="AE514" l="1"/>
  <c r="J509"/>
  <c r="W522" s="1"/>
  <c r="G508"/>
  <c r="R508" s="1"/>
  <c r="M515" s="1"/>
  <c r="Q515" s="1"/>
  <c r="B508"/>
  <c r="W521"/>
  <c r="X521" s="1"/>
  <c r="Z508"/>
  <c r="T508" s="1"/>
  <c r="I508"/>
  <c r="X522" l="1"/>
  <c r="AE515"/>
  <c r="B509"/>
  <c r="Z509"/>
  <c r="T509" s="1"/>
  <c r="Y508"/>
  <c r="K509" s="1"/>
  <c r="AD509" s="1"/>
  <c r="F510" s="1"/>
  <c r="I509"/>
  <c r="O508"/>
  <c r="H509"/>
  <c r="G509" l="1"/>
  <c r="R509" s="1"/>
  <c r="M516" s="1"/>
  <c r="Q516" s="1"/>
  <c r="J510"/>
  <c r="Z510" s="1"/>
  <c r="T510" s="1"/>
  <c r="O509"/>
  <c r="Y509"/>
  <c r="K510" s="1"/>
  <c r="AD510" s="1"/>
  <c r="F511" s="1"/>
  <c r="I510" l="1"/>
  <c r="O510" s="1"/>
  <c r="AE516"/>
  <c r="H510"/>
  <c r="W523"/>
  <c r="X523" s="1"/>
  <c r="B510"/>
  <c r="Y510" l="1"/>
  <c r="K511" s="1"/>
  <c r="AD511" s="1"/>
  <c r="F512" s="1"/>
  <c r="G510"/>
  <c r="R510" s="1"/>
  <c r="M517" s="1"/>
  <c r="Q517" s="1"/>
  <c r="J511"/>
  <c r="H511" s="1"/>
  <c r="B511" l="1"/>
  <c r="AE517"/>
  <c r="Z511"/>
  <c r="T511" s="1"/>
  <c r="W524"/>
  <c r="X524" s="1"/>
  <c r="I511"/>
  <c r="G511"/>
  <c r="R511" s="1"/>
  <c r="M518" s="1"/>
  <c r="Q518" s="1"/>
  <c r="J512"/>
  <c r="W525" s="1"/>
  <c r="AE518" l="1"/>
  <c r="X525"/>
  <c r="B512"/>
  <c r="O511"/>
  <c r="Y511"/>
  <c r="K512" s="1"/>
  <c r="AD512" s="1"/>
  <c r="F513" s="1"/>
  <c r="I512"/>
  <c r="Z512"/>
  <c r="T512" s="1"/>
  <c r="H512"/>
  <c r="J513" l="1"/>
  <c r="W526" s="1"/>
  <c r="X526" s="1"/>
  <c r="G512"/>
  <c r="R512" s="1"/>
  <c r="M519" s="1"/>
  <c r="Q519" s="1"/>
  <c r="Y512"/>
  <c r="K513" s="1"/>
  <c r="AD513" s="1"/>
  <c r="F514" s="1"/>
  <c r="O512"/>
  <c r="AE519" l="1"/>
  <c r="I513"/>
  <c r="O513" s="1"/>
  <c r="Z513"/>
  <c r="T513" s="1"/>
  <c r="B513"/>
  <c r="H513"/>
  <c r="Y513" l="1"/>
  <c r="K514" s="1"/>
  <c r="AD514" s="1"/>
  <c r="F515" s="1"/>
  <c r="G513"/>
  <c r="R513" s="1"/>
  <c r="M520" s="1"/>
  <c r="Q520" s="1"/>
  <c r="J514"/>
  <c r="AE520" l="1"/>
  <c r="W527"/>
  <c r="X527" s="1"/>
  <c r="I514"/>
  <c r="B514"/>
  <c r="Z514"/>
  <c r="T514" s="1"/>
  <c r="H514"/>
  <c r="O514" l="1"/>
  <c r="Y514"/>
  <c r="K515" s="1"/>
  <c r="AD515" s="1"/>
  <c r="F516" s="1"/>
  <c r="G514"/>
  <c r="R514" s="1"/>
  <c r="M521" s="1"/>
  <c r="Q521" s="1"/>
  <c r="J515"/>
  <c r="W528" s="1"/>
  <c r="X528" s="1"/>
  <c r="AE521" l="1"/>
  <c r="H515"/>
  <c r="Z515"/>
  <c r="T515" s="1"/>
  <c r="I515"/>
  <c r="B515"/>
  <c r="J516" l="1"/>
  <c r="W529" s="1"/>
  <c r="X529" s="1"/>
  <c r="G515"/>
  <c r="R515" s="1"/>
  <c r="M522" s="1"/>
  <c r="Q522" s="1"/>
  <c r="Y515"/>
  <c r="K516" s="1"/>
  <c r="AD516" s="1"/>
  <c r="F517" s="1"/>
  <c r="O515"/>
  <c r="AE522" l="1"/>
  <c r="I516"/>
  <c r="H516"/>
  <c r="B516"/>
  <c r="Z516"/>
  <c r="T516" s="1"/>
  <c r="G516" l="1"/>
  <c r="R516" s="1"/>
  <c r="M523" s="1"/>
  <c r="Q523" s="1"/>
  <c r="J517"/>
  <c r="O516"/>
  <c r="Y516"/>
  <c r="K517" s="1"/>
  <c r="AD517" s="1"/>
  <c r="F518" s="1"/>
  <c r="AE523" l="1"/>
  <c r="I517"/>
  <c r="W530"/>
  <c r="X530" s="1"/>
  <c r="B517"/>
  <c r="Z517"/>
  <c r="T517" s="1"/>
  <c r="H517"/>
  <c r="O517" l="1"/>
  <c r="Y517"/>
  <c r="K518" s="1"/>
  <c r="AD518" s="1"/>
  <c r="F519" s="1"/>
  <c r="J518"/>
  <c r="I518" s="1"/>
  <c r="G517"/>
  <c r="R517" s="1"/>
  <c r="M524" s="1"/>
  <c r="Q524" s="1"/>
  <c r="B518" l="1"/>
  <c r="Z518"/>
  <c r="T518" s="1"/>
  <c r="AE524"/>
  <c r="O518"/>
  <c r="Y518"/>
  <c r="K519" s="1"/>
  <c r="AD519" s="1"/>
  <c r="F520" s="1"/>
  <c r="H518"/>
  <c r="W531"/>
  <c r="X531" s="1"/>
  <c r="J519" l="1"/>
  <c r="G518"/>
  <c r="R518" s="1"/>
  <c r="M525" s="1"/>
  <c r="Q525" s="1"/>
  <c r="AE525" l="1"/>
  <c r="W532"/>
  <c r="X532" s="1"/>
  <c r="I519"/>
  <c r="B519"/>
  <c r="Z519"/>
  <c r="T519" s="1"/>
  <c r="H519"/>
  <c r="G519" l="1"/>
  <c r="R519" s="1"/>
  <c r="M526" s="1"/>
  <c r="Q526" s="1"/>
  <c r="J520"/>
  <c r="B520" s="1"/>
  <c r="Y519"/>
  <c r="K520" s="1"/>
  <c r="AD520" s="1"/>
  <c r="F521" s="1"/>
  <c r="O519"/>
  <c r="AE526" l="1"/>
  <c r="Z520"/>
  <c r="T520" s="1"/>
  <c r="W533"/>
  <c r="X533" s="1"/>
  <c r="I520"/>
  <c r="H520"/>
  <c r="J521" l="1"/>
  <c r="G520"/>
  <c r="R520" s="1"/>
  <c r="M527" s="1"/>
  <c r="Q527" s="1"/>
  <c r="O520"/>
  <c r="Y520"/>
  <c r="K521" s="1"/>
  <c r="AD521" s="1"/>
  <c r="F522" s="1"/>
  <c r="AE527" l="1"/>
  <c r="I521"/>
  <c r="W534"/>
  <c r="X534" s="1"/>
  <c r="B521"/>
  <c r="Z521"/>
  <c r="T521" s="1"/>
  <c r="H521"/>
  <c r="J522" l="1"/>
  <c r="G521"/>
  <c r="R521" s="1"/>
  <c r="M528" s="1"/>
  <c r="Q528" s="1"/>
  <c r="O521"/>
  <c r="Y521"/>
  <c r="K522" s="1"/>
  <c r="AD522" s="1"/>
  <c r="F523" s="1"/>
  <c r="AE528" l="1"/>
  <c r="H522"/>
  <c r="W535"/>
  <c r="X535" s="1"/>
  <c r="Z522"/>
  <c r="T522" s="1"/>
  <c r="I522"/>
  <c r="B522"/>
  <c r="B523" l="1"/>
  <c r="G522"/>
  <c r="R522" s="1"/>
  <c r="M529" s="1"/>
  <c r="Q529" s="1"/>
  <c r="J523"/>
  <c r="W536" s="1"/>
  <c r="X536" s="1"/>
  <c r="O522"/>
  <c r="Y522"/>
  <c r="K523" s="1"/>
  <c r="AD523" s="1"/>
  <c r="F524" s="1"/>
  <c r="AE529" l="1"/>
  <c r="I523"/>
  <c r="Y523" s="1"/>
  <c r="K524" s="1"/>
  <c r="AD524" s="1"/>
  <c r="F525" s="1"/>
  <c r="H523"/>
  <c r="J524" s="1"/>
  <c r="Z523"/>
  <c r="T523" s="1"/>
  <c r="O523" l="1"/>
  <c r="W537"/>
  <c r="X537" s="1"/>
  <c r="B524"/>
  <c r="G523"/>
  <c r="R523" s="1"/>
  <c r="M530" s="1"/>
  <c r="Q530" s="1"/>
  <c r="Z524"/>
  <c r="T524" s="1"/>
  <c r="I524"/>
  <c r="H524"/>
  <c r="AE530" l="1"/>
  <c r="Y524"/>
  <c r="K525" s="1"/>
  <c r="AD525" s="1"/>
  <c r="F526" s="1"/>
  <c r="O524"/>
  <c r="G524"/>
  <c r="R524" s="1"/>
  <c r="M531" s="1"/>
  <c r="Q531" s="1"/>
  <c r="J525"/>
  <c r="H525" s="1"/>
  <c r="AE531" l="1"/>
  <c r="Z525"/>
  <c r="T525" s="1"/>
  <c r="J526"/>
  <c r="W539" s="1"/>
  <c r="G525"/>
  <c r="R525" s="1"/>
  <c r="M532" s="1"/>
  <c r="Q532" s="1"/>
  <c r="I525"/>
  <c r="W538"/>
  <c r="X538" s="1"/>
  <c r="B525"/>
  <c r="AE532" l="1"/>
  <c r="X539"/>
  <c r="H526"/>
  <c r="B526"/>
  <c r="Y525"/>
  <c r="K526" s="1"/>
  <c r="AD526" s="1"/>
  <c r="F527" s="1"/>
  <c r="O525"/>
  <c r="I526"/>
  <c r="Z526"/>
  <c r="T526" s="1"/>
  <c r="G526" l="1"/>
  <c r="R526" s="1"/>
  <c r="M533" s="1"/>
  <c r="Q533" s="1"/>
  <c r="J527"/>
  <c r="W540" s="1"/>
  <c r="X540" s="1"/>
  <c r="O526"/>
  <c r="Y526"/>
  <c r="K527" s="1"/>
  <c r="AD527" s="1"/>
  <c r="F528" s="1"/>
  <c r="AE533" l="1"/>
  <c r="I527"/>
  <c r="Z527"/>
  <c r="T527" s="1"/>
  <c r="B527"/>
  <c r="H527"/>
  <c r="O527" l="1"/>
  <c r="Y527"/>
  <c r="K528" s="1"/>
  <c r="AD528" s="1"/>
  <c r="F529" s="1"/>
  <c r="G527"/>
  <c r="R527" s="1"/>
  <c r="M534" s="1"/>
  <c r="Q534" s="1"/>
  <c r="J528"/>
  <c r="W541" s="1"/>
  <c r="X541" s="1"/>
  <c r="AE534" l="1"/>
  <c r="B528"/>
  <c r="H528"/>
  <c r="Z528"/>
  <c r="T528" s="1"/>
  <c r="I528"/>
  <c r="G528" l="1"/>
  <c r="R528" s="1"/>
  <c r="M535" s="1"/>
  <c r="Q535" s="1"/>
  <c r="J529"/>
  <c r="Y528"/>
  <c r="K529" s="1"/>
  <c r="AD529" s="1"/>
  <c r="F530" s="1"/>
  <c r="O528"/>
  <c r="AE535" l="1"/>
  <c r="W542"/>
  <c r="X542" s="1"/>
  <c r="B529"/>
  <c r="I529"/>
  <c r="Z529"/>
  <c r="T529" s="1"/>
  <c r="H529"/>
  <c r="Y529" l="1"/>
  <c r="K530" s="1"/>
  <c r="AD530" s="1"/>
  <c r="F531" s="1"/>
  <c r="O529"/>
  <c r="G529"/>
  <c r="R529" s="1"/>
  <c r="M536" s="1"/>
  <c r="Q536" s="1"/>
  <c r="J530"/>
  <c r="W543" s="1"/>
  <c r="X543" s="1"/>
  <c r="AE536" l="1"/>
  <c r="H530"/>
  <c r="Z530"/>
  <c r="T530" s="1"/>
  <c r="I530"/>
  <c r="B530"/>
  <c r="J531" l="1"/>
  <c r="G530"/>
  <c r="R530" s="1"/>
  <c r="M537" s="1"/>
  <c r="Q537" s="1"/>
  <c r="Y530"/>
  <c r="K531" s="1"/>
  <c r="AD531" s="1"/>
  <c r="F532" s="1"/>
  <c r="O530"/>
  <c r="AE537" l="1"/>
  <c r="I531"/>
  <c r="W544"/>
  <c r="X544" s="1"/>
  <c r="B531"/>
  <c r="H531"/>
  <c r="Z531"/>
  <c r="T531" s="1"/>
  <c r="Y531" l="1"/>
  <c r="K532" s="1"/>
  <c r="AD532" s="1"/>
  <c r="F533" s="1"/>
  <c r="O531"/>
  <c r="G531"/>
  <c r="R531" s="1"/>
  <c r="M538" s="1"/>
  <c r="Q538" s="1"/>
  <c r="J532"/>
  <c r="W545" s="1"/>
  <c r="X545" s="1"/>
  <c r="AE538" l="1"/>
  <c r="I532"/>
  <c r="Z532"/>
  <c r="T532" s="1"/>
  <c r="H532"/>
  <c r="B532"/>
  <c r="J533" l="1"/>
  <c r="W546" s="1"/>
  <c r="X546" s="1"/>
  <c r="G532"/>
  <c r="R532" s="1"/>
  <c r="M539" s="1"/>
  <c r="Q539" s="1"/>
  <c r="O532"/>
  <c r="Y532"/>
  <c r="K533" s="1"/>
  <c r="AD533" s="1"/>
  <c r="F534" s="1"/>
  <c r="AE539" l="1"/>
  <c r="Z533"/>
  <c r="T533" s="1"/>
  <c r="I533"/>
  <c r="B533"/>
  <c r="H533"/>
  <c r="O533" l="1"/>
  <c r="Y533"/>
  <c r="K534" s="1"/>
  <c r="AD534" s="1"/>
  <c r="F535" s="1"/>
  <c r="G533"/>
  <c r="R533" s="1"/>
  <c r="M540" s="1"/>
  <c r="Q540" s="1"/>
  <c r="J534"/>
  <c r="W547" s="1"/>
  <c r="X547" s="1"/>
  <c r="AE540" l="1"/>
  <c r="H534"/>
  <c r="I534"/>
  <c r="Z534"/>
  <c r="T534" s="1"/>
  <c r="B534"/>
  <c r="J535" l="1"/>
  <c r="W548" s="1"/>
  <c r="X548" s="1"/>
  <c r="G534"/>
  <c r="R534" s="1"/>
  <c r="M541" s="1"/>
  <c r="Q541" s="1"/>
  <c r="Y534"/>
  <c r="K535" s="1"/>
  <c r="AD535" s="1"/>
  <c r="F536" s="1"/>
  <c r="O534"/>
  <c r="AE541" l="1"/>
  <c r="I535"/>
  <c r="Z535"/>
  <c r="T535" s="1"/>
  <c r="B535"/>
  <c r="H535"/>
  <c r="O535" l="1"/>
  <c r="Y535"/>
  <c r="K536" s="1"/>
  <c r="AD536" s="1"/>
  <c r="F537" s="1"/>
  <c r="J536"/>
  <c r="W549" s="1"/>
  <c r="X549" s="1"/>
  <c r="G535"/>
  <c r="R535" s="1"/>
  <c r="M542" s="1"/>
  <c r="Q542" s="1"/>
  <c r="B536" l="1"/>
  <c r="Z536"/>
  <c r="T536" s="1"/>
  <c r="H536"/>
  <c r="J537" s="1"/>
  <c r="W550" s="1"/>
  <c r="X550" s="1"/>
  <c r="I536"/>
  <c r="Y536" s="1"/>
  <c r="K537" s="1"/>
  <c r="AD537" s="1"/>
  <c r="F538" s="1"/>
  <c r="AE542"/>
  <c r="O536"/>
  <c r="G536" l="1"/>
  <c r="R536" s="1"/>
  <c r="M543" s="1"/>
  <c r="Q543" s="1"/>
  <c r="AE543" s="1"/>
  <c r="Z537"/>
  <c r="T537" s="1"/>
  <c r="I537"/>
  <c r="B537"/>
  <c r="H537"/>
  <c r="Y537" l="1"/>
  <c r="K538" s="1"/>
  <c r="AD538" s="1"/>
  <c r="F539" s="1"/>
  <c r="O537"/>
  <c r="G537"/>
  <c r="R537" s="1"/>
  <c r="M544" s="1"/>
  <c r="Q544" s="1"/>
  <c r="J538"/>
  <c r="W551" s="1"/>
  <c r="X551" s="1"/>
  <c r="Z538" l="1"/>
  <c r="T538" s="1"/>
  <c r="AE544"/>
  <c r="H538"/>
  <c r="I538"/>
  <c r="B538"/>
  <c r="G538" l="1"/>
  <c r="R538" s="1"/>
  <c r="M545" s="1"/>
  <c r="Q545" s="1"/>
  <c r="J539"/>
  <c r="W552" s="1"/>
  <c r="X552" s="1"/>
  <c r="Y538"/>
  <c r="K539" s="1"/>
  <c r="AD539" s="1"/>
  <c r="F540" s="1"/>
  <c r="O538"/>
  <c r="AE545" l="1"/>
  <c r="B539"/>
  <c r="Z539"/>
  <c r="T539" s="1"/>
  <c r="I539"/>
  <c r="H539"/>
  <c r="O539" l="1"/>
  <c r="Y539"/>
  <c r="K540" s="1"/>
  <c r="AD540" s="1"/>
  <c r="F541" s="1"/>
  <c r="J540"/>
  <c r="I540" s="1"/>
  <c r="G539"/>
  <c r="R539" s="1"/>
  <c r="M546" s="1"/>
  <c r="Q546" s="1"/>
  <c r="AE546" l="1"/>
  <c r="H540"/>
  <c r="J541" s="1"/>
  <c r="I541" s="1"/>
  <c r="O540"/>
  <c r="Y540"/>
  <c r="K541" s="1"/>
  <c r="AD541" s="1"/>
  <c r="F542" s="1"/>
  <c r="Z540"/>
  <c r="T540" s="1"/>
  <c r="W553"/>
  <c r="X553" s="1"/>
  <c r="B540"/>
  <c r="H541" l="1"/>
  <c r="J542" s="1"/>
  <c r="G540"/>
  <c r="R540" s="1"/>
  <c r="M547" s="1"/>
  <c r="Q547" s="1"/>
  <c r="Z541"/>
  <c r="T541" s="1"/>
  <c r="Y541"/>
  <c r="K542" s="1"/>
  <c r="AD542" s="1"/>
  <c r="F543" s="1"/>
  <c r="O541"/>
  <c r="B541"/>
  <c r="W554"/>
  <c r="X554" s="1"/>
  <c r="G541" l="1"/>
  <c r="R541" s="1"/>
  <c r="M548" s="1"/>
  <c r="Q548" s="1"/>
  <c r="AE547"/>
  <c r="Z542"/>
  <c r="T542" s="1"/>
  <c r="W555"/>
  <c r="X555" s="1"/>
  <c r="I542"/>
  <c r="B542"/>
  <c r="H542"/>
  <c r="AE548" l="1"/>
  <c r="J543"/>
  <c r="W556" s="1"/>
  <c r="X556" s="1"/>
  <c r="G542"/>
  <c r="R542" s="1"/>
  <c r="M549" s="1"/>
  <c r="Q549" s="1"/>
  <c r="Y542"/>
  <c r="K543" s="1"/>
  <c r="AD543" s="1"/>
  <c r="F544" s="1"/>
  <c r="O542"/>
  <c r="AE549" l="1"/>
  <c r="H543"/>
  <c r="I543"/>
  <c r="B543"/>
  <c r="Z543"/>
  <c r="T543" s="1"/>
  <c r="G543" l="1"/>
  <c r="R543" s="1"/>
  <c r="M550" s="1"/>
  <c r="Q550" s="1"/>
  <c r="J544"/>
  <c r="W557" s="1"/>
  <c r="X557" s="1"/>
  <c r="Y543"/>
  <c r="K544" s="1"/>
  <c r="AD544" s="1"/>
  <c r="F545" s="1"/>
  <c r="O543"/>
  <c r="AE550" l="1"/>
  <c r="I544"/>
  <c r="H544"/>
  <c r="B544"/>
  <c r="Z544"/>
  <c r="T544" s="1"/>
  <c r="Y544" l="1"/>
  <c r="K545" s="1"/>
  <c r="AD545" s="1"/>
  <c r="F546" s="1"/>
  <c r="O544"/>
  <c r="J545"/>
  <c r="B545" s="1"/>
  <c r="G544"/>
  <c r="R544" s="1"/>
  <c r="M551" s="1"/>
  <c r="Q551" s="1"/>
  <c r="H545" l="1"/>
  <c r="G545" s="1"/>
  <c r="R545" s="1"/>
  <c r="M552" s="1"/>
  <c r="Q552" s="1"/>
  <c r="Z545"/>
  <c r="T545" s="1"/>
  <c r="AE551"/>
  <c r="I545"/>
  <c r="W558"/>
  <c r="X558" s="1"/>
  <c r="J546" l="1"/>
  <c r="W559" s="1"/>
  <c r="X559" s="1"/>
  <c r="AE552"/>
  <c r="O545"/>
  <c r="Y545"/>
  <c r="K546" s="1"/>
  <c r="AD546" s="1"/>
  <c r="F547" s="1"/>
  <c r="H546" l="1"/>
  <c r="G546" s="1"/>
  <c r="R546" s="1"/>
  <c r="M553" s="1"/>
  <c r="Q553" s="1"/>
  <c r="AE553" s="1"/>
  <c r="Z546"/>
  <c r="T546" s="1"/>
  <c r="B546"/>
  <c r="I546"/>
  <c r="Y546" s="1"/>
  <c r="K547" s="1"/>
  <c r="AD547" s="1"/>
  <c r="F548" s="1"/>
  <c r="O546" l="1"/>
  <c r="J547"/>
  <c r="I547" s="1"/>
  <c r="Y547" s="1"/>
  <c r="K548" s="1"/>
  <c r="AD548" s="1"/>
  <c r="F549" s="1"/>
  <c r="B547" l="1"/>
  <c r="H547"/>
  <c r="J548" s="1"/>
  <c r="Z547"/>
  <c r="T547" s="1"/>
  <c r="O547"/>
  <c r="W560"/>
  <c r="X560" s="1"/>
  <c r="G547" l="1"/>
  <c r="R547" s="1"/>
  <c r="M554" s="1"/>
  <c r="Q554" s="1"/>
  <c r="AE554" s="1"/>
  <c r="B548"/>
  <c r="I548"/>
  <c r="W561"/>
  <c r="X561" s="1"/>
  <c r="H548"/>
  <c r="Z548"/>
  <c r="T548" s="1"/>
  <c r="O548" l="1"/>
  <c r="Y548"/>
  <c r="K549" s="1"/>
  <c r="AD549" s="1"/>
  <c r="F550" s="1"/>
  <c r="J549"/>
  <c r="I549" s="1"/>
  <c r="G548"/>
  <c r="R548" s="1"/>
  <c r="M555" s="1"/>
  <c r="Q555" s="1"/>
  <c r="Z549" l="1"/>
  <c r="T549" s="1"/>
  <c r="AE555"/>
  <c r="Y549"/>
  <c r="K550" s="1"/>
  <c r="AD550" s="1"/>
  <c r="F551" s="1"/>
  <c r="O549"/>
  <c r="H549"/>
  <c r="W562"/>
  <c r="X562" s="1"/>
  <c r="B549"/>
  <c r="J550" l="1"/>
  <c r="G549"/>
  <c r="R549" s="1"/>
  <c r="M556" s="1"/>
  <c r="Q556" s="1"/>
  <c r="AE556" l="1"/>
  <c r="H550"/>
  <c r="W563"/>
  <c r="X563" s="1"/>
  <c r="I550"/>
  <c r="Z550"/>
  <c r="T550" s="1"/>
  <c r="B550"/>
  <c r="G550" l="1"/>
  <c r="R550" s="1"/>
  <c r="M557" s="1"/>
  <c r="Q557" s="1"/>
  <c r="J551"/>
  <c r="W564" s="1"/>
  <c r="X564" s="1"/>
  <c r="O550"/>
  <c r="Y550"/>
  <c r="K551" s="1"/>
  <c r="AD551" s="1"/>
  <c r="F552" s="1"/>
  <c r="AE557" l="1"/>
  <c r="H551"/>
  <c r="I551"/>
  <c r="B551"/>
  <c r="Z551"/>
  <c r="T551" s="1"/>
  <c r="G551" l="1"/>
  <c r="R551" s="1"/>
  <c r="M558" s="1"/>
  <c r="Q558" s="1"/>
  <c r="J552"/>
  <c r="Y551"/>
  <c r="K552" s="1"/>
  <c r="AD552" s="1"/>
  <c r="F553" s="1"/>
  <c r="O551"/>
  <c r="AE558" l="1"/>
  <c r="H552"/>
  <c r="W565"/>
  <c r="X565" s="1"/>
  <c r="I552"/>
  <c r="B552"/>
  <c r="Z552"/>
  <c r="T552" s="1"/>
  <c r="G552" l="1"/>
  <c r="R552" s="1"/>
  <c r="M559" s="1"/>
  <c r="Q559" s="1"/>
  <c r="J553"/>
  <c r="W566" s="1"/>
  <c r="X566" s="1"/>
  <c r="O552"/>
  <c r="Y552"/>
  <c r="K553" s="1"/>
  <c r="AD553" s="1"/>
  <c r="F554" s="1"/>
  <c r="AE559" l="1"/>
  <c r="I553"/>
  <c r="H553"/>
  <c r="B553"/>
  <c r="Z553"/>
  <c r="T553" s="1"/>
  <c r="O553" l="1"/>
  <c r="Y553"/>
  <c r="K554" s="1"/>
  <c r="AD554" s="1"/>
  <c r="F555" s="1"/>
  <c r="G553"/>
  <c r="R553" s="1"/>
  <c r="M560" s="1"/>
  <c r="Q560" s="1"/>
  <c r="J554"/>
  <c r="W567" s="1"/>
  <c r="X567" s="1"/>
  <c r="AE560" l="1"/>
  <c r="B554"/>
  <c r="H554"/>
  <c r="Z554"/>
  <c r="T554" s="1"/>
  <c r="I554"/>
  <c r="B555" l="1"/>
  <c r="G554"/>
  <c r="R554" s="1"/>
  <c r="M561" s="1"/>
  <c r="Q561" s="1"/>
  <c r="J555"/>
  <c r="W568" s="1"/>
  <c r="X568" s="1"/>
  <c r="O554"/>
  <c r="Y554"/>
  <c r="K555" s="1"/>
  <c r="AD555" s="1"/>
  <c r="F556" s="1"/>
  <c r="AE561" l="1"/>
  <c r="H555"/>
  <c r="G555" s="1"/>
  <c r="R555" s="1"/>
  <c r="M562" s="1"/>
  <c r="Q562" s="1"/>
  <c r="I555"/>
  <c r="Y555" s="1"/>
  <c r="K556" s="1"/>
  <c r="AD556" s="1"/>
  <c r="F557" s="1"/>
  <c r="Z555"/>
  <c r="T555" s="1"/>
  <c r="J556" l="1"/>
  <c r="W569" s="1"/>
  <c r="X569" s="1"/>
  <c r="AE562"/>
  <c r="O555"/>
  <c r="I556" l="1"/>
  <c r="Y556" s="1"/>
  <c r="K557" s="1"/>
  <c r="AD557" s="1"/>
  <c r="F558" s="1"/>
  <c r="H556"/>
  <c r="J557" s="1"/>
  <c r="W570" s="1"/>
  <c r="X570" s="1"/>
  <c r="Z556"/>
  <c r="T556" s="1"/>
  <c r="B556"/>
  <c r="O556" l="1"/>
  <c r="G556"/>
  <c r="R556" s="1"/>
  <c r="M563" s="1"/>
  <c r="Q563" s="1"/>
  <c r="AE563" s="1"/>
  <c r="Z557"/>
  <c r="T557" s="1"/>
  <c r="H557"/>
  <c r="G557" s="1"/>
  <c r="R557" s="1"/>
  <c r="M564" s="1"/>
  <c r="Q564" s="1"/>
  <c r="I557"/>
  <c r="B557"/>
  <c r="J558" l="1"/>
  <c r="W571" s="1"/>
  <c r="X571" s="1"/>
  <c r="AE564"/>
  <c r="Y557"/>
  <c r="K558" s="1"/>
  <c r="AD558" s="1"/>
  <c r="F559" s="1"/>
  <c r="O557"/>
  <c r="B558" l="1"/>
  <c r="Z558"/>
  <c r="T558" s="1"/>
  <c r="I558"/>
  <c r="Y558" s="1"/>
  <c r="K559" s="1"/>
  <c r="AD559" s="1"/>
  <c r="F560" s="1"/>
  <c r="H558"/>
  <c r="G558" s="1"/>
  <c r="R558" s="1"/>
  <c r="M565" s="1"/>
  <c r="Q565" s="1"/>
  <c r="J559" l="1"/>
  <c r="W572" s="1"/>
  <c r="X572" s="1"/>
  <c r="O558"/>
  <c r="AE565"/>
  <c r="B559" l="1"/>
  <c r="Z559"/>
  <c r="T559" s="1"/>
  <c r="I559"/>
  <c r="Y559" s="1"/>
  <c r="K560" s="1"/>
  <c r="AD560" s="1"/>
  <c r="F561" s="1"/>
  <c r="H559"/>
  <c r="G559" s="1"/>
  <c r="R559" s="1"/>
  <c r="M566" s="1"/>
  <c r="Q566" s="1"/>
  <c r="AE566" s="1"/>
  <c r="J560"/>
  <c r="O559" l="1"/>
  <c r="I560"/>
  <c r="Y560" s="1"/>
  <c r="K561" s="1"/>
  <c r="AD561" s="1"/>
  <c r="F562" s="1"/>
  <c r="W573"/>
  <c r="X573" s="1"/>
  <c r="B560"/>
  <c r="H560"/>
  <c r="J561" s="1"/>
  <c r="W574" s="1"/>
  <c r="Z560"/>
  <c r="T560" s="1"/>
  <c r="O560" l="1"/>
  <c r="X574"/>
  <c r="G560"/>
  <c r="R560" s="1"/>
  <c r="M567" s="1"/>
  <c r="I561"/>
  <c r="Z561"/>
  <c r="T561" s="1"/>
  <c r="H561"/>
  <c r="B561"/>
  <c r="Q567" l="1"/>
  <c r="AE567" s="1"/>
  <c r="O561"/>
  <c r="Y561"/>
  <c r="K562" s="1"/>
  <c r="AD562" s="1"/>
  <c r="F563" s="1"/>
  <c r="J562"/>
  <c r="W575" s="1"/>
  <c r="X575" s="1"/>
  <c r="G561"/>
  <c r="R561" s="1"/>
  <c r="M568" s="1"/>
  <c r="Q568" s="1"/>
  <c r="B562" l="1"/>
  <c r="H562"/>
  <c r="J563" s="1"/>
  <c r="W576" s="1"/>
  <c r="X576" s="1"/>
  <c r="Z562"/>
  <c r="T562" s="1"/>
  <c r="I562"/>
  <c r="Y562" s="1"/>
  <c r="K563" s="1"/>
  <c r="AD563" s="1"/>
  <c r="F564" s="1"/>
  <c r="AE568"/>
  <c r="G562" l="1"/>
  <c r="R562" s="1"/>
  <c r="M569" s="1"/>
  <c r="O562"/>
  <c r="H563"/>
  <c r="J564" s="1"/>
  <c r="W577" s="1"/>
  <c r="X577" s="1"/>
  <c r="B563"/>
  <c r="I563"/>
  <c r="Y563" s="1"/>
  <c r="K564" s="1"/>
  <c r="AD564" s="1"/>
  <c r="F565" s="1"/>
  <c r="Z563"/>
  <c r="T563" s="1"/>
  <c r="Q569" l="1"/>
  <c r="AE569" s="1"/>
  <c r="O563"/>
  <c r="G563"/>
  <c r="R563" s="1"/>
  <c r="M570" s="1"/>
  <c r="H564"/>
  <c r="I564"/>
  <c r="B564"/>
  <c r="Z564"/>
  <c r="T564" s="1"/>
  <c r="Q570" l="1"/>
  <c r="AE570" s="1"/>
  <c r="G564"/>
  <c r="R564" s="1"/>
  <c r="M571" s="1"/>
  <c r="Q571" s="1"/>
  <c r="J565"/>
  <c r="W578" s="1"/>
  <c r="X578" s="1"/>
  <c r="Y564"/>
  <c r="K565" s="1"/>
  <c r="AD565" s="1"/>
  <c r="F566" s="1"/>
  <c r="O564"/>
  <c r="B565" l="1"/>
  <c r="AE571"/>
  <c r="H565"/>
  <c r="J566" s="1"/>
  <c r="W579" s="1"/>
  <c r="X579" s="1"/>
  <c r="I565"/>
  <c r="Z565"/>
  <c r="T565" s="1"/>
  <c r="G565" l="1"/>
  <c r="R565" s="1"/>
  <c r="M572" s="1"/>
  <c r="B566"/>
  <c r="Y565"/>
  <c r="K566" s="1"/>
  <c r="AD566" s="1"/>
  <c r="F567" s="1"/>
  <c r="I566"/>
  <c r="O565"/>
  <c r="Z566"/>
  <c r="T566" s="1"/>
  <c r="H566"/>
  <c r="Q572" l="1"/>
  <c r="AE572" s="1"/>
  <c r="J567"/>
  <c r="G566"/>
  <c r="R566" s="1"/>
  <c r="M573" s="1"/>
  <c r="Q573" s="1"/>
  <c r="Y566"/>
  <c r="K567" s="1"/>
  <c r="AD567" s="1"/>
  <c r="F568" s="1"/>
  <c r="O566"/>
  <c r="AE573" l="1"/>
  <c r="W580"/>
  <c r="X580" s="1"/>
  <c r="B567"/>
  <c r="I567"/>
  <c r="H567"/>
  <c r="Z567"/>
  <c r="T567" s="1"/>
  <c r="O567" l="1"/>
  <c r="Y567"/>
  <c r="K568" s="1"/>
  <c r="AD568" s="1"/>
  <c r="F569" s="1"/>
  <c r="G567"/>
  <c r="R567" s="1"/>
  <c r="M574" s="1"/>
  <c r="Q574" s="1"/>
  <c r="J568"/>
  <c r="W581" s="1"/>
  <c r="X581" s="1"/>
  <c r="AE574" l="1"/>
  <c r="H568"/>
  <c r="Z568"/>
  <c r="T568" s="1"/>
  <c r="I568"/>
  <c r="B568"/>
  <c r="J569" l="1"/>
  <c r="W582" s="1"/>
  <c r="X582" s="1"/>
  <c r="G568"/>
  <c r="R568" s="1"/>
  <c r="M575" s="1"/>
  <c r="Q575" s="1"/>
  <c r="O568"/>
  <c r="Y568"/>
  <c r="K569" s="1"/>
  <c r="AD569" s="1"/>
  <c r="F570" s="1"/>
  <c r="AE575" l="1"/>
  <c r="I569"/>
  <c r="H569"/>
  <c r="B569"/>
  <c r="Z569"/>
  <c r="T569" s="1"/>
  <c r="G569" l="1"/>
  <c r="R569" s="1"/>
  <c r="M576" s="1"/>
  <c r="Q576" s="1"/>
  <c r="J570"/>
  <c r="W583" s="1"/>
  <c r="X583" s="1"/>
  <c r="Y569"/>
  <c r="K570" s="1"/>
  <c r="AD570" s="1"/>
  <c r="F571" s="1"/>
  <c r="O569"/>
  <c r="AE576" l="1"/>
  <c r="I570"/>
  <c r="Z570"/>
  <c r="T570" s="1"/>
  <c r="B570"/>
  <c r="H570"/>
  <c r="Y570" l="1"/>
  <c r="K571" s="1"/>
  <c r="AD571" s="1"/>
  <c r="F572" s="1"/>
  <c r="O570"/>
  <c r="J571"/>
  <c r="I571" s="1"/>
  <c r="G570"/>
  <c r="R570" s="1"/>
  <c r="M577" s="1"/>
  <c r="Q577" s="1"/>
  <c r="H571" l="1"/>
  <c r="G571" s="1"/>
  <c r="R571" s="1"/>
  <c r="M578" s="1"/>
  <c r="Q578" s="1"/>
  <c r="B571"/>
  <c r="AE577"/>
  <c r="Y571"/>
  <c r="K572" s="1"/>
  <c r="AD572" s="1"/>
  <c r="F573" s="1"/>
  <c r="O571"/>
  <c r="Z571"/>
  <c r="T571" s="1"/>
  <c r="W584"/>
  <c r="X584" s="1"/>
  <c r="J572" l="1"/>
  <c r="W585" s="1"/>
  <c r="X585" s="1"/>
  <c r="AE578"/>
  <c r="Z572" l="1"/>
  <c r="T572" s="1"/>
  <c r="I572"/>
  <c r="O572" s="1"/>
  <c r="H572"/>
  <c r="J573" s="1"/>
  <c r="W586" s="1"/>
  <c r="X586" s="1"/>
  <c r="B572"/>
  <c r="G572" l="1"/>
  <c r="R572" s="1"/>
  <c r="M579" s="1"/>
  <c r="Q579" s="1"/>
  <c r="AE579" s="1"/>
  <c r="Y572"/>
  <c r="K573" s="1"/>
  <c r="AD573" s="1"/>
  <c r="F574" s="1"/>
  <c r="B573"/>
  <c r="Z573"/>
  <c r="T573" s="1"/>
  <c r="I573"/>
  <c r="H573"/>
  <c r="O573" l="1"/>
  <c r="Y573"/>
  <c r="K574" s="1"/>
  <c r="AD574" s="1"/>
  <c r="F575" s="1"/>
  <c r="J574"/>
  <c r="I574" s="1"/>
  <c r="G573"/>
  <c r="R573" s="1"/>
  <c r="M580" s="1"/>
  <c r="Q580" s="1"/>
  <c r="Z574" l="1"/>
  <c r="T574" s="1"/>
  <c r="H574"/>
  <c r="G574" s="1"/>
  <c r="R574" s="1"/>
  <c r="M581" s="1"/>
  <c r="Q581" s="1"/>
  <c r="AE580"/>
  <c r="Y574"/>
  <c r="K575" s="1"/>
  <c r="AD575" s="1"/>
  <c r="F576" s="1"/>
  <c r="O574"/>
  <c r="W587"/>
  <c r="X587" s="1"/>
  <c r="B574"/>
  <c r="J575" l="1"/>
  <c r="W588" s="1"/>
  <c r="X588" s="1"/>
  <c r="AE581"/>
  <c r="B575" l="1"/>
  <c r="Z575"/>
  <c r="T575" s="1"/>
  <c r="I575"/>
  <c r="O575" s="1"/>
  <c r="H575"/>
  <c r="G575" s="1"/>
  <c r="R575" s="1"/>
  <c r="M582" s="1"/>
  <c r="Q582" s="1"/>
  <c r="J576" l="1"/>
  <c r="I576" s="1"/>
  <c r="O576" s="1"/>
  <c r="Y575"/>
  <c r="K576" s="1"/>
  <c r="AD576" s="1"/>
  <c r="F577" s="1"/>
  <c r="AE582"/>
  <c r="Z576" l="1"/>
  <c r="T576" s="1"/>
  <c r="Y576"/>
  <c r="K577" s="1"/>
  <c r="AD577" s="1"/>
  <c r="F578" s="1"/>
  <c r="H576"/>
  <c r="G576" s="1"/>
  <c r="R576" s="1"/>
  <c r="M583" s="1"/>
  <c r="Q583" s="1"/>
  <c r="W589"/>
  <c r="X589" s="1"/>
  <c r="B576"/>
  <c r="J577" l="1"/>
  <c r="W590" s="1"/>
  <c r="X590" s="1"/>
  <c r="AE583"/>
  <c r="H577" l="1"/>
  <c r="B577"/>
  <c r="I577"/>
  <c r="O577" s="1"/>
  <c r="Z577"/>
  <c r="T577" s="1"/>
  <c r="Y577" l="1"/>
  <c r="K578" s="1"/>
  <c r="AD578" s="1"/>
  <c r="F579" s="1"/>
  <c r="J578"/>
  <c r="B578" s="1"/>
  <c r="G577"/>
  <c r="R577" s="1"/>
  <c r="M584" s="1"/>
  <c r="Q584" s="1"/>
  <c r="AE584" s="1"/>
  <c r="W591" l="1"/>
  <c r="X591" s="1"/>
  <c r="H578"/>
  <c r="I578"/>
  <c r="Z578"/>
  <c r="T578" s="1"/>
  <c r="Y578" l="1"/>
  <c r="K579" s="1"/>
  <c r="AD579" s="1"/>
  <c r="F580" s="1"/>
  <c r="O578"/>
  <c r="G578"/>
  <c r="R578" s="1"/>
  <c r="M585" s="1"/>
  <c r="Q585" s="1"/>
  <c r="AE585" s="1"/>
  <c r="J579"/>
  <c r="I579" s="1"/>
  <c r="O579" l="1"/>
  <c r="Y579"/>
  <c r="K580" s="1"/>
  <c r="AD580" s="1"/>
  <c r="F581" s="1"/>
  <c r="Z579"/>
  <c r="T579" s="1"/>
  <c r="H579"/>
  <c r="B579"/>
  <c r="W592"/>
  <c r="X592" s="1"/>
  <c r="G579" l="1"/>
  <c r="R579" s="1"/>
  <c r="M586" s="1"/>
  <c r="Q586" s="1"/>
  <c r="AE586" s="1"/>
  <c r="J580"/>
  <c r="Z580" s="1"/>
  <c r="T580" s="1"/>
  <c r="B580" l="1"/>
  <c r="W593"/>
  <c r="X593" s="1"/>
  <c r="I580"/>
  <c r="H580"/>
  <c r="O580" l="1"/>
  <c r="Y580"/>
  <c r="K581" s="1"/>
  <c r="AD581" s="1"/>
  <c r="F582" s="1"/>
  <c r="J581"/>
  <c r="I581" s="1"/>
  <c r="G580"/>
  <c r="R580" s="1"/>
  <c r="M587" s="1"/>
  <c r="Q587" s="1"/>
  <c r="AE587" s="1"/>
  <c r="H581" l="1"/>
  <c r="J582" s="1"/>
  <c r="Z581"/>
  <c r="T581" s="1"/>
  <c r="O581"/>
  <c r="Y581"/>
  <c r="K582" s="1"/>
  <c r="AD582" s="1"/>
  <c r="F583" s="1"/>
  <c r="W594"/>
  <c r="X594" s="1"/>
  <c r="B581"/>
  <c r="G581" l="1"/>
  <c r="R581" s="1"/>
  <c r="M588" s="1"/>
  <c r="Q588" s="1"/>
  <c r="AE588" s="1"/>
  <c r="W595"/>
  <c r="X595" s="1"/>
  <c r="I582"/>
  <c r="Z582"/>
  <c r="T582" s="1"/>
  <c r="B582"/>
  <c r="H582"/>
  <c r="O582" l="1"/>
  <c r="Y582"/>
  <c r="K583" s="1"/>
  <c r="AD583" s="1"/>
  <c r="F584" s="1"/>
  <c r="J583"/>
  <c r="Z583" s="1"/>
  <c r="T583" s="1"/>
  <c r="G582"/>
  <c r="R582" s="1"/>
  <c r="M589" s="1"/>
  <c r="Q589" s="1"/>
  <c r="AE589" s="1"/>
  <c r="W596" l="1"/>
  <c r="X596" s="1"/>
  <c r="B583"/>
  <c r="H583"/>
  <c r="I583"/>
  <c r="J584" l="1"/>
  <c r="G583"/>
  <c r="R583" s="1"/>
  <c r="M590" s="1"/>
  <c r="Q590" s="1"/>
  <c r="AE590" s="1"/>
  <c r="Y583"/>
  <c r="K584" s="1"/>
  <c r="AD584" s="1"/>
  <c r="F585" s="1"/>
  <c r="O583"/>
  <c r="W597" l="1"/>
  <c r="X597" s="1"/>
  <c r="I584"/>
  <c r="H584"/>
  <c r="Z584"/>
  <c r="T584" s="1"/>
  <c r="B584"/>
  <c r="Y584" l="1"/>
  <c r="K585" s="1"/>
  <c r="AD585" s="1"/>
  <c r="F586" s="1"/>
  <c r="O584"/>
  <c r="J585"/>
  <c r="Z585" s="1"/>
  <c r="T585" s="1"/>
  <c r="G584"/>
  <c r="R584" s="1"/>
  <c r="M591" s="1"/>
  <c r="Q591" s="1"/>
  <c r="AE591" s="1"/>
  <c r="H585" l="1"/>
  <c r="J586" s="1"/>
  <c r="I585"/>
  <c r="Y585" s="1"/>
  <c r="K586" s="1"/>
  <c r="AD586" s="1"/>
  <c r="F587" s="1"/>
  <c r="B585"/>
  <c r="W598"/>
  <c r="X598" s="1"/>
  <c r="I586" l="1"/>
  <c r="Y586" s="1"/>
  <c r="K587" s="1"/>
  <c r="AD587" s="1"/>
  <c r="F588" s="1"/>
  <c r="O585"/>
  <c r="G585"/>
  <c r="R585" s="1"/>
  <c r="M592" s="1"/>
  <c r="Q592" s="1"/>
  <c r="AE592" s="1"/>
  <c r="H586"/>
  <c r="B586"/>
  <c r="Z586"/>
  <c r="T586" s="1"/>
  <c r="W599"/>
  <c r="X599" s="1"/>
  <c r="O586" l="1"/>
  <c r="G586"/>
  <c r="R586" s="1"/>
  <c r="M593" s="1"/>
  <c r="Q593" s="1"/>
  <c r="AE593" s="1"/>
  <c r="J587"/>
  <c r="H587" s="1"/>
  <c r="Z587" l="1"/>
  <c r="T587" s="1"/>
  <c r="G587"/>
  <c r="R587" s="1"/>
  <c r="M594" s="1"/>
  <c r="Q594" s="1"/>
  <c r="AE594" s="1"/>
  <c r="J588"/>
  <c r="W601" s="1"/>
  <c r="W600"/>
  <c r="X600" s="1"/>
  <c r="I587"/>
  <c r="B587"/>
  <c r="X601" l="1"/>
  <c r="I588"/>
  <c r="O588" s="1"/>
  <c r="B588"/>
  <c r="O587"/>
  <c r="Y587"/>
  <c r="K588" s="1"/>
  <c r="AD588" s="1"/>
  <c r="F589" s="1"/>
  <c r="Z588"/>
  <c r="T588" s="1"/>
  <c r="H588"/>
  <c r="G588" s="1"/>
  <c r="R588" s="1"/>
  <c r="M595" s="1"/>
  <c r="Q595" s="1"/>
  <c r="Y588" l="1"/>
  <c r="K589" s="1"/>
  <c r="AD589" s="1"/>
  <c r="F590" s="1"/>
  <c r="J589"/>
  <c r="H589" s="1"/>
  <c r="AE595"/>
  <c r="J590" l="1"/>
  <c r="W603" s="1"/>
  <c r="Z589"/>
  <c r="T589" s="1"/>
  <c r="W602"/>
  <c r="X602" s="1"/>
  <c r="G589"/>
  <c r="R589" s="1"/>
  <c r="M596" s="1"/>
  <c r="Q596" s="1"/>
  <c r="AE596" s="1"/>
  <c r="I589"/>
  <c r="B589"/>
  <c r="I590" l="1"/>
  <c r="Y590" s="1"/>
  <c r="K591" s="1"/>
  <c r="AD591" s="1"/>
  <c r="F592" s="1"/>
  <c r="B590"/>
  <c r="Z590"/>
  <c r="T590" s="1"/>
  <c r="Y589"/>
  <c r="K590" s="1"/>
  <c r="AD590" s="1"/>
  <c r="F591" s="1"/>
  <c r="O589"/>
  <c r="X603"/>
  <c r="H590"/>
  <c r="G590" s="1"/>
  <c r="R590" s="1"/>
  <c r="M597" s="1"/>
  <c r="Q597" s="1"/>
  <c r="O590" l="1"/>
  <c r="J591"/>
  <c r="W604" s="1"/>
  <c r="X604" s="1"/>
  <c r="AE597"/>
  <c r="I591" l="1"/>
  <c r="Y591" s="1"/>
  <c r="K592" s="1"/>
  <c r="AD592" s="1"/>
  <c r="F593" s="1"/>
  <c r="B591"/>
  <c r="Z591"/>
  <c r="T591" s="1"/>
  <c r="H591"/>
  <c r="G591" s="1"/>
  <c r="R591" s="1"/>
  <c r="M598" s="1"/>
  <c r="Q598" s="1"/>
  <c r="J592" l="1"/>
  <c r="B592" s="1"/>
  <c r="O591"/>
  <c r="AE598"/>
  <c r="W605" l="1"/>
  <c r="X605" s="1"/>
  <c r="I592"/>
  <c r="O592" s="1"/>
  <c r="H592"/>
  <c r="G592" s="1"/>
  <c r="R592" s="1"/>
  <c r="M599" s="1"/>
  <c r="Q599" s="1"/>
  <c r="Z592"/>
  <c r="T592" s="1"/>
  <c r="Y592" l="1"/>
  <c r="K593" s="1"/>
  <c r="AD593" s="1"/>
  <c r="F594" s="1"/>
  <c r="J593"/>
  <c r="W606" s="1"/>
  <c r="X606" s="1"/>
  <c r="AE599"/>
  <c r="H593" l="1"/>
  <c r="J594" s="1"/>
  <c r="W607" s="1"/>
  <c r="X607" s="1"/>
  <c r="Z593"/>
  <c r="T593" s="1"/>
  <c r="B593"/>
  <c r="I593"/>
  <c r="O593"/>
  <c r="Y593"/>
  <c r="K594" s="1"/>
  <c r="AD594" s="1"/>
  <c r="F595" s="1"/>
  <c r="G593" l="1"/>
  <c r="R593" s="1"/>
  <c r="M600" s="1"/>
  <c r="Q600" s="1"/>
  <c r="AE600" s="1"/>
  <c r="Z594"/>
  <c r="T594" s="1"/>
  <c r="I594"/>
  <c r="H594"/>
  <c r="B594"/>
  <c r="J595" l="1"/>
  <c r="G594"/>
  <c r="R594" s="1"/>
  <c r="M601" s="1"/>
  <c r="Q601" s="1"/>
  <c r="Y594"/>
  <c r="K595" s="1"/>
  <c r="AD595" s="1"/>
  <c r="F596" s="1"/>
  <c r="O594"/>
  <c r="AE601" l="1"/>
  <c r="H595"/>
  <c r="W608"/>
  <c r="X608" s="1"/>
  <c r="Z595"/>
  <c r="T595" s="1"/>
  <c r="I595"/>
  <c r="B595"/>
  <c r="J596" l="1"/>
  <c r="W609" s="1"/>
  <c r="X609" s="1"/>
  <c r="G595"/>
  <c r="R595" s="1"/>
  <c r="M602" s="1"/>
  <c r="Q602" s="1"/>
  <c r="O595"/>
  <c r="Y595"/>
  <c r="K596" s="1"/>
  <c r="AD596" s="1"/>
  <c r="F597" s="1"/>
  <c r="AE602" l="1"/>
  <c r="B596"/>
  <c r="I596"/>
  <c r="Z596"/>
  <c r="T596" s="1"/>
  <c r="H596"/>
  <c r="O596" l="1"/>
  <c r="Y596"/>
  <c r="K597" s="1"/>
  <c r="AD597" s="1"/>
  <c r="F598" s="1"/>
  <c r="J597"/>
  <c r="W610" s="1"/>
  <c r="X610" s="1"/>
  <c r="G596"/>
  <c r="R596" s="1"/>
  <c r="M603" s="1"/>
  <c r="Q603" s="1"/>
  <c r="B597" l="1"/>
  <c r="Z597"/>
  <c r="T597" s="1"/>
  <c r="H597"/>
  <c r="J598" s="1"/>
  <c r="W611" s="1"/>
  <c r="X611" s="1"/>
  <c r="I597"/>
  <c r="O597" s="1"/>
  <c r="AE603"/>
  <c r="G597" l="1"/>
  <c r="R597" s="1"/>
  <c r="M604" s="1"/>
  <c r="Q604" s="1"/>
  <c r="AE604" s="1"/>
  <c r="Y597"/>
  <c r="K598" s="1"/>
  <c r="AD598" s="1"/>
  <c r="F599" s="1"/>
  <c r="I598"/>
  <c r="Z598"/>
  <c r="T598" s="1"/>
  <c r="B598"/>
  <c r="H598"/>
  <c r="Y598" l="1"/>
  <c r="K599" s="1"/>
  <c r="AD599" s="1"/>
  <c r="F600" s="1"/>
  <c r="O598"/>
  <c r="G598"/>
  <c r="R598" s="1"/>
  <c r="M605" s="1"/>
  <c r="Q605" s="1"/>
  <c r="J599"/>
  <c r="W612" s="1"/>
  <c r="X612" s="1"/>
  <c r="H599" l="1"/>
  <c r="G599" s="1"/>
  <c r="R599" s="1"/>
  <c r="M606" s="1"/>
  <c r="Q606" s="1"/>
  <c r="AE605"/>
  <c r="Z599"/>
  <c r="T599" s="1"/>
  <c r="I599"/>
  <c r="B599"/>
  <c r="J600" l="1"/>
  <c r="W613" s="1"/>
  <c r="X613" s="1"/>
  <c r="AE606"/>
  <c r="Y599"/>
  <c r="K600" s="1"/>
  <c r="AD600" s="1"/>
  <c r="F601" s="1"/>
  <c r="O599"/>
  <c r="H600" l="1"/>
  <c r="G600" s="1"/>
  <c r="R600" s="1"/>
  <c r="M607" s="1"/>
  <c r="Q607" s="1"/>
  <c r="AE607" s="1"/>
  <c r="B600"/>
  <c r="I600"/>
  <c r="O600" s="1"/>
  <c r="Z600"/>
  <c r="T600" s="1"/>
  <c r="Y600" l="1"/>
  <c r="K601" s="1"/>
  <c r="AD601" s="1"/>
  <c r="F602" s="1"/>
  <c r="J601"/>
  <c r="Z601" s="1"/>
  <c r="T601" s="1"/>
  <c r="B601" l="1"/>
  <c r="I601"/>
  <c r="Y601" s="1"/>
  <c r="K602" s="1"/>
  <c r="AD602" s="1"/>
  <c r="F603" s="1"/>
  <c r="H601"/>
  <c r="G601" s="1"/>
  <c r="R601" s="1"/>
  <c r="M608" s="1"/>
  <c r="Q608" s="1"/>
  <c r="W614"/>
  <c r="X614" s="1"/>
  <c r="O601" l="1"/>
  <c r="J602"/>
  <c r="W615" s="1"/>
  <c r="X615" s="1"/>
  <c r="AE608"/>
  <c r="Z602" l="1"/>
  <c r="T602" s="1"/>
  <c r="B602"/>
  <c r="I602"/>
  <c r="O602" s="1"/>
  <c r="H602"/>
  <c r="J603" s="1"/>
  <c r="W616" s="1"/>
  <c r="X616" s="1"/>
  <c r="G602"/>
  <c r="R602" s="1"/>
  <c r="M609" s="1"/>
  <c r="Q609" s="1"/>
  <c r="AE609" s="1"/>
  <c r="H603" l="1"/>
  <c r="G603" s="1"/>
  <c r="R603" s="1"/>
  <c r="M610" s="1"/>
  <c r="Q610" s="1"/>
  <c r="AE610" s="1"/>
  <c r="B603"/>
  <c r="Z603"/>
  <c r="T603" s="1"/>
  <c r="I603"/>
  <c r="Y603" s="1"/>
  <c r="K604" s="1"/>
  <c r="Y602"/>
  <c r="K603" s="1"/>
  <c r="AD603" s="1"/>
  <c r="F604" s="1"/>
  <c r="O603" l="1"/>
  <c r="AD604"/>
  <c r="F605" s="1"/>
  <c r="J604"/>
  <c r="W617" s="1"/>
  <c r="X617" s="1"/>
  <c r="H604" l="1"/>
  <c r="G604" s="1"/>
  <c r="R604" s="1"/>
  <c r="M611" s="1"/>
  <c r="Q611" s="1"/>
  <c r="AE611" s="1"/>
  <c r="I604"/>
  <c r="O604" s="1"/>
  <c r="B604"/>
  <c r="Z604"/>
  <c r="T604" s="1"/>
  <c r="Y604" l="1"/>
  <c r="K605" s="1"/>
  <c r="AD605" s="1"/>
  <c r="F606" s="1"/>
  <c r="J605"/>
  <c r="W618" s="1"/>
  <c r="X618" s="1"/>
  <c r="H605" l="1"/>
  <c r="G605" s="1"/>
  <c r="R605" s="1"/>
  <c r="M612" s="1"/>
  <c r="Q612" s="1"/>
  <c r="AE612" s="1"/>
  <c r="I605"/>
  <c r="Y605" s="1"/>
  <c r="K606" s="1"/>
  <c r="AD606" s="1"/>
  <c r="F607" s="1"/>
  <c r="B605"/>
  <c r="Z605"/>
  <c r="T605" s="1"/>
  <c r="J606" l="1"/>
  <c r="W619" s="1"/>
  <c r="X619" s="1"/>
  <c r="O605"/>
  <c r="Z606" l="1"/>
  <c r="T606" s="1"/>
  <c r="I606"/>
  <c r="Y606" s="1"/>
  <c r="K607" s="1"/>
  <c r="AD607" s="1"/>
  <c r="F608" s="1"/>
  <c r="H606"/>
  <c r="J607" s="1"/>
  <c r="W620" s="1"/>
  <c r="X620" s="1"/>
  <c r="B606"/>
  <c r="G606"/>
  <c r="R606" s="1"/>
  <c r="M613" s="1"/>
  <c r="Q613" s="1"/>
  <c r="AE613" s="1"/>
  <c r="Z607" l="1"/>
  <c r="T607" s="1"/>
  <c r="I607"/>
  <c r="O607" s="1"/>
  <c r="B607"/>
  <c r="O606"/>
  <c r="H607"/>
  <c r="G607" s="1"/>
  <c r="R607" s="1"/>
  <c r="M614" s="1"/>
  <c r="Q614" s="1"/>
  <c r="Y607" l="1"/>
  <c r="K608" s="1"/>
  <c r="AD608" s="1"/>
  <c r="F609" s="1"/>
  <c r="J608"/>
  <c r="W621" s="1"/>
  <c r="X621" s="1"/>
  <c r="AE614"/>
  <c r="H608" l="1"/>
  <c r="J609" s="1"/>
  <c r="B609" s="1"/>
  <c r="B608"/>
  <c r="I608"/>
  <c r="O608" s="1"/>
  <c r="Z608"/>
  <c r="T608" s="1"/>
  <c r="G608" l="1"/>
  <c r="R608" s="1"/>
  <c r="M615" s="1"/>
  <c r="Q615" s="1"/>
  <c r="AE615" s="1"/>
  <c r="Y608"/>
  <c r="K609" s="1"/>
  <c r="AD609" s="1"/>
  <c r="F610" s="1"/>
  <c r="W622"/>
  <c r="X622" s="1"/>
  <c r="I609"/>
  <c r="Z609"/>
  <c r="T609" s="1"/>
  <c r="H609"/>
  <c r="G609" l="1"/>
  <c r="R609" s="1"/>
  <c r="M616" s="1"/>
  <c r="Q616" s="1"/>
  <c r="J610"/>
  <c r="Z610" s="1"/>
  <c r="T610" s="1"/>
  <c r="O609"/>
  <c r="Y609"/>
  <c r="K610" s="1"/>
  <c r="AD610" s="1"/>
  <c r="F611" s="1"/>
  <c r="AE616" l="1"/>
  <c r="W623"/>
  <c r="X623" s="1"/>
  <c r="B610"/>
  <c r="I610"/>
  <c r="H610"/>
  <c r="O610" l="1"/>
  <c r="Y610"/>
  <c r="K611" s="1"/>
  <c r="AD611" s="1"/>
  <c r="F612" s="1"/>
  <c r="J611"/>
  <c r="W624" s="1"/>
  <c r="X624" s="1"/>
  <c r="G610"/>
  <c r="R610" s="1"/>
  <c r="M617" s="1"/>
  <c r="Q617" s="1"/>
  <c r="AE617" l="1"/>
  <c r="B611"/>
  <c r="Z611"/>
  <c r="T611" s="1"/>
  <c r="H611"/>
  <c r="I611"/>
  <c r="G611" l="1"/>
  <c r="R611" s="1"/>
  <c r="M618" s="1"/>
  <c r="Q618" s="1"/>
  <c r="J612"/>
  <c r="W625" s="1"/>
  <c r="X625" s="1"/>
  <c r="O611"/>
  <c r="Y611"/>
  <c r="K612" s="1"/>
  <c r="AD612" s="1"/>
  <c r="F613" s="1"/>
  <c r="B612" l="1"/>
  <c r="AE618"/>
  <c r="Z612"/>
  <c r="T612" s="1"/>
  <c r="I612"/>
  <c r="H612"/>
  <c r="O612" l="1"/>
  <c r="Y612"/>
  <c r="K613" s="1"/>
  <c r="AD613" s="1"/>
  <c r="F614" s="1"/>
  <c r="G612"/>
  <c r="R612" s="1"/>
  <c r="M619" s="1"/>
  <c r="Q619" s="1"/>
  <c r="J613"/>
  <c r="AE619" l="1"/>
  <c r="W626"/>
  <c r="X626" s="1"/>
  <c r="B613"/>
  <c r="H613"/>
  <c r="Z613"/>
  <c r="T613" s="1"/>
  <c r="I613"/>
  <c r="O613" l="1"/>
  <c r="Y613"/>
  <c r="K614" s="1"/>
  <c r="AD614" s="1"/>
  <c r="F615" s="1"/>
  <c r="G613"/>
  <c r="R613" s="1"/>
  <c r="M620" s="1"/>
  <c r="Q620" s="1"/>
  <c r="J614"/>
  <c r="AE620" l="1"/>
  <c r="H614"/>
  <c r="W627"/>
  <c r="X627" s="1"/>
  <c r="Z614"/>
  <c r="T614" s="1"/>
  <c r="B614"/>
  <c r="I614"/>
  <c r="Y614" l="1"/>
  <c r="K615" s="1"/>
  <c r="AD615" s="1"/>
  <c r="F616" s="1"/>
  <c r="O614"/>
  <c r="G614"/>
  <c r="R614" s="1"/>
  <c r="M621" s="1"/>
  <c r="Q621" s="1"/>
  <c r="J615"/>
  <c r="W628" s="1"/>
  <c r="X628" s="1"/>
  <c r="AE621" l="1"/>
  <c r="Z615"/>
  <c r="T615" s="1"/>
  <c r="I615"/>
  <c r="H615"/>
  <c r="B615"/>
  <c r="Y615" l="1"/>
  <c r="K616" s="1"/>
  <c r="AD616" s="1"/>
  <c r="F617" s="1"/>
  <c r="O615"/>
  <c r="J616"/>
  <c r="I616" s="1"/>
  <c r="G615"/>
  <c r="R615" s="1"/>
  <c r="M622" s="1"/>
  <c r="Q622" s="1"/>
  <c r="Z616" l="1"/>
  <c r="T616" s="1"/>
  <c r="B616"/>
  <c r="AE622"/>
  <c r="O616"/>
  <c r="Y616"/>
  <c r="K617" s="1"/>
  <c r="AD617" s="1"/>
  <c r="F618" s="1"/>
  <c r="H616"/>
  <c r="W629"/>
  <c r="X629" s="1"/>
  <c r="J617" l="1"/>
  <c r="G616"/>
  <c r="R616" s="1"/>
  <c r="M623" s="1"/>
  <c r="Q623" s="1"/>
  <c r="AE623" l="1"/>
  <c r="H617"/>
  <c r="W630"/>
  <c r="X630" s="1"/>
  <c r="B617"/>
  <c r="I617"/>
  <c r="Z617"/>
  <c r="T617" s="1"/>
  <c r="G617" l="1"/>
  <c r="R617" s="1"/>
  <c r="M624" s="1"/>
  <c r="Q624" s="1"/>
  <c r="J618"/>
  <c r="H618" s="1"/>
  <c r="Y617"/>
  <c r="K618" s="1"/>
  <c r="AD618" s="1"/>
  <c r="F619" s="1"/>
  <c r="O617"/>
  <c r="AE624" l="1"/>
  <c r="G618"/>
  <c r="R618" s="1"/>
  <c r="M625" s="1"/>
  <c r="Q625" s="1"/>
  <c r="J619"/>
  <c r="B618"/>
  <c r="W631"/>
  <c r="X631" s="1"/>
  <c r="I618"/>
  <c r="Z618"/>
  <c r="T618" s="1"/>
  <c r="AE625" l="1"/>
  <c r="B619"/>
  <c r="I619"/>
  <c r="W632"/>
  <c r="X632" s="1"/>
  <c r="O618"/>
  <c r="Y618"/>
  <c r="K619" s="1"/>
  <c r="AD619" s="1"/>
  <c r="F620" s="1"/>
  <c r="Z619"/>
  <c r="T619" s="1"/>
  <c r="H619"/>
  <c r="O619" l="1"/>
  <c r="Y619"/>
  <c r="K620" s="1"/>
  <c r="AD620" s="1"/>
  <c r="F621" s="1"/>
  <c r="J620"/>
  <c r="I620" s="1"/>
  <c r="G619"/>
  <c r="R619" s="1"/>
  <c r="M626" s="1"/>
  <c r="Q626" s="1"/>
  <c r="Z620" l="1"/>
  <c r="T620" s="1"/>
  <c r="H620"/>
  <c r="G620" s="1"/>
  <c r="R620" s="1"/>
  <c r="M627" s="1"/>
  <c r="Q627" s="1"/>
  <c r="AE626"/>
  <c r="O620"/>
  <c r="Y620"/>
  <c r="K621" s="1"/>
  <c r="AD621" s="1"/>
  <c r="F622" s="1"/>
  <c r="W633"/>
  <c r="X633" s="1"/>
  <c r="B620"/>
  <c r="J621" l="1"/>
  <c r="W634" s="1"/>
  <c r="X634" s="1"/>
  <c r="AE627"/>
  <c r="Z621" l="1"/>
  <c r="T621" s="1"/>
  <c r="B621"/>
  <c r="H621"/>
  <c r="G621" s="1"/>
  <c r="R621" s="1"/>
  <c r="M628" s="1"/>
  <c r="Q628" s="1"/>
  <c r="I621"/>
  <c r="O621" s="1"/>
  <c r="Y621" l="1"/>
  <c r="K622" s="1"/>
  <c r="AD622" s="1"/>
  <c r="F623" s="1"/>
  <c r="J622"/>
  <c r="W635" s="1"/>
  <c r="X635" s="1"/>
  <c r="AE628"/>
  <c r="I622" l="1"/>
  <c r="Y622" s="1"/>
  <c r="K623" s="1"/>
  <c r="AD623" s="1"/>
  <c r="F624" s="1"/>
  <c r="Z622"/>
  <c r="T622" s="1"/>
  <c r="B622"/>
  <c r="H622"/>
  <c r="J623" s="1"/>
  <c r="W636" s="1"/>
  <c r="X636" s="1"/>
  <c r="G622" l="1"/>
  <c r="R622" s="1"/>
  <c r="M629" s="1"/>
  <c r="Q629" s="1"/>
  <c r="AE629" s="1"/>
  <c r="O622"/>
  <c r="B623"/>
  <c r="H623"/>
  <c r="Z623"/>
  <c r="T623" s="1"/>
  <c r="I623"/>
  <c r="J624" l="1"/>
  <c r="W637" s="1"/>
  <c r="X637" s="1"/>
  <c r="G623"/>
  <c r="R623" s="1"/>
  <c r="M630" s="1"/>
  <c r="Q630" s="1"/>
  <c r="O623"/>
  <c r="Y623"/>
  <c r="K624" s="1"/>
  <c r="AD624" s="1"/>
  <c r="F625" s="1"/>
  <c r="AE630" l="1"/>
  <c r="I624"/>
  <c r="H624"/>
  <c r="B624"/>
  <c r="Z624"/>
  <c r="T624" s="1"/>
  <c r="Y624" l="1"/>
  <c r="K625" s="1"/>
  <c r="AD625" s="1"/>
  <c r="F626" s="1"/>
  <c r="O624"/>
  <c r="J625"/>
  <c r="G624"/>
  <c r="R624" s="1"/>
  <c r="M631" s="1"/>
  <c r="Q631" s="1"/>
  <c r="AE631" l="1"/>
  <c r="H625"/>
  <c r="W638"/>
  <c r="X638" s="1"/>
  <c r="Z625"/>
  <c r="T625" s="1"/>
  <c r="I625"/>
  <c r="B625"/>
  <c r="J626" l="1"/>
  <c r="W639" s="1"/>
  <c r="X639" s="1"/>
  <c r="G625"/>
  <c r="R625" s="1"/>
  <c r="M632" s="1"/>
  <c r="Q632" s="1"/>
  <c r="Y625"/>
  <c r="K626" s="1"/>
  <c r="AD626" s="1"/>
  <c r="F627" s="1"/>
  <c r="O625"/>
  <c r="AE632" l="1"/>
  <c r="Z626"/>
  <c r="T626" s="1"/>
  <c r="B626"/>
  <c r="I626"/>
  <c r="H626"/>
  <c r="Y626" l="1"/>
  <c r="K627" s="1"/>
  <c r="AD627" s="1"/>
  <c r="F628" s="1"/>
  <c r="O626"/>
  <c r="J627"/>
  <c r="I627" s="1"/>
  <c r="G626"/>
  <c r="R626" s="1"/>
  <c r="M633" s="1"/>
  <c r="Q633" s="1"/>
  <c r="Z627" l="1"/>
  <c r="T627" s="1"/>
  <c r="B627"/>
  <c r="AE633"/>
  <c r="O627"/>
  <c r="Y627"/>
  <c r="K628" s="1"/>
  <c r="AD628" s="1"/>
  <c r="F629" s="1"/>
  <c r="H627"/>
  <c r="W640"/>
  <c r="X640" s="1"/>
  <c r="J628" l="1"/>
  <c r="G627"/>
  <c r="R627" s="1"/>
  <c r="M634" s="1"/>
  <c r="Q634" s="1"/>
  <c r="AE634" l="1"/>
  <c r="W641"/>
  <c r="X641" s="1"/>
  <c r="I628"/>
  <c r="B628"/>
  <c r="Z628"/>
  <c r="T628" s="1"/>
  <c r="H628"/>
  <c r="O628" l="1"/>
  <c r="Y628"/>
  <c r="K629" s="1"/>
  <c r="AD629" s="1"/>
  <c r="F630" s="1"/>
  <c r="G628"/>
  <c r="R628" s="1"/>
  <c r="M635" s="1"/>
  <c r="Q635" s="1"/>
  <c r="J629"/>
  <c r="H629" s="1"/>
  <c r="AE635" l="1"/>
  <c r="Z629"/>
  <c r="T629" s="1"/>
  <c r="W642"/>
  <c r="X642" s="1"/>
  <c r="J630"/>
  <c r="W643" s="1"/>
  <c r="G629"/>
  <c r="R629" s="1"/>
  <c r="M636" s="1"/>
  <c r="Q636" s="1"/>
  <c r="I629"/>
  <c r="B629"/>
  <c r="AE636" l="1"/>
  <c r="H630"/>
  <c r="G630" s="1"/>
  <c r="R630" s="1"/>
  <c r="M637" s="1"/>
  <c r="Q637" s="1"/>
  <c r="Z630"/>
  <c r="T630" s="1"/>
  <c r="X643"/>
  <c r="Y629"/>
  <c r="K630" s="1"/>
  <c r="AD630" s="1"/>
  <c r="F631" s="1"/>
  <c r="O629"/>
  <c r="I630"/>
  <c r="B630"/>
  <c r="AE637" l="1"/>
  <c r="J631"/>
  <c r="B631" s="1"/>
  <c r="O630"/>
  <c r="Y630"/>
  <c r="K631" s="1"/>
  <c r="AD631" s="1"/>
  <c r="F632" s="1"/>
  <c r="W644" l="1"/>
  <c r="X644" s="1"/>
  <c r="H631"/>
  <c r="Z631"/>
  <c r="T631" s="1"/>
  <c r="I631"/>
  <c r="O631" l="1"/>
  <c r="Y631"/>
  <c r="K632" s="1"/>
  <c r="AD632" s="1"/>
  <c r="F633" s="1"/>
  <c r="J632"/>
  <c r="I632" s="1"/>
  <c r="G631"/>
  <c r="R631" s="1"/>
  <c r="M638" s="1"/>
  <c r="Q638" s="1"/>
  <c r="AE638" l="1"/>
  <c r="O632"/>
  <c r="Y632"/>
  <c r="K633" s="1"/>
  <c r="AD633" s="1"/>
  <c r="F634" s="1"/>
  <c r="Z632"/>
  <c r="T632" s="1"/>
  <c r="H632"/>
  <c r="W645"/>
  <c r="X645" s="1"/>
  <c r="B632"/>
  <c r="J633" l="1"/>
  <c r="Z633" s="1"/>
  <c r="T633" s="1"/>
  <c r="G632"/>
  <c r="R632" s="1"/>
  <c r="M639" s="1"/>
  <c r="Q639" s="1"/>
  <c r="AE639" l="1"/>
  <c r="B633"/>
  <c r="I633"/>
  <c r="W646"/>
  <c r="X646" s="1"/>
  <c r="H633"/>
  <c r="O633" l="1"/>
  <c r="Y633"/>
  <c r="K634" s="1"/>
  <c r="AD634" s="1"/>
  <c r="F635" s="1"/>
  <c r="G633"/>
  <c r="R633" s="1"/>
  <c r="M640" s="1"/>
  <c r="Q640" s="1"/>
  <c r="J634"/>
  <c r="I634" s="1"/>
  <c r="AE640" l="1"/>
  <c r="Y634"/>
  <c r="K635" s="1"/>
  <c r="AD635" s="1"/>
  <c r="F636" s="1"/>
  <c r="O634"/>
  <c r="Z634"/>
  <c r="T634" s="1"/>
  <c r="H634"/>
  <c r="W647"/>
  <c r="X647" s="1"/>
  <c r="B634"/>
  <c r="G634" l="1"/>
  <c r="R634" s="1"/>
  <c r="M641" s="1"/>
  <c r="Q641" s="1"/>
  <c r="J635"/>
  <c r="B635" s="1"/>
  <c r="AE641" l="1"/>
  <c r="Z635"/>
  <c r="T635" s="1"/>
  <c r="W648"/>
  <c r="X648" s="1"/>
  <c r="I635"/>
  <c r="H635"/>
  <c r="O635" l="1"/>
  <c r="Y635"/>
  <c r="K636" s="1"/>
  <c r="AD636" s="1"/>
  <c r="F637" s="1"/>
  <c r="J636"/>
  <c r="I636" s="1"/>
  <c r="G635"/>
  <c r="R635" s="1"/>
  <c r="M642" s="1"/>
  <c r="Q642" s="1"/>
  <c r="AE642" l="1"/>
  <c r="Y636"/>
  <c r="K637" s="1"/>
  <c r="AD637" s="1"/>
  <c r="F638" s="1"/>
  <c r="O636"/>
  <c r="H636"/>
  <c r="Z636"/>
  <c r="T636" s="1"/>
  <c r="W649"/>
  <c r="X649" s="1"/>
  <c r="B636"/>
  <c r="J637" l="1"/>
  <c r="G636"/>
  <c r="R636" s="1"/>
  <c r="M643" s="1"/>
  <c r="Q643" s="1"/>
  <c r="AE643" l="1"/>
  <c r="W650"/>
  <c r="X650" s="1"/>
  <c r="I637"/>
  <c r="B637"/>
  <c r="Z637"/>
  <c r="T637" s="1"/>
  <c r="H637"/>
  <c r="G637" l="1"/>
  <c r="R637" s="1"/>
  <c r="M644" s="1"/>
  <c r="Q644" s="1"/>
  <c r="J638"/>
  <c r="W651" s="1"/>
  <c r="X651" s="1"/>
  <c r="O637"/>
  <c r="Y637"/>
  <c r="K638" s="1"/>
  <c r="AD638" s="1"/>
  <c r="F639" s="1"/>
  <c r="AE644" l="1"/>
  <c r="B638"/>
  <c r="H638"/>
  <c r="I638"/>
  <c r="Z638"/>
  <c r="T638" s="1"/>
  <c r="J639" l="1"/>
  <c r="G638"/>
  <c r="R638" s="1"/>
  <c r="M645" s="1"/>
  <c r="Q645" s="1"/>
  <c r="O638"/>
  <c r="Y638"/>
  <c r="K639" s="1"/>
  <c r="AD639" s="1"/>
  <c r="F640" s="1"/>
  <c r="AE645" l="1"/>
  <c r="W652"/>
  <c r="X652" s="1"/>
  <c r="B639"/>
  <c r="Z639"/>
  <c r="T639" s="1"/>
  <c r="I639"/>
  <c r="H639"/>
  <c r="J640" l="1"/>
  <c r="W653" s="1"/>
  <c r="X653" s="1"/>
  <c r="G639"/>
  <c r="R639" s="1"/>
  <c r="M646" s="1"/>
  <c r="Q646" s="1"/>
  <c r="Y639"/>
  <c r="K640" s="1"/>
  <c r="AD640" s="1"/>
  <c r="F641" s="1"/>
  <c r="O639"/>
  <c r="AE646" l="1"/>
  <c r="B640"/>
  <c r="Z640"/>
  <c r="T640" s="1"/>
  <c r="I640"/>
  <c r="H640"/>
  <c r="O640" l="1"/>
  <c r="Y640"/>
  <c r="K641" s="1"/>
  <c r="AD641" s="1"/>
  <c r="F642" s="1"/>
  <c r="J641"/>
  <c r="I641" s="1"/>
  <c r="G640"/>
  <c r="R640" s="1"/>
  <c r="M647" s="1"/>
  <c r="Q647" s="1"/>
  <c r="Z641" l="1"/>
  <c r="T641" s="1"/>
  <c r="H641"/>
  <c r="G641" s="1"/>
  <c r="R641" s="1"/>
  <c r="M648" s="1"/>
  <c r="Q648" s="1"/>
  <c r="AE647"/>
  <c r="O641"/>
  <c r="Y641"/>
  <c r="K642" s="1"/>
  <c r="AD642" s="1"/>
  <c r="F643" s="1"/>
  <c r="W654"/>
  <c r="X654" s="1"/>
  <c r="B641"/>
  <c r="J642" l="1"/>
  <c r="W655" s="1"/>
  <c r="X655" s="1"/>
  <c r="AE648"/>
  <c r="H642" l="1"/>
  <c r="G642" s="1"/>
  <c r="R642" s="1"/>
  <c r="M649" s="1"/>
  <c r="Q649" s="1"/>
  <c r="Z642"/>
  <c r="T642" s="1"/>
  <c r="I642"/>
  <c r="O642" s="1"/>
  <c r="B642"/>
  <c r="J643" l="1"/>
  <c r="W656" s="1"/>
  <c r="X656" s="1"/>
  <c r="Y642"/>
  <c r="K643" s="1"/>
  <c r="AD643" s="1"/>
  <c r="F644" s="1"/>
  <c r="AE649"/>
  <c r="I643" l="1"/>
  <c r="O643" s="1"/>
  <c r="B643"/>
  <c r="H643"/>
  <c r="Z643"/>
  <c r="T643" s="1"/>
  <c r="Y643" l="1"/>
  <c r="K644" s="1"/>
  <c r="AD644" s="1"/>
  <c r="F645" s="1"/>
  <c r="J644"/>
  <c r="W657" s="1"/>
  <c r="X657" s="1"/>
  <c r="G643"/>
  <c r="R643" s="1"/>
  <c r="M650" s="1"/>
  <c r="Q650" s="1"/>
  <c r="AE650" s="1"/>
  <c r="Z644" l="1"/>
  <c r="T644" s="1"/>
  <c r="H644"/>
  <c r="G644" s="1"/>
  <c r="R644" s="1"/>
  <c r="M651" s="1"/>
  <c r="Q651" s="1"/>
  <c r="AE651" s="1"/>
  <c r="I644"/>
  <c r="Y644" s="1"/>
  <c r="K645" s="1"/>
  <c r="AD645" s="1"/>
  <c r="F646" s="1"/>
  <c r="B644"/>
  <c r="J645" l="1"/>
  <c r="W658" s="1"/>
  <c r="X658" s="1"/>
  <c r="O644"/>
  <c r="I645" l="1"/>
  <c r="Y645" s="1"/>
  <c r="K646" s="1"/>
  <c r="AD646" s="1"/>
  <c r="F647" s="1"/>
  <c r="Z645"/>
  <c r="T645" s="1"/>
  <c r="H645"/>
  <c r="J646" s="1"/>
  <c r="W659" s="1"/>
  <c r="X659" s="1"/>
  <c r="B645"/>
  <c r="G645"/>
  <c r="R645" s="1"/>
  <c r="M652" s="1"/>
  <c r="Q652" s="1"/>
  <c r="AE652" s="1"/>
  <c r="Z646" l="1"/>
  <c r="T646" s="1"/>
  <c r="I646"/>
  <c r="O646" s="1"/>
  <c r="B646"/>
  <c r="O645"/>
  <c r="H646"/>
  <c r="J647" s="1"/>
  <c r="G646" l="1"/>
  <c r="R646" s="1"/>
  <c r="M653" s="1"/>
  <c r="Q653" s="1"/>
  <c r="AE653" s="1"/>
  <c r="Y646"/>
  <c r="K647" s="1"/>
  <c r="AD647" s="1"/>
  <c r="F648" s="1"/>
  <c r="H647"/>
  <c r="W660"/>
  <c r="X660" s="1"/>
  <c r="Z647"/>
  <c r="T647" s="1"/>
  <c r="B647"/>
  <c r="I647"/>
  <c r="Y647" l="1"/>
  <c r="K648" s="1"/>
  <c r="AD648" s="1"/>
  <c r="F649" s="1"/>
  <c r="O647"/>
  <c r="J648"/>
  <c r="W661" s="1"/>
  <c r="X661" s="1"/>
  <c r="G647"/>
  <c r="R647" s="1"/>
  <c r="M654" s="1"/>
  <c r="Q654" s="1"/>
  <c r="I648" l="1"/>
  <c r="O648" s="1"/>
  <c r="B648"/>
  <c r="Z648"/>
  <c r="T648" s="1"/>
  <c r="H648"/>
  <c r="G648" s="1"/>
  <c r="R648" s="1"/>
  <c r="M655" s="1"/>
  <c r="Q655" s="1"/>
  <c r="AE654"/>
  <c r="Y648" l="1"/>
  <c r="K649" s="1"/>
  <c r="AD649" s="1"/>
  <c r="F650" s="1"/>
  <c r="J649"/>
  <c r="W662" s="1"/>
  <c r="X662" s="1"/>
  <c r="AE655"/>
  <c r="B649" l="1"/>
  <c r="Z649"/>
  <c r="T649" s="1"/>
  <c r="H649"/>
  <c r="G649" s="1"/>
  <c r="R649" s="1"/>
  <c r="M656" s="1"/>
  <c r="Q656" s="1"/>
  <c r="AE656" s="1"/>
  <c r="I649"/>
  <c r="Y649" s="1"/>
  <c r="K650" s="1"/>
  <c r="AD650" s="1"/>
  <c r="F651" s="1"/>
  <c r="J650" l="1"/>
  <c r="W663" s="1"/>
  <c r="X663" s="1"/>
  <c r="O649"/>
  <c r="H650" l="1"/>
  <c r="G650" s="1"/>
  <c r="R650" s="1"/>
  <c r="M657" s="1"/>
  <c r="Q657" s="1"/>
  <c r="AE657" s="1"/>
  <c r="I650"/>
  <c r="O650" s="1"/>
  <c r="B650"/>
  <c r="Z650"/>
  <c r="T650" s="1"/>
  <c r="J651" l="1"/>
  <c r="W664" s="1"/>
  <c r="X664" s="1"/>
  <c r="Y650"/>
  <c r="K651" s="1"/>
  <c r="AD651" s="1"/>
  <c r="F652" s="1"/>
  <c r="Z651" l="1"/>
  <c r="T651" s="1"/>
  <c r="H651"/>
  <c r="J652" s="1"/>
  <c r="I651"/>
  <c r="O651" s="1"/>
  <c r="B651"/>
  <c r="G651"/>
  <c r="R651" s="1"/>
  <c r="M658" s="1"/>
  <c r="Q658" s="1"/>
  <c r="AE658" s="1"/>
  <c r="Y651"/>
  <c r="K652" s="1"/>
  <c r="AD652" s="1"/>
  <c r="F653" s="1"/>
  <c r="W665" l="1"/>
  <c r="X665" s="1"/>
  <c r="B652"/>
  <c r="I652"/>
  <c r="Y652" s="1"/>
  <c r="K653" s="1"/>
  <c r="AD653" s="1"/>
  <c r="F654" s="1"/>
  <c r="Z652"/>
  <c r="T652" s="1"/>
  <c r="H652"/>
  <c r="G652" s="1"/>
  <c r="R652" s="1"/>
  <c r="M659" s="1"/>
  <c r="Q659" s="1"/>
  <c r="AE659" s="1"/>
  <c r="O652" l="1"/>
  <c r="J653"/>
  <c r="W666" s="1"/>
  <c r="X666" s="1"/>
  <c r="I653" l="1"/>
  <c r="Y653" s="1"/>
  <c r="K654" s="1"/>
  <c r="AD654" s="1"/>
  <c r="F655" s="1"/>
  <c r="B653"/>
  <c r="Z653"/>
  <c r="T653" s="1"/>
  <c r="H653"/>
  <c r="J654" s="1"/>
  <c r="W667" s="1"/>
  <c r="X667" s="1"/>
  <c r="I654" l="1"/>
  <c r="O654" s="1"/>
  <c r="O653"/>
  <c r="H654"/>
  <c r="G654" s="1"/>
  <c r="R654" s="1"/>
  <c r="M661" s="1"/>
  <c r="Q661" s="1"/>
  <c r="B654"/>
  <c r="Z654"/>
  <c r="T654" s="1"/>
  <c r="G653"/>
  <c r="R653" s="1"/>
  <c r="M660" s="1"/>
  <c r="Q660" s="1"/>
  <c r="AE660" s="1"/>
  <c r="Y654" l="1"/>
  <c r="K655" s="1"/>
  <c r="AD655" s="1"/>
  <c r="F656" s="1"/>
  <c r="AE661"/>
  <c r="J655"/>
  <c r="W668" s="1"/>
  <c r="X668" s="1"/>
  <c r="Z655" l="1"/>
  <c r="T655" s="1"/>
  <c r="B655"/>
  <c r="I655"/>
  <c r="O655" s="1"/>
  <c r="H655"/>
  <c r="G655" s="1"/>
  <c r="R655" s="1"/>
  <c r="M662" s="1"/>
  <c r="Q662" s="1"/>
  <c r="AE662" s="1"/>
  <c r="J656" l="1"/>
  <c r="W669" s="1"/>
  <c r="X669" s="1"/>
  <c r="Y655"/>
  <c r="K656" s="1"/>
  <c r="AD656" s="1"/>
  <c r="F657" s="1"/>
  <c r="I656" l="1"/>
  <c r="O656" s="1"/>
  <c r="B656"/>
  <c r="Z656"/>
  <c r="T656" s="1"/>
  <c r="H656"/>
  <c r="G656" s="1"/>
  <c r="R656" s="1"/>
  <c r="M663" s="1"/>
  <c r="Q663" s="1"/>
  <c r="AE663" s="1"/>
  <c r="Y656" l="1"/>
  <c r="K657" s="1"/>
  <c r="AD657" s="1"/>
  <c r="F658" s="1"/>
  <c r="J657"/>
  <c r="I657" s="1"/>
  <c r="O657" s="1"/>
  <c r="W670" l="1"/>
  <c r="X670" s="1"/>
  <c r="Z657"/>
  <c r="T657" s="1"/>
  <c r="H657"/>
  <c r="G657" s="1"/>
  <c r="R657" s="1"/>
  <c r="M664" s="1"/>
  <c r="Q664" s="1"/>
  <c r="AE664" s="1"/>
  <c r="Y657"/>
  <c r="K658" s="1"/>
  <c r="AD658" s="1"/>
  <c r="F659" s="1"/>
  <c r="B657"/>
  <c r="J658" l="1"/>
  <c r="W671" s="1"/>
  <c r="X671" s="1"/>
  <c r="I658" l="1"/>
  <c r="O658" s="1"/>
  <c r="Z658"/>
  <c r="T658" s="1"/>
  <c r="B658"/>
  <c r="H658"/>
  <c r="Y658" l="1"/>
  <c r="K659" s="1"/>
  <c r="AD659" s="1"/>
  <c r="F660" s="1"/>
  <c r="G658"/>
  <c r="R658" s="1"/>
  <c r="M665" s="1"/>
  <c r="Q665" s="1"/>
  <c r="AE665" s="1"/>
  <c r="J659"/>
  <c r="B659" s="1"/>
  <c r="W672" l="1"/>
  <c r="X672" s="1"/>
  <c r="Z659"/>
  <c r="T659" s="1"/>
  <c r="I659"/>
  <c r="H659"/>
  <c r="O659" l="1"/>
  <c r="Y659"/>
  <c r="K660" s="1"/>
  <c r="AD660" s="1"/>
  <c r="F661" s="1"/>
  <c r="J660"/>
  <c r="G659"/>
  <c r="R659" s="1"/>
  <c r="M666" s="1"/>
  <c r="Q666" s="1"/>
  <c r="AE666" s="1"/>
  <c r="W673" l="1"/>
  <c r="X673" s="1"/>
  <c r="H660"/>
  <c r="B660"/>
  <c r="I660"/>
  <c r="Z660"/>
  <c r="T660" s="1"/>
  <c r="J661" l="1"/>
  <c r="G660"/>
  <c r="R660" s="1"/>
  <c r="M667" s="1"/>
  <c r="Q667" s="1"/>
  <c r="AE667" s="1"/>
  <c r="Y660"/>
  <c r="K661" s="1"/>
  <c r="AD661" s="1"/>
  <c r="F662" s="1"/>
  <c r="O660"/>
  <c r="W674" l="1"/>
  <c r="X674" s="1"/>
  <c r="B661"/>
  <c r="I661"/>
  <c r="Z661"/>
  <c r="T661" s="1"/>
  <c r="H661"/>
  <c r="O661" l="1"/>
  <c r="Y661"/>
  <c r="K662" s="1"/>
  <c r="AD662" s="1"/>
  <c r="F663" s="1"/>
  <c r="J662"/>
  <c r="Z662" s="1"/>
  <c r="T662" s="1"/>
  <c r="G661"/>
  <c r="R661" s="1"/>
  <c r="M668" s="1"/>
  <c r="Q668" s="1"/>
  <c r="AE668" s="1"/>
  <c r="H662" l="1"/>
  <c r="G662" s="1"/>
  <c r="R662" s="1"/>
  <c r="M669" s="1"/>
  <c r="Q669" s="1"/>
  <c r="AE669" s="1"/>
  <c r="W675"/>
  <c r="X675" s="1"/>
  <c r="I662"/>
  <c r="B662"/>
  <c r="J663" l="1"/>
  <c r="H663" s="1"/>
  <c r="G663" s="1"/>
  <c r="R663" s="1"/>
  <c r="M670" s="1"/>
  <c r="Q670" s="1"/>
  <c r="Y662"/>
  <c r="K663" s="1"/>
  <c r="AD663" s="1"/>
  <c r="F664" s="1"/>
  <c r="O662"/>
  <c r="W676" l="1"/>
  <c r="X676" s="1"/>
  <c r="B663"/>
  <c r="I663"/>
  <c r="O663" s="1"/>
  <c r="Z663"/>
  <c r="T663" s="1"/>
  <c r="J664"/>
  <c r="W677" s="1"/>
  <c r="AE670"/>
  <c r="X677" l="1"/>
  <c r="Y663"/>
  <c r="K664" s="1"/>
  <c r="AD664" s="1"/>
  <c r="F665" s="1"/>
  <c r="Z664"/>
  <c r="T664" s="1"/>
  <c r="I664"/>
  <c r="Y664" s="1"/>
  <c r="K665" s="1"/>
  <c r="B664"/>
  <c r="H664"/>
  <c r="G664" s="1"/>
  <c r="R664" s="1"/>
  <c r="M671" s="1"/>
  <c r="Q671" s="1"/>
  <c r="AE671" s="1"/>
  <c r="AD665" l="1"/>
  <c r="F666" s="1"/>
  <c r="O664"/>
  <c r="J665"/>
  <c r="Z665" l="1"/>
  <c r="T665" s="1"/>
  <c r="W678"/>
  <c r="X678" s="1"/>
  <c r="I665"/>
  <c r="Y665" s="1"/>
  <c r="K666" s="1"/>
  <c r="AD666" s="1"/>
  <c r="F667" s="1"/>
  <c r="B665"/>
  <c r="H665"/>
  <c r="G665" s="1"/>
  <c r="R665" s="1"/>
  <c r="M672" s="1"/>
  <c r="Q672" s="1"/>
  <c r="AE672" s="1"/>
  <c r="O665" l="1"/>
  <c r="J666"/>
  <c r="Z666" s="1"/>
  <c r="T666" s="1"/>
  <c r="B666" l="1"/>
  <c r="H666"/>
  <c r="J667" s="1"/>
  <c r="W680" s="1"/>
  <c r="I666"/>
  <c r="Y666" s="1"/>
  <c r="K667" s="1"/>
  <c r="AD667" s="1"/>
  <c r="F668" s="1"/>
  <c r="W679"/>
  <c r="X679" s="1"/>
  <c r="X680" l="1"/>
  <c r="O666"/>
  <c r="G666"/>
  <c r="R666" s="1"/>
  <c r="M673" s="1"/>
  <c r="Q673" s="1"/>
  <c r="AE673" s="1"/>
  <c r="B667"/>
  <c r="H667"/>
  <c r="J668" s="1"/>
  <c r="Z667"/>
  <c r="T667" s="1"/>
  <c r="I667"/>
  <c r="O667" s="1"/>
  <c r="B668" l="1"/>
  <c r="G667"/>
  <c r="R667" s="1"/>
  <c r="M674" s="1"/>
  <c r="Q674" s="1"/>
  <c r="AE674" s="1"/>
  <c r="I668"/>
  <c r="O668" s="1"/>
  <c r="Y667"/>
  <c r="K668" s="1"/>
  <c r="AD668" s="1"/>
  <c r="F669" s="1"/>
  <c r="H668"/>
  <c r="W681"/>
  <c r="X681" s="1"/>
  <c r="Z668"/>
  <c r="T668" s="1"/>
  <c r="Y668" l="1"/>
  <c r="K669" s="1"/>
  <c r="AD669" s="1"/>
  <c r="F670" s="1"/>
  <c r="J669"/>
  <c r="G668"/>
  <c r="R668" s="1"/>
  <c r="M675" s="1"/>
  <c r="Q675" s="1"/>
  <c r="AE675" l="1"/>
  <c r="W682"/>
  <c r="X682" s="1"/>
  <c r="I669"/>
  <c r="B669"/>
  <c r="Z669"/>
  <c r="T669" s="1"/>
  <c r="H669"/>
  <c r="Y669" l="1"/>
  <c r="K670" s="1"/>
  <c r="AD670" s="1"/>
  <c r="F671" s="1"/>
  <c r="O669"/>
  <c r="J670"/>
  <c r="W683" s="1"/>
  <c r="X683" s="1"/>
  <c r="G669"/>
  <c r="R669" s="1"/>
  <c r="M676" s="1"/>
  <c r="Q676" s="1"/>
  <c r="B670" l="1"/>
  <c r="Z670"/>
  <c r="T670" s="1"/>
  <c r="H670"/>
  <c r="J671" s="1"/>
  <c r="W684" s="1"/>
  <c r="X684" s="1"/>
  <c r="I670"/>
  <c r="O670" s="1"/>
  <c r="AE676"/>
  <c r="G670" l="1"/>
  <c r="R670" s="1"/>
  <c r="M677" s="1"/>
  <c r="Q677" s="1"/>
  <c r="AE677" s="1"/>
  <c r="Y670"/>
  <c r="K671" s="1"/>
  <c r="AD671" s="1"/>
  <c r="F672" s="1"/>
  <c r="I671"/>
  <c r="Z671"/>
  <c r="T671" s="1"/>
  <c r="B671"/>
  <c r="H671"/>
  <c r="Y671" l="1"/>
  <c r="K672" s="1"/>
  <c r="AD672" s="1"/>
  <c r="F673" s="1"/>
  <c r="O671"/>
  <c r="G671"/>
  <c r="R671" s="1"/>
  <c r="M678" s="1"/>
  <c r="Q678" s="1"/>
  <c r="J672"/>
  <c r="B672" s="1"/>
  <c r="Z672" l="1"/>
  <c r="T672" s="1"/>
  <c r="H672"/>
  <c r="J673" s="1"/>
  <c r="B673" s="1"/>
  <c r="AE678"/>
  <c r="I672"/>
  <c r="W685"/>
  <c r="X685" s="1"/>
  <c r="G672" l="1"/>
  <c r="R672" s="1"/>
  <c r="M679" s="1"/>
  <c r="Q679" s="1"/>
  <c r="AE679" s="1"/>
  <c r="O672"/>
  <c r="Y672"/>
  <c r="K673" s="1"/>
  <c r="AD673" s="1"/>
  <c r="F674" s="1"/>
  <c r="I673"/>
  <c r="W686"/>
  <c r="X686" s="1"/>
  <c r="Z673"/>
  <c r="T673" s="1"/>
  <c r="H673"/>
  <c r="G673" l="1"/>
  <c r="R673" s="1"/>
  <c r="M680" s="1"/>
  <c r="Q680" s="1"/>
  <c r="J674"/>
  <c r="Y673"/>
  <c r="K674" s="1"/>
  <c r="AD674" s="1"/>
  <c r="F675" s="1"/>
  <c r="O673"/>
  <c r="AE680" l="1"/>
  <c r="I674"/>
  <c r="W687"/>
  <c r="X687" s="1"/>
  <c r="B674"/>
  <c r="Z674"/>
  <c r="T674" s="1"/>
  <c r="H674"/>
  <c r="G674" l="1"/>
  <c r="R674" s="1"/>
  <c r="M681" s="1"/>
  <c r="Q681" s="1"/>
  <c r="J675"/>
  <c r="W688" s="1"/>
  <c r="X688" s="1"/>
  <c r="Y674"/>
  <c r="K675" s="1"/>
  <c r="AD675" s="1"/>
  <c r="F676" s="1"/>
  <c r="O674"/>
  <c r="AE681" l="1"/>
  <c r="B675"/>
  <c r="H675"/>
  <c r="I675"/>
  <c r="Z675"/>
  <c r="T675" s="1"/>
  <c r="J676" l="1"/>
  <c r="G675"/>
  <c r="R675" s="1"/>
  <c r="M682" s="1"/>
  <c r="Q682" s="1"/>
  <c r="Y675"/>
  <c r="K676" s="1"/>
  <c r="AD676" s="1"/>
  <c r="F677" s="1"/>
  <c r="O675"/>
  <c r="AE682" l="1"/>
  <c r="W689"/>
  <c r="X689" s="1"/>
  <c r="B676"/>
  <c r="H676"/>
  <c r="I676"/>
  <c r="Z676"/>
  <c r="T676" s="1"/>
  <c r="G676" l="1"/>
  <c r="R676" s="1"/>
  <c r="M683" s="1"/>
  <c r="Q683" s="1"/>
  <c r="J677"/>
  <c r="W690" s="1"/>
  <c r="X690" s="1"/>
  <c r="Y676"/>
  <c r="K677" s="1"/>
  <c r="AD677" s="1"/>
  <c r="F678" s="1"/>
  <c r="O676"/>
  <c r="B677" l="1"/>
  <c r="AE683"/>
  <c r="H677"/>
  <c r="G677" s="1"/>
  <c r="R677" s="1"/>
  <c r="M684" s="1"/>
  <c r="Q684" s="1"/>
  <c r="I677"/>
  <c r="Z677"/>
  <c r="T677" s="1"/>
  <c r="J678" l="1"/>
  <c r="W691" s="1"/>
  <c r="X691" s="1"/>
  <c r="AE684"/>
  <c r="Y677"/>
  <c r="K678" s="1"/>
  <c r="AD678" s="1"/>
  <c r="F679" s="1"/>
  <c r="O677"/>
  <c r="I678" l="1"/>
  <c r="Y678" s="1"/>
  <c r="K679" s="1"/>
  <c r="AD679" s="1"/>
  <c r="F680" s="1"/>
  <c r="Z678"/>
  <c r="T678" s="1"/>
  <c r="B678"/>
  <c r="H678"/>
  <c r="J679" s="1"/>
  <c r="H679" s="1"/>
  <c r="G678"/>
  <c r="R678" s="1"/>
  <c r="M685" s="1"/>
  <c r="Q685" s="1"/>
  <c r="O678" l="1"/>
  <c r="AE685"/>
  <c r="G679"/>
  <c r="R679" s="1"/>
  <c r="M686" s="1"/>
  <c r="Q686" s="1"/>
  <c r="J680"/>
  <c r="W693" s="1"/>
  <c r="I679"/>
  <c r="W692"/>
  <c r="X692" s="1"/>
  <c r="B679"/>
  <c r="Z679"/>
  <c r="T679" s="1"/>
  <c r="AE686" l="1"/>
  <c r="X693"/>
  <c r="O679"/>
  <c r="Y679"/>
  <c r="K680" s="1"/>
  <c r="AD680" s="1"/>
  <c r="F681" s="1"/>
  <c r="I680"/>
  <c r="B680"/>
  <c r="Z680"/>
  <c r="T680" s="1"/>
  <c r="H680"/>
  <c r="G680" l="1"/>
  <c r="R680" s="1"/>
  <c r="M687" s="1"/>
  <c r="Q687" s="1"/>
  <c r="J681"/>
  <c r="W694" s="1"/>
  <c r="X694" s="1"/>
  <c r="Y680"/>
  <c r="K681" s="1"/>
  <c r="AD681" s="1"/>
  <c r="F682" s="1"/>
  <c r="O680"/>
  <c r="AE687" l="1"/>
  <c r="I681"/>
  <c r="H681"/>
  <c r="B681"/>
  <c r="Z681"/>
  <c r="T681" s="1"/>
  <c r="O681" l="1"/>
  <c r="Y681"/>
  <c r="K682" s="1"/>
  <c r="AD682" s="1"/>
  <c r="F683" s="1"/>
  <c r="J682"/>
  <c r="I682" s="1"/>
  <c r="G681"/>
  <c r="R681" s="1"/>
  <c r="M688" s="1"/>
  <c r="Q688" s="1"/>
  <c r="Z682" l="1"/>
  <c r="T682" s="1"/>
  <c r="B682"/>
  <c r="AE688"/>
  <c r="Y682"/>
  <c r="K683" s="1"/>
  <c r="AD683" s="1"/>
  <c r="F684" s="1"/>
  <c r="O682"/>
  <c r="H682"/>
  <c r="W695"/>
  <c r="X695" s="1"/>
  <c r="J683" l="1"/>
  <c r="G682"/>
  <c r="R682" s="1"/>
  <c r="M689" s="1"/>
  <c r="Q689" s="1"/>
  <c r="AE689" l="1"/>
  <c r="W696"/>
  <c r="X696" s="1"/>
  <c r="B683"/>
  <c r="I683"/>
  <c r="Z683"/>
  <c r="T683" s="1"/>
  <c r="H683"/>
  <c r="G683" l="1"/>
  <c r="R683" s="1"/>
  <c r="M690" s="1"/>
  <c r="Q690" s="1"/>
  <c r="J684"/>
  <c r="W697" s="1"/>
  <c r="X697" s="1"/>
  <c r="Y683"/>
  <c r="K684" s="1"/>
  <c r="AD684" s="1"/>
  <c r="F685" s="1"/>
  <c r="O683"/>
  <c r="B684" l="1"/>
  <c r="AE690"/>
  <c r="Z684"/>
  <c r="T684" s="1"/>
  <c r="I684"/>
  <c r="H684"/>
  <c r="O684" l="1"/>
  <c r="Y684"/>
  <c r="K685" s="1"/>
  <c r="AD685" s="1"/>
  <c r="F686" s="1"/>
  <c r="G684"/>
  <c r="R684" s="1"/>
  <c r="M691" s="1"/>
  <c r="Q691" s="1"/>
  <c r="J685"/>
  <c r="AE691" l="1"/>
  <c r="W698"/>
  <c r="X698" s="1"/>
  <c r="B685"/>
  <c r="I685"/>
  <c r="Z685"/>
  <c r="T685" s="1"/>
  <c r="H685"/>
  <c r="J686" l="1"/>
  <c r="W699" s="1"/>
  <c r="X699" s="1"/>
  <c r="G685"/>
  <c r="R685" s="1"/>
  <c r="M692" s="1"/>
  <c r="Q692" s="1"/>
  <c r="O685"/>
  <c r="Y685"/>
  <c r="K686" s="1"/>
  <c r="AD686" s="1"/>
  <c r="F687" s="1"/>
  <c r="AE692" l="1"/>
  <c r="Z686"/>
  <c r="T686" s="1"/>
  <c r="I686"/>
  <c r="B686"/>
  <c r="H686"/>
  <c r="Y686" l="1"/>
  <c r="K687" s="1"/>
  <c r="AD687" s="1"/>
  <c r="F688" s="1"/>
  <c r="O686"/>
  <c r="G686"/>
  <c r="R686" s="1"/>
  <c r="M693" s="1"/>
  <c r="Q693" s="1"/>
  <c r="J687"/>
  <c r="W700" s="1"/>
  <c r="X700" s="1"/>
  <c r="AE693" l="1"/>
  <c r="Z687"/>
  <c r="T687" s="1"/>
  <c r="H687"/>
  <c r="I687"/>
  <c r="B687"/>
  <c r="Y687" l="1"/>
  <c r="K688" s="1"/>
  <c r="AD688" s="1"/>
  <c r="F689" s="1"/>
  <c r="O687"/>
  <c r="J688"/>
  <c r="W701" s="1"/>
  <c r="X701" s="1"/>
  <c r="G687"/>
  <c r="R687" s="1"/>
  <c r="M694" s="1"/>
  <c r="Q694" s="1"/>
  <c r="H688" l="1"/>
  <c r="G688" s="1"/>
  <c r="R688" s="1"/>
  <c r="M695" s="1"/>
  <c r="Q695" s="1"/>
  <c r="Z688"/>
  <c r="T688" s="1"/>
  <c r="B688"/>
  <c r="I688"/>
  <c r="Y688" s="1"/>
  <c r="K689" s="1"/>
  <c r="AD689" s="1"/>
  <c r="F690" s="1"/>
  <c r="AE694"/>
  <c r="O688" l="1"/>
  <c r="J689"/>
  <c r="W702" s="1"/>
  <c r="X702" s="1"/>
  <c r="AE695"/>
  <c r="I689" l="1"/>
  <c r="O689" s="1"/>
  <c r="B689"/>
  <c r="H689"/>
  <c r="Z689"/>
  <c r="T689" s="1"/>
  <c r="Y689" l="1"/>
  <c r="K690" s="1"/>
  <c r="AD690" s="1"/>
  <c r="F691" s="1"/>
  <c r="G689"/>
  <c r="R689" s="1"/>
  <c r="M696" s="1"/>
  <c r="J690"/>
  <c r="B690" s="1"/>
  <c r="Q696" l="1"/>
  <c r="AE696" s="1"/>
  <c r="W703"/>
  <c r="X703" s="1"/>
  <c r="I690"/>
  <c r="H690"/>
  <c r="Z690"/>
  <c r="T690" s="1"/>
  <c r="Y690" l="1"/>
  <c r="K691" s="1"/>
  <c r="AD691" s="1"/>
  <c r="F692" s="1"/>
  <c r="O690"/>
  <c r="G690"/>
  <c r="R690" s="1"/>
  <c r="M697" s="1"/>
  <c r="J691"/>
  <c r="Q697" l="1"/>
  <c r="AE697" s="1"/>
  <c r="W704"/>
  <c r="X704" s="1"/>
  <c r="B691"/>
  <c r="Z691"/>
  <c r="T691" s="1"/>
  <c r="H691"/>
  <c r="I691"/>
  <c r="O691" l="1"/>
  <c r="Y691"/>
  <c r="K692" s="1"/>
  <c r="AD692" s="1"/>
  <c r="F693" s="1"/>
  <c r="J692"/>
  <c r="H692" s="1"/>
  <c r="G691"/>
  <c r="R691" s="1"/>
  <c r="M698" s="1"/>
  <c r="I692" l="1"/>
  <c r="O692" s="1"/>
  <c r="Q698"/>
  <c r="AE698" s="1"/>
  <c r="J693"/>
  <c r="W706" s="1"/>
  <c r="G692"/>
  <c r="R692" s="1"/>
  <c r="M699" s="1"/>
  <c r="W705"/>
  <c r="X705" s="1"/>
  <c r="B692"/>
  <c r="Z692"/>
  <c r="T692" s="1"/>
  <c r="Y692" l="1"/>
  <c r="K693" s="1"/>
  <c r="AD693" s="1"/>
  <c r="F694" s="1"/>
  <c r="H693"/>
  <c r="G693" s="1"/>
  <c r="R693" s="1"/>
  <c r="M700" s="1"/>
  <c r="Q700" s="1"/>
  <c r="B693"/>
  <c r="I693"/>
  <c r="Y693" s="1"/>
  <c r="K694" s="1"/>
  <c r="Q699"/>
  <c r="AE699" s="1"/>
  <c r="Z693"/>
  <c r="T693" s="1"/>
  <c r="X706"/>
  <c r="AD694" l="1"/>
  <c r="F695" s="1"/>
  <c r="J694"/>
  <c r="W707" s="1"/>
  <c r="X707" s="1"/>
  <c r="O693"/>
  <c r="AE700"/>
  <c r="Z694" l="1"/>
  <c r="T694" s="1"/>
  <c r="I694"/>
  <c r="O694" s="1"/>
  <c r="H694"/>
  <c r="J695" s="1"/>
  <c r="W708" s="1"/>
  <c r="X708" s="1"/>
  <c r="B694"/>
  <c r="G694" l="1"/>
  <c r="R694" s="1"/>
  <c r="M701" s="1"/>
  <c r="Q701" s="1"/>
  <c r="AE701" s="1"/>
  <c r="B695"/>
  <c r="H695"/>
  <c r="G695" s="1"/>
  <c r="R695" s="1"/>
  <c r="M702" s="1"/>
  <c r="Q702" s="1"/>
  <c r="Z695"/>
  <c r="T695" s="1"/>
  <c r="I695"/>
  <c r="O695" s="1"/>
  <c r="Y694"/>
  <c r="K695" s="1"/>
  <c r="AD695" s="1"/>
  <c r="F696" s="1"/>
  <c r="Y695" l="1"/>
  <c r="K696" s="1"/>
  <c r="AD696" s="1"/>
  <c r="F697" s="1"/>
  <c r="J696"/>
  <c r="B696" s="1"/>
  <c r="AE702"/>
  <c r="Z696" l="1"/>
  <c r="T696" s="1"/>
  <c r="W709"/>
  <c r="X709" s="1"/>
  <c r="I696"/>
  <c r="O696" s="1"/>
  <c r="H696"/>
  <c r="G696" s="1"/>
  <c r="R696" s="1"/>
  <c r="M703" s="1"/>
  <c r="Q703" s="1"/>
  <c r="J697" l="1"/>
  <c r="W710" s="1"/>
  <c r="X710" s="1"/>
  <c r="Y696"/>
  <c r="K697" s="1"/>
  <c r="AD697" s="1"/>
  <c r="F698" s="1"/>
  <c r="AE703"/>
  <c r="I697" l="1"/>
  <c r="O697" s="1"/>
  <c r="Z697"/>
  <c r="T697" s="1"/>
  <c r="B697"/>
  <c r="H697"/>
  <c r="J698" s="1"/>
  <c r="G697" l="1"/>
  <c r="R697" s="1"/>
  <c r="M704" s="1"/>
  <c r="Q704" s="1"/>
  <c r="AE704" s="1"/>
  <c r="Y697"/>
  <c r="K698" s="1"/>
  <c r="AD698" s="1"/>
  <c r="F699" s="1"/>
  <c r="H698"/>
  <c r="W711"/>
  <c r="X711" s="1"/>
  <c r="I698"/>
  <c r="B698"/>
  <c r="Z698"/>
  <c r="T698" s="1"/>
  <c r="J699" l="1"/>
  <c r="W712" s="1"/>
  <c r="X712" s="1"/>
  <c r="G698"/>
  <c r="R698" s="1"/>
  <c r="M705" s="1"/>
  <c r="Q705" s="1"/>
  <c r="O698"/>
  <c r="Y698"/>
  <c r="K699" s="1"/>
  <c r="AD699" s="1"/>
  <c r="F700" s="1"/>
  <c r="AE705" l="1"/>
  <c r="I699"/>
  <c r="Y699" s="1"/>
  <c r="K700" s="1"/>
  <c r="AD700" s="1"/>
  <c r="F701" s="1"/>
  <c r="Z699"/>
  <c r="T699" s="1"/>
  <c r="B699"/>
  <c r="H699"/>
  <c r="O699" l="1"/>
  <c r="J700"/>
  <c r="B700" s="1"/>
  <c r="G699"/>
  <c r="R699" s="1"/>
  <c r="M706" s="1"/>
  <c r="Q706" s="1"/>
  <c r="AE706" l="1"/>
  <c r="W713"/>
  <c r="X713" s="1"/>
  <c r="I700"/>
  <c r="Z700"/>
  <c r="T700" s="1"/>
  <c r="H700"/>
  <c r="J701" l="1"/>
  <c r="G700"/>
  <c r="R700" s="1"/>
  <c r="M707" s="1"/>
  <c r="Q707" s="1"/>
  <c r="Y700"/>
  <c r="K701" s="1"/>
  <c r="AD701" s="1"/>
  <c r="F702" s="1"/>
  <c r="O700"/>
  <c r="AE707" l="1"/>
  <c r="W714"/>
  <c r="X714" s="1"/>
  <c r="B701"/>
  <c r="I701"/>
  <c r="H701"/>
  <c r="Z701"/>
  <c r="T701" s="1"/>
  <c r="O701" l="1"/>
  <c r="Y701"/>
  <c r="K702" s="1"/>
  <c r="AD702" s="1"/>
  <c r="F703" s="1"/>
  <c r="G701"/>
  <c r="R701" s="1"/>
  <c r="M708" s="1"/>
  <c r="Q708" s="1"/>
  <c r="J702"/>
  <c r="AE708" l="1"/>
  <c r="H702"/>
  <c r="W715"/>
  <c r="X715" s="1"/>
  <c r="Z702"/>
  <c r="T702" s="1"/>
  <c r="B702"/>
  <c r="I702"/>
  <c r="Y702" l="1"/>
  <c r="K703" s="1"/>
  <c r="AD703" s="1"/>
  <c r="F704" s="1"/>
  <c r="O702"/>
  <c r="G702"/>
  <c r="R702" s="1"/>
  <c r="M709" s="1"/>
  <c r="Q709" s="1"/>
  <c r="J703"/>
  <c r="W716" s="1"/>
  <c r="X716" s="1"/>
  <c r="AE709" l="1"/>
  <c r="I703"/>
  <c r="H703"/>
  <c r="Z703"/>
  <c r="T703" s="1"/>
  <c r="B703"/>
  <c r="O703" l="1"/>
  <c r="Y703"/>
  <c r="K704" s="1"/>
  <c r="AD704" s="1"/>
  <c r="F705" s="1"/>
  <c r="G703"/>
  <c r="R703" s="1"/>
  <c r="M710" s="1"/>
  <c r="Q710" s="1"/>
  <c r="J704"/>
  <c r="AE710" l="1"/>
  <c r="B704"/>
  <c r="W717"/>
  <c r="X717" s="1"/>
  <c r="H704"/>
  <c r="Z704"/>
  <c r="T704" s="1"/>
  <c r="I704"/>
  <c r="Y704" l="1"/>
  <c r="K705" s="1"/>
  <c r="AD705" s="1"/>
  <c r="F706" s="1"/>
  <c r="O704"/>
  <c r="G704"/>
  <c r="R704" s="1"/>
  <c r="M711" s="1"/>
  <c r="Q711" s="1"/>
  <c r="J705"/>
  <c r="AE711" l="1"/>
  <c r="B705"/>
  <c r="W718"/>
  <c r="X718" s="1"/>
  <c r="H705"/>
  <c r="Z705"/>
  <c r="T705" s="1"/>
  <c r="I705"/>
  <c r="O705" l="1"/>
  <c r="Y705"/>
  <c r="K706" s="1"/>
  <c r="AD706" s="1"/>
  <c r="F707" s="1"/>
  <c r="J706"/>
  <c r="W719" s="1"/>
  <c r="X719" s="1"/>
  <c r="G705"/>
  <c r="R705" s="1"/>
  <c r="M712" s="1"/>
  <c r="Q712" s="1"/>
  <c r="AE712" l="1"/>
  <c r="B706"/>
  <c r="H706"/>
  <c r="Z706"/>
  <c r="T706" s="1"/>
  <c r="I706"/>
  <c r="J707" l="1"/>
  <c r="W720" s="1"/>
  <c r="X720" s="1"/>
  <c r="G706"/>
  <c r="R706" s="1"/>
  <c r="M713" s="1"/>
  <c r="Q713" s="1"/>
  <c r="O706"/>
  <c r="Y706"/>
  <c r="K707" s="1"/>
  <c r="AD707" s="1"/>
  <c r="F708" s="1"/>
  <c r="AE713" l="1"/>
  <c r="I707"/>
  <c r="Z707"/>
  <c r="T707" s="1"/>
  <c r="B707"/>
  <c r="H707"/>
  <c r="O707" l="1"/>
  <c r="Y707"/>
  <c r="K708" s="1"/>
  <c r="AD708" s="1"/>
  <c r="F709" s="1"/>
  <c r="G707"/>
  <c r="R707" s="1"/>
  <c r="M714" s="1"/>
  <c r="Q714" s="1"/>
  <c r="J708"/>
  <c r="W721" s="1"/>
  <c r="X721" s="1"/>
  <c r="AE714" l="1"/>
  <c r="I708"/>
  <c r="Z708"/>
  <c r="T708" s="1"/>
  <c r="H708"/>
  <c r="B708"/>
  <c r="O708" l="1"/>
  <c r="Y708"/>
  <c r="K709" s="1"/>
  <c r="AD709" s="1"/>
  <c r="F710" s="1"/>
  <c r="G708"/>
  <c r="R708" s="1"/>
  <c r="M715" s="1"/>
  <c r="Q715" s="1"/>
  <c r="J709"/>
  <c r="W722" s="1"/>
  <c r="X722" s="1"/>
  <c r="AE715" l="1"/>
  <c r="Z709"/>
  <c r="T709" s="1"/>
  <c r="H709"/>
  <c r="I709"/>
  <c r="B709"/>
  <c r="G709" l="1"/>
  <c r="R709" s="1"/>
  <c r="M716" s="1"/>
  <c r="Q716" s="1"/>
  <c r="J710"/>
  <c r="W723" s="1"/>
  <c r="X723" s="1"/>
  <c r="Y709"/>
  <c r="K710" s="1"/>
  <c r="AD710" s="1"/>
  <c r="F711" s="1"/>
  <c r="O709"/>
  <c r="AE716" l="1"/>
  <c r="B710"/>
  <c r="Z710"/>
  <c r="T710" s="1"/>
  <c r="I710"/>
  <c r="H710"/>
  <c r="O710" l="1"/>
  <c r="Y710"/>
  <c r="K711" s="1"/>
  <c r="AD711" s="1"/>
  <c r="F712" s="1"/>
  <c r="J711"/>
  <c r="I711" s="1"/>
  <c r="G710"/>
  <c r="R710" s="1"/>
  <c r="M717" s="1"/>
  <c r="Q717" s="1"/>
  <c r="H711" l="1"/>
  <c r="J712" s="1"/>
  <c r="W725" s="1"/>
  <c r="Z711"/>
  <c r="T711" s="1"/>
  <c r="AE717"/>
  <c r="Y711"/>
  <c r="K712" s="1"/>
  <c r="AD712" s="1"/>
  <c r="F713" s="1"/>
  <c r="O711"/>
  <c r="W724"/>
  <c r="X724" s="1"/>
  <c r="B711"/>
  <c r="G711" l="1"/>
  <c r="R711" s="1"/>
  <c r="M718" s="1"/>
  <c r="Q718" s="1"/>
  <c r="AE718" s="1"/>
  <c r="X725"/>
  <c r="H712"/>
  <c r="J713" s="1"/>
  <c r="W726" s="1"/>
  <c r="I712"/>
  <c r="O712" s="1"/>
  <c r="B712"/>
  <c r="Z712"/>
  <c r="T712" s="1"/>
  <c r="G712" l="1"/>
  <c r="R712" s="1"/>
  <c r="M719" s="1"/>
  <c r="Y712"/>
  <c r="K713" s="1"/>
  <c r="AD713" s="1"/>
  <c r="F714" s="1"/>
  <c r="X726"/>
  <c r="I713"/>
  <c r="Z713"/>
  <c r="T713" s="1"/>
  <c r="B713"/>
  <c r="H713"/>
  <c r="Q719" l="1"/>
  <c r="AE719" s="1"/>
  <c r="Y713"/>
  <c r="K714" s="1"/>
  <c r="AD714" s="1"/>
  <c r="F715" s="1"/>
  <c r="O713"/>
  <c r="G713"/>
  <c r="R713" s="1"/>
  <c r="M720" s="1"/>
  <c r="Q720" s="1"/>
  <c r="J714"/>
  <c r="W727" s="1"/>
  <c r="X727" s="1"/>
  <c r="AE720" l="1"/>
  <c r="Z714"/>
  <c r="T714" s="1"/>
  <c r="I714"/>
  <c r="H714"/>
  <c r="B714"/>
  <c r="O714" l="1"/>
  <c r="Y714"/>
  <c r="K715" s="1"/>
  <c r="AD715" s="1"/>
  <c r="F716" s="1"/>
  <c r="J715"/>
  <c r="W728" s="1"/>
  <c r="X728" s="1"/>
  <c r="G714"/>
  <c r="R714" s="1"/>
  <c r="M721" s="1"/>
  <c r="Q721" s="1"/>
  <c r="Z715" l="1"/>
  <c r="T715" s="1"/>
  <c r="I715"/>
  <c r="O715" s="1"/>
  <c r="B715"/>
  <c r="H715"/>
  <c r="G715" s="1"/>
  <c r="R715" s="1"/>
  <c r="M722" s="1"/>
  <c r="Q722" s="1"/>
  <c r="AE721"/>
  <c r="J716" l="1"/>
  <c r="W729" s="1"/>
  <c r="X729" s="1"/>
  <c r="Y715"/>
  <c r="K716" s="1"/>
  <c r="AD716" s="1"/>
  <c r="F717" s="1"/>
  <c r="AE722"/>
  <c r="H716" l="1"/>
  <c r="J717" s="1"/>
  <c r="W730" s="1"/>
  <c r="X730" s="1"/>
  <c r="I716"/>
  <c r="O716" s="1"/>
  <c r="B716"/>
  <c r="Z716"/>
  <c r="T716" s="1"/>
  <c r="G716" l="1"/>
  <c r="R716" s="1"/>
  <c r="M723" s="1"/>
  <c r="Q723" s="1"/>
  <c r="AE723" s="1"/>
  <c r="Y716"/>
  <c r="K717" s="1"/>
  <c r="AD717" s="1"/>
  <c r="F718" s="1"/>
  <c r="Z717"/>
  <c r="T717" s="1"/>
  <c r="I717"/>
  <c r="B717"/>
  <c r="H717"/>
  <c r="Y717" l="1"/>
  <c r="K718" s="1"/>
  <c r="AD718" s="1"/>
  <c r="F719" s="1"/>
  <c r="O717"/>
  <c r="G717"/>
  <c r="R717" s="1"/>
  <c r="M724" s="1"/>
  <c r="Q724" s="1"/>
  <c r="J718"/>
  <c r="W731" s="1"/>
  <c r="X731" s="1"/>
  <c r="AE724" l="1"/>
  <c r="Z718"/>
  <c r="T718" s="1"/>
  <c r="I718"/>
  <c r="H718"/>
  <c r="B718"/>
  <c r="O718" l="1"/>
  <c r="Y718"/>
  <c r="K719" s="1"/>
  <c r="AD719" s="1"/>
  <c r="F720" s="1"/>
  <c r="J719"/>
  <c r="W732" s="1"/>
  <c r="X732" s="1"/>
  <c r="G718"/>
  <c r="R718" s="1"/>
  <c r="M725" s="1"/>
  <c r="Q725" s="1"/>
  <c r="H719" l="1"/>
  <c r="G719" s="1"/>
  <c r="R719" s="1"/>
  <c r="M726" s="1"/>
  <c r="Q726" s="1"/>
  <c r="Z719"/>
  <c r="T719" s="1"/>
  <c r="B719"/>
  <c r="AE725"/>
  <c r="I719"/>
  <c r="Y719" s="1"/>
  <c r="K720" s="1"/>
  <c r="AD720" s="1"/>
  <c r="F721" s="1"/>
  <c r="O719" l="1"/>
  <c r="J720"/>
  <c r="W733" s="1"/>
  <c r="X733" s="1"/>
  <c r="AE726"/>
  <c r="B720" l="1"/>
  <c r="Z720"/>
  <c r="T720" s="1"/>
  <c r="I720"/>
  <c r="O720" s="1"/>
  <c r="H720"/>
  <c r="G720" s="1"/>
  <c r="R720" s="1"/>
  <c r="M727" s="1"/>
  <c r="Q727" s="1"/>
  <c r="Y720" l="1"/>
  <c r="K721" s="1"/>
  <c r="AD721" s="1"/>
  <c r="F722" s="1"/>
  <c r="J721"/>
  <c r="W734" s="1"/>
  <c r="X734" s="1"/>
  <c r="AE727"/>
  <c r="H721" l="1"/>
  <c r="J722" s="1"/>
  <c r="W735" s="1"/>
  <c r="X735" s="1"/>
  <c r="I721"/>
  <c r="O721" s="1"/>
  <c r="B721"/>
  <c r="Z721"/>
  <c r="T721" s="1"/>
  <c r="G721" l="1"/>
  <c r="R721" s="1"/>
  <c r="M728" s="1"/>
  <c r="Q728" s="1"/>
  <c r="AE728" s="1"/>
  <c r="Y721"/>
  <c r="K722" s="1"/>
  <c r="AD722" s="1"/>
  <c r="F723" s="1"/>
  <c r="B722"/>
  <c r="Z722"/>
  <c r="T722" s="1"/>
  <c r="I722"/>
  <c r="Y722" s="1"/>
  <c r="K723" s="1"/>
  <c r="H722"/>
  <c r="G722" s="1"/>
  <c r="R722" s="1"/>
  <c r="M729" s="1"/>
  <c r="Q729" s="1"/>
  <c r="AD723" l="1"/>
  <c r="F724" s="1"/>
  <c r="J723"/>
  <c r="W736" s="1"/>
  <c r="X736" s="1"/>
  <c r="O722"/>
  <c r="AE729"/>
  <c r="H723" l="1"/>
  <c r="G723" s="1"/>
  <c r="R723" s="1"/>
  <c r="M730" s="1"/>
  <c r="Q730" s="1"/>
  <c r="I723"/>
  <c r="Y723" s="1"/>
  <c r="K724" s="1"/>
  <c r="AD724" s="1"/>
  <c r="F725" s="1"/>
  <c r="B723"/>
  <c r="Z723"/>
  <c r="T723" s="1"/>
  <c r="J724" l="1"/>
  <c r="W737" s="1"/>
  <c r="X737" s="1"/>
  <c r="O723"/>
  <c r="AE730"/>
  <c r="H724" l="1"/>
  <c r="J725" s="1"/>
  <c r="B724"/>
  <c r="Z724"/>
  <c r="T724" s="1"/>
  <c r="I724"/>
  <c r="Y724" s="1"/>
  <c r="K725" s="1"/>
  <c r="AD725" s="1"/>
  <c r="F726" s="1"/>
  <c r="O724"/>
  <c r="G724" l="1"/>
  <c r="R724" s="1"/>
  <c r="M731" s="1"/>
  <c r="Q731" s="1"/>
  <c r="AE731" s="1"/>
  <c r="W738"/>
  <c r="X738" s="1"/>
  <c r="I725"/>
  <c r="Y725" s="1"/>
  <c r="K726" s="1"/>
  <c r="AD726" s="1"/>
  <c r="F727" s="1"/>
  <c r="B725"/>
  <c r="H725"/>
  <c r="G725" s="1"/>
  <c r="R725" s="1"/>
  <c r="M732" s="1"/>
  <c r="Q732" s="1"/>
  <c r="Z725"/>
  <c r="T725" s="1"/>
  <c r="O725" l="1"/>
  <c r="J726"/>
  <c r="Z726" s="1"/>
  <c r="T726" s="1"/>
  <c r="AE732"/>
  <c r="B726" l="1"/>
  <c r="I726"/>
  <c r="O726" s="1"/>
  <c r="H726"/>
  <c r="G726" s="1"/>
  <c r="R726" s="1"/>
  <c r="M733" s="1"/>
  <c r="Q733" s="1"/>
  <c r="W739"/>
  <c r="X739" s="1"/>
  <c r="J727" l="1"/>
  <c r="W740" s="1"/>
  <c r="X740" s="1"/>
  <c r="Y726"/>
  <c r="K727" s="1"/>
  <c r="AD727" s="1"/>
  <c r="F728" s="1"/>
  <c r="AE733"/>
  <c r="Z727" l="1"/>
  <c r="T727" s="1"/>
  <c r="I727"/>
  <c r="O727" s="1"/>
  <c r="H727"/>
  <c r="J728" s="1"/>
  <c r="B727"/>
  <c r="G727" l="1"/>
  <c r="R727" s="1"/>
  <c r="M734" s="1"/>
  <c r="Q734" s="1"/>
  <c r="AE734" s="1"/>
  <c r="I728"/>
  <c r="Y728" s="1"/>
  <c r="K729" s="1"/>
  <c r="Y727"/>
  <c r="K728" s="1"/>
  <c r="AD728" s="1"/>
  <c r="F729" s="1"/>
  <c r="W741"/>
  <c r="X741" s="1"/>
  <c r="H728"/>
  <c r="G728" s="1"/>
  <c r="R728" s="1"/>
  <c r="M735" s="1"/>
  <c r="Q735" s="1"/>
  <c r="B728"/>
  <c r="Z728"/>
  <c r="T728" s="1"/>
  <c r="O728" l="1"/>
  <c r="AD729"/>
  <c r="F730" s="1"/>
  <c r="J729"/>
  <c r="Z729" s="1"/>
  <c r="T729" s="1"/>
  <c r="AE735"/>
  <c r="H729" l="1"/>
  <c r="G729" s="1"/>
  <c r="R729" s="1"/>
  <c r="M736" s="1"/>
  <c r="Q736" s="1"/>
  <c r="I729"/>
  <c r="O729" s="1"/>
  <c r="B729"/>
  <c r="W742"/>
  <c r="X742" s="1"/>
  <c r="Y729" l="1"/>
  <c r="K730" s="1"/>
  <c r="AD730" s="1"/>
  <c r="F731" s="1"/>
  <c r="J730"/>
  <c r="W743" s="1"/>
  <c r="X743" s="1"/>
  <c r="AE736"/>
  <c r="Z730" l="1"/>
  <c r="T730" s="1"/>
  <c r="I730"/>
  <c r="Y730" s="1"/>
  <c r="K731" s="1"/>
  <c r="AD731" s="1"/>
  <c r="F732" s="1"/>
  <c r="B730"/>
  <c r="H730"/>
  <c r="G730" s="1"/>
  <c r="R730" s="1"/>
  <c r="M737" s="1"/>
  <c r="Q737" s="1"/>
  <c r="J731" l="1"/>
  <c r="W744" s="1"/>
  <c r="X744" s="1"/>
  <c r="O730"/>
  <c r="AE737"/>
  <c r="Z731" l="1"/>
  <c r="T731" s="1"/>
  <c r="H731"/>
  <c r="G731" s="1"/>
  <c r="R731" s="1"/>
  <c r="M738" s="1"/>
  <c r="Q738" s="1"/>
  <c r="B731"/>
  <c r="I731"/>
  <c r="Y731" s="1"/>
  <c r="K732" s="1"/>
  <c r="AD732" s="1"/>
  <c r="F733" s="1"/>
  <c r="O731" l="1"/>
  <c r="J732"/>
  <c r="W745" s="1"/>
  <c r="X745" s="1"/>
  <c r="AE738"/>
  <c r="B732" l="1"/>
  <c r="I732"/>
  <c r="Z732"/>
  <c r="T732" s="1"/>
  <c r="H732"/>
  <c r="J733" s="1"/>
  <c r="W746" s="1"/>
  <c r="X746" s="1"/>
  <c r="G732"/>
  <c r="R732" s="1"/>
  <c r="M739" s="1"/>
  <c r="Q739" s="1"/>
  <c r="AE739" s="1"/>
  <c r="B733" l="1"/>
  <c r="H733"/>
  <c r="G733" s="1"/>
  <c r="R733" s="1"/>
  <c r="M740" s="1"/>
  <c r="Q740" s="1"/>
  <c r="I733"/>
  <c r="Y733" s="1"/>
  <c r="K734" s="1"/>
  <c r="Z733"/>
  <c r="T733" s="1"/>
  <c r="O732"/>
  <c r="Y732"/>
  <c r="K733" s="1"/>
  <c r="AD733" s="1"/>
  <c r="F734" s="1"/>
  <c r="O733" l="1"/>
  <c r="J734"/>
  <c r="W747" s="1"/>
  <c r="X747" s="1"/>
  <c r="AD734"/>
  <c r="F735" s="1"/>
  <c r="AE740"/>
  <c r="B734" l="1"/>
  <c r="H734"/>
  <c r="J735" s="1"/>
  <c r="W748" s="1"/>
  <c r="X748" s="1"/>
  <c r="Z734"/>
  <c r="T734" s="1"/>
  <c r="I734"/>
  <c r="Y734" s="1"/>
  <c r="K735" s="1"/>
  <c r="AD735" s="1"/>
  <c r="F736" s="1"/>
  <c r="O734" l="1"/>
  <c r="I735"/>
  <c r="O735" s="1"/>
  <c r="B735"/>
  <c r="Z735"/>
  <c r="T735" s="1"/>
  <c r="H735"/>
  <c r="J736" s="1"/>
  <c r="G734"/>
  <c r="R734" s="1"/>
  <c r="M741" s="1"/>
  <c r="Q741" s="1"/>
  <c r="AE741" s="1"/>
  <c r="G735" l="1"/>
  <c r="R735" s="1"/>
  <c r="M742" s="1"/>
  <c r="Q742" s="1"/>
  <c r="AE742" s="1"/>
  <c r="Y735"/>
  <c r="K736" s="1"/>
  <c r="AD736" s="1"/>
  <c r="F737" s="1"/>
  <c r="I736"/>
  <c r="Y736" s="1"/>
  <c r="K737" s="1"/>
  <c r="H736"/>
  <c r="G736" s="1"/>
  <c r="R736" s="1"/>
  <c r="M743" s="1"/>
  <c r="Q743" s="1"/>
  <c r="Z736"/>
  <c r="T736" s="1"/>
  <c r="W749"/>
  <c r="X749" s="1"/>
  <c r="B736"/>
  <c r="O736" l="1"/>
  <c r="AD737"/>
  <c r="F738" s="1"/>
  <c r="J737"/>
  <c r="W750" s="1"/>
  <c r="X750" s="1"/>
  <c r="AE743"/>
  <c r="I737" l="1"/>
  <c r="Y737" s="1"/>
  <c r="K738" s="1"/>
  <c r="AD738" s="1"/>
  <c r="F739" s="1"/>
  <c r="Z737"/>
  <c r="T737" s="1"/>
  <c r="H737"/>
  <c r="G737" s="1"/>
  <c r="R737" s="1"/>
  <c r="M744" s="1"/>
  <c r="Q744" s="1"/>
  <c r="B737"/>
  <c r="O737" l="1"/>
  <c r="J738"/>
  <c r="AE744"/>
  <c r="I738" l="1"/>
  <c r="H738"/>
  <c r="Z738"/>
  <c r="T738" s="1"/>
  <c r="W751"/>
  <c r="X751" s="1"/>
  <c r="B738"/>
  <c r="O738" l="1"/>
  <c r="Y738"/>
  <c r="K739" s="1"/>
  <c r="AD739" s="1"/>
  <c r="F740" s="1"/>
  <c r="J739"/>
  <c r="B739" s="1"/>
  <c r="G738"/>
  <c r="R738" s="1"/>
  <c r="M745" s="1"/>
  <c r="Q745" s="1"/>
  <c r="AE745" s="1"/>
  <c r="I739" l="1"/>
  <c r="Y739" s="1"/>
  <c r="K740" s="1"/>
  <c r="AD740" s="1"/>
  <c r="F741" s="1"/>
  <c r="H739"/>
  <c r="G739" s="1"/>
  <c r="R739" s="1"/>
  <c r="M746" s="1"/>
  <c r="Q746" s="1"/>
  <c r="AE746" s="1"/>
  <c r="W752"/>
  <c r="X752" s="1"/>
  <c r="Z739"/>
  <c r="T739" s="1"/>
  <c r="O739" l="1"/>
  <c r="J740"/>
  <c r="W753" s="1"/>
  <c r="X753" s="1"/>
  <c r="B740" l="1"/>
  <c r="I740"/>
  <c r="O740" s="1"/>
  <c r="H740"/>
  <c r="J741" s="1"/>
  <c r="Z740"/>
  <c r="T740" s="1"/>
  <c r="Y740" l="1"/>
  <c r="K741" s="1"/>
  <c r="AD741" s="1"/>
  <c r="F742" s="1"/>
  <c r="I741"/>
  <c r="Y741" s="1"/>
  <c r="K742" s="1"/>
  <c r="G740"/>
  <c r="R740" s="1"/>
  <c r="M747" s="1"/>
  <c r="Q747" s="1"/>
  <c r="AE747" s="1"/>
  <c r="W754"/>
  <c r="X754" s="1"/>
  <c r="B741"/>
  <c r="Z741"/>
  <c r="T741" s="1"/>
  <c r="H741"/>
  <c r="AD742" l="1"/>
  <c r="F743" s="1"/>
  <c r="O741"/>
  <c r="J742"/>
  <c r="Z742" s="1"/>
  <c r="T742" s="1"/>
  <c r="G741"/>
  <c r="R741" s="1"/>
  <c r="M748" s="1"/>
  <c r="Q748" s="1"/>
  <c r="AE748" s="1"/>
  <c r="B742" l="1"/>
  <c r="W755"/>
  <c r="X755" s="1"/>
  <c r="I742"/>
  <c r="H742"/>
  <c r="O742" l="1"/>
  <c r="Y742"/>
  <c r="K743" s="1"/>
  <c r="AD743" s="1"/>
  <c r="F744" s="1"/>
  <c r="G742"/>
  <c r="R742" s="1"/>
  <c r="M749" s="1"/>
  <c r="Q749" s="1"/>
  <c r="AE749" s="1"/>
  <c r="J743"/>
  <c r="W756" l="1"/>
  <c r="X756" s="1"/>
  <c r="B743"/>
  <c r="Z743"/>
  <c r="T743" s="1"/>
  <c r="H743"/>
  <c r="I743"/>
  <c r="Y743" l="1"/>
  <c r="K744" s="1"/>
  <c r="AD744" s="1"/>
  <c r="F745" s="1"/>
  <c r="O743"/>
  <c r="G743"/>
  <c r="R743" s="1"/>
  <c r="M750" s="1"/>
  <c r="Q750" s="1"/>
  <c r="AE750" s="1"/>
  <c r="J744"/>
  <c r="W757" s="1"/>
  <c r="X757" s="1"/>
  <c r="I744" l="1"/>
  <c r="H744"/>
  <c r="Z744"/>
  <c r="T744" s="1"/>
  <c r="B744"/>
  <c r="G744" l="1"/>
  <c r="R744" s="1"/>
  <c r="M751" s="1"/>
  <c r="Q751" s="1"/>
  <c r="AE751" s="1"/>
  <c r="J745"/>
  <c r="W758" s="1"/>
  <c r="X758" s="1"/>
  <c r="O744"/>
  <c r="Y744"/>
  <c r="K745" s="1"/>
  <c r="AD745" s="1"/>
  <c r="F746" s="1"/>
  <c r="I745" l="1"/>
  <c r="Z745"/>
  <c r="T745" s="1"/>
  <c r="B745"/>
  <c r="H745"/>
  <c r="Y745" l="1"/>
  <c r="K746" s="1"/>
  <c r="AD746" s="1"/>
  <c r="F747" s="1"/>
  <c r="O745"/>
  <c r="J746"/>
  <c r="W759" s="1"/>
  <c r="X759" s="1"/>
  <c r="G745"/>
  <c r="R745" s="1"/>
  <c r="M752" s="1"/>
  <c r="Q752" s="1"/>
  <c r="AE752" s="1"/>
  <c r="Z746" l="1"/>
  <c r="T746" s="1"/>
  <c r="I746"/>
  <c r="H746"/>
  <c r="B746"/>
  <c r="J747" l="1"/>
  <c r="G746"/>
  <c r="R746" s="1"/>
  <c r="M753" s="1"/>
  <c r="Q753" s="1"/>
  <c r="AE753" s="1"/>
  <c r="O746"/>
  <c r="Y746"/>
  <c r="K747" s="1"/>
  <c r="AD747" s="1"/>
  <c r="F748" s="1"/>
  <c r="I747" l="1"/>
  <c r="W760"/>
  <c r="X760" s="1"/>
  <c r="B747"/>
  <c r="Z747"/>
  <c r="T747" s="1"/>
  <c r="H747"/>
  <c r="G747" l="1"/>
  <c r="R747" s="1"/>
  <c r="M754" s="1"/>
  <c r="Q754" s="1"/>
  <c r="AE754" s="1"/>
  <c r="J748"/>
  <c r="I748" s="1"/>
  <c r="Y747"/>
  <c r="K748" s="1"/>
  <c r="AD748" s="1"/>
  <c r="F749" s="1"/>
  <c r="O747"/>
  <c r="Y748" l="1"/>
  <c r="K749" s="1"/>
  <c r="AD749" s="1"/>
  <c r="F750" s="1"/>
  <c r="O748"/>
  <c r="H748"/>
  <c r="W761"/>
  <c r="X761" s="1"/>
  <c r="Z748"/>
  <c r="T748" s="1"/>
  <c r="B748"/>
  <c r="J749" l="1"/>
  <c r="B749" s="1"/>
  <c r="G748"/>
  <c r="R748" s="1"/>
  <c r="M755" s="1"/>
  <c r="Q755" s="1"/>
  <c r="AE755" s="1"/>
  <c r="W762" l="1"/>
  <c r="X762" s="1"/>
  <c r="I749"/>
  <c r="Z749"/>
  <c r="T749" s="1"/>
  <c r="H749"/>
  <c r="G749" l="1"/>
  <c r="R749" s="1"/>
  <c r="M756" s="1"/>
  <c r="Q756" s="1"/>
  <c r="AE756" s="1"/>
  <c r="J750"/>
  <c r="Z750" s="1"/>
  <c r="T750" s="1"/>
  <c r="O749"/>
  <c r="Y749"/>
  <c r="K750" s="1"/>
  <c r="AD750" s="1"/>
  <c r="F751" s="1"/>
  <c r="I750" l="1"/>
  <c r="W763"/>
  <c r="X763" s="1"/>
  <c r="B750"/>
  <c r="H750"/>
  <c r="O750" l="1"/>
  <c r="Y750"/>
  <c r="K751" s="1"/>
  <c r="AD751" s="1"/>
  <c r="F752" s="1"/>
  <c r="J751"/>
  <c r="W764" s="1"/>
  <c r="X764" s="1"/>
  <c r="G750"/>
  <c r="R750" s="1"/>
  <c r="M757" s="1"/>
  <c r="Q757" s="1"/>
  <c r="AE757" s="1"/>
  <c r="I751" l="1"/>
  <c r="H751"/>
  <c r="Z751"/>
  <c r="T751" s="1"/>
  <c r="B751"/>
  <c r="O751" l="1"/>
  <c r="Y751"/>
  <c r="K752" s="1"/>
  <c r="AD752" s="1"/>
  <c r="F753" s="1"/>
  <c r="J752"/>
  <c r="I752" s="1"/>
  <c r="G751"/>
  <c r="R751" s="1"/>
  <c r="M758" s="1"/>
  <c r="Q758" s="1"/>
  <c r="AE758" s="1"/>
  <c r="H752" l="1"/>
  <c r="G752" s="1"/>
  <c r="R752" s="1"/>
  <c r="M759" s="1"/>
  <c r="Q759" s="1"/>
  <c r="AE759" s="1"/>
  <c r="B752"/>
  <c r="Y752"/>
  <c r="K753" s="1"/>
  <c r="AD753" s="1"/>
  <c r="F754" s="1"/>
  <c r="O752"/>
  <c r="Z752"/>
  <c r="T752" s="1"/>
  <c r="W765"/>
  <c r="X765" s="1"/>
  <c r="J753" l="1"/>
  <c r="W766" s="1"/>
  <c r="X766" s="1"/>
  <c r="I753" l="1"/>
  <c r="O753" s="1"/>
  <c r="Z753"/>
  <c r="T753" s="1"/>
  <c r="B753"/>
  <c r="H753"/>
  <c r="G753" s="1"/>
  <c r="R753" s="1"/>
  <c r="M760" s="1"/>
  <c r="Q760" s="1"/>
  <c r="AE760" s="1"/>
  <c r="J754" l="1"/>
  <c r="W767" s="1"/>
  <c r="X767" s="1"/>
  <c r="Y753"/>
  <c r="K754" s="1"/>
  <c r="AD754" s="1"/>
  <c r="F755" s="1"/>
  <c r="I754" l="1"/>
  <c r="Y754" s="1"/>
  <c r="K755" s="1"/>
  <c r="AD755" s="1"/>
  <c r="F756" s="1"/>
  <c r="Z754"/>
  <c r="T754" s="1"/>
  <c r="B754"/>
  <c r="H754"/>
  <c r="G754" s="1"/>
  <c r="R754" s="1"/>
  <c r="M761" s="1"/>
  <c r="Q761" s="1"/>
  <c r="AE761" s="1"/>
  <c r="O754" l="1"/>
  <c r="J755"/>
  <c r="W768" s="1"/>
  <c r="X768" s="1"/>
  <c r="I755" l="1"/>
  <c r="O755" s="1"/>
  <c r="H755"/>
  <c r="B755"/>
  <c r="Z755"/>
  <c r="T755" s="1"/>
  <c r="Y755" l="1"/>
  <c r="K756" s="1"/>
  <c r="AD756" s="1"/>
  <c r="F757" s="1"/>
  <c r="G755"/>
  <c r="R755" s="1"/>
  <c r="M762" s="1"/>
  <c r="Q762" s="1"/>
  <c r="AE762" s="1"/>
  <c r="J756"/>
  <c r="B756" l="1"/>
  <c r="I756"/>
  <c r="Z756"/>
  <c r="T756" s="1"/>
  <c r="W769"/>
  <c r="X769" s="1"/>
  <c r="H756"/>
  <c r="J757" l="1"/>
  <c r="G756"/>
  <c r="R756" s="1"/>
  <c r="M763" s="1"/>
  <c r="Q763" s="1"/>
  <c r="AE763" s="1"/>
  <c r="O756"/>
  <c r="Y756"/>
  <c r="K757" s="1"/>
  <c r="AD757" s="1"/>
  <c r="F758" s="1"/>
  <c r="W770" l="1"/>
  <c r="X770" s="1"/>
  <c r="I757"/>
  <c r="B757"/>
  <c r="Z757"/>
  <c r="T757" s="1"/>
  <c r="H757"/>
  <c r="G757" l="1"/>
  <c r="R757" s="1"/>
  <c r="M764" s="1"/>
  <c r="Q764" s="1"/>
  <c r="AE764" s="1"/>
  <c r="J758"/>
  <c r="Z758" s="1"/>
  <c r="T758" s="1"/>
  <c r="O757"/>
  <c r="Y757"/>
  <c r="K758" s="1"/>
  <c r="AD758" s="1"/>
  <c r="F759" s="1"/>
  <c r="I758" l="1"/>
  <c r="W771"/>
  <c r="X771" s="1"/>
  <c r="B758"/>
  <c r="H758"/>
  <c r="Y758" l="1"/>
  <c r="K759" s="1"/>
  <c r="AD759" s="1"/>
  <c r="F760" s="1"/>
  <c r="O758"/>
  <c r="G758"/>
  <c r="R758" s="1"/>
  <c r="M765" s="1"/>
  <c r="Q765" s="1"/>
  <c r="AE765" s="1"/>
  <c r="J759"/>
  <c r="I759" s="1"/>
  <c r="O759" s="1"/>
  <c r="H759" l="1"/>
  <c r="W772"/>
  <c r="X772" s="1"/>
  <c r="Z759"/>
  <c r="T759" s="1"/>
  <c r="B759"/>
  <c r="Y759"/>
  <c r="K760" s="1"/>
  <c r="AD760" s="1"/>
  <c r="F761" s="1"/>
  <c r="G759" l="1"/>
  <c r="R759" s="1"/>
  <c r="M766" s="1"/>
  <c r="Q766" s="1"/>
  <c r="AE766" s="1"/>
  <c r="J760"/>
  <c r="B760" l="1"/>
  <c r="W773"/>
  <c r="X773" s="1"/>
  <c r="I760"/>
  <c r="H760"/>
  <c r="Z760"/>
  <c r="T760" s="1"/>
  <c r="Y760" l="1"/>
  <c r="K761" s="1"/>
  <c r="AD761" s="1"/>
  <c r="F762" s="1"/>
  <c r="O760"/>
  <c r="G760"/>
  <c r="R760" s="1"/>
  <c r="M767" s="1"/>
  <c r="Q767" s="1"/>
  <c r="AE767" s="1"/>
  <c r="J761"/>
  <c r="B761" s="1"/>
  <c r="W774" l="1"/>
  <c r="X774" s="1"/>
  <c r="Z761"/>
  <c r="T761" s="1"/>
  <c r="H761"/>
  <c r="I761"/>
  <c r="G761" l="1"/>
  <c r="R761" s="1"/>
  <c r="M768" s="1"/>
  <c r="Q768" s="1"/>
  <c r="AE768" s="1"/>
  <c r="J762"/>
  <c r="H762" s="1"/>
  <c r="O761"/>
  <c r="Y761"/>
  <c r="K762" s="1"/>
  <c r="AD762" s="1"/>
  <c r="F763" s="1"/>
  <c r="J763" l="1"/>
  <c r="W776" s="1"/>
  <c r="B762"/>
  <c r="W775"/>
  <c r="X775" s="1"/>
  <c r="Z762"/>
  <c r="T762" s="1"/>
  <c r="I762"/>
  <c r="G762"/>
  <c r="R762" s="1"/>
  <c r="M769" s="1"/>
  <c r="Q769" s="1"/>
  <c r="AE769" s="1"/>
  <c r="I763" l="1"/>
  <c r="Y763" s="1"/>
  <c r="K764" s="1"/>
  <c r="Z763"/>
  <c r="T763" s="1"/>
  <c r="B763"/>
  <c r="H763"/>
  <c r="G763" s="1"/>
  <c r="R763" s="1"/>
  <c r="M770" s="1"/>
  <c r="Q770" s="1"/>
  <c r="AE770" s="1"/>
  <c r="Y762"/>
  <c r="K763" s="1"/>
  <c r="AD763" s="1"/>
  <c r="F764" s="1"/>
  <c r="O762"/>
  <c r="X776"/>
  <c r="O763" l="1"/>
  <c r="AD764"/>
  <c r="F765" s="1"/>
  <c r="J764"/>
  <c r="W777" s="1"/>
  <c r="X777" s="1"/>
  <c r="B764" l="1"/>
  <c r="Z764"/>
  <c r="T764" s="1"/>
  <c r="I764"/>
  <c r="Y764" s="1"/>
  <c r="K765" s="1"/>
  <c r="AD765" s="1"/>
  <c r="F766" s="1"/>
  <c r="H764"/>
  <c r="G764"/>
  <c r="R764" s="1"/>
  <c r="M771" s="1"/>
  <c r="Q771" s="1"/>
  <c r="AE771" s="1"/>
  <c r="J765"/>
  <c r="W778" s="1"/>
  <c r="X778" s="1"/>
  <c r="O764" l="1"/>
  <c r="H765"/>
  <c r="Z765"/>
  <c r="T765" s="1"/>
  <c r="I765"/>
  <c r="B765"/>
  <c r="G765" l="1"/>
  <c r="R765" s="1"/>
  <c r="M772" s="1"/>
  <c r="Q772" s="1"/>
  <c r="AE772" s="1"/>
  <c r="J766"/>
  <c r="W779" s="1"/>
  <c r="X779" s="1"/>
  <c r="Y765"/>
  <c r="K766" s="1"/>
  <c r="AD766" s="1"/>
  <c r="F767" s="1"/>
  <c r="O765"/>
  <c r="I766" l="1"/>
  <c r="Z766"/>
  <c r="T766" s="1"/>
  <c r="B766"/>
  <c r="H766"/>
  <c r="O766" l="1"/>
  <c r="Y766"/>
  <c r="K767" s="1"/>
  <c r="AD767" s="1"/>
  <c r="F768" s="1"/>
  <c r="G766"/>
  <c r="R766" s="1"/>
  <c r="M773" s="1"/>
  <c r="Q773" s="1"/>
  <c r="AE773" s="1"/>
  <c r="J767"/>
  <c r="W780" s="1"/>
  <c r="X780" s="1"/>
  <c r="I767" l="1"/>
  <c r="H767"/>
  <c r="Z767"/>
  <c r="T767" s="1"/>
  <c r="B767"/>
  <c r="Y767" l="1"/>
  <c r="K768" s="1"/>
  <c r="AD768" s="1"/>
  <c r="F769" s="1"/>
  <c r="O767"/>
  <c r="J768"/>
  <c r="W781" s="1"/>
  <c r="X781" s="1"/>
  <c r="G767"/>
  <c r="R767" s="1"/>
  <c r="M774" s="1"/>
  <c r="Q774" s="1"/>
  <c r="AE774" s="1"/>
  <c r="B768" l="1"/>
  <c r="Z768"/>
  <c r="T768" s="1"/>
  <c r="H768"/>
  <c r="G768" s="1"/>
  <c r="R768" s="1"/>
  <c r="M775" s="1"/>
  <c r="Q775" s="1"/>
  <c r="AE775" s="1"/>
  <c r="I768"/>
  <c r="O768" s="1"/>
  <c r="Y768" l="1"/>
  <c r="K769" s="1"/>
  <c r="AD769" s="1"/>
  <c r="F770" s="1"/>
  <c r="J769"/>
  <c r="W782" s="1"/>
  <c r="X782" s="1"/>
  <c r="H769" l="1"/>
  <c r="J770" s="1"/>
  <c r="W783" s="1"/>
  <c r="X783" s="1"/>
  <c r="I769"/>
  <c r="Y769" s="1"/>
  <c r="K770" s="1"/>
  <c r="AD770" s="1"/>
  <c r="F771" s="1"/>
  <c r="Z769"/>
  <c r="T769" s="1"/>
  <c r="B769"/>
  <c r="O769" l="1"/>
  <c r="G769"/>
  <c r="R769" s="1"/>
  <c r="M776" s="1"/>
  <c r="Q776" s="1"/>
  <c r="AE776" s="1"/>
  <c r="H770"/>
  <c r="Z770"/>
  <c r="T770" s="1"/>
  <c r="I770"/>
  <c r="B770"/>
  <c r="J771" l="1"/>
  <c r="G770"/>
  <c r="R770" s="1"/>
  <c r="M777" s="1"/>
  <c r="Q777" s="1"/>
  <c r="AE777" s="1"/>
  <c r="Y770"/>
  <c r="K771" s="1"/>
  <c r="AD771" s="1"/>
  <c r="F772" s="1"/>
  <c r="O770"/>
  <c r="B771" l="1"/>
  <c r="W784"/>
  <c r="X784" s="1"/>
  <c r="Z771"/>
  <c r="T771" s="1"/>
  <c r="I771"/>
  <c r="H771"/>
  <c r="J772" l="1"/>
  <c r="W785" s="1"/>
  <c r="X785" s="1"/>
  <c r="G771"/>
  <c r="R771" s="1"/>
  <c r="M778" s="1"/>
  <c r="Q778" s="1"/>
  <c r="AE778" s="1"/>
  <c r="Y771"/>
  <c r="K772" s="1"/>
  <c r="AD772" s="1"/>
  <c r="F773" s="1"/>
  <c r="O771"/>
  <c r="H772" l="1"/>
  <c r="G772" s="1"/>
  <c r="R772" s="1"/>
  <c r="M779" s="1"/>
  <c r="Q779" s="1"/>
  <c r="AE779" s="1"/>
  <c r="B772"/>
  <c r="I772"/>
  <c r="Z772"/>
  <c r="T772" s="1"/>
  <c r="J773" l="1"/>
  <c r="B773" s="1"/>
  <c r="O772"/>
  <c r="Y772"/>
  <c r="K773" s="1"/>
  <c r="AD773" s="1"/>
  <c r="F774" s="1"/>
  <c r="I773" l="1"/>
  <c r="O773" s="1"/>
  <c r="W786"/>
  <c r="X786" s="1"/>
  <c r="H773"/>
  <c r="J774" s="1"/>
  <c r="W787" s="1"/>
  <c r="Z773"/>
  <c r="T773" s="1"/>
  <c r="G773"/>
  <c r="R773" s="1"/>
  <c r="M780" s="1"/>
  <c r="Q780" s="1"/>
  <c r="AE780" s="1"/>
  <c r="X787" l="1"/>
  <c r="Y773"/>
  <c r="K774" s="1"/>
  <c r="AD774" s="1"/>
  <c r="F775" s="1"/>
  <c r="H774"/>
  <c r="I774"/>
  <c r="B774"/>
  <c r="Z774"/>
  <c r="T774" s="1"/>
  <c r="J775" l="1"/>
  <c r="G774"/>
  <c r="R774" s="1"/>
  <c r="M781" s="1"/>
  <c r="Q781" s="1"/>
  <c r="AE781" s="1"/>
  <c r="Y774"/>
  <c r="K775" s="1"/>
  <c r="AD775" s="1"/>
  <c r="F776" s="1"/>
  <c r="O774"/>
  <c r="I775" l="1"/>
  <c r="W788"/>
  <c r="X788" s="1"/>
  <c r="B775"/>
  <c r="Z775"/>
  <c r="T775" s="1"/>
  <c r="H775"/>
  <c r="G775" l="1"/>
  <c r="R775" s="1"/>
  <c r="M782" s="1"/>
  <c r="Q782" s="1"/>
  <c r="AE782" s="1"/>
  <c r="J776"/>
  <c r="I776" s="1"/>
  <c r="O775"/>
  <c r="Y775"/>
  <c r="K776" s="1"/>
  <c r="AD776" s="1"/>
  <c r="F777" s="1"/>
  <c r="O776" l="1"/>
  <c r="Y776"/>
  <c r="K777" s="1"/>
  <c r="AD777" s="1"/>
  <c r="F778" s="1"/>
  <c r="Z776"/>
  <c r="T776" s="1"/>
  <c r="W789"/>
  <c r="X789" s="1"/>
  <c r="H776"/>
  <c r="B776"/>
  <c r="J777" l="1"/>
  <c r="G776"/>
  <c r="R776" s="1"/>
  <c r="M783" s="1"/>
  <c r="Q783" s="1"/>
  <c r="AE783" s="1"/>
  <c r="Z777" l="1"/>
  <c r="T777" s="1"/>
  <c r="W790"/>
  <c r="X790" s="1"/>
  <c r="I777"/>
  <c r="H777"/>
  <c r="B777"/>
  <c r="Y777" l="1"/>
  <c r="K778" s="1"/>
  <c r="AD778" s="1"/>
  <c r="F779" s="1"/>
  <c r="O777"/>
  <c r="G777"/>
  <c r="R777" s="1"/>
  <c r="M784" s="1"/>
  <c r="Q784" s="1"/>
  <c r="AE784" s="1"/>
  <c r="J778"/>
  <c r="Z778" s="1"/>
  <c r="T778" s="1"/>
  <c r="H778" l="1"/>
  <c r="W791"/>
  <c r="X791" s="1"/>
  <c r="I778"/>
  <c r="B778"/>
  <c r="J779" l="1"/>
  <c r="W792" s="1"/>
  <c r="X792" s="1"/>
  <c r="G778"/>
  <c r="R778" s="1"/>
  <c r="M785" s="1"/>
  <c r="Q785" s="1"/>
  <c r="AE785" s="1"/>
  <c r="O778"/>
  <c r="Y778"/>
  <c r="K779" s="1"/>
  <c r="AD779" s="1"/>
  <c r="F780" s="1"/>
  <c r="I779" l="1"/>
  <c r="Y779" s="1"/>
  <c r="K780" s="1"/>
  <c r="AD780" s="1"/>
  <c r="F781" s="1"/>
  <c r="H779"/>
  <c r="B779"/>
  <c r="Z779"/>
  <c r="T779" s="1"/>
  <c r="O779" l="1"/>
  <c r="G779"/>
  <c r="R779" s="1"/>
  <c r="M786" s="1"/>
  <c r="Q786" s="1"/>
  <c r="AE786" s="1"/>
  <c r="J780"/>
  <c r="H780" s="1"/>
  <c r="B780" l="1"/>
  <c r="G780"/>
  <c r="R780" s="1"/>
  <c r="M787" s="1"/>
  <c r="Q787" s="1"/>
  <c r="AE787" s="1"/>
  <c r="J781"/>
  <c r="W794" s="1"/>
  <c r="W793"/>
  <c r="X793" s="1"/>
  <c r="I780"/>
  <c r="Z780"/>
  <c r="T780" s="1"/>
  <c r="B781" l="1"/>
  <c r="Z781"/>
  <c r="T781" s="1"/>
  <c r="Y780"/>
  <c r="K781" s="1"/>
  <c r="AD781" s="1"/>
  <c r="F782" s="1"/>
  <c r="O780"/>
  <c r="I781"/>
  <c r="X794"/>
  <c r="H781"/>
  <c r="O781" l="1"/>
  <c r="Y781"/>
  <c r="K782" s="1"/>
  <c r="AD782" s="1"/>
  <c r="F783" s="1"/>
  <c r="J782"/>
  <c r="I782" s="1"/>
  <c r="G781"/>
  <c r="R781" s="1"/>
  <c r="M788" s="1"/>
  <c r="Q788" s="1"/>
  <c r="AE788" s="1"/>
  <c r="H782" l="1"/>
  <c r="J783" s="1"/>
  <c r="W796" s="1"/>
  <c r="Z782"/>
  <c r="T782" s="1"/>
  <c r="O782"/>
  <c r="Y782"/>
  <c r="K783" s="1"/>
  <c r="AD783" s="1"/>
  <c r="F784" s="1"/>
  <c r="W795"/>
  <c r="X795" s="1"/>
  <c r="B782"/>
  <c r="G782" l="1"/>
  <c r="R782" s="1"/>
  <c r="M789" s="1"/>
  <c r="Q789" s="1"/>
  <c r="AE789" s="1"/>
  <c r="B783"/>
  <c r="X796"/>
  <c r="I783"/>
  <c r="Z783"/>
  <c r="T783" s="1"/>
  <c r="H783"/>
  <c r="O783" l="1"/>
  <c r="Y783"/>
  <c r="K784" s="1"/>
  <c r="AD784" s="1"/>
  <c r="F785" s="1"/>
  <c r="G783"/>
  <c r="R783" s="1"/>
  <c r="M790" s="1"/>
  <c r="Q790" s="1"/>
  <c r="AE790" s="1"/>
  <c r="J784"/>
  <c r="I784" s="1"/>
  <c r="H784" l="1"/>
  <c r="Z784"/>
  <c r="T784" s="1"/>
  <c r="B784"/>
  <c r="W797"/>
  <c r="X797" s="1"/>
  <c r="Y784"/>
  <c r="K785" s="1"/>
  <c r="AD785" s="1"/>
  <c r="F786" s="1"/>
  <c r="O784"/>
  <c r="J785" l="1"/>
  <c r="Z785" s="1"/>
  <c r="T785" s="1"/>
  <c r="G784"/>
  <c r="R784" s="1"/>
  <c r="M791" s="1"/>
  <c r="Q791" s="1"/>
  <c r="AE791" s="1"/>
  <c r="H785" l="1"/>
  <c r="J786" s="1"/>
  <c r="W799" s="1"/>
  <c r="W798"/>
  <c r="X798" s="1"/>
  <c r="I785"/>
  <c r="Y785" s="1"/>
  <c r="K786" s="1"/>
  <c r="AD786" s="1"/>
  <c r="F787" s="1"/>
  <c r="B785"/>
  <c r="G785" l="1"/>
  <c r="R785" s="1"/>
  <c r="M792" s="1"/>
  <c r="Q792" s="1"/>
  <c r="AE792" s="1"/>
  <c r="H786"/>
  <c r="G786" s="1"/>
  <c r="R786" s="1"/>
  <c r="M793" s="1"/>
  <c r="Q793" s="1"/>
  <c r="X799"/>
  <c r="Z786"/>
  <c r="T786" s="1"/>
  <c r="B786"/>
  <c r="I786"/>
  <c r="Y786" s="1"/>
  <c r="K787" s="1"/>
  <c r="AD787" s="1"/>
  <c r="F788" s="1"/>
  <c r="O785"/>
  <c r="AE793" l="1"/>
  <c r="J787"/>
  <c r="B787" s="1"/>
  <c r="O786"/>
  <c r="H787" l="1"/>
  <c r="G787" s="1"/>
  <c r="R787" s="1"/>
  <c r="M794" s="1"/>
  <c r="Q794" s="1"/>
  <c r="AE794" s="1"/>
  <c r="W800"/>
  <c r="X800" s="1"/>
  <c r="Z787"/>
  <c r="T787" s="1"/>
  <c r="I787"/>
  <c r="O787" s="1"/>
  <c r="J788" l="1"/>
  <c r="H788" s="1"/>
  <c r="G788" s="1"/>
  <c r="R788" s="1"/>
  <c r="M795" s="1"/>
  <c r="Q795" s="1"/>
  <c r="AE795" s="1"/>
  <c r="Y787"/>
  <c r="K788" s="1"/>
  <c r="AD788" s="1"/>
  <c r="F789" s="1"/>
  <c r="W801" l="1"/>
  <c r="X801" s="1"/>
  <c r="Z788"/>
  <c r="T788" s="1"/>
  <c r="B788"/>
  <c r="I788"/>
  <c r="Y788" s="1"/>
  <c r="K789" s="1"/>
  <c r="J789"/>
  <c r="W802" s="1"/>
  <c r="O788" l="1"/>
  <c r="X802"/>
  <c r="B789"/>
  <c r="I789"/>
  <c r="O789" s="1"/>
  <c r="H789"/>
  <c r="G789" s="1"/>
  <c r="R789" s="1"/>
  <c r="M796" s="1"/>
  <c r="Q796" s="1"/>
  <c r="AE796" s="1"/>
  <c r="Z789"/>
  <c r="T789" s="1"/>
  <c r="AD789"/>
  <c r="F790" s="1"/>
  <c r="J790" l="1"/>
  <c r="H790" s="1"/>
  <c r="Y789"/>
  <c r="K790" s="1"/>
  <c r="AD790" s="1"/>
  <c r="F791" s="1"/>
  <c r="B790" l="1"/>
  <c r="I790"/>
  <c r="Y790" s="1"/>
  <c r="K791" s="1"/>
  <c r="AD791" s="1"/>
  <c r="F792" s="1"/>
  <c r="Z790"/>
  <c r="T790" s="1"/>
  <c r="W803"/>
  <c r="X803" s="1"/>
  <c r="J791"/>
  <c r="G790"/>
  <c r="R790" s="1"/>
  <c r="M797" s="1"/>
  <c r="Q797" s="1"/>
  <c r="AE797" s="1"/>
  <c r="O790" l="1"/>
  <c r="H791"/>
  <c r="I791"/>
  <c r="W804"/>
  <c r="X804" s="1"/>
  <c r="B791"/>
  <c r="Z791"/>
  <c r="T791" s="1"/>
  <c r="G791" l="1"/>
  <c r="R791" s="1"/>
  <c r="M798" s="1"/>
  <c r="Q798" s="1"/>
  <c r="AE798" s="1"/>
  <c r="J792"/>
  <c r="W805" s="1"/>
  <c r="X805" s="1"/>
  <c r="O791"/>
  <c r="Y791"/>
  <c r="K792" s="1"/>
  <c r="AD792" s="1"/>
  <c r="F793" s="1"/>
  <c r="I792" l="1"/>
  <c r="O792" s="1"/>
  <c r="H792"/>
  <c r="B792"/>
  <c r="Z792"/>
  <c r="T792" s="1"/>
  <c r="Y792" l="1"/>
  <c r="K793" s="1"/>
  <c r="AD793" s="1"/>
  <c r="F794" s="1"/>
  <c r="G792"/>
  <c r="R792" s="1"/>
  <c r="M799" s="1"/>
  <c r="Q799" s="1"/>
  <c r="AE799" s="1"/>
  <c r="J793"/>
  <c r="B793" s="1"/>
  <c r="I793" l="1"/>
  <c r="W806"/>
  <c r="X806" s="1"/>
  <c r="H793"/>
  <c r="Z793"/>
  <c r="T793" s="1"/>
  <c r="O793" l="1"/>
  <c r="Y793"/>
  <c r="K794" s="1"/>
  <c r="AD794" s="1"/>
  <c r="F795" s="1"/>
  <c r="G793"/>
  <c r="R793" s="1"/>
  <c r="M800" s="1"/>
  <c r="Q800" s="1"/>
  <c r="AE800" s="1"/>
  <c r="J794"/>
  <c r="W807" l="1"/>
  <c r="X807" s="1"/>
  <c r="B794"/>
  <c r="H794"/>
  <c r="Z794"/>
  <c r="T794" s="1"/>
  <c r="I794"/>
  <c r="Y794" l="1"/>
  <c r="K795" s="1"/>
  <c r="AD795" s="1"/>
  <c r="F796" s="1"/>
  <c r="O794"/>
  <c r="J795"/>
  <c r="W808" s="1"/>
  <c r="X808" s="1"/>
  <c r="G794"/>
  <c r="R794" s="1"/>
  <c r="M801" s="1"/>
  <c r="Q801" s="1"/>
  <c r="AE801" s="1"/>
  <c r="B795" l="1"/>
  <c r="Z795"/>
  <c r="T795" s="1"/>
  <c r="H795"/>
  <c r="I795"/>
  <c r="J796" l="1"/>
  <c r="W809" s="1"/>
  <c r="X809" s="1"/>
  <c r="G795"/>
  <c r="R795" s="1"/>
  <c r="M802" s="1"/>
  <c r="Q802" s="1"/>
  <c r="AE802" s="1"/>
  <c r="Y795"/>
  <c r="K796" s="1"/>
  <c r="AD796" s="1"/>
  <c r="F797" s="1"/>
  <c r="O795"/>
  <c r="I796" l="1"/>
  <c r="Z796"/>
  <c r="T796" s="1"/>
  <c r="B796"/>
  <c r="H796"/>
  <c r="Y796" l="1"/>
  <c r="K797" s="1"/>
  <c r="AD797" s="1"/>
  <c r="F798" s="1"/>
  <c r="O796"/>
  <c r="G796"/>
  <c r="R796" s="1"/>
  <c r="M803" s="1"/>
  <c r="Q803" s="1"/>
  <c r="AE803" s="1"/>
  <c r="J797"/>
  <c r="W810" s="1"/>
  <c r="X810" s="1"/>
  <c r="Z797" l="1"/>
  <c r="T797" s="1"/>
  <c r="I797"/>
  <c r="H797"/>
  <c r="B797"/>
  <c r="O797" l="1"/>
  <c r="Y797"/>
  <c r="K798" s="1"/>
  <c r="AD798" s="1"/>
  <c r="F799" s="1"/>
  <c r="G797"/>
  <c r="R797" s="1"/>
  <c r="M804" s="1"/>
  <c r="Q804" s="1"/>
  <c r="AE804" s="1"/>
  <c r="J798"/>
  <c r="W811" s="1"/>
  <c r="X811" s="1"/>
  <c r="H798" l="1"/>
  <c r="Z798"/>
  <c r="T798" s="1"/>
  <c r="I798"/>
  <c r="B798"/>
  <c r="G798" l="1"/>
  <c r="R798" s="1"/>
  <c r="M805" s="1"/>
  <c r="Q805" s="1"/>
  <c r="AE805" s="1"/>
  <c r="J799"/>
  <c r="W812" s="1"/>
  <c r="X812" s="1"/>
  <c r="Y798"/>
  <c r="K799" s="1"/>
  <c r="AD799" s="1"/>
  <c r="F800" s="1"/>
  <c r="O798"/>
  <c r="I799" l="1"/>
  <c r="Z799"/>
  <c r="T799" s="1"/>
  <c r="B799"/>
  <c r="H799"/>
  <c r="Y799" l="1"/>
  <c r="K800" s="1"/>
  <c r="AD800" s="1"/>
  <c r="F801" s="1"/>
  <c r="O799"/>
  <c r="J800"/>
  <c r="W813" s="1"/>
  <c r="X813" s="1"/>
  <c r="G799"/>
  <c r="R799" s="1"/>
  <c r="M806" s="1"/>
  <c r="Q806" s="1"/>
  <c r="AE806" s="1"/>
  <c r="B800" l="1"/>
  <c r="Z800"/>
  <c r="T800" s="1"/>
  <c r="H800"/>
  <c r="I800"/>
  <c r="J801" l="1"/>
  <c r="W814" s="1"/>
  <c r="X814" s="1"/>
  <c r="G800"/>
  <c r="R800" s="1"/>
  <c r="M807" s="1"/>
  <c r="Q807" s="1"/>
  <c r="AE807" s="1"/>
  <c r="O800"/>
  <c r="Y800"/>
  <c r="K801" s="1"/>
  <c r="AD801" s="1"/>
  <c r="F802" s="1"/>
  <c r="H801" l="1"/>
  <c r="B801"/>
  <c r="I801"/>
  <c r="Z801"/>
  <c r="T801" s="1"/>
  <c r="G801" l="1"/>
  <c r="R801" s="1"/>
  <c r="M808" s="1"/>
  <c r="Q808" s="1"/>
  <c r="AE808" s="1"/>
  <c r="J802"/>
  <c r="W815" s="1"/>
  <c r="X815" s="1"/>
  <c r="Y801"/>
  <c r="K802" s="1"/>
  <c r="AD802" s="1"/>
  <c r="F803" s="1"/>
  <c r="O801"/>
  <c r="H802" l="1"/>
  <c r="J803" s="1"/>
  <c r="W816" s="1"/>
  <c r="X816" s="1"/>
  <c r="I802"/>
  <c r="O802" s="1"/>
  <c r="B802"/>
  <c r="Z802"/>
  <c r="T802" s="1"/>
  <c r="G802" l="1"/>
  <c r="R802" s="1"/>
  <c r="M809" s="1"/>
  <c r="Q809" s="1"/>
  <c r="AE809" s="1"/>
  <c r="Y802"/>
  <c r="K803" s="1"/>
  <c r="AD803" s="1"/>
  <c r="F804" s="1"/>
  <c r="I803"/>
  <c r="O803" s="1"/>
  <c r="Z803"/>
  <c r="T803" s="1"/>
  <c r="B803"/>
  <c r="H803"/>
  <c r="Y803" l="1"/>
  <c r="K804" s="1"/>
  <c r="AD804" s="1"/>
  <c r="F805" s="1"/>
  <c r="G803"/>
  <c r="R803" s="1"/>
  <c r="M810" s="1"/>
  <c r="Q810" s="1"/>
  <c r="AE810" s="1"/>
  <c r="J804"/>
  <c r="Z804" s="1"/>
  <c r="T804" s="1"/>
  <c r="B804" l="1"/>
  <c r="W817"/>
  <c r="X817" s="1"/>
  <c r="I804"/>
  <c r="H804"/>
  <c r="Y804" l="1"/>
  <c r="K805" s="1"/>
  <c r="AD805" s="1"/>
  <c r="F806" s="1"/>
  <c r="O804"/>
  <c r="J805"/>
  <c r="I805" s="1"/>
  <c r="G804"/>
  <c r="R804" s="1"/>
  <c r="M811" s="1"/>
  <c r="Q811" s="1"/>
  <c r="AE811" s="1"/>
  <c r="H805" l="1"/>
  <c r="J806" s="1"/>
  <c r="W819" s="1"/>
  <c r="Z805"/>
  <c r="T805" s="1"/>
  <c r="O805"/>
  <c r="Y805"/>
  <c r="K806" s="1"/>
  <c r="AD806" s="1"/>
  <c r="F807" s="1"/>
  <c r="W818"/>
  <c r="X818" s="1"/>
  <c r="B805"/>
  <c r="G805" l="1"/>
  <c r="R805" s="1"/>
  <c r="M812" s="1"/>
  <c r="Q812" s="1"/>
  <c r="AE812" s="1"/>
  <c r="B806"/>
  <c r="X819"/>
  <c r="Z806"/>
  <c r="T806" s="1"/>
  <c r="H806"/>
  <c r="J807" s="1"/>
  <c r="W820" s="1"/>
  <c r="I806"/>
  <c r="O806" s="1"/>
  <c r="X820" l="1"/>
  <c r="G806"/>
  <c r="R806" s="1"/>
  <c r="M813" s="1"/>
  <c r="Q813" s="1"/>
  <c r="AE813" s="1"/>
  <c r="Y806"/>
  <c r="K807" s="1"/>
  <c r="AD807" s="1"/>
  <c r="F808" s="1"/>
  <c r="H807"/>
  <c r="G807" s="1"/>
  <c r="R807" s="1"/>
  <c r="M814" s="1"/>
  <c r="Q814" s="1"/>
  <c r="B807"/>
  <c r="I807"/>
  <c r="Z807"/>
  <c r="T807" s="1"/>
  <c r="AE814" l="1"/>
  <c r="J808"/>
  <c r="W821" s="1"/>
  <c r="X821" s="1"/>
  <c r="Y807"/>
  <c r="K808" s="1"/>
  <c r="AD808" s="1"/>
  <c r="F809" s="1"/>
  <c r="O807"/>
  <c r="B808" l="1"/>
  <c r="H808"/>
  <c r="J809" s="1"/>
  <c r="Z808"/>
  <c r="T808" s="1"/>
  <c r="I808"/>
  <c r="Y808" s="1"/>
  <c r="K809" s="1"/>
  <c r="AD809" s="1"/>
  <c r="F810" s="1"/>
  <c r="O808" l="1"/>
  <c r="B809"/>
  <c r="W822"/>
  <c r="X822" s="1"/>
  <c r="Z809"/>
  <c r="T809" s="1"/>
  <c r="I809"/>
  <c r="Y809" s="1"/>
  <c r="K810" s="1"/>
  <c r="AD810" s="1"/>
  <c r="F811" s="1"/>
  <c r="H809"/>
  <c r="J810" s="1"/>
  <c r="G808"/>
  <c r="R808" s="1"/>
  <c r="M815" s="1"/>
  <c r="Q815" s="1"/>
  <c r="AE815" s="1"/>
  <c r="G809" l="1"/>
  <c r="R809" s="1"/>
  <c r="M816" s="1"/>
  <c r="Q816" s="1"/>
  <c r="AE816" s="1"/>
  <c r="W823"/>
  <c r="X823" s="1"/>
  <c r="B810"/>
  <c r="I810"/>
  <c r="Y810" s="1"/>
  <c r="K811" s="1"/>
  <c r="AD811" s="1"/>
  <c r="F812" s="1"/>
  <c r="Z810"/>
  <c r="T810" s="1"/>
  <c r="O809"/>
  <c r="H810"/>
  <c r="G810" s="1"/>
  <c r="R810" s="1"/>
  <c r="M817" s="1"/>
  <c r="Q817" s="1"/>
  <c r="AE817" l="1"/>
  <c r="J811"/>
  <c r="B811" s="1"/>
  <c r="O810"/>
  <c r="W824" l="1"/>
  <c r="X824" s="1"/>
  <c r="Z811"/>
  <c r="T811" s="1"/>
  <c r="I811"/>
  <c r="Y811" s="1"/>
  <c r="K812" s="1"/>
  <c r="AD812" s="1"/>
  <c r="F813" s="1"/>
  <c r="H811"/>
  <c r="G811" s="1"/>
  <c r="R811" s="1"/>
  <c r="M818" s="1"/>
  <c r="Q818" s="1"/>
  <c r="AE818" s="1"/>
  <c r="J812" l="1"/>
  <c r="Z812" s="1"/>
  <c r="T812" s="1"/>
  <c r="O811"/>
  <c r="W825" l="1"/>
  <c r="X825" s="1"/>
  <c r="B812"/>
  <c r="I812"/>
  <c r="O812" s="1"/>
  <c r="H812"/>
  <c r="J813" s="1"/>
  <c r="W826" s="1"/>
  <c r="Y812" l="1"/>
  <c r="K813" s="1"/>
  <c r="AD813" s="1"/>
  <c r="F814" s="1"/>
  <c r="G812"/>
  <c r="R812" s="1"/>
  <c r="M819" s="1"/>
  <c r="Q819" s="1"/>
  <c r="AE819" s="1"/>
  <c r="X826"/>
  <c r="B813"/>
  <c r="Z813"/>
  <c r="T813" s="1"/>
  <c r="I813"/>
  <c r="H813"/>
  <c r="O813" l="1"/>
  <c r="Y813"/>
  <c r="K814" s="1"/>
  <c r="AD814" s="1"/>
  <c r="F815" s="1"/>
  <c r="J814"/>
  <c r="H814" s="1"/>
  <c r="G813"/>
  <c r="R813" s="1"/>
  <c r="M820" s="1"/>
  <c r="Q820" s="1"/>
  <c r="AE820" s="1"/>
  <c r="J815" l="1"/>
  <c r="G814"/>
  <c r="R814" s="1"/>
  <c r="M821" s="1"/>
  <c r="Q821" s="1"/>
  <c r="AE821" s="1"/>
  <c r="I814"/>
  <c r="W827"/>
  <c r="X827" s="1"/>
  <c r="B814"/>
  <c r="Z814"/>
  <c r="T814" s="1"/>
  <c r="H815" l="1"/>
  <c r="W828"/>
  <c r="X828" s="1"/>
  <c r="Z815"/>
  <c r="T815" s="1"/>
  <c r="Y814"/>
  <c r="K815" s="1"/>
  <c r="AD815" s="1"/>
  <c r="F816" s="1"/>
  <c r="O814"/>
  <c r="I815"/>
  <c r="B815"/>
  <c r="G815" l="1"/>
  <c r="R815" s="1"/>
  <c r="M822" s="1"/>
  <c r="Q822" s="1"/>
  <c r="AE822" s="1"/>
  <c r="J816"/>
  <c r="W829" s="1"/>
  <c r="X829" s="1"/>
  <c r="Y815"/>
  <c r="K816" s="1"/>
  <c r="AD816" s="1"/>
  <c r="F817" s="1"/>
  <c r="O815"/>
  <c r="I816" l="1"/>
  <c r="H816"/>
  <c r="B816"/>
  <c r="Z816"/>
  <c r="T816" s="1"/>
  <c r="O816" l="1"/>
  <c r="Y816"/>
  <c r="K817" s="1"/>
  <c r="AD817" s="1"/>
  <c r="F818" s="1"/>
  <c r="G816"/>
  <c r="R816" s="1"/>
  <c r="M823" s="1"/>
  <c r="Q823" s="1"/>
  <c r="AE823" s="1"/>
  <c r="J817"/>
  <c r="W830" s="1"/>
  <c r="X830" s="1"/>
  <c r="Z817" l="1"/>
  <c r="T817" s="1"/>
  <c r="H817"/>
  <c r="I817"/>
  <c r="B817"/>
  <c r="G817" l="1"/>
  <c r="R817" s="1"/>
  <c r="M824" s="1"/>
  <c r="Q824" s="1"/>
  <c r="AE824" s="1"/>
  <c r="J818"/>
  <c r="W831" s="1"/>
  <c r="X831" s="1"/>
  <c r="Y817"/>
  <c r="K818" s="1"/>
  <c r="AD818" s="1"/>
  <c r="F819" s="1"/>
  <c r="O817"/>
  <c r="I818" l="1"/>
  <c r="Z818"/>
  <c r="T818" s="1"/>
  <c r="B818"/>
  <c r="H818"/>
  <c r="Y818" l="1"/>
  <c r="K819" s="1"/>
  <c r="AD819" s="1"/>
  <c r="F820" s="1"/>
  <c r="O818"/>
  <c r="G818"/>
  <c r="R818" s="1"/>
  <c r="M825" s="1"/>
  <c r="Q825" s="1"/>
  <c r="AE825" s="1"/>
  <c r="J819"/>
  <c r="W832" s="1"/>
  <c r="X832" s="1"/>
  <c r="B819" l="1"/>
  <c r="H819"/>
  <c r="Z819"/>
  <c r="T819" s="1"/>
  <c r="I819"/>
  <c r="J820" l="1"/>
  <c r="G819"/>
  <c r="R819" s="1"/>
  <c r="M826" s="1"/>
  <c r="Q826" s="1"/>
  <c r="AE826" s="1"/>
  <c r="O819"/>
  <c r="Y819"/>
  <c r="K820" s="1"/>
  <c r="AD820" s="1"/>
  <c r="F821" s="1"/>
  <c r="Z820" l="1"/>
  <c r="T820" s="1"/>
  <c r="W833"/>
  <c r="X833" s="1"/>
  <c r="B820"/>
  <c r="I820"/>
  <c r="H820"/>
  <c r="J821" l="1"/>
  <c r="W834" s="1"/>
  <c r="X834" s="1"/>
  <c r="G820"/>
  <c r="R820" s="1"/>
  <c r="M827" s="1"/>
  <c r="Q827" s="1"/>
  <c r="AE827" s="1"/>
  <c r="Y820"/>
  <c r="K821" s="1"/>
  <c r="AD821" s="1"/>
  <c r="F822" s="1"/>
  <c r="O820"/>
  <c r="Z821" l="1"/>
  <c r="T821" s="1"/>
  <c r="B821"/>
  <c r="I821"/>
  <c r="H821"/>
  <c r="O821" l="1"/>
  <c r="Y821"/>
  <c r="K822" s="1"/>
  <c r="AD822" s="1"/>
  <c r="F823" s="1"/>
  <c r="J822"/>
  <c r="W835" s="1"/>
  <c r="X835" s="1"/>
  <c r="G821"/>
  <c r="R821" s="1"/>
  <c r="M828" s="1"/>
  <c r="Q828" s="1"/>
  <c r="AE828" s="1"/>
  <c r="Z822" l="1"/>
  <c r="T822" s="1"/>
  <c r="H822"/>
  <c r="J823" s="1"/>
  <c r="W836" s="1"/>
  <c r="X836" s="1"/>
  <c r="B822"/>
  <c r="I822"/>
  <c r="Y822" s="1"/>
  <c r="K823" s="1"/>
  <c r="AD823" s="1"/>
  <c r="F824" s="1"/>
  <c r="G822" l="1"/>
  <c r="R822" s="1"/>
  <c r="M829" s="1"/>
  <c r="Q829" s="1"/>
  <c r="AE829" s="1"/>
  <c r="O822"/>
  <c r="I823"/>
  <c r="H823"/>
  <c r="B823"/>
  <c r="Z823"/>
  <c r="T823" s="1"/>
  <c r="Y823" l="1"/>
  <c r="K824" s="1"/>
  <c r="AD824" s="1"/>
  <c r="F825" s="1"/>
  <c r="O823"/>
  <c r="J824"/>
  <c r="W837" s="1"/>
  <c r="X837" s="1"/>
  <c r="G823"/>
  <c r="R823" s="1"/>
  <c r="M830" s="1"/>
  <c r="Q830" s="1"/>
  <c r="AE830" s="1"/>
  <c r="Z824" l="1"/>
  <c r="T824" s="1"/>
  <c r="H824"/>
  <c r="G824" s="1"/>
  <c r="R824" s="1"/>
  <c r="M831" s="1"/>
  <c r="Q831" s="1"/>
  <c r="AE831" s="1"/>
  <c r="B824"/>
  <c r="I824"/>
  <c r="O824" s="1"/>
  <c r="J825" l="1"/>
  <c r="W838" s="1"/>
  <c r="X838" s="1"/>
  <c r="Y824"/>
  <c r="K825" s="1"/>
  <c r="AD825" s="1"/>
  <c r="F826" s="1"/>
  <c r="B825" l="1"/>
  <c r="H825"/>
  <c r="J826" s="1"/>
  <c r="W839" s="1"/>
  <c r="X839" s="1"/>
  <c r="I825"/>
  <c r="Y825" s="1"/>
  <c r="K826" s="1"/>
  <c r="AD826" s="1"/>
  <c r="F827" s="1"/>
  <c r="Z825"/>
  <c r="T825" s="1"/>
  <c r="O825"/>
  <c r="G825" l="1"/>
  <c r="R825" s="1"/>
  <c r="M832" s="1"/>
  <c r="Q832" s="1"/>
  <c r="AE832" s="1"/>
  <c r="Z826"/>
  <c r="T826" s="1"/>
  <c r="I826"/>
  <c r="Y826" s="1"/>
  <c r="K827" s="1"/>
  <c r="AD827" s="1"/>
  <c r="F828" s="1"/>
  <c r="B826"/>
  <c r="H826"/>
  <c r="G826" s="1"/>
  <c r="R826" s="1"/>
  <c r="M833" s="1"/>
  <c r="Q833" s="1"/>
  <c r="AE833" l="1"/>
  <c r="O826"/>
  <c r="J827"/>
  <c r="Z827" s="1"/>
  <c r="T827" s="1"/>
  <c r="I827" l="1"/>
  <c r="O827" s="1"/>
  <c r="H827"/>
  <c r="J828" s="1"/>
  <c r="W840"/>
  <c r="X840" s="1"/>
  <c r="B827"/>
  <c r="W841" l="1"/>
  <c r="X841" s="1"/>
  <c r="B828"/>
  <c r="Y827"/>
  <c r="K828" s="1"/>
  <c r="AD828" s="1"/>
  <c r="F829" s="1"/>
  <c r="G827"/>
  <c r="R827" s="1"/>
  <c r="M834" s="1"/>
  <c r="Q834" s="1"/>
  <c r="AE834" s="1"/>
  <c r="I828"/>
  <c r="Z828"/>
  <c r="T828" s="1"/>
  <c r="H828"/>
  <c r="Y828" l="1"/>
  <c r="K829" s="1"/>
  <c r="AD829" s="1"/>
  <c r="F830" s="1"/>
  <c r="O828"/>
  <c r="G828"/>
  <c r="R828" s="1"/>
  <c r="M835" s="1"/>
  <c r="Q835" s="1"/>
  <c r="AE835" s="1"/>
  <c r="J829"/>
  <c r="I829" s="1"/>
  <c r="Y829" l="1"/>
  <c r="K830" s="1"/>
  <c r="AD830" s="1"/>
  <c r="F831" s="1"/>
  <c r="O829"/>
  <c r="Z829"/>
  <c r="T829" s="1"/>
  <c r="H829"/>
  <c r="W842"/>
  <c r="X842" s="1"/>
  <c r="B829"/>
  <c r="J830" l="1"/>
  <c r="G829"/>
  <c r="R829" s="1"/>
  <c r="M836" s="1"/>
  <c r="Q836" s="1"/>
  <c r="AE836" s="1"/>
  <c r="Z830" l="1"/>
  <c r="T830" s="1"/>
  <c r="W843"/>
  <c r="X843" s="1"/>
  <c r="I830"/>
  <c r="H830"/>
  <c r="B830"/>
  <c r="Y830" l="1"/>
  <c r="K831" s="1"/>
  <c r="AD831" s="1"/>
  <c r="F832" s="1"/>
  <c r="O830"/>
  <c r="G830"/>
  <c r="R830" s="1"/>
  <c r="M837" s="1"/>
  <c r="Q837" s="1"/>
  <c r="AE837" s="1"/>
  <c r="J831"/>
  <c r="W844" s="1"/>
  <c r="X844" s="1"/>
  <c r="B831" l="1"/>
  <c r="Z831"/>
  <c r="T831" s="1"/>
  <c r="H831"/>
  <c r="I831"/>
  <c r="J832" l="1"/>
  <c r="G831"/>
  <c r="R831" s="1"/>
  <c r="M838" s="1"/>
  <c r="Q838" s="1"/>
  <c r="AE838" s="1"/>
  <c r="Y831"/>
  <c r="K832" s="1"/>
  <c r="AD832" s="1"/>
  <c r="F833" s="1"/>
  <c r="O831"/>
  <c r="AA5" i="3"/>
  <c r="J7" s="1"/>
  <c r="W845" i="1" l="1"/>
  <c r="X845" s="1"/>
  <c r="B832"/>
  <c r="H832"/>
  <c r="I832"/>
  <c r="Z832"/>
  <c r="T832" s="1"/>
  <c r="AC7" i="3"/>
  <c r="W20"/>
  <c r="X20" s="1"/>
  <c r="Z7"/>
  <c r="K7" s="1"/>
  <c r="B7"/>
  <c r="AB7" s="1"/>
  <c r="H7"/>
  <c r="G7" s="1"/>
  <c r="R7" s="1"/>
  <c r="M14" s="1"/>
  <c r="V14" s="1"/>
  <c r="Q14" s="1"/>
  <c r="I7"/>
  <c r="AA6"/>
  <c r="J833" i="1" l="1"/>
  <c r="W846" s="1"/>
  <c r="X846" s="1"/>
  <c r="G832"/>
  <c r="R832" s="1"/>
  <c r="M839" s="1"/>
  <c r="Q839" s="1"/>
  <c r="AE839" s="1"/>
  <c r="Y832"/>
  <c r="K833" s="1"/>
  <c r="AD833" s="1"/>
  <c r="F834" s="1"/>
  <c r="O832"/>
  <c r="T7" i="3"/>
  <c r="P7"/>
  <c r="J8"/>
  <c r="W21" s="1"/>
  <c r="X21" s="1"/>
  <c r="Y7"/>
  <c r="O7"/>
  <c r="B833" i="1" l="1"/>
  <c r="I833"/>
  <c r="Y833" s="1"/>
  <c r="K834" s="1"/>
  <c r="AD834" s="1"/>
  <c r="F835" s="1"/>
  <c r="H833"/>
  <c r="G833" s="1"/>
  <c r="R833" s="1"/>
  <c r="M840" s="1"/>
  <c r="Q840" s="1"/>
  <c r="AE840" s="1"/>
  <c r="Z833"/>
  <c r="T833" s="1"/>
  <c r="AA7" i="3"/>
  <c r="H8"/>
  <c r="G8" s="1"/>
  <c r="R8" s="1"/>
  <c r="M15" s="1"/>
  <c r="V15" s="1"/>
  <c r="Q15" s="1"/>
  <c r="AC8"/>
  <c r="Z8"/>
  <c r="K8" s="1"/>
  <c r="B8"/>
  <c r="AB8" s="1"/>
  <c r="I8"/>
  <c r="Y8" s="1"/>
  <c r="O833" i="1" l="1"/>
  <c r="J834"/>
  <c r="I834" s="1"/>
  <c r="O8" i="3"/>
  <c r="T8"/>
  <c r="P8"/>
  <c r="AA8"/>
  <c r="J9"/>
  <c r="Z834" i="1" l="1"/>
  <c r="T834" s="1"/>
  <c r="W847"/>
  <c r="X847" s="1"/>
  <c r="B834"/>
  <c r="H834"/>
  <c r="G834" s="1"/>
  <c r="R834" s="1"/>
  <c r="M841" s="1"/>
  <c r="Q841" s="1"/>
  <c r="AE841" s="1"/>
  <c r="O834"/>
  <c r="Y834"/>
  <c r="K835" s="1"/>
  <c r="AD835" s="1"/>
  <c r="F836" s="1"/>
  <c r="I9" i="3"/>
  <c r="O9" s="1"/>
  <c r="W22"/>
  <c r="X22" s="1"/>
  <c r="H9"/>
  <c r="G9" s="1"/>
  <c r="R9" s="1"/>
  <c r="M16" s="1"/>
  <c r="V16" s="1"/>
  <c r="Q16" s="1"/>
  <c r="B9"/>
  <c r="AC9"/>
  <c r="Z9"/>
  <c r="K9" s="1"/>
  <c r="AB9"/>
  <c r="J835" i="1" l="1"/>
  <c r="I835" s="1"/>
  <c r="Y835" s="1"/>
  <c r="K836" s="1"/>
  <c r="AD836" s="1"/>
  <c r="F837" s="1"/>
  <c r="Y9" i="3"/>
  <c r="T9"/>
  <c r="P9"/>
  <c r="W848" i="1" l="1"/>
  <c r="X848" s="1"/>
  <c r="O835"/>
  <c r="B835"/>
  <c r="Z835"/>
  <c r="T835" s="1"/>
  <c r="H835"/>
  <c r="G835" s="1"/>
  <c r="R835" s="1"/>
  <c r="M842" s="1"/>
  <c r="Q842" s="1"/>
  <c r="AE842" s="1"/>
  <c r="J10" i="3"/>
  <c r="AA9"/>
  <c r="J836" i="1" l="1"/>
  <c r="W849" s="1"/>
  <c r="X849" s="1"/>
  <c r="AC10" i="3"/>
  <c r="W23"/>
  <c r="X23" s="1"/>
  <c r="B10"/>
  <c r="I10"/>
  <c r="H10"/>
  <c r="Z10"/>
  <c r="K10" s="1"/>
  <c r="Z836" i="1" l="1"/>
  <c r="T836" s="1"/>
  <c r="H836"/>
  <c r="J837" s="1"/>
  <c r="W850" s="1"/>
  <c r="X850" s="1"/>
  <c r="I836"/>
  <c r="B836"/>
  <c r="T10" i="3"/>
  <c r="P10"/>
  <c r="AA10"/>
  <c r="AB10"/>
  <c r="O10"/>
  <c r="Y10"/>
  <c r="J11"/>
  <c r="W24" s="1"/>
  <c r="X24" s="1"/>
  <c r="G10"/>
  <c r="R10" s="1"/>
  <c r="M17" s="1"/>
  <c r="V17" s="1"/>
  <c r="Q17" s="1"/>
  <c r="G836" i="1" l="1"/>
  <c r="R836" s="1"/>
  <c r="M843" s="1"/>
  <c r="Q843" s="1"/>
  <c r="AE843" s="1"/>
  <c r="B837"/>
  <c r="H837"/>
  <c r="G837" s="1"/>
  <c r="R837" s="1"/>
  <c r="M844" s="1"/>
  <c r="Q844" s="1"/>
  <c r="Z837"/>
  <c r="T837" s="1"/>
  <c r="Y836"/>
  <c r="K837" s="1"/>
  <c r="AD837" s="1"/>
  <c r="F838" s="1"/>
  <c r="O836"/>
  <c r="I837"/>
  <c r="Y837" s="1"/>
  <c r="K838" s="1"/>
  <c r="AC11" i="3"/>
  <c r="AB11"/>
  <c r="B11"/>
  <c r="Z11"/>
  <c r="K11" s="1"/>
  <c r="I11"/>
  <c r="H11"/>
  <c r="AE844" i="1" l="1"/>
  <c r="O837"/>
  <c r="AD838"/>
  <c r="F839" s="1"/>
  <c r="J838"/>
  <c r="W851" s="1"/>
  <c r="X851" s="1"/>
  <c r="T11" i="3"/>
  <c r="P11"/>
  <c r="AA11"/>
  <c r="G11"/>
  <c r="R11" s="1"/>
  <c r="M18" s="1"/>
  <c r="V18" s="1"/>
  <c r="Q18" s="1"/>
  <c r="O11"/>
  <c r="Y11"/>
  <c r="I838" i="1" l="1"/>
  <c r="O838" s="1"/>
  <c r="B838"/>
  <c r="H838"/>
  <c r="J839" s="1"/>
  <c r="Z838"/>
  <c r="T838" s="1"/>
  <c r="J12" i="3"/>
  <c r="G838" i="1" l="1"/>
  <c r="R838" s="1"/>
  <c r="M845" s="1"/>
  <c r="Q845" s="1"/>
  <c r="AE845" s="1"/>
  <c r="Y838"/>
  <c r="K839" s="1"/>
  <c r="AD839" s="1"/>
  <c r="F840" s="1"/>
  <c r="B839"/>
  <c r="H839"/>
  <c r="I839"/>
  <c r="W852"/>
  <c r="X852" s="1"/>
  <c r="Z839"/>
  <c r="T839" s="1"/>
  <c r="H12" i="3"/>
  <c r="G12" s="1"/>
  <c r="R12" s="1"/>
  <c r="M19" s="1"/>
  <c r="V19" s="1"/>
  <c r="Q19" s="1"/>
  <c r="W25"/>
  <c r="X25" s="1"/>
  <c r="AC12"/>
  <c r="I12"/>
  <c r="Y12" s="1"/>
  <c r="Z12"/>
  <c r="B12"/>
  <c r="AB12"/>
  <c r="J840" i="1" l="1"/>
  <c r="B840" s="1"/>
  <c r="G839"/>
  <c r="R839" s="1"/>
  <c r="M846" s="1"/>
  <c r="Q846" s="1"/>
  <c r="AE846" s="1"/>
  <c r="Y839"/>
  <c r="K840" s="1"/>
  <c r="AD840" s="1"/>
  <c r="F841" s="1"/>
  <c r="O839"/>
  <c r="P12" i="3"/>
  <c r="K12"/>
  <c r="T12"/>
  <c r="O12"/>
  <c r="I840" i="1" l="1"/>
  <c r="Y840" s="1"/>
  <c r="K841" s="1"/>
  <c r="AD841" s="1"/>
  <c r="F842" s="1"/>
  <c r="W853"/>
  <c r="X853" s="1"/>
  <c r="H840"/>
  <c r="J841" s="1"/>
  <c r="Z840"/>
  <c r="T840" s="1"/>
  <c r="AA12" i="3"/>
  <c r="J13"/>
  <c r="O840" i="1" l="1"/>
  <c r="G840"/>
  <c r="R840" s="1"/>
  <c r="M847" s="1"/>
  <c r="Q847" s="1"/>
  <c r="AE847" s="1"/>
  <c r="W854"/>
  <c r="X854" s="1"/>
  <c r="B841"/>
  <c r="H841"/>
  <c r="Z841"/>
  <c r="T841" s="1"/>
  <c r="I841"/>
  <c r="AC13" i="3"/>
  <c r="W26"/>
  <c r="X26" s="1"/>
  <c r="H13"/>
  <c r="B13"/>
  <c r="AB13" s="1"/>
  <c r="Z13"/>
  <c r="K13" s="1"/>
  <c r="I13"/>
  <c r="B842" i="1" l="1"/>
  <c r="G841"/>
  <c r="R841" s="1"/>
  <c r="M848" s="1"/>
  <c r="Q848" s="1"/>
  <c r="AE848" s="1"/>
  <c r="J842"/>
  <c r="H842" s="1"/>
  <c r="O841"/>
  <c r="Y841"/>
  <c r="K842" s="1"/>
  <c r="AD842" s="1"/>
  <c r="F843" s="1"/>
  <c r="T13" i="3"/>
  <c r="P13"/>
  <c r="AA13"/>
  <c r="O13"/>
  <c r="Y13"/>
  <c r="G13"/>
  <c r="R13" s="1"/>
  <c r="M20" s="1"/>
  <c r="V20" s="1"/>
  <c r="Q20" s="1"/>
  <c r="J14"/>
  <c r="G842" i="1" l="1"/>
  <c r="R842" s="1"/>
  <c r="M849" s="1"/>
  <c r="Q849" s="1"/>
  <c r="AE849" s="1"/>
  <c r="J843"/>
  <c r="I842"/>
  <c r="W855"/>
  <c r="X855" s="1"/>
  <c r="Z842"/>
  <c r="T842" s="1"/>
  <c r="AC14" i="3"/>
  <c r="W27"/>
  <c r="X27" s="1"/>
  <c r="H14"/>
  <c r="Z14"/>
  <c r="I14"/>
  <c r="B14"/>
  <c r="B843" i="1" l="1"/>
  <c r="W856"/>
  <c r="X856" s="1"/>
  <c r="O842"/>
  <c r="Y842"/>
  <c r="K843" s="1"/>
  <c r="AD843" s="1"/>
  <c r="F844" s="1"/>
  <c r="I843"/>
  <c r="H843"/>
  <c r="Z843"/>
  <c r="T843" s="1"/>
  <c r="K14" i="3"/>
  <c r="AA14" s="1"/>
  <c r="T14"/>
  <c r="P14"/>
  <c r="AB14"/>
  <c r="Y14"/>
  <c r="O14"/>
  <c r="J15"/>
  <c r="W28" s="1"/>
  <c r="X28" s="1"/>
  <c r="G14"/>
  <c r="R14" s="1"/>
  <c r="M21" s="1"/>
  <c r="V21" s="1"/>
  <c r="Q21" s="1"/>
  <c r="Y843" i="1" l="1"/>
  <c r="K844" s="1"/>
  <c r="AD844" s="1"/>
  <c r="F845" s="1"/>
  <c r="O843"/>
  <c r="G843"/>
  <c r="R843" s="1"/>
  <c r="M850" s="1"/>
  <c r="Q850" s="1"/>
  <c r="AE850" s="1"/>
  <c r="J844"/>
  <c r="B844" s="1"/>
  <c r="AC15" i="3"/>
  <c r="H15"/>
  <c r="I15"/>
  <c r="O15" s="1"/>
  <c r="B15"/>
  <c r="AB15" s="1"/>
  <c r="Z15"/>
  <c r="K15" s="1"/>
  <c r="Z844" i="1" l="1"/>
  <c r="T844" s="1"/>
  <c r="I844"/>
  <c r="W857"/>
  <c r="X857" s="1"/>
  <c r="H844"/>
  <c r="T15" i="3"/>
  <c r="P15"/>
  <c r="AA15"/>
  <c r="Y15"/>
  <c r="G15"/>
  <c r="R15" s="1"/>
  <c r="M22" s="1"/>
  <c r="V22" s="1"/>
  <c r="Q22" s="1"/>
  <c r="J845" i="1" l="1"/>
  <c r="G844"/>
  <c r="R844" s="1"/>
  <c r="M851" s="1"/>
  <c r="Q851" s="1"/>
  <c r="AE851" s="1"/>
  <c r="O844"/>
  <c r="Y844"/>
  <c r="K845" s="1"/>
  <c r="AD845" s="1"/>
  <c r="F846" s="1"/>
  <c r="J16" i="3"/>
  <c r="W858" i="1" l="1"/>
  <c r="X858" s="1"/>
  <c r="B845"/>
  <c r="I845"/>
  <c r="H845"/>
  <c r="Z845"/>
  <c r="T845" s="1"/>
  <c r="AC16" i="3"/>
  <c r="W29"/>
  <c r="X29" s="1"/>
  <c r="B16"/>
  <c r="AB16" s="1"/>
  <c r="I16"/>
  <c r="Z16"/>
  <c r="K16" s="1"/>
  <c r="H16"/>
  <c r="O845" i="1" l="1"/>
  <c r="Y845"/>
  <c r="K846" s="1"/>
  <c r="AD846" s="1"/>
  <c r="F847" s="1"/>
  <c r="G845"/>
  <c r="R845" s="1"/>
  <c r="M852" s="1"/>
  <c r="Q852" s="1"/>
  <c r="AE852" s="1"/>
  <c r="J846"/>
  <c r="W859" s="1"/>
  <c r="X859" s="1"/>
  <c r="T16" i="3"/>
  <c r="P16"/>
  <c r="AA16"/>
  <c r="J17"/>
  <c r="W30" s="1"/>
  <c r="X30" s="1"/>
  <c r="G16"/>
  <c r="R16" s="1"/>
  <c r="M23" s="1"/>
  <c r="V23" s="1"/>
  <c r="Q23" s="1"/>
  <c r="O16"/>
  <c r="Y16"/>
  <c r="B846" i="1" l="1"/>
  <c r="Z846"/>
  <c r="T846" s="1"/>
  <c r="H846"/>
  <c r="I846"/>
  <c r="Z17" i="3"/>
  <c r="AC17"/>
  <c r="H17"/>
  <c r="G17" s="1"/>
  <c r="R17" s="1"/>
  <c r="M24" s="1"/>
  <c r="V24" s="1"/>
  <c r="Q24" s="1"/>
  <c r="B17"/>
  <c r="AB17" s="1"/>
  <c r="I17"/>
  <c r="B847" i="1" l="1"/>
  <c r="G846"/>
  <c r="R846" s="1"/>
  <c r="M853" s="1"/>
  <c r="Q853" s="1"/>
  <c r="AE853" s="1"/>
  <c r="J847"/>
  <c r="W860" s="1"/>
  <c r="X860" s="1"/>
  <c r="O846"/>
  <c r="Y846"/>
  <c r="K847" s="1"/>
  <c r="AD847" s="1"/>
  <c r="F848" s="1"/>
  <c r="K17" i="3"/>
  <c r="AA17" s="1"/>
  <c r="T17"/>
  <c r="P17"/>
  <c r="J18"/>
  <c r="O17"/>
  <c r="Y17"/>
  <c r="I18"/>
  <c r="O18" s="1"/>
  <c r="AB18"/>
  <c r="Z847" i="1" l="1"/>
  <c r="T847" s="1"/>
  <c r="I847"/>
  <c r="H847"/>
  <c r="B18" i="3"/>
  <c r="W31"/>
  <c r="X31" s="1"/>
  <c r="AC18"/>
  <c r="Y18"/>
  <c r="H18"/>
  <c r="G18" s="1"/>
  <c r="R18" s="1"/>
  <c r="M25" s="1"/>
  <c r="Z18"/>
  <c r="K18" s="1"/>
  <c r="O847" i="1" l="1"/>
  <c r="Y847"/>
  <c r="K848" s="1"/>
  <c r="AD848" s="1"/>
  <c r="F849" s="1"/>
  <c r="G847"/>
  <c r="R847" s="1"/>
  <c r="M854" s="1"/>
  <c r="Q854" s="1"/>
  <c r="AE854" s="1"/>
  <c r="J848"/>
  <c r="V25" i="3"/>
  <c r="Q25" s="1"/>
  <c r="T18"/>
  <c r="P18"/>
  <c r="W861" i="1" l="1"/>
  <c r="X861" s="1"/>
  <c r="B848"/>
  <c r="H848"/>
  <c r="Z848"/>
  <c r="T848" s="1"/>
  <c r="I848"/>
  <c r="AA18" i="3"/>
  <c r="J19"/>
  <c r="Y848" i="1" l="1"/>
  <c r="K849" s="1"/>
  <c r="AD849" s="1"/>
  <c r="F850" s="1"/>
  <c r="O848"/>
  <c r="J849"/>
  <c r="W862" s="1"/>
  <c r="X862" s="1"/>
  <c r="G848"/>
  <c r="R848" s="1"/>
  <c r="M855" s="1"/>
  <c r="Q855" s="1"/>
  <c r="AE855" s="1"/>
  <c r="AC19" i="3"/>
  <c r="W32"/>
  <c r="X32" s="1"/>
  <c r="B19"/>
  <c r="Z19"/>
  <c r="K19" s="1"/>
  <c r="H19"/>
  <c r="I19"/>
  <c r="H849" i="1" l="1"/>
  <c r="J850" s="1"/>
  <c r="Z849"/>
  <c r="T849" s="1"/>
  <c r="B849"/>
  <c r="I849"/>
  <c r="Y849" s="1"/>
  <c r="K850" s="1"/>
  <c r="AD850" s="1"/>
  <c r="F851" s="1"/>
  <c r="T19" i="3"/>
  <c r="P19"/>
  <c r="AA19"/>
  <c r="G19"/>
  <c r="R19" s="1"/>
  <c r="M26" s="1"/>
  <c r="J20"/>
  <c r="W33" s="1"/>
  <c r="X33" s="1"/>
  <c r="Y19"/>
  <c r="O19"/>
  <c r="AB19"/>
  <c r="G849" i="1" l="1"/>
  <c r="R849" s="1"/>
  <c r="M856" s="1"/>
  <c r="Q856" s="1"/>
  <c r="AE856" s="1"/>
  <c r="O849"/>
  <c r="I850"/>
  <c r="W863"/>
  <c r="X863" s="1"/>
  <c r="B850"/>
  <c r="H850"/>
  <c r="Z850"/>
  <c r="T850" s="1"/>
  <c r="V26" i="3"/>
  <c r="Q26" s="1"/>
  <c r="AC20"/>
  <c r="B20"/>
  <c r="AB20" s="1"/>
  <c r="I20"/>
  <c r="O20" s="1"/>
  <c r="H20"/>
  <c r="Z20"/>
  <c r="Y850" i="1" l="1"/>
  <c r="K851" s="1"/>
  <c r="AD851" s="1"/>
  <c r="F852" s="1"/>
  <c r="O850"/>
  <c r="G850"/>
  <c r="R850" s="1"/>
  <c r="M857" s="1"/>
  <c r="Q857" s="1"/>
  <c r="AE857" s="1"/>
  <c r="J851"/>
  <c r="W864" s="1"/>
  <c r="X864" s="1"/>
  <c r="K20" i="3"/>
  <c r="AA20" s="1"/>
  <c r="T20"/>
  <c r="P20"/>
  <c r="Y20"/>
  <c r="J21"/>
  <c r="G20"/>
  <c r="R20" s="1"/>
  <c r="M27" s="1"/>
  <c r="V27" s="1"/>
  <c r="Q27" s="1"/>
  <c r="I851" i="1" l="1"/>
  <c r="H851"/>
  <c r="Z851"/>
  <c r="T851" s="1"/>
  <c r="B851"/>
  <c r="AC21" i="3"/>
  <c r="W34"/>
  <c r="X34" s="1"/>
  <c r="I21"/>
  <c r="B21"/>
  <c r="Z21"/>
  <c r="H21"/>
  <c r="O851" i="1" l="1"/>
  <c r="Y851"/>
  <c r="K852" s="1"/>
  <c r="AD852" s="1"/>
  <c r="F853" s="1"/>
  <c r="G851"/>
  <c r="R851" s="1"/>
  <c r="M858" s="1"/>
  <c r="Q858" s="1"/>
  <c r="AE858" s="1"/>
  <c r="J852"/>
  <c r="Z852" s="1"/>
  <c r="T852" s="1"/>
  <c r="K21" i="3"/>
  <c r="AA21" s="1"/>
  <c r="T21"/>
  <c r="P21"/>
  <c r="G21"/>
  <c r="R21" s="1"/>
  <c r="M28" s="1"/>
  <c r="V28" s="1"/>
  <c r="Q28" s="1"/>
  <c r="J22"/>
  <c r="W35" s="1"/>
  <c r="X35" s="1"/>
  <c r="O21"/>
  <c r="Y21"/>
  <c r="AB21"/>
  <c r="B852" i="1" l="1"/>
  <c r="W865"/>
  <c r="X865" s="1"/>
  <c r="H852"/>
  <c r="I852"/>
  <c r="AC22" i="3"/>
  <c r="H22"/>
  <c r="I22"/>
  <c r="B22"/>
  <c r="Z22"/>
  <c r="G852" i="1" l="1"/>
  <c r="R852" s="1"/>
  <c r="M859" s="1"/>
  <c r="Q859" s="1"/>
  <c r="AE859" s="1"/>
  <c r="J853"/>
  <c r="W866" s="1"/>
  <c r="X866" s="1"/>
  <c r="O852"/>
  <c r="Y852"/>
  <c r="K853" s="1"/>
  <c r="AD853" s="1"/>
  <c r="F854" s="1"/>
  <c r="K22" i="3"/>
  <c r="AA22" s="1"/>
  <c r="T22"/>
  <c r="P22"/>
  <c r="AB22"/>
  <c r="J23"/>
  <c r="W36" s="1"/>
  <c r="X36" s="1"/>
  <c r="G22"/>
  <c r="R22" s="1"/>
  <c r="M29" s="1"/>
  <c r="V29" s="1"/>
  <c r="Q29" s="1"/>
  <c r="Y22"/>
  <c r="O22"/>
  <c r="B853" i="1" l="1"/>
  <c r="Z853"/>
  <c r="T853" s="1"/>
  <c r="I853"/>
  <c r="H853"/>
  <c r="AC23" i="3"/>
  <c r="I23"/>
  <c r="O23" s="1"/>
  <c r="Z23"/>
  <c r="K23" s="1"/>
  <c r="H23"/>
  <c r="G23" s="1"/>
  <c r="R23" s="1"/>
  <c r="M30" s="1"/>
  <c r="V30" s="1"/>
  <c r="Q30" s="1"/>
  <c r="B23"/>
  <c r="AB23"/>
  <c r="Y853" i="1" l="1"/>
  <c r="K854" s="1"/>
  <c r="AD854" s="1"/>
  <c r="F855" s="1"/>
  <c r="O853"/>
  <c r="G853"/>
  <c r="R853" s="1"/>
  <c r="M860" s="1"/>
  <c r="Q860" s="1"/>
  <c r="AE860" s="1"/>
  <c r="J854"/>
  <c r="T23" i="3"/>
  <c r="P23"/>
  <c r="Y23"/>
  <c r="W867" i="1" l="1"/>
  <c r="X867" s="1"/>
  <c r="B854"/>
  <c r="H854"/>
  <c r="Z854"/>
  <c r="T854" s="1"/>
  <c r="I854"/>
  <c r="AA23" i="3"/>
  <c r="J24"/>
  <c r="Y854" i="1" l="1"/>
  <c r="K855" s="1"/>
  <c r="AD855" s="1"/>
  <c r="F856" s="1"/>
  <c r="O854"/>
  <c r="J855"/>
  <c r="W868" s="1"/>
  <c r="X868" s="1"/>
  <c r="G854"/>
  <c r="R854" s="1"/>
  <c r="M861" s="1"/>
  <c r="Q861" s="1"/>
  <c r="AE861" s="1"/>
  <c r="AC24" i="3"/>
  <c r="W37"/>
  <c r="X37" s="1"/>
  <c r="B24"/>
  <c r="AB24" s="1"/>
  <c r="I24"/>
  <c r="Z24"/>
  <c r="K24" s="1"/>
  <c r="H24"/>
  <c r="B855" i="1" l="1"/>
  <c r="H855"/>
  <c r="Z855"/>
  <c r="T855" s="1"/>
  <c r="I855"/>
  <c r="T24" i="3"/>
  <c r="P24"/>
  <c r="AA24"/>
  <c r="G24"/>
  <c r="R24" s="1"/>
  <c r="M31" s="1"/>
  <c r="V31" s="1"/>
  <c r="Q31" s="1"/>
  <c r="O24"/>
  <c r="Y24"/>
  <c r="G855" i="1" l="1"/>
  <c r="R855" s="1"/>
  <c r="M862" s="1"/>
  <c r="Q862" s="1"/>
  <c r="AE862" s="1"/>
  <c r="J856"/>
  <c r="O855"/>
  <c r="Y855"/>
  <c r="K856" s="1"/>
  <c r="AD856" s="1"/>
  <c r="F857" s="1"/>
  <c r="J25" i="3"/>
  <c r="W38" s="1"/>
  <c r="X38" s="1"/>
  <c r="B856" i="1" l="1"/>
  <c r="W869"/>
  <c r="X869" s="1"/>
  <c r="I856"/>
  <c r="Z856"/>
  <c r="T856" s="1"/>
  <c r="H856"/>
  <c r="AC25" i="3"/>
  <c r="I25"/>
  <c r="Y25" s="1"/>
  <c r="B25"/>
  <c r="AB25" s="1"/>
  <c r="H25"/>
  <c r="Z25"/>
  <c r="K25" s="1"/>
  <c r="J857" i="1" l="1"/>
  <c r="W870" s="1"/>
  <c r="X870" s="1"/>
  <c r="G856"/>
  <c r="R856" s="1"/>
  <c r="M863" s="1"/>
  <c r="Q863" s="1"/>
  <c r="AE863" s="1"/>
  <c r="Y856"/>
  <c r="K857" s="1"/>
  <c r="AD857" s="1"/>
  <c r="F858" s="1"/>
  <c r="O856"/>
  <c r="T25" i="3"/>
  <c r="P25"/>
  <c r="AA25"/>
  <c r="K26" s="1"/>
  <c r="G25"/>
  <c r="R25" s="1"/>
  <c r="M32" s="1"/>
  <c r="V32" s="1"/>
  <c r="Q32" s="1"/>
  <c r="O25"/>
  <c r="B857" i="1" l="1"/>
  <c r="Z857"/>
  <c r="T857" s="1"/>
  <c r="I857"/>
  <c r="H857"/>
  <c r="AA26" i="3"/>
  <c r="AA27" s="1"/>
  <c r="AA28" s="1"/>
  <c r="AA29" s="1"/>
  <c r="AA30" s="1"/>
  <c r="AA31" s="1"/>
  <c r="AA32" s="1"/>
  <c r="AA33" s="1"/>
  <c r="AA34" s="1"/>
  <c r="AA35" s="1"/>
  <c r="AA36" s="1"/>
  <c r="AA37" s="1"/>
  <c r="AA38" s="1"/>
  <c r="AA39" s="1"/>
  <c r="AA40" s="1"/>
  <c r="AA41" s="1"/>
  <c r="AA42" s="1"/>
  <c r="AA43" s="1"/>
  <c r="AA44" s="1"/>
  <c r="AA45" s="1"/>
  <c r="AA46" s="1"/>
  <c r="AA47" s="1"/>
  <c r="AA48" s="1"/>
  <c r="AA49" s="1"/>
  <c r="AA50" s="1"/>
  <c r="AA51" s="1"/>
  <c r="AA52" s="1"/>
  <c r="AA53" s="1"/>
  <c r="AA54" s="1"/>
  <c r="AA55" s="1"/>
  <c r="AA56" s="1"/>
  <c r="AA57" s="1"/>
  <c r="AA58" s="1"/>
  <c r="AA59" s="1"/>
  <c r="AA60" s="1"/>
  <c r="AA61" s="1"/>
  <c r="AA62" s="1"/>
  <c r="AA63" s="1"/>
  <c r="AA64" s="1"/>
  <c r="AA65" s="1"/>
  <c r="AA66" s="1"/>
  <c r="AA67" s="1"/>
  <c r="AA68" s="1"/>
  <c r="AA69" s="1"/>
  <c r="AA70" s="1"/>
  <c r="AA71" s="1"/>
  <c r="AA72" s="1"/>
  <c r="AA73" s="1"/>
  <c r="AA74" s="1"/>
  <c r="AA75" s="1"/>
  <c r="AA76" s="1"/>
  <c r="AA77" s="1"/>
  <c r="AA78" s="1"/>
  <c r="AA79" s="1"/>
  <c r="AA80" s="1"/>
  <c r="AA81" s="1"/>
  <c r="AA82" s="1"/>
  <c r="AA83" s="1"/>
  <c r="AA84" s="1"/>
  <c r="AA85" s="1"/>
  <c r="AA86" s="1"/>
  <c r="AA87" s="1"/>
  <c r="AA88" s="1"/>
  <c r="AA89" s="1"/>
  <c r="AA90" s="1"/>
  <c r="AA91" s="1"/>
  <c r="AA92" s="1"/>
  <c r="AA93" s="1"/>
  <c r="AA94" s="1"/>
  <c r="AA95" s="1"/>
  <c r="AA96" s="1"/>
  <c r="AA97" s="1"/>
  <c r="AA98" s="1"/>
  <c r="AA99" s="1"/>
  <c r="AA100" s="1"/>
  <c r="AA101" s="1"/>
  <c r="AA102" s="1"/>
  <c r="AA103" s="1"/>
  <c r="AA104" s="1"/>
  <c r="AA105" s="1"/>
  <c r="AA106" s="1"/>
  <c r="AA107" s="1"/>
  <c r="AA108" s="1"/>
  <c r="AA109" s="1"/>
  <c r="AA110" s="1"/>
  <c r="AA111" s="1"/>
  <c r="AA112" s="1"/>
  <c r="AA113" s="1"/>
  <c r="AA114" s="1"/>
  <c r="AA115" s="1"/>
  <c r="AA116" s="1"/>
  <c r="AA117" s="1"/>
  <c r="AA118" s="1"/>
  <c r="AA119" s="1"/>
  <c r="AA120" s="1"/>
  <c r="AA121" s="1"/>
  <c r="AA122" s="1"/>
  <c r="AA123" s="1"/>
  <c r="AA124" s="1"/>
  <c r="AA125" s="1"/>
  <c r="AA126" s="1"/>
  <c r="AA127" s="1"/>
  <c r="AA128" s="1"/>
  <c r="AA129" s="1"/>
  <c r="AA130" s="1"/>
  <c r="AA131" s="1"/>
  <c r="AA132" s="1"/>
  <c r="AA133" s="1"/>
  <c r="AA134" s="1"/>
  <c r="AA135" s="1"/>
  <c r="AA136" s="1"/>
  <c r="AA137" s="1"/>
  <c r="AA138" s="1"/>
  <c r="AA139" s="1"/>
  <c r="AA140" s="1"/>
  <c r="AA141" s="1"/>
  <c r="AA142" s="1"/>
  <c r="AA143" s="1"/>
  <c r="AA144" s="1"/>
  <c r="AA145" s="1"/>
  <c r="AA146" s="1"/>
  <c r="AA147" s="1"/>
  <c r="AA148" s="1"/>
  <c r="AA149" s="1"/>
  <c r="AA150" s="1"/>
  <c r="AA151" s="1"/>
  <c r="AA152" s="1"/>
  <c r="AA153" s="1"/>
  <c r="AA154" s="1"/>
  <c r="AA155" s="1"/>
  <c r="AA156" s="1"/>
  <c r="AA157" s="1"/>
  <c r="AA158" s="1"/>
  <c r="AA159" s="1"/>
  <c r="AA160" s="1"/>
  <c r="AA161" s="1"/>
  <c r="AA162" s="1"/>
  <c r="AA163" s="1"/>
  <c r="AA164" s="1"/>
  <c r="AA165" s="1"/>
  <c r="AA166" s="1"/>
  <c r="AA167" s="1"/>
  <c r="AA168" s="1"/>
  <c r="AA169" s="1"/>
  <c r="AA170" s="1"/>
  <c r="AA171" s="1"/>
  <c r="AA172" s="1"/>
  <c r="AA173" s="1"/>
  <c r="AA174" s="1"/>
  <c r="AA175" s="1"/>
  <c r="AA176" s="1"/>
  <c r="AA177" s="1"/>
  <c r="AA178" s="1"/>
  <c r="AA179" s="1"/>
  <c r="AA180" s="1"/>
  <c r="AA181" s="1"/>
  <c r="AA182" s="1"/>
  <c r="AA183" s="1"/>
  <c r="AA184" s="1"/>
  <c r="AA185" s="1"/>
  <c r="AA186" s="1"/>
  <c r="AA187" s="1"/>
  <c r="AA188" s="1"/>
  <c r="AA189" s="1"/>
  <c r="AA190" s="1"/>
  <c r="AA191" s="1"/>
  <c r="AA192" s="1"/>
  <c r="AA193" s="1"/>
  <c r="AA194" s="1"/>
  <c r="AA195" s="1"/>
  <c r="AA196" s="1"/>
  <c r="AA197" s="1"/>
  <c r="AA198" s="1"/>
  <c r="AA199" s="1"/>
  <c r="AA200" s="1"/>
  <c r="AA201" s="1"/>
  <c r="AA202" s="1"/>
  <c r="AA203" s="1"/>
  <c r="AA204" s="1"/>
  <c r="AA205" s="1"/>
  <c r="AA206" s="1"/>
  <c r="AA207" s="1"/>
  <c r="AA208" s="1"/>
  <c r="AA209" s="1"/>
  <c r="AA210" s="1"/>
  <c r="AA211" s="1"/>
  <c r="AA212" s="1"/>
  <c r="AA213" s="1"/>
  <c r="AA214" s="1"/>
  <c r="AA215" s="1"/>
  <c r="AA216" s="1"/>
  <c r="AA217" s="1"/>
  <c r="AA218" s="1"/>
  <c r="AA219" s="1"/>
  <c r="AA220" s="1"/>
  <c r="AA221" s="1"/>
  <c r="AA222" s="1"/>
  <c r="AA223" s="1"/>
  <c r="AA224" s="1"/>
  <c r="AA225" s="1"/>
  <c r="AA226" s="1"/>
  <c r="AA227" s="1"/>
  <c r="AA228" s="1"/>
  <c r="AA229" s="1"/>
  <c r="AA230" s="1"/>
  <c r="AA231" s="1"/>
  <c r="AA232" s="1"/>
  <c r="AA233" s="1"/>
  <c r="AA234" s="1"/>
  <c r="AA235" s="1"/>
  <c r="AA236" s="1"/>
  <c r="AA237" s="1"/>
  <c r="AA238" s="1"/>
  <c r="AA239" s="1"/>
  <c r="AA240" s="1"/>
  <c r="AA241" s="1"/>
  <c r="AA242" s="1"/>
  <c r="AA243" s="1"/>
  <c r="AA244" s="1"/>
  <c r="AA245" s="1"/>
  <c r="AA246" s="1"/>
  <c r="AA247" s="1"/>
  <c r="AA248" s="1"/>
  <c r="AA249" s="1"/>
  <c r="AA250" s="1"/>
  <c r="AA251" s="1"/>
  <c r="AA252" s="1"/>
  <c r="AA253" s="1"/>
  <c r="AA254" s="1"/>
  <c r="AA255" s="1"/>
  <c r="AA256" s="1"/>
  <c r="AA257" s="1"/>
  <c r="AA258" s="1"/>
  <c r="AA259" s="1"/>
  <c r="AA260" s="1"/>
  <c r="AA261" s="1"/>
  <c r="AA262" s="1"/>
  <c r="AA263" s="1"/>
  <c r="AA264" s="1"/>
  <c r="AA265" s="1"/>
  <c r="AA266" s="1"/>
  <c r="AA267" s="1"/>
  <c r="AA268" s="1"/>
  <c r="AA269" s="1"/>
  <c r="AA270" s="1"/>
  <c r="AA271" s="1"/>
  <c r="AA272" s="1"/>
  <c r="AA273" s="1"/>
  <c r="AA274" s="1"/>
  <c r="AA275" s="1"/>
  <c r="AA276" s="1"/>
  <c r="AA277" s="1"/>
  <c r="AA278" s="1"/>
  <c r="AA279" s="1"/>
  <c r="AA280" s="1"/>
  <c r="AA281" s="1"/>
  <c r="AA282" s="1"/>
  <c r="AA283" s="1"/>
  <c r="AA284" s="1"/>
  <c r="AA285" s="1"/>
  <c r="AA286" s="1"/>
  <c r="AA287" s="1"/>
  <c r="AA288" s="1"/>
  <c r="AA289" s="1"/>
  <c r="AA290" s="1"/>
  <c r="AA291" s="1"/>
  <c r="AA292" s="1"/>
  <c r="AA293" s="1"/>
  <c r="AA294" s="1"/>
  <c r="AA295" s="1"/>
  <c r="AA296" s="1"/>
  <c r="AA297" s="1"/>
  <c r="AA298" s="1"/>
  <c r="AA299" s="1"/>
  <c r="AA300" s="1"/>
  <c r="AA301" s="1"/>
  <c r="AA302" s="1"/>
  <c r="AA303" s="1"/>
  <c r="AA304" s="1"/>
  <c r="AA305" s="1"/>
  <c r="AA306" s="1"/>
  <c r="AA307" s="1"/>
  <c r="AA308" s="1"/>
  <c r="AA309" s="1"/>
  <c r="AA310" s="1"/>
  <c r="AA311" s="1"/>
  <c r="AA312" s="1"/>
  <c r="AA313" s="1"/>
  <c r="AA314" s="1"/>
  <c r="AA315" s="1"/>
  <c r="AA316" s="1"/>
  <c r="AA317" s="1"/>
  <c r="AA318" s="1"/>
  <c r="AA319" s="1"/>
  <c r="AA320" s="1"/>
  <c r="AA321" s="1"/>
  <c r="AA322" s="1"/>
  <c r="AA323" s="1"/>
  <c r="AA324" s="1"/>
  <c r="AA325" s="1"/>
  <c r="AA326" s="1"/>
  <c r="AA327" s="1"/>
  <c r="AA328" s="1"/>
  <c r="AA329" s="1"/>
  <c r="AA330" s="1"/>
  <c r="AA331" s="1"/>
  <c r="AA332" s="1"/>
  <c r="AA333" s="1"/>
  <c r="AA334" s="1"/>
  <c r="AA335" s="1"/>
  <c r="AA336" s="1"/>
  <c r="AA337" s="1"/>
  <c r="AA338" s="1"/>
  <c r="AA339" s="1"/>
  <c r="AA340" s="1"/>
  <c r="AA341" s="1"/>
  <c r="AA342" s="1"/>
  <c r="AA343" s="1"/>
  <c r="AA344" s="1"/>
  <c r="AA345" s="1"/>
  <c r="AA346" s="1"/>
  <c r="AA347" s="1"/>
  <c r="AA348" s="1"/>
  <c r="AA349" s="1"/>
  <c r="AA350" s="1"/>
  <c r="AA351" s="1"/>
  <c r="AA352" s="1"/>
  <c r="AA353" s="1"/>
  <c r="AA354" s="1"/>
  <c r="AA355" s="1"/>
  <c r="AA356" s="1"/>
  <c r="AA357" s="1"/>
  <c r="AA358" s="1"/>
  <c r="AA359" s="1"/>
  <c r="AA360" s="1"/>
  <c r="AA361" s="1"/>
  <c r="AA362" s="1"/>
  <c r="AA363" s="1"/>
  <c r="AA364" s="1"/>
  <c r="AA365" s="1"/>
  <c r="AA366" s="1"/>
  <c r="AA367" s="1"/>
  <c r="AA368" s="1"/>
  <c r="AA369" s="1"/>
  <c r="AA370" s="1"/>
  <c r="AA371" s="1"/>
  <c r="AA372" s="1"/>
  <c r="AA373" s="1"/>
  <c r="AA374" s="1"/>
  <c r="AA375" s="1"/>
  <c r="AA376" s="1"/>
  <c r="AA377" s="1"/>
  <c r="AA378" s="1"/>
  <c r="AA379" s="1"/>
  <c r="AA380" s="1"/>
  <c r="AA381" s="1"/>
  <c r="AA382" s="1"/>
  <c r="AA383" s="1"/>
  <c r="AA384" s="1"/>
  <c r="AA385" s="1"/>
  <c r="AA386" s="1"/>
  <c r="AA387" s="1"/>
  <c r="AA388" s="1"/>
  <c r="AA389" s="1"/>
  <c r="AA390" s="1"/>
  <c r="AA391" s="1"/>
  <c r="AA392" s="1"/>
  <c r="AA393" s="1"/>
  <c r="AA394" s="1"/>
  <c r="AA395" s="1"/>
  <c r="AA396" s="1"/>
  <c r="AA397" s="1"/>
  <c r="AA398" s="1"/>
  <c r="AA399" s="1"/>
  <c r="AA400" s="1"/>
  <c r="AA401" s="1"/>
  <c r="AA402" s="1"/>
  <c r="AA403" s="1"/>
  <c r="AA404" s="1"/>
  <c r="AA405" s="1"/>
  <c r="AA406" s="1"/>
  <c r="AA407" s="1"/>
  <c r="AA408" s="1"/>
  <c r="AA409" s="1"/>
  <c r="AA410" s="1"/>
  <c r="AA411" s="1"/>
  <c r="AA412" s="1"/>
  <c r="AA413" s="1"/>
  <c r="AA414" s="1"/>
  <c r="AA415" s="1"/>
  <c r="AA416" s="1"/>
  <c r="AA417" s="1"/>
  <c r="AA418" s="1"/>
  <c r="AA419" s="1"/>
  <c r="AA420" s="1"/>
  <c r="AA421" s="1"/>
  <c r="AA422" s="1"/>
  <c r="AA423" s="1"/>
  <c r="AA424" s="1"/>
  <c r="AA425" s="1"/>
  <c r="AA426" s="1"/>
  <c r="AA427" s="1"/>
  <c r="AA428" s="1"/>
  <c r="AA429" s="1"/>
  <c r="AA430" s="1"/>
  <c r="AA431" s="1"/>
  <c r="AA432" s="1"/>
  <c r="AA433" s="1"/>
  <c r="AA434" s="1"/>
  <c r="AA435" s="1"/>
  <c r="AA436" s="1"/>
  <c r="AA437" s="1"/>
  <c r="AA438" s="1"/>
  <c r="AA439" s="1"/>
  <c r="AA440" s="1"/>
  <c r="AA441" s="1"/>
  <c r="AA442" s="1"/>
  <c r="AA443" s="1"/>
  <c r="AA444" s="1"/>
  <c r="AA445" s="1"/>
  <c r="AA446" s="1"/>
  <c r="AA447" s="1"/>
  <c r="AA448" s="1"/>
  <c r="AA449" s="1"/>
  <c r="AA450" s="1"/>
  <c r="AA451" s="1"/>
  <c r="AA452" s="1"/>
  <c r="AA453" s="1"/>
  <c r="AA454" s="1"/>
  <c r="AA455" s="1"/>
  <c r="AA456" s="1"/>
  <c r="AA457" s="1"/>
  <c r="AA458" s="1"/>
  <c r="AA459" s="1"/>
  <c r="AA460" s="1"/>
  <c r="AA461" s="1"/>
  <c r="AA462" s="1"/>
  <c r="AA463" s="1"/>
  <c r="AA464" s="1"/>
  <c r="AA465" s="1"/>
  <c r="AA466" s="1"/>
  <c r="AA467" s="1"/>
  <c r="AA468" s="1"/>
  <c r="AA469" s="1"/>
  <c r="AA470" s="1"/>
  <c r="AA471" s="1"/>
  <c r="AA472" s="1"/>
  <c r="AA473" s="1"/>
  <c r="AA474" s="1"/>
  <c r="AA475" s="1"/>
  <c r="AA476" s="1"/>
  <c r="AA477" s="1"/>
  <c r="AA478" s="1"/>
  <c r="AA479" s="1"/>
  <c r="AA480" s="1"/>
  <c r="AA481" s="1"/>
  <c r="AA482" s="1"/>
  <c r="AA483" s="1"/>
  <c r="AA484" s="1"/>
  <c r="AA485" s="1"/>
  <c r="AA486" s="1"/>
  <c r="AA487" s="1"/>
  <c r="AA488" s="1"/>
  <c r="AA489" s="1"/>
  <c r="AA490" s="1"/>
  <c r="AA491" s="1"/>
  <c r="AA492" s="1"/>
  <c r="AA493" s="1"/>
  <c r="AA494" s="1"/>
  <c r="AA495" s="1"/>
  <c r="AA496" s="1"/>
  <c r="AA497" s="1"/>
  <c r="AA498" s="1"/>
  <c r="AA499" s="1"/>
  <c r="AA500" s="1"/>
  <c r="AA501" s="1"/>
  <c r="AA502" s="1"/>
  <c r="AA503" s="1"/>
  <c r="AA504" s="1"/>
  <c r="AA505" s="1"/>
  <c r="AA506" s="1"/>
  <c r="AA507" s="1"/>
  <c r="AA508" s="1"/>
  <c r="AA509" s="1"/>
  <c r="AA510" s="1"/>
  <c r="AA511" s="1"/>
  <c r="AA512" s="1"/>
  <c r="AA513" s="1"/>
  <c r="AA514" s="1"/>
  <c r="AA515" s="1"/>
  <c r="AA516" s="1"/>
  <c r="AA517" s="1"/>
  <c r="AA518" s="1"/>
  <c r="AA519" s="1"/>
  <c r="AA520" s="1"/>
  <c r="AA521" s="1"/>
  <c r="AA522" s="1"/>
  <c r="AA523" s="1"/>
  <c r="AA524" s="1"/>
  <c r="AA525" s="1"/>
  <c r="AA526" s="1"/>
  <c r="AA527" s="1"/>
  <c r="AA528" s="1"/>
  <c r="AA529" s="1"/>
  <c r="AA530" s="1"/>
  <c r="AA531" s="1"/>
  <c r="AA532" s="1"/>
  <c r="AA533" s="1"/>
  <c r="AA534" s="1"/>
  <c r="AA535" s="1"/>
  <c r="AA536" s="1"/>
  <c r="AA537" s="1"/>
  <c r="AA538" s="1"/>
  <c r="AA539" s="1"/>
  <c r="AA540" s="1"/>
  <c r="AA541" s="1"/>
  <c r="AA542" s="1"/>
  <c r="AA543" s="1"/>
  <c r="AA544" s="1"/>
  <c r="AA545" s="1"/>
  <c r="AA546" s="1"/>
  <c r="AA547" s="1"/>
  <c r="AA548" s="1"/>
  <c r="AA549" s="1"/>
  <c r="AA550" s="1"/>
  <c r="AA551" s="1"/>
  <c r="AA552" s="1"/>
  <c r="AA553" s="1"/>
  <c r="AA554" s="1"/>
  <c r="AA555" s="1"/>
  <c r="AA556" s="1"/>
  <c r="AA557" s="1"/>
  <c r="AA558" s="1"/>
  <c r="AA559" s="1"/>
  <c r="AA560" s="1"/>
  <c r="AA561" s="1"/>
  <c r="AA562" s="1"/>
  <c r="AA563" s="1"/>
  <c r="AA564" s="1"/>
  <c r="AA565" s="1"/>
  <c r="AA566" s="1"/>
  <c r="AA567" s="1"/>
  <c r="AA568" s="1"/>
  <c r="AA569" s="1"/>
  <c r="AA570" s="1"/>
  <c r="AA571" s="1"/>
  <c r="AA572" s="1"/>
  <c r="AA573" s="1"/>
  <c r="AA574" s="1"/>
  <c r="AA575" s="1"/>
  <c r="AA576" s="1"/>
  <c r="AA577" s="1"/>
  <c r="AA578" s="1"/>
  <c r="AA579" s="1"/>
  <c r="AA580" s="1"/>
  <c r="AA581" s="1"/>
  <c r="AA582" s="1"/>
  <c r="AA583" s="1"/>
  <c r="AA584" s="1"/>
  <c r="AA585" s="1"/>
  <c r="AA586" s="1"/>
  <c r="AA587" s="1"/>
  <c r="AA588" s="1"/>
  <c r="AA589" s="1"/>
  <c r="AA590" s="1"/>
  <c r="AA591" s="1"/>
  <c r="AA592" s="1"/>
  <c r="AA593" s="1"/>
  <c r="AA594" s="1"/>
  <c r="AA595" s="1"/>
  <c r="AA596" s="1"/>
  <c r="AA597" s="1"/>
  <c r="AA598" s="1"/>
  <c r="AA599" s="1"/>
  <c r="AA600" s="1"/>
  <c r="AA601" s="1"/>
  <c r="AA602" s="1"/>
  <c r="AA603" s="1"/>
  <c r="AA604" s="1"/>
  <c r="AA605" s="1"/>
  <c r="AA606" s="1"/>
  <c r="AA607" s="1"/>
  <c r="AA608" s="1"/>
  <c r="AA609" s="1"/>
  <c r="AA610" s="1"/>
  <c r="AA611" s="1"/>
  <c r="AA612" s="1"/>
  <c r="AA613" s="1"/>
  <c r="AA614" s="1"/>
  <c r="AA615" s="1"/>
  <c r="AA616" s="1"/>
  <c r="AA617" s="1"/>
  <c r="AA618" s="1"/>
  <c r="AA619" s="1"/>
  <c r="AA620" s="1"/>
  <c r="AA621" s="1"/>
  <c r="AA622" s="1"/>
  <c r="AA623" s="1"/>
  <c r="AA624" s="1"/>
  <c r="AA625" s="1"/>
  <c r="AA626" s="1"/>
  <c r="AA627" s="1"/>
  <c r="AA628" s="1"/>
  <c r="AA629" s="1"/>
  <c r="AA630" s="1"/>
  <c r="AA631" s="1"/>
  <c r="AA632" s="1"/>
  <c r="AA633" s="1"/>
  <c r="AA634" s="1"/>
  <c r="AA635" s="1"/>
  <c r="AA636" s="1"/>
  <c r="AA637" s="1"/>
  <c r="AA638" s="1"/>
  <c r="AA639" s="1"/>
  <c r="AA640" s="1"/>
  <c r="AA641" s="1"/>
  <c r="AA642" s="1"/>
  <c r="AA643" s="1"/>
  <c r="AA644" s="1"/>
  <c r="AA645" s="1"/>
  <c r="AA646" s="1"/>
  <c r="AA647" s="1"/>
  <c r="AA648" s="1"/>
  <c r="AA649" s="1"/>
  <c r="AA650" s="1"/>
  <c r="AA651" s="1"/>
  <c r="AA652" s="1"/>
  <c r="AA653" s="1"/>
  <c r="AA654" s="1"/>
  <c r="AA655" s="1"/>
  <c r="AA656" s="1"/>
  <c r="AA657" s="1"/>
  <c r="AA658" s="1"/>
  <c r="AA659" s="1"/>
  <c r="AA660" s="1"/>
  <c r="AA661" s="1"/>
  <c r="AA662" s="1"/>
  <c r="AA663" s="1"/>
  <c r="AA664" s="1"/>
  <c r="AA665" s="1"/>
  <c r="AA666" s="1"/>
  <c r="AA667" s="1"/>
  <c r="AA668" s="1"/>
  <c r="AA669" s="1"/>
  <c r="AA670" s="1"/>
  <c r="AA671" s="1"/>
  <c r="AA672" s="1"/>
  <c r="AA673" s="1"/>
  <c r="AA674" s="1"/>
  <c r="AA675" s="1"/>
  <c r="AA676" s="1"/>
  <c r="AA677" s="1"/>
  <c r="AA678" s="1"/>
  <c r="AA679" s="1"/>
  <c r="AA680" s="1"/>
  <c r="AA681" s="1"/>
  <c r="AA682" s="1"/>
  <c r="AA683" s="1"/>
  <c r="AA684" s="1"/>
  <c r="AA685" s="1"/>
  <c r="AA686" s="1"/>
  <c r="AA687" s="1"/>
  <c r="AA688" s="1"/>
  <c r="AA689" s="1"/>
  <c r="AA690" s="1"/>
  <c r="AA691" s="1"/>
  <c r="AA692" s="1"/>
  <c r="AA693" s="1"/>
  <c r="AA694" s="1"/>
  <c r="AA695" s="1"/>
  <c r="AA696" s="1"/>
  <c r="AA697" s="1"/>
  <c r="AA698" s="1"/>
  <c r="AA699" s="1"/>
  <c r="AA700" s="1"/>
  <c r="AA701" s="1"/>
  <c r="AA702" s="1"/>
  <c r="AA703" s="1"/>
  <c r="AA704" s="1"/>
  <c r="AA705" s="1"/>
  <c r="AA706" s="1"/>
  <c r="AA707" s="1"/>
  <c r="AA708" s="1"/>
  <c r="AA709" s="1"/>
  <c r="AA710" s="1"/>
  <c r="AA711" s="1"/>
  <c r="AA712" s="1"/>
  <c r="AA713" s="1"/>
  <c r="AA714" s="1"/>
  <c r="AA715" s="1"/>
  <c r="AA716" s="1"/>
  <c r="AA717" s="1"/>
  <c r="AA718" s="1"/>
  <c r="AA719" s="1"/>
  <c r="AA720" s="1"/>
  <c r="AA721" s="1"/>
  <c r="AA722" s="1"/>
  <c r="AA723" s="1"/>
  <c r="AA724" s="1"/>
  <c r="AA725" s="1"/>
  <c r="AA726" s="1"/>
  <c r="AA727" s="1"/>
  <c r="AA728" s="1"/>
  <c r="AA729" s="1"/>
  <c r="AA730" s="1"/>
  <c r="AA731" s="1"/>
  <c r="AA732" s="1"/>
  <c r="AA733" s="1"/>
  <c r="AA734" s="1"/>
  <c r="AA735" s="1"/>
  <c r="AA736" s="1"/>
  <c r="AA737" s="1"/>
  <c r="AA738" s="1"/>
  <c r="AA739" s="1"/>
  <c r="AA740" s="1"/>
  <c r="AA741" s="1"/>
  <c r="AA742" s="1"/>
  <c r="AA743" s="1"/>
  <c r="AA744" s="1"/>
  <c r="AA745" s="1"/>
  <c r="AA746" s="1"/>
  <c r="AA747" s="1"/>
  <c r="AA748" s="1"/>
  <c r="AA749" s="1"/>
  <c r="AA750" s="1"/>
  <c r="AA751" s="1"/>
  <c r="AA752" s="1"/>
  <c r="AA753" s="1"/>
  <c r="AA754" s="1"/>
  <c r="AA755" s="1"/>
  <c r="AA756" s="1"/>
  <c r="AA757" s="1"/>
  <c r="AA758" s="1"/>
  <c r="AA759" s="1"/>
  <c r="AA760" s="1"/>
  <c r="AA761" s="1"/>
  <c r="AA762" s="1"/>
  <c r="AA763" s="1"/>
  <c r="AA764" s="1"/>
  <c r="AA765" s="1"/>
  <c r="AA766" s="1"/>
  <c r="AA767" s="1"/>
  <c r="AA768" s="1"/>
  <c r="AA769" s="1"/>
  <c r="AA770" s="1"/>
  <c r="AA771" s="1"/>
  <c r="AA772" s="1"/>
  <c r="AA773" s="1"/>
  <c r="AA774" s="1"/>
  <c r="AA775" s="1"/>
  <c r="AA776" s="1"/>
  <c r="AA777" s="1"/>
  <c r="AA778" s="1"/>
  <c r="AA779" s="1"/>
  <c r="AA780" s="1"/>
  <c r="AA781" s="1"/>
  <c r="AA782" s="1"/>
  <c r="AA783" s="1"/>
  <c r="AA784" s="1"/>
  <c r="AA785" s="1"/>
  <c r="AA786" s="1"/>
  <c r="AA787" s="1"/>
  <c r="AA788" s="1"/>
  <c r="AA789" s="1"/>
  <c r="AA790" s="1"/>
  <c r="AA791" s="1"/>
  <c r="AA792" s="1"/>
  <c r="AA793" s="1"/>
  <c r="AA794" s="1"/>
  <c r="AA795" s="1"/>
  <c r="AA796" s="1"/>
  <c r="AA797" s="1"/>
  <c r="AA798" s="1"/>
  <c r="AA799" s="1"/>
  <c r="AA800" s="1"/>
  <c r="AA801" s="1"/>
  <c r="AA802" s="1"/>
  <c r="AA803" s="1"/>
  <c r="AA804" s="1"/>
  <c r="AA805" s="1"/>
  <c r="AA806" s="1"/>
  <c r="AA807" s="1"/>
  <c r="AA808" s="1"/>
  <c r="AA809" s="1"/>
  <c r="AA810" s="1"/>
  <c r="AA811" s="1"/>
  <c r="AA812" s="1"/>
  <c r="AA813" s="1"/>
  <c r="AA814" s="1"/>
  <c r="AA815" s="1"/>
  <c r="AA816" s="1"/>
  <c r="AA817" s="1"/>
  <c r="AA818" s="1"/>
  <c r="AA819" s="1"/>
  <c r="AA820" s="1"/>
  <c r="AA821" s="1"/>
  <c r="AA822" s="1"/>
  <c r="AA823" s="1"/>
  <c r="AA824" s="1"/>
  <c r="AA825" s="1"/>
  <c r="AA826" s="1"/>
  <c r="AA827" s="1"/>
  <c r="AA828" s="1"/>
  <c r="AA829" s="1"/>
  <c r="AA830" s="1"/>
  <c r="AA831" s="1"/>
  <c r="AA832" s="1"/>
  <c r="AA833" s="1"/>
  <c r="AA834" s="1"/>
  <c r="AA835" s="1"/>
  <c r="AA836" s="1"/>
  <c r="AA837" s="1"/>
  <c r="AA838" s="1"/>
  <c r="AA839" s="1"/>
  <c r="AA840" s="1"/>
  <c r="AA841" s="1"/>
  <c r="AA842" s="1"/>
  <c r="AA843" s="1"/>
  <c r="AA844" s="1"/>
  <c r="AA845" s="1"/>
  <c r="AA846" s="1"/>
  <c r="AA847" s="1"/>
  <c r="AA848" s="1"/>
  <c r="AA849" s="1"/>
  <c r="AA850" s="1"/>
  <c r="AA851" s="1"/>
  <c r="AA852" s="1"/>
  <c r="AA853" s="1"/>
  <c r="AA854" s="1"/>
  <c r="AA855" s="1"/>
  <c r="AA856" s="1"/>
  <c r="AA857" s="1"/>
  <c r="AA858" s="1"/>
  <c r="AA859" s="1"/>
  <c r="AA860" s="1"/>
  <c r="AA861" s="1"/>
  <c r="AA862" s="1"/>
  <c r="AA863" s="1"/>
  <c r="AA864" s="1"/>
  <c r="AA865" s="1"/>
  <c r="AA866" s="1"/>
  <c r="AA867" s="1"/>
  <c r="AA868" s="1"/>
  <c r="AA869" s="1"/>
  <c r="AA870" s="1"/>
  <c r="AA871" s="1"/>
  <c r="AA872" s="1"/>
  <c r="AA873" s="1"/>
  <c r="AA874" s="1"/>
  <c r="AA875" s="1"/>
  <c r="AA876" s="1"/>
  <c r="AA877" s="1"/>
  <c r="AA878" s="1"/>
  <c r="AA879" s="1"/>
  <c r="AA880" s="1"/>
  <c r="AA881" s="1"/>
  <c r="AA882" s="1"/>
  <c r="AA883" s="1"/>
  <c r="AA884" s="1"/>
  <c r="AA885" s="1"/>
  <c r="AA886" s="1"/>
  <c r="AA887" s="1"/>
  <c r="AA888" s="1"/>
  <c r="AA889" s="1"/>
  <c r="AA890" s="1"/>
  <c r="AA891" s="1"/>
  <c r="AA892" s="1"/>
  <c r="AA893" s="1"/>
  <c r="AA894" s="1"/>
  <c r="AA895" s="1"/>
  <c r="AA896" s="1"/>
  <c r="AA897" s="1"/>
  <c r="AA898" s="1"/>
  <c r="AA899" s="1"/>
  <c r="J26"/>
  <c r="O857" i="1" l="1"/>
  <c r="Y857"/>
  <c r="K858" s="1"/>
  <c r="AD858" s="1"/>
  <c r="F859" s="1"/>
  <c r="G857"/>
  <c r="R857" s="1"/>
  <c r="M864" s="1"/>
  <c r="Q864" s="1"/>
  <c r="AE864" s="1"/>
  <c r="J858"/>
  <c r="Z858" s="1"/>
  <c r="T858" s="1"/>
  <c r="B26" i="3"/>
  <c r="AB26" s="1"/>
  <c r="W39"/>
  <c r="X39" s="1"/>
  <c r="I26"/>
  <c r="Y26" s="1"/>
  <c r="K27" s="1"/>
  <c r="H26"/>
  <c r="Z26"/>
  <c r="T26" s="1"/>
  <c r="W871" i="1" l="1"/>
  <c r="X871" s="1"/>
  <c r="B858"/>
  <c r="H858"/>
  <c r="I858"/>
  <c r="O26" i="3"/>
  <c r="G26"/>
  <c r="R26" s="1"/>
  <c r="M33" s="1"/>
  <c r="V33" s="1"/>
  <c r="Q33" s="1"/>
  <c r="J27"/>
  <c r="W40" s="1"/>
  <c r="X40" s="1"/>
  <c r="G858" i="1" l="1"/>
  <c r="R858" s="1"/>
  <c r="M865" s="1"/>
  <c r="Q865" s="1"/>
  <c r="AE865" s="1"/>
  <c r="J859"/>
  <c r="Y858"/>
  <c r="K859" s="1"/>
  <c r="AD859" s="1"/>
  <c r="F860" s="1"/>
  <c r="O858"/>
  <c r="I27" i="3"/>
  <c r="Z27"/>
  <c r="T27" s="1"/>
  <c r="B27"/>
  <c r="H27"/>
  <c r="B859" i="1" l="1"/>
  <c r="W872"/>
  <c r="X872" s="1"/>
  <c r="I859"/>
  <c r="H859"/>
  <c r="Z859"/>
  <c r="T859" s="1"/>
  <c r="Y27" i="3"/>
  <c r="K28" s="1"/>
  <c r="O27"/>
  <c r="AB27"/>
  <c r="G27"/>
  <c r="R27" s="1"/>
  <c r="M34" s="1"/>
  <c r="V34" s="1"/>
  <c r="Q34" s="1"/>
  <c r="J28"/>
  <c r="O859" i="1" l="1"/>
  <c r="Y859"/>
  <c r="K860" s="1"/>
  <c r="AD860" s="1"/>
  <c r="F861" s="1"/>
  <c r="J860"/>
  <c r="G859"/>
  <c r="R859" s="1"/>
  <c r="M866" s="1"/>
  <c r="Q866" s="1"/>
  <c r="AE866" s="1"/>
  <c r="B28" i="3"/>
  <c r="AB28" s="1"/>
  <c r="W41"/>
  <c r="X41" s="1"/>
  <c r="I28"/>
  <c r="Y28" s="1"/>
  <c r="K29" s="1"/>
  <c r="Z28"/>
  <c r="T28" s="1"/>
  <c r="H28"/>
  <c r="H860" i="1" l="1"/>
  <c r="W873"/>
  <c r="X873" s="1"/>
  <c r="B860"/>
  <c r="Z860"/>
  <c r="T860" s="1"/>
  <c r="I860"/>
  <c r="O28" i="3"/>
  <c r="G28"/>
  <c r="R28" s="1"/>
  <c r="M35" s="1"/>
  <c r="V35" s="1"/>
  <c r="Q35" s="1"/>
  <c r="J29"/>
  <c r="W42" s="1"/>
  <c r="X42" s="1"/>
  <c r="G860" i="1" l="1"/>
  <c r="R860" s="1"/>
  <c r="M867" s="1"/>
  <c r="Q867" s="1"/>
  <c r="AE867" s="1"/>
  <c r="J861"/>
  <c r="H861" s="1"/>
  <c r="Y860"/>
  <c r="K861" s="1"/>
  <c r="AD861" s="1"/>
  <c r="F862" s="1"/>
  <c r="O860"/>
  <c r="H29" i="3"/>
  <c r="I29"/>
  <c r="Z29"/>
  <c r="T29" s="1"/>
  <c r="B29"/>
  <c r="I861" i="1" l="1"/>
  <c r="O861" s="1"/>
  <c r="B861"/>
  <c r="G861"/>
  <c r="R861" s="1"/>
  <c r="M868" s="1"/>
  <c r="Q868" s="1"/>
  <c r="AE868" s="1"/>
  <c r="J862"/>
  <c r="W875" s="1"/>
  <c r="Z861"/>
  <c r="T861" s="1"/>
  <c r="W874"/>
  <c r="X874" s="1"/>
  <c r="J30" i="3"/>
  <c r="G29"/>
  <c r="R29" s="1"/>
  <c r="M36" s="1"/>
  <c r="V36" s="1"/>
  <c r="Q36" s="1"/>
  <c r="AB29"/>
  <c r="Y29"/>
  <c r="K30" s="1"/>
  <c r="O29"/>
  <c r="Y861" i="1" l="1"/>
  <c r="K862" s="1"/>
  <c r="AD862" s="1"/>
  <c r="F863" s="1"/>
  <c r="X875"/>
  <c r="B862"/>
  <c r="Z862"/>
  <c r="T862" s="1"/>
  <c r="H862"/>
  <c r="I862"/>
  <c r="W43" i="3"/>
  <c r="X43" s="1"/>
  <c r="Z30"/>
  <c r="T30" s="1"/>
  <c r="I30"/>
  <c r="O30" s="1"/>
  <c r="B30"/>
  <c r="AB30" s="1"/>
  <c r="H30"/>
  <c r="G30" s="1"/>
  <c r="R30" s="1"/>
  <c r="M37" s="1"/>
  <c r="V37" s="1"/>
  <c r="Q37" s="1"/>
  <c r="B863" i="1" l="1"/>
  <c r="G862"/>
  <c r="R862" s="1"/>
  <c r="M869" s="1"/>
  <c r="Q869" s="1"/>
  <c r="AE869" s="1"/>
  <c r="J863"/>
  <c r="H863" s="1"/>
  <c r="O862"/>
  <c r="Y862"/>
  <c r="K863" s="1"/>
  <c r="AD863" s="1"/>
  <c r="F864" s="1"/>
  <c r="J31" i="3"/>
  <c r="H31" s="1"/>
  <c r="G31" s="1"/>
  <c r="R31" s="1"/>
  <c r="M38" s="1"/>
  <c r="V38" s="1"/>
  <c r="Q38" s="1"/>
  <c r="Y30"/>
  <c r="K31" s="1"/>
  <c r="J864" i="1" l="1"/>
  <c r="W877" s="1"/>
  <c r="G863"/>
  <c r="R863" s="1"/>
  <c r="M870" s="1"/>
  <c r="Q870" s="1"/>
  <c r="AE870" s="1"/>
  <c r="I863"/>
  <c r="W876"/>
  <c r="X876" s="1"/>
  <c r="Z863"/>
  <c r="T863" s="1"/>
  <c r="W44" i="3"/>
  <c r="X44" s="1"/>
  <c r="I31"/>
  <c r="Y31" s="1"/>
  <c r="K32" s="1"/>
  <c r="Z31"/>
  <c r="T31" s="1"/>
  <c r="B31"/>
  <c r="AB31" s="1"/>
  <c r="J32"/>
  <c r="X877" i="1" l="1"/>
  <c r="B864"/>
  <c r="Z864"/>
  <c r="T864" s="1"/>
  <c r="O863"/>
  <c r="Y863"/>
  <c r="K864" s="1"/>
  <c r="AD864" s="1"/>
  <c r="F865" s="1"/>
  <c r="I864"/>
  <c r="H864"/>
  <c r="O31" i="3"/>
  <c r="W45"/>
  <c r="X45" s="1"/>
  <c r="I32"/>
  <c r="O32" s="1"/>
  <c r="B32"/>
  <c r="AB32" s="1"/>
  <c r="H32"/>
  <c r="J33" s="1"/>
  <c r="W46" s="1"/>
  <c r="Z32"/>
  <c r="T32" s="1"/>
  <c r="G864" i="1" l="1"/>
  <c r="R864" s="1"/>
  <c r="M871" s="1"/>
  <c r="Q871" s="1"/>
  <c r="AE871" s="1"/>
  <c r="J865"/>
  <c r="Y864"/>
  <c r="K865" s="1"/>
  <c r="AD865" s="1"/>
  <c r="F866" s="1"/>
  <c r="O864"/>
  <c r="X46" i="3"/>
  <c r="Y32"/>
  <c r="K33" s="1"/>
  <c r="G32"/>
  <c r="R32" s="1"/>
  <c r="M39" s="1"/>
  <c r="V39" s="1"/>
  <c r="Q39" s="1"/>
  <c r="I33"/>
  <c r="H33"/>
  <c r="B33"/>
  <c r="Z33"/>
  <c r="T33" s="1"/>
  <c r="W878" i="1" l="1"/>
  <c r="X878" s="1"/>
  <c r="B865"/>
  <c r="I865"/>
  <c r="Z865"/>
  <c r="T865" s="1"/>
  <c r="H865"/>
  <c r="J34" i="3"/>
  <c r="G33"/>
  <c r="R33" s="1"/>
  <c r="M40" s="1"/>
  <c r="V40" s="1"/>
  <c r="Q40" s="1"/>
  <c r="AB33"/>
  <c r="O33"/>
  <c r="Y33"/>
  <c r="K34" s="1"/>
  <c r="G865" i="1" l="1"/>
  <c r="R865" s="1"/>
  <c r="M872" s="1"/>
  <c r="Q872" s="1"/>
  <c r="AE872" s="1"/>
  <c r="J866"/>
  <c r="W879" s="1"/>
  <c r="X879" s="1"/>
  <c r="Y865"/>
  <c r="K866" s="1"/>
  <c r="AD866" s="1"/>
  <c r="F867" s="1"/>
  <c r="O865"/>
  <c r="W47" i="3"/>
  <c r="X47" s="1"/>
  <c r="I34"/>
  <c r="Y34" s="1"/>
  <c r="K35" s="1"/>
  <c r="Z34"/>
  <c r="T34" s="1"/>
  <c r="B34"/>
  <c r="AB34" s="1"/>
  <c r="H34"/>
  <c r="G34" s="1"/>
  <c r="R34" s="1"/>
  <c r="M41" s="1"/>
  <c r="V41" s="1"/>
  <c r="Q41" s="1"/>
  <c r="B866" i="1" l="1"/>
  <c r="H866"/>
  <c r="I866"/>
  <c r="Z866"/>
  <c r="T866" s="1"/>
  <c r="J35" i="3"/>
  <c r="O34"/>
  <c r="J867" i="1" l="1"/>
  <c r="G866"/>
  <c r="R866" s="1"/>
  <c r="M873" s="1"/>
  <c r="Q873" s="1"/>
  <c r="AE873" s="1"/>
  <c r="O866"/>
  <c r="Y866"/>
  <c r="K867" s="1"/>
  <c r="AD867" s="1"/>
  <c r="F868" s="1"/>
  <c r="W48" i="3"/>
  <c r="X48" s="1"/>
  <c r="I35"/>
  <c r="Y35" s="1"/>
  <c r="K36" s="1"/>
  <c r="H35"/>
  <c r="G35" s="1"/>
  <c r="R35" s="1"/>
  <c r="M42" s="1"/>
  <c r="V42" s="1"/>
  <c r="Q42" s="1"/>
  <c r="Z35"/>
  <c r="T35" s="1"/>
  <c r="B35"/>
  <c r="AB35" s="1"/>
  <c r="W880" i="1" l="1"/>
  <c r="X880" s="1"/>
  <c r="B867"/>
  <c r="I867"/>
  <c r="H867"/>
  <c r="Z867"/>
  <c r="T867" s="1"/>
  <c r="O35" i="3"/>
  <c r="J36"/>
  <c r="Y867" i="1" l="1"/>
  <c r="K868" s="1"/>
  <c r="AD868" s="1"/>
  <c r="F869" s="1"/>
  <c r="O867"/>
  <c r="G867"/>
  <c r="R867" s="1"/>
  <c r="M874" s="1"/>
  <c r="Q874" s="1"/>
  <c r="AE874" s="1"/>
  <c r="J868"/>
  <c r="W881" s="1"/>
  <c r="X881" s="1"/>
  <c r="W49" i="3"/>
  <c r="X49" s="1"/>
  <c r="B36"/>
  <c r="AB36" s="1"/>
  <c r="H36"/>
  <c r="J37" s="1"/>
  <c r="W50" s="1"/>
  <c r="Z36"/>
  <c r="T36" s="1"/>
  <c r="I36"/>
  <c r="Y36" s="1"/>
  <c r="K37" s="1"/>
  <c r="B868" i="1" l="1"/>
  <c r="Z868"/>
  <c r="T868" s="1"/>
  <c r="H868"/>
  <c r="I868"/>
  <c r="X50" i="3"/>
  <c r="O36"/>
  <c r="G36"/>
  <c r="R36" s="1"/>
  <c r="M43" s="1"/>
  <c r="V43" s="1"/>
  <c r="Q43" s="1"/>
  <c r="I37"/>
  <c r="H37"/>
  <c r="J38" s="1"/>
  <c r="W51" s="1"/>
  <c r="X51" s="1"/>
  <c r="B37"/>
  <c r="AB37" s="1"/>
  <c r="Z37"/>
  <c r="T37" s="1"/>
  <c r="J869" i="1" l="1"/>
  <c r="G868"/>
  <c r="R868" s="1"/>
  <c r="M875" s="1"/>
  <c r="Q875" s="1"/>
  <c r="AE875" s="1"/>
  <c r="Y868"/>
  <c r="K869" s="1"/>
  <c r="AD869" s="1"/>
  <c r="F870" s="1"/>
  <c r="O868"/>
  <c r="G37" i="3"/>
  <c r="R37" s="1"/>
  <c r="M44" s="1"/>
  <c r="V44" s="1"/>
  <c r="Q44" s="1"/>
  <c r="I38"/>
  <c r="O38" s="1"/>
  <c r="Y37"/>
  <c r="K38" s="1"/>
  <c r="B38"/>
  <c r="AB38" s="1"/>
  <c r="O37"/>
  <c r="H38"/>
  <c r="Z38"/>
  <c r="T38" s="1"/>
  <c r="W882" i="1" l="1"/>
  <c r="X882" s="1"/>
  <c r="B869"/>
  <c r="I869"/>
  <c r="Z869"/>
  <c r="T869" s="1"/>
  <c r="H869"/>
  <c r="Y38" i="3"/>
  <c r="K39" s="1"/>
  <c r="G38"/>
  <c r="R38" s="1"/>
  <c r="M45" s="1"/>
  <c r="V45" s="1"/>
  <c r="Q45" s="1"/>
  <c r="J39"/>
  <c r="W52" s="1"/>
  <c r="X52" s="1"/>
  <c r="G869" i="1" l="1"/>
  <c r="R869" s="1"/>
  <c r="M876" s="1"/>
  <c r="Q876" s="1"/>
  <c r="AE876" s="1"/>
  <c r="J870"/>
  <c r="W883" s="1"/>
  <c r="X883" s="1"/>
  <c r="O869"/>
  <c r="Y869"/>
  <c r="K870" s="1"/>
  <c r="AD870" s="1"/>
  <c r="F871" s="1"/>
  <c r="B39" i="3"/>
  <c r="I39"/>
  <c r="Z39"/>
  <c r="T39" s="1"/>
  <c r="H39"/>
  <c r="H870" i="1" l="1"/>
  <c r="G870" s="1"/>
  <c r="R870" s="1"/>
  <c r="M877" s="1"/>
  <c r="Q877" s="1"/>
  <c r="AE877" s="1"/>
  <c r="B870"/>
  <c r="I870"/>
  <c r="Z870"/>
  <c r="T870" s="1"/>
  <c r="G39" i="3"/>
  <c r="R39" s="1"/>
  <c r="M46" s="1"/>
  <c r="V46" s="1"/>
  <c r="Q46" s="1"/>
  <c r="J40"/>
  <c r="AB39"/>
  <c r="O39"/>
  <c r="Y39"/>
  <c r="K40" s="1"/>
  <c r="J871" i="1" l="1"/>
  <c r="W884" s="1"/>
  <c r="X884" s="1"/>
  <c r="O870"/>
  <c r="Y870"/>
  <c r="K871" s="1"/>
  <c r="AD871" s="1"/>
  <c r="F872" s="1"/>
  <c r="B40" i="3"/>
  <c r="AB40" s="1"/>
  <c r="W53"/>
  <c r="X53" s="1"/>
  <c r="I40"/>
  <c r="Y40" s="1"/>
  <c r="K41" s="1"/>
  <c r="Z40"/>
  <c r="T40" s="1"/>
  <c r="H40"/>
  <c r="I871" i="1" l="1"/>
  <c r="O871" s="1"/>
  <c r="H871"/>
  <c r="G871" s="1"/>
  <c r="R871" s="1"/>
  <c r="M878" s="1"/>
  <c r="Q878" s="1"/>
  <c r="AE878" s="1"/>
  <c r="B871"/>
  <c r="Z871"/>
  <c r="T871" s="1"/>
  <c r="O40" i="3"/>
  <c r="J41"/>
  <c r="G40"/>
  <c r="R40" s="1"/>
  <c r="M47" s="1"/>
  <c r="V47" s="1"/>
  <c r="Q47" s="1"/>
  <c r="Y871" i="1" l="1"/>
  <c r="K872" s="1"/>
  <c r="AD872" s="1"/>
  <c r="F873" s="1"/>
  <c r="J872"/>
  <c r="Z872" s="1"/>
  <c r="T872" s="1"/>
  <c r="H41" i="3"/>
  <c r="G41" s="1"/>
  <c r="R41" s="1"/>
  <c r="M48" s="1"/>
  <c r="V48" s="1"/>
  <c r="Q48" s="1"/>
  <c r="W54"/>
  <c r="X54" s="1"/>
  <c r="Z41"/>
  <c r="T41" s="1"/>
  <c r="I41"/>
  <c r="B41"/>
  <c r="B872" i="1" l="1"/>
  <c r="I872"/>
  <c r="Y872" s="1"/>
  <c r="K873" s="1"/>
  <c r="AD873" s="1"/>
  <c r="F874" s="1"/>
  <c r="H872"/>
  <c r="G872" s="1"/>
  <c r="R872" s="1"/>
  <c r="M879" s="1"/>
  <c r="Q879" s="1"/>
  <c r="AE879" s="1"/>
  <c r="W885"/>
  <c r="X885" s="1"/>
  <c r="J42" i="3"/>
  <c r="W55" s="1"/>
  <c r="X55" s="1"/>
  <c r="Y41"/>
  <c r="K42" s="1"/>
  <c r="O41"/>
  <c r="AB41"/>
  <c r="J873" i="1" l="1"/>
  <c r="W886" s="1"/>
  <c r="X886" s="1"/>
  <c r="O872"/>
  <c r="Z42" i="3"/>
  <c r="T42" s="1"/>
  <c r="B42"/>
  <c r="AB42" s="1"/>
  <c r="H42"/>
  <c r="G42" s="1"/>
  <c r="R42" s="1"/>
  <c r="M49" s="1"/>
  <c r="V49" s="1"/>
  <c r="Q49" s="1"/>
  <c r="I42"/>
  <c r="O42" s="1"/>
  <c r="I873" i="1" l="1"/>
  <c r="Y873" s="1"/>
  <c r="K874" s="1"/>
  <c r="AD874" s="1"/>
  <c r="F875" s="1"/>
  <c r="B873"/>
  <c r="Z873"/>
  <c r="T873" s="1"/>
  <c r="H873"/>
  <c r="G873" s="1"/>
  <c r="R873" s="1"/>
  <c r="M880" s="1"/>
  <c r="Q880" s="1"/>
  <c r="AE880" s="1"/>
  <c r="Y42" i="3"/>
  <c r="K43" s="1"/>
  <c r="J43"/>
  <c r="I43" s="1"/>
  <c r="J874" i="1" l="1"/>
  <c r="W887" s="1"/>
  <c r="X887" s="1"/>
  <c r="O873"/>
  <c r="W56" i="3"/>
  <c r="X56" s="1"/>
  <c r="H43"/>
  <c r="G43" s="1"/>
  <c r="R43" s="1"/>
  <c r="M50" s="1"/>
  <c r="V50" s="1"/>
  <c r="Q50" s="1"/>
  <c r="Z43"/>
  <c r="T43" s="1"/>
  <c r="B43"/>
  <c r="AB43" s="1"/>
  <c r="Y43"/>
  <c r="K44" s="1"/>
  <c r="O43"/>
  <c r="H874" i="1" l="1"/>
  <c r="G874" s="1"/>
  <c r="R874" s="1"/>
  <c r="M881" s="1"/>
  <c r="Q881" s="1"/>
  <c r="AE881" s="1"/>
  <c r="Z874"/>
  <c r="T874" s="1"/>
  <c r="B874"/>
  <c r="I874"/>
  <c r="O874" s="1"/>
  <c r="J44" i="3"/>
  <c r="W57" s="1"/>
  <c r="X57" s="1"/>
  <c r="J875" i="1" l="1"/>
  <c r="W888" s="1"/>
  <c r="X888" s="1"/>
  <c r="Y874"/>
  <c r="K875" s="1"/>
  <c r="AD875" s="1"/>
  <c r="F876" s="1"/>
  <c r="Z44" i="3"/>
  <c r="T44" s="1"/>
  <c r="H44"/>
  <c r="G44" s="1"/>
  <c r="R44" s="1"/>
  <c r="M51" s="1"/>
  <c r="V51" s="1"/>
  <c r="Q51" s="1"/>
  <c r="B44"/>
  <c r="AB44" s="1"/>
  <c r="I44"/>
  <c r="Y44" s="1"/>
  <c r="K45" s="1"/>
  <c r="Z875" i="1" l="1"/>
  <c r="T875" s="1"/>
  <c r="H875"/>
  <c r="J876" s="1"/>
  <c r="W889" s="1"/>
  <c r="X889" s="1"/>
  <c r="I875"/>
  <c r="O875" s="1"/>
  <c r="B875"/>
  <c r="Y875"/>
  <c r="K876" s="1"/>
  <c r="AD876" s="1"/>
  <c r="F877" s="1"/>
  <c r="O44" i="3"/>
  <c r="J45"/>
  <c r="B45" s="1"/>
  <c r="AB45" s="1"/>
  <c r="G875" i="1" l="1"/>
  <c r="R875" s="1"/>
  <c r="M882" s="1"/>
  <c r="Q882" s="1"/>
  <c r="AE882" s="1"/>
  <c r="Z876"/>
  <c r="T876" s="1"/>
  <c r="I876"/>
  <c r="O876" s="1"/>
  <c r="B876"/>
  <c r="H876"/>
  <c r="G876" s="1"/>
  <c r="R876" s="1"/>
  <c r="M883" s="1"/>
  <c r="Q883" s="1"/>
  <c r="Y876"/>
  <c r="K877" s="1"/>
  <c r="AD877" s="1"/>
  <c r="F878" s="1"/>
  <c r="W58" i="3"/>
  <c r="X58" s="1"/>
  <c r="H45"/>
  <c r="J46" s="1"/>
  <c r="B46" s="1"/>
  <c r="AB46" s="1"/>
  <c r="Z45"/>
  <c r="T45" s="1"/>
  <c r="I45"/>
  <c r="O45" s="1"/>
  <c r="AE883" i="1" l="1"/>
  <c r="J877"/>
  <c r="B877" s="1"/>
  <c r="Y45" i="3"/>
  <c r="K46" s="1"/>
  <c r="Z46"/>
  <c r="T46" s="1"/>
  <c r="G45"/>
  <c r="R45" s="1"/>
  <c r="M52" s="1"/>
  <c r="V52" s="1"/>
  <c r="Q52" s="1"/>
  <c r="I46"/>
  <c r="Y46" s="1"/>
  <c r="K47" s="1"/>
  <c r="H46"/>
  <c r="G46" s="1"/>
  <c r="R46" s="1"/>
  <c r="M53" s="1"/>
  <c r="V53" s="1"/>
  <c r="Q53" s="1"/>
  <c r="W59"/>
  <c r="X59" s="1"/>
  <c r="W890" i="1" l="1"/>
  <c r="X890" s="1"/>
  <c r="Z877"/>
  <c r="T877" s="1"/>
  <c r="H877"/>
  <c r="G877" s="1"/>
  <c r="R877" s="1"/>
  <c r="M884" s="1"/>
  <c r="Q884" s="1"/>
  <c r="AE884" s="1"/>
  <c r="I877"/>
  <c r="O877" s="1"/>
  <c r="J47" i="3"/>
  <c r="W60" s="1"/>
  <c r="X60" s="1"/>
  <c r="O46"/>
  <c r="Y877" i="1" l="1"/>
  <c r="K878" s="1"/>
  <c r="AD878" s="1"/>
  <c r="F879" s="1"/>
  <c r="J878"/>
  <c r="H878" s="1"/>
  <c r="G878" s="1"/>
  <c r="R878" s="1"/>
  <c r="M885" s="1"/>
  <c r="Q885" s="1"/>
  <c r="AE885" s="1"/>
  <c r="Z47" i="3"/>
  <c r="T47" s="1"/>
  <c r="H47"/>
  <c r="G47" s="1"/>
  <c r="R47" s="1"/>
  <c r="M54" s="1"/>
  <c r="V54" s="1"/>
  <c r="Q54" s="1"/>
  <c r="B47"/>
  <c r="AB47" s="1"/>
  <c r="I47"/>
  <c r="Y47" s="1"/>
  <c r="K48" s="1"/>
  <c r="B878" i="1" l="1"/>
  <c r="W891"/>
  <c r="X891" s="1"/>
  <c r="Z878"/>
  <c r="T878" s="1"/>
  <c r="I878"/>
  <c r="Y878" s="1"/>
  <c r="K879" s="1"/>
  <c r="AD879" s="1"/>
  <c r="F880" s="1"/>
  <c r="J879"/>
  <c r="Z879" s="1"/>
  <c r="T879" s="1"/>
  <c r="W892"/>
  <c r="J48" i="3"/>
  <c r="B48" s="1"/>
  <c r="AB48" s="1"/>
  <c r="O47"/>
  <c r="X892" i="1" l="1"/>
  <c r="H879"/>
  <c r="I879"/>
  <c r="O879" s="1"/>
  <c r="B879"/>
  <c r="O878"/>
  <c r="W61" i="3"/>
  <c r="X61" s="1"/>
  <c r="Z48"/>
  <c r="T48" s="1"/>
  <c r="H48"/>
  <c r="J49" s="1"/>
  <c r="W62" s="1"/>
  <c r="I48"/>
  <c r="O48" s="1"/>
  <c r="G879" i="1" l="1"/>
  <c r="R879" s="1"/>
  <c r="M886" s="1"/>
  <c r="Q886" s="1"/>
  <c r="AE886" s="1"/>
  <c r="J880"/>
  <c r="W893" s="1"/>
  <c r="X893" s="1"/>
  <c r="Y879"/>
  <c r="K880" s="1"/>
  <c r="AD880" s="1"/>
  <c r="F881" s="1"/>
  <c r="X62" i="3"/>
  <c r="G48"/>
  <c r="R48" s="1"/>
  <c r="M55" s="1"/>
  <c r="V55" s="1"/>
  <c r="Q55" s="1"/>
  <c r="I49"/>
  <c r="O49" s="1"/>
  <c r="H49"/>
  <c r="G49" s="1"/>
  <c r="R49" s="1"/>
  <c r="M56" s="1"/>
  <c r="V56" s="1"/>
  <c r="Q56" s="1"/>
  <c r="Z49"/>
  <c r="T49" s="1"/>
  <c r="B49"/>
  <c r="AB49" s="1"/>
  <c r="Y48"/>
  <c r="K49" s="1"/>
  <c r="B880" i="1" l="1"/>
  <c r="Z880"/>
  <c r="T880" s="1"/>
  <c r="H880"/>
  <c r="G880" s="1"/>
  <c r="R880" s="1"/>
  <c r="M887" s="1"/>
  <c r="Q887" s="1"/>
  <c r="AE887" s="1"/>
  <c r="I880"/>
  <c r="J50" i="3"/>
  <c r="H50" s="1"/>
  <c r="G50" s="1"/>
  <c r="R50" s="1"/>
  <c r="M57" s="1"/>
  <c r="V57" s="1"/>
  <c r="Q57" s="1"/>
  <c r="Y49"/>
  <c r="K50" s="1"/>
  <c r="J881" i="1" l="1"/>
  <c r="B881" s="1"/>
  <c r="O880"/>
  <c r="Y880"/>
  <c r="K881" s="1"/>
  <c r="AD881" s="1"/>
  <c r="F882" s="1"/>
  <c r="J51" i="3"/>
  <c r="H51" s="1"/>
  <c r="G51" s="1"/>
  <c r="R51" s="1"/>
  <c r="M58" s="1"/>
  <c r="V58" s="1"/>
  <c r="Q58" s="1"/>
  <c r="B50"/>
  <c r="AB50" s="1"/>
  <c r="I50"/>
  <c r="O50" s="1"/>
  <c r="Z50"/>
  <c r="T50" s="1"/>
  <c r="W63"/>
  <c r="X63" s="1"/>
  <c r="H881" i="1" l="1"/>
  <c r="G881" s="1"/>
  <c r="R881" s="1"/>
  <c r="M888" s="1"/>
  <c r="Q888" s="1"/>
  <c r="AE888" s="1"/>
  <c r="W894"/>
  <c r="X894" s="1"/>
  <c r="Z881"/>
  <c r="T881" s="1"/>
  <c r="I881"/>
  <c r="B51" i="3"/>
  <c r="AB51" s="1"/>
  <c r="Z51"/>
  <c r="T51" s="1"/>
  <c r="W64"/>
  <c r="X64" s="1"/>
  <c r="Y50"/>
  <c r="K51" s="1"/>
  <c r="J52" s="1"/>
  <c r="W65" s="1"/>
  <c r="I51"/>
  <c r="O51" s="1"/>
  <c r="Y881" i="1" l="1"/>
  <c r="K882" s="1"/>
  <c r="AD882" s="1"/>
  <c r="F883" s="1"/>
  <c r="O881"/>
  <c r="J882"/>
  <c r="W895" s="1"/>
  <c r="X895" s="1"/>
  <c r="X65" i="3"/>
  <c r="I52"/>
  <c r="O52" s="1"/>
  <c r="B52"/>
  <c r="AB52" s="1"/>
  <c r="Z52"/>
  <c r="T52" s="1"/>
  <c r="H52"/>
  <c r="G52" s="1"/>
  <c r="R52" s="1"/>
  <c r="M59" s="1"/>
  <c r="V59" s="1"/>
  <c r="Q59" s="1"/>
  <c r="Y51"/>
  <c r="K52" s="1"/>
  <c r="H882" i="1" l="1"/>
  <c r="J883" s="1"/>
  <c r="B882"/>
  <c r="I882"/>
  <c r="O882" s="1"/>
  <c r="Z882"/>
  <c r="T882" s="1"/>
  <c r="J53" i="3"/>
  <c r="W66" s="1"/>
  <c r="X66" s="1"/>
  <c r="Y52"/>
  <c r="K53" s="1"/>
  <c r="B883" i="1" l="1"/>
  <c r="G882"/>
  <c r="R882" s="1"/>
  <c r="M889" s="1"/>
  <c r="Q889" s="1"/>
  <c r="AE889" s="1"/>
  <c r="I883"/>
  <c r="O883" s="1"/>
  <c r="Y882"/>
  <c r="K883" s="1"/>
  <c r="AD883" s="1"/>
  <c r="F884" s="1"/>
  <c r="H883"/>
  <c r="Z883"/>
  <c r="T883" s="1"/>
  <c r="W896"/>
  <c r="X896" s="1"/>
  <c r="H53" i="3"/>
  <c r="G53" s="1"/>
  <c r="R53" s="1"/>
  <c r="M60" s="1"/>
  <c r="V60" s="1"/>
  <c r="Q60" s="1"/>
  <c r="B53"/>
  <c r="AB53" s="1"/>
  <c r="Z53"/>
  <c r="T53" s="1"/>
  <c r="I53"/>
  <c r="O53" s="1"/>
  <c r="Y883" i="1" l="1"/>
  <c r="K884" s="1"/>
  <c r="AD884" s="1"/>
  <c r="F885" s="1"/>
  <c r="G883"/>
  <c r="R883" s="1"/>
  <c r="M890" s="1"/>
  <c r="Q890" s="1"/>
  <c r="AE890" s="1"/>
  <c r="J884"/>
  <c r="Y53" i="3"/>
  <c r="K54" s="1"/>
  <c r="J54"/>
  <c r="B54" s="1"/>
  <c r="AB54" s="1"/>
  <c r="W897" i="1" l="1"/>
  <c r="X897" s="1"/>
  <c r="I884"/>
  <c r="B884"/>
  <c r="Z884"/>
  <c r="T884" s="1"/>
  <c r="H884"/>
  <c r="W67" i="3"/>
  <c r="X67" s="1"/>
  <c r="H54"/>
  <c r="G54" s="1"/>
  <c r="R54" s="1"/>
  <c r="M61" s="1"/>
  <c r="V61" s="1"/>
  <c r="Q61" s="1"/>
  <c r="Z54"/>
  <c r="T54" s="1"/>
  <c r="I54"/>
  <c r="O54" s="1"/>
  <c r="G884" i="1" l="1"/>
  <c r="R884" s="1"/>
  <c r="M891" s="1"/>
  <c r="Q891" s="1"/>
  <c r="AE891" s="1"/>
  <c r="J885"/>
  <c r="I885" s="1"/>
  <c r="Y885" s="1"/>
  <c r="K886" s="1"/>
  <c r="O884"/>
  <c r="Y884"/>
  <c r="K885" s="1"/>
  <c r="AD885" s="1"/>
  <c r="F886" s="1"/>
  <c r="Y54" i="3"/>
  <c r="K55" s="1"/>
  <c r="J55"/>
  <c r="Z55" s="1"/>
  <c r="T55" s="1"/>
  <c r="AD886" i="1" l="1"/>
  <c r="F887" s="1"/>
  <c r="W898"/>
  <c r="X898" s="1"/>
  <c r="B885"/>
  <c r="H885"/>
  <c r="Z885"/>
  <c r="T885" s="1"/>
  <c r="O885"/>
  <c r="I55" i="3"/>
  <c r="O55" s="1"/>
  <c r="W68"/>
  <c r="X68" s="1"/>
  <c r="B55"/>
  <c r="AB55" s="1"/>
  <c r="H55"/>
  <c r="G55" s="1"/>
  <c r="R55" s="1"/>
  <c r="M62" s="1"/>
  <c r="V62" s="1"/>
  <c r="Q62" s="1"/>
  <c r="J886" i="1" l="1"/>
  <c r="B886" s="1"/>
  <c r="G885"/>
  <c r="R885" s="1"/>
  <c r="M892" s="1"/>
  <c r="Q892" s="1"/>
  <c r="AE892" s="1"/>
  <c r="J56" i="3"/>
  <c r="Z56" s="1"/>
  <c r="T56" s="1"/>
  <c r="Y55"/>
  <c r="K56" s="1"/>
  <c r="Z886" i="1" l="1"/>
  <c r="T886" s="1"/>
  <c r="W899"/>
  <c r="X899" s="1"/>
  <c r="I886"/>
  <c r="H886"/>
  <c r="I56" i="3"/>
  <c r="Y56" s="1"/>
  <c r="K57" s="1"/>
  <c r="H56"/>
  <c r="G56" s="1"/>
  <c r="R56" s="1"/>
  <c r="M63" s="1"/>
  <c r="V63" s="1"/>
  <c r="Q63" s="1"/>
  <c r="B56"/>
  <c r="AB56" s="1"/>
  <c r="W69"/>
  <c r="X69" s="1"/>
  <c r="O886" i="1" l="1"/>
  <c r="Y886"/>
  <c r="K887" s="1"/>
  <c r="AD887" s="1"/>
  <c r="F888" s="1"/>
  <c r="J887"/>
  <c r="I887" s="1"/>
  <c r="G886"/>
  <c r="R886" s="1"/>
  <c r="M893" s="1"/>
  <c r="Q893" s="1"/>
  <c r="AE893" s="1"/>
  <c r="J57" i="3"/>
  <c r="H57" s="1"/>
  <c r="G57" s="1"/>
  <c r="R57" s="1"/>
  <c r="M64" s="1"/>
  <c r="V64" s="1"/>
  <c r="Q64" s="1"/>
  <c r="O56"/>
  <c r="Z887" i="1" l="1"/>
  <c r="T887" s="1"/>
  <c r="O887"/>
  <c r="Y887"/>
  <c r="K888" s="1"/>
  <c r="AD888" s="1"/>
  <c r="F889" s="1"/>
  <c r="H887"/>
  <c r="B887"/>
  <c r="W70" i="3"/>
  <c r="X70" s="1"/>
  <c r="J58"/>
  <c r="H58" s="1"/>
  <c r="I57"/>
  <c r="Y57" s="1"/>
  <c r="K58" s="1"/>
  <c r="B57"/>
  <c r="AB57" s="1"/>
  <c r="Z57"/>
  <c r="T57" s="1"/>
  <c r="B888" i="1" l="1"/>
  <c r="G887"/>
  <c r="R887" s="1"/>
  <c r="M894" s="1"/>
  <c r="Q894" s="1"/>
  <c r="AE894" s="1"/>
  <c r="J888"/>
  <c r="Z58" i="3"/>
  <c r="T58" s="1"/>
  <c r="W71"/>
  <c r="X71" s="1"/>
  <c r="B58"/>
  <c r="AB58" s="1"/>
  <c r="I58"/>
  <c r="O58" s="1"/>
  <c r="O57"/>
  <c r="J59"/>
  <c r="G58"/>
  <c r="R58" s="1"/>
  <c r="M65" s="1"/>
  <c r="V65" s="1"/>
  <c r="Q65" s="1"/>
  <c r="H888" i="1" l="1"/>
  <c r="I888"/>
  <c r="Z888"/>
  <c r="T888" s="1"/>
  <c r="B59" i="3"/>
  <c r="AB59" s="1"/>
  <c r="Y58"/>
  <c r="K59" s="1"/>
  <c r="W72"/>
  <c r="X72" s="1"/>
  <c r="I59"/>
  <c r="Z59"/>
  <c r="T59" s="1"/>
  <c r="H59"/>
  <c r="G888" i="1" l="1"/>
  <c r="R888" s="1"/>
  <c r="M895" s="1"/>
  <c r="Q895" s="1"/>
  <c r="AE895" s="1"/>
  <c r="J889"/>
  <c r="I889" s="1"/>
  <c r="O888"/>
  <c r="Y888"/>
  <c r="K889" s="1"/>
  <c r="AD889" s="1"/>
  <c r="F890" s="1"/>
  <c r="J60" i="3"/>
  <c r="G59"/>
  <c r="R59" s="1"/>
  <c r="M66" s="1"/>
  <c r="V66" s="1"/>
  <c r="Q66" s="1"/>
  <c r="Y59"/>
  <c r="K60" s="1"/>
  <c r="O59"/>
  <c r="O889" i="1" l="1"/>
  <c r="Y889"/>
  <c r="K890" s="1"/>
  <c r="AD890" s="1"/>
  <c r="F891" s="1"/>
  <c r="H889"/>
  <c r="B889"/>
  <c r="Z889"/>
  <c r="T889" s="1"/>
  <c r="Z60" i="3"/>
  <c r="T60" s="1"/>
  <c r="W73"/>
  <c r="X73" s="1"/>
  <c r="B60"/>
  <c r="I60"/>
  <c r="H60"/>
  <c r="G889" i="1" l="1"/>
  <c r="R889" s="1"/>
  <c r="M896" s="1"/>
  <c r="Q896" s="1"/>
  <c r="AE896" s="1"/>
  <c r="J890"/>
  <c r="B890" s="1"/>
  <c r="J61" i="3"/>
  <c r="W74" s="1"/>
  <c r="X74" s="1"/>
  <c r="G60"/>
  <c r="R60" s="1"/>
  <c r="M67" s="1"/>
  <c r="V67" s="1"/>
  <c r="Q67" s="1"/>
  <c r="AB60"/>
  <c r="Y60"/>
  <c r="K61" s="1"/>
  <c r="O60"/>
  <c r="Z890" i="1" l="1"/>
  <c r="T890" s="1"/>
  <c r="I890"/>
  <c r="H890"/>
  <c r="H61" i="3"/>
  <c r="Z61"/>
  <c r="T61" s="1"/>
  <c r="I61"/>
  <c r="B61"/>
  <c r="AB61" s="1"/>
  <c r="Y890" i="1" l="1"/>
  <c r="K891" s="1"/>
  <c r="AD891" s="1"/>
  <c r="F892" s="1"/>
  <c r="O890"/>
  <c r="J891"/>
  <c r="B891" s="1"/>
  <c r="G890"/>
  <c r="R890" s="1"/>
  <c r="M897" s="1"/>
  <c r="Q897" s="1"/>
  <c r="AE897" s="1"/>
  <c r="J62" i="3"/>
  <c r="G61"/>
  <c r="R61" s="1"/>
  <c r="M68" s="1"/>
  <c r="V68" s="1"/>
  <c r="Q68" s="1"/>
  <c r="O61"/>
  <c r="Y61"/>
  <c r="K62" s="1"/>
  <c r="Z891" i="1" l="1"/>
  <c r="T891" s="1"/>
  <c r="H891"/>
  <c r="J892" s="1"/>
  <c r="Z892" s="1"/>
  <c r="T892" s="1"/>
  <c r="I891"/>
  <c r="Y891" s="1"/>
  <c r="K892" s="1"/>
  <c r="AD892" s="1"/>
  <c r="F893" s="1"/>
  <c r="H62" i="3"/>
  <c r="W75"/>
  <c r="X75" s="1"/>
  <c r="I62"/>
  <c r="Z62"/>
  <c r="T62" s="1"/>
  <c r="B62"/>
  <c r="G891" i="1" l="1"/>
  <c r="R891" s="1"/>
  <c r="M898" s="1"/>
  <c r="Q898" s="1"/>
  <c r="AE898" s="1"/>
  <c r="O891"/>
  <c r="H892"/>
  <c r="I892"/>
  <c r="B892"/>
  <c r="AB62" i="3"/>
  <c r="Y62"/>
  <c r="K63" s="1"/>
  <c r="O62"/>
  <c r="G62"/>
  <c r="R62" s="1"/>
  <c r="M69" s="1"/>
  <c r="V69" s="1"/>
  <c r="Q69" s="1"/>
  <c r="J63"/>
  <c r="W76" s="1"/>
  <c r="X76" s="1"/>
  <c r="J893" i="1" l="1"/>
  <c r="H893" s="1"/>
  <c r="G892"/>
  <c r="R892" s="1"/>
  <c r="M899" s="1"/>
  <c r="Q899" s="1"/>
  <c r="AE899" s="1"/>
  <c r="Y892"/>
  <c r="K893" s="1"/>
  <c r="AD893" s="1"/>
  <c r="F894" s="1"/>
  <c r="O892"/>
  <c r="Z63" i="3"/>
  <c r="T63" s="1"/>
  <c r="H63"/>
  <c r="J64" s="1"/>
  <c r="W77" s="1"/>
  <c r="X77" s="1"/>
  <c r="I63"/>
  <c r="Y63" s="1"/>
  <c r="K64" s="1"/>
  <c r="B63"/>
  <c r="AB63" s="1"/>
  <c r="J894" i="1" l="1"/>
  <c r="H894" s="1"/>
  <c r="G893"/>
  <c r="R893" s="1"/>
  <c r="B893"/>
  <c r="Z893"/>
  <c r="T893" s="1"/>
  <c r="I893"/>
  <c r="G63" i="3"/>
  <c r="R63" s="1"/>
  <c r="M70" s="1"/>
  <c r="V70" s="1"/>
  <c r="Q70" s="1"/>
  <c r="O63"/>
  <c r="Z64"/>
  <c r="T64" s="1"/>
  <c r="I64"/>
  <c r="B64"/>
  <c r="H64"/>
  <c r="G894" i="1" l="1"/>
  <c r="R894" s="1"/>
  <c r="Z894"/>
  <c r="T894" s="1"/>
  <c r="I894"/>
  <c r="Y893"/>
  <c r="K894" s="1"/>
  <c r="AD894" s="1"/>
  <c r="F895" s="1"/>
  <c r="O893"/>
  <c r="B894"/>
  <c r="Y64" i="3"/>
  <c r="K65" s="1"/>
  <c r="O64"/>
  <c r="AB64"/>
  <c r="J65"/>
  <c r="W78" s="1"/>
  <c r="X78" s="1"/>
  <c r="G64"/>
  <c r="R64" s="1"/>
  <c r="M71" s="1"/>
  <c r="V71" s="1"/>
  <c r="Q71" s="1"/>
  <c r="J895" i="1" l="1"/>
  <c r="O894"/>
  <c r="Y894"/>
  <c r="K895" s="1"/>
  <c r="AD895" s="1"/>
  <c r="F896" s="1"/>
  <c r="H65" i="3"/>
  <c r="J66" s="1"/>
  <c r="Z66" s="1"/>
  <c r="T66" s="1"/>
  <c r="I65"/>
  <c r="Z65"/>
  <c r="T65" s="1"/>
  <c r="B65"/>
  <c r="Z895" i="1" l="1"/>
  <c r="T895" s="1"/>
  <c r="H895"/>
  <c r="B895"/>
  <c r="I895"/>
  <c r="G65" i="3"/>
  <c r="R65" s="1"/>
  <c r="M72" s="1"/>
  <c r="V72" s="1"/>
  <c r="Q72" s="1"/>
  <c r="B66"/>
  <c r="H66"/>
  <c r="G66" s="1"/>
  <c r="R66" s="1"/>
  <c r="M73" s="1"/>
  <c r="V73" s="1"/>
  <c r="Q73" s="1"/>
  <c r="AB65"/>
  <c r="Y65"/>
  <c r="O65"/>
  <c r="I66"/>
  <c r="W79"/>
  <c r="X79" s="1"/>
  <c r="G895" i="1" l="1"/>
  <c r="R895" s="1"/>
  <c r="J896"/>
  <c r="B896" s="1"/>
  <c r="Y895"/>
  <c r="K896" s="1"/>
  <c r="AD896" s="1"/>
  <c r="F897" s="1"/>
  <c r="O895"/>
  <c r="AB66" i="3"/>
  <c r="K66"/>
  <c r="J67" s="1"/>
  <c r="Y66"/>
  <c r="K67" s="1"/>
  <c r="O66"/>
  <c r="H896" i="1" l="1"/>
  <c r="I896"/>
  <c r="Z896"/>
  <c r="T896" s="1"/>
  <c r="H67" i="3"/>
  <c r="G67" s="1"/>
  <c r="R67" s="1"/>
  <c r="M74" s="1"/>
  <c r="V74" s="1"/>
  <c r="Q74" s="1"/>
  <c r="Z67"/>
  <c r="T67" s="1"/>
  <c r="B67"/>
  <c r="AB67" s="1"/>
  <c r="W80"/>
  <c r="X80" s="1"/>
  <c r="I67"/>
  <c r="Y67" s="1"/>
  <c r="K68" s="1"/>
  <c r="G896" i="1" l="1"/>
  <c r="R896" s="1"/>
  <c r="J897"/>
  <c r="B897" s="1"/>
  <c r="Y896"/>
  <c r="K897" s="1"/>
  <c r="AD897" s="1"/>
  <c r="F898" s="1"/>
  <c r="O896"/>
  <c r="J68" i="3"/>
  <c r="B68" s="1"/>
  <c r="AB68" s="1"/>
  <c r="O67"/>
  <c r="H897" i="1" l="1"/>
  <c r="I897"/>
  <c r="Z897"/>
  <c r="T897" s="1"/>
  <c r="H68" i="3"/>
  <c r="W81"/>
  <c r="X81" s="1"/>
  <c r="I68"/>
  <c r="Y68" s="1"/>
  <c r="K69" s="1"/>
  <c r="Z68"/>
  <c r="T68" s="1"/>
  <c r="J898" i="1" l="1"/>
  <c r="B898" s="1"/>
  <c r="G897"/>
  <c r="R897" s="1"/>
  <c r="O897"/>
  <c r="Y897"/>
  <c r="K898" s="1"/>
  <c r="AD898" s="1"/>
  <c r="F899" s="1"/>
  <c r="J69" i="3"/>
  <c r="G68"/>
  <c r="R68" s="1"/>
  <c r="M75" s="1"/>
  <c r="V75" s="1"/>
  <c r="Q75" s="1"/>
  <c r="O68"/>
  <c r="I898" i="1" l="1"/>
  <c r="Z898"/>
  <c r="T898" s="1"/>
  <c r="H898"/>
  <c r="B69" i="3"/>
  <c r="W82"/>
  <c r="X82" s="1"/>
  <c r="I69"/>
  <c r="H69"/>
  <c r="Z69"/>
  <c r="T69" s="1"/>
  <c r="O898" i="1" l="1"/>
  <c r="Y898"/>
  <c r="K899" s="1"/>
  <c r="AD899" s="1"/>
  <c r="J899"/>
  <c r="B899" s="1"/>
  <c r="G898"/>
  <c r="R898" s="1"/>
  <c r="Z899"/>
  <c r="T899" s="1"/>
  <c r="H899"/>
  <c r="G899" s="1"/>
  <c r="R899" s="1"/>
  <c r="AB69" i="3"/>
  <c r="O69"/>
  <c r="Y69"/>
  <c r="K70" s="1"/>
  <c r="G69"/>
  <c r="R69" s="1"/>
  <c r="M76" s="1"/>
  <c r="V76" s="1"/>
  <c r="Q76" s="1"/>
  <c r="J70"/>
  <c r="W83" s="1"/>
  <c r="X83" s="1"/>
  <c r="I899" i="1" l="1"/>
  <c r="O899" s="1"/>
  <c r="B70" i="3"/>
  <c r="AB70" s="1"/>
  <c r="Z70"/>
  <c r="T70" s="1"/>
  <c r="H70"/>
  <c r="I70"/>
  <c r="Y899" i="1" l="1"/>
  <c r="G70" i="3"/>
  <c r="R70" s="1"/>
  <c r="M77" s="1"/>
  <c r="V77" s="1"/>
  <c r="Q77" s="1"/>
  <c r="J71"/>
  <c r="Z71" s="1"/>
  <c r="T71" s="1"/>
  <c r="O70"/>
  <c r="Y70"/>
  <c r="K71" s="1"/>
  <c r="I71" l="1"/>
  <c r="W84"/>
  <c r="X84" s="1"/>
  <c r="B71"/>
  <c r="H71"/>
  <c r="Y71" l="1"/>
  <c r="K72" s="1"/>
  <c r="O71"/>
  <c r="AB71"/>
  <c r="J72"/>
  <c r="W85" s="1"/>
  <c r="X85" s="1"/>
  <c r="G71"/>
  <c r="R71" s="1"/>
  <c r="M78" s="1"/>
  <c r="V78" s="1"/>
  <c r="Q78" s="1"/>
  <c r="Z72" l="1"/>
  <c r="T72" s="1"/>
  <c r="B72"/>
  <c r="AB72" s="1"/>
  <c r="I72"/>
  <c r="H72"/>
  <c r="Y72" l="1"/>
  <c r="K73" s="1"/>
  <c r="O72"/>
  <c r="J73"/>
  <c r="I73" s="1"/>
  <c r="G72"/>
  <c r="R72" s="1"/>
  <c r="M79" s="1"/>
  <c r="V79" s="1"/>
  <c r="Q79" s="1"/>
  <c r="Z73" l="1"/>
  <c r="T73" s="1"/>
  <c r="H73"/>
  <c r="G73" s="1"/>
  <c r="R73" s="1"/>
  <c r="M80" s="1"/>
  <c r="V80" s="1"/>
  <c r="Q80" s="1"/>
  <c r="Y73"/>
  <c r="K74" s="1"/>
  <c r="O73"/>
  <c r="W86"/>
  <c r="X86" s="1"/>
  <c r="B73"/>
  <c r="J74" l="1"/>
  <c r="W87" s="1"/>
  <c r="X87" s="1"/>
  <c r="AB73"/>
  <c r="I74" l="1"/>
  <c r="Y74" s="1"/>
  <c r="K75" s="1"/>
  <c r="H74"/>
  <c r="J75" s="1"/>
  <c r="W88" s="1"/>
  <c r="X88" s="1"/>
  <c r="Z74"/>
  <c r="T74" s="1"/>
  <c r="B74"/>
  <c r="AB74"/>
  <c r="G74" l="1"/>
  <c r="R74" s="1"/>
  <c r="M81" s="1"/>
  <c r="V81" s="1"/>
  <c r="Q81" s="1"/>
  <c r="O74"/>
  <c r="I75"/>
  <c r="Y75" s="1"/>
  <c r="K76" s="1"/>
  <c r="Z75"/>
  <c r="T75" s="1"/>
  <c r="B75"/>
  <c r="AB75" s="1"/>
  <c r="H75"/>
  <c r="G75" s="1"/>
  <c r="R75" s="1"/>
  <c r="M82" s="1"/>
  <c r="V82" s="1"/>
  <c r="Q82" s="1"/>
  <c r="O75" l="1"/>
  <c r="J76"/>
  <c r="W89" s="1"/>
  <c r="X89" s="1"/>
  <c r="Z76" l="1"/>
  <c r="T76" s="1"/>
  <c r="H76"/>
  <c r="B76"/>
  <c r="AB76" s="1"/>
  <c r="I76"/>
  <c r="O76" s="1"/>
  <c r="Y76" l="1"/>
  <c r="K77" s="1"/>
  <c r="G76"/>
  <c r="R76" s="1"/>
  <c r="M83" s="1"/>
  <c r="V83" s="1"/>
  <c r="Q83" s="1"/>
  <c r="J77"/>
  <c r="W90" l="1"/>
  <c r="X90" s="1"/>
  <c r="I77"/>
  <c r="B77"/>
  <c r="AB77" s="1"/>
  <c r="H77"/>
  <c r="Z77"/>
  <c r="T77" s="1"/>
  <c r="O77" l="1"/>
  <c r="Y77"/>
  <c r="K78" s="1"/>
  <c r="G77"/>
  <c r="R77" s="1"/>
  <c r="M84" s="1"/>
  <c r="V84" s="1"/>
  <c r="Q84" s="1"/>
  <c r="J78"/>
  <c r="B78" s="1"/>
  <c r="AB78" s="1"/>
  <c r="I78" l="1"/>
  <c r="H78"/>
  <c r="Z78"/>
  <c r="T78" s="1"/>
  <c r="W91"/>
  <c r="X91" s="1"/>
  <c r="Y78" l="1"/>
  <c r="K79" s="1"/>
  <c r="O78"/>
  <c r="G78"/>
  <c r="R78" s="1"/>
  <c r="M85" s="1"/>
  <c r="V85" s="1"/>
  <c r="Q85" s="1"/>
  <c r="J79"/>
  <c r="Z79" s="1"/>
  <c r="T79" s="1"/>
  <c r="I79" l="1"/>
  <c r="H79"/>
  <c r="W92"/>
  <c r="X92" s="1"/>
  <c r="B79"/>
  <c r="O79" l="1"/>
  <c r="Y79"/>
  <c r="K80" s="1"/>
  <c r="G79"/>
  <c r="R79" s="1"/>
  <c r="M86" s="1"/>
  <c r="V86" s="1"/>
  <c r="Q86" s="1"/>
  <c r="J80"/>
  <c r="H80" s="1"/>
  <c r="AB79"/>
  <c r="Z80" l="1"/>
  <c r="T80" s="1"/>
  <c r="B80"/>
  <c r="AB80" s="1"/>
  <c r="G80"/>
  <c r="R80" s="1"/>
  <c r="M87" s="1"/>
  <c r="V87" s="1"/>
  <c r="Q87" s="1"/>
  <c r="J81"/>
  <c r="H81" s="1"/>
  <c r="I80"/>
  <c r="W93"/>
  <c r="X93" s="1"/>
  <c r="W94" l="1"/>
  <c r="X94" s="1"/>
  <c r="B81"/>
  <c r="Z81"/>
  <c r="T81" s="1"/>
  <c r="O80"/>
  <c r="Y80"/>
  <c r="K81" s="1"/>
  <c r="J82" s="1"/>
  <c r="I81"/>
  <c r="G81"/>
  <c r="R81" s="1"/>
  <c r="M88" s="1"/>
  <c r="V88" s="1"/>
  <c r="Q88" s="1"/>
  <c r="W95" l="1"/>
  <c r="X95" s="1"/>
  <c r="H82"/>
  <c r="Z82"/>
  <c r="T82" s="1"/>
  <c r="AB81"/>
  <c r="B82"/>
  <c r="O81"/>
  <c r="Y81"/>
  <c r="K82" s="1"/>
  <c r="I82"/>
  <c r="AB82" l="1"/>
  <c r="G82"/>
  <c r="R82" s="1"/>
  <c r="M89" s="1"/>
  <c r="V89" s="1"/>
  <c r="Q89" s="1"/>
  <c r="J83"/>
  <c r="B83" s="1"/>
  <c r="Y82"/>
  <c r="K83" s="1"/>
  <c r="O82"/>
  <c r="AB83" l="1"/>
  <c r="H83"/>
  <c r="J84" s="1"/>
  <c r="W97" s="1"/>
  <c r="W96"/>
  <c r="X96" s="1"/>
  <c r="I83"/>
  <c r="Z83"/>
  <c r="T83" s="1"/>
  <c r="X97" l="1"/>
  <c r="H84"/>
  <c r="G84" s="1"/>
  <c r="R84" s="1"/>
  <c r="M91" s="1"/>
  <c r="V91" s="1"/>
  <c r="Q91" s="1"/>
  <c r="G83"/>
  <c r="R83" s="1"/>
  <c r="M90" s="1"/>
  <c r="V90" s="1"/>
  <c r="Q90" s="1"/>
  <c r="Z84"/>
  <c r="T84" s="1"/>
  <c r="B84"/>
  <c r="AB84" s="1"/>
  <c r="I84"/>
  <c r="O84" s="1"/>
  <c r="Y83"/>
  <c r="K84" s="1"/>
  <c r="O83"/>
  <c r="Y84" l="1"/>
  <c r="K85" s="1"/>
  <c r="J85"/>
  <c r="W98" s="1"/>
  <c r="X98" s="1"/>
  <c r="I85" l="1"/>
  <c r="O85" s="1"/>
  <c r="H85"/>
  <c r="G85" s="1"/>
  <c r="R85" s="1"/>
  <c r="M92" s="1"/>
  <c r="V92" s="1"/>
  <c r="Q92" s="1"/>
  <c r="B85"/>
  <c r="AB85" s="1"/>
  <c r="Z85"/>
  <c r="T85" s="1"/>
  <c r="J86" l="1"/>
  <c r="W99" s="1"/>
  <c r="X99" s="1"/>
  <c r="Y85"/>
  <c r="K86" s="1"/>
  <c r="H86" l="1"/>
  <c r="G86" s="1"/>
  <c r="R86" s="1"/>
  <c r="M93" s="1"/>
  <c r="V93" s="1"/>
  <c r="Q93" s="1"/>
  <c r="Z86"/>
  <c r="T86" s="1"/>
  <c r="I86"/>
  <c r="O86" s="1"/>
  <c r="B86"/>
  <c r="AB86" s="1"/>
  <c r="J87" l="1"/>
  <c r="W100" s="1"/>
  <c r="X100" s="1"/>
  <c r="Y86"/>
  <c r="K87" s="1"/>
  <c r="H87" l="1"/>
  <c r="G87" s="1"/>
  <c r="R87" s="1"/>
  <c r="M94" s="1"/>
  <c r="V94" s="1"/>
  <c r="Q94" s="1"/>
  <c r="B87"/>
  <c r="AB87" s="1"/>
  <c r="I87"/>
  <c r="O87" s="1"/>
  <c r="Z87"/>
  <c r="T87" s="1"/>
  <c r="Y87"/>
  <c r="K88" s="1"/>
  <c r="J88" l="1"/>
  <c r="W101" s="1"/>
  <c r="X101" s="1"/>
  <c r="H88" l="1"/>
  <c r="J89" s="1"/>
  <c r="W102" s="1"/>
  <c r="X102" s="1"/>
  <c r="I88"/>
  <c r="O88" s="1"/>
  <c r="B88"/>
  <c r="AB88" s="1"/>
  <c r="Z88"/>
  <c r="T88" s="1"/>
  <c r="Z89" l="1"/>
  <c r="T89" s="1"/>
  <c r="G88"/>
  <c r="R88" s="1"/>
  <c r="M95" s="1"/>
  <c r="V95" s="1"/>
  <c r="Q95" s="1"/>
  <c r="I89"/>
  <c r="O89" s="1"/>
  <c r="H89"/>
  <c r="G89" s="1"/>
  <c r="R89" s="1"/>
  <c r="M96" s="1"/>
  <c r="V96" s="1"/>
  <c r="Q96" s="1"/>
  <c r="Y88"/>
  <c r="K89" s="1"/>
  <c r="B89"/>
  <c r="AB89" s="1"/>
  <c r="J90" l="1"/>
  <c r="W103" s="1"/>
  <c r="X103" s="1"/>
  <c r="Y89"/>
  <c r="K90" s="1"/>
  <c r="I90" l="1"/>
  <c r="O90" s="1"/>
  <c r="H90"/>
  <c r="G90" s="1"/>
  <c r="R90" s="1"/>
  <c r="M97" s="1"/>
  <c r="V97" s="1"/>
  <c r="Q97" s="1"/>
  <c r="B90"/>
  <c r="AB90" s="1"/>
  <c r="Z90"/>
  <c r="T90" s="1"/>
  <c r="Y90" l="1"/>
  <c r="K91" s="1"/>
  <c r="J91"/>
  <c r="W104" l="1"/>
  <c r="X104" s="1"/>
  <c r="B91"/>
  <c r="AB91" s="1"/>
  <c r="Z91"/>
  <c r="T91" s="1"/>
  <c r="I91"/>
  <c r="H91"/>
  <c r="G91" l="1"/>
  <c r="R91" s="1"/>
  <c r="M98" s="1"/>
  <c r="V98" s="1"/>
  <c r="Q98" s="1"/>
  <c r="J92"/>
  <c r="O91"/>
  <c r="Y91"/>
  <c r="K92" s="1"/>
  <c r="Z92"/>
  <c r="T92" s="1"/>
  <c r="W105" l="1"/>
  <c r="X105" s="1"/>
  <c r="I92"/>
  <c r="B92"/>
  <c r="AB92" s="1"/>
  <c r="H92"/>
  <c r="O92" l="1"/>
  <c r="Y92"/>
  <c r="K93" s="1"/>
  <c r="G92"/>
  <c r="R92" s="1"/>
  <c r="M99" s="1"/>
  <c r="V99" s="1"/>
  <c r="Q99" s="1"/>
  <c r="J93"/>
  <c r="I93" l="1"/>
  <c r="Z93"/>
  <c r="T93" s="1"/>
  <c r="H93"/>
  <c r="B93"/>
  <c r="W106"/>
  <c r="X106" s="1"/>
  <c r="Y93" l="1"/>
  <c r="K94" s="1"/>
  <c r="O93"/>
  <c r="J94"/>
  <c r="W107" s="1"/>
  <c r="X107" s="1"/>
  <c r="G93"/>
  <c r="R93" s="1"/>
  <c r="M100" s="1"/>
  <c r="V100" s="1"/>
  <c r="Q100" s="1"/>
  <c r="H94"/>
  <c r="AB93"/>
  <c r="B94" l="1"/>
  <c r="AB94" s="1"/>
  <c r="Z94"/>
  <c r="T94" s="1"/>
  <c r="I94"/>
  <c r="O94" s="1"/>
  <c r="J95"/>
  <c r="G94"/>
  <c r="R94" s="1"/>
  <c r="M101" s="1"/>
  <c r="V101" s="1"/>
  <c r="Q101" s="1"/>
  <c r="B95" l="1"/>
  <c r="AB95" s="1"/>
  <c r="Y94"/>
  <c r="K95" s="1"/>
  <c r="Z95"/>
  <c r="T95" s="1"/>
  <c r="I95"/>
  <c r="H95"/>
  <c r="W108"/>
  <c r="X108" s="1"/>
  <c r="O95" l="1"/>
  <c r="Y95"/>
  <c r="K96" s="1"/>
  <c r="G95"/>
  <c r="R95" s="1"/>
  <c r="M102" s="1"/>
  <c r="V102" s="1"/>
  <c r="Q102" s="1"/>
  <c r="J96"/>
  <c r="H96" l="1"/>
  <c r="I96"/>
  <c r="B96"/>
  <c r="AB96" s="1"/>
  <c r="W109"/>
  <c r="X109" s="1"/>
  <c r="Z96"/>
  <c r="T96" s="1"/>
  <c r="J97" l="1"/>
  <c r="Z97" s="1"/>
  <c r="T97" s="1"/>
  <c r="G96"/>
  <c r="R96" s="1"/>
  <c r="M103" s="1"/>
  <c r="V103" s="1"/>
  <c r="Q103" s="1"/>
  <c r="O96"/>
  <c r="Y96"/>
  <c r="K97" s="1"/>
  <c r="H97" l="1"/>
  <c r="B97"/>
  <c r="W110"/>
  <c r="X110" s="1"/>
  <c r="I97"/>
  <c r="AB97" l="1"/>
  <c r="J98"/>
  <c r="W111" s="1"/>
  <c r="X111" s="1"/>
  <c r="G97"/>
  <c r="R97" s="1"/>
  <c r="M104" s="1"/>
  <c r="V104" s="1"/>
  <c r="Q104" s="1"/>
  <c r="Y97"/>
  <c r="K98" s="1"/>
  <c r="O97"/>
  <c r="I98" l="1"/>
  <c r="O98" s="1"/>
  <c r="Z98"/>
  <c r="T98" s="1"/>
  <c r="B98"/>
  <c r="AB98" s="1"/>
  <c r="H98"/>
  <c r="J99" s="1"/>
  <c r="G98" l="1"/>
  <c r="R98" s="1"/>
  <c r="M105" s="1"/>
  <c r="V105" s="1"/>
  <c r="Q105" s="1"/>
  <c r="B99"/>
  <c r="AB99" s="1"/>
  <c r="Y98"/>
  <c r="K99" s="1"/>
  <c r="H99"/>
  <c r="I99"/>
  <c r="W112"/>
  <c r="X112" s="1"/>
  <c r="Z99"/>
  <c r="T99" s="1"/>
  <c r="G99" l="1"/>
  <c r="R99" s="1"/>
  <c r="M106" s="1"/>
  <c r="V106" s="1"/>
  <c r="Q106" s="1"/>
  <c r="J100"/>
  <c r="Z100" s="1"/>
  <c r="T100" s="1"/>
  <c r="Y99"/>
  <c r="K100" s="1"/>
  <c r="O99"/>
  <c r="H100" l="1"/>
  <c r="W113"/>
  <c r="X113" s="1"/>
  <c r="B100"/>
  <c r="I100"/>
  <c r="J101" l="1"/>
  <c r="W114" s="1"/>
  <c r="X114" s="1"/>
  <c r="G100"/>
  <c r="R100" s="1"/>
  <c r="M107" s="1"/>
  <c r="V107" s="1"/>
  <c r="Q107" s="1"/>
  <c r="AB100"/>
  <c r="O100"/>
  <c r="Y100"/>
  <c r="K101" s="1"/>
  <c r="I101" l="1"/>
  <c r="Y101" s="1"/>
  <c r="K102" s="1"/>
  <c r="B101"/>
  <c r="AB101" s="1"/>
  <c r="H101"/>
  <c r="Z101"/>
  <c r="T101" s="1"/>
  <c r="O101" l="1"/>
  <c r="J102"/>
  <c r="B102" s="1"/>
  <c r="G101"/>
  <c r="R101" s="1"/>
  <c r="M108" s="1"/>
  <c r="V108" s="1"/>
  <c r="Q108" s="1"/>
  <c r="H102" l="1"/>
  <c r="W115"/>
  <c r="X115" s="1"/>
  <c r="I102"/>
  <c r="AB102"/>
  <c r="Z102"/>
  <c r="T102" s="1"/>
  <c r="G102" l="1"/>
  <c r="R102" s="1"/>
  <c r="M109" s="1"/>
  <c r="V109" s="1"/>
  <c r="Q109" s="1"/>
  <c r="J103"/>
  <c r="H103" s="1"/>
  <c r="O102"/>
  <c r="Y102"/>
  <c r="K103" s="1"/>
  <c r="I103" l="1"/>
  <c r="O103" s="1"/>
  <c r="G103"/>
  <c r="R103" s="1"/>
  <c r="M110" s="1"/>
  <c r="V110" s="1"/>
  <c r="Q110" s="1"/>
  <c r="W116"/>
  <c r="X116" s="1"/>
  <c r="B103"/>
  <c r="J104"/>
  <c r="W117" s="1"/>
  <c r="Z103"/>
  <c r="T103" s="1"/>
  <c r="X117" l="1"/>
  <c r="Y103"/>
  <c r="K104" s="1"/>
  <c r="H104"/>
  <c r="B104"/>
  <c r="AB103"/>
  <c r="Z104"/>
  <c r="T104" s="1"/>
  <c r="I104"/>
  <c r="Y104" l="1"/>
  <c r="K105" s="1"/>
  <c r="O104"/>
  <c r="G104"/>
  <c r="R104" s="1"/>
  <c r="M111" s="1"/>
  <c r="V111" s="1"/>
  <c r="Q111" s="1"/>
  <c r="J105"/>
  <c r="W118" s="1"/>
  <c r="X118" s="1"/>
  <c r="AB104"/>
  <c r="B105" l="1"/>
  <c r="AB105" s="1"/>
  <c r="Z105"/>
  <c r="T105" s="1"/>
  <c r="H105"/>
  <c r="I105"/>
  <c r="G105" l="1"/>
  <c r="R105" s="1"/>
  <c r="M112" s="1"/>
  <c r="V112" s="1"/>
  <c r="Q112" s="1"/>
  <c r="J106"/>
  <c r="O105"/>
  <c r="Y105"/>
  <c r="K106" s="1"/>
  <c r="I106"/>
  <c r="O106" l="1"/>
  <c r="Y106"/>
  <c r="K107" s="1"/>
  <c r="Z106"/>
  <c r="T106" s="1"/>
  <c r="B106"/>
  <c r="W119"/>
  <c r="X119" s="1"/>
  <c r="H106"/>
  <c r="G106" l="1"/>
  <c r="R106" s="1"/>
  <c r="M113" s="1"/>
  <c r="V113" s="1"/>
  <c r="Q113" s="1"/>
  <c r="J107"/>
  <c r="Z107" s="1"/>
  <c r="T107" s="1"/>
  <c r="AB106"/>
  <c r="B107" l="1"/>
  <c r="W120"/>
  <c r="X120" s="1"/>
  <c r="I107"/>
  <c r="H107"/>
  <c r="AB107" l="1"/>
  <c r="Y107"/>
  <c r="K108" s="1"/>
  <c r="O107"/>
  <c r="G107"/>
  <c r="R107" s="1"/>
  <c r="M114" s="1"/>
  <c r="V114" s="1"/>
  <c r="Q114" s="1"/>
  <c r="J108"/>
  <c r="W121" s="1"/>
  <c r="X121" s="1"/>
  <c r="I108" l="1"/>
  <c r="O108" s="1"/>
  <c r="Z108"/>
  <c r="T108" s="1"/>
  <c r="H108"/>
  <c r="G108" s="1"/>
  <c r="R108" s="1"/>
  <c r="M115" s="1"/>
  <c r="V115" s="1"/>
  <c r="Q115" s="1"/>
  <c r="B108"/>
  <c r="J109" l="1"/>
  <c r="W122" s="1"/>
  <c r="X122" s="1"/>
  <c r="Y108"/>
  <c r="K109" s="1"/>
  <c r="AB108"/>
  <c r="I109" l="1"/>
  <c r="O109" s="1"/>
  <c r="H109"/>
  <c r="G109" s="1"/>
  <c r="R109" s="1"/>
  <c r="M116" s="1"/>
  <c r="V116" s="1"/>
  <c r="Q116" s="1"/>
  <c r="Z109"/>
  <c r="T109" s="1"/>
  <c r="B109"/>
  <c r="AB109"/>
  <c r="Y109" l="1"/>
  <c r="K110" s="1"/>
  <c r="J110"/>
  <c r="Z110" s="1"/>
  <c r="T110" s="1"/>
  <c r="I110" l="1"/>
  <c r="O110" s="1"/>
  <c r="W123"/>
  <c r="X123" s="1"/>
  <c r="B110"/>
  <c r="AB110" s="1"/>
  <c r="H110"/>
  <c r="Y110" l="1"/>
  <c r="K111" s="1"/>
  <c r="G110"/>
  <c r="R110" s="1"/>
  <c r="M117" s="1"/>
  <c r="V117" s="1"/>
  <c r="Q117" s="1"/>
  <c r="J111"/>
  <c r="Z111" l="1"/>
  <c r="T111" s="1"/>
  <c r="W124"/>
  <c r="X124" s="1"/>
  <c r="H111"/>
  <c r="I111"/>
  <c r="B111"/>
  <c r="AB111" l="1"/>
  <c r="G111"/>
  <c r="R111" s="1"/>
  <c r="M118" s="1"/>
  <c r="V118" s="1"/>
  <c r="Q118" s="1"/>
  <c r="J112"/>
  <c r="B112" s="1"/>
  <c r="O111"/>
  <c r="Y111"/>
  <c r="K112" s="1"/>
  <c r="AB112" l="1"/>
  <c r="W125"/>
  <c r="X125" s="1"/>
  <c r="H112"/>
  <c r="I112"/>
  <c r="Z112"/>
  <c r="T112" s="1"/>
  <c r="J113" l="1"/>
  <c r="H113" s="1"/>
  <c r="G112"/>
  <c r="R112" s="1"/>
  <c r="M119" s="1"/>
  <c r="V119" s="1"/>
  <c r="Q119" s="1"/>
  <c r="O112"/>
  <c r="Y112"/>
  <c r="K113" s="1"/>
  <c r="Z113" l="1"/>
  <c r="T113" s="1"/>
  <c r="J114"/>
  <c r="G113"/>
  <c r="R113" s="1"/>
  <c r="M120" s="1"/>
  <c r="V120" s="1"/>
  <c r="Q120" s="1"/>
  <c r="W126"/>
  <c r="X126" s="1"/>
  <c r="B113"/>
  <c r="I113"/>
  <c r="I114" l="1"/>
  <c r="O113"/>
  <c r="Y113"/>
  <c r="K114" s="1"/>
  <c r="Z114"/>
  <c r="T114" s="1"/>
  <c r="W127"/>
  <c r="X127" s="1"/>
  <c r="B114"/>
  <c r="AB113"/>
  <c r="H114"/>
  <c r="AB114" l="1"/>
  <c r="Y114"/>
  <c r="K115" s="1"/>
  <c r="O114"/>
  <c r="J115"/>
  <c r="G114"/>
  <c r="R114" s="1"/>
  <c r="M121" s="1"/>
  <c r="V121" s="1"/>
  <c r="Q121" s="1"/>
  <c r="W128" l="1"/>
  <c r="X128" s="1"/>
  <c r="H115"/>
  <c r="Z115"/>
  <c r="T115" s="1"/>
  <c r="B115"/>
  <c r="AB115" s="1"/>
  <c r="I115"/>
  <c r="J116" l="1"/>
  <c r="Z116" s="1"/>
  <c r="T116" s="1"/>
  <c r="G115"/>
  <c r="R115" s="1"/>
  <c r="M122" s="1"/>
  <c r="V122" s="1"/>
  <c r="Q122" s="1"/>
  <c r="O115"/>
  <c r="Y115"/>
  <c r="K116" s="1"/>
  <c r="B116" l="1"/>
  <c r="AB116" s="1"/>
  <c r="W129"/>
  <c r="X129" s="1"/>
  <c r="H116"/>
  <c r="I116"/>
  <c r="G116" l="1"/>
  <c r="R116" s="1"/>
  <c r="M123" s="1"/>
  <c r="V123" s="1"/>
  <c r="Q123" s="1"/>
  <c r="J117"/>
  <c r="H117" s="1"/>
  <c r="O116"/>
  <c r="Y116"/>
  <c r="K117" s="1"/>
  <c r="W130" l="1"/>
  <c r="X130" s="1"/>
  <c r="B117"/>
  <c r="I117"/>
  <c r="G117"/>
  <c r="R117" s="1"/>
  <c r="M124" s="1"/>
  <c r="V124" s="1"/>
  <c r="Q124" s="1"/>
  <c r="J118"/>
  <c r="H118" s="1"/>
  <c r="Z117"/>
  <c r="T117" s="1"/>
  <c r="Z118" l="1"/>
  <c r="T118" s="1"/>
  <c r="W131"/>
  <c r="X131" s="1"/>
  <c r="B118"/>
  <c r="AB117"/>
  <c r="Y117"/>
  <c r="K118" s="1"/>
  <c r="J119" s="1"/>
  <c r="Z119" s="1"/>
  <c r="T119" s="1"/>
  <c r="I118"/>
  <c r="O117"/>
  <c r="G118"/>
  <c r="R118" s="1"/>
  <c r="M125" s="1"/>
  <c r="V125" s="1"/>
  <c r="Q125" s="1"/>
  <c r="AB118" l="1"/>
  <c r="O118"/>
  <c r="Y118"/>
  <c r="K119" s="1"/>
  <c r="W132"/>
  <c r="X132" s="1"/>
  <c r="I119"/>
  <c r="B119"/>
  <c r="H119"/>
  <c r="AB119" l="1"/>
  <c r="O119"/>
  <c r="Y119"/>
  <c r="K120" s="1"/>
  <c r="G119"/>
  <c r="R119" s="1"/>
  <c r="M126" s="1"/>
  <c r="V126" s="1"/>
  <c r="Q126" s="1"/>
  <c r="J120"/>
  <c r="W133" s="1"/>
  <c r="X133" s="1"/>
  <c r="I120" l="1"/>
  <c r="O120" s="1"/>
  <c r="B120"/>
  <c r="AB120" s="1"/>
  <c r="Z120"/>
  <c r="T120" s="1"/>
  <c r="H120"/>
  <c r="Y120" l="1"/>
  <c r="K121" s="1"/>
  <c r="J121"/>
  <c r="G120"/>
  <c r="R120" s="1"/>
  <c r="M127" s="1"/>
  <c r="V127" s="1"/>
  <c r="Q127" s="1"/>
  <c r="W134" l="1"/>
  <c r="X134" s="1"/>
  <c r="B121"/>
  <c r="I121"/>
  <c r="Z121"/>
  <c r="T121" s="1"/>
  <c r="H121"/>
  <c r="AB121" l="1"/>
  <c r="G121"/>
  <c r="R121" s="1"/>
  <c r="M128" s="1"/>
  <c r="V128" s="1"/>
  <c r="Q128" s="1"/>
  <c r="J122"/>
  <c r="W135" s="1"/>
  <c r="X135" s="1"/>
  <c r="O121"/>
  <c r="Y121"/>
  <c r="K122" s="1"/>
  <c r="I122"/>
  <c r="H122" l="1"/>
  <c r="J123" s="1"/>
  <c r="Z122"/>
  <c r="T122" s="1"/>
  <c r="B122"/>
  <c r="AB122" s="1"/>
  <c r="Y122"/>
  <c r="K123" s="1"/>
  <c r="O122"/>
  <c r="G122" l="1"/>
  <c r="R122" s="1"/>
  <c r="M129" s="1"/>
  <c r="V129" s="1"/>
  <c r="Q129" s="1"/>
  <c r="B123"/>
  <c r="AB123" s="1"/>
  <c r="Z123"/>
  <c r="T123" s="1"/>
  <c r="W136"/>
  <c r="X136" s="1"/>
  <c r="H123"/>
  <c r="I123"/>
  <c r="J124" l="1"/>
  <c r="G123"/>
  <c r="R123" s="1"/>
  <c r="M130" s="1"/>
  <c r="V130" s="1"/>
  <c r="Q130" s="1"/>
  <c r="Y123"/>
  <c r="K124" s="1"/>
  <c r="O123"/>
  <c r="W137" l="1"/>
  <c r="X137" s="1"/>
  <c r="B124"/>
  <c r="AB124" s="1"/>
  <c r="H124"/>
  <c r="I124"/>
  <c r="J125"/>
  <c r="Z124"/>
  <c r="T124" s="1"/>
  <c r="Y124" l="1"/>
  <c r="K125" s="1"/>
  <c r="O124"/>
  <c r="I125"/>
  <c r="B125"/>
  <c r="W138"/>
  <c r="X138" s="1"/>
  <c r="G124"/>
  <c r="R124" s="1"/>
  <c r="M131" s="1"/>
  <c r="V131" s="1"/>
  <c r="Q131" s="1"/>
  <c r="Z125"/>
  <c r="T125" s="1"/>
  <c r="H125"/>
  <c r="Y125" l="1"/>
  <c r="K126" s="1"/>
  <c r="O125"/>
  <c r="J126"/>
  <c r="W139" s="1"/>
  <c r="X139" s="1"/>
  <c r="G125"/>
  <c r="R125" s="1"/>
  <c r="M132" s="1"/>
  <c r="V132" s="1"/>
  <c r="Q132" s="1"/>
  <c r="AB125"/>
  <c r="B126" l="1"/>
  <c r="AB126" s="1"/>
  <c r="H126"/>
  <c r="G126" s="1"/>
  <c r="R126" s="1"/>
  <c r="M133" s="1"/>
  <c r="V133" s="1"/>
  <c r="Q133" s="1"/>
  <c r="Z126"/>
  <c r="T126" s="1"/>
  <c r="I126"/>
  <c r="O126" s="1"/>
  <c r="J127" l="1"/>
  <c r="W140" s="1"/>
  <c r="X140" s="1"/>
  <c r="Y126"/>
  <c r="K127" s="1"/>
  <c r="I127" l="1"/>
  <c r="Y127" s="1"/>
  <c r="K128" s="1"/>
  <c r="Z127"/>
  <c r="T127" s="1"/>
  <c r="B127"/>
  <c r="AB127" s="1"/>
  <c r="H127"/>
  <c r="J128" s="1"/>
  <c r="Z128" s="1"/>
  <c r="T128" s="1"/>
  <c r="G127" l="1"/>
  <c r="R127" s="1"/>
  <c r="M134" s="1"/>
  <c r="V134" s="1"/>
  <c r="Q134" s="1"/>
  <c r="O127"/>
  <c r="W141"/>
  <c r="X141" s="1"/>
  <c r="B128"/>
  <c r="I128"/>
  <c r="H128"/>
  <c r="AB128" l="1"/>
  <c r="Y128"/>
  <c r="K129" s="1"/>
  <c r="O128"/>
  <c r="G128"/>
  <c r="R128" s="1"/>
  <c r="M135" s="1"/>
  <c r="V135" s="1"/>
  <c r="Q135" s="1"/>
  <c r="J129"/>
  <c r="W142" s="1"/>
  <c r="X142" s="1"/>
  <c r="B129" l="1"/>
  <c r="AB129" s="1"/>
  <c r="I129"/>
  <c r="O129" s="1"/>
  <c r="Z129"/>
  <c r="T129" s="1"/>
  <c r="H129"/>
  <c r="Y129" l="1"/>
  <c r="K130" s="1"/>
  <c r="J130"/>
  <c r="H130" s="1"/>
  <c r="G129"/>
  <c r="R129" s="1"/>
  <c r="M136" s="1"/>
  <c r="V136" s="1"/>
  <c r="Q136" s="1"/>
  <c r="G130" l="1"/>
  <c r="R130" s="1"/>
  <c r="M137" s="1"/>
  <c r="V137" s="1"/>
  <c r="Q137" s="1"/>
  <c r="J131"/>
  <c r="W144" s="1"/>
  <c r="W143"/>
  <c r="X143" s="1"/>
  <c r="I130"/>
  <c r="B130"/>
  <c r="Z130"/>
  <c r="T130" s="1"/>
  <c r="Y130" l="1"/>
  <c r="K131" s="1"/>
  <c r="O130"/>
  <c r="I131"/>
  <c r="Z131"/>
  <c r="T131" s="1"/>
  <c r="B131"/>
  <c r="AB130"/>
  <c r="X144"/>
  <c r="H131"/>
  <c r="O131" l="1"/>
  <c r="Y131"/>
  <c r="K132" s="1"/>
  <c r="G131"/>
  <c r="R131" s="1"/>
  <c r="M138" s="1"/>
  <c r="V138" s="1"/>
  <c r="Q138" s="1"/>
  <c r="J132"/>
  <c r="W145" s="1"/>
  <c r="X145" s="1"/>
  <c r="AB131"/>
  <c r="B132" l="1"/>
  <c r="H132"/>
  <c r="Z132"/>
  <c r="T132" s="1"/>
  <c r="I132"/>
  <c r="AB132" l="1"/>
  <c r="J133"/>
  <c r="W146" s="1"/>
  <c r="X146" s="1"/>
  <c r="G132"/>
  <c r="R132" s="1"/>
  <c r="M139" s="1"/>
  <c r="V139" s="1"/>
  <c r="Q139" s="1"/>
  <c r="O132"/>
  <c r="Y132"/>
  <c r="K133" s="1"/>
  <c r="B133" l="1"/>
  <c r="AB133" s="1"/>
  <c r="I133"/>
  <c r="O133" s="1"/>
  <c r="H133"/>
  <c r="J134" s="1"/>
  <c r="W147" s="1"/>
  <c r="X147" s="1"/>
  <c r="Z133"/>
  <c r="T133" s="1"/>
  <c r="G133" l="1"/>
  <c r="R133" s="1"/>
  <c r="M140" s="1"/>
  <c r="V140" s="1"/>
  <c r="Q140" s="1"/>
  <c r="Y133"/>
  <c r="K134" s="1"/>
  <c r="Z134"/>
  <c r="T134" s="1"/>
  <c r="H134"/>
  <c r="I134"/>
  <c r="B134"/>
  <c r="G134" l="1"/>
  <c r="R134" s="1"/>
  <c r="M141" s="1"/>
  <c r="V141" s="1"/>
  <c r="Q141" s="1"/>
  <c r="J135"/>
  <c r="W148" s="1"/>
  <c r="X148" s="1"/>
  <c r="O134"/>
  <c r="Y134"/>
  <c r="K135" s="1"/>
  <c r="AB134"/>
  <c r="B135" l="1"/>
  <c r="AB135" s="1"/>
  <c r="H135"/>
  <c r="I135"/>
  <c r="Z135"/>
  <c r="T135" s="1"/>
  <c r="J136" l="1"/>
  <c r="G135"/>
  <c r="R135" s="1"/>
  <c r="M142" s="1"/>
  <c r="V142" s="1"/>
  <c r="Q142" s="1"/>
  <c r="Y135"/>
  <c r="K136" s="1"/>
  <c r="O135"/>
  <c r="W149" l="1"/>
  <c r="X149" s="1"/>
  <c r="B136"/>
  <c r="Z136"/>
  <c r="T136" s="1"/>
  <c r="I136"/>
  <c r="H136"/>
  <c r="G136" l="1"/>
  <c r="R136" s="1"/>
  <c r="M143" s="1"/>
  <c r="V143" s="1"/>
  <c r="Q143" s="1"/>
  <c r="J137"/>
  <c r="W150" s="1"/>
  <c r="X150" s="1"/>
  <c r="AB136"/>
  <c r="Y136"/>
  <c r="K137" s="1"/>
  <c r="O136"/>
  <c r="B137" l="1"/>
  <c r="AB137" s="1"/>
  <c r="I137"/>
  <c r="Y137" s="1"/>
  <c r="K138" s="1"/>
  <c r="H137"/>
  <c r="Z137"/>
  <c r="T137" s="1"/>
  <c r="O137" l="1"/>
  <c r="J138"/>
  <c r="H138" s="1"/>
  <c r="G137"/>
  <c r="R137" s="1"/>
  <c r="M144" s="1"/>
  <c r="V144" s="1"/>
  <c r="Q144" s="1"/>
  <c r="J139" l="1"/>
  <c r="W152" s="1"/>
  <c r="G138"/>
  <c r="R138" s="1"/>
  <c r="M145" s="1"/>
  <c r="V145" s="1"/>
  <c r="Q145" s="1"/>
  <c r="W151"/>
  <c r="X151" s="1"/>
  <c r="I138"/>
  <c r="B138"/>
  <c r="Z138"/>
  <c r="T138" s="1"/>
  <c r="X152" l="1"/>
  <c r="Y138"/>
  <c r="K139" s="1"/>
  <c r="O138"/>
  <c r="I139"/>
  <c r="H139"/>
  <c r="AB138"/>
  <c r="B139"/>
  <c r="Z139"/>
  <c r="T139" s="1"/>
  <c r="O139" l="1"/>
  <c r="Y139"/>
  <c r="K140" s="1"/>
  <c r="AB139"/>
  <c r="G139"/>
  <c r="R139" s="1"/>
  <c r="M146" s="1"/>
  <c r="V146" s="1"/>
  <c r="Q146" s="1"/>
  <c r="J140"/>
  <c r="W153" s="1"/>
  <c r="X153" s="1"/>
  <c r="H140" l="1"/>
  <c r="J141" s="1"/>
  <c r="B140"/>
  <c r="AB140" s="1"/>
  <c r="I140"/>
  <c r="Z140"/>
  <c r="T140" s="1"/>
  <c r="W154" l="1"/>
  <c r="X154" s="1"/>
  <c r="B141"/>
  <c r="AB141" s="1"/>
  <c r="G140"/>
  <c r="R140" s="1"/>
  <c r="M147" s="1"/>
  <c r="V147" s="1"/>
  <c r="Q147" s="1"/>
  <c r="Z141"/>
  <c r="T141" s="1"/>
  <c r="O140"/>
  <c r="Y140"/>
  <c r="K141" s="1"/>
  <c r="I141"/>
  <c r="H141"/>
  <c r="Y141" l="1"/>
  <c r="K142" s="1"/>
  <c r="O141"/>
  <c r="G141"/>
  <c r="R141" s="1"/>
  <c r="M148" s="1"/>
  <c r="V148" s="1"/>
  <c r="Q148" s="1"/>
  <c r="J142"/>
  <c r="W155" l="1"/>
  <c r="X155" s="1"/>
  <c r="B142"/>
  <c r="H142"/>
  <c r="Z142"/>
  <c r="T142" s="1"/>
  <c r="I142"/>
  <c r="Y142" l="1"/>
  <c r="K143" s="1"/>
  <c r="O142"/>
  <c r="AB142"/>
  <c r="G142"/>
  <c r="R142" s="1"/>
  <c r="M149" s="1"/>
  <c r="V149" s="1"/>
  <c r="Q149" s="1"/>
  <c r="J143"/>
  <c r="I143" s="1"/>
  <c r="B143" l="1"/>
  <c r="AB143" s="1"/>
  <c r="Y143"/>
  <c r="K144" s="1"/>
  <c r="O143"/>
  <c r="H143"/>
  <c r="W156"/>
  <c r="X156" s="1"/>
  <c r="Z143"/>
  <c r="T143" s="1"/>
  <c r="G143" l="1"/>
  <c r="R143" s="1"/>
  <c r="M150" s="1"/>
  <c r="V150" s="1"/>
  <c r="Q150" s="1"/>
  <c r="J144"/>
  <c r="H144" s="1"/>
  <c r="G144" l="1"/>
  <c r="R144" s="1"/>
  <c r="M151" s="1"/>
  <c r="V151" s="1"/>
  <c r="Q151" s="1"/>
  <c r="J145"/>
  <c r="W158" s="1"/>
  <c r="W157"/>
  <c r="X157" s="1"/>
  <c r="B144"/>
  <c r="I144"/>
  <c r="Z144"/>
  <c r="T144" s="1"/>
  <c r="AB144" l="1"/>
  <c r="B145"/>
  <c r="Z145"/>
  <c r="T145" s="1"/>
  <c r="Y144"/>
  <c r="K145" s="1"/>
  <c r="O144"/>
  <c r="I145"/>
  <c r="X158"/>
  <c r="H145"/>
  <c r="Y145" l="1"/>
  <c r="K146" s="1"/>
  <c r="O145"/>
  <c r="AB145"/>
  <c r="J146"/>
  <c r="W159" s="1"/>
  <c r="X159" s="1"/>
  <c r="G145"/>
  <c r="R145" s="1"/>
  <c r="M152" s="1"/>
  <c r="V152" s="1"/>
  <c r="Q152" s="1"/>
  <c r="H146" l="1"/>
  <c r="J147" s="1"/>
  <c r="W160" s="1"/>
  <c r="X160" s="1"/>
  <c r="B146"/>
  <c r="AB146" s="1"/>
  <c r="I146"/>
  <c r="Z146"/>
  <c r="T146" s="1"/>
  <c r="G146" l="1"/>
  <c r="R146" s="1"/>
  <c r="M153" s="1"/>
  <c r="V153" s="1"/>
  <c r="Q153" s="1"/>
  <c r="H147"/>
  <c r="G147" s="1"/>
  <c r="R147" s="1"/>
  <c r="M154" s="1"/>
  <c r="V154" s="1"/>
  <c r="Q154" s="1"/>
  <c r="O146"/>
  <c r="Y146"/>
  <c r="K147" s="1"/>
  <c r="I147"/>
  <c r="B147"/>
  <c r="Z147"/>
  <c r="T147" s="1"/>
  <c r="J148" l="1"/>
  <c r="H148" s="1"/>
  <c r="Y147"/>
  <c r="K148" s="1"/>
  <c r="O147"/>
  <c r="AB147"/>
  <c r="W161" l="1"/>
  <c r="X161" s="1"/>
  <c r="AB148"/>
  <c r="B148"/>
  <c r="Z148"/>
  <c r="T148" s="1"/>
  <c r="I148"/>
  <c r="O148" s="1"/>
  <c r="G148"/>
  <c r="R148" s="1"/>
  <c r="M155" s="1"/>
  <c r="V155" s="1"/>
  <c r="Q155" s="1"/>
  <c r="J149"/>
  <c r="H149" s="1"/>
  <c r="Y148" l="1"/>
  <c r="K149" s="1"/>
  <c r="J150" s="1"/>
  <c r="H150" s="1"/>
  <c r="G149"/>
  <c r="R149" s="1"/>
  <c r="M156" s="1"/>
  <c r="V156" s="1"/>
  <c r="Q156" s="1"/>
  <c r="I149"/>
  <c r="W162"/>
  <c r="X162" s="1"/>
  <c r="B149"/>
  <c r="Z149"/>
  <c r="T149" s="1"/>
  <c r="G150" l="1"/>
  <c r="R150" s="1"/>
  <c r="M157" s="1"/>
  <c r="V157" s="1"/>
  <c r="Q157" s="1"/>
  <c r="Y149"/>
  <c r="K150" s="1"/>
  <c r="J151" s="1"/>
  <c r="O149"/>
  <c r="I150"/>
  <c r="W163"/>
  <c r="X163" s="1"/>
  <c r="AB149"/>
  <c r="B150"/>
  <c r="Z150"/>
  <c r="T150" s="1"/>
  <c r="W164" l="1"/>
  <c r="X164" s="1"/>
  <c r="H151"/>
  <c r="Z151"/>
  <c r="T151" s="1"/>
  <c r="AB150"/>
  <c r="B151"/>
  <c r="Y150"/>
  <c r="K151" s="1"/>
  <c r="O150"/>
  <c r="I151"/>
  <c r="AB151" l="1"/>
  <c r="J152"/>
  <c r="W165" s="1"/>
  <c r="X165" s="1"/>
  <c r="G151"/>
  <c r="R151" s="1"/>
  <c r="M158" s="1"/>
  <c r="V158" s="1"/>
  <c r="Q158" s="1"/>
  <c r="O151"/>
  <c r="Y151"/>
  <c r="K152" s="1"/>
  <c r="Z152" l="1"/>
  <c r="T152" s="1"/>
  <c r="I152"/>
  <c r="O152" s="1"/>
  <c r="H152"/>
  <c r="G152" s="1"/>
  <c r="R152" s="1"/>
  <c r="M159" s="1"/>
  <c r="V159" s="1"/>
  <c r="Q159" s="1"/>
  <c r="B152"/>
  <c r="AB152" s="1"/>
  <c r="J153" l="1"/>
  <c r="H153" s="1"/>
  <c r="G153" s="1"/>
  <c r="R153" s="1"/>
  <c r="M160" s="1"/>
  <c r="V160" s="1"/>
  <c r="Q160" s="1"/>
  <c r="Y152"/>
  <c r="K153" s="1"/>
  <c r="W166" l="1"/>
  <c r="X166" s="1"/>
  <c r="B153"/>
  <c r="AB153" s="1"/>
  <c r="Z153"/>
  <c r="T153" s="1"/>
  <c r="J154"/>
  <c r="Z154" s="1"/>
  <c r="T154" s="1"/>
  <c r="I153"/>
  <c r="O153" s="1"/>
  <c r="W167"/>
  <c r="H154" l="1"/>
  <c r="G154" s="1"/>
  <c r="R154" s="1"/>
  <c r="M161" s="1"/>
  <c r="V161" s="1"/>
  <c r="Q161" s="1"/>
  <c r="Y153"/>
  <c r="K154" s="1"/>
  <c r="X167"/>
  <c r="I154"/>
  <c r="O154" s="1"/>
  <c r="B154"/>
  <c r="AB154" s="1"/>
  <c r="Y154"/>
  <c r="K155" s="1"/>
  <c r="J155" l="1"/>
  <c r="W168" s="1"/>
  <c r="X168" s="1"/>
  <c r="B155" l="1"/>
  <c r="AB155" s="1"/>
  <c r="H155"/>
  <c r="G155" s="1"/>
  <c r="R155" s="1"/>
  <c r="M162" s="1"/>
  <c r="V162" s="1"/>
  <c r="Q162" s="1"/>
  <c r="I155"/>
  <c r="O155" s="1"/>
  <c r="Z155"/>
  <c r="T155" s="1"/>
  <c r="J156" l="1"/>
  <c r="B156" s="1"/>
  <c r="AB156" s="1"/>
  <c r="Y155"/>
  <c r="K156" s="1"/>
  <c r="H156" l="1"/>
  <c r="G156" s="1"/>
  <c r="R156" s="1"/>
  <c r="M163" s="1"/>
  <c r="V163" s="1"/>
  <c r="Q163" s="1"/>
  <c r="Z156"/>
  <c r="T156" s="1"/>
  <c r="W169"/>
  <c r="X169" s="1"/>
  <c r="I156"/>
  <c r="O156" s="1"/>
  <c r="J157" l="1"/>
  <c r="B157" s="1"/>
  <c r="AB157" s="1"/>
  <c r="Y156"/>
  <c r="K157" s="1"/>
  <c r="I157" l="1"/>
  <c r="Y157" s="1"/>
  <c r="K158" s="1"/>
  <c r="H157"/>
  <c r="G157" s="1"/>
  <c r="R157" s="1"/>
  <c r="M164" s="1"/>
  <c r="V164" s="1"/>
  <c r="Q164" s="1"/>
  <c r="Z157"/>
  <c r="T157" s="1"/>
  <c r="W170"/>
  <c r="X170" s="1"/>
  <c r="O157" l="1"/>
  <c r="J158"/>
  <c r="I158" s="1"/>
  <c r="Y158" s="1"/>
  <c r="K159" s="1"/>
  <c r="W171" l="1"/>
  <c r="X171" s="1"/>
  <c r="H158"/>
  <c r="G158" s="1"/>
  <c r="R158" s="1"/>
  <c r="M165" s="1"/>
  <c r="V165" s="1"/>
  <c r="Q165" s="1"/>
  <c r="B158"/>
  <c r="AB158" s="1"/>
  <c r="Z158"/>
  <c r="T158" s="1"/>
  <c r="O158"/>
  <c r="J159" l="1"/>
  <c r="I159" s="1"/>
  <c r="Y159" s="1"/>
  <c r="K160" s="1"/>
  <c r="W172" l="1"/>
  <c r="X172" s="1"/>
  <c r="B159"/>
  <c r="AB159" s="1"/>
  <c r="H159"/>
  <c r="G159" s="1"/>
  <c r="R159" s="1"/>
  <c r="M166" s="1"/>
  <c r="V166" s="1"/>
  <c r="Q166" s="1"/>
  <c r="Z159"/>
  <c r="T159" s="1"/>
  <c r="O159"/>
  <c r="J160" l="1"/>
  <c r="W173" s="1"/>
  <c r="X173" s="1"/>
  <c r="B160" l="1"/>
  <c r="AB160" s="1"/>
  <c r="Z160"/>
  <c r="T160" s="1"/>
  <c r="I160"/>
  <c r="Y160" s="1"/>
  <c r="K161" s="1"/>
  <c r="H160"/>
  <c r="O160"/>
  <c r="G160" l="1"/>
  <c r="R160" s="1"/>
  <c r="M167" s="1"/>
  <c r="V167" s="1"/>
  <c r="Q167" s="1"/>
  <c r="J161"/>
  <c r="B161" s="1"/>
  <c r="AB161" s="1"/>
  <c r="W174" l="1"/>
  <c r="X174" s="1"/>
  <c r="H161"/>
  <c r="Z161"/>
  <c r="T161" s="1"/>
  <c r="I161"/>
  <c r="J162" l="1"/>
  <c r="G161"/>
  <c r="R161" s="1"/>
  <c r="M168" s="1"/>
  <c r="V168" s="1"/>
  <c r="Q168" s="1"/>
  <c r="Y161"/>
  <c r="K162" s="1"/>
  <c r="O161"/>
  <c r="H162" l="1"/>
  <c r="W175"/>
  <c r="X175" s="1"/>
  <c r="I162"/>
  <c r="B162"/>
  <c r="Z162"/>
  <c r="T162" s="1"/>
  <c r="J163" l="1"/>
  <c r="W176" s="1"/>
  <c r="X176" s="1"/>
  <c r="G162"/>
  <c r="R162" s="1"/>
  <c r="M169" s="1"/>
  <c r="V169" s="1"/>
  <c r="Q169" s="1"/>
  <c r="Y162"/>
  <c r="K163" s="1"/>
  <c r="O162"/>
  <c r="AB162"/>
  <c r="B163" l="1"/>
  <c r="AB163" s="1"/>
  <c r="I163"/>
  <c r="Y163" s="1"/>
  <c r="K164" s="1"/>
  <c r="Z163"/>
  <c r="T163" s="1"/>
  <c r="H163"/>
  <c r="J164" s="1"/>
  <c r="O163" l="1"/>
  <c r="W177"/>
  <c r="X177" s="1"/>
  <c r="I164"/>
  <c r="Y164" s="1"/>
  <c r="K165" s="1"/>
  <c r="G163"/>
  <c r="R163" s="1"/>
  <c r="M170" s="1"/>
  <c r="V170" s="1"/>
  <c r="Q170" s="1"/>
  <c r="H164"/>
  <c r="Z164"/>
  <c r="T164" s="1"/>
  <c r="B164"/>
  <c r="AB164" s="1"/>
  <c r="O164" l="1"/>
  <c r="J165"/>
  <c r="B165" s="1"/>
  <c r="G164"/>
  <c r="R164" s="1"/>
  <c r="M171" s="1"/>
  <c r="V171" s="1"/>
  <c r="Q171" s="1"/>
  <c r="H165" l="1"/>
  <c r="G165" s="1"/>
  <c r="R165" s="1"/>
  <c r="M172" s="1"/>
  <c r="V172" s="1"/>
  <c r="Q172" s="1"/>
  <c r="AB165"/>
  <c r="W178"/>
  <c r="X178" s="1"/>
  <c r="I165"/>
  <c r="Z165"/>
  <c r="T165" s="1"/>
  <c r="J166" l="1"/>
  <c r="W179" s="1"/>
  <c r="X179" s="1"/>
  <c r="Y165"/>
  <c r="K166" s="1"/>
  <c r="O165"/>
  <c r="B166" l="1"/>
  <c r="AB166" s="1"/>
  <c r="H166"/>
  <c r="I166"/>
  <c r="Y166" s="1"/>
  <c r="K167" s="1"/>
  <c r="Z166"/>
  <c r="T166" s="1"/>
  <c r="O166"/>
  <c r="J167" l="1"/>
  <c r="G166"/>
  <c r="R166" s="1"/>
  <c r="M173" s="1"/>
  <c r="V173" s="1"/>
  <c r="Q173" s="1"/>
  <c r="I167" l="1"/>
  <c r="W180"/>
  <c r="X180" s="1"/>
  <c r="B167"/>
  <c r="AB167" s="1"/>
  <c r="Z167"/>
  <c r="T167" s="1"/>
  <c r="H167"/>
  <c r="G167" l="1"/>
  <c r="R167" s="1"/>
  <c r="M174" s="1"/>
  <c r="V174" s="1"/>
  <c r="Q174" s="1"/>
  <c r="J168"/>
  <c r="O167"/>
  <c r="Y167"/>
  <c r="K168" s="1"/>
  <c r="B168" l="1"/>
  <c r="I168"/>
  <c r="W181"/>
  <c r="X181" s="1"/>
  <c r="H168"/>
  <c r="Z168"/>
  <c r="T168" s="1"/>
  <c r="AB168" l="1"/>
  <c r="Y168"/>
  <c r="K169" s="1"/>
  <c r="O168"/>
  <c r="G168"/>
  <c r="R168" s="1"/>
  <c r="M175" s="1"/>
  <c r="V175" s="1"/>
  <c r="Q175" s="1"/>
  <c r="J169"/>
  <c r="B169" s="1"/>
  <c r="AB169" l="1"/>
  <c r="Z169"/>
  <c r="T169" s="1"/>
  <c r="W182"/>
  <c r="X182" s="1"/>
  <c r="I169"/>
  <c r="H169"/>
  <c r="Y169" l="1"/>
  <c r="K170" s="1"/>
  <c r="O169"/>
  <c r="J170"/>
  <c r="G169"/>
  <c r="R169" s="1"/>
  <c r="M176" s="1"/>
  <c r="V176" s="1"/>
  <c r="Q176" s="1"/>
  <c r="W183" l="1"/>
  <c r="X183" s="1"/>
  <c r="I170"/>
  <c r="Z170"/>
  <c r="T170" s="1"/>
  <c r="H170"/>
  <c r="B170"/>
  <c r="AB170" l="1"/>
  <c r="O170"/>
  <c r="Y170"/>
  <c r="K171" s="1"/>
  <c r="G170"/>
  <c r="R170" s="1"/>
  <c r="M177" s="1"/>
  <c r="V177" s="1"/>
  <c r="Q177" s="1"/>
  <c r="J171"/>
  <c r="W184" s="1"/>
  <c r="X184" s="1"/>
  <c r="AB171" l="1"/>
  <c r="H171"/>
  <c r="I171"/>
  <c r="B171"/>
  <c r="Z171"/>
  <c r="T171" s="1"/>
  <c r="G171" l="1"/>
  <c r="R171" s="1"/>
  <c r="M178" s="1"/>
  <c r="V178" s="1"/>
  <c r="Q178" s="1"/>
  <c r="J172"/>
  <c r="O171"/>
  <c r="Y171"/>
  <c r="K172" s="1"/>
  <c r="B172" l="1"/>
  <c r="W185"/>
  <c r="X185" s="1"/>
  <c r="I172"/>
  <c r="Z172"/>
  <c r="T172" s="1"/>
  <c r="H172"/>
  <c r="J173" l="1"/>
  <c r="W186" s="1"/>
  <c r="X186" s="1"/>
  <c r="G172"/>
  <c r="R172" s="1"/>
  <c r="M179" s="1"/>
  <c r="V179" s="1"/>
  <c r="Q179" s="1"/>
  <c r="AB172"/>
  <c r="O172"/>
  <c r="Y172"/>
  <c r="K173" s="1"/>
  <c r="I173" l="1"/>
  <c r="O173" s="1"/>
  <c r="H173"/>
  <c r="B173"/>
  <c r="Z173"/>
  <c r="T173" s="1"/>
  <c r="Y173" l="1"/>
  <c r="K174" s="1"/>
  <c r="AB173"/>
  <c r="G173"/>
  <c r="R173" s="1"/>
  <c r="M180" s="1"/>
  <c r="V180" s="1"/>
  <c r="Q180" s="1"/>
  <c r="J174"/>
  <c r="B174" s="1"/>
  <c r="H174" l="1"/>
  <c r="J175" s="1"/>
  <c r="W188" s="1"/>
  <c r="X188" s="1"/>
  <c r="Z174"/>
  <c r="T174" s="1"/>
  <c r="AB174"/>
  <c r="W187"/>
  <c r="X187" s="1"/>
  <c r="I174"/>
  <c r="G174" l="1"/>
  <c r="R174" s="1"/>
  <c r="M181" s="1"/>
  <c r="V181" s="1"/>
  <c r="Q181" s="1"/>
  <c r="Z175"/>
  <c r="T175" s="1"/>
  <c r="O174"/>
  <c r="Y174"/>
  <c r="K175" s="1"/>
  <c r="I175"/>
  <c r="B175"/>
  <c r="AB175" s="1"/>
  <c r="H175"/>
  <c r="G175" l="1"/>
  <c r="R175" s="1"/>
  <c r="M182" s="1"/>
  <c r="V182" s="1"/>
  <c r="Q182" s="1"/>
  <c r="J176"/>
  <c r="Y175"/>
  <c r="K176" s="1"/>
  <c r="O175"/>
  <c r="B176" l="1"/>
  <c r="W189"/>
  <c r="X189" s="1"/>
  <c r="I176"/>
  <c r="H176"/>
  <c r="Z176"/>
  <c r="T176" s="1"/>
  <c r="Y176" l="1"/>
  <c r="K177" s="1"/>
  <c r="O176"/>
  <c r="AB176"/>
  <c r="G176"/>
  <c r="R176" s="1"/>
  <c r="M183" s="1"/>
  <c r="V183" s="1"/>
  <c r="Q183" s="1"/>
  <c r="J177"/>
  <c r="W190" s="1"/>
  <c r="X190" s="1"/>
  <c r="H177" l="1"/>
  <c r="J178" s="1"/>
  <c r="W191" s="1"/>
  <c r="X191" s="1"/>
  <c r="Z177"/>
  <c r="T177" s="1"/>
  <c r="B177"/>
  <c r="AB177" s="1"/>
  <c r="I177"/>
  <c r="G177" l="1"/>
  <c r="R177" s="1"/>
  <c r="M184" s="1"/>
  <c r="V184" s="1"/>
  <c r="Q184" s="1"/>
  <c r="B178"/>
  <c r="O177"/>
  <c r="I178"/>
  <c r="Y177"/>
  <c r="K178" s="1"/>
  <c r="H178"/>
  <c r="Z178"/>
  <c r="T178" s="1"/>
  <c r="J179" l="1"/>
  <c r="W192" s="1"/>
  <c r="X192" s="1"/>
  <c r="G178"/>
  <c r="R178" s="1"/>
  <c r="M185" s="1"/>
  <c r="V185" s="1"/>
  <c r="Q185" s="1"/>
  <c r="AB178"/>
  <c r="O178"/>
  <c r="Y178"/>
  <c r="K179" s="1"/>
  <c r="I179" l="1"/>
  <c r="Y179" s="1"/>
  <c r="K180" s="1"/>
  <c r="AB179"/>
  <c r="Z179"/>
  <c r="T179" s="1"/>
  <c r="B179"/>
  <c r="H179"/>
  <c r="O179" l="1"/>
  <c r="G179"/>
  <c r="R179" s="1"/>
  <c r="M186" s="1"/>
  <c r="V186" s="1"/>
  <c r="Q186" s="1"/>
  <c r="J180"/>
  <c r="B180" s="1"/>
  <c r="AB180" s="1"/>
  <c r="H180" l="1"/>
  <c r="G180" s="1"/>
  <c r="R180" s="1"/>
  <c r="M187" s="1"/>
  <c r="V187" s="1"/>
  <c r="Q187" s="1"/>
  <c r="Z180"/>
  <c r="T180" s="1"/>
  <c r="W193"/>
  <c r="X193" s="1"/>
  <c r="I180"/>
  <c r="J181" l="1"/>
  <c r="W194" s="1"/>
  <c r="X194" s="1"/>
  <c r="O180"/>
  <c r="Y180"/>
  <c r="K181" s="1"/>
  <c r="B181" l="1"/>
  <c r="AB181" s="1"/>
  <c r="Z181"/>
  <c r="T181" s="1"/>
  <c r="H181"/>
  <c r="G181" s="1"/>
  <c r="R181" s="1"/>
  <c r="M188" s="1"/>
  <c r="V188" s="1"/>
  <c r="Q188" s="1"/>
  <c r="I181"/>
  <c r="O181"/>
  <c r="Y181"/>
  <c r="K182" s="1"/>
  <c r="J182" l="1"/>
  <c r="W195" s="1"/>
  <c r="X195" s="1"/>
  <c r="H182" l="1"/>
  <c r="G182" s="1"/>
  <c r="R182" s="1"/>
  <c r="M189" s="1"/>
  <c r="V189" s="1"/>
  <c r="Q189" s="1"/>
  <c r="B182"/>
  <c r="AB182" s="1"/>
  <c r="I182"/>
  <c r="Y182" s="1"/>
  <c r="K183" s="1"/>
  <c r="Z182"/>
  <c r="T182" s="1"/>
  <c r="J183" l="1"/>
  <c r="B183" s="1"/>
  <c r="O182"/>
  <c r="Z183" l="1"/>
  <c r="T183" s="1"/>
  <c r="H183"/>
  <c r="G183" s="1"/>
  <c r="R183" s="1"/>
  <c r="M190" s="1"/>
  <c r="V190" s="1"/>
  <c r="Q190" s="1"/>
  <c r="I183"/>
  <c r="O183" s="1"/>
  <c r="W196"/>
  <c r="X196" s="1"/>
  <c r="AB183"/>
  <c r="Y183" l="1"/>
  <c r="K184" s="1"/>
  <c r="J184"/>
  <c r="W197" s="1"/>
  <c r="X197" s="1"/>
  <c r="Z184" l="1"/>
  <c r="T184" s="1"/>
  <c r="I184"/>
  <c r="O184" s="1"/>
  <c r="H184"/>
  <c r="G184" s="1"/>
  <c r="R184" s="1"/>
  <c r="M191" s="1"/>
  <c r="V191" s="1"/>
  <c r="Q191" s="1"/>
  <c r="B184"/>
  <c r="AB184" s="1"/>
  <c r="Y184" l="1"/>
  <c r="K185" s="1"/>
  <c r="J185"/>
  <c r="H185" s="1"/>
  <c r="W198" l="1"/>
  <c r="X198" s="1"/>
  <c r="B185"/>
  <c r="AB185" s="1"/>
  <c r="Z185"/>
  <c r="T185" s="1"/>
  <c r="I185"/>
  <c r="O185" s="1"/>
  <c r="J186"/>
  <c r="W199" s="1"/>
  <c r="G185"/>
  <c r="R185" s="1"/>
  <c r="M192" s="1"/>
  <c r="V192" s="1"/>
  <c r="Q192" s="1"/>
  <c r="X199" l="1"/>
  <c r="B186"/>
  <c r="AB186" s="1"/>
  <c r="Z186"/>
  <c r="T186" s="1"/>
  <c r="Y185"/>
  <c r="K186" s="1"/>
  <c r="H186"/>
  <c r="G186" s="1"/>
  <c r="R186" s="1"/>
  <c r="M193" s="1"/>
  <c r="V193" s="1"/>
  <c r="Q193" s="1"/>
  <c r="I186"/>
  <c r="O186" s="1"/>
  <c r="J187" l="1"/>
  <c r="W200" s="1"/>
  <c r="X200" s="1"/>
  <c r="Y186"/>
  <c r="K187" s="1"/>
  <c r="Z187" l="1"/>
  <c r="T187" s="1"/>
  <c r="B187"/>
  <c r="AB187" s="1"/>
  <c r="I187"/>
  <c r="Y187" s="1"/>
  <c r="K188" s="1"/>
  <c r="H187"/>
  <c r="G187" s="1"/>
  <c r="R187" s="1"/>
  <c r="M194" s="1"/>
  <c r="V194" s="1"/>
  <c r="Q194" s="1"/>
  <c r="O187" l="1"/>
  <c r="J188"/>
  <c r="W201" s="1"/>
  <c r="X201" s="1"/>
  <c r="Z188" l="1"/>
  <c r="T188" s="1"/>
  <c r="B188"/>
  <c r="AB188" s="1"/>
  <c r="I188"/>
  <c r="O188" s="1"/>
  <c r="H188"/>
  <c r="J189" s="1"/>
  <c r="W202" s="1"/>
  <c r="X202" s="1"/>
  <c r="G188"/>
  <c r="R188" s="1"/>
  <c r="M195" s="1"/>
  <c r="V195" s="1"/>
  <c r="Q195" s="1"/>
  <c r="H189" l="1"/>
  <c r="G189" s="1"/>
  <c r="R189" s="1"/>
  <c r="M196" s="1"/>
  <c r="V196" s="1"/>
  <c r="Q196" s="1"/>
  <c r="Z189"/>
  <c r="T189" s="1"/>
  <c r="I189"/>
  <c r="O189" s="1"/>
  <c r="Y188"/>
  <c r="K189" s="1"/>
  <c r="B189"/>
  <c r="AB189" s="1"/>
  <c r="J190" l="1"/>
  <c r="W203" s="1"/>
  <c r="X203" s="1"/>
  <c r="Y189"/>
  <c r="K190" s="1"/>
  <c r="H190" l="1"/>
  <c r="G190" s="1"/>
  <c r="R190" s="1"/>
  <c r="M197" s="1"/>
  <c r="V197" s="1"/>
  <c r="Q197" s="1"/>
  <c r="B190"/>
  <c r="AB190" s="1"/>
  <c r="Z190"/>
  <c r="T190" s="1"/>
  <c r="I190"/>
  <c r="O190" s="1"/>
  <c r="Y190"/>
  <c r="K191" s="1"/>
  <c r="J191" l="1"/>
  <c r="W204" s="1"/>
  <c r="X204" s="1"/>
  <c r="B191" l="1"/>
  <c r="AB191" s="1"/>
  <c r="Z191"/>
  <c r="T191" s="1"/>
  <c r="H191"/>
  <c r="G191" s="1"/>
  <c r="R191" s="1"/>
  <c r="M198" s="1"/>
  <c r="V198" s="1"/>
  <c r="Q198" s="1"/>
  <c r="I191"/>
  <c r="O191" l="1"/>
  <c r="Y191"/>
  <c r="K192" s="1"/>
  <c r="J192"/>
  <c r="W205" s="1"/>
  <c r="X205" s="1"/>
  <c r="H192" l="1"/>
  <c r="J193" s="1"/>
  <c r="W206" s="1"/>
  <c r="X206" s="1"/>
  <c r="I192"/>
  <c r="O192" s="1"/>
  <c r="Z192"/>
  <c r="T192" s="1"/>
  <c r="B192"/>
  <c r="AB192" s="1"/>
  <c r="AB193" l="1"/>
  <c r="H193"/>
  <c r="G193" s="1"/>
  <c r="R193" s="1"/>
  <c r="M200" s="1"/>
  <c r="V200" s="1"/>
  <c r="Q200" s="1"/>
  <c r="B193"/>
  <c r="G192"/>
  <c r="R192" s="1"/>
  <c r="M199" s="1"/>
  <c r="V199" s="1"/>
  <c r="Q199" s="1"/>
  <c r="Z193"/>
  <c r="T193" s="1"/>
  <c r="Y192"/>
  <c r="K193" s="1"/>
  <c r="I193"/>
  <c r="O193" s="1"/>
  <c r="J194" l="1"/>
  <c r="B194" s="1"/>
  <c r="AB194" s="1"/>
  <c r="W207"/>
  <c r="X207" s="1"/>
  <c r="Y193"/>
  <c r="K194" s="1"/>
  <c r="I194" l="1"/>
  <c r="Y194" s="1"/>
  <c r="K195" s="1"/>
  <c r="H194"/>
  <c r="J195" s="1"/>
  <c r="W208" s="1"/>
  <c r="X208" s="1"/>
  <c r="Z194"/>
  <c r="T194" s="1"/>
  <c r="I195" l="1"/>
  <c r="Y195" s="1"/>
  <c r="K196" s="1"/>
  <c r="O194"/>
  <c r="H195"/>
  <c r="J196" s="1"/>
  <c r="B195"/>
  <c r="AB195" s="1"/>
  <c r="Z195"/>
  <c r="T195" s="1"/>
  <c r="G194"/>
  <c r="R194" s="1"/>
  <c r="M201" s="1"/>
  <c r="V201" s="1"/>
  <c r="Q201" s="1"/>
  <c r="I196" l="1"/>
  <c r="O196" s="1"/>
  <c r="O195"/>
  <c r="Z196"/>
  <c r="T196" s="1"/>
  <c r="W209"/>
  <c r="X209" s="1"/>
  <c r="H196"/>
  <c r="J197" s="1"/>
  <c r="B197" s="1"/>
  <c r="B196"/>
  <c r="G195"/>
  <c r="R195" s="1"/>
  <c r="M202" s="1"/>
  <c r="V202" s="1"/>
  <c r="Q202" s="1"/>
  <c r="AB196"/>
  <c r="Y196" l="1"/>
  <c r="K197" s="1"/>
  <c r="G196"/>
  <c r="R196" s="1"/>
  <c r="M203" s="1"/>
  <c r="V203" s="1"/>
  <c r="Q203" s="1"/>
  <c r="AB197"/>
  <c r="Z197"/>
  <c r="T197" s="1"/>
  <c r="I197"/>
  <c r="W210"/>
  <c r="X210" s="1"/>
  <c r="H197"/>
  <c r="J198" l="1"/>
  <c r="G197"/>
  <c r="R197" s="1"/>
  <c r="M204" s="1"/>
  <c r="V204" s="1"/>
  <c r="Q204" s="1"/>
  <c r="Y197"/>
  <c r="K198" s="1"/>
  <c r="O197"/>
  <c r="W211" l="1"/>
  <c r="X211" s="1"/>
  <c r="B198"/>
  <c r="Z198"/>
  <c r="T198" s="1"/>
  <c r="I198"/>
  <c r="H198"/>
  <c r="J199" l="1"/>
  <c r="W212" s="1"/>
  <c r="X212" s="1"/>
  <c r="G198"/>
  <c r="R198" s="1"/>
  <c r="M205" s="1"/>
  <c r="V205" s="1"/>
  <c r="Q205" s="1"/>
  <c r="AB198"/>
  <c r="Y198"/>
  <c r="K199" s="1"/>
  <c r="O198"/>
  <c r="B199" l="1"/>
  <c r="H199"/>
  <c r="Z199"/>
  <c r="T199" s="1"/>
  <c r="I199"/>
  <c r="J200" l="1"/>
  <c r="W213" s="1"/>
  <c r="X213" s="1"/>
  <c r="G199"/>
  <c r="R199" s="1"/>
  <c r="M206" s="1"/>
  <c r="V206" s="1"/>
  <c r="Q206" s="1"/>
  <c r="AB199"/>
  <c r="Y199"/>
  <c r="K200" s="1"/>
  <c r="O199"/>
  <c r="Z200" l="1"/>
  <c r="T200" s="1"/>
  <c r="B200"/>
  <c r="I200"/>
  <c r="H200"/>
  <c r="O200" l="1"/>
  <c r="Y200"/>
  <c r="K201" s="1"/>
  <c r="AB200"/>
  <c r="G200"/>
  <c r="R200" s="1"/>
  <c r="M207" s="1"/>
  <c r="V207" s="1"/>
  <c r="Q207" s="1"/>
  <c r="J201"/>
  <c r="W214" s="1"/>
  <c r="X214" s="1"/>
  <c r="Z201" l="1"/>
  <c r="T201" s="1"/>
  <c r="B201"/>
  <c r="I201"/>
  <c r="H201"/>
  <c r="AB201"/>
  <c r="J202" l="1"/>
  <c r="G201"/>
  <c r="R201" s="1"/>
  <c r="M208" s="1"/>
  <c r="V208" s="1"/>
  <c r="Q208" s="1"/>
  <c r="O201"/>
  <c r="Y201"/>
  <c r="K202" s="1"/>
  <c r="W215" l="1"/>
  <c r="X215" s="1"/>
  <c r="B202"/>
  <c r="I202"/>
  <c r="H202"/>
  <c r="Z202"/>
  <c r="T202" s="1"/>
  <c r="AB202" l="1"/>
  <c r="Y202"/>
  <c r="K203" s="1"/>
  <c r="O202"/>
  <c r="G202"/>
  <c r="R202" s="1"/>
  <c r="M209" s="1"/>
  <c r="V209" s="1"/>
  <c r="Q209" s="1"/>
  <c r="J203"/>
  <c r="W216" s="1"/>
  <c r="X216" s="1"/>
  <c r="I203" l="1"/>
  <c r="O203" s="1"/>
  <c r="B203"/>
  <c r="AB203" s="1"/>
  <c r="Z203"/>
  <c r="T203" s="1"/>
  <c r="H203"/>
  <c r="Y203" l="1"/>
  <c r="K204" s="1"/>
  <c r="G203"/>
  <c r="R203" s="1"/>
  <c r="M210" s="1"/>
  <c r="V210" s="1"/>
  <c r="Q210" s="1"/>
  <c r="J204"/>
  <c r="W217" l="1"/>
  <c r="X217" s="1"/>
  <c r="B204"/>
  <c r="I204"/>
  <c r="H204"/>
  <c r="Z204"/>
  <c r="T204" s="1"/>
  <c r="O204" l="1"/>
  <c r="Y204"/>
  <c r="K205" s="1"/>
  <c r="AB204"/>
  <c r="G204"/>
  <c r="R204" s="1"/>
  <c r="M211" s="1"/>
  <c r="V211" s="1"/>
  <c r="Q211" s="1"/>
  <c r="J205"/>
  <c r="W218" s="1"/>
  <c r="X218" s="1"/>
  <c r="H205" l="1"/>
  <c r="J206" s="1"/>
  <c r="I205"/>
  <c r="Z205"/>
  <c r="T205" s="1"/>
  <c r="B205"/>
  <c r="AB205" s="1"/>
  <c r="W219" l="1"/>
  <c r="X219" s="1"/>
  <c r="Z206"/>
  <c r="T206" s="1"/>
  <c r="G205"/>
  <c r="R205" s="1"/>
  <c r="M212" s="1"/>
  <c r="V212" s="1"/>
  <c r="Q212" s="1"/>
  <c r="B206"/>
  <c r="AB206" s="1"/>
  <c r="O205"/>
  <c r="Y205"/>
  <c r="K206" s="1"/>
  <c r="I206"/>
  <c r="H206"/>
  <c r="J207" l="1"/>
  <c r="G206"/>
  <c r="R206" s="1"/>
  <c r="M213" s="1"/>
  <c r="V213" s="1"/>
  <c r="Q213" s="1"/>
  <c r="Y206"/>
  <c r="K207" s="1"/>
  <c r="O206"/>
  <c r="W220" l="1"/>
  <c r="X220" s="1"/>
  <c r="B207"/>
  <c r="AB207" s="1"/>
  <c r="I207"/>
  <c r="Z207"/>
  <c r="T207" s="1"/>
  <c r="H207"/>
  <c r="G207" l="1"/>
  <c r="R207" s="1"/>
  <c r="M214" s="1"/>
  <c r="V214" s="1"/>
  <c r="Q214" s="1"/>
  <c r="J208"/>
  <c r="Y207"/>
  <c r="K208" s="1"/>
  <c r="O207"/>
  <c r="B208" l="1"/>
  <c r="W221"/>
  <c r="X221" s="1"/>
  <c r="H208"/>
  <c r="I208"/>
  <c r="Z208"/>
  <c r="T208" s="1"/>
  <c r="B209" l="1"/>
  <c r="AB208"/>
  <c r="G208"/>
  <c r="R208" s="1"/>
  <c r="M215" s="1"/>
  <c r="V215" s="1"/>
  <c r="Q215" s="1"/>
  <c r="J209"/>
  <c r="Z209"/>
  <c r="T209" s="1"/>
  <c r="H209"/>
  <c r="O208"/>
  <c r="Y208"/>
  <c r="K209" s="1"/>
  <c r="AB209" l="1"/>
  <c r="J210"/>
  <c r="W223" s="1"/>
  <c r="G209"/>
  <c r="R209" s="1"/>
  <c r="M216" s="1"/>
  <c r="V216" s="1"/>
  <c r="Q216" s="1"/>
  <c r="I209"/>
  <c r="W222"/>
  <c r="X222" s="1"/>
  <c r="H210" l="1"/>
  <c r="G210" s="1"/>
  <c r="R210" s="1"/>
  <c r="M217" s="1"/>
  <c r="V217" s="1"/>
  <c r="Q217" s="1"/>
  <c r="B210"/>
  <c r="AB210" s="1"/>
  <c r="X223"/>
  <c r="O209"/>
  <c r="Y209"/>
  <c r="K210" s="1"/>
  <c r="I210"/>
  <c r="Z210"/>
  <c r="T210" s="1"/>
  <c r="J211" l="1"/>
  <c r="W224" s="1"/>
  <c r="X224" s="1"/>
  <c r="Y210"/>
  <c r="K211" s="1"/>
  <c r="O210"/>
  <c r="B211" l="1"/>
  <c r="AB211" s="1"/>
  <c r="Z211"/>
  <c r="T211" s="1"/>
  <c r="H211"/>
  <c r="G211" s="1"/>
  <c r="R211" s="1"/>
  <c r="M218" s="1"/>
  <c r="V218" s="1"/>
  <c r="Q218" s="1"/>
  <c r="I211"/>
  <c r="Y211" s="1"/>
  <c r="K212" s="1"/>
  <c r="J212"/>
  <c r="Z212" s="1"/>
  <c r="T212" s="1"/>
  <c r="O211"/>
  <c r="B212" l="1"/>
  <c r="W225"/>
  <c r="X225" s="1"/>
  <c r="I212"/>
  <c r="H212"/>
  <c r="Y212" l="1"/>
  <c r="K213" s="1"/>
  <c r="O212"/>
  <c r="AB212"/>
  <c r="G212"/>
  <c r="R212" s="1"/>
  <c r="M219" s="1"/>
  <c r="V219" s="1"/>
  <c r="Q219" s="1"/>
  <c r="J213"/>
  <c r="H213" l="1"/>
  <c r="W226"/>
  <c r="X226" s="1"/>
  <c r="I213"/>
  <c r="Z213"/>
  <c r="T213" s="1"/>
  <c r="B213"/>
  <c r="AB213" l="1"/>
  <c r="B214"/>
  <c r="G213"/>
  <c r="R213" s="1"/>
  <c r="M220" s="1"/>
  <c r="V220" s="1"/>
  <c r="Q220" s="1"/>
  <c r="J214"/>
  <c r="W227" s="1"/>
  <c r="X227" s="1"/>
  <c r="Z214"/>
  <c r="T214" s="1"/>
  <c r="H214"/>
  <c r="O213"/>
  <c r="Y213"/>
  <c r="K214" s="1"/>
  <c r="I214"/>
  <c r="Y214" l="1"/>
  <c r="K215" s="1"/>
  <c r="O214"/>
  <c r="G214"/>
  <c r="R214" s="1"/>
  <c r="M221" s="1"/>
  <c r="V221" s="1"/>
  <c r="Q221" s="1"/>
  <c r="J215"/>
  <c r="AB214"/>
  <c r="B215" l="1"/>
  <c r="W228"/>
  <c r="X228" s="1"/>
  <c r="Z215"/>
  <c r="T215" s="1"/>
  <c r="H215"/>
  <c r="I215"/>
  <c r="O215" l="1"/>
  <c r="Y215"/>
  <c r="K216" s="1"/>
  <c r="AB215"/>
  <c r="G215"/>
  <c r="R215" s="1"/>
  <c r="M222" s="1"/>
  <c r="V222" s="1"/>
  <c r="Q222" s="1"/>
  <c r="J216"/>
  <c r="W229" s="1"/>
  <c r="X229" s="1"/>
  <c r="Z216" l="1"/>
  <c r="T216" s="1"/>
  <c r="B216"/>
  <c r="AB216" s="1"/>
  <c r="I216"/>
  <c r="H216"/>
  <c r="O216" l="1"/>
  <c r="Y216"/>
  <c r="K217" s="1"/>
  <c r="J217"/>
  <c r="H217" s="1"/>
  <c r="G216"/>
  <c r="R216" s="1"/>
  <c r="M223" s="1"/>
  <c r="V223" s="1"/>
  <c r="Q223" s="1"/>
  <c r="I217" l="1"/>
  <c r="O217" s="1"/>
  <c r="Z217"/>
  <c r="T217" s="1"/>
  <c r="G217"/>
  <c r="R217" s="1"/>
  <c r="M224" s="1"/>
  <c r="V224" s="1"/>
  <c r="Q224" s="1"/>
  <c r="J218"/>
  <c r="W231" s="1"/>
  <c r="W230"/>
  <c r="X230" s="1"/>
  <c r="B217"/>
  <c r="Y217" l="1"/>
  <c r="K218" s="1"/>
  <c r="AB217"/>
  <c r="B218"/>
  <c r="X231"/>
  <c r="H218"/>
  <c r="Z218"/>
  <c r="T218" s="1"/>
  <c r="I218"/>
  <c r="Y218" l="1"/>
  <c r="K219" s="1"/>
  <c r="O218"/>
  <c r="AB218"/>
  <c r="G218"/>
  <c r="R218" s="1"/>
  <c r="M225" s="1"/>
  <c r="V225" s="1"/>
  <c r="Q225" s="1"/>
  <c r="J219"/>
  <c r="I219" s="1"/>
  <c r="B219" l="1"/>
  <c r="AB219" s="1"/>
  <c r="Y219"/>
  <c r="K220" s="1"/>
  <c r="O219"/>
  <c r="H219"/>
  <c r="W232"/>
  <c r="X232" s="1"/>
  <c r="Z219"/>
  <c r="T219" s="1"/>
  <c r="J220" l="1"/>
  <c r="G219"/>
  <c r="R219" s="1"/>
  <c r="M226" s="1"/>
  <c r="V226" s="1"/>
  <c r="Q226" s="1"/>
  <c r="W233" l="1"/>
  <c r="X233" s="1"/>
  <c r="I220"/>
  <c r="B220"/>
  <c r="Z220"/>
  <c r="T220" s="1"/>
  <c r="H220"/>
  <c r="G220" l="1"/>
  <c r="R220" s="1"/>
  <c r="M227" s="1"/>
  <c r="V227" s="1"/>
  <c r="Q227" s="1"/>
  <c r="Z221"/>
  <c r="T221" s="1"/>
  <c r="J221"/>
  <c r="W234" s="1"/>
  <c r="X234" s="1"/>
  <c r="O220"/>
  <c r="Y220"/>
  <c r="K221" s="1"/>
  <c r="I221"/>
  <c r="AB220"/>
  <c r="B221" l="1"/>
  <c r="AB221" s="1"/>
  <c r="H221"/>
  <c r="G221" s="1"/>
  <c r="R221" s="1"/>
  <c r="M228" s="1"/>
  <c r="V228" s="1"/>
  <c r="Q228" s="1"/>
  <c r="Y221"/>
  <c r="K222" s="1"/>
  <c r="O221"/>
  <c r="J222" l="1"/>
  <c r="W235" s="1"/>
  <c r="X235" s="1"/>
  <c r="I222" l="1"/>
  <c r="Y222" s="1"/>
  <c r="K223" s="1"/>
  <c r="B222"/>
  <c r="AB222" s="1"/>
  <c r="Z222"/>
  <c r="T222" s="1"/>
  <c r="H222"/>
  <c r="J223"/>
  <c r="G222"/>
  <c r="R222" s="1"/>
  <c r="M229" s="1"/>
  <c r="V229" s="1"/>
  <c r="Q229" s="1"/>
  <c r="O222" l="1"/>
  <c r="I223"/>
  <c r="O223" s="1"/>
  <c r="H223"/>
  <c r="J224" s="1"/>
  <c r="W237" s="1"/>
  <c r="Z223"/>
  <c r="T223" s="1"/>
  <c r="W236"/>
  <c r="X236" s="1"/>
  <c r="B223"/>
  <c r="Y223" l="1"/>
  <c r="K224" s="1"/>
  <c r="G223"/>
  <c r="R223" s="1"/>
  <c r="M230" s="1"/>
  <c r="V230" s="1"/>
  <c r="Q230" s="1"/>
  <c r="X237"/>
  <c r="AB223"/>
  <c r="B224"/>
  <c r="I224"/>
  <c r="H224"/>
  <c r="Z224"/>
  <c r="T224" s="1"/>
  <c r="Y224" l="1"/>
  <c r="K225" s="1"/>
  <c r="O224"/>
  <c r="AB224"/>
  <c r="G224"/>
  <c r="R224" s="1"/>
  <c r="M231" s="1"/>
  <c r="V231" s="1"/>
  <c r="Q231" s="1"/>
  <c r="J225"/>
  <c r="W238" s="1"/>
  <c r="X238" s="1"/>
  <c r="Z225" l="1"/>
  <c r="T225" s="1"/>
  <c r="B225"/>
  <c r="AB225" s="1"/>
  <c r="I225"/>
  <c r="H225"/>
  <c r="Y225" l="1"/>
  <c r="K226" s="1"/>
  <c r="O225"/>
  <c r="J226"/>
  <c r="H226" s="1"/>
  <c r="G225"/>
  <c r="R225" s="1"/>
  <c r="M232" s="1"/>
  <c r="V232" s="1"/>
  <c r="Q232" s="1"/>
  <c r="Z226" l="1"/>
  <c r="T226" s="1"/>
  <c r="I226"/>
  <c r="Y226" s="1"/>
  <c r="K227" s="1"/>
  <c r="J227"/>
  <c r="W240" s="1"/>
  <c r="G226"/>
  <c r="R226" s="1"/>
  <c r="M233" s="1"/>
  <c r="V233" s="1"/>
  <c r="Q233" s="1"/>
  <c r="W239"/>
  <c r="X239" s="1"/>
  <c r="B226"/>
  <c r="O226" l="1"/>
  <c r="H227"/>
  <c r="J228" s="1"/>
  <c r="Z227"/>
  <c r="T227" s="1"/>
  <c r="I227"/>
  <c r="O227" s="1"/>
  <c r="AB226"/>
  <c r="AB227" s="1"/>
  <c r="B227"/>
  <c r="X240"/>
  <c r="Y227" l="1"/>
  <c r="K228" s="1"/>
  <c r="W241"/>
  <c r="X241" s="1"/>
  <c r="Z228"/>
  <c r="T228" s="1"/>
  <c r="I228"/>
  <c r="Y228" s="1"/>
  <c r="K229" s="1"/>
  <c r="H228"/>
  <c r="B228"/>
  <c r="AB228" s="1"/>
  <c r="G227"/>
  <c r="R227" s="1"/>
  <c r="M234" s="1"/>
  <c r="V234" s="1"/>
  <c r="Q234" s="1"/>
  <c r="O228" l="1"/>
  <c r="G228"/>
  <c r="R228" s="1"/>
  <c r="M235" s="1"/>
  <c r="V235" s="1"/>
  <c r="Q235" s="1"/>
  <c r="J229"/>
  <c r="I229" s="1"/>
  <c r="Z229" l="1"/>
  <c r="T229" s="1"/>
  <c r="W242"/>
  <c r="X242" s="1"/>
  <c r="B229"/>
  <c r="AB229" s="1"/>
  <c r="H229"/>
  <c r="O229"/>
  <c r="Y229"/>
  <c r="K230" s="1"/>
  <c r="G229" l="1"/>
  <c r="R229" s="1"/>
  <c r="M236" s="1"/>
  <c r="V236" s="1"/>
  <c r="Q236" s="1"/>
  <c r="J230"/>
  <c r="Z230" s="1"/>
  <c r="T230" s="1"/>
  <c r="I230" l="1"/>
  <c r="W243"/>
  <c r="X243" s="1"/>
  <c r="H230"/>
  <c r="B230"/>
  <c r="AB230" s="1"/>
  <c r="I231" l="1"/>
  <c r="O230"/>
  <c r="Y230"/>
  <c r="K231" s="1"/>
  <c r="J231"/>
  <c r="G230"/>
  <c r="R230" s="1"/>
  <c r="M237" s="1"/>
  <c r="V237" s="1"/>
  <c r="Q237" s="1"/>
  <c r="Y231" l="1"/>
  <c r="K232" s="1"/>
  <c r="O231"/>
  <c r="B231"/>
  <c r="AB231" s="1"/>
  <c r="H231"/>
  <c r="W244"/>
  <c r="X244" s="1"/>
  <c r="Z231"/>
  <c r="T231" s="1"/>
  <c r="J232" l="1"/>
  <c r="G231"/>
  <c r="R231" s="1"/>
  <c r="M238" s="1"/>
  <c r="V238" s="1"/>
  <c r="Q238" s="1"/>
  <c r="W245" l="1"/>
  <c r="X245" s="1"/>
  <c r="Z232"/>
  <c r="T232" s="1"/>
  <c r="I232"/>
  <c r="H232"/>
  <c r="B232"/>
  <c r="AB232" s="1"/>
  <c r="Y232" l="1"/>
  <c r="K233" s="1"/>
  <c r="O232"/>
  <c r="G232"/>
  <c r="R232" s="1"/>
  <c r="M239" s="1"/>
  <c r="V239" s="1"/>
  <c r="Q239" s="1"/>
  <c r="J233"/>
  <c r="I233"/>
  <c r="O233" s="1"/>
  <c r="Y233" l="1"/>
  <c r="K234" s="1"/>
  <c r="W246"/>
  <c r="X246" s="1"/>
  <c r="Z233"/>
  <c r="T233" s="1"/>
  <c r="H233"/>
  <c r="B233"/>
  <c r="AB233" l="1"/>
  <c r="J234"/>
  <c r="B234" s="1"/>
  <c r="G233"/>
  <c r="R233" s="1"/>
  <c r="M240" s="1"/>
  <c r="V240" s="1"/>
  <c r="Q240" s="1"/>
  <c r="H234" l="1"/>
  <c r="Z234"/>
  <c r="T234" s="1"/>
  <c r="AB234"/>
  <c r="W247"/>
  <c r="X247" s="1"/>
  <c r="I234"/>
  <c r="J235" l="1"/>
  <c r="H235" s="1"/>
  <c r="G235" s="1"/>
  <c r="R235" s="1"/>
  <c r="M242" s="1"/>
  <c r="V242" s="1"/>
  <c r="Q242" s="1"/>
  <c r="G234"/>
  <c r="R234" s="1"/>
  <c r="M241" s="1"/>
  <c r="V241" s="1"/>
  <c r="Q241" s="1"/>
  <c r="Y234"/>
  <c r="K235" s="1"/>
  <c r="O234"/>
  <c r="I235" l="1"/>
  <c r="Y235" s="1"/>
  <c r="K236" s="1"/>
  <c r="B235"/>
  <c r="AB235" s="1"/>
  <c r="W248"/>
  <c r="X248" s="1"/>
  <c r="Z235"/>
  <c r="T235" s="1"/>
  <c r="J236"/>
  <c r="H236" s="1"/>
  <c r="O235" l="1"/>
  <c r="B236"/>
  <c r="AB236" s="1"/>
  <c r="I236"/>
  <c r="Y236" s="1"/>
  <c r="K237" s="1"/>
  <c r="Z236"/>
  <c r="T236" s="1"/>
  <c r="W249"/>
  <c r="X249" s="1"/>
  <c r="J237"/>
  <c r="G236"/>
  <c r="R236" s="1"/>
  <c r="M243" s="1"/>
  <c r="V243" s="1"/>
  <c r="Q243" s="1"/>
  <c r="O236" l="1"/>
  <c r="W250"/>
  <c r="X250" s="1"/>
  <c r="B237"/>
  <c r="AB237" s="1"/>
  <c r="H237"/>
  <c r="Z237"/>
  <c r="T237" s="1"/>
  <c r="I237"/>
  <c r="O237" l="1"/>
  <c r="Y237"/>
  <c r="K238" s="1"/>
  <c r="G237"/>
  <c r="R237" s="1"/>
  <c r="M244" s="1"/>
  <c r="V244" s="1"/>
  <c r="Q244" s="1"/>
  <c r="J238"/>
  <c r="W251" l="1"/>
  <c r="X251" s="1"/>
  <c r="Z238"/>
  <c r="T238" s="1"/>
  <c r="H238"/>
  <c r="B238"/>
  <c r="AB238" s="1"/>
  <c r="I238"/>
  <c r="Y238" l="1"/>
  <c r="K239" s="1"/>
  <c r="O238"/>
  <c r="G238"/>
  <c r="R238" s="1"/>
  <c r="M245" s="1"/>
  <c r="V245" s="1"/>
  <c r="Q245" s="1"/>
  <c r="J239"/>
  <c r="W252" l="1"/>
  <c r="X252" s="1"/>
  <c r="B239"/>
  <c r="AB239" s="1"/>
  <c r="H239"/>
  <c r="Z239"/>
  <c r="T239" s="1"/>
  <c r="I239"/>
  <c r="O239" l="1"/>
  <c r="Y239"/>
  <c r="K240" s="1"/>
  <c r="J240"/>
  <c r="I240" s="1"/>
  <c r="O240" s="1"/>
  <c r="G239"/>
  <c r="R239" s="1"/>
  <c r="M246" s="1"/>
  <c r="V246" s="1"/>
  <c r="Q246" s="1"/>
  <c r="B240" l="1"/>
  <c r="AB240" s="1"/>
  <c r="H240"/>
  <c r="Z240"/>
  <c r="T240" s="1"/>
  <c r="W253"/>
  <c r="X253" s="1"/>
  <c r="Y240"/>
  <c r="K241" s="1"/>
  <c r="J241" l="1"/>
  <c r="H241" s="1"/>
  <c r="G241" s="1"/>
  <c r="R241" s="1"/>
  <c r="M248" s="1"/>
  <c r="V248" s="1"/>
  <c r="Q248" s="1"/>
  <c r="G240"/>
  <c r="R240" s="1"/>
  <c r="M247" s="1"/>
  <c r="V247" s="1"/>
  <c r="Q247" s="1"/>
  <c r="W254" l="1"/>
  <c r="X254" s="1"/>
  <c r="B241"/>
  <c r="I241"/>
  <c r="Z241"/>
  <c r="T241" s="1"/>
  <c r="J242"/>
  <c r="W255" s="1"/>
  <c r="H242" l="1"/>
  <c r="G242" s="1"/>
  <c r="R242" s="1"/>
  <c r="M249" s="1"/>
  <c r="V249" s="1"/>
  <c r="Q249" s="1"/>
  <c r="Z242"/>
  <c r="T242" s="1"/>
  <c r="AB241"/>
  <c r="B242"/>
  <c r="Y241"/>
  <c r="K242" s="1"/>
  <c r="O241"/>
  <c r="I242"/>
  <c r="X255"/>
  <c r="J243" l="1"/>
  <c r="W256" s="1"/>
  <c r="X256" s="1"/>
  <c r="AB242"/>
  <c r="O242"/>
  <c r="Y242"/>
  <c r="K243" s="1"/>
  <c r="Z243" l="1"/>
  <c r="T243" s="1"/>
  <c r="B243"/>
  <c r="H243"/>
  <c r="G243" s="1"/>
  <c r="R243" s="1"/>
  <c r="M250" s="1"/>
  <c r="V250" s="1"/>
  <c r="Q250" s="1"/>
  <c r="I243"/>
  <c r="O243" s="1"/>
  <c r="AB243"/>
  <c r="Y243" l="1"/>
  <c r="K244" s="1"/>
  <c r="J244"/>
  <c r="Z244" s="1"/>
  <c r="T244" s="1"/>
  <c r="B244" l="1"/>
  <c r="AB244" s="1"/>
  <c r="W257"/>
  <c r="X257" s="1"/>
  <c r="I244"/>
  <c r="Y244" s="1"/>
  <c r="K245" s="1"/>
  <c r="H244"/>
  <c r="G244" s="1"/>
  <c r="R244" s="1"/>
  <c r="M251" s="1"/>
  <c r="V251" s="1"/>
  <c r="Q251" s="1"/>
  <c r="O244" l="1"/>
  <c r="J245"/>
  <c r="W258" s="1"/>
  <c r="X258" s="1"/>
  <c r="I245" l="1"/>
  <c r="O245" s="1"/>
  <c r="B245"/>
  <c r="AB245" s="1"/>
  <c r="Z245"/>
  <c r="T245" s="1"/>
  <c r="H245"/>
  <c r="J246" s="1"/>
  <c r="H246" s="1"/>
  <c r="G246" s="1"/>
  <c r="R246" s="1"/>
  <c r="M253" s="1"/>
  <c r="V253" s="1"/>
  <c r="Q253" s="1"/>
  <c r="Z246"/>
  <c r="T246" s="1"/>
  <c r="G245"/>
  <c r="R245" s="1"/>
  <c r="M252" s="1"/>
  <c r="V252" s="1"/>
  <c r="Q252" s="1"/>
  <c r="Y245" l="1"/>
  <c r="K246" s="1"/>
  <c r="J247" s="1"/>
  <c r="W260" s="1"/>
  <c r="I246"/>
  <c r="W259"/>
  <c r="X259" s="1"/>
  <c r="B246"/>
  <c r="AB246" s="1"/>
  <c r="Y246" l="1"/>
  <c r="K247" s="1"/>
  <c r="O246"/>
  <c r="X260"/>
  <c r="B247"/>
  <c r="AB247" s="1"/>
  <c r="I247"/>
  <c r="O247" s="1"/>
  <c r="Z247"/>
  <c r="T247" s="1"/>
  <c r="H247"/>
  <c r="J248" l="1"/>
  <c r="W261" s="1"/>
  <c r="X261" s="1"/>
  <c r="G247"/>
  <c r="R247" s="1"/>
  <c r="M254" s="1"/>
  <c r="V254" s="1"/>
  <c r="Q254" s="1"/>
  <c r="Y247"/>
  <c r="K248" s="1"/>
  <c r="I248" l="1"/>
  <c r="O248" s="1"/>
  <c r="H248"/>
  <c r="G248" s="1"/>
  <c r="R248" s="1"/>
  <c r="M255" s="1"/>
  <c r="V255" s="1"/>
  <c r="Q255" s="1"/>
  <c r="Z248"/>
  <c r="T248" s="1"/>
  <c r="B248"/>
  <c r="AB248" s="1"/>
  <c r="Y248" l="1"/>
  <c r="K249" s="1"/>
  <c r="J249"/>
  <c r="H249" s="1"/>
  <c r="J250" l="1"/>
  <c r="Z250" s="1"/>
  <c r="T250" s="1"/>
  <c r="W262"/>
  <c r="X262" s="1"/>
  <c r="Z249"/>
  <c r="T249" s="1"/>
  <c r="G249"/>
  <c r="R249" s="1"/>
  <c r="M256" s="1"/>
  <c r="V256" s="1"/>
  <c r="Q256" s="1"/>
  <c r="B249"/>
  <c r="AB249" s="1"/>
  <c r="I249"/>
  <c r="I250" l="1"/>
  <c r="O250" s="1"/>
  <c r="W263"/>
  <c r="X263" s="1"/>
  <c r="H250"/>
  <c r="O249"/>
  <c r="Y249"/>
  <c r="K250" s="1"/>
  <c r="B250"/>
  <c r="AB250" s="1"/>
  <c r="J251" l="1"/>
  <c r="B251" s="1"/>
  <c r="AB251" s="1"/>
  <c r="Y250"/>
  <c r="K251" s="1"/>
  <c r="G250"/>
  <c r="R250" s="1"/>
  <c r="M257" s="1"/>
  <c r="V257" s="1"/>
  <c r="Q257" s="1"/>
  <c r="W264" l="1"/>
  <c r="X264" s="1"/>
  <c r="H251"/>
  <c r="G251" s="1"/>
  <c r="R251" s="1"/>
  <c r="M258" s="1"/>
  <c r="V258" s="1"/>
  <c r="Q258" s="1"/>
  <c r="I251"/>
  <c r="O251" s="1"/>
  <c r="Z251"/>
  <c r="T251" s="1"/>
  <c r="J252" l="1"/>
  <c r="H252" s="1"/>
  <c r="G252" s="1"/>
  <c r="R252" s="1"/>
  <c r="M259" s="1"/>
  <c r="V259" s="1"/>
  <c r="Q259" s="1"/>
  <c r="Y251"/>
  <c r="K252" s="1"/>
  <c r="W265" l="1"/>
  <c r="X265" s="1"/>
  <c r="B252"/>
  <c r="AB252" s="1"/>
  <c r="J253"/>
  <c r="H253" s="1"/>
  <c r="I252"/>
  <c r="O252" s="1"/>
  <c r="Z252"/>
  <c r="T252" s="1"/>
  <c r="W266"/>
  <c r="Z253" l="1"/>
  <c r="T253" s="1"/>
  <c r="B253"/>
  <c r="AB253" s="1"/>
  <c r="X266"/>
  <c r="I253"/>
  <c r="O253" s="1"/>
  <c r="Y252"/>
  <c r="K253" s="1"/>
  <c r="J254" s="1"/>
  <c r="W267" s="1"/>
  <c r="X267" s="1"/>
  <c r="G253"/>
  <c r="R253" s="1"/>
  <c r="M260" s="1"/>
  <c r="V260" s="1"/>
  <c r="Q260" s="1"/>
  <c r="Y253" l="1"/>
  <c r="K254" s="1"/>
  <c r="Z254"/>
  <c r="T254" s="1"/>
  <c r="B254"/>
  <c r="AB254" s="1"/>
  <c r="I254"/>
  <c r="H254"/>
  <c r="Y254" l="1"/>
  <c r="K255" s="1"/>
  <c r="O254"/>
  <c r="G254"/>
  <c r="R254" s="1"/>
  <c r="M261" s="1"/>
  <c r="V261" s="1"/>
  <c r="Q261" s="1"/>
  <c r="J255"/>
  <c r="Z255" l="1"/>
  <c r="T255" s="1"/>
  <c r="B255"/>
  <c r="W268"/>
  <c r="X268" s="1"/>
  <c r="H255"/>
  <c r="I255"/>
  <c r="Y255" l="1"/>
  <c r="K256" s="1"/>
  <c r="O255"/>
  <c r="AB255"/>
  <c r="G255"/>
  <c r="R255" s="1"/>
  <c r="M262" s="1"/>
  <c r="V262" s="1"/>
  <c r="Q262" s="1"/>
  <c r="J256"/>
  <c r="W269" s="1"/>
  <c r="X269" s="1"/>
  <c r="H256" l="1"/>
  <c r="G256" s="1"/>
  <c r="R256" s="1"/>
  <c r="M263" s="1"/>
  <c r="V263" s="1"/>
  <c r="Q263" s="1"/>
  <c r="B256"/>
  <c r="AB256" s="1"/>
  <c r="I256"/>
  <c r="Z256"/>
  <c r="T256" s="1"/>
  <c r="J257" l="1"/>
  <c r="W270" s="1"/>
  <c r="X270" s="1"/>
  <c r="O256"/>
  <c r="Y256"/>
  <c r="K257" s="1"/>
  <c r="B257" l="1"/>
  <c r="AB257" s="1"/>
  <c r="Z257"/>
  <c r="T257" s="1"/>
  <c r="H257"/>
  <c r="G257" s="1"/>
  <c r="R257" s="1"/>
  <c r="M264" s="1"/>
  <c r="V264" s="1"/>
  <c r="Q264" s="1"/>
  <c r="I257"/>
  <c r="O257"/>
  <c r="Y257"/>
  <c r="K258" s="1"/>
  <c r="J258" l="1"/>
  <c r="H258" s="1"/>
  <c r="G258" s="1"/>
  <c r="R258" s="1"/>
  <c r="M265" s="1"/>
  <c r="V265" s="1"/>
  <c r="Q265" s="1"/>
  <c r="W271" l="1"/>
  <c r="X271" s="1"/>
  <c r="J259"/>
  <c r="B258"/>
  <c r="AB258" s="1"/>
  <c r="Z258"/>
  <c r="T258" s="1"/>
  <c r="I258"/>
  <c r="Y258" s="1"/>
  <c r="K259" s="1"/>
  <c r="I259" l="1"/>
  <c r="Y259" s="1"/>
  <c r="K260" s="1"/>
  <c r="Z259"/>
  <c r="T259" s="1"/>
  <c r="O258"/>
  <c r="W272"/>
  <c r="X272" s="1"/>
  <c r="B259"/>
  <c r="AB259" s="1"/>
  <c r="H259"/>
  <c r="J260" s="1"/>
  <c r="O259" l="1"/>
  <c r="G259"/>
  <c r="R259" s="1"/>
  <c r="M266" s="1"/>
  <c r="V266" s="1"/>
  <c r="Q266" s="1"/>
  <c r="W273"/>
  <c r="X273" s="1"/>
  <c r="H260"/>
  <c r="I260"/>
  <c r="Z260"/>
  <c r="T260" s="1"/>
  <c r="B260"/>
  <c r="AB260" l="1"/>
  <c r="J261"/>
  <c r="W274" s="1"/>
  <c r="X274" s="1"/>
  <c r="G260"/>
  <c r="R260" s="1"/>
  <c r="M267" s="1"/>
  <c r="V267" s="1"/>
  <c r="Q267" s="1"/>
  <c r="Y260"/>
  <c r="K261" s="1"/>
  <c r="O260"/>
  <c r="B261" l="1"/>
  <c r="AB261" s="1"/>
  <c r="H261"/>
  <c r="G261" s="1"/>
  <c r="R261" s="1"/>
  <c r="M268" s="1"/>
  <c r="V268" s="1"/>
  <c r="Q268" s="1"/>
  <c r="I261"/>
  <c r="Z261"/>
  <c r="T261" s="1"/>
  <c r="J262" l="1"/>
  <c r="B262" s="1"/>
  <c r="Y261"/>
  <c r="K262" s="1"/>
  <c r="O261"/>
  <c r="Z262" l="1"/>
  <c r="T262" s="1"/>
  <c r="I262"/>
  <c r="O262" s="1"/>
  <c r="W275"/>
  <c r="X275" s="1"/>
  <c r="H262"/>
  <c r="J263" s="1"/>
  <c r="W276" s="1"/>
  <c r="AB262"/>
  <c r="Y262" l="1"/>
  <c r="K263" s="1"/>
  <c r="G262"/>
  <c r="R262" s="1"/>
  <c r="M269" s="1"/>
  <c r="V269" s="1"/>
  <c r="Q269" s="1"/>
  <c r="Z263"/>
  <c r="T263" s="1"/>
  <c r="X276"/>
  <c r="B263"/>
  <c r="H263"/>
  <c r="I263"/>
  <c r="AB263" l="1"/>
  <c r="G263"/>
  <c r="R263" s="1"/>
  <c r="M270" s="1"/>
  <c r="V270" s="1"/>
  <c r="Q270" s="1"/>
  <c r="J264"/>
  <c r="W277" s="1"/>
  <c r="X277" s="1"/>
  <c r="Y263"/>
  <c r="K264" s="1"/>
  <c r="O263"/>
  <c r="H264" l="1"/>
  <c r="G264" s="1"/>
  <c r="R264" s="1"/>
  <c r="M271" s="1"/>
  <c r="V271" s="1"/>
  <c r="Q271" s="1"/>
  <c r="I264"/>
  <c r="O264" s="1"/>
  <c r="Z264"/>
  <c r="T264" s="1"/>
  <c r="B264"/>
  <c r="AB264"/>
  <c r="J265" l="1"/>
  <c r="I265" s="1"/>
  <c r="O265" s="1"/>
  <c r="Y264"/>
  <c r="K265" s="1"/>
  <c r="W278" l="1"/>
  <c r="X278" s="1"/>
  <c r="B265"/>
  <c r="AB265" s="1"/>
  <c r="H265"/>
  <c r="G265" s="1"/>
  <c r="R265" s="1"/>
  <c r="M272" s="1"/>
  <c r="V272" s="1"/>
  <c r="Q272" s="1"/>
  <c r="Z265"/>
  <c r="T265" s="1"/>
  <c r="Y265"/>
  <c r="K266" s="1"/>
  <c r="J266" l="1"/>
  <c r="H266" l="1"/>
  <c r="W279"/>
  <c r="X279" s="1"/>
  <c r="B266"/>
  <c r="I266"/>
  <c r="Z266"/>
  <c r="T266" s="1"/>
  <c r="G266" l="1"/>
  <c r="R266" s="1"/>
  <c r="M273" s="1"/>
  <c r="V273" s="1"/>
  <c r="Q273" s="1"/>
  <c r="J267"/>
  <c r="W280" s="1"/>
  <c r="X280" s="1"/>
  <c r="AB266"/>
  <c r="Y266"/>
  <c r="K267" s="1"/>
  <c r="O266"/>
  <c r="B267" l="1"/>
  <c r="AB267" s="1"/>
  <c r="Z267"/>
  <c r="T267" s="1"/>
  <c r="I267"/>
  <c r="O267" s="1"/>
  <c r="H267"/>
  <c r="Y267" l="1"/>
  <c r="K268" s="1"/>
  <c r="G267"/>
  <c r="R267" s="1"/>
  <c r="M274" s="1"/>
  <c r="V274" s="1"/>
  <c r="Q274" s="1"/>
  <c r="J268"/>
  <c r="W281" l="1"/>
  <c r="X281" s="1"/>
  <c r="B268"/>
  <c r="I268"/>
  <c r="H268"/>
  <c r="Z268"/>
  <c r="T268" s="1"/>
  <c r="AB268" l="1"/>
  <c r="Y268"/>
  <c r="K269" s="1"/>
  <c r="O268"/>
  <c r="J269"/>
  <c r="W282" s="1"/>
  <c r="X282" s="1"/>
  <c r="G268"/>
  <c r="R268" s="1"/>
  <c r="M275" s="1"/>
  <c r="V275" s="1"/>
  <c r="Q275" s="1"/>
  <c r="B269" l="1"/>
  <c r="AB269" s="1"/>
  <c r="Z269"/>
  <c r="T269" s="1"/>
  <c r="H269"/>
  <c r="I269"/>
  <c r="Y269" l="1"/>
  <c r="K270" s="1"/>
  <c r="O269"/>
  <c r="G269"/>
  <c r="R269" s="1"/>
  <c r="M276" s="1"/>
  <c r="V276" s="1"/>
  <c r="Q276" s="1"/>
  <c r="J270"/>
  <c r="W283" s="1"/>
  <c r="X283" s="1"/>
  <c r="I270" l="1"/>
  <c r="H270"/>
  <c r="Z270"/>
  <c r="T270" s="1"/>
  <c r="B270"/>
  <c r="O270" l="1"/>
  <c r="Y270"/>
  <c r="K271" s="1"/>
  <c r="G270"/>
  <c r="R270" s="1"/>
  <c r="M277" s="1"/>
  <c r="V277" s="1"/>
  <c r="Q277" s="1"/>
  <c r="J271"/>
  <c r="AB270"/>
  <c r="H271" l="1"/>
  <c r="W284"/>
  <c r="X284" s="1"/>
  <c r="Z271"/>
  <c r="T271" s="1"/>
  <c r="B271"/>
  <c r="I271"/>
  <c r="J272" l="1"/>
  <c r="G271"/>
  <c r="R271" s="1"/>
  <c r="M278" s="1"/>
  <c r="V278" s="1"/>
  <c r="Q278" s="1"/>
  <c r="Y271"/>
  <c r="K272" s="1"/>
  <c r="O271"/>
  <c r="AB271"/>
  <c r="Z272" l="1"/>
  <c r="T272" s="1"/>
  <c r="W285"/>
  <c r="X285" s="1"/>
  <c r="H272"/>
  <c r="I272"/>
  <c r="B272"/>
  <c r="G272" l="1"/>
  <c r="R272" s="1"/>
  <c r="M279" s="1"/>
  <c r="V279" s="1"/>
  <c r="Q279" s="1"/>
  <c r="J273"/>
  <c r="W286" s="1"/>
  <c r="X286" s="1"/>
  <c r="AB272"/>
  <c r="Y272"/>
  <c r="K273" s="1"/>
  <c r="O272"/>
  <c r="I273" l="1"/>
  <c r="O273" s="1"/>
  <c r="B273"/>
  <c r="AB273" s="1"/>
  <c r="Z273"/>
  <c r="T273" s="1"/>
  <c r="H273"/>
  <c r="Y273" l="1"/>
  <c r="K274" s="1"/>
  <c r="J274"/>
  <c r="G273"/>
  <c r="R273" s="1"/>
  <c r="M280" s="1"/>
  <c r="V280" s="1"/>
  <c r="Q280" s="1"/>
  <c r="B274" l="1"/>
  <c r="W287"/>
  <c r="X287" s="1"/>
  <c r="I274"/>
  <c r="Z274"/>
  <c r="T274" s="1"/>
  <c r="H274"/>
  <c r="G274" l="1"/>
  <c r="R274" s="1"/>
  <c r="M281" s="1"/>
  <c r="V281" s="1"/>
  <c r="Q281" s="1"/>
  <c r="J275"/>
  <c r="B275" s="1"/>
  <c r="AB274"/>
  <c r="Y274"/>
  <c r="K275" s="1"/>
  <c r="O274"/>
  <c r="I275" l="1"/>
  <c r="W288"/>
  <c r="X288" s="1"/>
  <c r="H275"/>
  <c r="AB275"/>
  <c r="Z275"/>
  <c r="T275" s="1"/>
  <c r="Y275" l="1"/>
  <c r="K276" s="1"/>
  <c r="O275"/>
  <c r="J276"/>
  <c r="Z276" s="1"/>
  <c r="T276" s="1"/>
  <c r="G275"/>
  <c r="R275" s="1"/>
  <c r="M282" s="1"/>
  <c r="V282" s="1"/>
  <c r="Q282" s="1"/>
  <c r="I276" l="1"/>
  <c r="W289"/>
  <c r="X289" s="1"/>
  <c r="B276"/>
  <c r="H276"/>
  <c r="AB276" l="1"/>
  <c r="Y276"/>
  <c r="K277" s="1"/>
  <c r="O276"/>
  <c r="J277"/>
  <c r="B277" s="1"/>
  <c r="G276"/>
  <c r="R276" s="1"/>
  <c r="M283" s="1"/>
  <c r="V283" s="1"/>
  <c r="Q283" s="1"/>
  <c r="I277" l="1"/>
  <c r="Y277" s="1"/>
  <c r="K278" s="1"/>
  <c r="AB277"/>
  <c r="H277"/>
  <c r="W290"/>
  <c r="X290" s="1"/>
  <c r="Z277"/>
  <c r="T277" s="1"/>
  <c r="O277" l="1"/>
  <c r="J278"/>
  <c r="G277"/>
  <c r="R277" s="1"/>
  <c r="M284" s="1"/>
  <c r="V284" s="1"/>
  <c r="Q284" s="1"/>
  <c r="W291" l="1"/>
  <c r="X291" s="1"/>
  <c r="B278"/>
  <c r="I278"/>
  <c r="Z278"/>
  <c r="T278" s="1"/>
  <c r="H278"/>
  <c r="G278" l="1"/>
  <c r="R278" s="1"/>
  <c r="M285" s="1"/>
  <c r="V285" s="1"/>
  <c r="Q285" s="1"/>
  <c r="J279"/>
  <c r="W292" s="1"/>
  <c r="X292" s="1"/>
  <c r="AB278"/>
  <c r="Y278"/>
  <c r="K279" s="1"/>
  <c r="O278"/>
  <c r="I279" l="1"/>
  <c r="Y279" s="1"/>
  <c r="K280" s="1"/>
  <c r="B279"/>
  <c r="AB279" s="1"/>
  <c r="H279"/>
  <c r="Z279"/>
  <c r="T279" s="1"/>
  <c r="O279" l="1"/>
  <c r="G279"/>
  <c r="R279" s="1"/>
  <c r="M286" s="1"/>
  <c r="V286" s="1"/>
  <c r="Q286" s="1"/>
  <c r="J280"/>
  <c r="H280" s="1"/>
  <c r="G280" l="1"/>
  <c r="R280" s="1"/>
  <c r="M287" s="1"/>
  <c r="V287" s="1"/>
  <c r="Q287" s="1"/>
  <c r="J281"/>
  <c r="W294" s="1"/>
  <c r="W293"/>
  <c r="X293" s="1"/>
  <c r="B280"/>
  <c r="I280"/>
  <c r="Z280"/>
  <c r="T280" s="1"/>
  <c r="H281" l="1"/>
  <c r="G281" s="1"/>
  <c r="R281" s="1"/>
  <c r="M288" s="1"/>
  <c r="V288" s="1"/>
  <c r="Q288" s="1"/>
  <c r="B281"/>
  <c r="AB280"/>
  <c r="Y280"/>
  <c r="K281" s="1"/>
  <c r="O280"/>
  <c r="I281"/>
  <c r="X294"/>
  <c r="Z281"/>
  <c r="T281" s="1"/>
  <c r="J282" l="1"/>
  <c r="H282" s="1"/>
  <c r="O281"/>
  <c r="Y281"/>
  <c r="K282" s="1"/>
  <c r="AB281"/>
  <c r="B282" l="1"/>
  <c r="AB282" s="1"/>
  <c r="W295"/>
  <c r="X295" s="1"/>
  <c r="Z282"/>
  <c r="T282" s="1"/>
  <c r="I282"/>
  <c r="Y282" s="1"/>
  <c r="K283" s="1"/>
  <c r="G282"/>
  <c r="R282" s="1"/>
  <c r="M289" s="1"/>
  <c r="V289" s="1"/>
  <c r="Q289" s="1"/>
  <c r="J283"/>
  <c r="W296" s="1"/>
  <c r="X296" l="1"/>
  <c r="O282"/>
  <c r="B283"/>
  <c r="AB283" s="1"/>
  <c r="H283"/>
  <c r="Z283"/>
  <c r="T283" s="1"/>
  <c r="I283"/>
  <c r="G283" l="1"/>
  <c r="R283" s="1"/>
  <c r="M290" s="1"/>
  <c r="V290" s="1"/>
  <c r="Q290" s="1"/>
  <c r="J284"/>
  <c r="Y283"/>
  <c r="K284" s="1"/>
  <c r="O283"/>
  <c r="B284" l="1"/>
  <c r="W297"/>
  <c r="X297" s="1"/>
  <c r="Z284"/>
  <c r="T284" s="1"/>
  <c r="I284"/>
  <c r="H284"/>
  <c r="J285" l="1"/>
  <c r="B285" s="1"/>
  <c r="G284"/>
  <c r="R284" s="1"/>
  <c r="M291" s="1"/>
  <c r="V291" s="1"/>
  <c r="Q291" s="1"/>
  <c r="AB284"/>
  <c r="Y284"/>
  <c r="K285" s="1"/>
  <c r="O284"/>
  <c r="H285" l="1"/>
  <c r="W298"/>
  <c r="X298" s="1"/>
  <c r="Z285"/>
  <c r="T285" s="1"/>
  <c r="AB285"/>
  <c r="I285"/>
  <c r="G285" l="1"/>
  <c r="R285" s="1"/>
  <c r="M292" s="1"/>
  <c r="V292" s="1"/>
  <c r="Q292" s="1"/>
  <c r="Y285"/>
  <c r="K286" s="1"/>
  <c r="O285"/>
  <c r="J286"/>
  <c r="I286" l="1"/>
  <c r="W299"/>
  <c r="X299" s="1"/>
  <c r="B286"/>
  <c r="H286"/>
  <c r="Z286"/>
  <c r="T286" s="1"/>
  <c r="Y286" l="1"/>
  <c r="K287" s="1"/>
  <c r="O286"/>
  <c r="AB286"/>
  <c r="G286"/>
  <c r="R286" s="1"/>
  <c r="M293" s="1"/>
  <c r="V293" s="1"/>
  <c r="Q293" s="1"/>
  <c r="J287"/>
  <c r="B287" s="1"/>
  <c r="H287" l="1"/>
  <c r="G287" s="1"/>
  <c r="R287" s="1"/>
  <c r="M294" s="1"/>
  <c r="V294" s="1"/>
  <c r="Q294" s="1"/>
  <c r="AB287"/>
  <c r="Z287"/>
  <c r="T287" s="1"/>
  <c r="W300"/>
  <c r="X300" s="1"/>
  <c r="I287"/>
  <c r="J288" l="1"/>
  <c r="W301" s="1"/>
  <c r="X301" s="1"/>
  <c r="Y287"/>
  <c r="K288" s="1"/>
  <c r="O287"/>
  <c r="B288" l="1"/>
  <c r="AB288" s="1"/>
  <c r="H288"/>
  <c r="J289" s="1"/>
  <c r="Z288"/>
  <c r="T288" s="1"/>
  <c r="I288"/>
  <c r="Y288" s="1"/>
  <c r="K289" s="1"/>
  <c r="O288"/>
  <c r="G288" l="1"/>
  <c r="R288" s="1"/>
  <c r="M295" s="1"/>
  <c r="V295" s="1"/>
  <c r="Q295" s="1"/>
  <c r="H289"/>
  <c r="W302"/>
  <c r="X302" s="1"/>
  <c r="I289"/>
  <c r="Z289"/>
  <c r="T289" s="1"/>
  <c r="B289"/>
  <c r="AB289" s="1"/>
  <c r="G289" l="1"/>
  <c r="R289" s="1"/>
  <c r="M296" s="1"/>
  <c r="V296" s="1"/>
  <c r="Q296" s="1"/>
  <c r="Y289"/>
  <c r="K290" s="1"/>
  <c r="O289"/>
  <c r="J290"/>
  <c r="W303" s="1"/>
  <c r="X303" s="1"/>
  <c r="B290" l="1"/>
  <c r="Z290"/>
  <c r="T290" s="1"/>
  <c r="H290"/>
  <c r="I290"/>
  <c r="J291" l="1"/>
  <c r="W304" s="1"/>
  <c r="X304" s="1"/>
  <c r="G290"/>
  <c r="R290" s="1"/>
  <c r="M297" s="1"/>
  <c r="V297" s="1"/>
  <c r="Q297" s="1"/>
  <c r="AB290"/>
  <c r="O290"/>
  <c r="Y290"/>
  <c r="K291" s="1"/>
  <c r="I291" l="1"/>
  <c r="Y291" s="1"/>
  <c r="K292" s="1"/>
  <c r="B291"/>
  <c r="AB291" s="1"/>
  <c r="H291"/>
  <c r="Z291"/>
  <c r="T291" s="1"/>
  <c r="O291" l="1"/>
  <c r="G291"/>
  <c r="R291" s="1"/>
  <c r="M298" s="1"/>
  <c r="V298" s="1"/>
  <c r="Q298" s="1"/>
  <c r="J292"/>
  <c r="W305" l="1"/>
  <c r="X305" s="1"/>
  <c r="B292"/>
  <c r="I292"/>
  <c r="Z292"/>
  <c r="T292" s="1"/>
  <c r="H292"/>
  <c r="AB292" l="1"/>
  <c r="J293"/>
  <c r="W306" s="1"/>
  <c r="X306" s="1"/>
  <c r="G292"/>
  <c r="R292" s="1"/>
  <c r="M299" s="1"/>
  <c r="V299" s="1"/>
  <c r="Q299" s="1"/>
  <c r="O292"/>
  <c r="Y292"/>
  <c r="K293" s="1"/>
  <c r="H293" l="1"/>
  <c r="J294" s="1"/>
  <c r="W307" s="1"/>
  <c r="X307" s="1"/>
  <c r="I293"/>
  <c r="Y293" s="1"/>
  <c r="K294" s="1"/>
  <c r="Z293"/>
  <c r="T293" s="1"/>
  <c r="B293"/>
  <c r="AB293" s="1"/>
  <c r="O293" l="1"/>
  <c r="G293"/>
  <c r="R293" s="1"/>
  <c r="M300" s="1"/>
  <c r="V300" s="1"/>
  <c r="Q300" s="1"/>
  <c r="B294"/>
  <c r="AB294" s="1"/>
  <c r="Z294"/>
  <c r="T294" s="1"/>
  <c r="H294"/>
  <c r="J295" s="1"/>
  <c r="W308" s="1"/>
  <c r="X308" s="1"/>
  <c r="I294"/>
  <c r="AB295" l="1"/>
  <c r="Z295"/>
  <c r="T295" s="1"/>
  <c r="H295"/>
  <c r="B295"/>
  <c r="G294"/>
  <c r="R294" s="1"/>
  <c r="M301" s="1"/>
  <c r="V301" s="1"/>
  <c r="Q301" s="1"/>
  <c r="G295"/>
  <c r="R295" s="1"/>
  <c r="M302" s="1"/>
  <c r="V302" s="1"/>
  <c r="Q302" s="1"/>
  <c r="Y294"/>
  <c r="K295" s="1"/>
  <c r="J296" s="1"/>
  <c r="O294"/>
  <c r="I295"/>
  <c r="W309" l="1"/>
  <c r="X309" s="1"/>
  <c r="H296"/>
  <c r="Z296"/>
  <c r="T296" s="1"/>
  <c r="B296"/>
  <c r="Y295"/>
  <c r="K296" s="1"/>
  <c r="O295"/>
  <c r="I296"/>
  <c r="Y296" l="1"/>
  <c r="K297" s="1"/>
  <c r="O296"/>
  <c r="J297"/>
  <c r="W310" s="1"/>
  <c r="X310" s="1"/>
  <c r="G296"/>
  <c r="R296" s="1"/>
  <c r="M303" s="1"/>
  <c r="V303" s="1"/>
  <c r="Q303" s="1"/>
  <c r="Z297"/>
  <c r="T297" s="1"/>
  <c r="AB296"/>
  <c r="H297" l="1"/>
  <c r="J298" s="1"/>
  <c r="W311" s="1"/>
  <c r="X311" s="1"/>
  <c r="B297"/>
  <c r="I297"/>
  <c r="G297" l="1"/>
  <c r="R297" s="1"/>
  <c r="M304" s="1"/>
  <c r="V304" s="1"/>
  <c r="Q304" s="1"/>
  <c r="B298"/>
  <c r="AB297"/>
  <c r="H298"/>
  <c r="G298" s="1"/>
  <c r="R298" s="1"/>
  <c r="M305" s="1"/>
  <c r="V305" s="1"/>
  <c r="Q305" s="1"/>
  <c r="O297"/>
  <c r="Y297"/>
  <c r="K298" s="1"/>
  <c r="I298"/>
  <c r="Z298"/>
  <c r="T298" s="1"/>
  <c r="AB298" l="1"/>
  <c r="J299"/>
  <c r="W312" s="1"/>
  <c r="X312" s="1"/>
  <c r="O298"/>
  <c r="Y298"/>
  <c r="K299" s="1"/>
  <c r="I299" l="1"/>
  <c r="Y299" s="1"/>
  <c r="K300" s="1"/>
  <c r="B299"/>
  <c r="H299"/>
  <c r="G299" s="1"/>
  <c r="R299" s="1"/>
  <c r="M306" s="1"/>
  <c r="V306" s="1"/>
  <c r="Q306" s="1"/>
  <c r="Z299"/>
  <c r="T299" s="1"/>
  <c r="O299" l="1"/>
  <c r="AB299"/>
  <c r="J300"/>
  <c r="W313" l="1"/>
  <c r="X313" s="1"/>
  <c r="I300"/>
  <c r="B300"/>
  <c r="AB300" s="1"/>
  <c r="Z300"/>
  <c r="T300" s="1"/>
  <c r="H300"/>
  <c r="G300" l="1"/>
  <c r="R300" s="1"/>
  <c r="M307" s="1"/>
  <c r="V307" s="1"/>
  <c r="Q307" s="1"/>
  <c r="J301"/>
  <c r="H301" s="1"/>
  <c r="Y300"/>
  <c r="K301" s="1"/>
  <c r="O300"/>
  <c r="J302" l="1"/>
  <c r="W315" s="1"/>
  <c r="Z301"/>
  <c r="T301" s="1"/>
  <c r="G301"/>
  <c r="R301" s="1"/>
  <c r="M308" s="1"/>
  <c r="V308" s="1"/>
  <c r="Q308" s="1"/>
  <c r="W314"/>
  <c r="X314" s="1"/>
  <c r="I301"/>
  <c r="B301"/>
  <c r="AB301" s="1"/>
  <c r="Z302" l="1"/>
  <c r="T302" s="1"/>
  <c r="H302"/>
  <c r="G302" s="1"/>
  <c r="R302" s="1"/>
  <c r="M309" s="1"/>
  <c r="V309" s="1"/>
  <c r="Q309" s="1"/>
  <c r="X315"/>
  <c r="B302"/>
  <c r="AB302" s="1"/>
  <c r="O301"/>
  <c r="Y301"/>
  <c r="K302" s="1"/>
  <c r="J303" s="1"/>
  <c r="I302"/>
  <c r="B303" l="1"/>
  <c r="AB303" s="1"/>
  <c r="Z303"/>
  <c r="T303" s="1"/>
  <c r="Y302"/>
  <c r="K303" s="1"/>
  <c r="O302"/>
  <c r="W316"/>
  <c r="X316" s="1"/>
  <c r="I303"/>
  <c r="H303"/>
  <c r="G303" l="1"/>
  <c r="R303" s="1"/>
  <c r="M310" s="1"/>
  <c r="V310" s="1"/>
  <c r="Q310" s="1"/>
  <c r="J304"/>
  <c r="Y303"/>
  <c r="K304" s="1"/>
  <c r="O303"/>
  <c r="W317" l="1"/>
  <c r="X317" s="1"/>
  <c r="B304"/>
  <c r="I304"/>
  <c r="Z304"/>
  <c r="T304" s="1"/>
  <c r="H304"/>
  <c r="G304" l="1"/>
  <c r="R304" s="1"/>
  <c r="M311" s="1"/>
  <c r="V311" s="1"/>
  <c r="Q311" s="1"/>
  <c r="J305"/>
  <c r="W318" s="1"/>
  <c r="X318" s="1"/>
  <c r="AB304"/>
  <c r="O304"/>
  <c r="Y304"/>
  <c r="K305" s="1"/>
  <c r="I305" l="1"/>
  <c r="O305" s="1"/>
  <c r="B305"/>
  <c r="AB305" s="1"/>
  <c r="Z305"/>
  <c r="T305" s="1"/>
  <c r="H305"/>
  <c r="Y305" l="1"/>
  <c r="K306" s="1"/>
  <c r="J306"/>
  <c r="Z306" s="1"/>
  <c r="T306" s="1"/>
  <c r="G305"/>
  <c r="R305" s="1"/>
  <c r="M312" s="1"/>
  <c r="V312" s="1"/>
  <c r="Q312" s="1"/>
  <c r="W319" l="1"/>
  <c r="X319" s="1"/>
  <c r="B306"/>
  <c r="I306"/>
  <c r="H306"/>
  <c r="B307" l="1"/>
  <c r="AB306"/>
  <c r="O306"/>
  <c r="Y306"/>
  <c r="K307" s="1"/>
  <c r="I307"/>
  <c r="G306"/>
  <c r="R306" s="1"/>
  <c r="M313" s="1"/>
  <c r="V313" s="1"/>
  <c r="Q313" s="1"/>
  <c r="J307"/>
  <c r="O307" l="1"/>
  <c r="Y307"/>
  <c r="K308" s="1"/>
  <c r="AB307"/>
  <c r="Z307"/>
  <c r="T307" s="1"/>
  <c r="W320"/>
  <c r="X320" s="1"/>
  <c r="H307"/>
  <c r="G307" l="1"/>
  <c r="R307" s="1"/>
  <c r="M314" s="1"/>
  <c r="V314" s="1"/>
  <c r="Q314" s="1"/>
  <c r="J308"/>
  <c r="I308" l="1"/>
  <c r="W321"/>
  <c r="X321" s="1"/>
  <c r="B308"/>
  <c r="H308"/>
  <c r="Z308"/>
  <c r="T308" s="1"/>
  <c r="O308" l="1"/>
  <c r="Y308"/>
  <c r="K309" s="1"/>
  <c r="AB308"/>
  <c r="G308"/>
  <c r="R308" s="1"/>
  <c r="M315" s="1"/>
  <c r="V315" s="1"/>
  <c r="Q315" s="1"/>
  <c r="J309"/>
  <c r="W322" s="1"/>
  <c r="X322" s="1"/>
  <c r="Z309" l="1"/>
  <c r="T309" s="1"/>
  <c r="H309"/>
  <c r="G309" s="1"/>
  <c r="R309" s="1"/>
  <c r="M316" s="1"/>
  <c r="V316" s="1"/>
  <c r="Q316" s="1"/>
  <c r="B309"/>
  <c r="AB309" s="1"/>
  <c r="I309"/>
  <c r="J310" l="1"/>
  <c r="W323" s="1"/>
  <c r="X323" s="1"/>
  <c r="O309"/>
  <c r="Y309"/>
  <c r="K310" s="1"/>
  <c r="I310" l="1"/>
  <c r="O310" s="1"/>
  <c r="B310"/>
  <c r="H310"/>
  <c r="J311" s="1"/>
  <c r="Z310"/>
  <c r="T310" s="1"/>
  <c r="AB310"/>
  <c r="W324" l="1"/>
  <c r="X324" s="1"/>
  <c r="B311"/>
  <c r="AB311" s="1"/>
  <c r="H311"/>
  <c r="I311"/>
  <c r="Z311"/>
  <c r="T311" s="1"/>
  <c r="Y310"/>
  <c r="K311" s="1"/>
  <c r="G310"/>
  <c r="R310" s="1"/>
  <c r="M317" s="1"/>
  <c r="V317" s="1"/>
  <c r="Q317" s="1"/>
  <c r="Y311"/>
  <c r="K312" s="1"/>
  <c r="O311"/>
  <c r="J312" l="1"/>
  <c r="W325" s="1"/>
  <c r="X325" s="1"/>
  <c r="G311"/>
  <c r="R311" s="1"/>
  <c r="M318" s="1"/>
  <c r="V318" s="1"/>
  <c r="Q318" s="1"/>
  <c r="I312" l="1"/>
  <c r="O312" s="1"/>
  <c r="Z312"/>
  <c r="T312" s="1"/>
  <c r="B312"/>
  <c r="AB312" s="1"/>
  <c r="H312"/>
  <c r="J313"/>
  <c r="G312"/>
  <c r="R312" s="1"/>
  <c r="M319" s="1"/>
  <c r="V319" s="1"/>
  <c r="Q319" s="1"/>
  <c r="Y312" l="1"/>
  <c r="K313" s="1"/>
  <c r="W326"/>
  <c r="X326" s="1"/>
  <c r="B313"/>
  <c r="I313"/>
  <c r="H313"/>
  <c r="Z313"/>
  <c r="T313" s="1"/>
  <c r="AB313" l="1"/>
  <c r="O313"/>
  <c r="Y313"/>
  <c r="K314" s="1"/>
  <c r="J314"/>
  <c r="W327" s="1"/>
  <c r="X327" s="1"/>
  <c r="G313"/>
  <c r="R313" s="1"/>
  <c r="M320" s="1"/>
  <c r="V320" s="1"/>
  <c r="Q320" s="1"/>
  <c r="Z314"/>
  <c r="T314" s="1"/>
  <c r="AB314" l="1"/>
  <c r="B314"/>
  <c r="I314"/>
  <c r="H314"/>
  <c r="Y314" l="1"/>
  <c r="K315" s="1"/>
  <c r="O314"/>
  <c r="G314"/>
  <c r="R314" s="1"/>
  <c r="M321" s="1"/>
  <c r="V321" s="1"/>
  <c r="Q321" s="1"/>
  <c r="J315"/>
  <c r="W328" s="1"/>
  <c r="X328" s="1"/>
  <c r="B315" l="1"/>
  <c r="AB315" s="1"/>
  <c r="Z315"/>
  <c r="T315" s="1"/>
  <c r="H315"/>
  <c r="I315"/>
  <c r="Y315" l="1"/>
  <c r="K316" s="1"/>
  <c r="O315"/>
  <c r="J316"/>
  <c r="G315"/>
  <c r="R315" s="1"/>
  <c r="M322" s="1"/>
  <c r="V322" s="1"/>
  <c r="Q322" s="1"/>
  <c r="W329" l="1"/>
  <c r="X329" s="1"/>
  <c r="B316"/>
  <c r="Z316"/>
  <c r="T316" s="1"/>
  <c r="H316"/>
  <c r="I316"/>
  <c r="O316" l="1"/>
  <c r="Y316"/>
  <c r="K317" s="1"/>
  <c r="AB316"/>
  <c r="G316"/>
  <c r="R316" s="1"/>
  <c r="M323" s="1"/>
  <c r="V323" s="1"/>
  <c r="Q323" s="1"/>
  <c r="J317"/>
  <c r="W330" s="1"/>
  <c r="X330" s="1"/>
  <c r="Z317" l="1"/>
  <c r="T317" s="1"/>
  <c r="I317"/>
  <c r="H317"/>
  <c r="B317"/>
  <c r="O317" l="1"/>
  <c r="Y317"/>
  <c r="K318" s="1"/>
  <c r="AB317"/>
  <c r="G317"/>
  <c r="R317" s="1"/>
  <c r="M324" s="1"/>
  <c r="V324" s="1"/>
  <c r="Q324" s="1"/>
  <c r="J318"/>
  <c r="W331" s="1"/>
  <c r="X331" s="1"/>
  <c r="H318" l="1"/>
  <c r="J319" s="1"/>
  <c r="B319" s="1"/>
  <c r="B318"/>
  <c r="AB318" s="1"/>
  <c r="I318"/>
  <c r="Z318"/>
  <c r="T318" s="1"/>
  <c r="G318" l="1"/>
  <c r="R318" s="1"/>
  <c r="M325" s="1"/>
  <c r="V325" s="1"/>
  <c r="Q325" s="1"/>
  <c r="O318"/>
  <c r="Y318"/>
  <c r="K319" s="1"/>
  <c r="I319"/>
  <c r="H319"/>
  <c r="W332"/>
  <c r="X332" s="1"/>
  <c r="AB319"/>
  <c r="Z319"/>
  <c r="T319" s="1"/>
  <c r="O319" l="1"/>
  <c r="Y319"/>
  <c r="K320" s="1"/>
  <c r="G319"/>
  <c r="R319" s="1"/>
  <c r="M326" s="1"/>
  <c r="V326" s="1"/>
  <c r="Q326" s="1"/>
  <c r="J320"/>
  <c r="H320" l="1"/>
  <c r="W333"/>
  <c r="X333" s="1"/>
  <c r="B320"/>
  <c r="I320"/>
  <c r="Z320"/>
  <c r="T320" s="1"/>
  <c r="AB320" l="1"/>
  <c r="G320"/>
  <c r="R320" s="1"/>
  <c r="M327" s="1"/>
  <c r="V327" s="1"/>
  <c r="Q327" s="1"/>
  <c r="O320"/>
  <c r="Y320"/>
  <c r="K321" s="1"/>
  <c r="J321"/>
  <c r="W334" s="1"/>
  <c r="X334" s="1"/>
  <c r="H321" l="1"/>
  <c r="B321"/>
  <c r="I321"/>
  <c r="Z321"/>
  <c r="T321" s="1"/>
  <c r="O321" l="1"/>
  <c r="Y321"/>
  <c r="K322" s="1"/>
  <c r="G321"/>
  <c r="R321" s="1"/>
  <c r="M328" s="1"/>
  <c r="V328" s="1"/>
  <c r="Q328" s="1"/>
  <c r="J322"/>
  <c r="H322"/>
  <c r="Z322"/>
  <c r="T322" s="1"/>
  <c r="AB321"/>
  <c r="B322"/>
  <c r="J323" l="1"/>
  <c r="B323" s="1"/>
  <c r="G322"/>
  <c r="R322" s="1"/>
  <c r="M329" s="1"/>
  <c r="V329" s="1"/>
  <c r="Q329" s="1"/>
  <c r="AB322"/>
  <c r="I322"/>
  <c r="W335"/>
  <c r="X335" s="1"/>
  <c r="I323" l="1"/>
  <c r="W336"/>
  <c r="X336" s="1"/>
  <c r="AB323"/>
  <c r="H323"/>
  <c r="O322"/>
  <c r="Y322"/>
  <c r="K323" s="1"/>
  <c r="Z323"/>
  <c r="T323" s="1"/>
  <c r="Y323" l="1"/>
  <c r="K324" s="1"/>
  <c r="O323"/>
  <c r="G323"/>
  <c r="R323" s="1"/>
  <c r="M330" s="1"/>
  <c r="V330" s="1"/>
  <c r="Q330" s="1"/>
  <c r="J324"/>
  <c r="Z324" s="1"/>
  <c r="T324" s="1"/>
  <c r="W337" l="1"/>
  <c r="X337" s="1"/>
  <c r="B324"/>
  <c r="H324"/>
  <c r="I324"/>
  <c r="AB324" l="1"/>
  <c r="B325"/>
  <c r="G324"/>
  <c r="R324" s="1"/>
  <c r="M331" s="1"/>
  <c r="V331" s="1"/>
  <c r="Q331" s="1"/>
  <c r="J325"/>
  <c r="Z325"/>
  <c r="T325" s="1"/>
  <c r="Y324"/>
  <c r="K325" s="1"/>
  <c r="O324"/>
  <c r="I325"/>
  <c r="AB325" l="1"/>
  <c r="O325"/>
  <c r="Y325"/>
  <c r="K326" s="1"/>
  <c r="H325"/>
  <c r="W338"/>
  <c r="X338" s="1"/>
  <c r="G325" l="1"/>
  <c r="R325" s="1"/>
  <c r="M332" s="1"/>
  <c r="V332" s="1"/>
  <c r="Q332" s="1"/>
  <c r="J326"/>
  <c r="Z326" l="1"/>
  <c r="T326" s="1"/>
  <c r="W339"/>
  <c r="X339" s="1"/>
  <c r="I326"/>
  <c r="B326"/>
  <c r="H326"/>
  <c r="G326" l="1"/>
  <c r="R326" s="1"/>
  <c r="M333" s="1"/>
  <c r="V333" s="1"/>
  <c r="Q333" s="1"/>
  <c r="J327"/>
  <c r="W340" s="1"/>
  <c r="X340" s="1"/>
  <c r="O326"/>
  <c r="Y326"/>
  <c r="K327" s="1"/>
  <c r="AB326"/>
  <c r="B327" l="1"/>
  <c r="AB327" s="1"/>
  <c r="I327"/>
  <c r="H327"/>
  <c r="Z327"/>
  <c r="T327" s="1"/>
  <c r="Y327" l="1"/>
  <c r="K328" s="1"/>
  <c r="O327"/>
  <c r="G327"/>
  <c r="R327" s="1"/>
  <c r="M334" s="1"/>
  <c r="V334" s="1"/>
  <c r="Q334" s="1"/>
  <c r="J328"/>
  <c r="B328" l="1"/>
  <c r="W341"/>
  <c r="X341" s="1"/>
  <c r="H328"/>
  <c r="Z328"/>
  <c r="T328" s="1"/>
  <c r="I328"/>
  <c r="AB328" l="1"/>
  <c r="J329"/>
  <c r="W342" s="1"/>
  <c r="X342" s="1"/>
  <c r="G328"/>
  <c r="R328" s="1"/>
  <c r="M335" s="1"/>
  <c r="V335" s="1"/>
  <c r="Q335" s="1"/>
  <c r="O328"/>
  <c r="Y328"/>
  <c r="K329" s="1"/>
  <c r="H329" l="1"/>
  <c r="J330" s="1"/>
  <c r="B330" s="1"/>
  <c r="I329"/>
  <c r="O329" s="1"/>
  <c r="Z329"/>
  <c r="T329" s="1"/>
  <c r="B329"/>
  <c r="AB329"/>
  <c r="G329" l="1"/>
  <c r="R329" s="1"/>
  <c r="M336" s="1"/>
  <c r="V336" s="1"/>
  <c r="Q336" s="1"/>
  <c r="Y329"/>
  <c r="K330" s="1"/>
  <c r="Z330"/>
  <c r="T330" s="1"/>
  <c r="W343"/>
  <c r="X343" s="1"/>
  <c r="H330"/>
  <c r="AB330"/>
  <c r="I330"/>
  <c r="O330" l="1"/>
  <c r="Y330"/>
  <c r="K331" s="1"/>
  <c r="J331"/>
  <c r="I331" s="1"/>
  <c r="G330"/>
  <c r="R330" s="1"/>
  <c r="M337" s="1"/>
  <c r="V337" s="1"/>
  <c r="Q337" s="1"/>
  <c r="O331" l="1"/>
  <c r="Y331"/>
  <c r="K332" s="1"/>
  <c r="H331"/>
  <c r="W344"/>
  <c r="X344" s="1"/>
  <c r="B331"/>
  <c r="Z331"/>
  <c r="T331" s="1"/>
  <c r="B332" l="1"/>
  <c r="AB331"/>
  <c r="G331"/>
  <c r="R331" s="1"/>
  <c r="M338" s="1"/>
  <c r="V338" s="1"/>
  <c r="Q338" s="1"/>
  <c r="J332"/>
  <c r="H332"/>
  <c r="Z332"/>
  <c r="T332" s="1"/>
  <c r="AB332" l="1"/>
  <c r="G332"/>
  <c r="R332" s="1"/>
  <c r="M339" s="1"/>
  <c r="V339" s="1"/>
  <c r="Q339" s="1"/>
  <c r="J333"/>
  <c r="B333" s="1"/>
  <c r="W345"/>
  <c r="X345" s="1"/>
  <c r="I332"/>
  <c r="Z333" l="1"/>
  <c r="T333" s="1"/>
  <c r="AB333"/>
  <c r="O332"/>
  <c r="Y332"/>
  <c r="K333" s="1"/>
  <c r="I333"/>
  <c r="H333"/>
  <c r="W346"/>
  <c r="X346" s="1"/>
  <c r="I334" l="1"/>
  <c r="Y333"/>
  <c r="K334" s="1"/>
  <c r="O333"/>
  <c r="J334"/>
  <c r="G333"/>
  <c r="R333" s="1"/>
  <c r="M340" s="1"/>
  <c r="V340" s="1"/>
  <c r="Q340" s="1"/>
  <c r="Z334"/>
  <c r="T334" s="1"/>
  <c r="H334"/>
  <c r="O334" l="1"/>
  <c r="Y334"/>
  <c r="K335" s="1"/>
  <c r="J335"/>
  <c r="G334"/>
  <c r="R334" s="1"/>
  <c r="M341" s="1"/>
  <c r="V341" s="1"/>
  <c r="Q341" s="1"/>
  <c r="H335"/>
  <c r="Z335"/>
  <c r="T335" s="1"/>
  <c r="W347"/>
  <c r="X347" s="1"/>
  <c r="B334"/>
  <c r="G335" l="1"/>
  <c r="R335" s="1"/>
  <c r="M342" s="1"/>
  <c r="V342" s="1"/>
  <c r="Q342" s="1"/>
  <c r="J336"/>
  <c r="W349" s="1"/>
  <c r="I335"/>
  <c r="W348"/>
  <c r="X348" s="1"/>
  <c r="AB334"/>
  <c r="B335"/>
  <c r="X349" l="1"/>
  <c r="Z336"/>
  <c r="T336" s="1"/>
  <c r="Y335"/>
  <c r="K336" s="1"/>
  <c r="O335"/>
  <c r="I336"/>
  <c r="AB335"/>
  <c r="B336"/>
  <c r="H336"/>
  <c r="AB336" l="1"/>
  <c r="G336"/>
  <c r="R336" s="1"/>
  <c r="M343" s="1"/>
  <c r="V343" s="1"/>
  <c r="Q343" s="1"/>
  <c r="J337"/>
  <c r="B337" s="1"/>
  <c r="Z337"/>
  <c r="T337" s="1"/>
  <c r="H337"/>
  <c r="Y336"/>
  <c r="K337" s="1"/>
  <c r="O336"/>
  <c r="AB337" l="1"/>
  <c r="J338"/>
  <c r="W351" s="1"/>
  <c r="G337"/>
  <c r="R337" s="1"/>
  <c r="M344" s="1"/>
  <c r="V344" s="1"/>
  <c r="Q344" s="1"/>
  <c r="I337"/>
  <c r="W350"/>
  <c r="X350" s="1"/>
  <c r="Z338" l="1"/>
  <c r="T338" s="1"/>
  <c r="H338"/>
  <c r="G338" s="1"/>
  <c r="R338" s="1"/>
  <c r="M345" s="1"/>
  <c r="V345" s="1"/>
  <c r="Q345" s="1"/>
  <c r="B338"/>
  <c r="AB338" s="1"/>
  <c r="O337"/>
  <c r="Y337"/>
  <c r="K338" s="1"/>
  <c r="I338"/>
  <c r="X351"/>
  <c r="J339" l="1"/>
  <c r="H339" s="1"/>
  <c r="O338"/>
  <c r="Y338"/>
  <c r="K339" s="1"/>
  <c r="W352" l="1"/>
  <c r="X352" s="1"/>
  <c r="I339"/>
  <c r="O339" s="1"/>
  <c r="B339"/>
  <c r="AB339" s="1"/>
  <c r="Z339"/>
  <c r="T339" s="1"/>
  <c r="J340"/>
  <c r="W353" s="1"/>
  <c r="G339"/>
  <c r="R339" s="1"/>
  <c r="M346" s="1"/>
  <c r="V346" s="1"/>
  <c r="Q346" s="1"/>
  <c r="X353" l="1"/>
  <c r="Y339"/>
  <c r="K340" s="1"/>
  <c r="H340"/>
  <c r="G340" s="1"/>
  <c r="R340" s="1"/>
  <c r="M347" s="1"/>
  <c r="V347" s="1"/>
  <c r="Q347" s="1"/>
  <c r="I340"/>
  <c r="Y340" s="1"/>
  <c r="K341" s="1"/>
  <c r="B340"/>
  <c r="Z340"/>
  <c r="T340" s="1"/>
  <c r="O340" l="1"/>
  <c r="J341"/>
  <c r="W354" s="1"/>
  <c r="X354" s="1"/>
  <c r="AB340"/>
  <c r="H341" l="1"/>
  <c r="G341" s="1"/>
  <c r="R341" s="1"/>
  <c r="M348" s="1"/>
  <c r="V348" s="1"/>
  <c r="Q348" s="1"/>
  <c r="I341"/>
  <c r="Y341" s="1"/>
  <c r="K342" s="1"/>
  <c r="B341"/>
  <c r="AB341" s="1"/>
  <c r="Z341"/>
  <c r="T341" s="1"/>
  <c r="J342" l="1"/>
  <c r="W355" s="1"/>
  <c r="X355" s="1"/>
  <c r="O341"/>
  <c r="I342" l="1"/>
  <c r="B342"/>
  <c r="AB342" s="1"/>
  <c r="H342"/>
  <c r="J343" s="1"/>
  <c r="Z342"/>
  <c r="T342" s="1"/>
  <c r="G342" l="1"/>
  <c r="R342" s="1"/>
  <c r="M349" s="1"/>
  <c r="Q349" s="1"/>
  <c r="Y342"/>
  <c r="K343" s="1"/>
  <c r="O342"/>
  <c r="W356"/>
  <c r="X356" s="1"/>
  <c r="I343"/>
  <c r="H343"/>
  <c r="B343"/>
  <c r="AB343" s="1"/>
  <c r="Z343"/>
  <c r="T343" s="1"/>
  <c r="J344" l="1"/>
  <c r="G343"/>
  <c r="R343" s="1"/>
  <c r="M350" s="1"/>
  <c r="Q350" s="1"/>
  <c r="Y343"/>
  <c r="K344" s="1"/>
  <c r="O343"/>
  <c r="B344" l="1"/>
  <c r="W357"/>
  <c r="X357" s="1"/>
  <c r="I344"/>
  <c r="Z344"/>
  <c r="T344" s="1"/>
  <c r="H344"/>
  <c r="J345" l="1"/>
  <c r="W358" s="1"/>
  <c r="X358" s="1"/>
  <c r="G344"/>
  <c r="R344" s="1"/>
  <c r="M351" s="1"/>
  <c r="Q351" s="1"/>
  <c r="AB344"/>
  <c r="Y344"/>
  <c r="K345" s="1"/>
  <c r="O344"/>
  <c r="B345" l="1"/>
  <c r="H345"/>
  <c r="I345"/>
  <c r="Z345"/>
  <c r="T345" s="1"/>
  <c r="AB345" l="1"/>
  <c r="G345"/>
  <c r="R345" s="1"/>
  <c r="M352" s="1"/>
  <c r="Q352" s="1"/>
  <c r="O345"/>
  <c r="Y345"/>
  <c r="K346" s="1"/>
  <c r="J346"/>
  <c r="B346" s="1"/>
  <c r="I346" l="1"/>
  <c r="Y346" s="1"/>
  <c r="K347" s="1"/>
  <c r="AB346"/>
  <c r="H346"/>
  <c r="W359"/>
  <c r="X359" s="1"/>
  <c r="Z346"/>
  <c r="T346" s="1"/>
  <c r="O346" l="1"/>
  <c r="G346"/>
  <c r="R346" s="1"/>
  <c r="M353" s="1"/>
  <c r="Q353" s="1"/>
  <c r="J347"/>
  <c r="Z347" s="1"/>
  <c r="T347" s="1"/>
  <c r="H347" l="1"/>
  <c r="J348" s="1"/>
  <c r="W361" s="1"/>
  <c r="W360"/>
  <c r="X360" s="1"/>
  <c r="I347"/>
  <c r="B347"/>
  <c r="G347" l="1"/>
  <c r="R347" s="1"/>
  <c r="M354" s="1"/>
  <c r="Q354" s="1"/>
  <c r="Y347"/>
  <c r="K348" s="1"/>
  <c r="O347"/>
  <c r="I348"/>
  <c r="Z348"/>
  <c r="T348" s="1"/>
  <c r="B348"/>
  <c r="AB347"/>
  <c r="X361"/>
  <c r="H348"/>
  <c r="AB348" l="1"/>
  <c r="O348"/>
  <c r="Y348"/>
  <c r="K349" s="1"/>
  <c r="G348"/>
  <c r="R348" s="1"/>
  <c r="M355" s="1"/>
  <c r="Q355" s="1"/>
  <c r="J349"/>
  <c r="W362" s="1"/>
  <c r="X362" s="1"/>
  <c r="I349" l="1"/>
  <c r="Y349" s="1"/>
  <c r="K350" s="1"/>
  <c r="AB349"/>
  <c r="B349"/>
  <c r="Z349"/>
  <c r="T349" s="1"/>
  <c r="H349"/>
  <c r="O349" l="1"/>
  <c r="J350"/>
  <c r="G349"/>
  <c r="R349" s="1"/>
  <c r="M356" s="1"/>
  <c r="Q356" s="1"/>
  <c r="H350" l="1"/>
  <c r="W363"/>
  <c r="X363" s="1"/>
  <c r="I350"/>
  <c r="B350"/>
  <c r="Z350"/>
  <c r="T350" s="1"/>
  <c r="G350" l="1"/>
  <c r="R350" s="1"/>
  <c r="M357" s="1"/>
  <c r="Q357" s="1"/>
  <c r="J351"/>
  <c r="Y350"/>
  <c r="K351" s="1"/>
  <c r="O350"/>
  <c r="AB350"/>
  <c r="Z351" l="1"/>
  <c r="T351" s="1"/>
  <c r="W364"/>
  <c r="X364" s="1"/>
  <c r="B351"/>
  <c r="H351"/>
  <c r="I351"/>
  <c r="AB351"/>
  <c r="O351" l="1"/>
  <c r="Y351"/>
  <c r="K352" s="1"/>
  <c r="J352"/>
  <c r="Z352" s="1"/>
  <c r="T352" s="1"/>
  <c r="G351"/>
  <c r="R351" s="1"/>
  <c r="M358" s="1"/>
  <c r="Q358" s="1"/>
  <c r="B352" l="1"/>
  <c r="AB352" s="1"/>
  <c r="H352"/>
  <c r="G352" s="1"/>
  <c r="R352" s="1"/>
  <c r="M359" s="1"/>
  <c r="Q359" s="1"/>
  <c r="I352"/>
  <c r="W365"/>
  <c r="X365" s="1"/>
  <c r="J353" l="1"/>
  <c r="I353" s="1"/>
  <c r="Y352"/>
  <c r="K353" s="1"/>
  <c r="O352"/>
  <c r="W366" l="1"/>
  <c r="X366" s="1"/>
  <c r="H353"/>
  <c r="J354" s="1"/>
  <c r="W367" s="1"/>
  <c r="B353"/>
  <c r="AB353" s="1"/>
  <c r="Z353"/>
  <c r="T353" s="1"/>
  <c r="Y353"/>
  <c r="K354" s="1"/>
  <c r="O353"/>
  <c r="X367" l="1"/>
  <c r="G353"/>
  <c r="R353" s="1"/>
  <c r="M360" s="1"/>
  <c r="Q360" s="1"/>
  <c r="I354"/>
  <c r="Y354" s="1"/>
  <c r="K355" s="1"/>
  <c r="Z354"/>
  <c r="T354" s="1"/>
  <c r="H354"/>
  <c r="B354"/>
  <c r="O354" l="1"/>
  <c r="J355"/>
  <c r="H355" s="1"/>
  <c r="G354"/>
  <c r="R354" s="1"/>
  <c r="M361" s="1"/>
  <c r="Q361" s="1"/>
  <c r="AB354"/>
  <c r="B355" l="1"/>
  <c r="AB355" s="1"/>
  <c r="G355"/>
  <c r="R355" s="1"/>
  <c r="M362" s="1"/>
  <c r="Q362" s="1"/>
  <c r="J356"/>
  <c r="W369" s="1"/>
  <c r="I355"/>
  <c r="W368"/>
  <c r="X368" s="1"/>
  <c r="Z355"/>
  <c r="T355" s="1"/>
  <c r="X369" l="1"/>
  <c r="O355"/>
  <c r="Y355"/>
  <c r="K356" s="1"/>
  <c r="I356"/>
  <c r="B356"/>
  <c r="AB356" s="1"/>
  <c r="Z356"/>
  <c r="T356" s="1"/>
  <c r="H356"/>
  <c r="G356" l="1"/>
  <c r="R356" s="1"/>
  <c r="M363" s="1"/>
  <c r="Q363" s="1"/>
  <c r="J357"/>
  <c r="H357" s="1"/>
  <c r="Y356"/>
  <c r="K357" s="1"/>
  <c r="O356"/>
  <c r="I357" l="1"/>
  <c r="Y357" s="1"/>
  <c r="K358" s="1"/>
  <c r="J358"/>
  <c r="W371" s="1"/>
  <c r="G357"/>
  <c r="R357" s="1"/>
  <c r="M364" s="1"/>
  <c r="Q364" s="1"/>
  <c r="B357"/>
  <c r="W370"/>
  <c r="X370" s="1"/>
  <c r="Z357"/>
  <c r="T357" s="1"/>
  <c r="O357" l="1"/>
  <c r="X371"/>
  <c r="H358"/>
  <c r="G358" s="1"/>
  <c r="R358" s="1"/>
  <c r="M365" s="1"/>
  <c r="Q365" s="1"/>
  <c r="I358"/>
  <c r="Y358" s="1"/>
  <c r="K359" s="1"/>
  <c r="Z358"/>
  <c r="T358" s="1"/>
  <c r="AB357"/>
  <c r="B358"/>
  <c r="J359" l="1"/>
  <c r="W372" s="1"/>
  <c r="X372" s="1"/>
  <c r="O358"/>
  <c r="AB358"/>
  <c r="I359" l="1"/>
  <c r="O359" s="1"/>
  <c r="B359"/>
  <c r="H359"/>
  <c r="J360" s="1"/>
  <c r="Z359"/>
  <c r="T359" s="1"/>
  <c r="AB359"/>
  <c r="W373" l="1"/>
  <c r="X373" s="1"/>
  <c r="B360"/>
  <c r="AB360" s="1"/>
  <c r="Z360"/>
  <c r="T360" s="1"/>
  <c r="I360"/>
  <c r="H360"/>
  <c r="Y359"/>
  <c r="K360" s="1"/>
  <c r="G359"/>
  <c r="R359" s="1"/>
  <c r="M366" s="1"/>
  <c r="Q366" s="1"/>
  <c r="O360"/>
  <c r="Y360"/>
  <c r="K361" s="1"/>
  <c r="J361" l="1"/>
  <c r="W374" s="1"/>
  <c r="X374" s="1"/>
  <c r="G360"/>
  <c r="R360" s="1"/>
  <c r="M367" s="1"/>
  <c r="Q367" s="1"/>
  <c r="H361" l="1"/>
  <c r="J362" s="1"/>
  <c r="W375" s="1"/>
  <c r="X375" s="1"/>
  <c r="I361"/>
  <c r="Y361" s="1"/>
  <c r="K362" s="1"/>
  <c r="B361"/>
  <c r="Z361"/>
  <c r="T361" s="1"/>
  <c r="G361" l="1"/>
  <c r="R361" s="1"/>
  <c r="M368" s="1"/>
  <c r="Q368" s="1"/>
  <c r="O361"/>
  <c r="B362"/>
  <c r="H362"/>
  <c r="G362" s="1"/>
  <c r="R362" s="1"/>
  <c r="M369" s="1"/>
  <c r="Q369" s="1"/>
  <c r="AB361"/>
  <c r="I362"/>
  <c r="Y362" s="1"/>
  <c r="K363" s="1"/>
  <c r="Z362"/>
  <c r="T362" s="1"/>
  <c r="AB362" l="1"/>
  <c r="J363"/>
  <c r="W376" s="1"/>
  <c r="X376" s="1"/>
  <c r="O362"/>
  <c r="I363" l="1"/>
  <c r="Z363"/>
  <c r="T363" s="1"/>
  <c r="H363"/>
  <c r="J364" s="1"/>
  <c r="B363"/>
  <c r="AB363" s="1"/>
  <c r="I364" l="1"/>
  <c r="O364" s="1"/>
  <c r="Z364"/>
  <c r="T364" s="1"/>
  <c r="B364"/>
  <c r="AB364" s="1"/>
  <c r="G363"/>
  <c r="R363" s="1"/>
  <c r="M370" s="1"/>
  <c r="Q370" s="1"/>
  <c r="Y363"/>
  <c r="K364" s="1"/>
  <c r="O363"/>
  <c r="H364"/>
  <c r="W377"/>
  <c r="X377" s="1"/>
  <c r="Y364" l="1"/>
  <c r="K365" s="1"/>
  <c r="J365"/>
  <c r="Z365" s="1"/>
  <c r="T365" s="1"/>
  <c r="G364"/>
  <c r="R364" s="1"/>
  <c r="M371" s="1"/>
  <c r="Q371" s="1"/>
  <c r="W378" l="1"/>
  <c r="X378" s="1"/>
  <c r="I365"/>
  <c r="B365"/>
  <c r="H365"/>
  <c r="AB365" l="1"/>
  <c r="O365"/>
  <c r="Y365"/>
  <c r="K366" s="1"/>
  <c r="G365"/>
  <c r="R365" s="1"/>
  <c r="M372" s="1"/>
  <c r="Q372" s="1"/>
  <c r="J366"/>
  <c r="W379" s="1"/>
  <c r="X379" s="1"/>
  <c r="I366" l="1"/>
  <c r="Z366"/>
  <c r="T366" s="1"/>
  <c r="B366"/>
  <c r="H366"/>
  <c r="Y366" l="1"/>
  <c r="K367" s="1"/>
  <c r="O366"/>
  <c r="AB366"/>
  <c r="G366"/>
  <c r="R366" s="1"/>
  <c r="M373" s="1"/>
  <c r="Q373" s="1"/>
  <c r="J367"/>
  <c r="W380" s="1"/>
  <c r="X380" s="1"/>
  <c r="H367" l="1"/>
  <c r="G367" s="1"/>
  <c r="R367" s="1"/>
  <c r="M374" s="1"/>
  <c r="Q374" s="1"/>
  <c r="B367"/>
  <c r="AB367" s="1"/>
  <c r="I367"/>
  <c r="Z367"/>
  <c r="T367" s="1"/>
  <c r="J368" l="1"/>
  <c r="W381" s="1"/>
  <c r="X381" s="1"/>
  <c r="O367"/>
  <c r="Y367"/>
  <c r="K368" s="1"/>
  <c r="I368" l="1"/>
  <c r="B368"/>
  <c r="AB368" s="1"/>
  <c r="H368"/>
  <c r="J369" s="1"/>
  <c r="Z368"/>
  <c r="T368" s="1"/>
  <c r="G368"/>
  <c r="R368" s="1"/>
  <c r="M375" s="1"/>
  <c r="Q375" s="1"/>
  <c r="I369" l="1"/>
  <c r="Y369" s="1"/>
  <c r="K370" s="1"/>
  <c r="W382"/>
  <c r="X382" s="1"/>
  <c r="Z369"/>
  <c r="T369" s="1"/>
  <c r="Y368"/>
  <c r="K369" s="1"/>
  <c r="O368"/>
  <c r="H369"/>
  <c r="B369"/>
  <c r="AB369" s="1"/>
  <c r="J370" l="1"/>
  <c r="W383" s="1"/>
  <c r="X383" s="1"/>
  <c r="O369"/>
  <c r="G369"/>
  <c r="R369" s="1"/>
  <c r="M376" s="1"/>
  <c r="Q376" s="1"/>
  <c r="B370" l="1"/>
  <c r="AB370" s="1"/>
  <c r="Z370"/>
  <c r="T370" s="1"/>
  <c r="H370"/>
  <c r="G370" s="1"/>
  <c r="R370" s="1"/>
  <c r="M377" s="1"/>
  <c r="Q377" s="1"/>
  <c r="I370"/>
  <c r="Y370" s="1"/>
  <c r="K371" s="1"/>
  <c r="J371"/>
  <c r="H371" s="1"/>
  <c r="O370"/>
  <c r="G371" l="1"/>
  <c r="R371" s="1"/>
  <c r="M378" s="1"/>
  <c r="Q378" s="1"/>
  <c r="J372"/>
  <c r="W385" s="1"/>
  <c r="I371"/>
  <c r="W384"/>
  <c r="X384" s="1"/>
  <c r="B371"/>
  <c r="Z371"/>
  <c r="T371" s="1"/>
  <c r="H372" l="1"/>
  <c r="O371"/>
  <c r="Y371"/>
  <c r="K372" s="1"/>
  <c r="I372"/>
  <c r="AB371"/>
  <c r="B372"/>
  <c r="X385"/>
  <c r="Z372"/>
  <c r="T372" s="1"/>
  <c r="AB372" l="1"/>
  <c r="J373"/>
  <c r="W386" s="1"/>
  <c r="X386" s="1"/>
  <c r="G372"/>
  <c r="R372" s="1"/>
  <c r="M379" s="1"/>
  <c r="Q379" s="1"/>
  <c r="Y372"/>
  <c r="K373" s="1"/>
  <c r="O372"/>
  <c r="B373" l="1"/>
  <c r="AB373" s="1"/>
  <c r="I373"/>
  <c r="Y373" s="1"/>
  <c r="K374" s="1"/>
  <c r="Z373"/>
  <c r="T373" s="1"/>
  <c r="H373"/>
  <c r="O373" l="1"/>
  <c r="J374"/>
  <c r="G373"/>
  <c r="R373" s="1"/>
  <c r="M380" s="1"/>
  <c r="Q380" s="1"/>
  <c r="W387" l="1"/>
  <c r="X387" s="1"/>
  <c r="I374"/>
  <c r="B374"/>
  <c r="H374"/>
  <c r="Z374"/>
  <c r="T374" s="1"/>
  <c r="O374" l="1"/>
  <c r="Y374"/>
  <c r="K375" s="1"/>
  <c r="AB374"/>
  <c r="J375"/>
  <c r="W388" s="1"/>
  <c r="X388" s="1"/>
  <c r="G374"/>
  <c r="R374" s="1"/>
  <c r="M381" s="1"/>
  <c r="Q381" s="1"/>
  <c r="Z375" l="1"/>
  <c r="T375" s="1"/>
  <c r="I375"/>
  <c r="H375"/>
  <c r="B375"/>
  <c r="O375" l="1"/>
  <c r="Y375"/>
  <c r="K376" s="1"/>
  <c r="AB375"/>
  <c r="G375"/>
  <c r="R375" s="1"/>
  <c r="M382" s="1"/>
  <c r="Q382" s="1"/>
  <c r="J376"/>
  <c r="W389" s="1"/>
  <c r="X389" s="1"/>
  <c r="H376" l="1"/>
  <c r="J377" s="1"/>
  <c r="B376"/>
  <c r="AB376" s="1"/>
  <c r="I376"/>
  <c r="Z376"/>
  <c r="T376" s="1"/>
  <c r="W390" l="1"/>
  <c r="X390" s="1"/>
  <c r="B377"/>
  <c r="AB377" s="1"/>
  <c r="G376"/>
  <c r="R376" s="1"/>
  <c r="M383" s="1"/>
  <c r="Q383" s="1"/>
  <c r="Y376"/>
  <c r="K377" s="1"/>
  <c r="O376"/>
  <c r="I377"/>
  <c r="H377"/>
  <c r="Z377"/>
  <c r="T377" s="1"/>
  <c r="O377" l="1"/>
  <c r="Y377"/>
  <c r="K378" s="1"/>
  <c r="G377"/>
  <c r="R377" s="1"/>
  <c r="M384" s="1"/>
  <c r="Q384" s="1"/>
  <c r="J378"/>
  <c r="H378" s="1"/>
  <c r="G378" l="1"/>
  <c r="R378" s="1"/>
  <c r="M385" s="1"/>
  <c r="Q385" s="1"/>
  <c r="J379"/>
  <c r="W392" s="1"/>
  <c r="W391"/>
  <c r="X391" s="1"/>
  <c r="B378"/>
  <c r="Z378"/>
  <c r="T378" s="1"/>
  <c r="I378"/>
  <c r="AB378" l="1"/>
  <c r="B379"/>
  <c r="Z379"/>
  <c r="T379" s="1"/>
  <c r="O378"/>
  <c r="Y378"/>
  <c r="K379" s="1"/>
  <c r="I379"/>
  <c r="X392"/>
  <c r="H379"/>
  <c r="O379" l="1"/>
  <c r="Y379"/>
  <c r="K380" s="1"/>
  <c r="AB379"/>
  <c r="G379"/>
  <c r="R379" s="1"/>
  <c r="M386" s="1"/>
  <c r="Q386" s="1"/>
  <c r="J380"/>
  <c r="W393" s="1"/>
  <c r="X393" s="1"/>
  <c r="Z380" l="1"/>
  <c r="T380" s="1"/>
  <c r="B380"/>
  <c r="AB380" s="1"/>
  <c r="I380"/>
  <c r="H380"/>
  <c r="O380" l="1"/>
  <c r="Y380"/>
  <c r="K381" s="1"/>
  <c r="G380"/>
  <c r="R380" s="1"/>
  <c r="M387" s="1"/>
  <c r="Q387" s="1"/>
  <c r="J381"/>
  <c r="W394" l="1"/>
  <c r="X394" s="1"/>
  <c r="B381"/>
  <c r="H381"/>
  <c r="Z381"/>
  <c r="T381" s="1"/>
  <c r="I381"/>
  <c r="O381" l="1"/>
  <c r="Y381"/>
  <c r="K382" s="1"/>
  <c r="AB381"/>
  <c r="J382"/>
  <c r="I382" s="1"/>
  <c r="G381"/>
  <c r="R381" s="1"/>
  <c r="M388" s="1"/>
  <c r="Q388" s="1"/>
  <c r="O382" l="1"/>
  <c r="Y382"/>
  <c r="K383" s="1"/>
  <c r="B382"/>
  <c r="H382"/>
  <c r="W395"/>
  <c r="X395" s="1"/>
  <c r="Z382"/>
  <c r="T382" s="1"/>
  <c r="G382" l="1"/>
  <c r="R382" s="1"/>
  <c r="M389" s="1"/>
  <c r="Q389" s="1"/>
  <c r="J383"/>
  <c r="Z383" s="1"/>
  <c r="T383" s="1"/>
  <c r="AB382"/>
  <c r="B383" l="1"/>
  <c r="W396"/>
  <c r="X396" s="1"/>
  <c r="I383"/>
  <c r="H383"/>
  <c r="AB383" l="1"/>
  <c r="O383"/>
  <c r="Y383"/>
  <c r="K384" s="1"/>
  <c r="G383"/>
  <c r="R383" s="1"/>
  <c r="M390" s="1"/>
  <c r="Q390" s="1"/>
  <c r="J384"/>
  <c r="H384" s="1"/>
  <c r="I384" l="1"/>
  <c r="O384" s="1"/>
  <c r="B384"/>
  <c r="AB384" s="1"/>
  <c r="Z384"/>
  <c r="T384" s="1"/>
  <c r="W397"/>
  <c r="X397" s="1"/>
  <c r="J385"/>
  <c r="Z385" s="1"/>
  <c r="T385" s="1"/>
  <c r="G384"/>
  <c r="R384" s="1"/>
  <c r="M391" s="1"/>
  <c r="Q391" s="1"/>
  <c r="H385" l="1"/>
  <c r="G385" s="1"/>
  <c r="R385" s="1"/>
  <c r="M392" s="1"/>
  <c r="Q392" s="1"/>
  <c r="Y384"/>
  <c r="K385" s="1"/>
  <c r="I385"/>
  <c r="W398"/>
  <c r="X398" s="1"/>
  <c r="B385"/>
  <c r="AB385" s="1"/>
  <c r="J386" l="1"/>
  <c r="I386" s="1"/>
  <c r="Y385"/>
  <c r="K386" s="1"/>
  <c r="O385"/>
  <c r="W399" l="1"/>
  <c r="X399" s="1"/>
  <c r="B386"/>
  <c r="AB386" s="1"/>
  <c r="H386"/>
  <c r="G386" s="1"/>
  <c r="R386" s="1"/>
  <c r="M393" s="1"/>
  <c r="Q393" s="1"/>
  <c r="Z386"/>
  <c r="T386" s="1"/>
  <c r="Y386"/>
  <c r="K387" s="1"/>
  <c r="O386"/>
  <c r="J387" l="1"/>
  <c r="H387" s="1"/>
  <c r="B387" l="1"/>
  <c r="AB387" s="1"/>
  <c r="Z387"/>
  <c r="T387" s="1"/>
  <c r="I387"/>
  <c r="O387" s="1"/>
  <c r="W400"/>
  <c r="X400" s="1"/>
  <c r="G387"/>
  <c r="R387" s="1"/>
  <c r="M394" s="1"/>
  <c r="Q394" s="1"/>
  <c r="J388"/>
  <c r="W401" s="1"/>
  <c r="X401" l="1"/>
  <c r="Y387"/>
  <c r="K388" s="1"/>
  <c r="B388"/>
  <c r="AB388" s="1"/>
  <c r="H388"/>
  <c r="Z388"/>
  <c r="T388" s="1"/>
  <c r="I388"/>
  <c r="J389" l="1"/>
  <c r="W402" s="1"/>
  <c r="X402" s="1"/>
  <c r="G388"/>
  <c r="R388" s="1"/>
  <c r="M395" s="1"/>
  <c r="Q395" s="1"/>
  <c r="O388"/>
  <c r="Y388"/>
  <c r="K389" s="1"/>
  <c r="I389" l="1"/>
  <c r="Z389"/>
  <c r="T389" s="1"/>
  <c r="B389"/>
  <c r="AB389" s="1"/>
  <c r="H389"/>
  <c r="O389" l="1"/>
  <c r="Y389"/>
  <c r="K390" s="1"/>
  <c r="J390"/>
  <c r="I390" s="1"/>
  <c r="G389"/>
  <c r="R389" s="1"/>
  <c r="M396" s="1"/>
  <c r="Q396" s="1"/>
  <c r="Z390" l="1"/>
  <c r="T390" s="1"/>
  <c r="H390"/>
  <c r="G390" s="1"/>
  <c r="R390" s="1"/>
  <c r="M397" s="1"/>
  <c r="Q397" s="1"/>
  <c r="O390"/>
  <c r="Y390"/>
  <c r="K391" s="1"/>
  <c r="B390"/>
  <c r="W403"/>
  <c r="X403" s="1"/>
  <c r="J391" l="1"/>
  <c r="B391" s="1"/>
  <c r="AB390"/>
  <c r="W404" l="1"/>
  <c r="X404" s="1"/>
  <c r="I391"/>
  <c r="H391"/>
  <c r="Z391"/>
  <c r="T391" s="1"/>
  <c r="AB391"/>
  <c r="Y391" l="1"/>
  <c r="K392" s="1"/>
  <c r="O391"/>
  <c r="G391"/>
  <c r="R391" s="1"/>
  <c r="M398" s="1"/>
  <c r="Q398" s="1"/>
  <c r="J392"/>
  <c r="I392" s="1"/>
  <c r="Y392" l="1"/>
  <c r="K393" s="1"/>
  <c r="O392"/>
  <c r="W405"/>
  <c r="X405" s="1"/>
  <c r="B392"/>
  <c r="H392"/>
  <c r="Z392"/>
  <c r="T392" s="1"/>
  <c r="G392" l="1"/>
  <c r="R392" s="1"/>
  <c r="M399" s="1"/>
  <c r="Q399" s="1"/>
  <c r="J393"/>
  <c r="B393" s="1"/>
  <c r="AB393" s="1"/>
  <c r="AB392"/>
  <c r="I393" l="1"/>
  <c r="W406"/>
  <c r="X406" s="1"/>
  <c r="Z393"/>
  <c r="T393" s="1"/>
  <c r="H393"/>
  <c r="J394" l="1"/>
  <c r="G393"/>
  <c r="R393" s="1"/>
  <c r="M400" s="1"/>
  <c r="Q400" s="1"/>
  <c r="O393"/>
  <c r="Y393"/>
  <c r="K394" s="1"/>
  <c r="W407" l="1"/>
  <c r="X407" s="1"/>
  <c r="B394"/>
  <c r="I394"/>
  <c r="Z394"/>
  <c r="T394" s="1"/>
  <c r="H394"/>
  <c r="J395" l="1"/>
  <c r="G394"/>
  <c r="R394" s="1"/>
  <c r="M401" s="1"/>
  <c r="Q401" s="1"/>
  <c r="AB394"/>
  <c r="Y394"/>
  <c r="K395" s="1"/>
  <c r="O394"/>
  <c r="H395" l="1"/>
  <c r="W408"/>
  <c r="X408" s="1"/>
  <c r="Z395"/>
  <c r="T395" s="1"/>
  <c r="B395"/>
  <c r="I395"/>
  <c r="AB395"/>
  <c r="Y395" l="1"/>
  <c r="K396" s="1"/>
  <c r="O395"/>
  <c r="G395"/>
  <c r="R395" s="1"/>
  <c r="M402" s="1"/>
  <c r="Q402" s="1"/>
  <c r="J396"/>
  <c r="W409" s="1"/>
  <c r="X409" s="1"/>
  <c r="B396"/>
  <c r="I396" l="1"/>
  <c r="Z396"/>
  <c r="T396" s="1"/>
  <c r="H396"/>
  <c r="AB396"/>
  <c r="J397" l="1"/>
  <c r="G396"/>
  <c r="R396" s="1"/>
  <c r="M403" s="1"/>
  <c r="Q403" s="1"/>
  <c r="Y396"/>
  <c r="K397" s="1"/>
  <c r="O396"/>
  <c r="W410" l="1"/>
  <c r="X410" s="1"/>
  <c r="B397"/>
  <c r="Z397"/>
  <c r="T397" s="1"/>
  <c r="I397"/>
  <c r="H397"/>
  <c r="J398" l="1"/>
  <c r="B398" s="1"/>
  <c r="G397"/>
  <c r="R397" s="1"/>
  <c r="M404" s="1"/>
  <c r="Q404" s="1"/>
  <c r="AB397"/>
  <c r="Y397"/>
  <c r="K398" s="1"/>
  <c r="O397"/>
  <c r="AB398" l="1"/>
  <c r="Z398"/>
  <c r="T398" s="1"/>
  <c r="W411"/>
  <c r="X411" s="1"/>
  <c r="H398"/>
  <c r="I398"/>
  <c r="G398" l="1"/>
  <c r="R398" s="1"/>
  <c r="M405" s="1"/>
  <c r="Q405" s="1"/>
  <c r="J399"/>
  <c r="O398"/>
  <c r="Y398"/>
  <c r="K399" s="1"/>
  <c r="B399" l="1"/>
  <c r="W412"/>
  <c r="X412" s="1"/>
  <c r="I399"/>
  <c r="Z399"/>
  <c r="T399" s="1"/>
  <c r="H399"/>
  <c r="AB399" l="1"/>
  <c r="B400"/>
  <c r="G399"/>
  <c r="R399" s="1"/>
  <c r="M406" s="1"/>
  <c r="Q406" s="1"/>
  <c r="J400"/>
  <c r="Z400"/>
  <c r="T400" s="1"/>
  <c r="Y399"/>
  <c r="K400" s="1"/>
  <c r="O399"/>
  <c r="I400"/>
  <c r="AB400" l="1"/>
  <c r="O400"/>
  <c r="Y400"/>
  <c r="K401" s="1"/>
  <c r="H400"/>
  <c r="W413"/>
  <c r="X413" s="1"/>
  <c r="G400" l="1"/>
  <c r="R400" s="1"/>
  <c r="M407" s="1"/>
  <c r="Q407" s="1"/>
  <c r="J401"/>
  <c r="Z401" l="1"/>
  <c r="T401" s="1"/>
  <c r="W414"/>
  <c r="X414" s="1"/>
  <c r="B401"/>
  <c r="I401"/>
  <c r="H401"/>
  <c r="G401" l="1"/>
  <c r="R401" s="1"/>
  <c r="M408" s="1"/>
  <c r="Q408" s="1"/>
  <c r="J402"/>
  <c r="B402" s="1"/>
  <c r="AB401"/>
  <c r="Y401"/>
  <c r="K402" s="1"/>
  <c r="O401"/>
  <c r="AB402" l="1"/>
  <c r="I402"/>
  <c r="W415"/>
  <c r="X415" s="1"/>
  <c r="H402"/>
  <c r="Z402"/>
  <c r="T402" s="1"/>
  <c r="O402" l="1"/>
  <c r="Y402"/>
  <c r="K403" s="1"/>
  <c r="J403"/>
  <c r="I403" s="1"/>
  <c r="G402"/>
  <c r="R402" s="1"/>
  <c r="M409" s="1"/>
  <c r="Q409" s="1"/>
  <c r="H403" l="1"/>
  <c r="G403" s="1"/>
  <c r="R403" s="1"/>
  <c r="M410" s="1"/>
  <c r="Q410" s="1"/>
  <c r="Z403"/>
  <c r="T403" s="1"/>
  <c r="O403"/>
  <c r="Y403"/>
  <c r="K404" s="1"/>
  <c r="W416"/>
  <c r="X416" s="1"/>
  <c r="B403"/>
  <c r="J404" l="1"/>
  <c r="I404" s="1"/>
  <c r="Y404" s="1"/>
  <c r="K405" s="1"/>
  <c r="AB403"/>
  <c r="O404" l="1"/>
  <c r="H404"/>
  <c r="G404" s="1"/>
  <c r="R404" s="1"/>
  <c r="M411" s="1"/>
  <c r="Q411" s="1"/>
  <c r="W417"/>
  <c r="X417" s="1"/>
  <c r="B404"/>
  <c r="Z404"/>
  <c r="T404" s="1"/>
  <c r="AB404"/>
  <c r="J405" l="1"/>
  <c r="B405" s="1"/>
  <c r="W418" l="1"/>
  <c r="X418" s="1"/>
  <c r="Z405"/>
  <c r="T405" s="1"/>
  <c r="H405"/>
  <c r="J406" s="1"/>
  <c r="I405"/>
  <c r="O405" s="1"/>
  <c r="AB405"/>
  <c r="Y405" l="1"/>
  <c r="K406" s="1"/>
  <c r="W419"/>
  <c r="X419" s="1"/>
  <c r="B406"/>
  <c r="AB406" s="1"/>
  <c r="G405"/>
  <c r="R405" s="1"/>
  <c r="M412" s="1"/>
  <c r="Q412" s="1"/>
  <c r="I406"/>
  <c r="Z406"/>
  <c r="T406" s="1"/>
  <c r="H406"/>
  <c r="G406" l="1"/>
  <c r="R406" s="1"/>
  <c r="M413" s="1"/>
  <c r="Q413" s="1"/>
  <c r="J407"/>
  <c r="O406"/>
  <c r="Y406"/>
  <c r="K407" s="1"/>
  <c r="I407"/>
  <c r="O407" l="1"/>
  <c r="Y407"/>
  <c r="K408" s="1"/>
  <c r="Z407"/>
  <c r="T407" s="1"/>
  <c r="W420"/>
  <c r="X420" s="1"/>
  <c r="B407"/>
  <c r="H407"/>
  <c r="AB407" l="1"/>
  <c r="G407"/>
  <c r="R407" s="1"/>
  <c r="M414" s="1"/>
  <c r="Q414" s="1"/>
  <c r="J408"/>
  <c r="B408" s="1"/>
  <c r="Z408" l="1"/>
  <c r="T408" s="1"/>
  <c r="H408"/>
  <c r="G408" s="1"/>
  <c r="R408" s="1"/>
  <c r="M415" s="1"/>
  <c r="Q415" s="1"/>
  <c r="AB408"/>
  <c r="I408"/>
  <c r="W421"/>
  <c r="X421" s="1"/>
  <c r="J409" l="1"/>
  <c r="B409" s="1"/>
  <c r="AB409" s="1"/>
  <c r="O408"/>
  <c r="Y408"/>
  <c r="K409" s="1"/>
  <c r="W422" l="1"/>
  <c r="X422" s="1"/>
  <c r="J410"/>
  <c r="B410" s="1"/>
  <c r="I409"/>
  <c r="O409" s="1"/>
  <c r="H409"/>
  <c r="G409" s="1"/>
  <c r="R409" s="1"/>
  <c r="M416" s="1"/>
  <c r="Q416" s="1"/>
  <c r="Z409"/>
  <c r="T409" s="1"/>
  <c r="W423"/>
  <c r="Y409" l="1"/>
  <c r="K410" s="1"/>
  <c r="J411" s="1"/>
  <c r="X423"/>
  <c r="I410"/>
  <c r="Y410" s="1"/>
  <c r="K411" s="1"/>
  <c r="H410"/>
  <c r="G410" s="1"/>
  <c r="R410" s="1"/>
  <c r="M417" s="1"/>
  <c r="Q417" s="1"/>
  <c r="Z410"/>
  <c r="T410" s="1"/>
  <c r="AB410"/>
  <c r="O410" l="1"/>
  <c r="Z411"/>
  <c r="T411" s="1"/>
  <c r="W424"/>
  <c r="X424" s="1"/>
  <c r="H411"/>
  <c r="I411"/>
  <c r="B411"/>
  <c r="AB411" l="1"/>
  <c r="G411"/>
  <c r="R411" s="1"/>
  <c r="M418" s="1"/>
  <c r="Q418" s="1"/>
  <c r="J412"/>
  <c r="W425" s="1"/>
  <c r="X425" s="1"/>
  <c r="Y411"/>
  <c r="K412" s="1"/>
  <c r="O411"/>
  <c r="H412" l="1"/>
  <c r="J413" s="1"/>
  <c r="H413" s="1"/>
  <c r="I412"/>
  <c r="Y412" s="1"/>
  <c r="K413" s="1"/>
  <c r="Z412"/>
  <c r="T412" s="1"/>
  <c r="B412"/>
  <c r="AB412"/>
  <c r="G412" l="1"/>
  <c r="R412" s="1"/>
  <c r="M419" s="1"/>
  <c r="Q419" s="1"/>
  <c r="O412"/>
  <c r="G413"/>
  <c r="R413" s="1"/>
  <c r="M420" s="1"/>
  <c r="Q420" s="1"/>
  <c r="J414"/>
  <c r="W427" s="1"/>
  <c r="I413"/>
  <c r="W426"/>
  <c r="X426" s="1"/>
  <c r="B413"/>
  <c r="Z413"/>
  <c r="T413" s="1"/>
  <c r="O413" l="1"/>
  <c r="Y413"/>
  <c r="K414" s="1"/>
  <c r="I414"/>
  <c r="H414"/>
  <c r="AB413"/>
  <c r="B414"/>
  <c r="X427"/>
  <c r="Z414"/>
  <c r="T414" s="1"/>
  <c r="AB414" l="1"/>
  <c r="O414"/>
  <c r="Y414"/>
  <c r="K415" s="1"/>
  <c r="J415"/>
  <c r="W428" s="1"/>
  <c r="X428" s="1"/>
  <c r="G414"/>
  <c r="R414" s="1"/>
  <c r="M421" s="1"/>
  <c r="Q421" s="1"/>
  <c r="Z415" l="1"/>
  <c r="T415" s="1"/>
  <c r="I415"/>
  <c r="Y415" s="1"/>
  <c r="K416" s="1"/>
  <c r="B415"/>
  <c r="H415"/>
  <c r="O415" l="1"/>
  <c r="G415"/>
  <c r="R415" s="1"/>
  <c r="M422" s="1"/>
  <c r="Q422" s="1"/>
  <c r="J416"/>
  <c r="B416" s="1"/>
  <c r="AB415"/>
  <c r="W429" l="1"/>
  <c r="X429" s="1"/>
  <c r="I416"/>
  <c r="AB416"/>
  <c r="Z416"/>
  <c r="T416" s="1"/>
  <c r="H416"/>
  <c r="G416" l="1"/>
  <c r="R416" s="1"/>
  <c r="M423" s="1"/>
  <c r="Q423" s="1"/>
  <c r="J417"/>
  <c r="I417" s="1"/>
  <c r="Y416"/>
  <c r="K417" s="1"/>
  <c r="O416"/>
  <c r="O417" l="1"/>
  <c r="Y417"/>
  <c r="K418" s="1"/>
  <c r="B417"/>
  <c r="W430"/>
  <c r="X430" s="1"/>
  <c r="Z417"/>
  <c r="T417" s="1"/>
  <c r="H417"/>
  <c r="G417" l="1"/>
  <c r="R417" s="1"/>
  <c r="M424" s="1"/>
  <c r="Q424" s="1"/>
  <c r="J418"/>
  <c r="H418" s="1"/>
  <c r="AB417"/>
  <c r="B418" l="1"/>
  <c r="AB418" s="1"/>
  <c r="Z418"/>
  <c r="T418" s="1"/>
  <c r="W431"/>
  <c r="X431" s="1"/>
  <c r="I418"/>
  <c r="G418"/>
  <c r="R418" s="1"/>
  <c r="M425" s="1"/>
  <c r="Q425" s="1"/>
  <c r="J419"/>
  <c r="H419" s="1"/>
  <c r="B419" l="1"/>
  <c r="AB419" s="1"/>
  <c r="G419"/>
  <c r="R419" s="1"/>
  <c r="M426" s="1"/>
  <c r="Q426" s="1"/>
  <c r="Y418"/>
  <c r="K419" s="1"/>
  <c r="J420" s="1"/>
  <c r="O418"/>
  <c r="Z419"/>
  <c r="T419" s="1"/>
  <c r="I419"/>
  <c r="W432"/>
  <c r="X432" s="1"/>
  <c r="I420" l="1"/>
  <c r="W433"/>
  <c r="X433" s="1"/>
  <c r="H420"/>
  <c r="Z420"/>
  <c r="T420" s="1"/>
  <c r="B420"/>
  <c r="Y419"/>
  <c r="K420" s="1"/>
  <c r="O419"/>
  <c r="Y420" l="1"/>
  <c r="K421" s="1"/>
  <c r="O420"/>
  <c r="G420"/>
  <c r="R420" s="1"/>
  <c r="M427" s="1"/>
  <c r="Q427" s="1"/>
  <c r="J421"/>
  <c r="W434" s="1"/>
  <c r="X434" s="1"/>
  <c r="AB420"/>
  <c r="B421" l="1"/>
  <c r="AB421" s="1"/>
  <c r="Z421"/>
  <c r="T421" s="1"/>
  <c r="H421"/>
  <c r="I421"/>
  <c r="J422" l="1"/>
  <c r="G421"/>
  <c r="R421" s="1"/>
  <c r="M428" s="1"/>
  <c r="Q428" s="1"/>
  <c r="O421"/>
  <c r="Y421"/>
  <c r="K422" s="1"/>
  <c r="B422" l="1"/>
  <c r="W435"/>
  <c r="X435" s="1"/>
  <c r="Z422"/>
  <c r="T422" s="1"/>
  <c r="I422"/>
  <c r="H422"/>
  <c r="AB422" l="1"/>
  <c r="J423"/>
  <c r="W436" s="1"/>
  <c r="X436" s="1"/>
  <c r="G422"/>
  <c r="R422" s="1"/>
  <c r="M429" s="1"/>
  <c r="Q429" s="1"/>
  <c r="O422"/>
  <c r="Y422"/>
  <c r="K423" s="1"/>
  <c r="I423" l="1"/>
  <c r="Y423" s="1"/>
  <c r="K424" s="1"/>
  <c r="H423"/>
  <c r="J424" s="1"/>
  <c r="Z423"/>
  <c r="T423" s="1"/>
  <c r="B423"/>
  <c r="AB423" s="1"/>
  <c r="G423" l="1"/>
  <c r="R423" s="1"/>
  <c r="M430" s="1"/>
  <c r="Q430" s="1"/>
  <c r="O423"/>
  <c r="B424"/>
  <c r="W437"/>
  <c r="X437" s="1"/>
  <c r="H424"/>
  <c r="Z424"/>
  <c r="T424" s="1"/>
  <c r="I424"/>
  <c r="O424" l="1"/>
  <c r="Y424"/>
  <c r="K425" s="1"/>
  <c r="AB424"/>
  <c r="G424"/>
  <c r="R424" s="1"/>
  <c r="M431" s="1"/>
  <c r="Q431" s="1"/>
  <c r="J425"/>
  <c r="I425" l="1"/>
  <c r="W438"/>
  <c r="X438" s="1"/>
  <c r="H425"/>
  <c r="B425"/>
  <c r="Z425"/>
  <c r="T425" s="1"/>
  <c r="AB425"/>
  <c r="O425" l="1"/>
  <c r="Y425"/>
  <c r="K426" s="1"/>
  <c r="J426"/>
  <c r="W439" s="1"/>
  <c r="X439" s="1"/>
  <c r="G425"/>
  <c r="R425" s="1"/>
  <c r="M432" s="1"/>
  <c r="Q432" s="1"/>
  <c r="Z426" l="1"/>
  <c r="T426" s="1"/>
  <c r="B426"/>
  <c r="AB426" s="1"/>
  <c r="H426"/>
  <c r="G426" s="1"/>
  <c r="R426" s="1"/>
  <c r="M433" s="1"/>
  <c r="Q433" s="1"/>
  <c r="I426"/>
  <c r="Y426" s="1"/>
  <c r="K427" s="1"/>
  <c r="J427" l="1"/>
  <c r="W440" s="1"/>
  <c r="X440" s="1"/>
  <c r="O426"/>
  <c r="I427" l="1"/>
  <c r="Y427" s="1"/>
  <c r="K428" s="1"/>
  <c r="H427"/>
  <c r="G427" s="1"/>
  <c r="R427" s="1"/>
  <c r="M434" s="1"/>
  <c r="Q434" s="1"/>
  <c r="Z427"/>
  <c r="T427" s="1"/>
  <c r="B427"/>
  <c r="AB427" s="1"/>
  <c r="O427" l="1"/>
  <c r="J428"/>
  <c r="H428" s="1"/>
  <c r="G428" s="1"/>
  <c r="R428" s="1"/>
  <c r="M435" s="1"/>
  <c r="Q435" s="1"/>
  <c r="W441" l="1"/>
  <c r="X441" s="1"/>
  <c r="J429"/>
  <c r="W442" s="1"/>
  <c r="I428"/>
  <c r="B428"/>
  <c r="AB428" s="1"/>
  <c r="Z428"/>
  <c r="T428" s="1"/>
  <c r="X442" l="1"/>
  <c r="AB429"/>
  <c r="O428"/>
  <c r="Y428"/>
  <c r="K429" s="1"/>
  <c r="I429"/>
  <c r="Z429"/>
  <c r="T429" s="1"/>
  <c r="B429"/>
  <c r="H429"/>
  <c r="J430" l="1"/>
  <c r="B430" s="1"/>
  <c r="AB430" s="1"/>
  <c r="G429"/>
  <c r="R429" s="1"/>
  <c r="M436" s="1"/>
  <c r="Q436" s="1"/>
  <c r="Y429"/>
  <c r="K430" s="1"/>
  <c r="O429"/>
  <c r="H430" l="1"/>
  <c r="G430" s="1"/>
  <c r="R430" s="1"/>
  <c r="M437" s="1"/>
  <c r="Q437" s="1"/>
  <c r="W443"/>
  <c r="X443" s="1"/>
  <c r="I430"/>
  <c r="Z430"/>
  <c r="T430" s="1"/>
  <c r="J431" l="1"/>
  <c r="O430"/>
  <c r="Y430"/>
  <c r="K431" s="1"/>
  <c r="H431" l="1"/>
  <c r="G431" s="1"/>
  <c r="R431" s="1"/>
  <c r="M438" s="1"/>
  <c r="Q438" s="1"/>
  <c r="W444"/>
  <c r="X444" s="1"/>
  <c r="B431"/>
  <c r="AB431" s="1"/>
  <c r="I431"/>
  <c r="Y431" s="1"/>
  <c r="K432" s="1"/>
  <c r="Z431"/>
  <c r="T431" s="1"/>
  <c r="O431"/>
  <c r="J432" l="1"/>
  <c r="W445" l="1"/>
  <c r="X445" s="1"/>
  <c r="Z432"/>
  <c r="T432" s="1"/>
  <c r="B432"/>
  <c r="AB432" s="1"/>
  <c r="I432"/>
  <c r="H432"/>
  <c r="G432" l="1"/>
  <c r="R432" s="1"/>
  <c r="M439" s="1"/>
  <c r="Q439" s="1"/>
  <c r="J433"/>
  <c r="O432"/>
  <c r="Y432"/>
  <c r="K433" s="1"/>
  <c r="W446" l="1"/>
  <c r="X446" s="1"/>
  <c r="B433"/>
  <c r="I433"/>
  <c r="Z433"/>
  <c r="T433" s="1"/>
  <c r="H433"/>
  <c r="AB433" l="1"/>
  <c r="Y433"/>
  <c r="K434" s="1"/>
  <c r="O433"/>
  <c r="J434"/>
  <c r="W447" s="1"/>
  <c r="X447" s="1"/>
  <c r="G433"/>
  <c r="R433" s="1"/>
  <c r="M440" s="1"/>
  <c r="Q440" s="1"/>
  <c r="H434" l="1"/>
  <c r="J435" s="1"/>
  <c r="W448" s="1"/>
  <c r="X448" s="1"/>
  <c r="I434"/>
  <c r="Y434" s="1"/>
  <c r="K435" s="1"/>
  <c r="B434"/>
  <c r="Z434"/>
  <c r="T434" s="1"/>
  <c r="G434" l="1"/>
  <c r="R434" s="1"/>
  <c r="M441" s="1"/>
  <c r="Q441" s="1"/>
  <c r="O434"/>
  <c r="I435"/>
  <c r="Y435" s="1"/>
  <c r="K436" s="1"/>
  <c r="Z435"/>
  <c r="T435" s="1"/>
  <c r="B435"/>
  <c r="H435"/>
  <c r="AB434"/>
  <c r="AB435" l="1"/>
  <c r="O435"/>
  <c r="G435"/>
  <c r="R435" s="1"/>
  <c r="M442" s="1"/>
  <c r="Q442" s="1"/>
  <c r="J436"/>
  <c r="I436" s="1"/>
  <c r="Y436" s="1"/>
  <c r="K437" s="1"/>
  <c r="Z436" l="1"/>
  <c r="T436" s="1"/>
  <c r="W449"/>
  <c r="X449" s="1"/>
  <c r="B436"/>
  <c r="AB436" s="1"/>
  <c r="H436"/>
  <c r="O436"/>
  <c r="J437" l="1"/>
  <c r="G436"/>
  <c r="R436" s="1"/>
  <c r="M443" s="1"/>
  <c r="Q443" s="1"/>
  <c r="W450" l="1"/>
  <c r="X450" s="1"/>
  <c r="B437"/>
  <c r="I437"/>
  <c r="Z437"/>
  <c r="T437" s="1"/>
  <c r="H437"/>
  <c r="J438" l="1"/>
  <c r="G437"/>
  <c r="R437" s="1"/>
  <c r="M444" s="1"/>
  <c r="Q444" s="1"/>
  <c r="Y437"/>
  <c r="K438" s="1"/>
  <c r="O437"/>
  <c r="AB437"/>
  <c r="Z438" l="1"/>
  <c r="T438" s="1"/>
  <c r="W451"/>
  <c r="X451" s="1"/>
  <c r="H438"/>
  <c r="B438"/>
  <c r="I438"/>
  <c r="G438" l="1"/>
  <c r="R438" s="1"/>
  <c r="M445" s="1"/>
  <c r="Q445" s="1"/>
  <c r="J439"/>
  <c r="W452" s="1"/>
  <c r="X452" s="1"/>
  <c r="Y438"/>
  <c r="K439" s="1"/>
  <c r="O438"/>
  <c r="AB438"/>
  <c r="B439" l="1"/>
  <c r="AB439" s="1"/>
  <c r="I439"/>
  <c r="H439"/>
  <c r="Z439"/>
  <c r="T439" s="1"/>
  <c r="G439" l="1"/>
  <c r="R439" s="1"/>
  <c r="M446" s="1"/>
  <c r="Q446" s="1"/>
  <c r="J440"/>
  <c r="H440" s="1"/>
  <c r="O439"/>
  <c r="Y439"/>
  <c r="K440" s="1"/>
  <c r="I440" l="1"/>
  <c r="Y440" s="1"/>
  <c r="K441" s="1"/>
  <c r="Z440"/>
  <c r="T440" s="1"/>
  <c r="G440"/>
  <c r="R440" s="1"/>
  <c r="M447" s="1"/>
  <c r="Q447" s="1"/>
  <c r="J441"/>
  <c r="W454" s="1"/>
  <c r="W453"/>
  <c r="X453" s="1"/>
  <c r="B440"/>
  <c r="O440" l="1"/>
  <c r="X454"/>
  <c r="B441"/>
  <c r="AB440"/>
  <c r="Z441"/>
  <c r="T441" s="1"/>
  <c r="H441"/>
  <c r="I441"/>
  <c r="AB441" l="1"/>
  <c r="O441"/>
  <c r="Y441"/>
  <c r="K442" s="1"/>
  <c r="G441"/>
  <c r="R441" s="1"/>
  <c r="M448" s="1"/>
  <c r="Q448" s="1"/>
  <c r="J442"/>
  <c r="W455" s="1"/>
  <c r="X455" s="1"/>
  <c r="H442" l="1"/>
  <c r="I442"/>
  <c r="Z442"/>
  <c r="T442" s="1"/>
  <c r="B442"/>
  <c r="G442" l="1"/>
  <c r="R442" s="1"/>
  <c r="M449" s="1"/>
  <c r="Q449" s="1"/>
  <c r="J443"/>
  <c r="O442"/>
  <c r="Y442"/>
  <c r="K443" s="1"/>
  <c r="AB442"/>
  <c r="H443" l="1"/>
  <c r="W456"/>
  <c r="X456" s="1"/>
  <c r="I443"/>
  <c r="Z443"/>
  <c r="T443" s="1"/>
  <c r="B443"/>
  <c r="AB443" l="1"/>
  <c r="B444"/>
  <c r="G443"/>
  <c r="R443" s="1"/>
  <c r="M450" s="1"/>
  <c r="Q450" s="1"/>
  <c r="J444"/>
  <c r="Z444"/>
  <c r="T444" s="1"/>
  <c r="O443"/>
  <c r="Y443"/>
  <c r="K444" s="1"/>
  <c r="I444"/>
  <c r="AB444" l="1"/>
  <c r="Y444"/>
  <c r="K445" s="1"/>
  <c r="O444"/>
  <c r="H444"/>
  <c r="W457"/>
  <c r="X457" s="1"/>
  <c r="G444" l="1"/>
  <c r="R444" s="1"/>
  <c r="M451" s="1"/>
  <c r="Q451" s="1"/>
  <c r="J445"/>
  <c r="Z445" s="1"/>
  <c r="T445" s="1"/>
  <c r="H445" l="1"/>
  <c r="B445"/>
  <c r="AB445" s="1"/>
  <c r="W458"/>
  <c r="X458" s="1"/>
  <c r="I445"/>
  <c r="G445" l="1"/>
  <c r="R445" s="1"/>
  <c r="M452" s="1"/>
  <c r="Q452" s="1"/>
  <c r="J446"/>
  <c r="H446" s="1"/>
  <c r="Y445"/>
  <c r="K446" s="1"/>
  <c r="O445"/>
  <c r="I446" l="1"/>
  <c r="Y446" s="1"/>
  <c r="K447" s="1"/>
  <c r="Z446"/>
  <c r="T446" s="1"/>
  <c r="J447"/>
  <c r="W460" s="1"/>
  <c r="G446"/>
  <c r="R446" s="1"/>
  <c r="M453" s="1"/>
  <c r="Q453" s="1"/>
  <c r="O446"/>
  <c r="B446"/>
  <c r="W459"/>
  <c r="X459" s="1"/>
  <c r="X460" l="1"/>
  <c r="H447"/>
  <c r="AB446"/>
  <c r="B447"/>
  <c r="I447"/>
  <c r="Z447"/>
  <c r="T447" s="1"/>
  <c r="J448" l="1"/>
  <c r="G447"/>
  <c r="R447" s="1"/>
  <c r="M454" s="1"/>
  <c r="Q454" s="1"/>
  <c r="AB447"/>
  <c r="Y447"/>
  <c r="K448" s="1"/>
  <c r="O447"/>
  <c r="I448" l="1"/>
  <c r="W461"/>
  <c r="X461" s="1"/>
  <c r="B448"/>
  <c r="Z448"/>
  <c r="T448" s="1"/>
  <c r="H448"/>
  <c r="J449" l="1"/>
  <c r="W462" s="1"/>
  <c r="X462" s="1"/>
  <c r="G448"/>
  <c r="R448" s="1"/>
  <c r="M455" s="1"/>
  <c r="Q455" s="1"/>
  <c r="Y448"/>
  <c r="K449" s="1"/>
  <c r="O448"/>
  <c r="AB448"/>
  <c r="B449" l="1"/>
  <c r="AB449" s="1"/>
  <c r="H449"/>
  <c r="I449"/>
  <c r="Z449"/>
  <c r="T449" s="1"/>
  <c r="G449" l="1"/>
  <c r="R449" s="1"/>
  <c r="M456" s="1"/>
  <c r="Q456" s="1"/>
  <c r="J450"/>
  <c r="H450" s="1"/>
  <c r="Y449"/>
  <c r="K450" s="1"/>
  <c r="O449"/>
  <c r="I450" l="1"/>
  <c r="Y450" s="1"/>
  <c r="K451" s="1"/>
  <c r="G450"/>
  <c r="R450" s="1"/>
  <c r="M457" s="1"/>
  <c r="Q457" s="1"/>
  <c r="J451"/>
  <c r="Z450"/>
  <c r="T450" s="1"/>
  <c r="W463"/>
  <c r="X463" s="1"/>
  <c r="B450"/>
  <c r="O450" l="1"/>
  <c r="I451"/>
  <c r="Y451" s="1"/>
  <c r="K452" s="1"/>
  <c r="Z451"/>
  <c r="T451" s="1"/>
  <c r="W464"/>
  <c r="X464" s="1"/>
  <c r="H451"/>
  <c r="AB450"/>
  <c r="B451"/>
  <c r="O451" l="1"/>
  <c r="G451"/>
  <c r="R451" s="1"/>
  <c r="M458" s="1"/>
  <c r="Q458" s="1"/>
  <c r="J452"/>
  <c r="B452" s="1"/>
  <c r="AB451"/>
  <c r="AB452" l="1"/>
  <c r="W465"/>
  <c r="X465" s="1"/>
  <c r="I452"/>
  <c r="Z452"/>
  <c r="T452" s="1"/>
  <c r="H452"/>
  <c r="Y452" l="1"/>
  <c r="K453" s="1"/>
  <c r="O452"/>
  <c r="G452"/>
  <c r="R452" s="1"/>
  <c r="M459" s="1"/>
  <c r="Q459" s="1"/>
  <c r="J453"/>
  <c r="B453" l="1"/>
  <c r="W466"/>
  <c r="X466" s="1"/>
  <c r="Z453"/>
  <c r="T453" s="1"/>
  <c r="H453"/>
  <c r="I453"/>
  <c r="Y453" l="1"/>
  <c r="K454" s="1"/>
  <c r="O453"/>
  <c r="AB453"/>
  <c r="G453"/>
  <c r="R453" s="1"/>
  <c r="M460" s="1"/>
  <c r="Q460" s="1"/>
  <c r="J454"/>
  <c r="W467" s="1"/>
  <c r="X467" s="1"/>
  <c r="H454" l="1"/>
  <c r="J455" s="1"/>
  <c r="Z455" s="1"/>
  <c r="T455" s="1"/>
  <c r="B454"/>
  <c r="AB454" s="1"/>
  <c r="I454"/>
  <c r="Z454"/>
  <c r="T454" s="1"/>
  <c r="G454" l="1"/>
  <c r="R454" s="1"/>
  <c r="M461" s="1"/>
  <c r="Q461" s="1"/>
  <c r="Y454"/>
  <c r="K455" s="1"/>
  <c r="O454"/>
  <c r="I455"/>
  <c r="W468"/>
  <c r="X468" s="1"/>
  <c r="B455"/>
  <c r="AB455" s="1"/>
  <c r="H455"/>
  <c r="G455" l="1"/>
  <c r="R455" s="1"/>
  <c r="M462" s="1"/>
  <c r="Q462" s="1"/>
  <c r="J456"/>
  <c r="Z456" s="1"/>
  <c r="T456" s="1"/>
  <c r="Y455"/>
  <c r="K456" s="1"/>
  <c r="O455"/>
  <c r="B456" l="1"/>
  <c r="W469"/>
  <c r="X469" s="1"/>
  <c r="I456"/>
  <c r="H456"/>
  <c r="Y456" l="1"/>
  <c r="K457" s="1"/>
  <c r="O456"/>
  <c r="AB456"/>
  <c r="J457"/>
  <c r="W470" s="1"/>
  <c r="X470" s="1"/>
  <c r="G456"/>
  <c r="R456" s="1"/>
  <c r="M463" s="1"/>
  <c r="Q463" s="1"/>
  <c r="H457"/>
  <c r="J458" l="1"/>
  <c r="W471" s="1"/>
  <c r="X471" s="1"/>
  <c r="G457"/>
  <c r="R457" s="1"/>
  <c r="M464" s="1"/>
  <c r="Q464" s="1"/>
  <c r="I457"/>
  <c r="Z457"/>
  <c r="T457" s="1"/>
  <c r="B457"/>
  <c r="O457" l="1"/>
  <c r="Y457"/>
  <c r="K458" s="1"/>
  <c r="I458"/>
  <c r="AB457"/>
  <c r="B458"/>
  <c r="Z458"/>
  <c r="T458" s="1"/>
  <c r="H458"/>
  <c r="Y458" l="1"/>
  <c r="K459" s="1"/>
  <c r="O458"/>
  <c r="G458"/>
  <c r="R458" s="1"/>
  <c r="M465" s="1"/>
  <c r="Q465" s="1"/>
  <c r="J459"/>
  <c r="W472" s="1"/>
  <c r="X472" s="1"/>
  <c r="AB458"/>
  <c r="B459" l="1"/>
  <c r="AB459" s="1"/>
  <c r="H459"/>
  <c r="Z459"/>
  <c r="T459" s="1"/>
  <c r="I459"/>
  <c r="G459" l="1"/>
  <c r="R459" s="1"/>
  <c r="M466" s="1"/>
  <c r="Q466" s="1"/>
  <c r="J460"/>
  <c r="O459"/>
  <c r="Y459"/>
  <c r="K460" s="1"/>
  <c r="I460" l="1"/>
  <c r="W473"/>
  <c r="X473" s="1"/>
  <c r="B460"/>
  <c r="Z460"/>
  <c r="T460" s="1"/>
  <c r="H460"/>
  <c r="AB460" l="1"/>
  <c r="AB461" s="1"/>
  <c r="B461"/>
  <c r="G460"/>
  <c r="R460" s="1"/>
  <c r="M467" s="1"/>
  <c r="Q467" s="1"/>
  <c r="J461"/>
  <c r="Z461"/>
  <c r="T461" s="1"/>
  <c r="Y460"/>
  <c r="K461" s="1"/>
  <c r="O460"/>
  <c r="I461"/>
  <c r="O461" l="1"/>
  <c r="Y461"/>
  <c r="K462" s="1"/>
  <c r="H461"/>
  <c r="W474"/>
  <c r="X474" s="1"/>
  <c r="J462" l="1"/>
  <c r="G461"/>
  <c r="R461" s="1"/>
  <c r="M468" s="1"/>
  <c r="Q468" s="1"/>
  <c r="W475" l="1"/>
  <c r="X475" s="1"/>
  <c r="B462"/>
  <c r="I462"/>
  <c r="H462"/>
  <c r="Z462"/>
  <c r="T462" s="1"/>
  <c r="Y462" l="1"/>
  <c r="K463" s="1"/>
  <c r="O462"/>
  <c r="AB462"/>
  <c r="J463"/>
  <c r="W476" s="1"/>
  <c r="X476" s="1"/>
  <c r="G462"/>
  <c r="R462" s="1"/>
  <c r="M469" s="1"/>
  <c r="Q469" s="1"/>
  <c r="H463"/>
  <c r="AB463" l="1"/>
  <c r="G463"/>
  <c r="R463" s="1"/>
  <c r="M470" s="1"/>
  <c r="Q470" s="1"/>
  <c r="J464"/>
  <c r="I463"/>
  <c r="Z463"/>
  <c r="T463" s="1"/>
  <c r="B463"/>
  <c r="AB464" l="1"/>
  <c r="Y463"/>
  <c r="K464" s="1"/>
  <c r="O463"/>
  <c r="I464"/>
  <c r="Z464"/>
  <c r="T464" s="1"/>
  <c r="W477"/>
  <c r="X477" s="1"/>
  <c r="B464"/>
  <c r="H464"/>
  <c r="J465" l="1"/>
  <c r="W478" s="1"/>
  <c r="X478" s="1"/>
  <c r="G464"/>
  <c r="R464" s="1"/>
  <c r="M471" s="1"/>
  <c r="Q471" s="1"/>
  <c r="Y464"/>
  <c r="K465" s="1"/>
  <c r="O464"/>
  <c r="H465" l="1"/>
  <c r="J466" s="1"/>
  <c r="W479" s="1"/>
  <c r="X479" s="1"/>
  <c r="B465"/>
  <c r="I465"/>
  <c r="Z465"/>
  <c r="T465" s="1"/>
  <c r="G465" l="1"/>
  <c r="R465" s="1"/>
  <c r="M472" s="1"/>
  <c r="Q472" s="1"/>
  <c r="AB465"/>
  <c r="AB466" s="1"/>
  <c r="B466"/>
  <c r="Z466"/>
  <c r="T466" s="1"/>
  <c r="O465"/>
  <c r="Y465"/>
  <c r="K466" s="1"/>
  <c r="I466"/>
  <c r="H466"/>
  <c r="Y466" l="1"/>
  <c r="K467" s="1"/>
  <c r="O466"/>
  <c r="G466"/>
  <c r="R466" s="1"/>
  <c r="M473" s="1"/>
  <c r="Q473" s="1"/>
  <c r="J467"/>
  <c r="W480" s="1"/>
  <c r="X480" s="1"/>
  <c r="I467" l="1"/>
  <c r="Y467" s="1"/>
  <c r="K468" s="1"/>
  <c r="B467"/>
  <c r="AB467" s="1"/>
  <c r="Z467"/>
  <c r="T467" s="1"/>
  <c r="H467"/>
  <c r="O467" l="1"/>
  <c r="G467"/>
  <c r="R467" s="1"/>
  <c r="M474" s="1"/>
  <c r="Q474" s="1"/>
  <c r="J468"/>
  <c r="B468" l="1"/>
  <c r="W481"/>
  <c r="X481" s="1"/>
  <c r="I468"/>
  <c r="Z468"/>
  <c r="T468" s="1"/>
  <c r="H468"/>
  <c r="AB468" l="1"/>
  <c r="Y468"/>
  <c r="K469" s="1"/>
  <c r="O468"/>
  <c r="J469"/>
  <c r="B469" s="1"/>
  <c r="G468"/>
  <c r="R468" s="1"/>
  <c r="M475" s="1"/>
  <c r="Q475" s="1"/>
  <c r="I469" l="1"/>
  <c r="O469" s="1"/>
  <c r="AB469"/>
  <c r="Z469"/>
  <c r="T469" s="1"/>
  <c r="W482"/>
  <c r="X482" s="1"/>
  <c r="H469"/>
  <c r="Y469" l="1"/>
  <c r="K470" s="1"/>
  <c r="J470"/>
  <c r="H470" s="1"/>
  <c r="G469"/>
  <c r="R469" s="1"/>
  <c r="M476" s="1"/>
  <c r="Q476" s="1"/>
  <c r="J471" l="1"/>
  <c r="G470"/>
  <c r="R470" s="1"/>
  <c r="M477" s="1"/>
  <c r="Q477" s="1"/>
  <c r="W483"/>
  <c r="X483" s="1"/>
  <c r="I470"/>
  <c r="B470"/>
  <c r="Z470"/>
  <c r="T470" s="1"/>
  <c r="H471" l="1"/>
  <c r="W484"/>
  <c r="X484" s="1"/>
  <c r="B471"/>
  <c r="AB470"/>
  <c r="O470"/>
  <c r="Y470"/>
  <c r="K471" s="1"/>
  <c r="I471"/>
  <c r="Z471"/>
  <c r="T471" s="1"/>
  <c r="J472" l="1"/>
  <c r="W485" s="1"/>
  <c r="X485" s="1"/>
  <c r="G471"/>
  <c r="R471" s="1"/>
  <c r="M478" s="1"/>
  <c r="Q478" s="1"/>
  <c r="O471"/>
  <c r="Y471"/>
  <c r="K472" s="1"/>
  <c r="AB471"/>
  <c r="I472" l="1"/>
  <c r="H472"/>
  <c r="B472"/>
  <c r="Z472"/>
  <c r="T472" s="1"/>
  <c r="Y472" l="1"/>
  <c r="K473" s="1"/>
  <c r="O472"/>
  <c r="J473"/>
  <c r="W486" s="1"/>
  <c r="X486" s="1"/>
  <c r="G472"/>
  <c r="R472" s="1"/>
  <c r="M479" s="1"/>
  <c r="Q479" s="1"/>
  <c r="AB472"/>
  <c r="B473" l="1"/>
  <c r="AB473" s="1"/>
  <c r="H473"/>
  <c r="G473" s="1"/>
  <c r="R473" s="1"/>
  <c r="M480" s="1"/>
  <c r="Q480" s="1"/>
  <c r="Z473"/>
  <c r="T473" s="1"/>
  <c r="I473"/>
  <c r="O473" s="1"/>
  <c r="J474"/>
  <c r="W487" s="1"/>
  <c r="X487" s="1"/>
  <c r="Y473" l="1"/>
  <c r="K474" s="1"/>
  <c r="B474"/>
  <c r="AB474" s="1"/>
  <c r="Z474"/>
  <c r="T474" s="1"/>
  <c r="I474"/>
  <c r="H474"/>
  <c r="O474" l="1"/>
  <c r="Y474"/>
  <c r="K475" s="1"/>
  <c r="G474"/>
  <c r="R474" s="1"/>
  <c r="M481" s="1"/>
  <c r="Q481" s="1"/>
  <c r="J475"/>
  <c r="H475" s="1"/>
  <c r="G475" l="1"/>
  <c r="R475" s="1"/>
  <c r="M482" s="1"/>
  <c r="Q482" s="1"/>
  <c r="J476"/>
  <c r="W489" s="1"/>
  <c r="Z475"/>
  <c r="T475" s="1"/>
  <c r="W488"/>
  <c r="X488" s="1"/>
  <c r="B475"/>
  <c r="I475"/>
  <c r="H476" l="1"/>
  <c r="AB475"/>
  <c r="B476"/>
  <c r="Y475"/>
  <c r="K476" s="1"/>
  <c r="O475"/>
  <c r="I476"/>
  <c r="X489"/>
  <c r="Z476"/>
  <c r="T476" s="1"/>
  <c r="J477" l="1"/>
  <c r="Z477" s="1"/>
  <c r="T477" s="1"/>
  <c r="G476"/>
  <c r="R476" s="1"/>
  <c r="M483" s="1"/>
  <c r="Q483" s="1"/>
  <c r="O476"/>
  <c r="Y476"/>
  <c r="K477" s="1"/>
  <c r="AB476"/>
  <c r="H477" l="1"/>
  <c r="W490"/>
  <c r="X490" s="1"/>
  <c r="B477"/>
  <c r="I477"/>
  <c r="J478" l="1"/>
  <c r="G477"/>
  <c r="R477" s="1"/>
  <c r="M484" s="1"/>
  <c r="Q484" s="1"/>
  <c r="AB477"/>
  <c r="O477"/>
  <c r="Y477"/>
  <c r="K478" s="1"/>
  <c r="H478" l="1"/>
  <c r="W491"/>
  <c r="X491" s="1"/>
  <c r="B478"/>
  <c r="Z478"/>
  <c r="T478" s="1"/>
  <c r="I478"/>
  <c r="AB478"/>
  <c r="G478" l="1"/>
  <c r="R478" s="1"/>
  <c r="M485" s="1"/>
  <c r="Q485" s="1"/>
  <c r="Y478"/>
  <c r="K479" s="1"/>
  <c r="O478"/>
  <c r="J479"/>
  <c r="W492" s="1"/>
  <c r="X492" s="1"/>
  <c r="I479" l="1"/>
  <c r="Z479"/>
  <c r="T479" s="1"/>
  <c r="H479"/>
  <c r="B479"/>
  <c r="G479" l="1"/>
  <c r="R479" s="1"/>
  <c r="M486" s="1"/>
  <c r="Q486" s="1"/>
  <c r="J480"/>
  <c r="W493" s="1"/>
  <c r="X493" s="1"/>
  <c r="O479"/>
  <c r="Y479"/>
  <c r="K480" s="1"/>
  <c r="AB479"/>
  <c r="Z480" l="1"/>
  <c r="T480" s="1"/>
  <c r="I480"/>
  <c r="B480"/>
  <c r="H480"/>
  <c r="AB480" l="1"/>
  <c r="O480"/>
  <c r="Y480"/>
  <c r="K481" s="1"/>
  <c r="J481"/>
  <c r="B481" s="1"/>
  <c r="G480"/>
  <c r="R480" s="1"/>
  <c r="M487" s="1"/>
  <c r="Q487" s="1"/>
  <c r="I481" l="1"/>
  <c r="Y481" s="1"/>
  <c r="K482" s="1"/>
  <c r="AB481"/>
  <c r="Z481"/>
  <c r="T481" s="1"/>
  <c r="W494"/>
  <c r="X494" s="1"/>
  <c r="H481"/>
  <c r="O481" l="1"/>
  <c r="J482"/>
  <c r="G481"/>
  <c r="R481" s="1"/>
  <c r="M488" s="1"/>
  <c r="Q488" s="1"/>
  <c r="W495" l="1"/>
  <c r="X495" s="1"/>
  <c r="B482"/>
  <c r="I482"/>
  <c r="Z482"/>
  <c r="T482" s="1"/>
  <c r="H482"/>
  <c r="AB482" l="1"/>
  <c r="J483"/>
  <c r="W496" s="1"/>
  <c r="X496" s="1"/>
  <c r="G482"/>
  <c r="R482" s="1"/>
  <c r="M489" s="1"/>
  <c r="Q489" s="1"/>
  <c r="Y482"/>
  <c r="K483" s="1"/>
  <c r="O482"/>
  <c r="I483" l="1"/>
  <c r="Y483" s="1"/>
  <c r="K484" s="1"/>
  <c r="H483"/>
  <c r="G483" s="1"/>
  <c r="R483" s="1"/>
  <c r="M490" s="1"/>
  <c r="Q490" s="1"/>
  <c r="Z483"/>
  <c r="T483" s="1"/>
  <c r="B483"/>
  <c r="AB483"/>
  <c r="O483" l="1"/>
  <c r="J484"/>
  <c r="W497" s="1"/>
  <c r="X497" s="1"/>
  <c r="I484" l="1"/>
  <c r="Y484" s="1"/>
  <c r="K485" s="1"/>
  <c r="Z484"/>
  <c r="T484" s="1"/>
  <c r="B484"/>
  <c r="H484"/>
  <c r="G484" s="1"/>
  <c r="R484" s="1"/>
  <c r="M491" s="1"/>
  <c r="Q491" s="1"/>
  <c r="AB484"/>
  <c r="O484" l="1"/>
  <c r="J485"/>
  <c r="W498" s="1"/>
  <c r="X498" s="1"/>
  <c r="B485" l="1"/>
  <c r="AB485" s="1"/>
  <c r="H485"/>
  <c r="G485" s="1"/>
  <c r="R485" s="1"/>
  <c r="M492" s="1"/>
  <c r="Q492" s="1"/>
  <c r="Z485"/>
  <c r="T485" s="1"/>
  <c r="I485"/>
  <c r="O485" l="1"/>
  <c r="Y485"/>
  <c r="K486" s="1"/>
  <c r="J486"/>
  <c r="W499" s="1"/>
  <c r="X499" s="1"/>
  <c r="Z486" l="1"/>
  <c r="T486" s="1"/>
  <c r="H486"/>
  <c r="G486" s="1"/>
  <c r="R486" s="1"/>
  <c r="M493" s="1"/>
  <c r="Q493" s="1"/>
  <c r="B486"/>
  <c r="AB486" s="1"/>
  <c r="I486"/>
  <c r="O486" s="1"/>
  <c r="J487" l="1"/>
  <c r="Z487" s="1"/>
  <c r="T487" s="1"/>
  <c r="Y486"/>
  <c r="K487" s="1"/>
  <c r="I487" l="1"/>
  <c r="O487" s="1"/>
  <c r="W500"/>
  <c r="X500" s="1"/>
  <c r="H487"/>
  <c r="J488" s="1"/>
  <c r="B487"/>
  <c r="AB487" s="1"/>
  <c r="G487"/>
  <c r="R487" s="1"/>
  <c r="M494" s="1"/>
  <c r="Q494" s="1"/>
  <c r="Y487" l="1"/>
  <c r="K488" s="1"/>
  <c r="I488"/>
  <c r="O488" s="1"/>
  <c r="B488"/>
  <c r="AB488" s="1"/>
  <c r="W501"/>
  <c r="X501" s="1"/>
  <c r="H488"/>
  <c r="G488" s="1"/>
  <c r="R488" s="1"/>
  <c r="M495" s="1"/>
  <c r="Q495" s="1"/>
  <c r="Z488"/>
  <c r="T488" s="1"/>
  <c r="Y488" l="1"/>
  <c r="K489" s="1"/>
  <c r="J489"/>
  <c r="Z489" s="1"/>
  <c r="T489" s="1"/>
  <c r="W502" l="1"/>
  <c r="X502" s="1"/>
  <c r="I489"/>
  <c r="Y489" s="1"/>
  <c r="K490" s="1"/>
  <c r="H489"/>
  <c r="J490" s="1"/>
  <c r="W503" s="1"/>
  <c r="B489"/>
  <c r="AB489" s="1"/>
  <c r="Z490"/>
  <c r="T490" s="1"/>
  <c r="X503" l="1"/>
  <c r="O489"/>
  <c r="I490"/>
  <c r="O490" s="1"/>
  <c r="H490"/>
  <c r="G490" s="1"/>
  <c r="R490" s="1"/>
  <c r="M497" s="1"/>
  <c r="Q497" s="1"/>
  <c r="G489"/>
  <c r="R489" s="1"/>
  <c r="M496" s="1"/>
  <c r="Q496" s="1"/>
  <c r="B490"/>
  <c r="AB490" s="1"/>
  <c r="Y490"/>
  <c r="K491" s="1"/>
  <c r="J491" l="1"/>
  <c r="I491" s="1"/>
  <c r="Y491" s="1"/>
  <c r="K492" s="1"/>
  <c r="B491" l="1"/>
  <c r="AB491" s="1"/>
  <c r="O491"/>
  <c r="Z491"/>
  <c r="T491" s="1"/>
  <c r="H491"/>
  <c r="G491" s="1"/>
  <c r="R491" s="1"/>
  <c r="M498" s="1"/>
  <c r="Q498" s="1"/>
  <c r="W504"/>
  <c r="X504" s="1"/>
  <c r="J492"/>
  <c r="H492" s="1"/>
  <c r="G492" l="1"/>
  <c r="R492" s="1"/>
  <c r="M499" s="1"/>
  <c r="Q499" s="1"/>
  <c r="J493"/>
  <c r="W506" s="1"/>
  <c r="X506" s="1"/>
  <c r="I492"/>
  <c r="W505"/>
  <c r="X505" s="1"/>
  <c r="Z492"/>
  <c r="T492" s="1"/>
  <c r="B492"/>
  <c r="AB492" s="1"/>
  <c r="H493" l="1"/>
  <c r="G493" s="1"/>
  <c r="R493" s="1"/>
  <c r="M500" s="1"/>
  <c r="Q500" s="1"/>
  <c r="B493"/>
  <c r="AB493" s="1"/>
  <c r="Z493"/>
  <c r="T493" s="1"/>
  <c r="Y492"/>
  <c r="K493" s="1"/>
  <c r="O492"/>
  <c r="I493"/>
  <c r="Y493" s="1"/>
  <c r="K494" s="1"/>
  <c r="J494" l="1"/>
  <c r="B494" s="1"/>
  <c r="AB494" s="1"/>
  <c r="O493"/>
  <c r="I494" l="1"/>
  <c r="H494"/>
  <c r="J495" s="1"/>
  <c r="W507"/>
  <c r="X507" s="1"/>
  <c r="Z494"/>
  <c r="T494" s="1"/>
  <c r="W508"/>
  <c r="X508" s="1"/>
  <c r="H495" l="1"/>
  <c r="G495" s="1"/>
  <c r="R495" s="1"/>
  <c r="M502" s="1"/>
  <c r="Q502" s="1"/>
  <c r="Y494"/>
  <c r="K495" s="1"/>
  <c r="O494"/>
  <c r="I495"/>
  <c r="Y495" s="1"/>
  <c r="K496" s="1"/>
  <c r="Z495"/>
  <c r="T495" s="1"/>
  <c r="B495"/>
  <c r="AB495" s="1"/>
  <c r="G494"/>
  <c r="R494" s="1"/>
  <c r="M501" s="1"/>
  <c r="Q501" s="1"/>
  <c r="J496" l="1"/>
  <c r="W509" s="1"/>
  <c r="X509" s="1"/>
  <c r="O495"/>
  <c r="I496" l="1"/>
  <c r="O496" s="1"/>
  <c r="H496"/>
  <c r="J497" s="1"/>
  <c r="B496"/>
  <c r="AB496" s="1"/>
  <c r="Z496"/>
  <c r="T496" s="1"/>
  <c r="Y496" l="1"/>
  <c r="K497" s="1"/>
  <c r="G496"/>
  <c r="R496" s="1"/>
  <c r="M503" s="1"/>
  <c r="Q503" s="1"/>
  <c r="Z497"/>
  <c r="T497" s="1"/>
  <c r="W510"/>
  <c r="X510" s="1"/>
  <c r="I497"/>
  <c r="B497"/>
  <c r="H497"/>
  <c r="G497" l="1"/>
  <c r="R497" s="1"/>
  <c r="M504" s="1"/>
  <c r="Q504" s="1"/>
  <c r="J498"/>
  <c r="W511" s="1"/>
  <c r="X511" s="1"/>
  <c r="O497"/>
  <c r="Y497"/>
  <c r="K498" s="1"/>
  <c r="AB497"/>
  <c r="B498" l="1"/>
  <c r="AB498" s="1"/>
  <c r="I498"/>
  <c r="Z498"/>
  <c r="T498" s="1"/>
  <c r="H498"/>
  <c r="J499" l="1"/>
  <c r="G498"/>
  <c r="R498" s="1"/>
  <c r="M505" s="1"/>
  <c r="Q505" s="1"/>
  <c r="O498"/>
  <c r="Y498"/>
  <c r="K499" s="1"/>
  <c r="W512" l="1"/>
  <c r="X512" s="1"/>
  <c r="B499"/>
  <c r="I499"/>
  <c r="H499"/>
  <c r="Z499"/>
  <c r="T499" s="1"/>
  <c r="O499" l="1"/>
  <c r="Y499"/>
  <c r="K500" s="1"/>
  <c r="AB499"/>
  <c r="J500"/>
  <c r="W513" s="1"/>
  <c r="X513" s="1"/>
  <c r="G499"/>
  <c r="R499" s="1"/>
  <c r="M506" s="1"/>
  <c r="Q506" s="1"/>
  <c r="Z500" l="1"/>
  <c r="T500" s="1"/>
  <c r="B500"/>
  <c r="AB500" s="1"/>
  <c r="I500"/>
  <c r="H500"/>
  <c r="O500" l="1"/>
  <c r="Y500"/>
  <c r="K501" s="1"/>
  <c r="G500"/>
  <c r="R500" s="1"/>
  <c r="M507" s="1"/>
  <c r="Q507" s="1"/>
  <c r="J501"/>
  <c r="B501" l="1"/>
  <c r="W514"/>
  <c r="X514" s="1"/>
  <c r="Z501"/>
  <c r="T501" s="1"/>
  <c r="H501"/>
  <c r="I501"/>
  <c r="AB501" l="1"/>
  <c r="O501"/>
  <c r="Y501"/>
  <c r="K502" s="1"/>
  <c r="J502"/>
  <c r="W515" s="1"/>
  <c r="X515" s="1"/>
  <c r="G501"/>
  <c r="R501" s="1"/>
  <c r="M508" s="1"/>
  <c r="Q508" s="1"/>
  <c r="I502" l="1"/>
  <c r="O502" s="1"/>
  <c r="B502"/>
  <c r="AB502" s="1"/>
  <c r="H502"/>
  <c r="J503" s="1"/>
  <c r="Z502"/>
  <c r="T502" s="1"/>
  <c r="Y502" l="1"/>
  <c r="K503" s="1"/>
  <c r="G502"/>
  <c r="R502" s="1"/>
  <c r="M509" s="1"/>
  <c r="Q509" s="1"/>
  <c r="B503"/>
  <c r="AB503" s="1"/>
  <c r="W516"/>
  <c r="X516" s="1"/>
  <c r="I503"/>
  <c r="Z503"/>
  <c r="T503" s="1"/>
  <c r="H503"/>
  <c r="O503" l="1"/>
  <c r="Y503"/>
  <c r="K504" s="1"/>
  <c r="J504"/>
  <c r="G503"/>
  <c r="R503" s="1"/>
  <c r="M510" s="1"/>
  <c r="Q510" s="1"/>
  <c r="Z504" l="1"/>
  <c r="T504" s="1"/>
  <c r="W517"/>
  <c r="X517" s="1"/>
  <c r="H504"/>
  <c r="B504"/>
  <c r="I504"/>
  <c r="Y504" l="1"/>
  <c r="K505" s="1"/>
  <c r="O504"/>
  <c r="J505"/>
  <c r="I505" s="1"/>
  <c r="G504"/>
  <c r="R504" s="1"/>
  <c r="M511" s="1"/>
  <c r="Q511" s="1"/>
  <c r="AB504"/>
  <c r="Z505" l="1"/>
  <c r="T505" s="1"/>
  <c r="B505"/>
  <c r="AB505" s="1"/>
  <c r="O505"/>
  <c r="Y505"/>
  <c r="K506" s="1"/>
  <c r="H505"/>
  <c r="W518"/>
  <c r="X518" s="1"/>
  <c r="J506" l="1"/>
  <c r="G505"/>
  <c r="R505" s="1"/>
  <c r="M512" s="1"/>
  <c r="Q512" s="1"/>
  <c r="W519" l="1"/>
  <c r="X519" s="1"/>
  <c r="B506"/>
  <c r="I506"/>
  <c r="Z506"/>
  <c r="T506" s="1"/>
  <c r="H506"/>
  <c r="G506" l="1"/>
  <c r="R506" s="1"/>
  <c r="M513" s="1"/>
  <c r="Q513" s="1"/>
  <c r="J507"/>
  <c r="Y506"/>
  <c r="K507" s="1"/>
  <c r="O506"/>
  <c r="AB506"/>
  <c r="Z507" l="1"/>
  <c r="T507" s="1"/>
  <c r="W520"/>
  <c r="X520" s="1"/>
  <c r="I507"/>
  <c r="B507"/>
  <c r="H507"/>
  <c r="J508" l="1"/>
  <c r="W521" s="1"/>
  <c r="X521" s="1"/>
  <c r="G507"/>
  <c r="R507" s="1"/>
  <c r="M514" s="1"/>
  <c r="Q514" s="1"/>
  <c r="Y507"/>
  <c r="K508" s="1"/>
  <c r="O507"/>
  <c r="AB507"/>
  <c r="I508" l="1"/>
  <c r="Y508" s="1"/>
  <c r="K509" s="1"/>
  <c r="B508"/>
  <c r="AB508" s="1"/>
  <c r="H508"/>
  <c r="Z508"/>
  <c r="T508" s="1"/>
  <c r="O508" l="1"/>
  <c r="G508"/>
  <c r="R508" s="1"/>
  <c r="M515" s="1"/>
  <c r="Q515" s="1"/>
  <c r="J509"/>
  <c r="Z509" s="1"/>
  <c r="T509" s="1"/>
  <c r="W522" l="1"/>
  <c r="X522" s="1"/>
  <c r="I509"/>
  <c r="B509"/>
  <c r="AB509" s="1"/>
  <c r="H509"/>
  <c r="Y509" l="1"/>
  <c r="K510" s="1"/>
  <c r="O509"/>
  <c r="G509"/>
  <c r="R509" s="1"/>
  <c r="M516" s="1"/>
  <c r="Q516" s="1"/>
  <c r="J510"/>
  <c r="Z510" s="1"/>
  <c r="T510" s="1"/>
  <c r="B510" l="1"/>
  <c r="W523"/>
  <c r="X523" s="1"/>
  <c r="H510"/>
  <c r="I510"/>
  <c r="AB510" l="1"/>
  <c r="G510"/>
  <c r="R510" s="1"/>
  <c r="M517" s="1"/>
  <c r="Q517" s="1"/>
  <c r="J511"/>
  <c r="W524" s="1"/>
  <c r="X524" s="1"/>
  <c r="Y510"/>
  <c r="K511" s="1"/>
  <c r="O510"/>
  <c r="I511" l="1"/>
  <c r="O511" s="1"/>
  <c r="H511"/>
  <c r="J512" s="1"/>
  <c r="W525" s="1"/>
  <c r="X525" s="1"/>
  <c r="B511"/>
  <c r="Z511"/>
  <c r="T511" s="1"/>
  <c r="AB511"/>
  <c r="Y511" l="1"/>
  <c r="K512" s="1"/>
  <c r="G511"/>
  <c r="R511" s="1"/>
  <c r="M518" s="1"/>
  <c r="Q518" s="1"/>
  <c r="B512"/>
  <c r="AB512" s="1"/>
  <c r="H512"/>
  <c r="Z512"/>
  <c r="T512" s="1"/>
  <c r="I512"/>
  <c r="O512" l="1"/>
  <c r="Y512"/>
  <c r="K513" s="1"/>
  <c r="J513"/>
  <c r="I513" s="1"/>
  <c r="G512"/>
  <c r="R512" s="1"/>
  <c r="M519" s="1"/>
  <c r="Q519" s="1"/>
  <c r="H513" l="1"/>
  <c r="G513" s="1"/>
  <c r="R513" s="1"/>
  <c r="M520" s="1"/>
  <c r="Q520" s="1"/>
  <c r="Z513"/>
  <c r="T513" s="1"/>
  <c r="Y513"/>
  <c r="K514" s="1"/>
  <c r="O513"/>
  <c r="B513"/>
  <c r="W526"/>
  <c r="X526" s="1"/>
  <c r="J514" l="1"/>
  <c r="W527" s="1"/>
  <c r="X527" s="1"/>
  <c r="AB513"/>
  <c r="Z514" l="1"/>
  <c r="T514" s="1"/>
  <c r="B514"/>
  <c r="AB514" s="1"/>
  <c r="H514"/>
  <c r="G514" s="1"/>
  <c r="R514" s="1"/>
  <c r="M521" s="1"/>
  <c r="Q521" s="1"/>
  <c r="I514"/>
  <c r="O514" s="1"/>
  <c r="Y514" l="1"/>
  <c r="K515" s="1"/>
  <c r="J515"/>
  <c r="Z515" s="1"/>
  <c r="T515" s="1"/>
  <c r="I515" l="1"/>
  <c r="O515" s="1"/>
  <c r="H515"/>
  <c r="B515"/>
  <c r="AB515" s="1"/>
  <c r="W528"/>
  <c r="X528" s="1"/>
  <c r="J516" l="1"/>
  <c r="I516" s="1"/>
  <c r="Y516" s="1"/>
  <c r="K517" s="1"/>
  <c r="Y515"/>
  <c r="K516" s="1"/>
  <c r="G515"/>
  <c r="R515" s="1"/>
  <c r="M522" s="1"/>
  <c r="Q522" s="1"/>
  <c r="W529" l="1"/>
  <c r="X529" s="1"/>
  <c r="Z516"/>
  <c r="T516" s="1"/>
  <c r="O516"/>
  <c r="H516"/>
  <c r="J517" s="1"/>
  <c r="H517" s="1"/>
  <c r="G517" s="1"/>
  <c r="R517" s="1"/>
  <c r="M524" s="1"/>
  <c r="Q524" s="1"/>
  <c r="B516"/>
  <c r="AB516" s="1"/>
  <c r="J518" l="1"/>
  <c r="W531" s="1"/>
  <c r="Z517"/>
  <c r="T517" s="1"/>
  <c r="G516"/>
  <c r="R516" s="1"/>
  <c r="M523" s="1"/>
  <c r="Q523" s="1"/>
  <c r="W530"/>
  <c r="X530" s="1"/>
  <c r="I517"/>
  <c r="O517" s="1"/>
  <c r="B517"/>
  <c r="AB517" s="1"/>
  <c r="X531" l="1"/>
  <c r="Y517"/>
  <c r="K518" s="1"/>
  <c r="J519" s="1"/>
  <c r="I519" s="1"/>
  <c r="I518"/>
  <c r="O518" s="1"/>
  <c r="H518"/>
  <c r="G518" s="1"/>
  <c r="R518" s="1"/>
  <c r="M525" s="1"/>
  <c r="Q525" s="1"/>
  <c r="Z518"/>
  <c r="T518" s="1"/>
  <c r="B518"/>
  <c r="AB518" s="1"/>
  <c r="Y518" l="1"/>
  <c r="K519" s="1"/>
  <c r="Y519"/>
  <c r="K520" s="1"/>
  <c r="O519"/>
  <c r="Z519"/>
  <c r="T519" s="1"/>
  <c r="W532"/>
  <c r="X532" s="1"/>
  <c r="H519"/>
  <c r="B519"/>
  <c r="G519" l="1"/>
  <c r="R519" s="1"/>
  <c r="M526" s="1"/>
  <c r="Q526" s="1"/>
  <c r="J520"/>
  <c r="B520" s="1"/>
  <c r="AB519"/>
  <c r="AB520" l="1"/>
  <c r="H520"/>
  <c r="W533"/>
  <c r="X533" s="1"/>
  <c r="I520"/>
  <c r="Z520"/>
  <c r="T520" s="1"/>
  <c r="Y520" l="1"/>
  <c r="K521" s="1"/>
  <c r="O520"/>
  <c r="G520"/>
  <c r="R520" s="1"/>
  <c r="M527" s="1"/>
  <c r="Q527" s="1"/>
  <c r="J521"/>
  <c r="I521" s="1"/>
  <c r="O521" l="1"/>
  <c r="Y521"/>
  <c r="K522" s="1"/>
  <c r="W534"/>
  <c r="X534" s="1"/>
  <c r="B521"/>
  <c r="H521"/>
  <c r="Z521"/>
  <c r="T521" s="1"/>
  <c r="AB521" l="1"/>
  <c r="G521"/>
  <c r="R521" s="1"/>
  <c r="M528" s="1"/>
  <c r="Q528" s="1"/>
  <c r="J522"/>
  <c r="B522" s="1"/>
  <c r="H522" l="1"/>
  <c r="J523" s="1"/>
  <c r="B523" s="1"/>
  <c r="Z522"/>
  <c r="T522" s="1"/>
  <c r="AB522"/>
  <c r="W535"/>
  <c r="X535" s="1"/>
  <c r="I522"/>
  <c r="G522" l="1"/>
  <c r="R522" s="1"/>
  <c r="M529" s="1"/>
  <c r="Q529" s="1"/>
  <c r="AB523"/>
  <c r="H523"/>
  <c r="W536"/>
  <c r="X536" s="1"/>
  <c r="Z523"/>
  <c r="T523" s="1"/>
  <c r="O522"/>
  <c r="Y522"/>
  <c r="K523" s="1"/>
  <c r="I523"/>
  <c r="G523" l="1"/>
  <c r="R523" s="1"/>
  <c r="M530" s="1"/>
  <c r="Q530" s="1"/>
  <c r="J524"/>
  <c r="H524" s="1"/>
  <c r="Y523"/>
  <c r="K524" s="1"/>
  <c r="O523"/>
  <c r="J525" l="1"/>
  <c r="W538" s="1"/>
  <c r="G524"/>
  <c r="R524" s="1"/>
  <c r="M531" s="1"/>
  <c r="Q531" s="1"/>
  <c r="W537"/>
  <c r="X537" s="1"/>
  <c r="B524"/>
  <c r="I524"/>
  <c r="Z524"/>
  <c r="T524" s="1"/>
  <c r="X538" l="1"/>
  <c r="Z525"/>
  <c r="T525" s="1"/>
  <c r="AB524"/>
  <c r="B525"/>
  <c r="Y524"/>
  <c r="K525" s="1"/>
  <c r="O524"/>
  <c r="I525"/>
  <c r="H525"/>
  <c r="Y525" l="1"/>
  <c r="K526" s="1"/>
  <c r="O525"/>
  <c r="J526"/>
  <c r="W539" s="1"/>
  <c r="X539" s="1"/>
  <c r="G525"/>
  <c r="R525" s="1"/>
  <c r="M532" s="1"/>
  <c r="Q532" s="1"/>
  <c r="AB525"/>
  <c r="B526" l="1"/>
  <c r="AB526" s="1"/>
  <c r="Z526"/>
  <c r="T526" s="1"/>
  <c r="H526"/>
  <c r="G526" s="1"/>
  <c r="R526" s="1"/>
  <c r="M533" s="1"/>
  <c r="Q533" s="1"/>
  <c r="I526"/>
  <c r="Y526" s="1"/>
  <c r="K527" s="1"/>
  <c r="J527" l="1"/>
  <c r="H527" s="1"/>
  <c r="G527" s="1"/>
  <c r="R527" s="1"/>
  <c r="M534" s="1"/>
  <c r="Q534" s="1"/>
  <c r="O526"/>
  <c r="W540" l="1"/>
  <c r="X540" s="1"/>
  <c r="I527"/>
  <c r="B527"/>
  <c r="AB527" s="1"/>
  <c r="J528"/>
  <c r="Z528" s="1"/>
  <c r="T528" s="1"/>
  <c r="Z527"/>
  <c r="T527" s="1"/>
  <c r="I528" l="1"/>
  <c r="Y528" s="1"/>
  <c r="K529" s="1"/>
  <c r="W541"/>
  <c r="X541" s="1"/>
  <c r="Y527"/>
  <c r="K528" s="1"/>
  <c r="O527"/>
  <c r="H528"/>
  <c r="G528" s="1"/>
  <c r="R528" s="1"/>
  <c r="M535" s="1"/>
  <c r="Q535" s="1"/>
  <c r="B528"/>
  <c r="AB528" s="1"/>
  <c r="O528" l="1"/>
  <c r="J529"/>
  <c r="H529" s="1"/>
  <c r="I529" l="1"/>
  <c r="O529" s="1"/>
  <c r="Z529"/>
  <c r="T529" s="1"/>
  <c r="W542"/>
  <c r="X542" s="1"/>
  <c r="B529"/>
  <c r="AB529" s="1"/>
  <c r="J530"/>
  <c r="W543" s="1"/>
  <c r="X543" s="1"/>
  <c r="G529"/>
  <c r="R529" s="1"/>
  <c r="M536" s="1"/>
  <c r="Q536" s="1"/>
  <c r="Y529" l="1"/>
  <c r="K530" s="1"/>
  <c r="H530"/>
  <c r="G530" s="1"/>
  <c r="R530" s="1"/>
  <c r="M537" s="1"/>
  <c r="Q537" s="1"/>
  <c r="I530"/>
  <c r="Y530" s="1"/>
  <c r="K531" s="1"/>
  <c r="Z530"/>
  <c r="T530" s="1"/>
  <c r="B530"/>
  <c r="AB530" s="1"/>
  <c r="J531" l="1"/>
  <c r="W544" s="1"/>
  <c r="X544" s="1"/>
  <c r="O530"/>
  <c r="I531" l="1"/>
  <c r="Y531" s="1"/>
  <c r="K532" s="1"/>
  <c r="H531"/>
  <c r="G531" s="1"/>
  <c r="R531" s="1"/>
  <c r="M538" s="1"/>
  <c r="Q538" s="1"/>
  <c r="B531"/>
  <c r="AB531" s="1"/>
  <c r="Z531"/>
  <c r="T531" s="1"/>
  <c r="O531" l="1"/>
  <c r="J532"/>
  <c r="W545" s="1"/>
  <c r="X545" s="1"/>
  <c r="H532" l="1"/>
  <c r="G532" s="1"/>
  <c r="R532" s="1"/>
  <c r="M539" s="1"/>
  <c r="Q539" s="1"/>
  <c r="I532"/>
  <c r="Y532" s="1"/>
  <c r="K533" s="1"/>
  <c r="B532"/>
  <c r="AB532" s="1"/>
  <c r="Z532"/>
  <c r="T532" s="1"/>
  <c r="J533" l="1"/>
  <c r="Z533" s="1"/>
  <c r="T533" s="1"/>
  <c r="O532"/>
  <c r="B533" l="1"/>
  <c r="AB533" s="1"/>
  <c r="H533"/>
  <c r="G533" s="1"/>
  <c r="R533" s="1"/>
  <c r="M540" s="1"/>
  <c r="Q540" s="1"/>
  <c r="I533"/>
  <c r="Y533" s="1"/>
  <c r="K534" s="1"/>
  <c r="W546"/>
  <c r="X546" s="1"/>
  <c r="O533" l="1"/>
  <c r="J534"/>
  <c r="W547" s="1"/>
  <c r="X547" s="1"/>
  <c r="B534" l="1"/>
  <c r="AB534" s="1"/>
  <c r="Z534"/>
  <c r="T534" s="1"/>
  <c r="H534"/>
  <c r="J535" s="1"/>
  <c r="W548" s="1"/>
  <c r="X548" s="1"/>
  <c r="I534"/>
  <c r="O534" s="1"/>
  <c r="Y534"/>
  <c r="K535" s="1"/>
  <c r="I535" l="1"/>
  <c r="Y535" s="1"/>
  <c r="K536" s="1"/>
  <c r="B535"/>
  <c r="AB535" s="1"/>
  <c r="H535"/>
  <c r="J536" s="1"/>
  <c r="H536" s="1"/>
  <c r="G534"/>
  <c r="R534" s="1"/>
  <c r="M541" s="1"/>
  <c r="Q541" s="1"/>
  <c r="Z535"/>
  <c r="T535" s="1"/>
  <c r="O535" l="1"/>
  <c r="G535"/>
  <c r="R535" s="1"/>
  <c r="M542" s="1"/>
  <c r="Q542" s="1"/>
  <c r="J537"/>
  <c r="W550" s="1"/>
  <c r="G536"/>
  <c r="R536" s="1"/>
  <c r="M543" s="1"/>
  <c r="Q543" s="1"/>
  <c r="W549"/>
  <c r="X549" s="1"/>
  <c r="B536"/>
  <c r="Z536"/>
  <c r="T536" s="1"/>
  <c r="I536"/>
  <c r="X550" l="1"/>
  <c r="B537"/>
  <c r="AB536"/>
  <c r="Z537"/>
  <c r="T537" s="1"/>
  <c r="O536"/>
  <c r="Y536"/>
  <c r="K537" s="1"/>
  <c r="I537"/>
  <c r="H537"/>
  <c r="AB537" l="1"/>
  <c r="G537"/>
  <c r="R537" s="1"/>
  <c r="M544" s="1"/>
  <c r="Q544" s="1"/>
  <c r="J538"/>
  <c r="Y537"/>
  <c r="K538" s="1"/>
  <c r="O537"/>
  <c r="B538" l="1"/>
  <c r="W551"/>
  <c r="X551" s="1"/>
  <c r="I538"/>
  <c r="H538"/>
  <c r="Z538"/>
  <c r="T538" s="1"/>
  <c r="AB538" l="1"/>
  <c r="Y538"/>
  <c r="K539" s="1"/>
  <c r="O538"/>
  <c r="G538"/>
  <c r="R538" s="1"/>
  <c r="M545" s="1"/>
  <c r="Q545" s="1"/>
  <c r="J539"/>
  <c r="B539" s="1"/>
  <c r="I539" l="1"/>
  <c r="Y539" s="1"/>
  <c r="K540" s="1"/>
  <c r="AB539"/>
  <c r="H539"/>
  <c r="W552"/>
  <c r="X552" s="1"/>
  <c r="Z539"/>
  <c r="T539" s="1"/>
  <c r="O539" l="1"/>
  <c r="J540"/>
  <c r="Z540" s="1"/>
  <c r="T540" s="1"/>
  <c r="G539"/>
  <c r="R539" s="1"/>
  <c r="M546" s="1"/>
  <c r="Q546" s="1"/>
  <c r="W553" l="1"/>
  <c r="X553" s="1"/>
  <c r="I540"/>
  <c r="B540"/>
  <c r="H540"/>
  <c r="AB540" l="1"/>
  <c r="O540"/>
  <c r="Y540"/>
  <c r="K541" s="1"/>
  <c r="G540"/>
  <c r="R540" s="1"/>
  <c r="M547" s="1"/>
  <c r="Q547" s="1"/>
  <c r="J541"/>
  <c r="W554" s="1"/>
  <c r="X554" s="1"/>
  <c r="B541" l="1"/>
  <c r="Z541"/>
  <c r="T541" s="1"/>
  <c r="I541"/>
  <c r="H541"/>
  <c r="AB541" l="1"/>
  <c r="Y541"/>
  <c r="K542" s="1"/>
  <c r="O541"/>
  <c r="J542"/>
  <c r="G541"/>
  <c r="R541" s="1"/>
  <c r="M548" s="1"/>
  <c r="Q548" s="1"/>
  <c r="AB542" l="1"/>
  <c r="Z542"/>
  <c r="T542" s="1"/>
  <c r="W555"/>
  <c r="X555" s="1"/>
  <c r="B542"/>
  <c r="H542"/>
  <c r="I542"/>
  <c r="O542" l="1"/>
  <c r="Y542"/>
  <c r="K543" s="1"/>
  <c r="G542"/>
  <c r="R542" s="1"/>
  <c r="M549" s="1"/>
  <c r="Q549" s="1"/>
  <c r="J543"/>
  <c r="W556" s="1"/>
  <c r="X556" s="1"/>
  <c r="H543" l="1"/>
  <c r="Z543"/>
  <c r="T543" s="1"/>
  <c r="I543"/>
  <c r="B543"/>
  <c r="G543" l="1"/>
  <c r="R543" s="1"/>
  <c r="M550" s="1"/>
  <c r="Q550" s="1"/>
  <c r="J544"/>
  <c r="W557" s="1"/>
  <c r="X557" s="1"/>
  <c r="O543"/>
  <c r="Y543"/>
  <c r="K544" s="1"/>
  <c r="AB543"/>
  <c r="B544" l="1"/>
  <c r="AB544" s="1"/>
  <c r="Z544"/>
  <c r="T544" s="1"/>
  <c r="I544"/>
  <c r="H544"/>
  <c r="J545" l="1"/>
  <c r="G544"/>
  <c r="R544" s="1"/>
  <c r="M551" s="1"/>
  <c r="Q551" s="1"/>
  <c r="O544"/>
  <c r="Y544"/>
  <c r="K545" s="1"/>
  <c r="W558" l="1"/>
  <c r="X558" s="1"/>
  <c r="B545"/>
  <c r="Z545"/>
  <c r="T545" s="1"/>
  <c r="I545"/>
  <c r="H545"/>
  <c r="G545" l="1"/>
  <c r="R545" s="1"/>
  <c r="M552" s="1"/>
  <c r="Q552" s="1"/>
  <c r="J546"/>
  <c r="Z546" s="1"/>
  <c r="T546" s="1"/>
  <c r="AB545"/>
  <c r="O545"/>
  <c r="Y545"/>
  <c r="K546" s="1"/>
  <c r="B546" l="1"/>
  <c r="AB546" s="1"/>
  <c r="H546"/>
  <c r="W559"/>
  <c r="X559" s="1"/>
  <c r="I546"/>
  <c r="Y546" l="1"/>
  <c r="K547" s="1"/>
  <c r="O546"/>
  <c r="G546"/>
  <c r="R546" s="1"/>
  <c r="M553" s="1"/>
  <c r="Q553" s="1"/>
  <c r="J547"/>
  <c r="I547" s="1"/>
  <c r="O547" l="1"/>
  <c r="Y547"/>
  <c r="K548" s="1"/>
  <c r="Z547"/>
  <c r="T547" s="1"/>
  <c r="W560"/>
  <c r="X560" s="1"/>
  <c r="B547"/>
  <c r="H547"/>
  <c r="AB547" l="1"/>
  <c r="G547"/>
  <c r="R547" s="1"/>
  <c r="M554" s="1"/>
  <c r="Q554" s="1"/>
  <c r="J548"/>
  <c r="B548" s="1"/>
  <c r="Z548" l="1"/>
  <c r="T548" s="1"/>
  <c r="H548"/>
  <c r="J549" s="1"/>
  <c r="W562" s="1"/>
  <c r="AB548"/>
  <c r="I548"/>
  <c r="W561"/>
  <c r="X561" s="1"/>
  <c r="G548" l="1"/>
  <c r="R548" s="1"/>
  <c r="M555" s="1"/>
  <c r="Q555" s="1"/>
  <c r="B549"/>
  <c r="AB549" s="1"/>
  <c r="X562"/>
  <c r="Z549"/>
  <c r="T549" s="1"/>
  <c r="Y548"/>
  <c r="K549" s="1"/>
  <c r="O548"/>
  <c r="I549"/>
  <c r="H549"/>
  <c r="Y549" l="1"/>
  <c r="K550" s="1"/>
  <c r="O549"/>
  <c r="J550"/>
  <c r="H550" s="1"/>
  <c r="G549"/>
  <c r="R549" s="1"/>
  <c r="M556" s="1"/>
  <c r="Q556" s="1"/>
  <c r="Z550" l="1"/>
  <c r="T550" s="1"/>
  <c r="I550"/>
  <c r="O550" s="1"/>
  <c r="G550"/>
  <c r="R550" s="1"/>
  <c r="M557" s="1"/>
  <c r="Q557" s="1"/>
  <c r="J551"/>
  <c r="W563"/>
  <c r="X563" s="1"/>
  <c r="B550"/>
  <c r="AB550" s="1"/>
  <c r="Y550" l="1"/>
  <c r="K551" s="1"/>
  <c r="B551"/>
  <c r="W564"/>
  <c r="X564" s="1"/>
  <c r="Z551"/>
  <c r="T551" s="1"/>
  <c r="H551"/>
  <c r="I551"/>
  <c r="AB551" l="1"/>
  <c r="Y551"/>
  <c r="K552" s="1"/>
  <c r="O551"/>
  <c r="G551"/>
  <c r="R551" s="1"/>
  <c r="M558" s="1"/>
  <c r="Q558" s="1"/>
  <c r="J552"/>
  <c r="I552" l="1"/>
  <c r="W565"/>
  <c r="X565" s="1"/>
  <c r="B552"/>
  <c r="AB552" s="1"/>
  <c r="H552"/>
  <c r="Z552"/>
  <c r="T552" s="1"/>
  <c r="O552" l="1"/>
  <c r="Y552"/>
  <c r="K553" s="1"/>
  <c r="G552"/>
  <c r="R552" s="1"/>
  <c r="M559" s="1"/>
  <c r="Q559" s="1"/>
  <c r="J553"/>
  <c r="B553" l="1"/>
  <c r="W566"/>
  <c r="X566" s="1"/>
  <c r="H553"/>
  <c r="Z553"/>
  <c r="T553" s="1"/>
  <c r="I553"/>
  <c r="AB553" l="1"/>
  <c r="O553"/>
  <c r="Y553"/>
  <c r="K554" s="1"/>
  <c r="G553"/>
  <c r="R553" s="1"/>
  <c r="M560" s="1"/>
  <c r="Q560" s="1"/>
  <c r="J554"/>
  <c r="Z554" s="1"/>
  <c r="T554" s="1"/>
  <c r="I554" l="1"/>
  <c r="Y554" s="1"/>
  <c r="K555" s="1"/>
  <c r="B554"/>
  <c r="AB554" s="1"/>
  <c r="H554"/>
  <c r="W567"/>
  <c r="X567" s="1"/>
  <c r="O554" l="1"/>
  <c r="J555"/>
  <c r="G554"/>
  <c r="R554" s="1"/>
  <c r="M561" s="1"/>
  <c r="Q561" s="1"/>
  <c r="Z555" l="1"/>
  <c r="T555" s="1"/>
  <c r="W568"/>
  <c r="X568" s="1"/>
  <c r="B555"/>
  <c r="I555"/>
  <c r="H555"/>
  <c r="AB555" l="1"/>
  <c r="J556"/>
  <c r="B556" s="1"/>
  <c r="G555"/>
  <c r="R555" s="1"/>
  <c r="M562" s="1"/>
  <c r="Q562" s="1"/>
  <c r="O555"/>
  <c r="Y555"/>
  <c r="K556" s="1"/>
  <c r="I556" l="1"/>
  <c r="Y556" s="1"/>
  <c r="K557" s="1"/>
  <c r="Z556"/>
  <c r="T556" s="1"/>
  <c r="AB556"/>
  <c r="H556"/>
  <c r="W569"/>
  <c r="X569" s="1"/>
  <c r="O556" l="1"/>
  <c r="G556"/>
  <c r="R556" s="1"/>
  <c r="M563" s="1"/>
  <c r="Q563" s="1"/>
  <c r="J557"/>
  <c r="W570" l="1"/>
  <c r="X570" s="1"/>
  <c r="I557"/>
  <c r="B557"/>
  <c r="H557"/>
  <c r="Z557"/>
  <c r="T557" s="1"/>
  <c r="Y557" l="1"/>
  <c r="K558" s="1"/>
  <c r="O557"/>
  <c r="AB557"/>
  <c r="G557"/>
  <c r="R557" s="1"/>
  <c r="M564" s="1"/>
  <c r="Q564" s="1"/>
  <c r="J558"/>
  <c r="I558" l="1"/>
  <c r="W571"/>
  <c r="X571" s="1"/>
  <c r="Z558"/>
  <c r="T558" s="1"/>
  <c r="H558"/>
  <c r="B558"/>
  <c r="AB558" l="1"/>
  <c r="O558"/>
  <c r="Y558"/>
  <c r="K559" s="1"/>
  <c r="J559"/>
  <c r="W572" s="1"/>
  <c r="X572" s="1"/>
  <c r="G558"/>
  <c r="R558" s="1"/>
  <c r="M565" s="1"/>
  <c r="Q565" s="1"/>
  <c r="H559" l="1"/>
  <c r="G559" s="1"/>
  <c r="R559" s="1"/>
  <c r="M566" s="1"/>
  <c r="Q566" s="1"/>
  <c r="I559"/>
  <c r="Y559" s="1"/>
  <c r="K560" s="1"/>
  <c r="B559"/>
  <c r="Z559"/>
  <c r="T559" s="1"/>
  <c r="O559" l="1"/>
  <c r="J560"/>
  <c r="I560" s="1"/>
  <c r="AB559"/>
  <c r="W573" l="1"/>
  <c r="X573" s="1"/>
  <c r="B560"/>
  <c r="AB560" s="1"/>
  <c r="H560"/>
  <c r="J561" s="1"/>
  <c r="Z560"/>
  <c r="T560" s="1"/>
  <c r="O560"/>
  <c r="Y560"/>
  <c r="K561" s="1"/>
  <c r="G560" l="1"/>
  <c r="R560" s="1"/>
  <c r="M567" s="1"/>
  <c r="Q567" s="1"/>
  <c r="Z561"/>
  <c r="T561" s="1"/>
  <c r="W574"/>
  <c r="X574" s="1"/>
  <c r="I561"/>
  <c r="H561"/>
  <c r="B561"/>
  <c r="AB561" l="1"/>
  <c r="Y561"/>
  <c r="K562" s="1"/>
  <c r="O561"/>
  <c r="G561"/>
  <c r="R561" s="1"/>
  <c r="M568" s="1"/>
  <c r="Q568" s="1"/>
  <c r="J562"/>
  <c r="W575" s="1"/>
  <c r="X575" s="1"/>
  <c r="I562" l="1"/>
  <c r="O562" s="1"/>
  <c r="B562"/>
  <c r="AB562" s="1"/>
  <c r="H562"/>
  <c r="J563" s="1"/>
  <c r="Z563" s="1"/>
  <c r="T563" s="1"/>
  <c r="Z562"/>
  <c r="T562" s="1"/>
  <c r="Y562" l="1"/>
  <c r="K563" s="1"/>
  <c r="G562"/>
  <c r="R562" s="1"/>
  <c r="M569" s="1"/>
  <c r="Q569" s="1"/>
  <c r="I563"/>
  <c r="W576"/>
  <c r="X576" s="1"/>
  <c r="B563"/>
  <c r="H563"/>
  <c r="Y563" l="1"/>
  <c r="K564" s="1"/>
  <c r="O563"/>
  <c r="AB563"/>
  <c r="J564"/>
  <c r="B564" s="1"/>
  <c r="G563"/>
  <c r="R563" s="1"/>
  <c r="M570" s="1"/>
  <c r="Q570" s="1"/>
  <c r="AB564" l="1"/>
  <c r="H564"/>
  <c r="W577"/>
  <c r="X577" s="1"/>
  <c r="Z564"/>
  <c r="T564" s="1"/>
  <c r="I564"/>
  <c r="Y564" l="1"/>
  <c r="K565" s="1"/>
  <c r="O564"/>
  <c r="G564"/>
  <c r="R564" s="1"/>
  <c r="M571" s="1"/>
  <c r="Q571" s="1"/>
  <c r="J565"/>
  <c r="H565" l="1"/>
  <c r="W578"/>
  <c r="X578" s="1"/>
  <c r="B565"/>
  <c r="Z565"/>
  <c r="T565" s="1"/>
  <c r="I565"/>
  <c r="Y565" l="1"/>
  <c r="K566" s="1"/>
  <c r="O565"/>
  <c r="G565"/>
  <c r="R565" s="1"/>
  <c r="M572" s="1"/>
  <c r="Q572" s="1"/>
  <c r="J566"/>
  <c r="W579" s="1"/>
  <c r="X579" s="1"/>
  <c r="AB565"/>
  <c r="B566" l="1"/>
  <c r="Z566"/>
  <c r="T566" s="1"/>
  <c r="H566"/>
  <c r="I566"/>
  <c r="G566" l="1"/>
  <c r="R566" s="1"/>
  <c r="M573" s="1"/>
  <c r="Q573" s="1"/>
  <c r="J567"/>
  <c r="B567" s="1"/>
  <c r="AB566"/>
  <c r="Y566"/>
  <c r="K567" s="1"/>
  <c r="O566"/>
  <c r="AB567" l="1"/>
  <c r="H567"/>
  <c r="W580"/>
  <c r="X580" s="1"/>
  <c r="Z567"/>
  <c r="T567" s="1"/>
  <c r="I567"/>
  <c r="Y567" l="1"/>
  <c r="K568" s="1"/>
  <c r="O567"/>
  <c r="J568"/>
  <c r="I568" s="1"/>
  <c r="G567"/>
  <c r="R567" s="1"/>
  <c r="M574" s="1"/>
  <c r="Q574" s="1"/>
  <c r="Z568" l="1"/>
  <c r="T568" s="1"/>
  <c r="H568"/>
  <c r="G568" s="1"/>
  <c r="R568" s="1"/>
  <c r="M575" s="1"/>
  <c r="Q575" s="1"/>
  <c r="O568"/>
  <c r="Y568"/>
  <c r="K569" s="1"/>
  <c r="W581"/>
  <c r="X581" s="1"/>
  <c r="B568"/>
  <c r="J569" l="1"/>
  <c r="W582" s="1"/>
  <c r="X582" s="1"/>
  <c r="AB568"/>
  <c r="Z569" l="1"/>
  <c r="T569" s="1"/>
  <c r="I569"/>
  <c r="B569"/>
  <c r="AB569" s="1"/>
  <c r="H569"/>
  <c r="J570" s="1"/>
  <c r="W583"/>
  <c r="X583" s="1"/>
  <c r="H570" l="1"/>
  <c r="G570" s="1"/>
  <c r="R570" s="1"/>
  <c r="M577" s="1"/>
  <c r="Q577" s="1"/>
  <c r="I570"/>
  <c r="O570" s="1"/>
  <c r="Z570"/>
  <c r="T570" s="1"/>
  <c r="G569"/>
  <c r="R569" s="1"/>
  <c r="M576" s="1"/>
  <c r="Q576" s="1"/>
  <c r="B570"/>
  <c r="AB570" s="1"/>
  <c r="Y569"/>
  <c r="K570" s="1"/>
  <c r="O569"/>
  <c r="J571" l="1"/>
  <c r="H571" s="1"/>
  <c r="G571" s="1"/>
  <c r="R571" s="1"/>
  <c r="M578" s="1"/>
  <c r="Q578" s="1"/>
  <c r="Y570"/>
  <c r="K571" s="1"/>
  <c r="W584" l="1"/>
  <c r="X584" s="1"/>
  <c r="I571"/>
  <c r="I572" s="1"/>
  <c r="J572"/>
  <c r="Z572" s="1"/>
  <c r="T572" s="1"/>
  <c r="Z571"/>
  <c r="T571" s="1"/>
  <c r="B571"/>
  <c r="AB571" s="1"/>
  <c r="H572"/>
  <c r="W585"/>
  <c r="X585" l="1"/>
  <c r="O571"/>
  <c r="Y571"/>
  <c r="K572" s="1"/>
  <c r="J573" s="1"/>
  <c r="W586" s="1"/>
  <c r="B572"/>
  <c r="G572"/>
  <c r="R572" s="1"/>
  <c r="M579" s="1"/>
  <c r="Q579" s="1"/>
  <c r="AB572"/>
  <c r="O572"/>
  <c r="Y572"/>
  <c r="K573" s="1"/>
  <c r="X586" l="1"/>
  <c r="Z573"/>
  <c r="T573" s="1"/>
  <c r="B573"/>
  <c r="I573"/>
  <c r="H573"/>
  <c r="AB573" l="1"/>
  <c r="O573"/>
  <c r="Y573"/>
  <c r="K574" s="1"/>
  <c r="G573"/>
  <c r="R573" s="1"/>
  <c r="M580" s="1"/>
  <c r="Q580" s="1"/>
  <c r="J574"/>
  <c r="Z574" s="1"/>
  <c r="T574" s="1"/>
  <c r="B574" l="1"/>
  <c r="AB574" s="1"/>
  <c r="I574"/>
  <c r="W587"/>
  <c r="X587" s="1"/>
  <c r="H574"/>
  <c r="O574" l="1"/>
  <c r="Y574"/>
  <c r="K575" s="1"/>
  <c r="J575"/>
  <c r="I575" s="1"/>
  <c r="G574"/>
  <c r="R574" s="1"/>
  <c r="M581" s="1"/>
  <c r="Q581" s="1"/>
  <c r="Z575" l="1"/>
  <c r="T575" s="1"/>
  <c r="H575"/>
  <c r="Y575"/>
  <c r="K576" s="1"/>
  <c r="O575"/>
  <c r="B575"/>
  <c r="W588"/>
  <c r="X588" s="1"/>
  <c r="J576" l="1"/>
  <c r="I576" s="1"/>
  <c r="Y576" s="1"/>
  <c r="K577" s="1"/>
  <c r="G575"/>
  <c r="R575" s="1"/>
  <c r="M582" s="1"/>
  <c r="Q582" s="1"/>
  <c r="AB575"/>
  <c r="B576" l="1"/>
  <c r="AB576" s="1"/>
  <c r="Z576"/>
  <c r="T576" s="1"/>
  <c r="O576"/>
  <c r="W589"/>
  <c r="X589" s="1"/>
  <c r="H576"/>
  <c r="J577" s="1"/>
  <c r="B577" l="1"/>
  <c r="AB577" s="1"/>
  <c r="G576"/>
  <c r="R576" s="1"/>
  <c r="M583" s="1"/>
  <c r="Q583" s="1"/>
  <c r="Z577"/>
  <c r="T577" s="1"/>
  <c r="W590"/>
  <c r="X590" s="1"/>
  <c r="I577"/>
  <c r="H577"/>
  <c r="G577" l="1"/>
  <c r="R577" s="1"/>
  <c r="M584" s="1"/>
  <c r="Q584" s="1"/>
  <c r="J578"/>
  <c r="Z578" s="1"/>
  <c r="T578" s="1"/>
  <c r="Y577"/>
  <c r="K578" s="1"/>
  <c r="O577"/>
  <c r="I578" l="1"/>
  <c r="Y578" s="1"/>
  <c r="K579" s="1"/>
  <c r="H578"/>
  <c r="J579" s="1"/>
  <c r="W591"/>
  <c r="X591" s="1"/>
  <c r="B578"/>
  <c r="O578" l="1"/>
  <c r="G578"/>
  <c r="R578" s="1"/>
  <c r="M585" s="1"/>
  <c r="Q585" s="1"/>
  <c r="I579"/>
  <c r="W592"/>
  <c r="X592" s="1"/>
  <c r="Z579"/>
  <c r="T579" s="1"/>
  <c r="AB578"/>
  <c r="B579"/>
  <c r="H579"/>
  <c r="O579" l="1"/>
  <c r="Y579"/>
  <c r="K580" s="1"/>
  <c r="G579"/>
  <c r="R579" s="1"/>
  <c r="M586" s="1"/>
  <c r="Q586" s="1"/>
  <c r="J580"/>
  <c r="W593" s="1"/>
  <c r="X593" s="1"/>
  <c r="AB579"/>
  <c r="B580" l="1"/>
  <c r="Z580"/>
  <c r="T580" s="1"/>
  <c r="H580"/>
  <c r="I580"/>
  <c r="AB580" l="1"/>
  <c r="G580"/>
  <c r="R580" s="1"/>
  <c r="M587" s="1"/>
  <c r="Q587" s="1"/>
  <c r="J581"/>
  <c r="B581" s="1"/>
  <c r="O580"/>
  <c r="Y580"/>
  <c r="K581" s="1"/>
  <c r="H581" l="1"/>
  <c r="J582" s="1"/>
  <c r="W595" s="1"/>
  <c r="Z581"/>
  <c r="T581" s="1"/>
  <c r="AB581"/>
  <c r="I581"/>
  <c r="W594"/>
  <c r="X594" s="1"/>
  <c r="G581" l="1"/>
  <c r="R581" s="1"/>
  <c r="M588" s="1"/>
  <c r="Q588" s="1"/>
  <c r="H582"/>
  <c r="G582" s="1"/>
  <c r="R582" s="1"/>
  <c r="M589" s="1"/>
  <c r="Q589" s="1"/>
  <c r="Z582"/>
  <c r="T582" s="1"/>
  <c r="B582"/>
  <c r="AB582" s="1"/>
  <c r="Y581"/>
  <c r="K582" s="1"/>
  <c r="O581"/>
  <c r="I582"/>
  <c r="X595"/>
  <c r="J583" l="1"/>
  <c r="H583" s="1"/>
  <c r="O582"/>
  <c r="Y582"/>
  <c r="K583" s="1"/>
  <c r="W596" l="1"/>
  <c r="X596" s="1"/>
  <c r="I583"/>
  <c r="O583" s="1"/>
  <c r="Z583"/>
  <c r="T583" s="1"/>
  <c r="B583"/>
  <c r="AB583" s="1"/>
  <c r="J584"/>
  <c r="W597" s="1"/>
  <c r="G583"/>
  <c r="R583" s="1"/>
  <c r="M590" s="1"/>
  <c r="Q590" s="1"/>
  <c r="X597" l="1"/>
  <c r="Y583"/>
  <c r="K584" s="1"/>
  <c r="B584"/>
  <c r="I584"/>
  <c r="Z584"/>
  <c r="T584" s="1"/>
  <c r="H584"/>
  <c r="AB584" l="1"/>
  <c r="Y584"/>
  <c r="K585" s="1"/>
  <c r="O584"/>
  <c r="J585"/>
  <c r="W598" s="1"/>
  <c r="X598" s="1"/>
  <c r="G584"/>
  <c r="R584" s="1"/>
  <c r="M591" s="1"/>
  <c r="Q591" s="1"/>
  <c r="Z585" l="1"/>
  <c r="T585" s="1"/>
  <c r="I585"/>
  <c r="Y585" s="1"/>
  <c r="K586" s="1"/>
  <c r="B585"/>
  <c r="H585"/>
  <c r="O585" l="1"/>
  <c r="J586"/>
  <c r="G585"/>
  <c r="R585" s="1"/>
  <c r="M592" s="1"/>
  <c r="Q592" s="1"/>
  <c r="AB585"/>
  <c r="W599" l="1"/>
  <c r="X599" s="1"/>
  <c r="I586"/>
  <c r="B586"/>
  <c r="Z586"/>
  <c r="T586" s="1"/>
  <c r="H586"/>
  <c r="J587" l="1"/>
  <c r="W600" s="1"/>
  <c r="X600" s="1"/>
  <c r="G586"/>
  <c r="R586" s="1"/>
  <c r="M593" s="1"/>
  <c r="Q593" s="1"/>
  <c r="AB586"/>
  <c r="O586"/>
  <c r="Y586"/>
  <c r="K587" s="1"/>
  <c r="I587" l="1"/>
  <c r="O587" s="1"/>
  <c r="B587"/>
  <c r="AB587" s="1"/>
  <c r="H587"/>
  <c r="Z587"/>
  <c r="T587" s="1"/>
  <c r="Y587" l="1"/>
  <c r="K588" s="1"/>
  <c r="J588"/>
  <c r="B588" s="1"/>
  <c r="G587"/>
  <c r="R587" s="1"/>
  <c r="M594" s="1"/>
  <c r="Q594" s="1"/>
  <c r="AB588" l="1"/>
  <c r="W601"/>
  <c r="X601" s="1"/>
  <c r="I588"/>
  <c r="H588"/>
  <c r="Z588"/>
  <c r="T588" s="1"/>
  <c r="J589" l="1"/>
  <c r="G588"/>
  <c r="R588" s="1"/>
  <c r="M595" s="1"/>
  <c r="Q595" s="1"/>
  <c r="Y588"/>
  <c r="K589" s="1"/>
  <c r="O588"/>
  <c r="W602" l="1"/>
  <c r="X602" s="1"/>
  <c r="B589"/>
  <c r="Z589"/>
  <c r="T589" s="1"/>
  <c r="I589"/>
  <c r="H589"/>
  <c r="J590" l="1"/>
  <c r="W603" s="1"/>
  <c r="X603" s="1"/>
  <c r="G589"/>
  <c r="R589" s="1"/>
  <c r="M596" s="1"/>
  <c r="Q596" s="1"/>
  <c r="AB589"/>
  <c r="O589"/>
  <c r="Y589"/>
  <c r="K590" s="1"/>
  <c r="B590" l="1"/>
  <c r="AB590" s="1"/>
  <c r="Z590"/>
  <c r="T590" s="1"/>
  <c r="H590"/>
  <c r="I590"/>
  <c r="O590" l="1"/>
  <c r="Y590"/>
  <c r="K591" s="1"/>
  <c r="G590"/>
  <c r="R590" s="1"/>
  <c r="M597" s="1"/>
  <c r="Q597" s="1"/>
  <c r="J591"/>
  <c r="W604" l="1"/>
  <c r="X604" s="1"/>
  <c r="B591"/>
  <c r="H591"/>
  <c r="Z591"/>
  <c r="T591" s="1"/>
  <c r="I591"/>
  <c r="Y591" l="1"/>
  <c r="K592" s="1"/>
  <c r="O591"/>
  <c r="J592"/>
  <c r="W605" s="1"/>
  <c r="X605" s="1"/>
  <c r="G591"/>
  <c r="R591" s="1"/>
  <c r="M598" s="1"/>
  <c r="Q598" s="1"/>
  <c r="AB591"/>
  <c r="B592" l="1"/>
  <c r="AB592" s="1"/>
  <c r="Z592"/>
  <c r="T592" s="1"/>
  <c r="H592"/>
  <c r="J593" s="1"/>
  <c r="W606" s="1"/>
  <c r="X606" s="1"/>
  <c r="I592"/>
  <c r="Y592" s="1"/>
  <c r="K593" s="1"/>
  <c r="O592"/>
  <c r="G592" l="1"/>
  <c r="R592" s="1"/>
  <c r="M599" s="1"/>
  <c r="Q599" s="1"/>
  <c r="B593"/>
  <c r="AB593" s="1"/>
  <c r="I593"/>
  <c r="H593"/>
  <c r="Z593"/>
  <c r="T593" s="1"/>
  <c r="G593" l="1"/>
  <c r="R593" s="1"/>
  <c r="M600" s="1"/>
  <c r="Q600" s="1"/>
  <c r="J594"/>
  <c r="H594" s="1"/>
  <c r="O593"/>
  <c r="Y593"/>
  <c r="K594" s="1"/>
  <c r="J595" l="1"/>
  <c r="W608" s="1"/>
  <c r="G594"/>
  <c r="R594" s="1"/>
  <c r="M601" s="1"/>
  <c r="Q601" s="1"/>
  <c r="I594"/>
  <c r="W607"/>
  <c r="X607" s="1"/>
  <c r="B594"/>
  <c r="Z594"/>
  <c r="T594" s="1"/>
  <c r="X608" l="1"/>
  <c r="Y594"/>
  <c r="K595" s="1"/>
  <c r="I595"/>
  <c r="O594"/>
  <c r="AB594"/>
  <c r="B595"/>
  <c r="Z595"/>
  <c r="T595" s="1"/>
  <c r="H595"/>
  <c r="J596" l="1"/>
  <c r="W609" s="1"/>
  <c r="X609" s="1"/>
  <c r="G595"/>
  <c r="R595" s="1"/>
  <c r="M602" s="1"/>
  <c r="Q602" s="1"/>
  <c r="Y595"/>
  <c r="K596" s="1"/>
  <c r="O595"/>
  <c r="AB595"/>
  <c r="B596" l="1"/>
  <c r="H596"/>
  <c r="I596"/>
  <c r="Z596"/>
  <c r="T596" s="1"/>
  <c r="G596" l="1"/>
  <c r="R596" s="1"/>
  <c r="M603" s="1"/>
  <c r="Q603" s="1"/>
  <c r="J597"/>
  <c r="W610" s="1"/>
  <c r="X610" s="1"/>
  <c r="O596"/>
  <c r="Y596"/>
  <c r="K597" s="1"/>
  <c r="AB596"/>
  <c r="B597" l="1"/>
  <c r="AB597" s="1"/>
  <c r="I597"/>
  <c r="H597"/>
  <c r="Z597"/>
  <c r="T597" s="1"/>
  <c r="Y597" l="1"/>
  <c r="K598" s="1"/>
  <c r="O597"/>
  <c r="J598"/>
  <c r="I598" s="1"/>
  <c r="G597"/>
  <c r="R597" s="1"/>
  <c r="M604" s="1"/>
  <c r="Q604" s="1"/>
  <c r="Z598" l="1"/>
  <c r="T598" s="1"/>
  <c r="H598"/>
  <c r="G598" s="1"/>
  <c r="R598" s="1"/>
  <c r="M605" s="1"/>
  <c r="Q605" s="1"/>
  <c r="O598"/>
  <c r="Y598"/>
  <c r="K599" s="1"/>
  <c r="W611"/>
  <c r="X611" s="1"/>
  <c r="B598"/>
  <c r="J599" l="1"/>
  <c r="W612" s="1"/>
  <c r="X612" s="1"/>
  <c r="AB598"/>
  <c r="Z599" l="1"/>
  <c r="T599" s="1"/>
  <c r="I599"/>
  <c r="Y599" s="1"/>
  <c r="K600" s="1"/>
  <c r="H599"/>
  <c r="G599" s="1"/>
  <c r="R599" s="1"/>
  <c r="M606" s="1"/>
  <c r="Q606" s="1"/>
  <c r="B599"/>
  <c r="AB599" s="1"/>
  <c r="J600" l="1"/>
  <c r="W613" s="1"/>
  <c r="X613" s="1"/>
  <c r="O599"/>
  <c r="B600" l="1"/>
  <c r="Z600"/>
  <c r="T600" s="1"/>
  <c r="H600"/>
  <c r="J601" s="1"/>
  <c r="W614" s="1"/>
  <c r="X614" s="1"/>
  <c r="I600"/>
  <c r="Y600" s="1"/>
  <c r="K601" s="1"/>
  <c r="G600" l="1"/>
  <c r="R600" s="1"/>
  <c r="M607" s="1"/>
  <c r="Q607" s="1"/>
  <c r="B601"/>
  <c r="AB600"/>
  <c r="Z601"/>
  <c r="T601" s="1"/>
  <c r="I601"/>
  <c r="O601" s="1"/>
  <c r="H601"/>
  <c r="G601" s="1"/>
  <c r="R601" s="1"/>
  <c r="M608" s="1"/>
  <c r="Q608" s="1"/>
  <c r="O600"/>
  <c r="AB601" l="1"/>
  <c r="J602"/>
  <c r="W615" s="1"/>
  <c r="X615" s="1"/>
  <c r="Y601"/>
  <c r="K602" s="1"/>
  <c r="H602" l="1"/>
  <c r="G602" s="1"/>
  <c r="R602" s="1"/>
  <c r="M609" s="1"/>
  <c r="Q609" s="1"/>
  <c r="Z602"/>
  <c r="T602" s="1"/>
  <c r="B602"/>
  <c r="AB602" s="1"/>
  <c r="I602"/>
  <c r="O602" s="1"/>
  <c r="Y602" l="1"/>
  <c r="K603" s="1"/>
  <c r="J603"/>
  <c r="I603" s="1"/>
  <c r="W616" l="1"/>
  <c r="X616" s="1"/>
  <c r="Z603"/>
  <c r="T603" s="1"/>
  <c r="H603"/>
  <c r="G603" s="1"/>
  <c r="R603" s="1"/>
  <c r="M610" s="1"/>
  <c r="Q610" s="1"/>
  <c r="B603"/>
  <c r="AB603" s="1"/>
  <c r="Y603"/>
  <c r="K604" s="1"/>
  <c r="O603"/>
  <c r="J604" l="1"/>
  <c r="H604" s="1"/>
  <c r="W617" l="1"/>
  <c r="X617" s="1"/>
  <c r="B604"/>
  <c r="AB604" s="1"/>
  <c r="I604"/>
  <c r="O604" s="1"/>
  <c r="Z604"/>
  <c r="T604" s="1"/>
  <c r="G604"/>
  <c r="R604" s="1"/>
  <c r="M611" s="1"/>
  <c r="Q611" s="1"/>
  <c r="J605"/>
  <c r="Y604" l="1"/>
  <c r="K605" s="1"/>
  <c r="Z605"/>
  <c r="T605" s="1"/>
  <c r="W618"/>
  <c r="X618" s="1"/>
  <c r="H605"/>
  <c r="I605"/>
  <c r="B605"/>
  <c r="AB605" l="1"/>
  <c r="J606"/>
  <c r="W619" s="1"/>
  <c r="X619" s="1"/>
  <c r="G605"/>
  <c r="R605" s="1"/>
  <c r="M612" s="1"/>
  <c r="Q612" s="1"/>
  <c r="O605"/>
  <c r="Y605"/>
  <c r="K606" s="1"/>
  <c r="H606" l="1"/>
  <c r="G606" s="1"/>
  <c r="R606" s="1"/>
  <c r="M613" s="1"/>
  <c r="Q613" s="1"/>
  <c r="B606"/>
  <c r="AB606" s="1"/>
  <c r="I606"/>
  <c r="O606" s="1"/>
  <c r="Z606"/>
  <c r="T606" s="1"/>
  <c r="Y606" l="1"/>
  <c r="K607" s="1"/>
  <c r="J607"/>
  <c r="W620" s="1"/>
  <c r="X620" s="1"/>
  <c r="Z607" l="1"/>
  <c r="T607" s="1"/>
  <c r="I607"/>
  <c r="O607" s="1"/>
  <c r="H607"/>
  <c r="J608" s="1"/>
  <c r="B607"/>
  <c r="AB607" s="1"/>
  <c r="B608" l="1"/>
  <c r="AB608" s="1"/>
  <c r="G607"/>
  <c r="R607" s="1"/>
  <c r="M614" s="1"/>
  <c r="Q614" s="1"/>
  <c r="Y607"/>
  <c r="K608" s="1"/>
  <c r="W621"/>
  <c r="X621" s="1"/>
  <c r="I608"/>
  <c r="H608"/>
  <c r="Z608"/>
  <c r="T608" s="1"/>
  <c r="J609" l="1"/>
  <c r="G608"/>
  <c r="R608" s="1"/>
  <c r="M615" s="1"/>
  <c r="Q615" s="1"/>
  <c r="Y608"/>
  <c r="K609" s="1"/>
  <c r="O608"/>
  <c r="W622" l="1"/>
  <c r="X622" s="1"/>
  <c r="B609"/>
  <c r="H609"/>
  <c r="I609"/>
  <c r="Z609"/>
  <c r="T609" s="1"/>
  <c r="J610" l="1"/>
  <c r="W623" s="1"/>
  <c r="X623" s="1"/>
  <c r="G609"/>
  <c r="R609" s="1"/>
  <c r="M616" s="1"/>
  <c r="Q616" s="1"/>
  <c r="AB609"/>
  <c r="O609"/>
  <c r="Y609"/>
  <c r="K610" s="1"/>
  <c r="AB610" l="1"/>
  <c r="H610"/>
  <c r="I610"/>
  <c r="B610"/>
  <c r="Z610"/>
  <c r="T610" s="1"/>
  <c r="G610" l="1"/>
  <c r="R610" s="1"/>
  <c r="M617" s="1"/>
  <c r="Q617" s="1"/>
  <c r="J611"/>
  <c r="W624" s="1"/>
  <c r="X624" s="1"/>
  <c r="O610"/>
  <c r="Y610"/>
  <c r="K611" s="1"/>
  <c r="I611" l="1"/>
  <c r="H611"/>
  <c r="B611"/>
  <c r="Z611"/>
  <c r="T611" s="1"/>
  <c r="Y611" l="1"/>
  <c r="K612" s="1"/>
  <c r="O611"/>
  <c r="G611"/>
  <c r="R611" s="1"/>
  <c r="M618" s="1"/>
  <c r="Q618" s="1"/>
  <c r="J612"/>
  <c r="B612" s="1"/>
  <c r="AB611"/>
  <c r="Z612" l="1"/>
  <c r="T612" s="1"/>
  <c r="W625"/>
  <c r="X625" s="1"/>
  <c r="H612"/>
  <c r="I612"/>
  <c r="AB612"/>
  <c r="G612" l="1"/>
  <c r="R612" s="1"/>
  <c r="M619" s="1"/>
  <c r="Q619" s="1"/>
  <c r="J613"/>
  <c r="Y612"/>
  <c r="K613" s="1"/>
  <c r="O612"/>
  <c r="Z613" l="1"/>
  <c r="T613" s="1"/>
  <c r="W626"/>
  <c r="X626" s="1"/>
  <c r="B613"/>
  <c r="I613"/>
  <c r="H613"/>
  <c r="G613" l="1"/>
  <c r="R613" s="1"/>
  <c r="M620" s="1"/>
  <c r="Q620" s="1"/>
  <c r="J614"/>
  <c r="W627" s="1"/>
  <c r="X627" s="1"/>
  <c r="AB613"/>
  <c r="Y613"/>
  <c r="K614" s="1"/>
  <c r="O613"/>
  <c r="I614" l="1"/>
  <c r="Y614" s="1"/>
  <c r="K615" s="1"/>
  <c r="H614"/>
  <c r="B614"/>
  <c r="Z614"/>
  <c r="T614" s="1"/>
  <c r="O614" l="1"/>
  <c r="AB614"/>
  <c r="G614"/>
  <c r="R614" s="1"/>
  <c r="M621" s="1"/>
  <c r="Q621" s="1"/>
  <c r="J615"/>
  <c r="B615" s="1"/>
  <c r="H615" l="1"/>
  <c r="G615" s="1"/>
  <c r="R615" s="1"/>
  <c r="M622" s="1"/>
  <c r="Q622" s="1"/>
  <c r="AB615"/>
  <c r="Z615"/>
  <c r="T615" s="1"/>
  <c r="W628"/>
  <c r="X628" s="1"/>
  <c r="I615"/>
  <c r="J616" l="1"/>
  <c r="W629" s="1"/>
  <c r="X629" s="1"/>
  <c r="O615"/>
  <c r="Y615"/>
  <c r="K616" s="1"/>
  <c r="B616" l="1"/>
  <c r="AB616" s="1"/>
  <c r="I616"/>
  <c r="O616" s="1"/>
  <c r="Z616"/>
  <c r="T616" s="1"/>
  <c r="H616"/>
  <c r="J617" s="1"/>
  <c r="G616" l="1"/>
  <c r="R616" s="1"/>
  <c r="M623" s="1"/>
  <c r="Q623" s="1"/>
  <c r="Y616"/>
  <c r="K617" s="1"/>
  <c r="Z617"/>
  <c r="T617" s="1"/>
  <c r="W630"/>
  <c r="X630" s="1"/>
  <c r="H617"/>
  <c r="I617"/>
  <c r="B617"/>
  <c r="J618" l="1"/>
  <c r="W631" s="1"/>
  <c r="X631" s="1"/>
  <c r="O617"/>
  <c r="Y617"/>
  <c r="K618" s="1"/>
  <c r="AB617"/>
  <c r="G617"/>
  <c r="R617" s="1"/>
  <c r="M624" s="1"/>
  <c r="Q624" s="1"/>
  <c r="H618" l="1"/>
  <c r="J619" s="1"/>
  <c r="B618"/>
  <c r="AB618" s="1"/>
  <c r="Z618"/>
  <c r="T618" s="1"/>
  <c r="I618"/>
  <c r="Y618" s="1"/>
  <c r="K619" s="1"/>
  <c r="O618" l="1"/>
  <c r="G618"/>
  <c r="R618" s="1"/>
  <c r="M625" s="1"/>
  <c r="Q625" s="1"/>
  <c r="B619"/>
  <c r="AB619" s="1"/>
  <c r="Z619"/>
  <c r="T619" s="1"/>
  <c r="W632"/>
  <c r="X632" s="1"/>
  <c r="I619"/>
  <c r="H619"/>
  <c r="Y619" l="1"/>
  <c r="K620" s="1"/>
  <c r="O619"/>
  <c r="J620"/>
  <c r="I620" s="1"/>
  <c r="G619"/>
  <c r="R619" s="1"/>
  <c r="M626" s="1"/>
  <c r="Q626" s="1"/>
  <c r="Z620" l="1"/>
  <c r="T620" s="1"/>
  <c r="H620"/>
  <c r="J621" s="1"/>
  <c r="W634" s="1"/>
  <c r="Y620"/>
  <c r="K621" s="1"/>
  <c r="O620"/>
  <c r="W633"/>
  <c r="X633" s="1"/>
  <c r="B620"/>
  <c r="G620" l="1"/>
  <c r="R620" s="1"/>
  <c r="M627" s="1"/>
  <c r="Q627" s="1"/>
  <c r="X634"/>
  <c r="I621"/>
  <c r="Z621"/>
  <c r="T621" s="1"/>
  <c r="AB620"/>
  <c r="B621"/>
  <c r="H621"/>
  <c r="J622" l="1"/>
  <c r="W635" s="1"/>
  <c r="X635" s="1"/>
  <c r="G621"/>
  <c r="R621" s="1"/>
  <c r="M628" s="1"/>
  <c r="Q628" s="1"/>
  <c r="Y621"/>
  <c r="K622" s="1"/>
  <c r="O621"/>
  <c r="AB621"/>
  <c r="B622" l="1"/>
  <c r="AB622" s="1"/>
  <c r="H622"/>
  <c r="I622"/>
  <c r="Z622"/>
  <c r="T622" s="1"/>
  <c r="J623" l="1"/>
  <c r="G622"/>
  <c r="R622" s="1"/>
  <c r="M629" s="1"/>
  <c r="Q629" s="1"/>
  <c r="Y622"/>
  <c r="K623" s="1"/>
  <c r="O622"/>
  <c r="W636" l="1"/>
  <c r="X636" s="1"/>
  <c r="B623"/>
  <c r="Z623"/>
  <c r="T623" s="1"/>
  <c r="I623"/>
  <c r="H623"/>
  <c r="G623" l="1"/>
  <c r="R623" s="1"/>
  <c r="M630" s="1"/>
  <c r="Q630" s="1"/>
  <c r="J624"/>
  <c r="W637" s="1"/>
  <c r="X637" s="1"/>
  <c r="AB623"/>
  <c r="O623"/>
  <c r="Y623"/>
  <c r="K624" s="1"/>
  <c r="I624" l="1"/>
  <c r="O624" s="1"/>
  <c r="B624"/>
  <c r="Z624"/>
  <c r="T624" s="1"/>
  <c r="H624"/>
  <c r="Y624" l="1"/>
  <c r="K625" s="1"/>
  <c r="AB624"/>
  <c r="J625"/>
  <c r="Z625" s="1"/>
  <c r="T625" s="1"/>
  <c r="G624"/>
  <c r="R624" s="1"/>
  <c r="M631" s="1"/>
  <c r="Q631" s="1"/>
  <c r="B625" l="1"/>
  <c r="AB625" s="1"/>
  <c r="W638"/>
  <c r="X638" s="1"/>
  <c r="I625"/>
  <c r="H625"/>
  <c r="O625" l="1"/>
  <c r="Y625"/>
  <c r="K626" s="1"/>
  <c r="G625"/>
  <c r="R625" s="1"/>
  <c r="M632" s="1"/>
  <c r="Q632" s="1"/>
  <c r="J626"/>
  <c r="W639" l="1"/>
  <c r="X639" s="1"/>
  <c r="B626"/>
  <c r="H626"/>
  <c r="Z626"/>
  <c r="T626" s="1"/>
  <c r="I626"/>
  <c r="Y626" l="1"/>
  <c r="K627" s="1"/>
  <c r="O626"/>
  <c r="AB626"/>
  <c r="G626"/>
  <c r="R626" s="1"/>
  <c r="M633" s="1"/>
  <c r="Q633" s="1"/>
  <c r="J627"/>
  <c r="W640" s="1"/>
  <c r="X640" s="1"/>
  <c r="H627" l="1"/>
  <c r="J628" s="1"/>
  <c r="B627"/>
  <c r="AB627" s="1"/>
  <c r="I627"/>
  <c r="Z627"/>
  <c r="T627" s="1"/>
  <c r="W641" l="1"/>
  <c r="X641" s="1"/>
  <c r="B628"/>
  <c r="AB628" s="1"/>
  <c r="G627"/>
  <c r="R627" s="1"/>
  <c r="M634" s="1"/>
  <c r="Q634" s="1"/>
  <c r="H628"/>
  <c r="Y627"/>
  <c r="K628" s="1"/>
  <c r="O627"/>
  <c r="I628"/>
  <c r="Z628"/>
  <c r="T628" s="1"/>
  <c r="G628" l="1"/>
  <c r="R628" s="1"/>
  <c r="M635" s="1"/>
  <c r="Q635" s="1"/>
  <c r="J629"/>
  <c r="Y628"/>
  <c r="K629" s="1"/>
  <c r="O628"/>
  <c r="Z629" l="1"/>
  <c r="T629" s="1"/>
  <c r="W642"/>
  <c r="X642" s="1"/>
  <c r="B629"/>
  <c r="I629"/>
  <c r="H629"/>
  <c r="AB629" l="1"/>
  <c r="J630"/>
  <c r="W643" s="1"/>
  <c r="X643" s="1"/>
  <c r="G629"/>
  <c r="R629" s="1"/>
  <c r="M636" s="1"/>
  <c r="Q636" s="1"/>
  <c r="O629"/>
  <c r="Y629"/>
  <c r="K630" s="1"/>
  <c r="Z630" l="1"/>
  <c r="T630" s="1"/>
  <c r="B630"/>
  <c r="I630"/>
  <c r="H630"/>
  <c r="AB630" l="1"/>
  <c r="G630"/>
  <c r="R630" s="1"/>
  <c r="M637" s="1"/>
  <c r="Q637" s="1"/>
  <c r="J631"/>
  <c r="B631" s="1"/>
  <c r="Y630"/>
  <c r="K631" s="1"/>
  <c r="O630"/>
  <c r="Z631" l="1"/>
  <c r="T631" s="1"/>
  <c r="H631"/>
  <c r="G631" s="1"/>
  <c r="R631" s="1"/>
  <c r="M638" s="1"/>
  <c r="Q638" s="1"/>
  <c r="AB631"/>
  <c r="I631"/>
  <c r="W644"/>
  <c r="X644" s="1"/>
  <c r="J632" l="1"/>
  <c r="Z632" s="1"/>
  <c r="T632" s="1"/>
  <c r="O631"/>
  <c r="Y631"/>
  <c r="K632" s="1"/>
  <c r="H632" l="1"/>
  <c r="J633" s="1"/>
  <c r="B632"/>
  <c r="AB632" s="1"/>
  <c r="I632"/>
  <c r="O632" s="1"/>
  <c r="W645"/>
  <c r="X645" s="1"/>
  <c r="Y632" l="1"/>
  <c r="K633" s="1"/>
  <c r="B633"/>
  <c r="AB633" s="1"/>
  <c r="I633"/>
  <c r="Y633" s="1"/>
  <c r="K634" s="1"/>
  <c r="G632"/>
  <c r="R632" s="1"/>
  <c r="M639" s="1"/>
  <c r="Q639" s="1"/>
  <c r="H633"/>
  <c r="G633" s="1"/>
  <c r="R633" s="1"/>
  <c r="M640" s="1"/>
  <c r="Q640" s="1"/>
  <c r="Z633"/>
  <c r="T633" s="1"/>
  <c r="W646"/>
  <c r="X646" s="1"/>
  <c r="O633" l="1"/>
  <c r="J634"/>
  <c r="W647" s="1"/>
  <c r="X647" s="1"/>
  <c r="H634" l="1"/>
  <c r="J635" s="1"/>
  <c r="B635" s="1"/>
  <c r="I634"/>
  <c r="O634" s="1"/>
  <c r="B634"/>
  <c r="AB634" s="1"/>
  <c r="Z634"/>
  <c r="T634" s="1"/>
  <c r="H635" l="1"/>
  <c r="G635" s="1"/>
  <c r="R635" s="1"/>
  <c r="M642" s="1"/>
  <c r="Q642" s="1"/>
  <c r="W648"/>
  <c r="X648" s="1"/>
  <c r="Z635"/>
  <c r="T635" s="1"/>
  <c r="G634"/>
  <c r="R634" s="1"/>
  <c r="M641" s="1"/>
  <c r="Q641" s="1"/>
  <c r="I635"/>
  <c r="Y635" s="1"/>
  <c r="K636" s="1"/>
  <c r="Y634"/>
  <c r="K635" s="1"/>
  <c r="AB635"/>
  <c r="J636" l="1"/>
  <c r="W649" s="1"/>
  <c r="X649" s="1"/>
  <c r="O635"/>
  <c r="H636" l="1"/>
  <c r="J637" s="1"/>
  <c r="W650" s="1"/>
  <c r="X650" s="1"/>
  <c r="Z636"/>
  <c r="T636" s="1"/>
  <c r="B636"/>
  <c r="AB636" s="1"/>
  <c r="I636"/>
  <c r="O636" s="1"/>
  <c r="I637" l="1"/>
  <c r="Y637" s="1"/>
  <c r="K638" s="1"/>
  <c r="B637"/>
  <c r="AB637" s="1"/>
  <c r="Y636"/>
  <c r="K637" s="1"/>
  <c r="Z637"/>
  <c r="T637" s="1"/>
  <c r="H637"/>
  <c r="J638" s="1"/>
  <c r="W651" s="1"/>
  <c r="X651" s="1"/>
  <c r="G636"/>
  <c r="R636" s="1"/>
  <c r="M643" s="1"/>
  <c r="Q643" s="1"/>
  <c r="O637" l="1"/>
  <c r="G637"/>
  <c r="R637" s="1"/>
  <c r="M644" s="1"/>
  <c r="Q644" s="1"/>
  <c r="B638"/>
  <c r="AB638" s="1"/>
  <c r="I638"/>
  <c r="H638"/>
  <c r="Z638"/>
  <c r="T638" s="1"/>
  <c r="O638" l="1"/>
  <c r="Y638"/>
  <c r="K639" s="1"/>
  <c r="G638"/>
  <c r="R638" s="1"/>
  <c r="M645" s="1"/>
  <c r="Q645" s="1"/>
  <c r="J639"/>
  <c r="W652" l="1"/>
  <c r="X652" s="1"/>
  <c r="B639"/>
  <c r="H639"/>
  <c r="Z639"/>
  <c r="T639" s="1"/>
  <c r="I639"/>
  <c r="O639" l="1"/>
  <c r="Y639"/>
  <c r="K640" s="1"/>
  <c r="J640"/>
  <c r="W653" s="1"/>
  <c r="X653" s="1"/>
  <c r="G639"/>
  <c r="R639" s="1"/>
  <c r="M646" s="1"/>
  <c r="Q646" s="1"/>
  <c r="AB639"/>
  <c r="H640" l="1"/>
  <c r="J641" s="1"/>
  <c r="W654" s="1"/>
  <c r="X654" s="1"/>
  <c r="I640"/>
  <c r="O640" s="1"/>
  <c r="B640"/>
  <c r="Z640"/>
  <c r="T640" s="1"/>
  <c r="AB640"/>
  <c r="G640" l="1"/>
  <c r="R640" s="1"/>
  <c r="M647" s="1"/>
  <c r="Q647" s="1"/>
  <c r="Y640"/>
  <c r="K641" s="1"/>
  <c r="B641"/>
  <c r="AB641" s="1"/>
  <c r="H641"/>
  <c r="I641"/>
  <c r="Z641"/>
  <c r="T641" s="1"/>
  <c r="J642" l="1"/>
  <c r="G641"/>
  <c r="R641" s="1"/>
  <c r="M648" s="1"/>
  <c r="Q648" s="1"/>
  <c r="Y641"/>
  <c r="K642" s="1"/>
  <c r="O641"/>
  <c r="W655" l="1"/>
  <c r="X655" s="1"/>
  <c r="B642"/>
  <c r="I642"/>
  <c r="H642"/>
  <c r="Z642"/>
  <c r="T642" s="1"/>
  <c r="AB642" l="1"/>
  <c r="Y642"/>
  <c r="K643" s="1"/>
  <c r="O642"/>
  <c r="J643"/>
  <c r="W656" s="1"/>
  <c r="X656" s="1"/>
  <c r="G642"/>
  <c r="R642" s="1"/>
  <c r="M649" s="1"/>
  <c r="Q649" s="1"/>
  <c r="B643" l="1"/>
  <c r="AB643" s="1"/>
  <c r="I643"/>
  <c r="O643" s="1"/>
  <c r="H643"/>
  <c r="G643" s="1"/>
  <c r="R643" s="1"/>
  <c r="M650" s="1"/>
  <c r="Q650" s="1"/>
  <c r="Z643"/>
  <c r="T643" s="1"/>
  <c r="J644" l="1"/>
  <c r="W657" s="1"/>
  <c r="X657" s="1"/>
  <c r="Y643"/>
  <c r="K644" s="1"/>
  <c r="B644" l="1"/>
  <c r="Z644"/>
  <c r="T644" s="1"/>
  <c r="I644"/>
  <c r="Y644" s="1"/>
  <c r="K645" s="1"/>
  <c r="H644"/>
  <c r="G644"/>
  <c r="R644" s="1"/>
  <c r="M651" s="1"/>
  <c r="Q651" s="1"/>
  <c r="J645"/>
  <c r="W658" s="1"/>
  <c r="X658" s="1"/>
  <c r="O644" l="1"/>
  <c r="B645"/>
  <c r="AB644"/>
  <c r="H645"/>
  <c r="Z645"/>
  <c r="T645" s="1"/>
  <c r="I645"/>
  <c r="AB645" l="1"/>
  <c r="G645"/>
  <c r="R645" s="1"/>
  <c r="M652" s="1"/>
  <c r="Q652" s="1"/>
  <c r="J646"/>
  <c r="Z646" s="1"/>
  <c r="T646" s="1"/>
  <c r="Y645"/>
  <c r="K646" s="1"/>
  <c r="O645"/>
  <c r="I646" l="1"/>
  <c r="W659"/>
  <c r="X659" s="1"/>
  <c r="B646"/>
  <c r="H646"/>
  <c r="Y646" l="1"/>
  <c r="K647" s="1"/>
  <c r="O646"/>
  <c r="AB646"/>
  <c r="J647"/>
  <c r="W660" s="1"/>
  <c r="X660" s="1"/>
  <c r="G646"/>
  <c r="R646" s="1"/>
  <c r="M653" s="1"/>
  <c r="Q653" s="1"/>
  <c r="Z647" l="1"/>
  <c r="T647" s="1"/>
  <c r="B647"/>
  <c r="AB647" s="1"/>
  <c r="I647"/>
  <c r="H647"/>
  <c r="O647" l="1"/>
  <c r="Y647"/>
  <c r="K648" s="1"/>
  <c r="G647"/>
  <c r="R647" s="1"/>
  <c r="M654" s="1"/>
  <c r="Q654" s="1"/>
  <c r="J648"/>
  <c r="Z648" l="1"/>
  <c r="T648" s="1"/>
  <c r="W661"/>
  <c r="X661" s="1"/>
  <c r="B648"/>
  <c r="H648"/>
  <c r="I648"/>
  <c r="O648" l="1"/>
  <c r="Y648"/>
  <c r="K649" s="1"/>
  <c r="AB648"/>
  <c r="G648"/>
  <c r="R648" s="1"/>
  <c r="M655" s="1"/>
  <c r="Q655" s="1"/>
  <c r="J649"/>
  <c r="B649" s="1"/>
  <c r="Z649" l="1"/>
  <c r="T649" s="1"/>
  <c r="AB649"/>
  <c r="H649"/>
  <c r="W662"/>
  <c r="X662" s="1"/>
  <c r="I649"/>
  <c r="O649" l="1"/>
  <c r="Y649"/>
  <c r="K650" s="1"/>
  <c r="G649"/>
  <c r="R649" s="1"/>
  <c r="M656" s="1"/>
  <c r="Q656" s="1"/>
  <c r="J650"/>
  <c r="W663" l="1"/>
  <c r="X663" s="1"/>
  <c r="B650"/>
  <c r="Z650"/>
  <c r="T650" s="1"/>
  <c r="I650"/>
  <c r="H650"/>
  <c r="G650" l="1"/>
  <c r="R650" s="1"/>
  <c r="M657" s="1"/>
  <c r="Q657" s="1"/>
  <c r="J651"/>
  <c r="W664" s="1"/>
  <c r="X664" s="1"/>
  <c r="AB650"/>
  <c r="Y650"/>
  <c r="K651" s="1"/>
  <c r="O650"/>
  <c r="I651" l="1"/>
  <c r="O651" s="1"/>
  <c r="B651"/>
  <c r="AB651" s="1"/>
  <c r="Z651"/>
  <c r="T651" s="1"/>
  <c r="H651"/>
  <c r="Y651" l="1"/>
  <c r="K652" s="1"/>
  <c r="J652"/>
  <c r="G651"/>
  <c r="R651" s="1"/>
  <c r="M658" s="1"/>
  <c r="Q658" s="1"/>
  <c r="W665" l="1"/>
  <c r="X665" s="1"/>
  <c r="I652"/>
  <c r="B652"/>
  <c r="H652"/>
  <c r="Z652"/>
  <c r="T652" s="1"/>
  <c r="Y652" l="1"/>
  <c r="K653" s="1"/>
  <c r="O652"/>
  <c r="AB652"/>
  <c r="G652"/>
  <c r="R652" s="1"/>
  <c r="M659" s="1"/>
  <c r="Q659" s="1"/>
  <c r="J653"/>
  <c r="W666" s="1"/>
  <c r="X666" s="1"/>
  <c r="Z653" l="1"/>
  <c r="T653" s="1"/>
  <c r="B653"/>
  <c r="AB653" s="1"/>
  <c r="I653"/>
  <c r="H653"/>
  <c r="Y653" l="1"/>
  <c r="K654" s="1"/>
  <c r="O653"/>
  <c r="G653"/>
  <c r="R653" s="1"/>
  <c r="M660" s="1"/>
  <c r="Q660" s="1"/>
  <c r="J654"/>
  <c r="W667" l="1"/>
  <c r="X667" s="1"/>
  <c r="B654"/>
  <c r="AB654" s="1"/>
  <c r="Z654"/>
  <c r="T654" s="1"/>
  <c r="H654"/>
  <c r="I654"/>
  <c r="Y654" l="1"/>
  <c r="K655" s="1"/>
  <c r="O654"/>
  <c r="G654"/>
  <c r="R654" s="1"/>
  <c r="M661" s="1"/>
  <c r="Q661" s="1"/>
  <c r="J655"/>
  <c r="B655" l="1"/>
  <c r="W668"/>
  <c r="X668" s="1"/>
  <c r="Z655"/>
  <c r="T655" s="1"/>
  <c r="H655"/>
  <c r="I655"/>
  <c r="AB655" l="1"/>
  <c r="O655"/>
  <c r="Y655"/>
  <c r="K656" s="1"/>
  <c r="G655"/>
  <c r="R655" s="1"/>
  <c r="M662" s="1"/>
  <c r="Q662" s="1"/>
  <c r="J656"/>
  <c r="W669" s="1"/>
  <c r="X669" s="1"/>
  <c r="I656" l="1"/>
  <c r="O656" s="1"/>
  <c r="B656"/>
  <c r="AB656" s="1"/>
  <c r="Z656"/>
  <c r="T656" s="1"/>
  <c r="H656"/>
  <c r="Y656" l="1"/>
  <c r="K657" s="1"/>
  <c r="J657"/>
  <c r="G656"/>
  <c r="R656" s="1"/>
  <c r="M663" s="1"/>
  <c r="Q663" s="1"/>
  <c r="W670" l="1"/>
  <c r="X670" s="1"/>
  <c r="I657"/>
  <c r="B657"/>
  <c r="AB657" s="1"/>
  <c r="H657"/>
  <c r="Z657"/>
  <c r="T657" s="1"/>
  <c r="O657" l="1"/>
  <c r="Y657"/>
  <c r="K658" s="1"/>
  <c r="J658"/>
  <c r="I658" s="1"/>
  <c r="G657"/>
  <c r="R657" s="1"/>
  <c r="M664" s="1"/>
  <c r="Q664" s="1"/>
  <c r="Z658" l="1"/>
  <c r="T658" s="1"/>
  <c r="H658"/>
  <c r="J659" s="1"/>
  <c r="W672" s="1"/>
  <c r="O658"/>
  <c r="Y658"/>
  <c r="K659" s="1"/>
  <c r="B658"/>
  <c r="W671"/>
  <c r="X671" s="1"/>
  <c r="G658" l="1"/>
  <c r="R658" s="1"/>
  <c r="M665" s="1"/>
  <c r="Q665" s="1"/>
  <c r="Z659"/>
  <c r="T659" s="1"/>
  <c r="AB658"/>
  <c r="B659"/>
  <c r="X672"/>
  <c r="I659"/>
  <c r="H659"/>
  <c r="AB659" l="1"/>
  <c r="J660"/>
  <c r="W673" s="1"/>
  <c r="X673" s="1"/>
  <c r="G659"/>
  <c r="R659" s="1"/>
  <c r="M666" s="1"/>
  <c r="Q666" s="1"/>
  <c r="Y659"/>
  <c r="K660" s="1"/>
  <c r="O659"/>
  <c r="H660" l="1"/>
  <c r="I660"/>
  <c r="B660"/>
  <c r="Z660"/>
  <c r="T660" s="1"/>
  <c r="J661" l="1"/>
  <c r="W674" s="1"/>
  <c r="X674" s="1"/>
  <c r="G660"/>
  <c r="R660" s="1"/>
  <c r="M667" s="1"/>
  <c r="Q667" s="1"/>
  <c r="O660"/>
  <c r="Y660"/>
  <c r="K661" s="1"/>
  <c r="AB660"/>
  <c r="B661" l="1"/>
  <c r="AB661" s="1"/>
  <c r="I661"/>
  <c r="H661"/>
  <c r="Z661"/>
  <c r="T661" s="1"/>
  <c r="O661" l="1"/>
  <c r="Y661"/>
  <c r="K662" s="1"/>
  <c r="J662"/>
  <c r="I662" s="1"/>
  <c r="G661"/>
  <c r="R661" s="1"/>
  <c r="M668" s="1"/>
  <c r="Q668" s="1"/>
  <c r="H662" l="1"/>
  <c r="J663" s="1"/>
  <c r="W676" s="1"/>
  <c r="Z662"/>
  <c r="T662" s="1"/>
  <c r="Y662"/>
  <c r="K663" s="1"/>
  <c r="O662"/>
  <c r="W675"/>
  <c r="X675" s="1"/>
  <c r="B662"/>
  <c r="G662" l="1"/>
  <c r="R662" s="1"/>
  <c r="M669" s="1"/>
  <c r="Q669" s="1"/>
  <c r="X676"/>
  <c r="B663"/>
  <c r="AB662"/>
  <c r="H663"/>
  <c r="Z663"/>
  <c r="T663" s="1"/>
  <c r="I663"/>
  <c r="Y663" l="1"/>
  <c r="K664" s="1"/>
  <c r="O663"/>
  <c r="AB663"/>
  <c r="G663"/>
  <c r="R663" s="1"/>
  <c r="M670" s="1"/>
  <c r="Q670" s="1"/>
  <c r="J664"/>
  <c r="W677" s="1"/>
  <c r="X677" s="1"/>
  <c r="H664" l="1"/>
  <c r="J665" s="1"/>
  <c r="W678" s="1"/>
  <c r="X678" s="1"/>
  <c r="B664"/>
  <c r="I664"/>
  <c r="Z664"/>
  <c r="T664" s="1"/>
  <c r="G664" l="1"/>
  <c r="R664" s="1"/>
  <c r="M671" s="1"/>
  <c r="Q671" s="1"/>
  <c r="B665"/>
  <c r="Z665"/>
  <c r="T665" s="1"/>
  <c r="AB664"/>
  <c r="H665"/>
  <c r="G665" s="1"/>
  <c r="R665" s="1"/>
  <c r="M672" s="1"/>
  <c r="Q672" s="1"/>
  <c r="O664"/>
  <c r="Y664"/>
  <c r="K665" s="1"/>
  <c r="I665"/>
  <c r="J666" l="1"/>
  <c r="Z666" s="1"/>
  <c r="T666" s="1"/>
  <c r="AB665"/>
  <c r="O665"/>
  <c r="Y665"/>
  <c r="K666" s="1"/>
  <c r="I666" l="1"/>
  <c r="Y666" s="1"/>
  <c r="K667" s="1"/>
  <c r="B666"/>
  <c r="AB666" s="1"/>
  <c r="W679"/>
  <c r="X679" s="1"/>
  <c r="H666"/>
  <c r="G666" s="1"/>
  <c r="R666" s="1"/>
  <c r="M673" s="1"/>
  <c r="Q673" s="1"/>
  <c r="J667" l="1"/>
  <c r="W680" s="1"/>
  <c r="X680" s="1"/>
  <c r="O666"/>
  <c r="I667" l="1"/>
  <c r="O667" s="1"/>
  <c r="B667"/>
  <c r="AB667" s="1"/>
  <c r="H667"/>
  <c r="J668" s="1"/>
  <c r="W681" s="1"/>
  <c r="X681" s="1"/>
  <c r="Z667"/>
  <c r="T667" s="1"/>
  <c r="Y667" l="1"/>
  <c r="K668" s="1"/>
  <c r="I668"/>
  <c r="Y668" s="1"/>
  <c r="K669" s="1"/>
  <c r="G667"/>
  <c r="R667" s="1"/>
  <c r="M674" s="1"/>
  <c r="Q674" s="1"/>
  <c r="H668"/>
  <c r="G668" s="1"/>
  <c r="R668" s="1"/>
  <c r="M675" s="1"/>
  <c r="Q675" s="1"/>
  <c r="B668"/>
  <c r="AB668" s="1"/>
  <c r="Z668"/>
  <c r="T668" s="1"/>
  <c r="O668" l="1"/>
  <c r="J669"/>
  <c r="I669" s="1"/>
  <c r="O669" s="1"/>
  <c r="H669" l="1"/>
  <c r="G669" s="1"/>
  <c r="R669" s="1"/>
  <c r="M676" s="1"/>
  <c r="Q676" s="1"/>
  <c r="W682"/>
  <c r="X682" s="1"/>
  <c r="Z669"/>
  <c r="T669" s="1"/>
  <c r="B669"/>
  <c r="AB669" s="1"/>
  <c r="Y669"/>
  <c r="K670" s="1"/>
  <c r="J670" l="1"/>
  <c r="B670" s="1"/>
  <c r="AB670" s="1"/>
  <c r="W683" l="1"/>
  <c r="X683" s="1"/>
  <c r="I670"/>
  <c r="H670"/>
  <c r="J671" s="1"/>
  <c r="W684" s="1"/>
  <c r="Z670"/>
  <c r="T670" s="1"/>
  <c r="X684" l="1"/>
  <c r="I671"/>
  <c r="O671" s="1"/>
  <c r="H671"/>
  <c r="G671" s="1"/>
  <c r="R671" s="1"/>
  <c r="M678" s="1"/>
  <c r="Q678" s="1"/>
  <c r="Y670"/>
  <c r="K671" s="1"/>
  <c r="O670"/>
  <c r="Z671"/>
  <c r="T671" s="1"/>
  <c r="B671"/>
  <c r="AB671" s="1"/>
  <c r="G670"/>
  <c r="R670" s="1"/>
  <c r="M677" s="1"/>
  <c r="Q677" s="1"/>
  <c r="Y671" l="1"/>
  <c r="K672" s="1"/>
  <c r="J672"/>
  <c r="W685" s="1"/>
  <c r="X685" s="1"/>
  <c r="B672" l="1"/>
  <c r="AB672" s="1"/>
  <c r="Z672"/>
  <c r="T672" s="1"/>
  <c r="I672"/>
  <c r="O672" s="1"/>
  <c r="H672"/>
  <c r="J673" s="1"/>
  <c r="Z673" s="1"/>
  <c r="T673" s="1"/>
  <c r="W686"/>
  <c r="X686" s="1"/>
  <c r="H673" l="1"/>
  <c r="G673" s="1"/>
  <c r="R673" s="1"/>
  <c r="M680" s="1"/>
  <c r="Q680" s="1"/>
  <c r="Y672"/>
  <c r="K673" s="1"/>
  <c r="B673"/>
  <c r="AB673" s="1"/>
  <c r="I673"/>
  <c r="O673" s="1"/>
  <c r="G672"/>
  <c r="R672" s="1"/>
  <c r="M679" s="1"/>
  <c r="Q679" s="1"/>
  <c r="J674" l="1"/>
  <c r="H674" s="1"/>
  <c r="G674" s="1"/>
  <c r="R674" s="1"/>
  <c r="M681" s="1"/>
  <c r="Q681" s="1"/>
  <c r="Y673"/>
  <c r="K674" s="1"/>
  <c r="W687" l="1"/>
  <c r="X687" s="1"/>
  <c r="Z674"/>
  <c r="T674" s="1"/>
  <c r="I674"/>
  <c r="O674" s="1"/>
  <c r="B674"/>
  <c r="AB674" s="1"/>
  <c r="J675"/>
  <c r="W688" s="1"/>
  <c r="X688" l="1"/>
  <c r="Y674"/>
  <c r="K675" s="1"/>
  <c r="I675"/>
  <c r="O675" s="1"/>
  <c r="H675"/>
  <c r="G675" s="1"/>
  <c r="R675" s="1"/>
  <c r="M682" s="1"/>
  <c r="Q682" s="1"/>
  <c r="B675"/>
  <c r="AB675" s="1"/>
  <c r="Z675"/>
  <c r="T675" s="1"/>
  <c r="Y675" l="1"/>
  <c r="K676" s="1"/>
  <c r="J676"/>
  <c r="Z676" s="1"/>
  <c r="T676" s="1"/>
  <c r="H676" l="1"/>
  <c r="G676" s="1"/>
  <c r="R676" s="1"/>
  <c r="M683" s="1"/>
  <c r="Q683" s="1"/>
  <c r="I676"/>
  <c r="B676"/>
  <c r="AB676" s="1"/>
  <c r="W689"/>
  <c r="X689" s="1"/>
  <c r="O676" l="1"/>
  <c r="Y676"/>
  <c r="K677" s="1"/>
  <c r="J677"/>
  <c r="W690" s="1"/>
  <c r="X690" s="1"/>
  <c r="B677" l="1"/>
  <c r="AB677" s="1"/>
  <c r="H677"/>
  <c r="G677" s="1"/>
  <c r="R677" s="1"/>
  <c r="M684" s="1"/>
  <c r="Q684" s="1"/>
  <c r="Z677"/>
  <c r="T677" s="1"/>
  <c r="I677"/>
  <c r="Y677" s="1"/>
  <c r="K678" s="1"/>
  <c r="J678" l="1"/>
  <c r="B678" s="1"/>
  <c r="AB678" s="1"/>
  <c r="O677"/>
  <c r="I678" l="1"/>
  <c r="O678" s="1"/>
  <c r="H678"/>
  <c r="W691"/>
  <c r="X691" s="1"/>
  <c r="Z678"/>
  <c r="T678" s="1"/>
  <c r="Y678" l="1"/>
  <c r="K679" s="1"/>
  <c r="J679"/>
  <c r="G678"/>
  <c r="R678" s="1"/>
  <c r="M685" s="1"/>
  <c r="Q685" s="1"/>
  <c r="W692" l="1"/>
  <c r="X692" s="1"/>
  <c r="I679"/>
  <c r="B679"/>
  <c r="AB679" s="1"/>
  <c r="H679"/>
  <c r="Z679"/>
  <c r="T679" s="1"/>
  <c r="Y679" l="1"/>
  <c r="K680" s="1"/>
  <c r="O679"/>
  <c r="G679"/>
  <c r="R679" s="1"/>
  <c r="M686" s="1"/>
  <c r="Q686" s="1"/>
  <c r="J680"/>
  <c r="I680" s="1"/>
  <c r="Y680" s="1"/>
  <c r="K681" s="1"/>
  <c r="O680" l="1"/>
  <c r="W693"/>
  <c r="X693" s="1"/>
  <c r="Z680"/>
  <c r="T680" s="1"/>
  <c r="B680"/>
  <c r="H680"/>
  <c r="AB680" l="1"/>
  <c r="J681"/>
  <c r="B681" s="1"/>
  <c r="G680"/>
  <c r="R680" s="1"/>
  <c r="M687" s="1"/>
  <c r="Q687" s="1"/>
  <c r="Z681" l="1"/>
  <c r="T681" s="1"/>
  <c r="H681"/>
  <c r="G681" s="1"/>
  <c r="R681" s="1"/>
  <c r="M688" s="1"/>
  <c r="Q688" s="1"/>
  <c r="AB681"/>
  <c r="W694"/>
  <c r="X694" s="1"/>
  <c r="I681"/>
  <c r="J682" l="1"/>
  <c r="W695" s="1"/>
  <c r="X695" s="1"/>
  <c r="Y681"/>
  <c r="K682" s="1"/>
  <c r="O681"/>
  <c r="Z682" l="1"/>
  <c r="T682" s="1"/>
  <c r="H682"/>
  <c r="G682" s="1"/>
  <c r="R682" s="1"/>
  <c r="M689" s="1"/>
  <c r="Q689" s="1"/>
  <c r="I682"/>
  <c r="Y682" s="1"/>
  <c r="K683" s="1"/>
  <c r="B682"/>
  <c r="AB682" s="1"/>
  <c r="O682"/>
  <c r="J683" l="1"/>
  <c r="W696" s="1"/>
  <c r="X696" s="1"/>
  <c r="H683" l="1"/>
  <c r="G683" s="1"/>
  <c r="R683" s="1"/>
  <c r="M690" s="1"/>
  <c r="Q690" s="1"/>
  <c r="B683"/>
  <c r="AB683" s="1"/>
  <c r="I683"/>
  <c r="Y683" s="1"/>
  <c r="K684" s="1"/>
  <c r="Z683"/>
  <c r="T683" s="1"/>
  <c r="O683"/>
  <c r="J684" l="1"/>
  <c r="W697" s="1"/>
  <c r="X697" s="1"/>
  <c r="B684" l="1"/>
  <c r="AB684" s="1"/>
  <c r="Z684"/>
  <c r="T684" s="1"/>
  <c r="I684"/>
  <c r="Y684" s="1"/>
  <c r="K685" s="1"/>
  <c r="H684"/>
  <c r="O684"/>
  <c r="G684" l="1"/>
  <c r="R684" s="1"/>
  <c r="M691" s="1"/>
  <c r="Q691" s="1"/>
  <c r="J685"/>
  <c r="B685" l="1"/>
  <c r="AB685" s="1"/>
  <c r="Z685"/>
  <c r="T685" s="1"/>
  <c r="W698"/>
  <c r="X698" s="1"/>
  <c r="H685"/>
  <c r="I685"/>
  <c r="O685" l="1"/>
  <c r="Y685"/>
  <c r="K686" s="1"/>
  <c r="G685"/>
  <c r="R685" s="1"/>
  <c r="M692" s="1"/>
  <c r="Q692" s="1"/>
  <c r="J686"/>
  <c r="I686" s="1"/>
  <c r="O686" s="1"/>
  <c r="Y686" l="1"/>
  <c r="K687" s="1"/>
  <c r="B686"/>
  <c r="AB686" s="1"/>
  <c r="Z686"/>
  <c r="T686" s="1"/>
  <c r="H686"/>
  <c r="W699"/>
  <c r="X699" s="1"/>
  <c r="J687" l="1"/>
  <c r="G686"/>
  <c r="R686" s="1"/>
  <c r="M693" s="1"/>
  <c r="Q693" s="1"/>
  <c r="H687" l="1"/>
  <c r="W700"/>
  <c r="X700" s="1"/>
  <c r="I687"/>
  <c r="Z687"/>
  <c r="T687" s="1"/>
  <c r="B687"/>
  <c r="AB687" l="1"/>
  <c r="G687"/>
  <c r="R687" s="1"/>
  <c r="M694" s="1"/>
  <c r="Q694" s="1"/>
  <c r="J688"/>
  <c r="W701" s="1"/>
  <c r="X701" s="1"/>
  <c r="O687"/>
  <c r="Y687"/>
  <c r="K688" s="1"/>
  <c r="H688" l="1"/>
  <c r="I688"/>
  <c r="Y688" s="1"/>
  <c r="K689" s="1"/>
  <c r="Z688"/>
  <c r="T688" s="1"/>
  <c r="B688"/>
  <c r="AB688" s="1"/>
  <c r="O688" l="1"/>
  <c r="G688"/>
  <c r="R688" s="1"/>
  <c r="M695" s="1"/>
  <c r="Q695" s="1"/>
  <c r="J689"/>
  <c r="I689" s="1"/>
  <c r="O689" s="1"/>
  <c r="H689" l="1"/>
  <c r="G689" s="1"/>
  <c r="R689" s="1"/>
  <c r="M696" s="1"/>
  <c r="Q696" s="1"/>
  <c r="W702"/>
  <c r="X702" s="1"/>
  <c r="B689"/>
  <c r="AB689" s="1"/>
  <c r="Z689"/>
  <c r="T689" s="1"/>
  <c r="Y689"/>
  <c r="K690" s="1"/>
  <c r="J690" l="1"/>
  <c r="W703" s="1"/>
  <c r="X703" s="1"/>
  <c r="H690" l="1"/>
  <c r="G690" s="1"/>
  <c r="R690" s="1"/>
  <c r="M697" s="1"/>
  <c r="Q697" s="1"/>
  <c r="B690"/>
  <c r="AB690" s="1"/>
  <c r="I690"/>
  <c r="Y690" s="1"/>
  <c r="K691" s="1"/>
  <c r="Z690"/>
  <c r="T690" s="1"/>
  <c r="J691" l="1"/>
  <c r="W704" s="1"/>
  <c r="X704" s="1"/>
  <c r="O690"/>
  <c r="H691" l="1"/>
  <c r="Z691"/>
  <c r="T691" s="1"/>
  <c r="I691"/>
  <c r="O691" s="1"/>
  <c r="B691"/>
  <c r="AB691" s="1"/>
  <c r="Y691" l="1"/>
  <c r="K692" s="1"/>
  <c r="J692"/>
  <c r="I692" s="1"/>
  <c r="G691"/>
  <c r="R691" s="1"/>
  <c r="M698" s="1"/>
  <c r="Q698" s="1"/>
  <c r="W705" l="1"/>
  <c r="X705" s="1"/>
  <c r="Y692"/>
  <c r="K693" s="1"/>
  <c r="O692"/>
  <c r="Z692"/>
  <c r="T692" s="1"/>
  <c r="B692"/>
  <c r="AB692" s="1"/>
  <c r="H692"/>
  <c r="J693" s="1"/>
  <c r="G692" l="1"/>
  <c r="R692" s="1"/>
  <c r="M699" s="1"/>
  <c r="Q699" s="1"/>
  <c r="H693"/>
  <c r="W706"/>
  <c r="X706" s="1"/>
  <c r="I693"/>
  <c r="Z693"/>
  <c r="T693" s="1"/>
  <c r="B693"/>
  <c r="J694" l="1"/>
  <c r="W707" s="1"/>
  <c r="X707" s="1"/>
  <c r="G693"/>
  <c r="R693" s="1"/>
  <c r="M700" s="1"/>
  <c r="Q700" s="1"/>
  <c r="O693"/>
  <c r="Y693"/>
  <c r="K694" s="1"/>
  <c r="AB693"/>
  <c r="I694" l="1"/>
  <c r="Z694"/>
  <c r="T694" s="1"/>
  <c r="B694"/>
  <c r="AB694" s="1"/>
  <c r="H694"/>
  <c r="G694" l="1"/>
  <c r="R694" s="1"/>
  <c r="M701" s="1"/>
  <c r="Q701" s="1"/>
  <c r="J695"/>
  <c r="W708" s="1"/>
  <c r="X708" s="1"/>
  <c r="Y694"/>
  <c r="K695" s="1"/>
  <c r="O694"/>
  <c r="I695" l="1"/>
  <c r="Z695"/>
  <c r="T695" s="1"/>
  <c r="B695"/>
  <c r="H695"/>
  <c r="O695" l="1"/>
  <c r="Y695"/>
  <c r="K696" s="1"/>
  <c r="AB695"/>
  <c r="G695"/>
  <c r="R695" s="1"/>
  <c r="M702" s="1"/>
  <c r="Q702" s="1"/>
  <c r="J696"/>
  <c r="I696" s="1"/>
  <c r="B696" l="1"/>
  <c r="AB696" s="1"/>
  <c r="O696"/>
  <c r="Y696"/>
  <c r="K697" s="1"/>
  <c r="H696"/>
  <c r="W709"/>
  <c r="X709" s="1"/>
  <c r="Z696"/>
  <c r="T696" s="1"/>
  <c r="J697" l="1"/>
  <c r="G696"/>
  <c r="R696" s="1"/>
  <c r="M703" s="1"/>
  <c r="Q703" s="1"/>
  <c r="W710" l="1"/>
  <c r="X710" s="1"/>
  <c r="I697"/>
  <c r="B697"/>
  <c r="Z697"/>
  <c r="T697" s="1"/>
  <c r="H697"/>
  <c r="G697" l="1"/>
  <c r="R697" s="1"/>
  <c r="M704" s="1"/>
  <c r="Q704" s="1"/>
  <c r="J698"/>
  <c r="W711" s="1"/>
  <c r="X711" s="1"/>
  <c r="Y697"/>
  <c r="K698" s="1"/>
  <c r="O697"/>
  <c r="AB697"/>
  <c r="B698" l="1"/>
  <c r="AB698" s="1"/>
  <c r="I698"/>
  <c r="H698"/>
  <c r="Z698"/>
  <c r="T698" s="1"/>
  <c r="O698" l="1"/>
  <c r="Y698"/>
  <c r="K699" s="1"/>
  <c r="G698"/>
  <c r="R698" s="1"/>
  <c r="M705" s="1"/>
  <c r="Q705" s="1"/>
  <c r="J699"/>
  <c r="B699" l="1"/>
  <c r="W712"/>
  <c r="X712" s="1"/>
  <c r="H699"/>
  <c r="Z699"/>
  <c r="T699" s="1"/>
  <c r="I699"/>
  <c r="AB699" l="1"/>
  <c r="J700"/>
  <c r="W713" s="1"/>
  <c r="X713" s="1"/>
  <c r="G699"/>
  <c r="R699" s="1"/>
  <c r="M706" s="1"/>
  <c r="Q706" s="1"/>
  <c r="Y699"/>
  <c r="K700" s="1"/>
  <c r="O699"/>
  <c r="B700" l="1"/>
  <c r="AB700" s="1"/>
  <c r="H700"/>
  <c r="J701" s="1"/>
  <c r="I700"/>
  <c r="Z700"/>
  <c r="T700" s="1"/>
  <c r="W714" l="1"/>
  <c r="X714" s="1"/>
  <c r="B701"/>
  <c r="AB701" s="1"/>
  <c r="G700"/>
  <c r="R700" s="1"/>
  <c r="M707" s="1"/>
  <c r="Q707" s="1"/>
  <c r="H701"/>
  <c r="G701" s="1"/>
  <c r="R701" s="1"/>
  <c r="M708" s="1"/>
  <c r="Q708" s="1"/>
  <c r="Z701"/>
  <c r="T701" s="1"/>
  <c r="O700"/>
  <c r="Y700"/>
  <c r="K701" s="1"/>
  <c r="J702" s="1"/>
  <c r="I701"/>
  <c r="B702" l="1"/>
  <c r="W715"/>
  <c r="X715" s="1"/>
  <c r="H702"/>
  <c r="Z702"/>
  <c r="T702" s="1"/>
  <c r="Y701"/>
  <c r="K702" s="1"/>
  <c r="O701"/>
  <c r="I702"/>
  <c r="AB702" l="1"/>
  <c r="G702"/>
  <c r="R702" s="1"/>
  <c r="M709" s="1"/>
  <c r="Q709" s="1"/>
  <c r="J703"/>
  <c r="B703" s="1"/>
  <c r="Y702"/>
  <c r="K703" s="1"/>
  <c r="O702"/>
  <c r="H703" l="1"/>
  <c r="J704" s="1"/>
  <c r="W717" s="1"/>
  <c r="Z703"/>
  <c r="T703" s="1"/>
  <c r="AB703"/>
  <c r="I703"/>
  <c r="W716"/>
  <c r="X716" s="1"/>
  <c r="G703" l="1"/>
  <c r="R703" s="1"/>
  <c r="M710" s="1"/>
  <c r="Q710" s="1"/>
  <c r="H704"/>
  <c r="G704" s="1"/>
  <c r="R704" s="1"/>
  <c r="M711" s="1"/>
  <c r="Q711" s="1"/>
  <c r="Z704"/>
  <c r="T704" s="1"/>
  <c r="B704"/>
  <c r="AB704" s="1"/>
  <c r="O703"/>
  <c r="Y703"/>
  <c r="K704" s="1"/>
  <c r="I704"/>
  <c r="X717"/>
  <c r="J705" l="1"/>
  <c r="B705" s="1"/>
  <c r="AB705" s="1"/>
  <c r="Y704"/>
  <c r="K705" s="1"/>
  <c r="O704"/>
  <c r="H705" l="1"/>
  <c r="J706" s="1"/>
  <c r="W718"/>
  <c r="X718" s="1"/>
  <c r="Z705"/>
  <c r="T705" s="1"/>
  <c r="I705"/>
  <c r="Y705" s="1"/>
  <c r="K706" s="1"/>
  <c r="G705" l="1"/>
  <c r="R705" s="1"/>
  <c r="M712" s="1"/>
  <c r="Q712" s="1"/>
  <c r="O705"/>
  <c r="B706"/>
  <c r="AB706" s="1"/>
  <c r="Z706"/>
  <c r="T706" s="1"/>
  <c r="H706"/>
  <c r="I706"/>
  <c r="W719"/>
  <c r="X719" s="1"/>
  <c r="J707" l="1"/>
  <c r="G706"/>
  <c r="R706" s="1"/>
  <c r="M713" s="1"/>
  <c r="Q713" s="1"/>
  <c r="O706"/>
  <c r="Y706"/>
  <c r="K707" s="1"/>
  <c r="W720" l="1"/>
  <c r="X720" s="1"/>
  <c r="Z707"/>
  <c r="T707" s="1"/>
  <c r="I707"/>
  <c r="H707"/>
  <c r="B707"/>
  <c r="AB707" s="1"/>
  <c r="Y707" l="1"/>
  <c r="K708" s="1"/>
  <c r="O707"/>
  <c r="G707"/>
  <c r="R707" s="1"/>
  <c r="M714" s="1"/>
  <c r="Q714" s="1"/>
  <c r="J708"/>
  <c r="Z708" l="1"/>
  <c r="T708" s="1"/>
  <c r="W721"/>
  <c r="X721" s="1"/>
  <c r="I708"/>
  <c r="H708"/>
  <c r="B708"/>
  <c r="AB708" s="1"/>
  <c r="Y708" l="1"/>
  <c r="K709" s="1"/>
  <c r="O708"/>
  <c r="G708"/>
  <c r="R708" s="1"/>
  <c r="M715" s="1"/>
  <c r="Q715" s="1"/>
  <c r="J709"/>
  <c r="B709"/>
  <c r="AB709" s="1"/>
  <c r="I709"/>
  <c r="O709" s="1"/>
  <c r="Y709" l="1"/>
  <c r="K710" s="1"/>
  <c r="W722"/>
  <c r="X722" s="1"/>
  <c r="Z709"/>
  <c r="T709" s="1"/>
  <c r="H709"/>
  <c r="G709" l="1"/>
  <c r="R709" s="1"/>
  <c r="M716" s="1"/>
  <c r="Q716" s="1"/>
  <c r="J710"/>
  <c r="I710" l="1"/>
  <c r="B710"/>
  <c r="AB710" s="1"/>
  <c r="Z710"/>
  <c r="T710" s="1"/>
  <c r="W723"/>
  <c r="X723" s="1"/>
  <c r="H710"/>
  <c r="O710" l="1"/>
  <c r="Y710"/>
  <c r="K711" s="1"/>
  <c r="G710"/>
  <c r="R710" s="1"/>
  <c r="M717" s="1"/>
  <c r="Q717" s="1"/>
  <c r="J711"/>
  <c r="I711" s="1"/>
  <c r="Y711" s="1"/>
  <c r="K712" s="1"/>
  <c r="Z711" l="1"/>
  <c r="T711" s="1"/>
  <c r="O711"/>
  <c r="H711"/>
  <c r="W724"/>
  <c r="X724" s="1"/>
  <c r="B711"/>
  <c r="J712" l="1"/>
  <c r="G711"/>
  <c r="R711" s="1"/>
  <c r="M718" s="1"/>
  <c r="Q718" s="1"/>
  <c r="AB711"/>
  <c r="Z712" l="1"/>
  <c r="T712" s="1"/>
  <c r="W725"/>
  <c r="X725" s="1"/>
  <c r="I712"/>
  <c r="H712"/>
  <c r="B712"/>
  <c r="AB712" s="1"/>
  <c r="J713" l="1"/>
  <c r="W726" s="1"/>
  <c r="X726" s="1"/>
  <c r="G712"/>
  <c r="R712" s="1"/>
  <c r="M719" s="1"/>
  <c r="Q719" s="1"/>
  <c r="O712"/>
  <c r="Y712"/>
  <c r="K713" s="1"/>
  <c r="B713" l="1"/>
  <c r="AB713" s="1"/>
  <c r="H713"/>
  <c r="G713" s="1"/>
  <c r="R713" s="1"/>
  <c r="M720" s="1"/>
  <c r="Q720" s="1"/>
  <c r="I713"/>
  <c r="Z713"/>
  <c r="T713" s="1"/>
  <c r="J714" l="1"/>
  <c r="H714" s="1"/>
  <c r="O713"/>
  <c r="Y713"/>
  <c r="K714" s="1"/>
  <c r="W727" l="1"/>
  <c r="X727" s="1"/>
  <c r="I714"/>
  <c r="O714" s="1"/>
  <c r="B714"/>
  <c r="AB714" s="1"/>
  <c r="Z714"/>
  <c r="T714" s="1"/>
  <c r="J715"/>
  <c r="W728" s="1"/>
  <c r="G714"/>
  <c r="R714" s="1"/>
  <c r="M721" s="1"/>
  <c r="Q721" s="1"/>
  <c r="X728" l="1"/>
  <c r="B715"/>
  <c r="AB715" s="1"/>
  <c r="Y714"/>
  <c r="K715" s="1"/>
  <c r="H715"/>
  <c r="I715"/>
  <c r="Z715"/>
  <c r="T715" s="1"/>
  <c r="J716" l="1"/>
  <c r="G715"/>
  <c r="R715" s="1"/>
  <c r="M722" s="1"/>
  <c r="Q722" s="1"/>
  <c r="O715"/>
  <c r="Y715"/>
  <c r="K716" s="1"/>
  <c r="H716" l="1"/>
  <c r="W729"/>
  <c r="X729" s="1"/>
  <c r="B716"/>
  <c r="I716"/>
  <c r="Z716"/>
  <c r="T716" s="1"/>
  <c r="G716" l="1"/>
  <c r="R716" s="1"/>
  <c r="M723" s="1"/>
  <c r="Q723" s="1"/>
  <c r="J717"/>
  <c r="W730" s="1"/>
  <c r="X730" s="1"/>
  <c r="AB716"/>
  <c r="Y716"/>
  <c r="K717" s="1"/>
  <c r="O716"/>
  <c r="B717" l="1"/>
  <c r="Z717"/>
  <c r="T717" s="1"/>
  <c r="I717"/>
  <c r="H717"/>
  <c r="Y717" l="1"/>
  <c r="K718" s="1"/>
  <c r="O717"/>
  <c r="AB717"/>
  <c r="J718"/>
  <c r="B718" s="1"/>
  <c r="G717"/>
  <c r="R717" s="1"/>
  <c r="M724" s="1"/>
  <c r="Q724" s="1"/>
  <c r="H718" l="1"/>
  <c r="W731"/>
  <c r="X731" s="1"/>
  <c r="I718"/>
  <c r="Z718"/>
  <c r="T718" s="1"/>
  <c r="AB718"/>
  <c r="J719" l="1"/>
  <c r="G718"/>
  <c r="R718" s="1"/>
  <c r="M725" s="1"/>
  <c r="Q725" s="1"/>
  <c r="Y718"/>
  <c r="K719" s="1"/>
  <c r="O718"/>
  <c r="W732" l="1"/>
  <c r="X732" s="1"/>
  <c r="B719"/>
  <c r="Z719"/>
  <c r="T719" s="1"/>
  <c r="I719"/>
  <c r="H719"/>
  <c r="G719" l="1"/>
  <c r="R719" s="1"/>
  <c r="M726" s="1"/>
  <c r="Q726" s="1"/>
  <c r="J720"/>
  <c r="Z720" s="1"/>
  <c r="T720" s="1"/>
  <c r="AB719"/>
  <c r="O719"/>
  <c r="Y719"/>
  <c r="K720" s="1"/>
  <c r="B720" l="1"/>
  <c r="AB720" s="1"/>
  <c r="I720"/>
  <c r="W733"/>
  <c r="X733" s="1"/>
  <c r="H720"/>
  <c r="O720" l="1"/>
  <c r="Y720"/>
  <c r="K721" s="1"/>
  <c r="G720"/>
  <c r="R720" s="1"/>
  <c r="M727" s="1"/>
  <c r="Q727" s="1"/>
  <c r="J721"/>
  <c r="B721" l="1"/>
  <c r="W734"/>
  <c r="X734" s="1"/>
  <c r="H721"/>
  <c r="Z721"/>
  <c r="T721" s="1"/>
  <c r="I721"/>
  <c r="AB721" l="1"/>
  <c r="Y721"/>
  <c r="K722" s="1"/>
  <c r="O721"/>
  <c r="G721"/>
  <c r="R721" s="1"/>
  <c r="M728" s="1"/>
  <c r="Q728" s="1"/>
  <c r="J722"/>
  <c r="W735" s="1"/>
  <c r="X735" s="1"/>
  <c r="I722" l="1"/>
  <c r="Y722" s="1"/>
  <c r="K723" s="1"/>
  <c r="B722"/>
  <c r="AB722" s="1"/>
  <c r="H722"/>
  <c r="G722" s="1"/>
  <c r="R722" s="1"/>
  <c r="M729" s="1"/>
  <c r="Q729" s="1"/>
  <c r="Z722"/>
  <c r="T722" s="1"/>
  <c r="O722" l="1"/>
  <c r="J723"/>
  <c r="W736" s="1"/>
  <c r="X736" s="1"/>
  <c r="Z723" l="1"/>
  <c r="T723" s="1"/>
  <c r="I723"/>
  <c r="O723" s="1"/>
  <c r="H723"/>
  <c r="J724" s="1"/>
  <c r="W737" s="1"/>
  <c r="X737" s="1"/>
  <c r="B723"/>
  <c r="AB723"/>
  <c r="G723" l="1"/>
  <c r="R723" s="1"/>
  <c r="M730" s="1"/>
  <c r="Q730" s="1"/>
  <c r="Y723"/>
  <c r="K724" s="1"/>
  <c r="H724"/>
  <c r="Z724"/>
  <c r="T724" s="1"/>
  <c r="I724"/>
  <c r="B724"/>
  <c r="J725" l="1"/>
  <c r="W738" s="1"/>
  <c r="X738" s="1"/>
  <c r="G724"/>
  <c r="R724" s="1"/>
  <c r="M731" s="1"/>
  <c r="Q731" s="1"/>
  <c r="Y724"/>
  <c r="K725" s="1"/>
  <c r="O724"/>
  <c r="AB724"/>
  <c r="B725" l="1"/>
  <c r="AB725" s="1"/>
  <c r="Z725"/>
  <c r="T725" s="1"/>
  <c r="I725"/>
  <c r="H725"/>
  <c r="O725" l="1"/>
  <c r="Y725"/>
  <c r="K726" s="1"/>
  <c r="G725"/>
  <c r="R725" s="1"/>
  <c r="M732" s="1"/>
  <c r="Q732" s="1"/>
  <c r="J726"/>
  <c r="H726" l="1"/>
  <c r="W739"/>
  <c r="X739" s="1"/>
  <c r="B726"/>
  <c r="Z726"/>
  <c r="T726" s="1"/>
  <c r="I726"/>
  <c r="O726" l="1"/>
  <c r="Y726"/>
  <c r="K727" s="1"/>
  <c r="G726"/>
  <c r="R726" s="1"/>
  <c r="M733" s="1"/>
  <c r="Q733" s="1"/>
  <c r="J727"/>
  <c r="AB726"/>
  <c r="Z727" l="1"/>
  <c r="T727" s="1"/>
  <c r="W740"/>
  <c r="X740" s="1"/>
  <c r="H727"/>
  <c r="I727"/>
  <c r="B727"/>
  <c r="AB727" l="1"/>
  <c r="G727"/>
  <c r="R727" s="1"/>
  <c r="M734" s="1"/>
  <c r="Q734" s="1"/>
  <c r="J728"/>
  <c r="W741" s="1"/>
  <c r="X741" s="1"/>
  <c r="O727"/>
  <c r="Y727"/>
  <c r="K728" s="1"/>
  <c r="H728" l="1"/>
  <c r="J729" s="1"/>
  <c r="Z729" s="1"/>
  <c r="T729" s="1"/>
  <c r="I728"/>
  <c r="Y728" s="1"/>
  <c r="K729" s="1"/>
  <c r="Z728"/>
  <c r="T728" s="1"/>
  <c r="B728"/>
  <c r="AB728" s="1"/>
  <c r="O728" l="1"/>
  <c r="G728"/>
  <c r="R728" s="1"/>
  <c r="M735" s="1"/>
  <c r="Q735" s="1"/>
  <c r="H729"/>
  <c r="W742"/>
  <c r="X742" s="1"/>
  <c r="I729"/>
  <c r="B729"/>
  <c r="G729" l="1"/>
  <c r="R729" s="1"/>
  <c r="M736" s="1"/>
  <c r="Q736" s="1"/>
  <c r="J730"/>
  <c r="I730" s="1"/>
  <c r="Y729"/>
  <c r="K730" s="1"/>
  <c r="O729"/>
  <c r="AB729"/>
  <c r="Z730" l="1"/>
  <c r="T730" s="1"/>
  <c r="W743"/>
  <c r="X743" s="1"/>
  <c r="H730"/>
  <c r="Y730"/>
  <c r="K731" s="1"/>
  <c r="O730"/>
  <c r="B730"/>
  <c r="G730" l="1"/>
  <c r="R730" s="1"/>
  <c r="M737" s="1"/>
  <c r="Q737" s="1"/>
  <c r="J731"/>
  <c r="Z731" s="1"/>
  <c r="T731" s="1"/>
  <c r="AB730"/>
  <c r="B731" l="1"/>
  <c r="AB731" s="1"/>
  <c r="H731"/>
  <c r="W744"/>
  <c r="X744" s="1"/>
  <c r="I731"/>
  <c r="G731" l="1"/>
  <c r="R731" s="1"/>
  <c r="M738" s="1"/>
  <c r="Q738" s="1"/>
  <c r="J732"/>
  <c r="O731"/>
  <c r="Y731"/>
  <c r="K732" s="1"/>
  <c r="W745" l="1"/>
  <c r="X745" s="1"/>
  <c r="B732"/>
  <c r="Z732"/>
  <c r="T732" s="1"/>
  <c r="I732"/>
  <c r="H732"/>
  <c r="G732" l="1"/>
  <c r="R732" s="1"/>
  <c r="M739" s="1"/>
  <c r="Q739" s="1"/>
  <c r="J733"/>
  <c r="W746" s="1"/>
  <c r="X746" s="1"/>
  <c r="AB732"/>
  <c r="Y732"/>
  <c r="K733" s="1"/>
  <c r="O732"/>
  <c r="I733" l="1"/>
  <c r="O733" s="1"/>
  <c r="B733"/>
  <c r="AB733" s="1"/>
  <c r="H733"/>
  <c r="Z733"/>
  <c r="T733" s="1"/>
  <c r="Y733" l="1"/>
  <c r="K734" s="1"/>
  <c r="G733"/>
  <c r="R733" s="1"/>
  <c r="M740" s="1"/>
  <c r="Q740" s="1"/>
  <c r="J734"/>
  <c r="Z734" s="1"/>
  <c r="T734" s="1"/>
  <c r="W747" l="1"/>
  <c r="X747" s="1"/>
  <c r="B734"/>
  <c r="AB734" s="1"/>
  <c r="I734"/>
  <c r="H734"/>
  <c r="O734" l="1"/>
  <c r="Y734"/>
  <c r="K735" s="1"/>
  <c r="G734"/>
  <c r="R734" s="1"/>
  <c r="M741" s="1"/>
  <c r="Q741" s="1"/>
  <c r="J735"/>
  <c r="B735" l="1"/>
  <c r="W748"/>
  <c r="X748" s="1"/>
  <c r="Z735"/>
  <c r="T735" s="1"/>
  <c r="H735"/>
  <c r="I735"/>
  <c r="AB735" l="1"/>
  <c r="Y735"/>
  <c r="K736" s="1"/>
  <c r="O735"/>
  <c r="G735"/>
  <c r="R735" s="1"/>
  <c r="M742" s="1"/>
  <c r="Q742" s="1"/>
  <c r="J736"/>
  <c r="W749" s="1"/>
  <c r="X749" s="1"/>
  <c r="AB736" l="1"/>
  <c r="I736"/>
  <c r="B736"/>
  <c r="Z736"/>
  <c r="T736" s="1"/>
  <c r="H736"/>
  <c r="J737" l="1"/>
  <c r="W750" s="1"/>
  <c r="X750" s="1"/>
  <c r="G736"/>
  <c r="R736" s="1"/>
  <c r="M743" s="1"/>
  <c r="Q743" s="1"/>
  <c r="Y736"/>
  <c r="K737" s="1"/>
  <c r="O736"/>
  <c r="B737" l="1"/>
  <c r="AB737" s="1"/>
  <c r="I737"/>
  <c r="Z737"/>
  <c r="T737" s="1"/>
  <c r="H737"/>
  <c r="G737" l="1"/>
  <c r="R737" s="1"/>
  <c r="M744" s="1"/>
  <c r="Q744" s="1"/>
  <c r="O737"/>
  <c r="Y737"/>
  <c r="K738" s="1"/>
  <c r="J738"/>
  <c r="I738" s="1"/>
  <c r="Z738" l="1"/>
  <c r="T738" s="1"/>
  <c r="Y738"/>
  <c r="K739" s="1"/>
  <c r="O738"/>
  <c r="W751"/>
  <c r="X751" s="1"/>
  <c r="B738"/>
  <c r="H738"/>
  <c r="B739" l="1"/>
  <c r="AB738"/>
  <c r="G738"/>
  <c r="R738" s="1"/>
  <c r="M745" s="1"/>
  <c r="Q745" s="1"/>
  <c r="J739"/>
  <c r="H739"/>
  <c r="Z739"/>
  <c r="T739" s="1"/>
  <c r="AB739" l="1"/>
  <c r="G739"/>
  <c r="R739" s="1"/>
  <c r="M746" s="1"/>
  <c r="Q746" s="1"/>
  <c r="J740"/>
  <c r="B740" s="1"/>
  <c r="W752"/>
  <c r="X752" s="1"/>
  <c r="I739"/>
  <c r="H740" l="1"/>
  <c r="G740" s="1"/>
  <c r="R740" s="1"/>
  <c r="M747" s="1"/>
  <c r="Q747" s="1"/>
  <c r="Z740"/>
  <c r="T740" s="1"/>
  <c r="AB740"/>
  <c r="Y739"/>
  <c r="K740" s="1"/>
  <c r="O739"/>
  <c r="I740"/>
  <c r="W753"/>
  <c r="X753" s="1"/>
  <c r="J741" l="1"/>
  <c r="Z741" s="1"/>
  <c r="T741" s="1"/>
  <c r="O740"/>
  <c r="Y740"/>
  <c r="K741" s="1"/>
  <c r="W754" l="1"/>
  <c r="X754" s="1"/>
  <c r="H741"/>
  <c r="G741" s="1"/>
  <c r="R741" s="1"/>
  <c r="M748" s="1"/>
  <c r="Q748" s="1"/>
  <c r="B741"/>
  <c r="AB741" s="1"/>
  <c r="I741"/>
  <c r="O741" s="1"/>
  <c r="J742" l="1"/>
  <c r="W755" s="1"/>
  <c r="X755" s="1"/>
  <c r="Y741"/>
  <c r="K742" s="1"/>
  <c r="H742" l="1"/>
  <c r="G742" s="1"/>
  <c r="R742" s="1"/>
  <c r="M749" s="1"/>
  <c r="Q749" s="1"/>
  <c r="B742"/>
  <c r="Z742"/>
  <c r="T742" s="1"/>
  <c r="I742"/>
  <c r="AB742"/>
  <c r="J743" l="1"/>
  <c r="W756" s="1"/>
  <c r="X756" s="1"/>
  <c r="Y742"/>
  <c r="K743" s="1"/>
  <c r="O742"/>
  <c r="Z743" l="1"/>
  <c r="T743" s="1"/>
  <c r="B743"/>
  <c r="AB743" s="1"/>
  <c r="I743"/>
  <c r="Y743" s="1"/>
  <c r="K744" s="1"/>
  <c r="H743"/>
  <c r="G743" s="1"/>
  <c r="R743" s="1"/>
  <c r="M750" s="1"/>
  <c r="Q750" s="1"/>
  <c r="J744" l="1"/>
  <c r="H744" s="1"/>
  <c r="G744" s="1"/>
  <c r="R744" s="1"/>
  <c r="M751" s="1"/>
  <c r="Q751" s="1"/>
  <c r="O743"/>
  <c r="W757" l="1"/>
  <c r="X757" s="1"/>
  <c r="I744"/>
  <c r="B744"/>
  <c r="AB744" s="1"/>
  <c r="J745"/>
  <c r="W758" s="1"/>
  <c r="Z744"/>
  <c r="T744" s="1"/>
  <c r="H745"/>
  <c r="G745" s="1"/>
  <c r="R745" s="1"/>
  <c r="M752" s="1"/>
  <c r="Q752" s="1"/>
  <c r="Z745" l="1"/>
  <c r="T745" s="1"/>
  <c r="I745"/>
  <c r="O745" s="1"/>
  <c r="B745"/>
  <c r="AB745" s="1"/>
  <c r="Y744"/>
  <c r="K745" s="1"/>
  <c r="J746" s="1"/>
  <c r="Z746" s="1"/>
  <c r="T746" s="1"/>
  <c r="O744"/>
  <c r="X758"/>
  <c r="W759"/>
  <c r="Y745" l="1"/>
  <c r="K746" s="1"/>
  <c r="J747" s="1"/>
  <c r="W760" s="1"/>
  <c r="X760" s="1"/>
  <c r="B746"/>
  <c r="AB746" s="1"/>
  <c r="I746"/>
  <c r="Y746" s="1"/>
  <c r="K747" s="1"/>
  <c r="H746"/>
  <c r="X759"/>
  <c r="G746"/>
  <c r="R746" s="1"/>
  <c r="M753" s="1"/>
  <c r="Q753" s="1"/>
  <c r="O746" l="1"/>
  <c r="Z747"/>
  <c r="T747" s="1"/>
  <c r="I747"/>
  <c r="O747" s="1"/>
  <c r="H747"/>
  <c r="J748" s="1"/>
  <c r="B747"/>
  <c r="AB747" s="1"/>
  <c r="Y747" l="1"/>
  <c r="K748" s="1"/>
  <c r="G747"/>
  <c r="R747" s="1"/>
  <c r="M754" s="1"/>
  <c r="Q754" s="1"/>
  <c r="H748"/>
  <c r="W761"/>
  <c r="X761" s="1"/>
  <c r="Z748"/>
  <c r="T748" s="1"/>
  <c r="B748"/>
  <c r="AB748" s="1"/>
  <c r="I748"/>
  <c r="G748" l="1"/>
  <c r="R748" s="1"/>
  <c r="M755" s="1"/>
  <c r="Q755" s="1"/>
  <c r="J749"/>
  <c r="I749" s="1"/>
  <c r="O748"/>
  <c r="Y748"/>
  <c r="K749" s="1"/>
  <c r="O749" l="1"/>
  <c r="Y749"/>
  <c r="K750" s="1"/>
  <c r="Z749"/>
  <c r="T749" s="1"/>
  <c r="W762"/>
  <c r="X762" s="1"/>
  <c r="H749"/>
  <c r="B749"/>
  <c r="AB749" l="1"/>
  <c r="G749"/>
  <c r="R749" s="1"/>
  <c r="M756" s="1"/>
  <c r="Q756" s="1"/>
  <c r="J750"/>
  <c r="Z750" s="1"/>
  <c r="T750" s="1"/>
  <c r="B750" l="1"/>
  <c r="AB750" s="1"/>
  <c r="H750"/>
  <c r="G750" s="1"/>
  <c r="R750" s="1"/>
  <c r="M757" s="1"/>
  <c r="Q757" s="1"/>
  <c r="W763"/>
  <c r="X763" s="1"/>
  <c r="I750"/>
  <c r="J751" l="1"/>
  <c r="B751" s="1"/>
  <c r="AB751" s="1"/>
  <c r="Y750"/>
  <c r="K751" s="1"/>
  <c r="O750"/>
  <c r="H751" l="1"/>
  <c r="G751" s="1"/>
  <c r="R751" s="1"/>
  <c r="M758" s="1"/>
  <c r="Q758" s="1"/>
  <c r="I751"/>
  <c r="Y751" s="1"/>
  <c r="K752" s="1"/>
  <c r="Z751"/>
  <c r="T751" s="1"/>
  <c r="W764"/>
  <c r="X764" s="1"/>
  <c r="J752" l="1"/>
  <c r="I752" s="1"/>
  <c r="O752" s="1"/>
  <c r="O751"/>
  <c r="H752" l="1"/>
  <c r="W765"/>
  <c r="X765" s="1"/>
  <c r="Z752"/>
  <c r="T752" s="1"/>
  <c r="B752"/>
  <c r="AB752" s="1"/>
  <c r="Y752"/>
  <c r="K753" s="1"/>
  <c r="G752" l="1"/>
  <c r="R752" s="1"/>
  <c r="M759" s="1"/>
  <c r="Q759" s="1"/>
  <c r="J753"/>
  <c r="H753" s="1"/>
  <c r="G753" s="1"/>
  <c r="R753" s="1"/>
  <c r="M760" s="1"/>
  <c r="Q760" s="1"/>
  <c r="Z753" l="1"/>
  <c r="T753" s="1"/>
  <c r="J754"/>
  <c r="W767" s="1"/>
  <c r="W766"/>
  <c r="X766" s="1"/>
  <c r="B753"/>
  <c r="AB753" s="1"/>
  <c r="I753"/>
  <c r="X767" l="1"/>
  <c r="Z754"/>
  <c r="T754" s="1"/>
  <c r="B754"/>
  <c r="AB754" s="1"/>
  <c r="H754"/>
  <c r="G754" s="1"/>
  <c r="R754" s="1"/>
  <c r="M761" s="1"/>
  <c r="Q761" s="1"/>
  <c r="I754"/>
  <c r="O754" s="1"/>
  <c r="O753"/>
  <c r="Y753"/>
  <c r="K754" s="1"/>
  <c r="J755" s="1"/>
  <c r="B755" l="1"/>
  <c r="AB755" s="1"/>
  <c r="Y754"/>
  <c r="K755" s="1"/>
  <c r="Z755"/>
  <c r="T755" s="1"/>
  <c r="H755"/>
  <c r="I755"/>
  <c r="W768"/>
  <c r="X768" s="1"/>
  <c r="J756" l="1"/>
  <c r="H756" s="1"/>
  <c r="G756" s="1"/>
  <c r="R756" s="1"/>
  <c r="M763" s="1"/>
  <c r="Q763" s="1"/>
  <c r="G755"/>
  <c r="R755" s="1"/>
  <c r="M762" s="1"/>
  <c r="Q762" s="1"/>
  <c r="O755"/>
  <c r="Y755"/>
  <c r="K756" s="1"/>
  <c r="W769"/>
  <c r="X769" s="1"/>
  <c r="Z756" l="1"/>
  <c r="T756" s="1"/>
  <c r="I756"/>
  <c r="I757" s="1"/>
  <c r="B756"/>
  <c r="AB756" s="1"/>
  <c r="J757"/>
  <c r="H757" s="1"/>
  <c r="G757"/>
  <c r="R757" s="1"/>
  <c r="M764" s="1"/>
  <c r="Q764" s="1"/>
  <c r="B757"/>
  <c r="AB757" s="1"/>
  <c r="W770"/>
  <c r="X770" s="1"/>
  <c r="Z757"/>
  <c r="T757" s="1"/>
  <c r="Y756" l="1"/>
  <c r="K757" s="1"/>
  <c r="J758" s="1"/>
  <c r="H758" s="1"/>
  <c r="O756"/>
  <c r="O757"/>
  <c r="Y757"/>
  <c r="K758" s="1"/>
  <c r="W771" l="1"/>
  <c r="X771" s="1"/>
  <c r="Z758"/>
  <c r="T758" s="1"/>
  <c r="B758"/>
  <c r="AB758" s="1"/>
  <c r="I758"/>
  <c r="J759"/>
  <c r="W772" s="1"/>
  <c r="G758"/>
  <c r="R758" s="1"/>
  <c r="M765" s="1"/>
  <c r="Q765" s="1"/>
  <c r="O758"/>
  <c r="Y758"/>
  <c r="K759" s="1"/>
  <c r="X772" l="1"/>
  <c r="I759"/>
  <c r="Z759"/>
  <c r="T759" s="1"/>
  <c r="B759"/>
  <c r="H759"/>
  <c r="Y759" l="1"/>
  <c r="K760" s="1"/>
  <c r="O759"/>
  <c r="AB759"/>
  <c r="G759"/>
  <c r="R759" s="1"/>
  <c r="M766" s="1"/>
  <c r="Q766" s="1"/>
  <c r="J760"/>
  <c r="I760" l="1"/>
  <c r="W773"/>
  <c r="X773" s="1"/>
  <c r="H760"/>
  <c r="Z760"/>
  <c r="T760" s="1"/>
  <c r="B760"/>
  <c r="AB760" s="1"/>
  <c r="O760" l="1"/>
  <c r="Y760"/>
  <c r="K761" s="1"/>
  <c r="J761"/>
  <c r="W774" s="1"/>
  <c r="X774" s="1"/>
  <c r="G760"/>
  <c r="R760" s="1"/>
  <c r="M767" s="1"/>
  <c r="Q767" s="1"/>
  <c r="Z761" l="1"/>
  <c r="T761" s="1"/>
  <c r="B761"/>
  <c r="H761"/>
  <c r="I761"/>
  <c r="AB761"/>
  <c r="O761" l="1"/>
  <c r="Y761"/>
  <c r="K762" s="1"/>
  <c r="G761"/>
  <c r="R761" s="1"/>
  <c r="M768" s="1"/>
  <c r="Q768" s="1"/>
  <c r="J762"/>
  <c r="Z762" l="1"/>
  <c r="T762" s="1"/>
  <c r="W775"/>
  <c r="X775" s="1"/>
  <c r="B762"/>
  <c r="H762"/>
  <c r="I762"/>
  <c r="Y762" l="1"/>
  <c r="K763" s="1"/>
  <c r="O762"/>
  <c r="AB762"/>
  <c r="J763"/>
  <c r="W776" s="1"/>
  <c r="X776" s="1"/>
  <c r="G762"/>
  <c r="R762" s="1"/>
  <c r="M769" s="1"/>
  <c r="Q769" s="1"/>
  <c r="B763" l="1"/>
  <c r="I763"/>
  <c r="H763"/>
  <c r="Z763"/>
  <c r="T763" s="1"/>
  <c r="O763" l="1"/>
  <c r="Y763"/>
  <c r="K764" s="1"/>
  <c r="J764"/>
  <c r="I764" s="1"/>
  <c r="G763"/>
  <c r="R763" s="1"/>
  <c r="M770" s="1"/>
  <c r="Q770" s="1"/>
  <c r="AB763"/>
  <c r="B764" l="1"/>
  <c r="AB764" s="1"/>
  <c r="Z764"/>
  <c r="T764" s="1"/>
  <c r="O764"/>
  <c r="Y764"/>
  <c r="K765" s="1"/>
  <c r="H764"/>
  <c r="W777"/>
  <c r="X777" s="1"/>
  <c r="G764" l="1"/>
  <c r="R764" s="1"/>
  <c r="M771" s="1"/>
  <c r="Q771" s="1"/>
  <c r="J765"/>
  <c r="W778" l="1"/>
  <c r="X778" s="1"/>
  <c r="B765"/>
  <c r="I765"/>
  <c r="Z765"/>
  <c r="T765" s="1"/>
  <c r="H765"/>
  <c r="AB765" l="1"/>
  <c r="G765"/>
  <c r="R765" s="1"/>
  <c r="M772" s="1"/>
  <c r="Q772" s="1"/>
  <c r="J766"/>
  <c r="W779" s="1"/>
  <c r="X779" s="1"/>
  <c r="Y765"/>
  <c r="K766" s="1"/>
  <c r="O765"/>
  <c r="Z766" l="1"/>
  <c r="T766" s="1"/>
  <c r="B766"/>
  <c r="AB766" s="1"/>
  <c r="I766"/>
  <c r="Y766" s="1"/>
  <c r="K767" s="1"/>
  <c r="H766"/>
  <c r="G766" s="1"/>
  <c r="R766" s="1"/>
  <c r="M773" s="1"/>
  <c r="Q773" s="1"/>
  <c r="O766" l="1"/>
  <c r="J767"/>
  <c r="W780" s="1"/>
  <c r="X780" s="1"/>
  <c r="I767" l="1"/>
  <c r="Y767" s="1"/>
  <c r="K768" s="1"/>
  <c r="H767"/>
  <c r="Z767"/>
  <c r="T767" s="1"/>
  <c r="B767"/>
  <c r="AB767" s="1"/>
  <c r="O767" l="1"/>
  <c r="J768"/>
  <c r="I768" s="1"/>
  <c r="O768" s="1"/>
  <c r="G767"/>
  <c r="R767" s="1"/>
  <c r="M774" s="1"/>
  <c r="Q774" s="1"/>
  <c r="W781" l="1"/>
  <c r="X781" s="1"/>
  <c r="Y768"/>
  <c r="K769" s="1"/>
  <c r="H768"/>
  <c r="J769" s="1"/>
  <c r="W782" s="1"/>
  <c r="B768"/>
  <c r="Z768"/>
  <c r="T768" s="1"/>
  <c r="AB768"/>
  <c r="I769" l="1"/>
  <c r="Y769" s="1"/>
  <c r="K770" s="1"/>
  <c r="X782"/>
  <c r="B769"/>
  <c r="AB769" s="1"/>
  <c r="H769"/>
  <c r="J770" s="1"/>
  <c r="W783" s="1"/>
  <c r="Z769"/>
  <c r="T769" s="1"/>
  <c r="G768"/>
  <c r="R768" s="1"/>
  <c r="M775" s="1"/>
  <c r="Q775" s="1"/>
  <c r="O769" l="1"/>
  <c r="X783"/>
  <c r="G769"/>
  <c r="R769" s="1"/>
  <c r="M776" s="1"/>
  <c r="Q776" s="1"/>
  <c r="B770"/>
  <c r="AB770" s="1"/>
  <c r="I770"/>
  <c r="Z770"/>
  <c r="T770" s="1"/>
  <c r="H770"/>
  <c r="G770" l="1"/>
  <c r="R770" s="1"/>
  <c r="M777" s="1"/>
  <c r="Q777" s="1"/>
  <c r="J771"/>
  <c r="I771" s="1"/>
  <c r="Y770"/>
  <c r="K771" s="1"/>
  <c r="O770"/>
  <c r="Y771" l="1"/>
  <c r="K772" s="1"/>
  <c r="O771"/>
  <c r="W784"/>
  <c r="X784" s="1"/>
  <c r="B771"/>
  <c r="Z771"/>
  <c r="T771" s="1"/>
  <c r="H771"/>
  <c r="AB771" l="1"/>
  <c r="J772"/>
  <c r="B772" s="1"/>
  <c r="G771"/>
  <c r="R771" s="1"/>
  <c r="M778" s="1"/>
  <c r="Q778" s="1"/>
  <c r="Z772" l="1"/>
  <c r="T772" s="1"/>
  <c r="AB772"/>
  <c r="H772"/>
  <c r="G772" s="1"/>
  <c r="R772" s="1"/>
  <c r="M779" s="1"/>
  <c r="Q779" s="1"/>
  <c r="W785"/>
  <c r="X785" s="1"/>
  <c r="I772"/>
  <c r="J773" l="1"/>
  <c r="W786" s="1"/>
  <c r="X786" s="1"/>
  <c r="O772"/>
  <c r="Y772"/>
  <c r="K773" s="1"/>
  <c r="I773" l="1"/>
  <c r="O773" s="1"/>
  <c r="B773"/>
  <c r="AB773" s="1"/>
  <c r="Z773"/>
  <c r="T773" s="1"/>
  <c r="H773"/>
  <c r="G773" s="1"/>
  <c r="R773" s="1"/>
  <c r="M780" s="1"/>
  <c r="Q780" s="1"/>
  <c r="Y773" l="1"/>
  <c r="K774" s="1"/>
  <c r="J774"/>
  <c r="I774" s="1"/>
  <c r="Y774" s="1"/>
  <c r="K775" s="1"/>
  <c r="Z774" l="1"/>
  <c r="T774" s="1"/>
  <c r="W787"/>
  <c r="X787" s="1"/>
  <c r="B774"/>
  <c r="AB774" s="1"/>
  <c r="H774"/>
  <c r="O774"/>
  <c r="G774" l="1"/>
  <c r="R774" s="1"/>
  <c r="M781" s="1"/>
  <c r="Q781" s="1"/>
  <c r="J775"/>
  <c r="Z775" l="1"/>
  <c r="T775" s="1"/>
  <c r="B775"/>
  <c r="AB775" s="1"/>
  <c r="H775"/>
  <c r="I775"/>
  <c r="W788"/>
  <c r="X788" s="1"/>
  <c r="J776" l="1"/>
  <c r="B776" s="1"/>
  <c r="AB776" s="1"/>
  <c r="G775"/>
  <c r="R775" s="1"/>
  <c r="M782" s="1"/>
  <c r="Q782" s="1"/>
  <c r="O775"/>
  <c r="Y775"/>
  <c r="K776" s="1"/>
  <c r="W789" l="1"/>
  <c r="X789" s="1"/>
  <c r="Z776"/>
  <c r="T776" s="1"/>
  <c r="H776"/>
  <c r="I776"/>
  <c r="G776" l="1"/>
  <c r="R776" s="1"/>
  <c r="M783" s="1"/>
  <c r="Q783" s="1"/>
  <c r="J777"/>
  <c r="H777" s="1"/>
  <c r="O776"/>
  <c r="Y776"/>
  <c r="K777" s="1"/>
  <c r="J778" l="1"/>
  <c r="W791" s="1"/>
  <c r="I777"/>
  <c r="W790"/>
  <c r="X790" s="1"/>
  <c r="B777"/>
  <c r="AB777" s="1"/>
  <c r="Z777"/>
  <c r="T777" s="1"/>
  <c r="G777"/>
  <c r="R777" s="1"/>
  <c r="M784" s="1"/>
  <c r="Q784" s="1"/>
  <c r="X791" l="1"/>
  <c r="H778"/>
  <c r="G778" s="1"/>
  <c r="R778" s="1"/>
  <c r="M785" s="1"/>
  <c r="Q785" s="1"/>
  <c r="Z778"/>
  <c r="T778" s="1"/>
  <c r="B778"/>
  <c r="Y777"/>
  <c r="K778" s="1"/>
  <c r="J779" s="1"/>
  <c r="W792" s="1"/>
  <c r="X792" s="1"/>
  <c r="O777"/>
  <c r="I778"/>
  <c r="O778" s="1"/>
  <c r="AB778"/>
  <c r="Y778" l="1"/>
  <c r="K779" s="1"/>
  <c r="B779"/>
  <c r="AB779" s="1"/>
  <c r="I779"/>
  <c r="Y779" s="1"/>
  <c r="K780" s="1"/>
  <c r="H779"/>
  <c r="Z779"/>
  <c r="T779" s="1"/>
  <c r="G779"/>
  <c r="R779" s="1"/>
  <c r="M786" s="1"/>
  <c r="Q786" s="1"/>
  <c r="J780" l="1"/>
  <c r="W793" s="1"/>
  <c r="X793" s="1"/>
  <c r="O779"/>
  <c r="I780" l="1"/>
  <c r="O780" s="1"/>
  <c r="B780"/>
  <c r="AB780" s="1"/>
  <c r="Z780"/>
  <c r="T780" s="1"/>
  <c r="H780"/>
  <c r="G780"/>
  <c r="R780" s="1"/>
  <c r="M787" s="1"/>
  <c r="Q787" s="1"/>
  <c r="J781"/>
  <c r="W794" s="1"/>
  <c r="X794" s="1"/>
  <c r="Y780" l="1"/>
  <c r="K781" s="1"/>
  <c r="B781"/>
  <c r="AB781" s="1"/>
  <c r="I781"/>
  <c r="Z781"/>
  <c r="T781" s="1"/>
  <c r="H781"/>
  <c r="O781" l="1"/>
  <c r="Y781"/>
  <c r="K782" s="1"/>
  <c r="J782"/>
  <c r="G781"/>
  <c r="R781" s="1"/>
  <c r="M788" s="1"/>
  <c r="Q788" s="1"/>
  <c r="B782" l="1"/>
  <c r="W795"/>
  <c r="X795" s="1"/>
  <c r="H782"/>
  <c r="Z782"/>
  <c r="T782" s="1"/>
  <c r="I782"/>
  <c r="AB782" l="1"/>
  <c r="J783"/>
  <c r="W796" s="1"/>
  <c r="X796" s="1"/>
  <c r="G782"/>
  <c r="R782" s="1"/>
  <c r="M789" s="1"/>
  <c r="Q789" s="1"/>
  <c r="O782"/>
  <c r="Y782"/>
  <c r="K783" s="1"/>
  <c r="I783" l="1"/>
  <c r="Y783" s="1"/>
  <c r="K784" s="1"/>
  <c r="H783"/>
  <c r="J784" s="1"/>
  <c r="W797" s="1"/>
  <c r="X797" s="1"/>
  <c r="B783"/>
  <c r="AB783" s="1"/>
  <c r="Z783"/>
  <c r="T783" s="1"/>
  <c r="O783" l="1"/>
  <c r="G783"/>
  <c r="R783" s="1"/>
  <c r="M790" s="1"/>
  <c r="Q790" s="1"/>
  <c r="B784"/>
  <c r="AB784" s="1"/>
  <c r="Z784"/>
  <c r="T784" s="1"/>
  <c r="H784"/>
  <c r="I784"/>
  <c r="Y784" l="1"/>
  <c r="K785" s="1"/>
  <c r="O784"/>
  <c r="G784"/>
  <c r="R784" s="1"/>
  <c r="M791" s="1"/>
  <c r="Q791" s="1"/>
  <c r="J785"/>
  <c r="H785" s="1"/>
  <c r="G785" l="1"/>
  <c r="R785" s="1"/>
  <c r="M792" s="1"/>
  <c r="Q792" s="1"/>
  <c r="J786"/>
  <c r="Z786" s="1"/>
  <c r="T786" s="1"/>
  <c r="W798"/>
  <c r="X798" s="1"/>
  <c r="B785"/>
  <c r="Z785"/>
  <c r="T785" s="1"/>
  <c r="I785"/>
  <c r="AB785" l="1"/>
  <c r="AB786" s="1"/>
  <c r="B786"/>
  <c r="I786"/>
  <c r="W799"/>
  <c r="X799" s="1"/>
  <c r="O785"/>
  <c r="Y785"/>
  <c r="K786" s="1"/>
  <c r="H786"/>
  <c r="G786" l="1"/>
  <c r="R786" s="1"/>
  <c r="M793" s="1"/>
  <c r="Q793" s="1"/>
  <c r="J787"/>
  <c r="W800" s="1"/>
  <c r="X800" s="1"/>
  <c r="O786"/>
  <c r="Y786"/>
  <c r="K787" s="1"/>
  <c r="B787" l="1"/>
  <c r="AB787" s="1"/>
  <c r="Z787"/>
  <c r="T787" s="1"/>
  <c r="I787"/>
  <c r="H787"/>
  <c r="Y787" l="1"/>
  <c r="K788" s="1"/>
  <c r="O787"/>
  <c r="G787"/>
  <c r="R787" s="1"/>
  <c r="M794" s="1"/>
  <c r="Q794" s="1"/>
  <c r="J788"/>
  <c r="W801" l="1"/>
  <c r="X801" s="1"/>
  <c r="B788"/>
  <c r="H788"/>
  <c r="Z788"/>
  <c r="T788" s="1"/>
  <c r="I788"/>
  <c r="O788" l="1"/>
  <c r="Y788"/>
  <c r="K789" s="1"/>
  <c r="G788"/>
  <c r="R788" s="1"/>
  <c r="M795" s="1"/>
  <c r="Q795" s="1"/>
  <c r="J789"/>
  <c r="W802" s="1"/>
  <c r="X802" s="1"/>
  <c r="AB788"/>
  <c r="Z789" l="1"/>
  <c r="T789" s="1"/>
  <c r="B789"/>
  <c r="H789"/>
  <c r="I789"/>
  <c r="AB789"/>
  <c r="J790" l="1"/>
  <c r="W803" s="1"/>
  <c r="X803" s="1"/>
  <c r="G789"/>
  <c r="R789" s="1"/>
  <c r="M796" s="1"/>
  <c r="Q796" s="1"/>
  <c r="O789"/>
  <c r="Y789"/>
  <c r="K790" s="1"/>
  <c r="I790" l="1"/>
  <c r="O790" s="1"/>
  <c r="H790"/>
  <c r="J791" s="1"/>
  <c r="W804" s="1"/>
  <c r="X804" s="1"/>
  <c r="B790"/>
  <c r="AB790" s="1"/>
  <c r="Z790"/>
  <c r="T790" s="1"/>
  <c r="Y790" l="1"/>
  <c r="K791" s="1"/>
  <c r="G790"/>
  <c r="R790" s="1"/>
  <c r="M797" s="1"/>
  <c r="Q797" s="1"/>
  <c r="H791"/>
  <c r="Z791"/>
  <c r="T791" s="1"/>
  <c r="I791"/>
  <c r="B791"/>
  <c r="G791" l="1"/>
  <c r="R791" s="1"/>
  <c r="M798" s="1"/>
  <c r="Q798" s="1"/>
  <c r="J792"/>
  <c r="W805" s="1"/>
  <c r="X805" s="1"/>
  <c r="O791"/>
  <c r="Y791"/>
  <c r="K792" s="1"/>
  <c r="AB791"/>
  <c r="B792" l="1"/>
  <c r="AB792" s="1"/>
  <c r="I792"/>
  <c r="Z792"/>
  <c r="T792" s="1"/>
  <c r="H792"/>
  <c r="O792" l="1"/>
  <c r="Y792"/>
  <c r="K793" s="1"/>
  <c r="J793"/>
  <c r="I793" s="1"/>
  <c r="G792"/>
  <c r="R792" s="1"/>
  <c r="M799" s="1"/>
  <c r="Q799" s="1"/>
  <c r="H793" l="1"/>
  <c r="J794" s="1"/>
  <c r="W807" s="1"/>
  <c r="Z793"/>
  <c r="T793" s="1"/>
  <c r="O793"/>
  <c r="Y793"/>
  <c r="K794" s="1"/>
  <c r="W806"/>
  <c r="X806" s="1"/>
  <c r="B793"/>
  <c r="Z794" l="1"/>
  <c r="T794" s="1"/>
  <c r="H794"/>
  <c r="G793"/>
  <c r="R793" s="1"/>
  <c r="M800" s="1"/>
  <c r="Q800" s="1"/>
  <c r="B794"/>
  <c r="AB793"/>
  <c r="I794"/>
  <c r="X807"/>
  <c r="J795" l="1"/>
  <c r="I795" s="1"/>
  <c r="G794"/>
  <c r="R794" s="1"/>
  <c r="M801" s="1"/>
  <c r="Q801" s="1"/>
  <c r="AB794"/>
  <c r="O794"/>
  <c r="Y794"/>
  <c r="K795" s="1"/>
  <c r="Z795" l="1"/>
  <c r="T795" s="1"/>
  <c r="W808"/>
  <c r="X808" s="1"/>
  <c r="H795"/>
  <c r="G795" s="1"/>
  <c r="R795" s="1"/>
  <c r="M802" s="1"/>
  <c r="Q802" s="1"/>
  <c r="B795"/>
  <c r="AB795" s="1"/>
  <c r="Y795"/>
  <c r="K796" s="1"/>
  <c r="O795"/>
  <c r="J796" l="1"/>
  <c r="Z796" s="1"/>
  <c r="T796" s="1"/>
  <c r="B796" l="1"/>
  <c r="AB796" s="1"/>
  <c r="I796"/>
  <c r="W809"/>
  <c r="X809" s="1"/>
  <c r="H796"/>
  <c r="Y796" l="1"/>
  <c r="K797" s="1"/>
  <c r="O796"/>
  <c r="G796"/>
  <c r="R796" s="1"/>
  <c r="M803" s="1"/>
  <c r="Q803" s="1"/>
  <c r="J797"/>
  <c r="I797" s="1"/>
  <c r="Y797" l="1"/>
  <c r="K798" s="1"/>
  <c r="O797"/>
  <c r="H797"/>
  <c r="B797"/>
  <c r="AB797" s="1"/>
  <c r="Z797"/>
  <c r="T797" s="1"/>
  <c r="W810"/>
  <c r="X810" s="1"/>
  <c r="J798" l="1"/>
  <c r="G797"/>
  <c r="R797" s="1"/>
  <c r="M804" s="1"/>
  <c r="Q804" s="1"/>
  <c r="H798" l="1"/>
  <c r="I798"/>
  <c r="Z798"/>
  <c r="T798" s="1"/>
  <c r="W811"/>
  <c r="X811" s="1"/>
  <c r="B798"/>
  <c r="O798" l="1"/>
  <c r="Y798"/>
  <c r="K799" s="1"/>
  <c r="AB798"/>
  <c r="G798"/>
  <c r="R798" s="1"/>
  <c r="M805" s="1"/>
  <c r="Q805" s="1"/>
  <c r="J799"/>
  <c r="B799" s="1"/>
  <c r="AB799" l="1"/>
  <c r="Z799"/>
  <c r="T799" s="1"/>
  <c r="W812"/>
  <c r="X812" s="1"/>
  <c r="I799"/>
  <c r="H799"/>
  <c r="Y799" l="1"/>
  <c r="K800" s="1"/>
  <c r="O799"/>
  <c r="G799"/>
  <c r="R799" s="1"/>
  <c r="M806" s="1"/>
  <c r="Q806" s="1"/>
  <c r="J800"/>
  <c r="B800" l="1"/>
  <c r="W813"/>
  <c r="X813" s="1"/>
  <c r="Z800"/>
  <c r="T800" s="1"/>
  <c r="H800"/>
  <c r="I800"/>
  <c r="Y800" l="1"/>
  <c r="K801" s="1"/>
  <c r="O800"/>
  <c r="AB800"/>
  <c r="J801"/>
  <c r="W814" s="1"/>
  <c r="X814" s="1"/>
  <c r="G800"/>
  <c r="R800" s="1"/>
  <c r="M807" s="1"/>
  <c r="Q807" s="1"/>
  <c r="H801" l="1"/>
  <c r="J802" s="1"/>
  <c r="W815" s="1"/>
  <c r="X815" s="1"/>
  <c r="B801"/>
  <c r="AB801" s="1"/>
  <c r="I801"/>
  <c r="Z801"/>
  <c r="T801" s="1"/>
  <c r="G801" l="1"/>
  <c r="R801" s="1"/>
  <c r="M808" s="1"/>
  <c r="Q808" s="1"/>
  <c r="H802"/>
  <c r="G802" s="1"/>
  <c r="R802" s="1"/>
  <c r="M809" s="1"/>
  <c r="Q809" s="1"/>
  <c r="Y801"/>
  <c r="K802" s="1"/>
  <c r="O801"/>
  <c r="I802"/>
  <c r="AB802"/>
  <c r="B802"/>
  <c r="Z802"/>
  <c r="T802" s="1"/>
  <c r="J803" l="1"/>
  <c r="H803" s="1"/>
  <c r="Y802"/>
  <c r="K803" s="1"/>
  <c r="O802"/>
  <c r="W816" l="1"/>
  <c r="X816" s="1"/>
  <c r="Z803"/>
  <c r="T803" s="1"/>
  <c r="I803"/>
  <c r="Y803" s="1"/>
  <c r="K804" s="1"/>
  <c r="B803"/>
  <c r="AB803" s="1"/>
  <c r="G803"/>
  <c r="R803" s="1"/>
  <c r="M810" s="1"/>
  <c r="Q810" s="1"/>
  <c r="J804"/>
  <c r="O803" l="1"/>
  <c r="W817"/>
  <c r="X817" s="1"/>
  <c r="H804"/>
  <c r="B804"/>
  <c r="AB804" s="1"/>
  <c r="Z804"/>
  <c r="T804" s="1"/>
  <c r="I804"/>
  <c r="G804" l="1"/>
  <c r="R804" s="1"/>
  <c r="M811" s="1"/>
  <c r="Q811" s="1"/>
  <c r="J805"/>
  <c r="O804"/>
  <c r="Y804"/>
  <c r="K805" s="1"/>
  <c r="B805" l="1"/>
  <c r="W818"/>
  <c r="X818" s="1"/>
  <c r="I805"/>
  <c r="Z805"/>
  <c r="T805" s="1"/>
  <c r="H805"/>
  <c r="AB805" l="1"/>
  <c r="J806"/>
  <c r="W819" s="1"/>
  <c r="X819" s="1"/>
  <c r="G805"/>
  <c r="R805" s="1"/>
  <c r="M812" s="1"/>
  <c r="Q812" s="1"/>
  <c r="Y805"/>
  <c r="K806" s="1"/>
  <c r="O805"/>
  <c r="H806" l="1"/>
  <c r="G806" s="1"/>
  <c r="R806" s="1"/>
  <c r="M813" s="1"/>
  <c r="Q813" s="1"/>
  <c r="Z806"/>
  <c r="T806" s="1"/>
  <c r="B806"/>
  <c r="I806"/>
  <c r="J807" l="1"/>
  <c r="I807" s="1"/>
  <c r="AB806"/>
  <c r="O806"/>
  <c r="Y806"/>
  <c r="K807" s="1"/>
  <c r="W820" l="1"/>
  <c r="X820" s="1"/>
  <c r="B807"/>
  <c r="AB807" s="1"/>
  <c r="H807"/>
  <c r="J808" s="1"/>
  <c r="Z807"/>
  <c r="T807" s="1"/>
  <c r="O807"/>
  <c r="Y807"/>
  <c r="K808" s="1"/>
  <c r="G807" l="1"/>
  <c r="R807" s="1"/>
  <c r="M814" s="1"/>
  <c r="Q814" s="1"/>
  <c r="I808"/>
  <c r="W821"/>
  <c r="X821" s="1"/>
  <c r="B808"/>
  <c r="H808"/>
  <c r="Z808"/>
  <c r="T808" s="1"/>
  <c r="O808" l="1"/>
  <c r="Y808"/>
  <c r="K809" s="1"/>
  <c r="AB808"/>
  <c r="G808"/>
  <c r="R808" s="1"/>
  <c r="M815" s="1"/>
  <c r="Q815" s="1"/>
  <c r="J809"/>
  <c r="W822" s="1"/>
  <c r="X822" s="1"/>
  <c r="Z809" l="1"/>
  <c r="T809" s="1"/>
  <c r="I809"/>
  <c r="H809"/>
  <c r="B809"/>
  <c r="AB809" s="1"/>
  <c r="G809" l="1"/>
  <c r="R809" s="1"/>
  <c r="M816" s="1"/>
  <c r="Q816" s="1"/>
  <c r="J810"/>
  <c r="I810" s="1"/>
  <c r="O809"/>
  <c r="Y809"/>
  <c r="K810" s="1"/>
  <c r="Y810" l="1"/>
  <c r="K811" s="1"/>
  <c r="O810"/>
  <c r="H810"/>
  <c r="J811" s="1"/>
  <c r="W824" s="1"/>
  <c r="W823"/>
  <c r="X823" s="1"/>
  <c r="Z810"/>
  <c r="T810" s="1"/>
  <c r="B810"/>
  <c r="X824" l="1"/>
  <c r="I811"/>
  <c r="B811"/>
  <c r="AB810"/>
  <c r="G810"/>
  <c r="R810" s="1"/>
  <c r="M817" s="1"/>
  <c r="Q817" s="1"/>
  <c r="H811"/>
  <c r="Z811"/>
  <c r="T811" s="1"/>
  <c r="Y811" l="1"/>
  <c r="K812" s="1"/>
  <c r="O811"/>
  <c r="J812"/>
  <c r="W825" s="1"/>
  <c r="X825" s="1"/>
  <c r="G811"/>
  <c r="R811" s="1"/>
  <c r="M818" s="1"/>
  <c r="Q818" s="1"/>
  <c r="AB811"/>
  <c r="H812" l="1"/>
  <c r="J813" s="1"/>
  <c r="W826" s="1"/>
  <c r="X826" s="1"/>
  <c r="B812"/>
  <c r="Z812"/>
  <c r="T812" s="1"/>
  <c r="I812"/>
  <c r="G812" l="1"/>
  <c r="R812" s="1"/>
  <c r="M819" s="1"/>
  <c r="Q819" s="1"/>
  <c r="B813"/>
  <c r="AB812"/>
  <c r="O812"/>
  <c r="Y812"/>
  <c r="K813" s="1"/>
  <c r="I813"/>
  <c r="H813"/>
  <c r="Z813"/>
  <c r="T813" s="1"/>
  <c r="AB813" l="1"/>
  <c r="Y813"/>
  <c r="K814" s="1"/>
  <c r="O813"/>
  <c r="G813"/>
  <c r="R813" s="1"/>
  <c r="M820" s="1"/>
  <c r="Q820" s="1"/>
  <c r="J814"/>
  <c r="B814" l="1"/>
  <c r="W827"/>
  <c r="X827" s="1"/>
  <c r="Z814"/>
  <c r="T814" s="1"/>
  <c r="H814"/>
  <c r="I814"/>
  <c r="AB814" l="1"/>
  <c r="O814"/>
  <c r="Y814"/>
  <c r="K815" s="1"/>
  <c r="J815"/>
  <c r="W828" s="1"/>
  <c r="X828" s="1"/>
  <c r="G814"/>
  <c r="R814" s="1"/>
  <c r="M821" s="1"/>
  <c r="Q821" s="1"/>
  <c r="H815" l="1"/>
  <c r="J816" s="1"/>
  <c r="B815"/>
  <c r="Z815"/>
  <c r="T815" s="1"/>
  <c r="I815"/>
  <c r="G815" l="1"/>
  <c r="R815" s="1"/>
  <c r="M822" s="1"/>
  <c r="Q822" s="1"/>
  <c r="B816"/>
  <c r="Z816"/>
  <c r="T816" s="1"/>
  <c r="W829"/>
  <c r="X829" s="1"/>
  <c r="Y815"/>
  <c r="K816" s="1"/>
  <c r="O815"/>
  <c r="I816"/>
  <c r="H816"/>
  <c r="AB815"/>
  <c r="AB816" l="1"/>
  <c r="O816"/>
  <c r="Y816"/>
  <c r="K817" s="1"/>
  <c r="G816"/>
  <c r="R816" s="1"/>
  <c r="M823" s="1"/>
  <c r="Q823" s="1"/>
  <c r="J817"/>
  <c r="I817" s="1"/>
  <c r="Z817" l="1"/>
  <c r="T817" s="1"/>
  <c r="H817"/>
  <c r="G817" s="1"/>
  <c r="R817" s="1"/>
  <c r="M824" s="1"/>
  <c r="Q824" s="1"/>
  <c r="W830"/>
  <c r="X830" s="1"/>
  <c r="B817"/>
  <c r="O817"/>
  <c r="Y817"/>
  <c r="K818" s="1"/>
  <c r="J818" l="1"/>
  <c r="H818" s="1"/>
  <c r="AB817"/>
  <c r="W831" l="1"/>
  <c r="X831" s="1"/>
  <c r="I818"/>
  <c r="Y818" s="1"/>
  <c r="K819" s="1"/>
  <c r="Z818"/>
  <c r="T818" s="1"/>
  <c r="B818"/>
  <c r="AB818" s="1"/>
  <c r="G818"/>
  <c r="R818" s="1"/>
  <c r="M825" s="1"/>
  <c r="Q825" s="1"/>
  <c r="J819"/>
  <c r="W832" s="1"/>
  <c r="X832" l="1"/>
  <c r="O818"/>
  <c r="B819"/>
  <c r="AB819" s="1"/>
  <c r="H819"/>
  <c r="Z819"/>
  <c r="T819" s="1"/>
  <c r="I819"/>
  <c r="Y819" l="1"/>
  <c r="K820" s="1"/>
  <c r="O819"/>
  <c r="J820"/>
  <c r="I820" s="1"/>
  <c r="G819"/>
  <c r="R819" s="1"/>
  <c r="M826" s="1"/>
  <c r="Q826" s="1"/>
  <c r="Z820" l="1"/>
  <c r="T820" s="1"/>
  <c r="H820"/>
  <c r="J821" s="1"/>
  <c r="W834" s="1"/>
  <c r="Y820"/>
  <c r="K821" s="1"/>
  <c r="O820"/>
  <c r="W833"/>
  <c r="X833" s="1"/>
  <c r="B820"/>
  <c r="G820" l="1"/>
  <c r="R820" s="1"/>
  <c r="M827" s="1"/>
  <c r="Q827" s="1"/>
  <c r="X834"/>
  <c r="B821"/>
  <c r="AB820"/>
  <c r="I821"/>
  <c r="Z821"/>
  <c r="T821" s="1"/>
  <c r="H821"/>
  <c r="J822" l="1"/>
  <c r="W835" s="1"/>
  <c r="X835" s="1"/>
  <c r="G821"/>
  <c r="R821" s="1"/>
  <c r="M828" s="1"/>
  <c r="Q828" s="1"/>
  <c r="O821"/>
  <c r="Y821"/>
  <c r="K822" s="1"/>
  <c r="AB821"/>
  <c r="B822" l="1"/>
  <c r="Z822"/>
  <c r="T822" s="1"/>
  <c r="I822"/>
  <c r="H822"/>
  <c r="AB822" l="1"/>
  <c r="O822"/>
  <c r="Y822"/>
  <c r="K823" s="1"/>
  <c r="G822"/>
  <c r="R822" s="1"/>
  <c r="M829" s="1"/>
  <c r="Q829" s="1"/>
  <c r="J823"/>
  <c r="W836" s="1"/>
  <c r="X836" s="1"/>
  <c r="I823" l="1"/>
  <c r="Y823" s="1"/>
  <c r="K824" s="1"/>
  <c r="B823"/>
  <c r="AB823" s="1"/>
  <c r="Z823"/>
  <c r="T823" s="1"/>
  <c r="H823"/>
  <c r="O823" l="1"/>
  <c r="G823"/>
  <c r="R823" s="1"/>
  <c r="M830" s="1"/>
  <c r="Q830" s="1"/>
  <c r="J824"/>
  <c r="W837" l="1"/>
  <c r="X837" s="1"/>
  <c r="I824"/>
  <c r="B824"/>
  <c r="Z824"/>
  <c r="T824" s="1"/>
  <c r="H824"/>
  <c r="AB824" l="1"/>
  <c r="J825"/>
  <c r="W838" s="1"/>
  <c r="X838" s="1"/>
  <c r="G824"/>
  <c r="R824" s="1"/>
  <c r="M831" s="1"/>
  <c r="Q831" s="1"/>
  <c r="O824"/>
  <c r="Y824"/>
  <c r="K825" s="1"/>
  <c r="H825" l="1"/>
  <c r="G825" s="1"/>
  <c r="R825" s="1"/>
  <c r="M832" s="1"/>
  <c r="Q832" s="1"/>
  <c r="I825"/>
  <c r="Y825" s="1"/>
  <c r="K826" s="1"/>
  <c r="Z825"/>
  <c r="T825" s="1"/>
  <c r="B825"/>
  <c r="AB825"/>
  <c r="O825" l="1"/>
  <c r="J826"/>
  <c r="W839" s="1"/>
  <c r="X839" s="1"/>
  <c r="H826" l="1"/>
  <c r="J827" s="1"/>
  <c r="Z827" s="1"/>
  <c r="T827" s="1"/>
  <c r="B826"/>
  <c r="AB826" s="1"/>
  <c r="I826"/>
  <c r="Y826" s="1"/>
  <c r="K827" s="1"/>
  <c r="Z826"/>
  <c r="T826" s="1"/>
  <c r="O826"/>
  <c r="W840" l="1"/>
  <c r="X840" s="1"/>
  <c r="B827"/>
  <c r="H827"/>
  <c r="J828" s="1"/>
  <c r="W841" s="1"/>
  <c r="G826"/>
  <c r="R826" s="1"/>
  <c r="M833" s="1"/>
  <c r="Q833" s="1"/>
  <c r="I827"/>
  <c r="O827" s="1"/>
  <c r="AB827"/>
  <c r="Y827" l="1"/>
  <c r="K828" s="1"/>
  <c r="X841"/>
  <c r="G827"/>
  <c r="R827" s="1"/>
  <c r="M834" s="1"/>
  <c r="Q834" s="1"/>
  <c r="B828"/>
  <c r="AB828" s="1"/>
  <c r="H828"/>
  <c r="G828" s="1"/>
  <c r="R828" s="1"/>
  <c r="M835" s="1"/>
  <c r="Q835" s="1"/>
  <c r="I828"/>
  <c r="Z828"/>
  <c r="T828" s="1"/>
  <c r="J829" l="1"/>
  <c r="Z829" s="1"/>
  <c r="T829" s="1"/>
  <c r="Y828"/>
  <c r="K829" s="1"/>
  <c r="O828"/>
  <c r="W842" l="1"/>
  <c r="X842" s="1"/>
  <c r="I829"/>
  <c r="O829" s="1"/>
  <c r="H829"/>
  <c r="J830" s="1"/>
  <c r="B829"/>
  <c r="AB829" s="1"/>
  <c r="Y829" l="1"/>
  <c r="K830" s="1"/>
  <c r="G829"/>
  <c r="R829" s="1"/>
  <c r="M836" s="1"/>
  <c r="Q836" s="1"/>
  <c r="W843"/>
  <c r="X843" s="1"/>
  <c r="B830"/>
  <c r="H830"/>
  <c r="I830"/>
  <c r="Z830"/>
  <c r="T830" s="1"/>
  <c r="AB830" l="1"/>
  <c r="J831"/>
  <c r="W844" s="1"/>
  <c r="X844" s="1"/>
  <c r="G830"/>
  <c r="R830" s="1"/>
  <c r="M837" s="1"/>
  <c r="Q837" s="1"/>
  <c r="O830"/>
  <c r="Y830"/>
  <c r="K831" s="1"/>
  <c r="I831" l="1"/>
  <c r="O831" s="1"/>
  <c r="H831"/>
  <c r="G831" s="1"/>
  <c r="R831" s="1"/>
  <c r="M838" s="1"/>
  <c r="Q838" s="1"/>
  <c r="B831"/>
  <c r="Z831"/>
  <c r="T831" s="1"/>
  <c r="J832"/>
  <c r="W845" s="1"/>
  <c r="X845" s="1"/>
  <c r="AB831"/>
  <c r="Y831" l="1"/>
  <c r="K832" s="1"/>
  <c r="I832"/>
  <c r="Y832" s="1"/>
  <c r="K833" s="1"/>
  <c r="B832"/>
  <c r="AB832" s="1"/>
  <c r="Z832"/>
  <c r="T832" s="1"/>
  <c r="H832"/>
  <c r="O832" l="1"/>
  <c r="J833"/>
  <c r="G832"/>
  <c r="R832" s="1"/>
  <c r="M839" s="1"/>
  <c r="Q839" s="1"/>
  <c r="W846" l="1"/>
  <c r="X846" s="1"/>
  <c r="I833"/>
  <c r="B833"/>
  <c r="H833"/>
  <c r="Z833"/>
  <c r="T833" s="1"/>
  <c r="AB833" l="1"/>
  <c r="Y833"/>
  <c r="K834" s="1"/>
  <c r="O833"/>
  <c r="G833"/>
  <c r="R833" s="1"/>
  <c r="M840" s="1"/>
  <c r="Q840" s="1"/>
  <c r="J834"/>
  <c r="W847" s="1"/>
  <c r="X847" s="1"/>
  <c r="I834" l="1"/>
  <c r="O834" s="1"/>
  <c r="B834"/>
  <c r="AB834" s="1"/>
  <c r="H834"/>
  <c r="Z834"/>
  <c r="T834" s="1"/>
  <c r="Y834" l="1"/>
  <c r="K835" s="1"/>
  <c r="G834"/>
  <c r="R834" s="1"/>
  <c r="M841" s="1"/>
  <c r="Q841" s="1"/>
  <c r="J835"/>
  <c r="H835" s="1"/>
  <c r="G835" l="1"/>
  <c r="R835" s="1"/>
  <c r="M842" s="1"/>
  <c r="Q842" s="1"/>
  <c r="J836"/>
  <c r="W849" s="1"/>
  <c r="Z835"/>
  <c r="T835" s="1"/>
  <c r="I835"/>
  <c r="O835" s="1"/>
  <c r="W848"/>
  <c r="X848" s="1"/>
  <c r="B835"/>
  <c r="AB835" s="1"/>
  <c r="Y835" l="1"/>
  <c r="K836" s="1"/>
  <c r="H836"/>
  <c r="G836" s="1"/>
  <c r="R836" s="1"/>
  <c r="M843" s="1"/>
  <c r="Q843" s="1"/>
  <c r="I836"/>
  <c r="O836" s="1"/>
  <c r="Z836"/>
  <c r="T836" s="1"/>
  <c r="B836"/>
  <c r="AB836" s="1"/>
  <c r="X849"/>
  <c r="Y836" l="1"/>
  <c r="K837" s="1"/>
  <c r="J837"/>
  <c r="Z837" s="1"/>
  <c r="T837" s="1"/>
  <c r="W850" l="1"/>
  <c r="X850" s="1"/>
  <c r="H837"/>
  <c r="G837" s="1"/>
  <c r="R837" s="1"/>
  <c r="M844" s="1"/>
  <c r="Q844" s="1"/>
  <c r="B837"/>
  <c r="AB837" s="1"/>
  <c r="I837"/>
  <c r="Y837" s="1"/>
  <c r="K838" s="1"/>
  <c r="O837" l="1"/>
  <c r="J838"/>
  <c r="I838" s="1"/>
  <c r="O838" s="1"/>
  <c r="B838" l="1"/>
  <c r="AB838" s="1"/>
  <c r="Y838"/>
  <c r="K839" s="1"/>
  <c r="H838"/>
  <c r="J839" s="1"/>
  <c r="Z838"/>
  <c r="T838" s="1"/>
  <c r="W851"/>
  <c r="X851" s="1"/>
  <c r="B839" l="1"/>
  <c r="AB839" s="1"/>
  <c r="H839"/>
  <c r="J840" s="1"/>
  <c r="W853" s="1"/>
  <c r="Z839"/>
  <c r="T839" s="1"/>
  <c r="G838"/>
  <c r="R838" s="1"/>
  <c r="M845" s="1"/>
  <c r="Q845" s="1"/>
  <c r="W852"/>
  <c r="X852" s="1"/>
  <c r="I839"/>
  <c r="G839" l="1"/>
  <c r="R839" s="1"/>
  <c r="M846" s="1"/>
  <c r="Q846" s="1"/>
  <c r="X853"/>
  <c r="B840"/>
  <c r="H840"/>
  <c r="O839"/>
  <c r="Y839"/>
  <c r="K840" s="1"/>
  <c r="I840"/>
  <c r="Z840"/>
  <c r="T840" s="1"/>
  <c r="Y840" l="1"/>
  <c r="K841" s="1"/>
  <c r="O840"/>
  <c r="AB840"/>
  <c r="G840"/>
  <c r="R840" s="1"/>
  <c r="M847" s="1"/>
  <c r="Q847" s="1"/>
  <c r="J841"/>
  <c r="W854" s="1"/>
  <c r="X854" s="1"/>
  <c r="H841" l="1"/>
  <c r="G841" s="1"/>
  <c r="R841" s="1"/>
  <c r="M848" s="1"/>
  <c r="Q848" s="1"/>
  <c r="B841"/>
  <c r="AB841" s="1"/>
  <c r="I841"/>
  <c r="Z841"/>
  <c r="T841" s="1"/>
  <c r="J842" l="1"/>
  <c r="B842" s="1"/>
  <c r="O841"/>
  <c r="Y841"/>
  <c r="K842" s="1"/>
  <c r="W855" l="1"/>
  <c r="X855" s="1"/>
  <c r="I842"/>
  <c r="O842" s="1"/>
  <c r="Z842"/>
  <c r="T842" s="1"/>
  <c r="H842"/>
  <c r="J843" s="1"/>
  <c r="W856" s="1"/>
  <c r="AB842"/>
  <c r="G842" l="1"/>
  <c r="R842" s="1"/>
  <c r="M849" s="1"/>
  <c r="Q849" s="1"/>
  <c r="X856"/>
  <c r="Y842"/>
  <c r="K843" s="1"/>
  <c r="I843"/>
  <c r="Y843" s="1"/>
  <c r="K844" s="1"/>
  <c r="B843"/>
  <c r="AB843" s="1"/>
  <c r="Z843"/>
  <c r="T843" s="1"/>
  <c r="H843"/>
  <c r="O843" l="1"/>
  <c r="G843"/>
  <c r="R843" s="1"/>
  <c r="M850" s="1"/>
  <c r="Q850" s="1"/>
  <c r="J844"/>
  <c r="B844" s="1"/>
  <c r="AB844" s="1"/>
  <c r="W857" l="1"/>
  <c r="X857" s="1"/>
  <c r="I844"/>
  <c r="Z844"/>
  <c r="T844" s="1"/>
  <c r="H844"/>
  <c r="G844" l="1"/>
  <c r="R844" s="1"/>
  <c r="M851" s="1"/>
  <c r="Q851" s="1"/>
  <c r="J845"/>
  <c r="I845" s="1"/>
  <c r="Y844"/>
  <c r="K845" s="1"/>
  <c r="O844"/>
  <c r="Y845" l="1"/>
  <c r="K846" s="1"/>
  <c r="O845"/>
  <c r="W858"/>
  <c r="X858" s="1"/>
  <c r="B845"/>
  <c r="Z845"/>
  <c r="T845" s="1"/>
  <c r="H845"/>
  <c r="AB845" l="1"/>
  <c r="J846"/>
  <c r="B846" s="1"/>
  <c r="G845"/>
  <c r="R845" s="1"/>
  <c r="M852" s="1"/>
  <c r="Q852" s="1"/>
  <c r="AB846" l="1"/>
  <c r="H846"/>
  <c r="Z846"/>
  <c r="T846" s="1"/>
  <c r="W859"/>
  <c r="X859" s="1"/>
  <c r="I846"/>
  <c r="O846" l="1"/>
  <c r="Y846"/>
  <c r="K847" s="1"/>
  <c r="J847"/>
  <c r="I847" s="1"/>
  <c r="G846"/>
  <c r="R846" s="1"/>
  <c r="M853" s="1"/>
  <c r="Q853" s="1"/>
  <c r="H847" l="1"/>
  <c r="J848" s="1"/>
  <c r="W861" s="1"/>
  <c r="Z847"/>
  <c r="T847" s="1"/>
  <c r="Y847"/>
  <c r="K848" s="1"/>
  <c r="O847"/>
  <c r="W860"/>
  <c r="X860" s="1"/>
  <c r="B847"/>
  <c r="G847" l="1"/>
  <c r="R847" s="1"/>
  <c r="M854" s="1"/>
  <c r="Q854" s="1"/>
  <c r="X861"/>
  <c r="AB847"/>
  <c r="B848"/>
  <c r="Z848"/>
  <c r="T848" s="1"/>
  <c r="H848"/>
  <c r="I848"/>
  <c r="O848" l="1"/>
  <c r="Y848"/>
  <c r="K849" s="1"/>
  <c r="AB848"/>
  <c r="G848"/>
  <c r="R848" s="1"/>
  <c r="M855" s="1"/>
  <c r="Q855" s="1"/>
  <c r="J849"/>
  <c r="I849" s="1"/>
  <c r="B849" l="1"/>
  <c r="AB849" s="1"/>
  <c r="O849"/>
  <c r="Y849"/>
  <c r="K850" s="1"/>
  <c r="Z849"/>
  <c r="T849" s="1"/>
  <c r="W862"/>
  <c r="X862" s="1"/>
  <c r="H849"/>
  <c r="G849" l="1"/>
  <c r="R849" s="1"/>
  <c r="M856" s="1"/>
  <c r="Q856" s="1"/>
  <c r="J850"/>
  <c r="W863" l="1"/>
  <c r="X863" s="1"/>
  <c r="I850"/>
  <c r="B850"/>
  <c r="AB850" s="1"/>
  <c r="H850"/>
  <c r="Z850"/>
  <c r="T850" s="1"/>
  <c r="Y850" l="1"/>
  <c r="K851" s="1"/>
  <c r="O850"/>
  <c r="G850"/>
  <c r="R850" s="1"/>
  <c r="M857" s="1"/>
  <c r="Q857" s="1"/>
  <c r="J851"/>
  <c r="B851" l="1"/>
  <c r="W864"/>
  <c r="X864" s="1"/>
  <c r="Z851"/>
  <c r="T851" s="1"/>
  <c r="H851"/>
  <c r="I851"/>
  <c r="Y851" l="1"/>
  <c r="K852" s="1"/>
  <c r="O851"/>
  <c r="AB851"/>
  <c r="G851"/>
  <c r="R851" s="1"/>
  <c r="M858" s="1"/>
  <c r="Q858" s="1"/>
  <c r="J852"/>
  <c r="W865" s="1"/>
  <c r="X865" s="1"/>
  <c r="Z852" l="1"/>
  <c r="T852" s="1"/>
  <c r="I852"/>
  <c r="H852"/>
  <c r="B852"/>
  <c r="AB852" s="1"/>
  <c r="J853" l="1"/>
  <c r="W866" s="1"/>
  <c r="X866" s="1"/>
  <c r="G852"/>
  <c r="R852" s="1"/>
  <c r="M859" s="1"/>
  <c r="Q859" s="1"/>
  <c r="Y852"/>
  <c r="K853" s="1"/>
  <c r="O852"/>
  <c r="B853" l="1"/>
  <c r="I853"/>
  <c r="H853"/>
  <c r="Z853"/>
  <c r="T853" s="1"/>
  <c r="AB853" l="1"/>
  <c r="J854"/>
  <c r="W867" s="1"/>
  <c r="X867" s="1"/>
  <c r="G853"/>
  <c r="R853" s="1"/>
  <c r="M860" s="1"/>
  <c r="Q860" s="1"/>
  <c r="O853"/>
  <c r="Y853"/>
  <c r="K854" s="1"/>
  <c r="B854" l="1"/>
  <c r="AB854" s="1"/>
  <c r="I854"/>
  <c r="Y854" s="1"/>
  <c r="K855" s="1"/>
  <c r="Z854"/>
  <c r="T854" s="1"/>
  <c r="H854"/>
  <c r="O854" l="1"/>
  <c r="G854"/>
  <c r="R854" s="1"/>
  <c r="M861" s="1"/>
  <c r="Q861" s="1"/>
  <c r="J855"/>
  <c r="H855" s="1"/>
  <c r="G855" l="1"/>
  <c r="R855" s="1"/>
  <c r="M862" s="1"/>
  <c r="Q862" s="1"/>
  <c r="J856"/>
  <c r="W869" s="1"/>
  <c r="W868"/>
  <c r="X868" s="1"/>
  <c r="I855"/>
  <c r="B855"/>
  <c r="Z855"/>
  <c r="T855" s="1"/>
  <c r="Y855" l="1"/>
  <c r="K856" s="1"/>
  <c r="O855"/>
  <c r="I856"/>
  <c r="H856"/>
  <c r="B856"/>
  <c r="AB855"/>
  <c r="X869"/>
  <c r="Z856"/>
  <c r="T856" s="1"/>
  <c r="O856" l="1"/>
  <c r="Y856"/>
  <c r="K857" s="1"/>
  <c r="AB856"/>
  <c r="G856"/>
  <c r="R856" s="1"/>
  <c r="M863" s="1"/>
  <c r="Q863" s="1"/>
  <c r="J857"/>
  <c r="I857" l="1"/>
  <c r="W870"/>
  <c r="X870" s="1"/>
  <c r="H857"/>
  <c r="Z857"/>
  <c r="T857" s="1"/>
  <c r="B857"/>
  <c r="AB857" l="1"/>
  <c r="O857"/>
  <c r="Y857"/>
  <c r="K858" s="1"/>
  <c r="G857"/>
  <c r="R857" s="1"/>
  <c r="M864" s="1"/>
  <c r="Q864" s="1"/>
  <c r="J858"/>
  <c r="W871" s="1"/>
  <c r="X871" s="1"/>
  <c r="I858" l="1"/>
  <c r="O858" s="1"/>
  <c r="B858"/>
  <c r="AB858" s="1"/>
  <c r="H858"/>
  <c r="J859" s="1"/>
  <c r="Z858"/>
  <c r="T858" s="1"/>
  <c r="Y858" l="1"/>
  <c r="K859" s="1"/>
  <c r="I859"/>
  <c r="O859" s="1"/>
  <c r="Z859"/>
  <c r="T859" s="1"/>
  <c r="G858"/>
  <c r="R858" s="1"/>
  <c r="M865" s="1"/>
  <c r="Q865" s="1"/>
  <c r="B859"/>
  <c r="AB859" s="1"/>
  <c r="W872"/>
  <c r="X872" s="1"/>
  <c r="H859"/>
  <c r="Y859" l="1"/>
  <c r="K860" s="1"/>
  <c r="J860"/>
  <c r="G859"/>
  <c r="R859" s="1"/>
  <c r="M866" s="1"/>
  <c r="Q866" s="1"/>
  <c r="I860" l="1"/>
  <c r="W873"/>
  <c r="X873" s="1"/>
  <c r="B860"/>
  <c r="AB860" s="1"/>
  <c r="Z860"/>
  <c r="T860" s="1"/>
  <c r="H860"/>
  <c r="O860" l="1"/>
  <c r="Y860"/>
  <c r="K861" s="1"/>
  <c r="G860"/>
  <c r="R860" s="1"/>
  <c r="M867" s="1"/>
  <c r="Q867" s="1"/>
  <c r="J861"/>
  <c r="I861" l="1"/>
  <c r="Z861"/>
  <c r="T861" s="1"/>
  <c r="W874"/>
  <c r="X874" s="1"/>
  <c r="H861"/>
  <c r="B861"/>
  <c r="AB861" l="1"/>
  <c r="O861"/>
  <c r="Y861"/>
  <c r="K862" s="1"/>
  <c r="J862"/>
  <c r="W875" s="1"/>
  <c r="X875" s="1"/>
  <c r="G861"/>
  <c r="R861" s="1"/>
  <c r="M868" s="1"/>
  <c r="Q868" s="1"/>
  <c r="I862" l="1"/>
  <c r="O862" s="1"/>
  <c r="B862"/>
  <c r="AB862" s="1"/>
  <c r="Z862"/>
  <c r="T862" s="1"/>
  <c r="H862"/>
  <c r="Y862" l="1"/>
  <c r="K863" s="1"/>
  <c r="G862"/>
  <c r="R862" s="1"/>
  <c r="M869" s="1"/>
  <c r="Q869" s="1"/>
  <c r="J863"/>
  <c r="W876" l="1"/>
  <c r="X876" s="1"/>
  <c r="I863"/>
  <c r="B863"/>
  <c r="Z863"/>
  <c r="T863" s="1"/>
  <c r="H863"/>
  <c r="AB863" l="1"/>
  <c r="J864"/>
  <c r="W877" s="1"/>
  <c r="X877" s="1"/>
  <c r="G863"/>
  <c r="R863" s="1"/>
  <c r="M870" s="1"/>
  <c r="Q870" s="1"/>
  <c r="Y863"/>
  <c r="K864" s="1"/>
  <c r="O863"/>
  <c r="I864" l="1"/>
  <c r="O864" s="1"/>
  <c r="H864"/>
  <c r="J865" s="1"/>
  <c r="Z864"/>
  <c r="T864" s="1"/>
  <c r="B864"/>
  <c r="AB864" s="1"/>
  <c r="I865" l="1"/>
  <c r="Y865" s="1"/>
  <c r="K866" s="1"/>
  <c r="G864"/>
  <c r="R864" s="1"/>
  <c r="M871" s="1"/>
  <c r="Q871" s="1"/>
  <c r="Y864"/>
  <c r="K865" s="1"/>
  <c r="H865"/>
  <c r="G865" s="1"/>
  <c r="R865" s="1"/>
  <c r="M872" s="1"/>
  <c r="Q872" s="1"/>
  <c r="B865"/>
  <c r="AB865" s="1"/>
  <c r="W878"/>
  <c r="X878" s="1"/>
  <c r="Z865"/>
  <c r="T865" s="1"/>
  <c r="O865" l="1"/>
  <c r="J866"/>
  <c r="Z866" l="1"/>
  <c r="T866" s="1"/>
  <c r="W879"/>
  <c r="X879" s="1"/>
  <c r="I866"/>
  <c r="O866" s="1"/>
  <c r="H866"/>
  <c r="G866" s="1"/>
  <c r="R866" s="1"/>
  <c r="M873" s="1"/>
  <c r="Q873" s="1"/>
  <c r="B866"/>
  <c r="AB866" s="1"/>
  <c r="Y866" l="1"/>
  <c r="K867" s="1"/>
  <c r="J867"/>
  <c r="W880" s="1"/>
  <c r="X880" s="1"/>
  <c r="B867" l="1"/>
  <c r="AB867" s="1"/>
  <c r="I867"/>
  <c r="Y867" s="1"/>
  <c r="K868" s="1"/>
  <c r="H867"/>
  <c r="G867" s="1"/>
  <c r="R867" s="1"/>
  <c r="M874" s="1"/>
  <c r="Q874" s="1"/>
  <c r="Z867"/>
  <c r="T867" s="1"/>
  <c r="O867" l="1"/>
  <c r="J868"/>
  <c r="I868" s="1"/>
  <c r="Y868" s="1"/>
  <c r="K869" s="1"/>
  <c r="W881" l="1"/>
  <c r="X881" s="1"/>
  <c r="Z868"/>
  <c r="T868" s="1"/>
  <c r="H868"/>
  <c r="G868" s="1"/>
  <c r="R868" s="1"/>
  <c r="M875" s="1"/>
  <c r="Q875" s="1"/>
  <c r="B868"/>
  <c r="AB868" s="1"/>
  <c r="O868"/>
  <c r="J869" l="1"/>
  <c r="Z869" s="1"/>
  <c r="T869" s="1"/>
  <c r="H869" l="1"/>
  <c r="J870" s="1"/>
  <c r="W883" s="1"/>
  <c r="B869"/>
  <c r="AB869" s="1"/>
  <c r="W882"/>
  <c r="X882" s="1"/>
  <c r="I869"/>
  <c r="Y869" s="1"/>
  <c r="K870" s="1"/>
  <c r="Z870" l="1"/>
  <c r="T870" s="1"/>
  <c r="X883"/>
  <c r="B870"/>
  <c r="AB870" s="1"/>
  <c r="I870"/>
  <c r="Y870" s="1"/>
  <c r="K871" s="1"/>
  <c r="O869"/>
  <c r="G869"/>
  <c r="R869" s="1"/>
  <c r="M876" s="1"/>
  <c r="Q876" s="1"/>
  <c r="H870"/>
  <c r="J871" s="1"/>
  <c r="H871" s="1"/>
  <c r="O870"/>
  <c r="G870" l="1"/>
  <c r="R870" s="1"/>
  <c r="M877" s="1"/>
  <c r="Q877" s="1"/>
  <c r="J872"/>
  <c r="H872" s="1"/>
  <c r="G872" s="1"/>
  <c r="R872" s="1"/>
  <c r="M879" s="1"/>
  <c r="Q879" s="1"/>
  <c r="I871"/>
  <c r="B871"/>
  <c r="W884"/>
  <c r="X884" s="1"/>
  <c r="G871"/>
  <c r="R871" s="1"/>
  <c r="M878" s="1"/>
  <c r="Q878" s="1"/>
  <c r="Z871"/>
  <c r="T871" s="1"/>
  <c r="Z872" l="1"/>
  <c r="T872" s="1"/>
  <c r="W885"/>
  <c r="X885" s="1"/>
  <c r="I872"/>
  <c r="Y872" s="1"/>
  <c r="K873" s="1"/>
  <c r="O871"/>
  <c r="Y871"/>
  <c r="K872" s="1"/>
  <c r="J873" s="1"/>
  <c r="W886" s="1"/>
  <c r="AB871"/>
  <c r="B872"/>
  <c r="O872" l="1"/>
  <c r="X886"/>
  <c r="AB872"/>
  <c r="I873"/>
  <c r="Y873" s="1"/>
  <c r="K874" s="1"/>
  <c r="B873"/>
  <c r="Z873"/>
  <c r="T873" s="1"/>
  <c r="H873"/>
  <c r="G873" s="1"/>
  <c r="R873" s="1"/>
  <c r="M880" s="1"/>
  <c r="Q880" s="1"/>
  <c r="J874" l="1"/>
  <c r="W887" s="1"/>
  <c r="X887" s="1"/>
  <c r="AB873"/>
  <c r="O873"/>
  <c r="Z874" l="1"/>
  <c r="T874" s="1"/>
  <c r="H874"/>
  <c r="J875" s="1"/>
  <c r="I874"/>
  <c r="O874" s="1"/>
  <c r="B874"/>
  <c r="AB874" s="1"/>
  <c r="Y874" l="1"/>
  <c r="K875" s="1"/>
  <c r="G874"/>
  <c r="R874" s="1"/>
  <c r="M881" s="1"/>
  <c r="Q881" s="1"/>
  <c r="B875"/>
  <c r="W888"/>
  <c r="X888" s="1"/>
  <c r="I875"/>
  <c r="H875"/>
  <c r="Z875"/>
  <c r="T875" s="1"/>
  <c r="AB875" l="1"/>
  <c r="O875"/>
  <c r="Y875"/>
  <c r="K876" s="1"/>
  <c r="J876"/>
  <c r="W889" s="1"/>
  <c r="X889" s="1"/>
  <c r="G875"/>
  <c r="R875" s="1"/>
  <c r="M882" s="1"/>
  <c r="Q882" s="1"/>
  <c r="Z876" l="1"/>
  <c r="T876" s="1"/>
  <c r="B876"/>
  <c r="H876"/>
  <c r="I876"/>
  <c r="J877" l="1"/>
  <c r="W890" s="1"/>
  <c r="X890" s="1"/>
  <c r="G876"/>
  <c r="R876" s="1"/>
  <c r="M883" s="1"/>
  <c r="Q883" s="1"/>
  <c r="Y876"/>
  <c r="K877" s="1"/>
  <c r="O876"/>
  <c r="AB876"/>
  <c r="B877" l="1"/>
  <c r="AB877" s="1"/>
  <c r="I877"/>
  <c r="Y877" s="1"/>
  <c r="K878" s="1"/>
  <c r="H877"/>
  <c r="G877" s="1"/>
  <c r="R877" s="1"/>
  <c r="M884" s="1"/>
  <c r="Q884" s="1"/>
  <c r="Z877"/>
  <c r="T877" s="1"/>
  <c r="J878" l="1"/>
  <c r="H878" s="1"/>
  <c r="J879" s="1"/>
  <c r="W892" s="1"/>
  <c r="O877"/>
  <c r="G878" l="1"/>
  <c r="R878" s="1"/>
  <c r="M885" s="1"/>
  <c r="Q885" s="1"/>
  <c r="W891"/>
  <c r="X891" s="1"/>
  <c r="X892" s="1"/>
  <c r="B878"/>
  <c r="B879" s="1"/>
  <c r="Z878"/>
  <c r="T878" s="1"/>
  <c r="I878"/>
  <c r="I879" s="1"/>
  <c r="AB878"/>
  <c r="Z879"/>
  <c r="T879" s="1"/>
  <c r="H879"/>
  <c r="Y878" l="1"/>
  <c r="K879" s="1"/>
  <c r="J880" s="1"/>
  <c r="O878"/>
  <c r="AB879"/>
  <c r="G879"/>
  <c r="R879" s="1"/>
  <c r="M886" s="1"/>
  <c r="Q886" s="1"/>
  <c r="Y879"/>
  <c r="K880" s="1"/>
  <c r="O879"/>
  <c r="W893" l="1"/>
  <c r="X893" s="1"/>
  <c r="B880"/>
  <c r="Z880"/>
  <c r="T880" s="1"/>
  <c r="I880"/>
  <c r="H880"/>
  <c r="J881" l="1"/>
  <c r="W894" s="1"/>
  <c r="X894" s="1"/>
  <c r="G880"/>
  <c r="R880" s="1"/>
  <c r="M887" s="1"/>
  <c r="Q887" s="1"/>
  <c r="AB880"/>
  <c r="O880"/>
  <c r="Y880"/>
  <c r="K881" s="1"/>
  <c r="I881" l="1"/>
  <c r="O881" s="1"/>
  <c r="B881"/>
  <c r="H881"/>
  <c r="Z881"/>
  <c r="T881" s="1"/>
  <c r="Y881" l="1"/>
  <c r="K882" s="1"/>
  <c r="G881"/>
  <c r="R881" s="1"/>
  <c r="M888" s="1"/>
  <c r="Q888" s="1"/>
  <c r="J882"/>
  <c r="AB881"/>
  <c r="W895" l="1"/>
  <c r="X895" s="1"/>
  <c r="I882"/>
  <c r="H882"/>
  <c r="B882"/>
  <c r="AB882" s="1"/>
  <c r="Z882"/>
  <c r="T882" s="1"/>
  <c r="Y882" l="1"/>
  <c r="K883" s="1"/>
  <c r="O882"/>
  <c r="G882"/>
  <c r="R882" s="1"/>
  <c r="M889" s="1"/>
  <c r="Q889" s="1"/>
  <c r="J883"/>
  <c r="W896" s="1"/>
  <c r="X896" s="1"/>
  <c r="H883" l="1"/>
  <c r="Z883"/>
  <c r="T883" s="1"/>
  <c r="I883"/>
  <c r="B883"/>
  <c r="G883" l="1"/>
  <c r="R883" s="1"/>
  <c r="M890" s="1"/>
  <c r="Q890" s="1"/>
  <c r="J884"/>
  <c r="W897" s="1"/>
  <c r="X897" s="1"/>
  <c r="Y883"/>
  <c r="K884" s="1"/>
  <c r="O883"/>
  <c r="AB883"/>
  <c r="I884" l="1"/>
  <c r="Z884"/>
  <c r="T884" s="1"/>
  <c r="B884"/>
  <c r="H884"/>
  <c r="AB884" l="1"/>
  <c r="O884"/>
  <c r="Y884"/>
  <c r="K885" s="1"/>
  <c r="G884"/>
  <c r="R884" s="1"/>
  <c r="M891" s="1"/>
  <c r="Q891" s="1"/>
  <c r="J885"/>
  <c r="B885" s="1"/>
  <c r="H885" l="1"/>
  <c r="G885" s="1"/>
  <c r="R885" s="1"/>
  <c r="M892" s="1"/>
  <c r="Q892" s="1"/>
  <c r="AB885"/>
  <c r="I885"/>
  <c r="W898"/>
  <c r="X898" s="1"/>
  <c r="Z885"/>
  <c r="T885" s="1"/>
  <c r="J886" l="1"/>
  <c r="W899" s="1"/>
  <c r="X899" s="1"/>
  <c r="O885"/>
  <c r="Y885"/>
  <c r="K886" s="1"/>
  <c r="I886" l="1"/>
  <c r="H886"/>
  <c r="J887" s="1"/>
  <c r="B886"/>
  <c r="Z886"/>
  <c r="T886" s="1"/>
  <c r="AB886"/>
  <c r="I887" l="1"/>
  <c r="O887" s="1"/>
  <c r="H887"/>
  <c r="G887" s="1"/>
  <c r="R887" s="1"/>
  <c r="M894" s="1"/>
  <c r="Q894" s="1"/>
  <c r="B887"/>
  <c r="AB887" s="1"/>
  <c r="Z887"/>
  <c r="T887" s="1"/>
  <c r="O886"/>
  <c r="Y886"/>
  <c r="K887" s="1"/>
  <c r="G886"/>
  <c r="R886" s="1"/>
  <c r="M893" s="1"/>
  <c r="Q893" s="1"/>
  <c r="Y887" l="1"/>
  <c r="K888" s="1"/>
  <c r="J888"/>
  <c r="Z888" s="1"/>
  <c r="T888" s="1"/>
  <c r="B888" l="1"/>
  <c r="AB888" s="1"/>
  <c r="I888"/>
  <c r="O888" s="1"/>
  <c r="H888"/>
  <c r="G888" s="1"/>
  <c r="R888" s="1"/>
  <c r="M895" s="1"/>
  <c r="Q895" s="1"/>
  <c r="J889" l="1"/>
  <c r="H889" s="1"/>
  <c r="G889" s="1"/>
  <c r="R889" s="1"/>
  <c r="M896" s="1"/>
  <c r="Q896" s="1"/>
  <c r="Y888"/>
  <c r="K889" s="1"/>
  <c r="Z889" l="1"/>
  <c r="T889" s="1"/>
  <c r="I889"/>
  <c r="O889" s="1"/>
  <c r="J890"/>
  <c r="H890" s="1"/>
  <c r="G890" s="1"/>
  <c r="R890" s="1"/>
  <c r="M897" s="1"/>
  <c r="Q897" s="1"/>
  <c r="B889"/>
  <c r="AB889" s="1"/>
  <c r="B890" l="1"/>
  <c r="AB890" s="1"/>
  <c r="Y889"/>
  <c r="K890" s="1"/>
  <c r="J891" s="1"/>
  <c r="Z891" s="1"/>
  <c r="T891" s="1"/>
  <c r="I890"/>
  <c r="Y890" s="1"/>
  <c r="K891" s="1"/>
  <c r="Z890"/>
  <c r="T890" s="1"/>
  <c r="H891" l="1"/>
  <c r="J892" s="1"/>
  <c r="H892" s="1"/>
  <c r="B891"/>
  <c r="I891"/>
  <c r="O891" s="1"/>
  <c r="O890"/>
  <c r="AB891"/>
  <c r="G891" l="1"/>
  <c r="R891" s="1"/>
  <c r="M898" s="1"/>
  <c r="Q898" s="1"/>
  <c r="Y891"/>
  <c r="K892" s="1"/>
  <c r="J893" s="1"/>
  <c r="H893" s="1"/>
  <c r="G892"/>
  <c r="R892" s="1"/>
  <c r="M899" s="1"/>
  <c r="Q899" s="1"/>
  <c r="I892"/>
  <c r="Z892"/>
  <c r="T892" s="1"/>
  <c r="B892"/>
  <c r="AB892" l="1"/>
  <c r="B893"/>
  <c r="G893"/>
  <c r="R893" s="1"/>
  <c r="Y892"/>
  <c r="K893" s="1"/>
  <c r="J894" s="1"/>
  <c r="O892"/>
  <c r="I893"/>
  <c r="Z893"/>
  <c r="T893" s="1"/>
  <c r="H894" l="1"/>
  <c r="Z894"/>
  <c r="T894" s="1"/>
  <c r="AB893"/>
  <c r="B894"/>
  <c r="Y893"/>
  <c r="K894" s="1"/>
  <c r="O893"/>
  <c r="I894"/>
  <c r="AB894" l="1"/>
  <c r="G894"/>
  <c r="R894" s="1"/>
  <c r="J895"/>
  <c r="Z895" s="1"/>
  <c r="T895" s="1"/>
  <c r="O894"/>
  <c r="Y894"/>
  <c r="K895" s="1"/>
  <c r="I895" l="1"/>
  <c r="O895" s="1"/>
  <c r="B895"/>
  <c r="H895"/>
  <c r="Y895" l="1"/>
  <c r="K896" s="1"/>
  <c r="G895"/>
  <c r="R895" s="1"/>
  <c r="J896"/>
  <c r="AB895"/>
  <c r="Z896" l="1"/>
  <c r="T896" s="1"/>
  <c r="I896"/>
  <c r="H896"/>
  <c r="B896"/>
  <c r="Y896" l="1"/>
  <c r="K897" s="1"/>
  <c r="O896"/>
  <c r="J897"/>
  <c r="I897" s="1"/>
  <c r="G896"/>
  <c r="R896" s="1"/>
  <c r="AB896"/>
  <c r="Z897" l="1"/>
  <c r="T897" s="1"/>
  <c r="B897"/>
  <c r="AB897" s="1"/>
  <c r="H897"/>
  <c r="G897" s="1"/>
  <c r="R897" s="1"/>
  <c r="O897"/>
  <c r="Y897"/>
  <c r="K898" s="1"/>
  <c r="J898" l="1"/>
  <c r="B898" s="1"/>
  <c r="AB898" s="1"/>
  <c r="Z898" l="1"/>
  <c r="T898" s="1"/>
  <c r="I898"/>
  <c r="O898" s="1"/>
  <c r="H898"/>
  <c r="J899" s="1"/>
  <c r="I899" l="1"/>
  <c r="O899" s="1"/>
  <c r="G898"/>
  <c r="R898" s="1"/>
  <c r="Z899"/>
  <c r="T899" s="1"/>
  <c r="Y898"/>
  <c r="K899" s="1"/>
  <c r="H899"/>
  <c r="G899" s="1"/>
  <c r="R899" s="1"/>
  <c r="B899"/>
  <c r="AB899" s="1"/>
  <c r="Y899" l="1"/>
</calcChain>
</file>

<file path=xl/sharedStrings.xml><?xml version="1.0" encoding="utf-8"?>
<sst xmlns="http://schemas.openxmlformats.org/spreadsheetml/2006/main" count="221" uniqueCount="111">
  <si>
    <t>Date</t>
  </si>
  <si>
    <t>ratio of total cases to known cases =</t>
  </si>
  <si>
    <t>pop=</t>
  </si>
  <si>
    <t>Predicted Known cases</t>
  </si>
  <si>
    <t>Actual Known cases</t>
  </si>
  <si>
    <t>Total New Known cases</t>
  </si>
  <si>
    <t>Total Newly Cured</t>
  </si>
  <si>
    <t>susceptibility</t>
  </si>
  <si>
    <t>last actual R</t>
  </si>
  <si>
    <t>cum not spreading</t>
  </si>
  <si>
    <t>4-day known cum</t>
  </si>
  <si>
    <t>Initial predicted peak cases 120 million (38 million known, 1.2 million critical) on 4/18/2020</t>
  </si>
  <si>
    <t>Total cum. cases</t>
  </si>
  <si>
    <t>Known Active Cases</t>
  </si>
  <si>
    <t>= ventilators requierd per known active case / total number of ventilators</t>
  </si>
  <si>
    <t>Ventilator Utilization</t>
  </si>
  <si>
    <t>Unlock this day of the week on:</t>
  </si>
  <si>
    <t>Total recup-erating</t>
  </si>
  <si>
    <t>unlock effectiveness=</t>
  </si>
  <si>
    <t>3/27 Known cases + prediction</t>
  </si>
  <si>
    <t>% delta from day before prediction</t>
  </si>
  <si>
    <t>day before predicted</t>
  </si>
  <si>
    <t>pop</t>
  </si>
  <si>
    <t>pct</t>
  </si>
  <si>
    <t>mort</t>
  </si>
  <si>
    <t>deaths</t>
  </si>
  <si>
    <t>months lost</t>
  </si>
  <si>
    <t>cases</t>
  </si>
  <si>
    <t>remaining vulnerable</t>
  </si>
  <si>
    <t>partial unlock 4/12</t>
  </si>
  <si>
    <t>ventilator peak util</t>
  </si>
  <si>
    <t>35% school 9/1</t>
  </si>
  <si>
    <t>30% voting 11/1</t>
  </si>
  <si>
    <t>40% summer 6/1</t>
  </si>
  <si>
    <t>pct worst case econ cost</t>
  </si>
  <si>
    <t>30% summer 6/15</t>
  </si>
  <si>
    <t>30% school 9/1</t>
  </si>
  <si>
    <t>25% school 9/1</t>
  </si>
  <si>
    <t>20% 7/1 40% 9/1 60%</t>
  </si>
  <si>
    <t>relative econ cost</t>
  </si>
  <si>
    <t>scenario</t>
  </si>
  <si>
    <t>pct of  deaths</t>
  </si>
  <si>
    <t>pct of deaths</t>
  </si>
  <si>
    <t>0% w/vaccine 8/2021</t>
  </si>
  <si>
    <t>20% w/vaccine 8/2021</t>
  </si>
  <si>
    <r>
      <t xml:space="preserve">0% </t>
    </r>
    <r>
      <rPr>
        <b/>
        <sz val="11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>no/vaccine unlk 8/2021</t>
    </r>
  </si>
  <si>
    <t>Total Active Cases</t>
  </si>
  <si>
    <t>potential unlock effectiveness</t>
  </si>
  <si>
    <t>historical active cases</t>
  </si>
  <si>
    <t>predicted active cases</t>
  </si>
  <si>
    <t>fraction of cases known</t>
  </si>
  <si>
    <t>US pred</t>
  </si>
  <si>
    <t>NY pred</t>
  </si>
  <si>
    <t>US excl NY pred</t>
  </si>
  <si>
    <t>Target Vent. Util.</t>
  </si>
  <si>
    <t>infer'd R</t>
  </si>
  <si>
    <t>RE- LOCK</t>
  </si>
  <si>
    <t>Use proportional vent. alloc.</t>
  </si>
  <si>
    <t>Vents per capita</t>
  </si>
  <si>
    <t>Population</t>
  </si>
  <si>
    <t>ADDL. Unlocks   --&gt;</t>
  </si>
  <si>
    <t>0-main region,      1-subregion,        2-without sub</t>
  </si>
  <si>
    <t>Use Daily Partial Unlock</t>
  </si>
  <si>
    <t>Percent Known Cases on Vent.</t>
  </si>
  <si>
    <t>Initial &amp; Unlocked R0</t>
  </si>
  <si>
    <t>Vents avail for current region</t>
  </si>
  <si>
    <t>Days on vent and days spreading</t>
  </si>
  <si>
    <t>unlock (%)</t>
  </si>
  <si>
    <t>Vents main region</t>
  </si>
  <si>
    <t>Vents subregion (if not auto alloc)</t>
  </si>
  <si>
    <t>Pre-Peak Vent. Util. Target</t>
  </si>
  <si>
    <t>MWFSa Vent. Util. Target</t>
  </si>
  <si>
    <t>TTSu Vent. Util. Target</t>
  </si>
  <si>
    <t>Replication Rate (R0)</t>
  </si>
  <si>
    <t>Lock-down ON/OFF</t>
  </si>
  <si>
    <t>Population main region</t>
  </si>
  <si>
    <t>Population subregion (e.g. NY St.)</t>
  </si>
  <si>
    <t>Name of main region</t>
  </si>
  <si>
    <t>Name of sub-region</t>
  </si>
  <si>
    <t>US</t>
  </si>
  <si>
    <t>NY</t>
  </si>
  <si>
    <t>World</t>
  </si>
  <si>
    <t>UNLOCK ALL</t>
  </si>
  <si>
    <t>date</t>
  </si>
  <si>
    <t>delta-cases</t>
  </si>
  <si>
    <t>Partial Daily Unlock Date</t>
  </si>
  <si>
    <t>Partial Daily Unlock Effectiveness</t>
  </si>
  <si>
    <t>predicted active cases as of 3/21</t>
  </si>
  <si>
    <t>cases, normalized to starting value</t>
  </si>
  <si>
    <t>raw cases</t>
  </si>
  <si>
    <t>cases from R0 = 1/LN(R)</t>
  </si>
  <si>
    <t>numerator</t>
  </si>
  <si>
    <t>displ in exp</t>
  </si>
  <si>
    <t>ext displ</t>
  </si>
  <si>
    <t>R0 from cases = 18 EXP(-(2+cases/cases(3-21)))+1.15</t>
  </si>
  <si>
    <t>Initial Known Cases on Vent.</t>
  </si>
  <si>
    <t>Total / Known case ratio</t>
  </si>
  <si>
    <t>Effective-ness-&gt;</t>
  </si>
  <si>
    <t>Use Daily Partial Unlock-&gt;1</t>
  </si>
  <si>
    <t>UNLOCK ALL-&gt;1</t>
  </si>
  <si>
    <t>Ventil mfg rate/day</t>
  </si>
  <si>
    <t>current # ventils</t>
  </si>
  <si>
    <t>Change per day in crit cases on vent</t>
  </si>
  <si>
    <t>current % known cases on vent</t>
  </si>
  <si>
    <t>last unlocked R0</t>
  </si>
  <si>
    <t>last actual R0</t>
  </si>
  <si>
    <t>last locked R0</t>
  </si>
  <si>
    <t>MWFSa or late Vent. Util. Target</t>
  </si>
  <si>
    <t>MAIN excl SUBregion pred</t>
  </si>
  <si>
    <t>Date of Unlock -&gt;</t>
  </si>
  <si>
    <t>last 2-day avg R0</t>
  </si>
</sst>
</file>

<file path=xl/styles.xml><?xml version="1.0" encoding="utf-8"?>
<styleSheet xmlns="http://schemas.openxmlformats.org/spreadsheetml/2006/main">
  <numFmts count="8">
    <numFmt numFmtId="164" formatCode="0.000"/>
    <numFmt numFmtId="165" formatCode="m/d;@"/>
    <numFmt numFmtId="166" formatCode="0.0%"/>
    <numFmt numFmtId="167" formatCode="#,##0.000000"/>
    <numFmt numFmtId="168" formatCode="0.0"/>
    <numFmt numFmtId="169" formatCode="0.000%"/>
    <numFmt numFmtId="170" formatCode="m/d/yy;@"/>
    <numFmt numFmtId="171" formatCode="mm/dd/yy;@"/>
  </numFmts>
  <fonts count="8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sz val="48"/>
      <color rgb="FF7030A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sz val="10"/>
      <color rgb="FF00B0F0"/>
      <name val="Calibri"/>
      <family val="2"/>
      <scheme val="minor"/>
    </font>
    <font>
      <sz val="11"/>
      <color theme="5" tint="0.59999389629810485"/>
      <name val="Calibri"/>
      <family val="2"/>
      <scheme val="minor"/>
    </font>
    <font>
      <b/>
      <sz val="12"/>
      <color theme="5" tint="0.3999755851924192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6"/>
      <color rgb="FF92D050"/>
      <name val="Calibri"/>
      <family val="2"/>
      <scheme val="minor"/>
    </font>
    <font>
      <b/>
      <sz val="14"/>
      <color theme="5" tint="0.39997558519241921"/>
      <name val="Calibri"/>
      <family val="2"/>
      <scheme val="minor"/>
    </font>
    <font>
      <b/>
      <sz val="18"/>
      <color theme="5" tint="0.3999755851924192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28"/>
      <name val="Calibri"/>
      <family val="2"/>
      <scheme val="minor"/>
    </font>
    <font>
      <b/>
      <sz val="28"/>
      <color rgb="FF00B050"/>
      <name val="Calibri"/>
      <family val="2"/>
      <scheme val="minor"/>
    </font>
    <font>
      <b/>
      <sz val="28"/>
      <color theme="5" tint="0.3999755851924192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5" tint="0.3999755851924192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4"/>
      <color rgb="FF8CE937"/>
      <name val="Calibri"/>
      <family val="2"/>
      <scheme val="minor"/>
    </font>
    <font>
      <b/>
      <sz val="28"/>
      <color rgb="FF8CE937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0"/>
      <color rgb="FF92D050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1"/>
      <color theme="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28"/>
      <color rgb="FF0070C0"/>
      <name val="Calibri"/>
      <family val="2"/>
      <scheme val="minor"/>
    </font>
    <font>
      <sz val="18"/>
      <color theme="5" tint="0.39997558519241921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6"/>
      <color theme="2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49" fontId="2" fillId="0" borderId="0" xfId="0" applyNumberFormat="1" applyFont="1" applyAlignment="1">
      <alignment wrapText="1"/>
    </xf>
    <xf numFmtId="0" fontId="3" fillId="0" borderId="0" xfId="0" applyFont="1" applyAlignment="1">
      <alignment horizontal="center"/>
    </xf>
    <xf numFmtId="49" fontId="4" fillId="0" borderId="0" xfId="0" applyNumberFormat="1" applyFont="1" applyAlignment="1">
      <alignment wrapText="1"/>
    </xf>
    <xf numFmtId="49" fontId="5" fillId="0" borderId="0" xfId="0" applyNumberFormat="1" applyFont="1" applyAlignment="1">
      <alignment wrapText="1"/>
    </xf>
    <xf numFmtId="49" fontId="6" fillId="0" borderId="0" xfId="0" applyNumberFormat="1" applyFont="1" applyAlignment="1">
      <alignment wrapText="1"/>
    </xf>
    <xf numFmtId="49" fontId="7" fillId="0" borderId="0" xfId="0" applyNumberFormat="1" applyFont="1" applyAlignment="1">
      <alignment wrapText="1"/>
    </xf>
    <xf numFmtId="14" fontId="8" fillId="0" borderId="0" xfId="0" applyNumberFormat="1" applyFont="1"/>
    <xf numFmtId="3" fontId="8" fillId="0" borderId="0" xfId="0" applyNumberFormat="1" applyFont="1"/>
    <xf numFmtId="3" fontId="9" fillId="0" borderId="0" xfId="0" applyNumberFormat="1" applyFont="1"/>
    <xf numFmtId="3" fontId="8" fillId="0" borderId="1" xfId="0" applyNumberFormat="1" applyFont="1" applyBorder="1"/>
    <xf numFmtId="9" fontId="8" fillId="0" borderId="0" xfId="0" applyNumberFormat="1" applyFont="1"/>
    <xf numFmtId="164" fontId="8" fillId="0" borderId="0" xfId="0" applyNumberFormat="1" applyFont="1"/>
    <xf numFmtId="14" fontId="8" fillId="0" borderId="1" xfId="0" applyNumberFormat="1" applyFont="1" applyBorder="1"/>
    <xf numFmtId="14" fontId="10" fillId="0" borderId="0" xfId="0" applyNumberFormat="1" applyFont="1"/>
    <xf numFmtId="14" fontId="11" fillId="0" borderId="0" xfId="0" applyNumberFormat="1" applyFont="1"/>
    <xf numFmtId="14" fontId="9" fillId="0" borderId="0" xfId="0" applyNumberFormat="1" applyFont="1"/>
    <xf numFmtId="165" fontId="0" fillId="0" borderId="0" xfId="0" applyNumberFormat="1"/>
    <xf numFmtId="165" fontId="8" fillId="0" borderId="0" xfId="0" applyNumberFormat="1" applyFont="1"/>
    <xf numFmtId="4" fontId="0" fillId="0" borderId="0" xfId="0" applyNumberFormat="1"/>
    <xf numFmtId="4" fontId="8" fillId="0" borderId="0" xfId="0" applyNumberFormat="1" applyFont="1"/>
    <xf numFmtId="49" fontId="13" fillId="0" borderId="0" xfId="0" applyNumberFormat="1" applyFont="1" applyAlignment="1">
      <alignment wrapText="1"/>
    </xf>
    <xf numFmtId="10" fontId="8" fillId="0" borderId="0" xfId="0" applyNumberFormat="1" applyFont="1"/>
    <xf numFmtId="3" fontId="0" fillId="0" borderId="0" xfId="0" applyNumberFormat="1"/>
    <xf numFmtId="165" fontId="8" fillId="2" borderId="0" xfId="0" applyNumberFormat="1" applyFont="1" applyFill="1"/>
    <xf numFmtId="165" fontId="8" fillId="3" borderId="0" xfId="0" applyNumberFormat="1" applyFont="1" applyFill="1"/>
    <xf numFmtId="165" fontId="8" fillId="3" borderId="1" xfId="0" applyNumberFormat="1" applyFont="1" applyFill="1" applyBorder="1"/>
    <xf numFmtId="165" fontId="8" fillId="0" borderId="0" xfId="0" applyNumberFormat="1" applyFont="1" applyFill="1"/>
    <xf numFmtId="0" fontId="16" fillId="0" borderId="0" xfId="0" applyFont="1"/>
    <xf numFmtId="3" fontId="10" fillId="0" borderId="0" xfId="0" applyNumberFormat="1" applyFont="1"/>
    <xf numFmtId="49" fontId="17" fillId="0" borderId="0" xfId="0" applyNumberFormat="1" applyFont="1" applyAlignment="1">
      <alignment wrapText="1"/>
    </xf>
    <xf numFmtId="49" fontId="18" fillId="0" borderId="0" xfId="0" applyNumberFormat="1" applyFont="1" applyAlignment="1">
      <alignment horizontal="center" wrapText="1"/>
    </xf>
    <xf numFmtId="166" fontId="10" fillId="0" borderId="0" xfId="0" applyNumberFormat="1" applyFont="1"/>
    <xf numFmtId="165" fontId="15" fillId="0" borderId="2" xfId="0" applyNumberFormat="1" applyFont="1" applyFill="1" applyBorder="1"/>
    <xf numFmtId="165" fontId="15" fillId="0" borderId="3" xfId="0" applyNumberFormat="1" applyFont="1" applyFill="1" applyBorder="1"/>
    <xf numFmtId="165" fontId="8" fillId="0" borderId="2" xfId="0" applyNumberFormat="1" applyFont="1" applyFill="1" applyBorder="1"/>
    <xf numFmtId="165" fontId="8" fillId="0" borderId="3" xfId="0" applyNumberFormat="1" applyFont="1" applyFill="1" applyBorder="1"/>
    <xf numFmtId="0" fontId="20" fillId="0" borderId="0" xfId="0" applyFont="1"/>
    <xf numFmtId="1" fontId="21" fillId="0" borderId="0" xfId="0" applyNumberFormat="1" applyFont="1" applyBorder="1"/>
    <xf numFmtId="1" fontId="21" fillId="0" borderId="1" xfId="0" applyNumberFormat="1" applyFont="1" applyBorder="1"/>
    <xf numFmtId="1" fontId="21" fillId="0" borderId="4" xfId="0" applyNumberFormat="1" applyFont="1" applyBorder="1"/>
    <xf numFmtId="165" fontId="8" fillId="3" borderId="4" xfId="0" applyNumberFormat="1" applyFont="1" applyFill="1" applyBorder="1"/>
    <xf numFmtId="165" fontId="15" fillId="0" borderId="5" xfId="0" applyNumberFormat="1" applyFont="1" applyFill="1" applyBorder="1"/>
    <xf numFmtId="165" fontId="10" fillId="0" borderId="0" xfId="0" applyNumberFormat="1" applyFont="1" applyFill="1"/>
    <xf numFmtId="165" fontId="19" fillId="0" borderId="0" xfId="0" applyNumberFormat="1" applyFont="1" applyFill="1"/>
    <xf numFmtId="165" fontId="15" fillId="0" borderId="6" xfId="0" applyNumberFormat="1" applyFont="1" applyFill="1" applyBorder="1"/>
    <xf numFmtId="1" fontId="21" fillId="0" borderId="3" xfId="0" applyNumberFormat="1" applyFont="1" applyBorder="1"/>
    <xf numFmtId="1" fontId="21" fillId="0" borderId="5" xfId="0" applyNumberFormat="1" applyFont="1" applyBorder="1"/>
    <xf numFmtId="165" fontId="8" fillId="4" borderId="0" xfId="0" applyNumberFormat="1" applyFont="1" applyFill="1"/>
    <xf numFmtId="3" fontId="9" fillId="0" borderId="0" xfId="0" applyNumberFormat="1" applyFont="1" applyFill="1"/>
    <xf numFmtId="0" fontId="22" fillId="0" borderId="0" xfId="0" applyFont="1"/>
    <xf numFmtId="1" fontId="12" fillId="0" borderId="0" xfId="0" applyNumberFormat="1" applyFont="1" applyAlignment="1">
      <alignment wrapText="1"/>
    </xf>
    <xf numFmtId="1" fontId="8" fillId="0" borderId="0" xfId="0" applyNumberFormat="1" applyFont="1"/>
    <xf numFmtId="1" fontId="0" fillId="0" borderId="0" xfId="0" applyNumberFormat="1"/>
    <xf numFmtId="0" fontId="0" fillId="0" borderId="0" xfId="0" applyAlignment="1">
      <alignment horizontal="left" indent="1"/>
    </xf>
    <xf numFmtId="0" fontId="24" fillId="0" borderId="0" xfId="0" applyFont="1" applyAlignment="1">
      <alignment horizontal="left" indent="1"/>
    </xf>
    <xf numFmtId="0" fontId="25" fillId="0" borderId="0" xfId="0" applyFont="1"/>
    <xf numFmtId="1" fontId="21" fillId="0" borderId="2" xfId="0" applyNumberFormat="1" applyFont="1" applyBorder="1"/>
    <xf numFmtId="49" fontId="27" fillId="0" borderId="0" xfId="0" applyNumberFormat="1" applyFont="1" applyAlignment="1">
      <alignment wrapText="1"/>
    </xf>
    <xf numFmtId="9" fontId="28" fillId="0" borderId="0" xfId="0" applyNumberFormat="1" applyFont="1" applyAlignment="1">
      <alignment horizontal="center"/>
    </xf>
    <xf numFmtId="3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6" fontId="0" fillId="0" borderId="0" xfId="0" applyNumberFormat="1"/>
    <xf numFmtId="164" fontId="0" fillId="0" borderId="0" xfId="0" applyNumberFormat="1"/>
    <xf numFmtId="164" fontId="0" fillId="0" borderId="1" xfId="0" applyNumberFormat="1" applyBorder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164" fontId="11" fillId="0" borderId="0" xfId="0" applyNumberFormat="1" applyFont="1" applyBorder="1"/>
    <xf numFmtId="49" fontId="30" fillId="0" borderId="0" xfId="0" applyNumberFormat="1" applyFont="1" applyAlignment="1">
      <alignment wrapText="1"/>
    </xf>
    <xf numFmtId="10" fontId="0" fillId="0" borderId="0" xfId="0" applyNumberFormat="1"/>
    <xf numFmtId="9" fontId="0" fillId="0" borderId="0" xfId="0" applyNumberFormat="1"/>
    <xf numFmtId="49" fontId="0" fillId="0" borderId="0" xfId="0" applyNumberFormat="1" applyAlignment="1">
      <alignment wrapText="1"/>
    </xf>
    <xf numFmtId="0" fontId="0" fillId="0" borderId="1" xfId="0" applyBorder="1"/>
    <xf numFmtId="49" fontId="0" fillId="0" borderId="1" xfId="0" applyNumberFormat="1" applyBorder="1" applyAlignment="1">
      <alignment wrapText="1"/>
    </xf>
    <xf numFmtId="3" fontId="0" fillId="0" borderId="1" xfId="0" applyNumberFormat="1" applyBorder="1"/>
    <xf numFmtId="2" fontId="0" fillId="0" borderId="0" xfId="0" applyNumberFormat="1"/>
    <xf numFmtId="3" fontId="23" fillId="0" borderId="0" xfId="0" applyNumberFormat="1" applyFont="1"/>
    <xf numFmtId="9" fontId="22" fillId="0" borderId="0" xfId="0" applyNumberFormat="1" applyFont="1"/>
    <xf numFmtId="0" fontId="34" fillId="0" borderId="0" xfId="0" applyFont="1"/>
    <xf numFmtId="3" fontId="35" fillId="0" borderId="0" xfId="0" applyNumberFormat="1" applyFont="1"/>
    <xf numFmtId="0" fontId="36" fillId="0" borderId="0" xfId="0" applyFont="1"/>
    <xf numFmtId="165" fontId="36" fillId="0" borderId="0" xfId="0" applyNumberFormat="1" applyFont="1" applyAlignment="1">
      <alignment wrapText="1"/>
    </xf>
    <xf numFmtId="9" fontId="36" fillId="0" borderId="0" xfId="0" applyNumberFormat="1" applyFont="1" applyAlignment="1">
      <alignment wrapText="1"/>
    </xf>
    <xf numFmtId="9" fontId="36" fillId="0" borderId="0" xfId="0" applyNumberFormat="1" applyFont="1" applyBorder="1"/>
    <xf numFmtId="9" fontId="36" fillId="0" borderId="0" xfId="0" applyNumberFormat="1" applyFont="1"/>
    <xf numFmtId="0" fontId="26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wrapText="1"/>
    </xf>
    <xf numFmtId="14" fontId="33" fillId="0" borderId="0" xfId="0" applyNumberFormat="1" applyFont="1" applyAlignment="1">
      <alignment horizontal="center" vertical="center"/>
    </xf>
    <xf numFmtId="9" fontId="31" fillId="0" borderId="0" xfId="0" applyNumberFormat="1" applyFont="1" applyAlignment="1">
      <alignment horizontal="center" vertical="center" wrapText="1"/>
    </xf>
    <xf numFmtId="9" fontId="32" fillId="0" borderId="0" xfId="0" applyNumberFormat="1" applyFont="1" applyAlignment="1">
      <alignment horizontal="center" vertical="center" wrapText="1"/>
    </xf>
    <xf numFmtId="14" fontId="39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wrapText="1"/>
    </xf>
    <xf numFmtId="3" fontId="18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42" fillId="0" borderId="0" xfId="0" applyNumberFormat="1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 wrapText="1"/>
    </xf>
    <xf numFmtId="9" fontId="44" fillId="0" borderId="0" xfId="0" applyNumberFormat="1" applyFont="1" applyAlignment="1">
      <alignment horizontal="center" vertical="center"/>
    </xf>
    <xf numFmtId="9" fontId="45" fillId="0" borderId="0" xfId="0" applyNumberFormat="1" applyFont="1" applyAlignment="1">
      <alignment horizontal="center" vertical="center"/>
    </xf>
    <xf numFmtId="9" fontId="45" fillId="0" borderId="0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4" fontId="33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wrapText="1"/>
    </xf>
    <xf numFmtId="1" fontId="26" fillId="0" borderId="0" xfId="0" applyNumberFormat="1" applyFont="1" applyAlignment="1">
      <alignment horizontal="center" vertical="center" wrapText="1"/>
    </xf>
    <xf numFmtId="9" fontId="28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14" fontId="48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3" fontId="49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3" fontId="14" fillId="5" borderId="0" xfId="0" applyNumberFormat="1" applyFont="1" applyFill="1" applyAlignment="1">
      <alignment vertical="center"/>
    </xf>
    <xf numFmtId="167" fontId="18" fillId="5" borderId="0" xfId="0" applyNumberFormat="1" applyFont="1" applyFill="1" applyAlignment="1">
      <alignment horizontal="center" vertical="center"/>
    </xf>
    <xf numFmtId="0" fontId="0" fillId="5" borderId="0" xfId="0" applyFill="1"/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166" fontId="46" fillId="0" borderId="0" xfId="0" applyNumberFormat="1" applyFont="1" applyAlignment="1">
      <alignment horizontal="center" vertical="center"/>
    </xf>
    <xf numFmtId="49" fontId="55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3" fontId="18" fillId="5" borderId="0" xfId="0" applyNumberFormat="1" applyFont="1" applyFill="1" applyAlignment="1">
      <alignment horizontal="center" vertical="center"/>
    </xf>
    <xf numFmtId="165" fontId="0" fillId="5" borderId="0" xfId="0" applyNumberFormat="1" applyFill="1"/>
    <xf numFmtId="0" fontId="56" fillId="0" borderId="0" xfId="0" applyFont="1" applyAlignment="1">
      <alignment horizontal="center" vertical="center" wrapText="1"/>
    </xf>
    <xf numFmtId="49" fontId="57" fillId="0" borderId="0" xfId="0" applyNumberFormat="1" applyFont="1" applyAlignment="1">
      <alignment horizontal="center" wrapText="1"/>
    </xf>
    <xf numFmtId="49" fontId="58" fillId="0" borderId="0" xfId="0" applyNumberFormat="1" applyFont="1" applyAlignment="1">
      <alignment wrapText="1"/>
    </xf>
    <xf numFmtId="49" fontId="59" fillId="0" borderId="0" xfId="0" applyNumberFormat="1" applyFont="1" applyAlignment="1">
      <alignment horizontal="center" wrapText="1"/>
    </xf>
    <xf numFmtId="49" fontId="14" fillId="0" borderId="0" xfId="0" applyNumberFormat="1" applyFont="1" applyAlignment="1">
      <alignment horizontal="center" vertical="center" wrapText="1"/>
    </xf>
    <xf numFmtId="3" fontId="41" fillId="0" borderId="0" xfId="0" applyNumberFormat="1" applyFont="1" applyAlignment="1">
      <alignment horizontal="center" vertical="center"/>
    </xf>
    <xf numFmtId="4" fontId="55" fillId="0" borderId="0" xfId="0" applyNumberFormat="1" applyFont="1" applyAlignment="1">
      <alignment wrapText="1"/>
    </xf>
    <xf numFmtId="49" fontId="61" fillId="0" borderId="0" xfId="0" applyNumberFormat="1" applyFont="1" applyAlignment="1">
      <alignment wrapText="1"/>
    </xf>
    <xf numFmtId="14" fontId="23" fillId="0" borderId="0" xfId="0" applyNumberFormat="1" applyFont="1" applyBorder="1"/>
    <xf numFmtId="165" fontId="2" fillId="0" borderId="0" xfId="0" applyNumberFormat="1" applyFont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0" fontId="38" fillId="5" borderId="0" xfId="0" applyNumberFormat="1" applyFont="1" applyFill="1" applyAlignment="1">
      <alignment wrapText="1"/>
    </xf>
    <xf numFmtId="3" fontId="25" fillId="0" borderId="0" xfId="0" applyNumberFormat="1" applyFont="1"/>
    <xf numFmtId="0" fontId="62" fillId="0" borderId="0" xfId="0" applyFont="1" applyAlignment="1">
      <alignment horizontal="center" vertical="center" wrapText="1"/>
    </xf>
    <xf numFmtId="3" fontId="63" fillId="5" borderId="0" xfId="0" applyNumberFormat="1" applyFont="1" applyFill="1" applyAlignment="1">
      <alignment horizontal="center" vertical="center"/>
    </xf>
    <xf numFmtId="0" fontId="64" fillId="6" borderId="0" xfId="0" applyFont="1" applyFill="1" applyAlignment="1">
      <alignment horizontal="center" vertical="center" wrapText="1"/>
    </xf>
    <xf numFmtId="0" fontId="65" fillId="6" borderId="0" xfId="0" applyFont="1" applyFill="1" applyAlignment="1">
      <alignment horizontal="center" vertical="center"/>
    </xf>
    <xf numFmtId="9" fontId="28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wrapText="1"/>
    </xf>
    <xf numFmtId="3" fontId="25" fillId="5" borderId="0" xfId="0" applyNumberFormat="1" applyFont="1" applyFill="1"/>
    <xf numFmtId="3" fontId="34" fillId="5" borderId="0" xfId="0" applyNumberFormat="1" applyFont="1" applyFill="1"/>
    <xf numFmtId="0" fontId="66" fillId="0" borderId="0" xfId="0" applyFont="1" applyAlignment="1">
      <alignment horizontal="center" vertical="center" wrapText="1"/>
    </xf>
    <xf numFmtId="9" fontId="67" fillId="0" borderId="0" xfId="0" applyNumberFormat="1" applyFont="1" applyAlignment="1">
      <alignment horizontal="center" vertical="center"/>
    </xf>
    <xf numFmtId="9" fontId="67" fillId="0" borderId="0" xfId="0" applyNumberFormat="1" applyFont="1" applyBorder="1" applyAlignment="1">
      <alignment horizontal="center" vertical="center"/>
    </xf>
    <xf numFmtId="0" fontId="24" fillId="0" borderId="0" xfId="0" applyFont="1"/>
    <xf numFmtId="14" fontId="0" fillId="0" borderId="0" xfId="0" applyNumberFormat="1" applyAlignment="1">
      <alignment horizontal="left" indent="1"/>
    </xf>
    <xf numFmtId="49" fontId="68" fillId="0" borderId="0" xfId="0" applyNumberFormat="1" applyFont="1" applyAlignment="1">
      <alignment horizontal="center" vertical="center" wrapText="1"/>
    </xf>
    <xf numFmtId="168" fontId="0" fillId="0" borderId="0" xfId="0" applyNumberFormat="1"/>
    <xf numFmtId="166" fontId="69" fillId="0" borderId="0" xfId="0" applyNumberFormat="1" applyFont="1" applyAlignment="1">
      <alignment horizontal="center" vertical="center"/>
    </xf>
    <xf numFmtId="49" fontId="70" fillId="0" borderId="0" xfId="0" applyNumberFormat="1" applyFont="1" applyAlignment="1">
      <alignment horizontal="center" vertical="center" wrapText="1"/>
    </xf>
    <xf numFmtId="49" fontId="37" fillId="0" borderId="0" xfId="0" applyNumberFormat="1" applyFont="1" applyAlignment="1">
      <alignment wrapText="1"/>
    </xf>
    <xf numFmtId="0" fontId="71" fillId="0" borderId="0" xfId="0" applyFont="1" applyAlignment="1">
      <alignment horizontal="center" vertical="center" wrapText="1"/>
    </xf>
    <xf numFmtId="168" fontId="72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1" fontId="19" fillId="0" borderId="0" xfId="0" applyNumberFormat="1" applyFont="1"/>
    <xf numFmtId="49" fontId="59" fillId="0" borderId="0" xfId="0" applyNumberFormat="1" applyFont="1" applyAlignment="1">
      <alignment wrapText="1"/>
    </xf>
    <xf numFmtId="10" fontId="21" fillId="0" borderId="0" xfId="0" applyNumberFormat="1" applyFont="1"/>
    <xf numFmtId="169" fontId="69" fillId="0" borderId="0" xfId="0" applyNumberFormat="1" applyFont="1" applyAlignment="1">
      <alignment horizontal="center" vertical="center"/>
    </xf>
    <xf numFmtId="2" fontId="10" fillId="0" borderId="0" xfId="0" applyNumberFormat="1" applyFont="1"/>
    <xf numFmtId="0" fontId="74" fillId="0" borderId="0" xfId="0" applyFont="1" applyAlignment="1">
      <alignment horizontal="center" vertical="center" wrapText="1"/>
    </xf>
    <xf numFmtId="9" fontId="75" fillId="0" borderId="0" xfId="0" applyNumberFormat="1" applyFont="1" applyAlignment="1">
      <alignment wrapText="1"/>
    </xf>
    <xf numFmtId="9" fontId="77" fillId="0" borderId="0" xfId="0" applyNumberFormat="1" applyFont="1" applyAlignment="1">
      <alignment horizontal="center" vertical="center"/>
    </xf>
    <xf numFmtId="170" fontId="76" fillId="0" borderId="0" xfId="0" applyNumberFormat="1" applyFont="1" applyAlignment="1">
      <alignment horizontal="center" vertical="center" wrapText="1"/>
    </xf>
    <xf numFmtId="170" fontId="39" fillId="0" borderId="0" xfId="0" applyNumberFormat="1" applyFont="1" applyAlignment="1">
      <alignment horizontal="center" vertical="center"/>
    </xf>
    <xf numFmtId="170" fontId="33" fillId="0" borderId="0" xfId="0" applyNumberFormat="1" applyFont="1" applyAlignment="1">
      <alignment horizontal="center" vertical="center"/>
    </xf>
    <xf numFmtId="170" fontId="27" fillId="0" borderId="0" xfId="0" applyNumberFormat="1" applyFont="1" applyAlignment="1">
      <alignment horizontal="center" vertical="center"/>
    </xf>
    <xf numFmtId="170" fontId="38" fillId="0" borderId="0" xfId="0" applyNumberFormat="1" applyFont="1" applyAlignment="1">
      <alignment horizontal="center" vertical="center" wrapText="1"/>
    </xf>
    <xf numFmtId="170" fontId="39" fillId="0" borderId="0" xfId="0" applyNumberFormat="1" applyFont="1" applyAlignment="1">
      <alignment horizontal="center" vertical="center" wrapText="1"/>
    </xf>
    <xf numFmtId="170" fontId="8" fillId="2" borderId="0" xfId="0" applyNumberFormat="1" applyFont="1" applyFill="1"/>
    <xf numFmtId="170" fontId="8" fillId="3" borderId="1" xfId="0" applyNumberFormat="1" applyFont="1" applyFill="1" applyBorder="1"/>
    <xf numFmtId="170" fontId="8" fillId="3" borderId="0" xfId="0" applyNumberFormat="1" applyFont="1" applyFill="1"/>
    <xf numFmtId="170" fontId="8" fillId="3" borderId="4" xfId="0" applyNumberFormat="1" applyFont="1" applyFill="1" applyBorder="1"/>
    <xf numFmtId="170" fontId="15" fillId="0" borderId="5" xfId="0" applyNumberFormat="1" applyFont="1" applyFill="1" applyBorder="1"/>
    <xf numFmtId="170" fontId="15" fillId="0" borderId="3" xfId="0" applyNumberFormat="1" applyFont="1" applyFill="1" applyBorder="1"/>
    <xf numFmtId="170" fontId="8" fillId="0" borderId="0" xfId="0" applyNumberFormat="1" applyFont="1" applyFill="1"/>
    <xf numFmtId="170" fontId="10" fillId="0" borderId="0" xfId="0" applyNumberFormat="1" applyFont="1" applyFill="1"/>
    <xf numFmtId="170" fontId="15" fillId="0" borderId="2" xfId="0" applyNumberFormat="1" applyFont="1" applyFill="1" applyBorder="1"/>
    <xf numFmtId="170" fontId="15" fillId="0" borderId="6" xfId="0" applyNumberFormat="1" applyFont="1" applyFill="1" applyBorder="1"/>
    <xf numFmtId="170" fontId="19" fillId="0" borderId="0" xfId="0" applyNumberFormat="1" applyFont="1" applyFill="1"/>
    <xf numFmtId="170" fontId="8" fillId="0" borderId="2" xfId="0" applyNumberFormat="1" applyFont="1" applyFill="1" applyBorder="1"/>
    <xf numFmtId="170" fontId="8" fillId="0" borderId="3" xfId="0" applyNumberFormat="1" applyFont="1" applyFill="1" applyBorder="1"/>
    <xf numFmtId="170" fontId="8" fillId="0" borderId="0" xfId="0" applyNumberFormat="1" applyFont="1"/>
    <xf numFmtId="170" fontId="23" fillId="0" borderId="0" xfId="0" applyNumberFormat="1" applyFont="1" applyBorder="1"/>
    <xf numFmtId="171" fontId="8" fillId="2" borderId="0" xfId="0" applyNumberFormat="1" applyFont="1" applyFill="1"/>
    <xf numFmtId="171" fontId="8" fillId="3" borderId="1" xfId="0" applyNumberFormat="1" applyFont="1" applyFill="1" applyBorder="1"/>
    <xf numFmtId="171" fontId="8" fillId="3" borderId="0" xfId="0" applyNumberFormat="1" applyFont="1" applyFill="1"/>
    <xf numFmtId="171" fontId="8" fillId="3" borderId="4" xfId="0" applyNumberFormat="1" applyFont="1" applyFill="1" applyBorder="1"/>
    <xf numFmtId="171" fontId="15" fillId="0" borderId="5" xfId="0" applyNumberFormat="1" applyFont="1" applyFill="1" applyBorder="1"/>
    <xf numFmtId="171" fontId="15" fillId="0" borderId="3" xfId="0" applyNumberFormat="1" applyFont="1" applyFill="1" applyBorder="1"/>
    <xf numFmtId="171" fontId="8" fillId="0" borderId="0" xfId="0" applyNumberFormat="1" applyFont="1" applyFill="1"/>
    <xf numFmtId="171" fontId="10" fillId="0" borderId="0" xfId="0" applyNumberFormat="1" applyFont="1" applyFill="1"/>
    <xf numFmtId="171" fontId="15" fillId="0" borderId="2" xfId="0" applyNumberFormat="1" applyFont="1" applyFill="1" applyBorder="1"/>
    <xf numFmtId="171" fontId="15" fillId="0" borderId="6" xfId="0" applyNumberFormat="1" applyFont="1" applyFill="1" applyBorder="1"/>
    <xf numFmtId="171" fontId="19" fillId="0" borderId="0" xfId="0" applyNumberFormat="1" applyFont="1" applyFill="1"/>
    <xf numFmtId="171" fontId="8" fillId="0" borderId="2" xfId="0" applyNumberFormat="1" applyFont="1" applyFill="1" applyBorder="1"/>
    <xf numFmtId="171" fontId="8" fillId="0" borderId="3" xfId="0" applyNumberFormat="1" applyFont="1" applyFill="1" applyBorder="1"/>
    <xf numFmtId="171" fontId="8" fillId="0" borderId="0" xfId="0" applyNumberFormat="1" applyFont="1"/>
    <xf numFmtId="9" fontId="67" fillId="5" borderId="0" xfId="0" applyNumberFormat="1" applyFont="1" applyFill="1" applyBorder="1" applyAlignment="1">
      <alignment horizontal="center" vertical="center"/>
    </xf>
    <xf numFmtId="49" fontId="61" fillId="0" borderId="0" xfId="0" applyNumberFormat="1" applyFont="1" applyAlignment="1">
      <alignment horizontal="center" vertical="center" wrapText="1"/>
    </xf>
    <xf numFmtId="170" fontId="61" fillId="0" borderId="0" xfId="0" applyNumberFormat="1" applyFont="1" applyAlignment="1">
      <alignment horizontal="center" vertical="center" wrapText="1"/>
    </xf>
    <xf numFmtId="170" fontId="61" fillId="0" borderId="0" xfId="0" applyNumberFormat="1" applyFont="1" applyAlignment="1">
      <alignment horizontal="center" vertical="center"/>
    </xf>
    <xf numFmtId="49" fontId="78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80" fillId="6" borderId="0" xfId="0" applyFont="1" applyFill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49" fontId="79" fillId="0" borderId="0" xfId="0" applyNumberFormat="1" applyFont="1" applyAlignment="1">
      <alignment horizontal="center" vertical="center" wrapText="1"/>
    </xf>
    <xf numFmtId="9" fontId="81" fillId="0" borderId="0" xfId="0" applyNumberFormat="1" applyFont="1" applyAlignment="1">
      <alignment horizontal="center" vertical="center"/>
    </xf>
    <xf numFmtId="4" fontId="61" fillId="0" borderId="0" xfId="0" applyNumberFormat="1" applyFont="1" applyAlignment="1">
      <alignment horizontal="center" vertical="center" wrapText="1"/>
    </xf>
    <xf numFmtId="9" fontId="80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166" fontId="83" fillId="0" borderId="0" xfId="0" applyNumberFormat="1" applyFont="1" applyAlignment="1">
      <alignment horizontal="center" vertical="center"/>
    </xf>
    <xf numFmtId="167" fontId="16" fillId="5" borderId="0" xfId="0" applyNumberFormat="1" applyFont="1" applyFill="1" applyAlignment="1">
      <alignment horizontal="center" vertical="center"/>
    </xf>
    <xf numFmtId="3" fontId="16" fillId="5" borderId="0" xfId="0" applyNumberFormat="1" applyFont="1" applyFill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9" fontId="80" fillId="0" borderId="0" xfId="0" applyNumberFormat="1" applyFont="1" applyAlignment="1">
      <alignment horizontal="center" vertical="center"/>
    </xf>
    <xf numFmtId="9" fontId="80" fillId="0" borderId="0" xfId="0" applyNumberFormat="1" applyFont="1" applyBorder="1" applyAlignment="1">
      <alignment horizontal="center" vertical="center"/>
    </xf>
    <xf numFmtId="9" fontId="80" fillId="5" borderId="0" xfId="0" applyNumberFormat="1" applyFont="1" applyFill="1" applyBorder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3" fontId="61" fillId="5" borderId="0" xfId="0" applyNumberFormat="1" applyFont="1" applyFill="1" applyAlignment="1">
      <alignment vertical="center"/>
    </xf>
    <xf numFmtId="3" fontId="79" fillId="0" borderId="0" xfId="0" applyNumberFormat="1" applyFont="1" applyAlignment="1">
      <alignment horizontal="center" vertical="center"/>
    </xf>
    <xf numFmtId="1" fontId="81" fillId="0" borderId="0" xfId="0" applyNumberFormat="1" applyFont="1" applyAlignment="1">
      <alignment horizontal="center" vertical="center"/>
    </xf>
    <xf numFmtId="165" fontId="81" fillId="0" borderId="0" xfId="0" applyNumberFormat="1" applyFont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169" fontId="8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8CE937"/>
      <color rgb="FF3E9246"/>
      <color rgb="FFDB41DB"/>
      <color rgb="FFFFF9A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1414828619250315E-2"/>
          <c:y val="5.1993959138702403E-2"/>
          <c:w val="0.90774534675136542"/>
          <c:h val="0.87514803600150792"/>
        </c:manualLayout>
      </c:layout>
      <c:lineChart>
        <c:grouping val="standard"/>
        <c:ser>
          <c:idx val="0"/>
          <c:order val="0"/>
          <c:tx>
            <c:strRef>
              <c:f>US!$O$3</c:f>
              <c:strCache>
                <c:ptCount val="1"/>
                <c:pt idx="0">
                  <c:v>US cases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US!$O$4:$O$501</c:f>
              <c:numCache>
                <c:formatCode>0%</c:formatCode>
                <c:ptCount val="498"/>
                <c:pt idx="0">
                  <c:v>5.0117647058823525E-4</c:v>
                </c:pt>
                <c:pt idx="1">
                  <c:v>6.8537970588235296E-4</c:v>
                </c:pt>
                <c:pt idx="2">
                  <c:v>9.1047058823529416E-4</c:v>
                </c:pt>
                <c:pt idx="3">
                  <c:v>1.1249323529411764E-3</c:v>
                </c:pt>
                <c:pt idx="4">
                  <c:v>1.4170138235294117E-3</c:v>
                </c:pt>
                <c:pt idx="5">
                  <c:v>1.7702597058823532E-3</c:v>
                </c:pt>
                <c:pt idx="6">
                  <c:v>2.1454111764705884E-3</c:v>
                </c:pt>
                <c:pt idx="7">
                  <c:v>2.5491088235294118E-3</c:v>
                </c:pt>
                <c:pt idx="8">
                  <c:v>2.9302326470588233E-3</c:v>
                </c:pt>
                <c:pt idx="9">
                  <c:v>3.3916491176470588E-3</c:v>
                </c:pt>
                <c:pt idx="10">
                  <c:v>3.9154411764705885E-3</c:v>
                </c:pt>
                <c:pt idx="11">
                  <c:v>4.478533823529412E-3</c:v>
                </c:pt>
                <c:pt idx="12">
                  <c:v>5.095294117647059E-3</c:v>
                </c:pt>
                <c:pt idx="13">
                  <c:v>5.7635294117647055E-3</c:v>
                </c:pt>
                <c:pt idx="14">
                  <c:v>6.4839705882352942E-3</c:v>
                </c:pt>
                <c:pt idx="15">
                  <c:v>7.023299117647059E-3</c:v>
                </c:pt>
                <c:pt idx="16">
                  <c:v>7.6017611764705893E-3</c:v>
                </c:pt>
                <c:pt idx="17">
                  <c:v>8.2485294117647066E-3</c:v>
                </c:pt>
                <c:pt idx="18">
                  <c:v>8.9096438235294131E-3</c:v>
                </c:pt>
                <c:pt idx="19">
                  <c:v>9.7425782352941193E-3</c:v>
                </c:pt>
                <c:pt idx="20">
                  <c:v>1.0482941176470589E-2</c:v>
                </c:pt>
                <c:pt idx="21">
                  <c:v>1.1093896176470591E-2</c:v>
                </c:pt>
                <c:pt idx="22">
                  <c:v>1.1702512352941178E-2</c:v>
                </c:pt>
                <c:pt idx="23">
                  <c:v>1.2446863418367348E-2</c:v>
                </c:pt>
                <c:pt idx="24">
                  <c:v>1.3213582210842772E-2</c:v>
                </c:pt>
                <c:pt idx="25">
                  <c:v>1.3999306964026454E-2</c:v>
                </c:pt>
                <c:pt idx="26">
                  <c:v>1.480235514480536E-2</c:v>
                </c:pt>
                <c:pt idx="27">
                  <c:v>1.5619757805951128E-2</c:v>
                </c:pt>
                <c:pt idx="28">
                  <c:v>1.6448491110056043E-2</c:v>
                </c:pt>
                <c:pt idx="29">
                  <c:v>1.7285238699087713E-2</c:v>
                </c:pt>
                <c:pt idx="30">
                  <c:v>1.8145160990954028E-2</c:v>
                </c:pt>
                <c:pt idx="31">
                  <c:v>1.9026930333029487E-2</c:v>
                </c:pt>
                <c:pt idx="32">
                  <c:v>1.9926763278555318E-2</c:v>
                </c:pt>
                <c:pt idx="33">
                  <c:v>2.0844904076080327E-2</c:v>
                </c:pt>
                <c:pt idx="34">
                  <c:v>2.1769019523224846E-2</c:v>
                </c:pt>
                <c:pt idx="35">
                  <c:v>2.2706956405581583E-2</c:v>
                </c:pt>
                <c:pt idx="36">
                  <c:v>2.3670118742833934E-2</c:v>
                </c:pt>
                <c:pt idx="37">
                  <c:v>2.4660642220532901E-2</c:v>
                </c:pt>
                <c:pt idx="38">
                  <c:v>2.6149185670086918E-2</c:v>
                </c:pt>
                <c:pt idx="39">
                  <c:v>2.7214798539660016E-2</c:v>
                </c:pt>
                <c:pt idx="40">
                  <c:v>2.8817021540585123E-2</c:v>
                </c:pt>
                <c:pt idx="41">
                  <c:v>2.9965531184975906E-2</c:v>
                </c:pt>
                <c:pt idx="42">
                  <c:v>3.1695536878223803E-2</c:v>
                </c:pt>
                <c:pt idx="43">
                  <c:v>3.2938384214888365E-2</c:v>
                </c:pt>
                <c:pt idx="44">
                  <c:v>3.4211114445436404E-2</c:v>
                </c:pt>
                <c:pt idx="45">
                  <c:v>3.6134077932802218E-2</c:v>
                </c:pt>
                <c:pt idx="46">
                  <c:v>3.7518132197034912E-2</c:v>
                </c:pt>
                <c:pt idx="47">
                  <c:v>3.9611774987319624E-2</c:v>
                </c:pt>
                <c:pt idx="48">
                  <c:v>4.1121491093344321E-2</c:v>
                </c:pt>
                <c:pt idx="49">
                  <c:v>4.3411229183960891E-2</c:v>
                </c:pt>
                <c:pt idx="50">
                  <c:v>4.5066941013449408E-2</c:v>
                </c:pt>
                <c:pt idx="51">
                  <c:v>4.6772778155491843E-2</c:v>
                </c:pt>
                <c:pt idx="52">
                  <c:v>4.9366817875458213E-2</c:v>
                </c:pt>
                <c:pt idx="53">
                  <c:v>5.120834229630486E-2</c:v>
                </c:pt>
                <c:pt idx="54">
                  <c:v>5.4006052797357686E-2</c:v>
                </c:pt>
                <c:pt idx="55">
                  <c:v>5.599169389966438E-2</c:v>
                </c:pt>
                <c:pt idx="56">
                  <c:v>5.8036124920914825E-2</c:v>
                </c:pt>
                <c:pt idx="57">
                  <c:v>6.0100494281400754E-2</c:v>
                </c:pt>
                <c:pt idx="58">
                  <c:v>6.2223562196616587E-2</c:v>
                </c:pt>
                <c:pt idx="59">
                  <c:v>6.5444504516974769E-2</c:v>
                </c:pt>
                <c:pt idx="60">
                  <c:v>6.7722590763594687E-2</c:v>
                </c:pt>
                <c:pt idx="61">
                  <c:v>7.0061056749622541E-2</c:v>
                </c:pt>
                <c:pt idx="62">
                  <c:v>7.2412454076641361E-2</c:v>
                </c:pt>
                <c:pt idx="63">
                  <c:v>7.4821846555273075E-2</c:v>
                </c:pt>
                <c:pt idx="64">
                  <c:v>7.7234206935886188E-2</c:v>
                </c:pt>
                <c:pt idx="65">
                  <c:v>7.9697445493878527E-2</c:v>
                </c:pt>
                <c:pt idx="66">
                  <c:v>8.2211313218834847E-2</c:v>
                </c:pt>
                <c:pt idx="67">
                  <c:v>8.4712447496900017E-2</c:v>
                </c:pt>
                <c:pt idx="68">
                  <c:v>8.7256167483593036E-2</c:v>
                </c:pt>
                <c:pt idx="69">
                  <c:v>8.9773978372353014E-2</c:v>
                </c:pt>
                <c:pt idx="70">
                  <c:v>9.2324442696813974E-2</c:v>
                </c:pt>
                <c:pt idx="71">
                  <c:v>9.4905470974372103E-2</c:v>
                </c:pt>
                <c:pt idx="72">
                  <c:v>9.7517548549123936E-2</c:v>
                </c:pt>
                <c:pt idx="73">
                  <c:v>0.10031513184044481</c:v>
                </c:pt>
                <c:pt idx="74">
                  <c:v>0.1030716005240455</c:v>
                </c:pt>
                <c:pt idx="75">
                  <c:v>0.10585674390033703</c:v>
                </c:pt>
                <c:pt idx="76">
                  <c:v>0.10866800030184495</c:v>
                </c:pt>
                <c:pt idx="77">
                  <c:v>0.11150608504631727</c:v>
                </c:pt>
                <c:pt idx="78">
                  <c:v>0.11436829034773544</c:v>
                </c:pt>
                <c:pt idx="79">
                  <c:v>0.11725594588306086</c:v>
                </c:pt>
                <c:pt idx="80">
                  <c:v>0.120166804050944</c:v>
                </c:pt>
                <c:pt idx="81">
                  <c:v>0.12309847649183819</c:v>
                </c:pt>
                <c:pt idx="82">
                  <c:v>0.12605323958812364</c:v>
                </c:pt>
                <c:pt idx="83">
                  <c:v>0.12902932755423047</c:v>
                </c:pt>
                <c:pt idx="84">
                  <c:v>0.13203002257814123</c:v>
                </c:pt>
                <c:pt idx="85">
                  <c:v>0.13505441034812363</c:v>
                </c:pt>
                <c:pt idx="86">
                  <c:v>0.13810165695978782</c:v>
                </c:pt>
                <c:pt idx="87">
                  <c:v>0.14117083559420482</c:v>
                </c:pt>
                <c:pt idx="88">
                  <c:v>0.14424944469633483</c:v>
                </c:pt>
                <c:pt idx="89">
                  <c:v>0.14734101622915022</c:v>
                </c:pt>
                <c:pt idx="90">
                  <c:v>0.15044418222176029</c:v>
                </c:pt>
                <c:pt idx="91">
                  <c:v>0.15355766162458248</c:v>
                </c:pt>
                <c:pt idx="92">
                  <c:v>0.15668004241076641</c:v>
                </c:pt>
                <c:pt idx="93">
                  <c:v>0.15981002460497667</c:v>
                </c:pt>
                <c:pt idx="94">
                  <c:v>0.16294613330408772</c:v>
                </c:pt>
                <c:pt idx="95">
                  <c:v>0.16608696850573881</c:v>
                </c:pt>
                <c:pt idx="96">
                  <c:v>0.16923122071327332</c:v>
                </c:pt>
                <c:pt idx="97">
                  <c:v>0.17237733987398657</c:v>
                </c:pt>
                <c:pt idx="98">
                  <c:v>0.17552381219208618</c:v>
                </c:pt>
                <c:pt idx="99">
                  <c:v>0.17866880223159798</c:v>
                </c:pt>
                <c:pt idx="100">
                  <c:v>0.18181043437551372</c:v>
                </c:pt>
                <c:pt idx="101">
                  <c:v>0.18494678656562166</c:v>
                </c:pt>
                <c:pt idx="102">
                  <c:v>0.18807589492568505</c:v>
                </c:pt>
                <c:pt idx="103">
                  <c:v>0.1911965679106698</c:v>
                </c:pt>
                <c:pt idx="104">
                  <c:v>0.19430730348423048</c:v>
                </c:pt>
                <c:pt idx="105">
                  <c:v>0.19740661222429534</c:v>
                </c:pt>
                <c:pt idx="106">
                  <c:v>0.20049301339338724</c:v>
                </c:pt>
                <c:pt idx="107">
                  <c:v>0.20356504469447281</c:v>
                </c:pt>
                <c:pt idx="108">
                  <c:v>0.20662125569710255</c:v>
                </c:pt>
                <c:pt idx="109">
                  <c:v>0.21085255148932705</c:v>
                </c:pt>
                <c:pt idx="110">
                  <c:v>0.21517178009611881</c:v>
                </c:pt>
                <c:pt idx="111">
                  <c:v>0.21957961799479819</c:v>
                </c:pt>
                <c:pt idx="112">
                  <c:v>0.22408256138514321</c:v>
                </c:pt>
                <c:pt idx="113">
                  <c:v>0.22868767974806226</c:v>
                </c:pt>
                <c:pt idx="114">
                  <c:v>0.23340264076351475</c:v>
                </c:pt>
                <c:pt idx="115">
                  <c:v>0.23823573535478343</c:v>
                </c:pt>
                <c:pt idx="116">
                  <c:v>0.2431959011640614</c:v>
                </c:pt>
                <c:pt idx="117">
                  <c:v>0.24685651098065176</c:v>
                </c:pt>
                <c:pt idx="118">
                  <c:v>0.25052862207662774</c:v>
                </c:pt>
                <c:pt idx="119">
                  <c:v>0.25421953384332485</c:v>
                </c:pt>
                <c:pt idx="120">
                  <c:v>0.25793079305960853</c:v>
                </c:pt>
                <c:pt idx="121">
                  <c:v>0.26166407465907054</c:v>
                </c:pt>
                <c:pt idx="122">
                  <c:v>0.26542121217696663</c:v>
                </c:pt>
                <c:pt idx="123">
                  <c:v>0.26920420171702247</c:v>
                </c:pt>
                <c:pt idx="124">
                  <c:v>0.27293946243635264</c:v>
                </c:pt>
                <c:pt idx="125">
                  <c:v>0.27661858172490367</c:v>
                </c:pt>
                <c:pt idx="126">
                  <c:v>0.28023307841674255</c:v>
                </c:pt>
                <c:pt idx="127">
                  <c:v>0.28377370685140657</c:v>
                </c:pt>
                <c:pt idx="128">
                  <c:v>0.28723038611367835</c:v>
                </c:pt>
                <c:pt idx="129">
                  <c:v>0.29191109773114188</c:v>
                </c:pt>
                <c:pt idx="130">
                  <c:v>0.29655614124396379</c:v>
                </c:pt>
                <c:pt idx="131">
                  <c:v>0.30114381410834451</c:v>
                </c:pt>
                <c:pt idx="132">
                  <c:v>0.30577991375149</c:v>
                </c:pt>
                <c:pt idx="133">
                  <c:v>0.30914615707999699</c:v>
                </c:pt>
                <c:pt idx="134">
                  <c:v>0.312470577982363</c:v>
                </c:pt>
                <c:pt idx="135">
                  <c:v>0.31575576787479587</c:v>
                </c:pt>
                <c:pt idx="136">
                  <c:v>0.32027078899179967</c:v>
                </c:pt>
                <c:pt idx="137">
                  <c:v>0.32354287941295917</c:v>
                </c:pt>
                <c:pt idx="138">
                  <c:v>0.3267633474263632</c:v>
                </c:pt>
                <c:pt idx="139">
                  <c:v>0.3299381981513374</c:v>
                </c:pt>
                <c:pt idx="140">
                  <c:v>0.33306857562059605</c:v>
                </c:pt>
                <c:pt idx="141">
                  <c:v>0.33615613839022118</c:v>
                </c:pt>
                <c:pt idx="142">
                  <c:v>0.33920314636187221</c:v>
                </c:pt>
                <c:pt idx="143">
                  <c:v>0.34339325460391612</c:v>
                </c:pt>
                <c:pt idx="144">
                  <c:v>0.347525095852806</c:v>
                </c:pt>
                <c:pt idx="145">
                  <c:v>0.35159016335587417</c:v>
                </c:pt>
                <c:pt idx="146">
                  <c:v>0.35558859335372905</c:v>
                </c:pt>
                <c:pt idx="147">
                  <c:v>0.35951232741783867</c:v>
                </c:pt>
                <c:pt idx="148">
                  <c:v>0.36345512230536448</c:v>
                </c:pt>
                <c:pt idx="149">
                  <c:v>0.36742159852239681</c:v>
                </c:pt>
                <c:pt idx="150">
                  <c:v>0.37141587419195637</c:v>
                </c:pt>
                <c:pt idx="151">
                  <c:v>0.37534559697034314</c:v>
                </c:pt>
                <c:pt idx="152">
                  <c:v>0.37818589537185887</c:v>
                </c:pt>
                <c:pt idx="153">
                  <c:v>0.38098790082313833</c:v>
                </c:pt>
                <c:pt idx="154">
                  <c:v>0.38375711656726619</c:v>
                </c:pt>
                <c:pt idx="155">
                  <c:v>0.38649452049185873</c:v>
                </c:pt>
                <c:pt idx="156">
                  <c:v>0.38920101795958689</c:v>
                </c:pt>
                <c:pt idx="157">
                  <c:v>0.39187742731914432</c:v>
                </c:pt>
                <c:pt idx="158">
                  <c:v>0.39446207537082373</c:v>
                </c:pt>
                <c:pt idx="159">
                  <c:v>0.39695403263098561</c:v>
                </c:pt>
                <c:pt idx="160">
                  <c:v>0.40029425975023708</c:v>
                </c:pt>
                <c:pt idx="161">
                  <c:v>0.4035729481954764</c:v>
                </c:pt>
                <c:pt idx="162">
                  <c:v>0.40678689830767872</c:v>
                </c:pt>
                <c:pt idx="163">
                  <c:v>0.40993093601526986</c:v>
                </c:pt>
                <c:pt idx="164">
                  <c:v>0.41299928724787133</c:v>
                </c:pt>
                <c:pt idx="165">
                  <c:v>0.41598559072706209</c:v>
                </c:pt>
                <c:pt idx="166">
                  <c:v>0.41888968558402029</c:v>
                </c:pt>
                <c:pt idx="167">
                  <c:v>0.42178349229532847</c:v>
                </c:pt>
                <c:pt idx="168">
                  <c:v>0.42466933244744864</c:v>
                </c:pt>
                <c:pt idx="169">
                  <c:v>0.42673748600562444</c:v>
                </c:pt>
                <c:pt idx="170">
                  <c:v>0.428762020179565</c:v>
                </c:pt>
                <c:pt idx="171">
                  <c:v>0.43074546880880077</c:v>
                </c:pt>
                <c:pt idx="172">
                  <c:v>0.43268768091215631</c:v>
                </c:pt>
                <c:pt idx="173">
                  <c:v>0.43533849184719159</c:v>
                </c:pt>
                <c:pt idx="174">
                  <c:v>0.43799110963733395</c:v>
                </c:pt>
                <c:pt idx="175">
                  <c:v>0.44058458288816427</c:v>
                </c:pt>
                <c:pt idx="176">
                  <c:v>0.44311950439773484</c:v>
                </c:pt>
                <c:pt idx="177">
                  <c:v>0.44559699047562557</c:v>
                </c:pt>
                <c:pt idx="178">
                  <c:v>0.44801855633579635</c:v>
                </c:pt>
                <c:pt idx="179">
                  <c:v>0.45038617349211896</c:v>
                </c:pt>
                <c:pt idx="180">
                  <c:v>0.45270232981131198</c:v>
                </c:pt>
                <c:pt idx="181">
                  <c:v>0.45496964323787775</c:v>
                </c:pt>
                <c:pt idx="182">
                  <c:v>0.45718611693829542</c:v>
                </c:pt>
                <c:pt idx="183">
                  <c:v>0.45934948089911787</c:v>
                </c:pt>
                <c:pt idx="184">
                  <c:v>0.46151026992640187</c:v>
                </c:pt>
                <c:pt idx="185">
                  <c:v>0.46367131713892223</c:v>
                </c:pt>
                <c:pt idx="186">
                  <c:v>0.46583524252706993</c:v>
                </c:pt>
                <c:pt idx="187">
                  <c:v>0.46800480146007117</c:v>
                </c:pt>
                <c:pt idx="188">
                  <c:v>0.47013465412400191</c:v>
                </c:pt>
                <c:pt idx="189">
                  <c:v>0.47222237000416467</c:v>
                </c:pt>
                <c:pt idx="190">
                  <c:v>0.47426946063041897</c:v>
                </c:pt>
                <c:pt idx="191">
                  <c:v>0.47627748482451754</c:v>
                </c:pt>
                <c:pt idx="192">
                  <c:v>0.4782480028106223</c:v>
                </c:pt>
                <c:pt idx="193">
                  <c:v>0.48018255142100408</c:v>
                </c:pt>
                <c:pt idx="194">
                  <c:v>0.48208261477675046</c:v>
                </c:pt>
                <c:pt idx="195">
                  <c:v>0.48394958999025972</c:v>
                </c:pt>
                <c:pt idx="196">
                  <c:v>0.48578477551400268</c:v>
                </c:pt>
                <c:pt idx="197">
                  <c:v>0.48758965387056979</c:v>
                </c:pt>
                <c:pt idx="198">
                  <c:v>0.48936591803204454</c:v>
                </c:pt>
                <c:pt idx="199">
                  <c:v>0.49111222324544374</c:v>
                </c:pt>
                <c:pt idx="200">
                  <c:v>0.49282697496696448</c:v>
                </c:pt>
                <c:pt idx="201">
                  <c:v>0.49450833995805515</c:v>
                </c:pt>
                <c:pt idx="202">
                  <c:v>0.49615422680121163</c:v>
                </c:pt>
                <c:pt idx="203">
                  <c:v>0.49776520081723458</c:v>
                </c:pt>
                <c:pt idx="204">
                  <c:v>0.49934200721371569</c:v>
                </c:pt>
                <c:pt idx="205">
                  <c:v>0.50088533271504576</c:v>
                </c:pt>
                <c:pt idx="206">
                  <c:v>0.5023957995362256</c:v>
                </c:pt>
                <c:pt idx="207">
                  <c:v>0.50387396257027051</c:v>
                </c:pt>
                <c:pt idx="208">
                  <c:v>0.50532030791393501</c:v>
                </c:pt>
                <c:pt idx="209">
                  <c:v>0.50673525304543277</c:v>
                </c:pt>
                <c:pt idx="210">
                  <c:v>0.50811914901455124</c:v>
                </c:pt>
                <c:pt idx="211">
                  <c:v>0.50947228338005512</c:v>
                </c:pt>
                <c:pt idx="212">
                  <c:v>0.51079486648678774</c:v>
                </c:pt>
                <c:pt idx="213">
                  <c:v>0.51208701551432911</c:v>
                </c:pt>
                <c:pt idx="214">
                  <c:v>0.51334892911853891</c:v>
                </c:pt>
                <c:pt idx="215">
                  <c:v>0.51458090622153541</c:v>
                </c:pt>
                <c:pt idx="216">
                  <c:v>0.51578336459760421</c:v>
                </c:pt>
                <c:pt idx="217">
                  <c:v>0.5169568614744865</c:v>
                </c:pt>
                <c:pt idx="218">
                  <c:v>0.51810194517298158</c:v>
                </c:pt>
                <c:pt idx="219">
                  <c:v>0.51921914402412417</c:v>
                </c:pt>
                <c:pt idx="220">
                  <c:v>0.52030896897257983</c:v>
                </c:pt>
                <c:pt idx="221">
                  <c:v>0.52137191666536142</c:v>
                </c:pt>
                <c:pt idx="222">
                  <c:v>0.52240847283084435</c:v>
                </c:pt>
                <c:pt idx="223">
                  <c:v>0.52341911588557666</c:v>
                </c:pt>
                <c:pt idx="224">
                  <c:v>0.52440432068648668</c:v>
                </c:pt>
                <c:pt idx="225">
                  <c:v>0.52536456232228357</c:v>
                </c:pt>
                <c:pt idx="226">
                  <c:v>0.52645099750923119</c:v>
                </c:pt>
                <c:pt idx="227">
                  <c:v>0.52751957033480268</c:v>
                </c:pt>
                <c:pt idx="228">
                  <c:v>0.52857089650360245</c:v>
                </c:pt>
                <c:pt idx="229">
                  <c:v>0.52960594094012681</c:v>
                </c:pt>
                <c:pt idx="230">
                  <c:v>0.53062570373056073</c:v>
                </c:pt>
                <c:pt idx="231">
                  <c:v>0.53163121374572797</c:v>
                </c:pt>
                <c:pt idx="232">
                  <c:v>0.53262352126209622</c:v>
                </c:pt>
                <c:pt idx="233">
                  <c:v>0.53360369990177148</c:v>
                </c:pt>
                <c:pt idx="234">
                  <c:v>0.53457284940925098</c:v>
                </c:pt>
                <c:pt idx="235">
                  <c:v>0.53553209839500959</c:v>
                </c:pt>
                <c:pt idx="236">
                  <c:v>0.53648260700931028</c:v>
                </c:pt>
                <c:pt idx="237">
                  <c:v>0.53742556952185871</c:v>
                </c:pt>
                <c:pt idx="238">
                  <c:v>0.53836221678532936</c:v>
                </c:pt>
                <c:pt idx="239">
                  <c:v>0.53929381856455072</c:v>
                </c:pt>
                <c:pt idx="240">
                  <c:v>0.54022168571857954</c:v>
                </c:pt>
                <c:pt idx="241">
                  <c:v>0.54113746791417017</c:v>
                </c:pt>
                <c:pt idx="242">
                  <c:v>0.54204158513497636</c:v>
                </c:pt>
                <c:pt idx="243">
                  <c:v>0.54293445857095013</c:v>
                </c:pt>
                <c:pt idx="244">
                  <c:v>0.54381647090324403</c:v>
                </c:pt>
                <c:pt idx="245">
                  <c:v>0.54468796195469915</c:v>
                </c:pt>
                <c:pt idx="246">
                  <c:v>0.5455492245786433</c:v>
                </c:pt>
                <c:pt idx="247">
                  <c:v>0.54640050079199531</c:v>
                </c:pt>
                <c:pt idx="248">
                  <c:v>0.5472419775722891</c:v>
                </c:pt>
                <c:pt idx="249">
                  <c:v>0.54807378224696268</c:v>
                </c:pt>
                <c:pt idx="250">
                  <c:v>0.54889597745559493</c:v>
                </c:pt>
                <c:pt idx="251">
                  <c:v>0.54970855566692922</c:v>
                </c:pt>
                <c:pt idx="252">
                  <c:v>0.55051143323278462</c:v>
                </c:pt>
                <c:pt idx="253">
                  <c:v>0.5513044439609659</c:v>
                </c:pt>
                <c:pt idx="254">
                  <c:v>0.55208733218893125</c:v>
                </c:pt>
                <c:pt idx="255">
                  <c:v>0.55285974533911053</c:v>
                </c:pt>
                <c:pt idx="256">
                  <c:v>0.55362183358057804</c:v>
                </c:pt>
                <c:pt idx="257">
                  <c:v>0.55437372967252208</c:v>
                </c:pt>
                <c:pt idx="258">
                  <c:v>0.55511554706801391</c:v>
                </c:pt>
                <c:pt idx="259">
                  <c:v>0.555847381283604</c:v>
                </c:pt>
                <c:pt idx="260">
                  <c:v>0.55656931161170198</c:v>
                </c:pt>
                <c:pt idx="261">
                  <c:v>0.5572814031737866</c:v>
                </c:pt>
                <c:pt idx="262">
                  <c:v>0.55798370931713914</c:v>
                </c:pt>
                <c:pt idx="263">
                  <c:v>0.55867627439399448</c:v>
                </c:pt>
                <c:pt idx="264">
                  <c:v>0.55935913696855633</c:v>
                </c:pt>
                <c:pt idx="265">
                  <c:v>0.56003233350093728</c:v>
                </c:pt>
                <c:pt idx="266">
                  <c:v>0.56069590256083124</c:v>
                </c:pt>
                <c:pt idx="267">
                  <c:v>0.56134988962767607</c:v>
                </c:pt>
                <c:pt idx="268">
                  <c:v>0.56199435253823737</c:v>
                </c:pt>
                <c:pt idx="269">
                  <c:v>0.56262936764698235</c:v>
                </c:pt>
                <c:pt idx="270">
                  <c:v>0.56325503676934063</c:v>
                </c:pt>
                <c:pt idx="271">
                  <c:v>0.56387145783021975</c:v>
                </c:pt>
                <c:pt idx="272">
                  <c:v>0.56447872568492641</c:v>
                </c:pt>
                <c:pt idx="273">
                  <c:v>0.56507693314184093</c:v>
                </c:pt>
                <c:pt idx="274">
                  <c:v>0.56566617195501911</c:v>
                </c:pt>
                <c:pt idx="275">
                  <c:v>0.56624653376437373</c:v>
                </c:pt>
                <c:pt idx="276">
                  <c:v>0.56681811096037604</c:v>
                </c:pt>
                <c:pt idx="277">
                  <c:v>0.56738099744887593</c:v>
                </c:pt>
                <c:pt idx="278">
                  <c:v>0.56793528928802584</c:v>
                </c:pt>
                <c:pt idx="279">
                  <c:v>0.56848108516509033</c:v>
                </c:pt>
                <c:pt idx="280">
                  <c:v>0.56901848667627475</c:v>
                </c:pt>
                <c:pt idx="281">
                  <c:v>0.56954759836759361</c:v>
                </c:pt>
                <c:pt idx="282">
                  <c:v>0.5700685274891687</c:v>
                </c:pt>
                <c:pt idx="283">
                  <c:v>0.57058138340916997</c:v>
                </c:pt>
                <c:pt idx="284">
                  <c:v>0.57108627662683609</c:v>
                </c:pt>
                <c:pt idx="285">
                  <c:v>0.5715833173165934</c:v>
                </c:pt>
                <c:pt idx="286">
                  <c:v>0.57207261555485045</c:v>
                </c:pt>
                <c:pt idx="287">
                  <c:v>0.57255428151158727</c:v>
                </c:pt>
                <c:pt idx="288">
                  <c:v>0.57302842559085221</c:v>
                </c:pt>
                <c:pt idx="289">
                  <c:v>0.57349515851935007</c:v>
                </c:pt>
                <c:pt idx="290">
                  <c:v>0.5739545913835965</c:v>
                </c:pt>
                <c:pt idx="291">
                  <c:v>0.57440683561748429</c:v>
                </c:pt>
                <c:pt idx="292">
                  <c:v>0.57485200294364247</c:v>
                </c:pt>
                <c:pt idx="293">
                  <c:v>0.57529020527378072</c:v>
                </c:pt>
                <c:pt idx="294">
                  <c:v>0.57572155457538221</c:v>
                </c:pt>
                <c:pt idx="295">
                  <c:v>0.57614616271465424</c:v>
                </c:pt>
                <c:pt idx="296">
                  <c:v>0.57656414128863376</c:v>
                </c:pt>
                <c:pt idx="297">
                  <c:v>0.57697560146282556</c:v>
                </c:pt>
                <c:pt idx="298">
                  <c:v>0.57738065383476767</c:v>
                </c:pt>
                <c:pt idx="299">
                  <c:v>0.57777940834856134</c:v>
                </c:pt>
                <c:pt idx="300">
                  <c:v>0.57817197429071621</c:v>
                </c:pt>
                <c:pt idx="301">
                  <c:v>0.57855846027225533</c:v>
                </c:pt>
                <c:pt idx="302">
                  <c:v>0.57893897419833729</c:v>
                </c:pt>
                <c:pt idx="303">
                  <c:v>0.57931362322774771</c:v>
                </c:pt>
                <c:pt idx="304">
                  <c:v>0.57968251372477286</c:v>
                </c:pt>
                <c:pt idx="305">
                  <c:v>0.58004575120607316</c:v>
                </c:pt>
                <c:pt idx="306">
                  <c:v>0.58040344028519497</c:v>
                </c:pt>
                <c:pt idx="307">
                  <c:v>0.58075568461729798</c:v>
                </c:pt>
                <c:pt idx="308">
                  <c:v>0.5811025868465034</c:v>
                </c:pt>
                <c:pt idx="309">
                  <c:v>0.58144424855796339</c:v>
                </c:pt>
                <c:pt idx="310">
                  <c:v>0.58178077023628094</c:v>
                </c:pt>
                <c:pt idx="311">
                  <c:v>0.58211225123124033</c:v>
                </c:pt>
                <c:pt idx="312">
                  <c:v>0.58243878973090557</c:v>
                </c:pt>
                <c:pt idx="313">
                  <c:v>0.58276048274095438</c:v>
                </c:pt>
                <c:pt idx="314">
                  <c:v>0.58307742606759982</c:v>
                </c:pt>
                <c:pt idx="315">
                  <c:v>0.58338971429954134</c:v>
                </c:pt>
                <c:pt idx="316">
                  <c:v>0.58369744078969144</c:v>
                </c:pt>
                <c:pt idx="317">
                  <c:v>0.5840006976373926</c:v>
                </c:pt>
                <c:pt idx="318">
                  <c:v>0.58433066419851343</c:v>
                </c:pt>
                <c:pt idx="319">
                  <c:v>0.58465789133151591</c:v>
                </c:pt>
                <c:pt idx="320">
                  <c:v>0.58498254874531397</c:v>
                </c:pt>
                <c:pt idx="321">
                  <c:v>0.58530483317253512</c:v>
                </c:pt>
                <c:pt idx="322">
                  <c:v>0.58562494668353327</c:v>
                </c:pt>
                <c:pt idx="323">
                  <c:v>0.58594309706386905</c:v>
                </c:pt>
                <c:pt idx="324">
                  <c:v>0.5862594982340168</c:v>
                </c:pt>
                <c:pt idx="325">
                  <c:v>0.58657437069605445</c:v>
                </c:pt>
                <c:pt idx="326">
                  <c:v>0.58688794200835337</c:v>
                </c:pt>
                <c:pt idx="327">
                  <c:v>0.5872004472893434</c:v>
                </c:pt>
                <c:pt idx="328">
                  <c:v>0.58751212975154066</c:v>
                </c:pt>
                <c:pt idx="329">
                  <c:v>0.5878232412672505</c:v>
                </c:pt>
                <c:pt idx="330">
                  <c:v>0.58813404296770311</c:v>
                </c:pt>
                <c:pt idx="331">
                  <c:v>0.5884448058774131</c:v>
                </c:pt>
                <c:pt idx="332">
                  <c:v>0.58875581158558021</c:v>
                </c:pt>
                <c:pt idx="333">
                  <c:v>0.5890653782793277</c:v>
                </c:pt>
                <c:pt idx="334">
                  <c:v>0.58937359013262758</c:v>
                </c:pt>
                <c:pt idx="335">
                  <c:v>0.5896805269655826</c:v>
                </c:pt>
                <c:pt idx="336">
                  <c:v>0.58998626094125739</c:v>
                </c:pt>
                <c:pt idx="337">
                  <c:v>0.59029085577049023</c:v>
                </c:pt>
                <c:pt idx="338">
                  <c:v>0.59059436584759162</c:v>
                </c:pt>
                <c:pt idx="339">
                  <c:v>0.59089683530833315</c:v>
                </c:pt>
                <c:pt idx="340">
                  <c:v>0.5911982970040226</c:v>
                </c:pt>
                <c:pt idx="341">
                  <c:v>0.59149877138503637</c:v>
                </c:pt>
                <c:pt idx="342">
                  <c:v>0.5917982652867283</c:v>
                </c:pt>
                <c:pt idx="343">
                  <c:v>0.59209677061014643</c:v>
                </c:pt>
                <c:pt idx="344">
                  <c:v>0.59239426288944863</c:v>
                </c:pt>
                <c:pt idx="345">
                  <c:v>0.59269069973732158</c:v>
                </c:pt>
                <c:pt idx="346">
                  <c:v>0.59298601915906679</c:v>
                </c:pt>
                <c:pt idx="347">
                  <c:v>0.59328013772534083</c:v>
                </c:pt>
                <c:pt idx="348">
                  <c:v>0.59357307263608827</c:v>
                </c:pt>
                <c:pt idx="349">
                  <c:v>0.59386483690647895</c:v>
                </c:pt>
                <c:pt idx="350">
                  <c:v>0.59415543931714554</c:v>
                </c:pt>
                <c:pt idx="351">
                  <c:v>0.5944448846440753</c:v>
                </c:pt>
                <c:pt idx="352">
                  <c:v>0.59473317395180458</c:v>
                </c:pt>
                <c:pt idx="353">
                  <c:v>0.59502030495774327</c:v>
                </c:pt>
                <c:pt idx="354">
                  <c:v>0.59530627247660128</c:v>
                </c:pt>
                <c:pt idx="355">
                  <c:v>0.59559106895478953</c:v>
                </c:pt>
                <c:pt idx="356">
                  <c:v>0.59587468510564912</c:v>
                </c:pt>
                <c:pt idx="357">
                  <c:v>0.59615711065742227</c:v>
                </c:pt>
                <c:pt idx="358">
                  <c:v>0.5964383352270366</c:v>
                </c:pt>
                <c:pt idx="359">
                  <c:v>0.59671834933402823</c:v>
                </c:pt>
                <c:pt idx="360">
                  <c:v>0.5969971455702906</c:v>
                </c:pt>
                <c:pt idx="361">
                  <c:v>0.59727471994281878</c:v>
                </c:pt>
                <c:pt idx="362">
                  <c:v>0.59755107340822589</c:v>
                </c:pt>
                <c:pt idx="363">
                  <c:v>0.59782620590963043</c:v>
                </c:pt>
                <c:pt idx="364">
                  <c:v>0.59810011657296924</c:v>
                </c:pt>
                <c:pt idx="365">
                  <c:v>0.59837280392198844</c:v>
                </c:pt>
                <c:pt idx="366">
                  <c:v>0.59864426609141674</c:v>
                </c:pt>
                <c:pt idx="367">
                  <c:v>0.59891450103428956</c:v>
                </c:pt>
                <c:pt idx="368">
                  <c:v>0.59918350671868881</c:v>
                </c:pt>
                <c:pt idx="369">
                  <c:v>0.59945128130834158</c:v>
                </c:pt>
                <c:pt idx="370">
                  <c:v>0.59971782332059376</c:v>
                </c:pt>
                <c:pt idx="371">
                  <c:v>0.59998313175423623</c:v>
                </c:pt>
                <c:pt idx="372">
                  <c:v>0.60024720617850025</c:v>
                </c:pt>
                <c:pt idx="373">
                  <c:v>0.60051004677323627</c:v>
                </c:pt>
                <c:pt idx="374">
                  <c:v>0.60077165430884472</c:v>
                </c:pt>
                <c:pt idx="375">
                  <c:v>0.60103203005290562</c:v>
                </c:pt>
                <c:pt idx="376">
                  <c:v>0.60129117558866074</c:v>
                </c:pt>
                <c:pt idx="377">
                  <c:v>0.60154909252850075</c:v>
                </c:pt>
                <c:pt idx="378">
                  <c:v>0.60180578257782336</c:v>
                </c:pt>
                <c:pt idx="379">
                  <c:v>0.6020612475907271</c:v>
                </c:pt>
                <c:pt idx="380">
                  <c:v>0.60231548961569836</c:v>
                </c:pt>
                <c:pt idx="381">
                  <c:v>0.60256851093083508</c:v>
                </c:pt>
                <c:pt idx="382">
                  <c:v>0.60282031406837111</c:v>
                </c:pt>
                <c:pt idx="383">
                  <c:v>0.60307090182854617</c:v>
                </c:pt>
                <c:pt idx="384">
                  <c:v>0.60332027728320348</c:v>
                </c:pt>
                <c:pt idx="385">
                  <c:v>0.60356844376991992</c:v>
                </c:pt>
                <c:pt idx="386">
                  <c:v>0.60381540487797747</c:v>
                </c:pt>
                <c:pt idx="387">
                  <c:v>0.60406116442808711</c:v>
                </c:pt>
                <c:pt idx="388">
                  <c:v>0.604305726448498</c:v>
                </c:pt>
                <c:pt idx="389">
                  <c:v>0.604549095150967</c:v>
                </c:pt>
                <c:pt idx="390">
                  <c:v>0.60479127491106099</c:v>
                </c:pt>
                <c:pt idx="391">
                  <c:v>0.60503227025841566</c:v>
                </c:pt>
                <c:pt idx="392">
                  <c:v>0.60527208588392545</c:v>
                </c:pt>
                <c:pt idx="393">
                  <c:v>0.60551072664346761</c:v>
                </c:pt>
                <c:pt idx="394">
                  <c:v>0.60574819755845122</c:v>
                </c:pt>
                <c:pt idx="395">
                  <c:v>0.60598450381361968</c:v>
                </c:pt>
                <c:pt idx="396">
                  <c:v>0.60621965075258766</c:v>
                </c:pt>
                <c:pt idx="397">
                  <c:v>0.60645364387163703</c:v>
                </c:pt>
                <c:pt idx="398">
                  <c:v>0.6066864888123189</c:v>
                </c:pt>
                <c:pt idx="399">
                  <c:v>0.60691819135341851</c:v>
                </c:pt>
                <c:pt idx="400">
                  <c:v>0.60714875740282337</c:v>
                </c:pt>
                <c:pt idx="401">
                  <c:v>0.60737819298978046</c:v>
                </c:pt>
                <c:pt idx="402">
                  <c:v>0.6076065042579476</c:v>
                </c:pt>
                <c:pt idx="403">
                  <c:v>0.60783369745949889</c:v>
                </c:pt>
                <c:pt idx="404">
                  <c:v>0.60805977895035457</c:v>
                </c:pt>
                <c:pt idx="405">
                  <c:v>0.60828475518633429</c:v>
                </c:pt>
                <c:pt idx="406">
                  <c:v>0.6085086327196858</c:v>
                </c:pt>
                <c:pt idx="407">
                  <c:v>0.60873141819498278</c:v>
                </c:pt>
                <c:pt idx="408">
                  <c:v>0.60895311834456822</c:v>
                </c:pt>
                <c:pt idx="409">
                  <c:v>0.60917373998370727</c:v>
                </c:pt>
                <c:pt idx="410">
                  <c:v>0.60939329000559928</c:v>
                </c:pt>
                <c:pt idx="411">
                  <c:v>0.60961177537637712</c:v>
                </c:pt>
                <c:pt idx="412">
                  <c:v>0.60982920313019984</c:v>
                </c:pt>
                <c:pt idx="413">
                  <c:v>0.6100455803645124</c:v>
                </c:pt>
                <c:pt idx="414">
                  <c:v>0.61026091423552331</c:v>
                </c:pt>
                <c:pt idx="415">
                  <c:v>0.61047521195391508</c:v>
                </c:pt>
                <c:pt idx="416">
                  <c:v>0.61068848078077997</c:v>
                </c:pt>
                <c:pt idx="417">
                  <c:v>0.61090072802374329</c:v>
                </c:pt>
                <c:pt idx="418">
                  <c:v>0.61111196103322196</c:v>
                </c:pt>
                <c:pt idx="419">
                  <c:v>0.6113221871987593</c:v>
                </c:pt>
                <c:pt idx="420">
                  <c:v>0.6115314139453828</c:v>
                </c:pt>
                <c:pt idx="421">
                  <c:v>0.611739648729965</c:v>
                </c:pt>
                <c:pt idx="422">
                  <c:v>0.61194689903762467</c:v>
                </c:pt>
                <c:pt idx="423">
                  <c:v>0.61215317237819711</c:v>
                </c:pt>
                <c:pt idx="424">
                  <c:v>0.61235847628279638</c:v>
                </c:pt>
                <c:pt idx="425">
                  <c:v>0.61256281830047987</c:v>
                </c:pt>
                <c:pt idx="426">
                  <c:v>0.61276620599502574</c:v>
                </c:pt>
                <c:pt idx="427">
                  <c:v>0.61296864694181907</c:v>
                </c:pt>
                <c:pt idx="428">
                  <c:v>0.61317014872484754</c:v>
                </c:pt>
                <c:pt idx="429">
                  <c:v>0.61337071893379513</c:v>
                </c:pt>
                <c:pt idx="430">
                  <c:v>0.61357036516122876</c:v>
                </c:pt>
                <c:pt idx="431">
                  <c:v>0.61376909499986754</c:v>
                </c:pt>
                <c:pt idx="432">
                  <c:v>0.61396691603992815</c:v>
                </c:pt>
                <c:pt idx="433">
                  <c:v>0.61416383586654366</c:v>
                </c:pt>
                <c:pt idx="434">
                  <c:v>0.61435986205725401</c:v>
                </c:pt>
                <c:pt idx="435">
                  <c:v>0.61455500217957049</c:v>
                </c:pt>
                <c:pt idx="436">
                  <c:v>0.61474926378861938</c:v>
                </c:pt>
                <c:pt idx="437">
                  <c:v>0.61494265442486551</c:v>
                </c:pt>
                <c:pt idx="438">
                  <c:v>0.61516541390064949</c:v>
                </c:pt>
                <c:pt idx="439">
                  <c:v>0.61538926180347164</c:v>
                </c:pt>
                <c:pt idx="440">
                  <c:v>0.61561432066150668</c:v>
                </c:pt>
                <c:pt idx="441">
                  <c:v>0.61584073699497699</c:v>
                </c:pt>
                <c:pt idx="442">
                  <c:v>0.61606866651637415</c:v>
                </c:pt>
                <c:pt idx="443">
                  <c:v>0.61629827471884879</c:v>
                </c:pt>
                <c:pt idx="444">
                  <c:v>0.61652973751073537</c:v>
                </c:pt>
                <c:pt idx="445">
                  <c:v>0.6167632418900838</c:v>
                </c:pt>
                <c:pt idx="446">
                  <c:v>0.6169989866615273</c:v>
                </c:pt>
                <c:pt idx="447">
                  <c:v>0.61723718319793097</c:v>
                </c:pt>
                <c:pt idx="448">
                  <c:v>0.61747805624938401</c:v>
                </c:pt>
                <c:pt idx="449">
                  <c:v>0.61772184480221504</c:v>
                </c:pt>
                <c:pt idx="450">
                  <c:v>0.61796880299082702</c:v>
                </c:pt>
                <c:pt idx="451">
                  <c:v>0.61821920106526429</c:v>
                </c:pt>
                <c:pt idx="452">
                  <c:v>0.61847332641754671</c:v>
                </c:pt>
                <c:pt idx="453">
                  <c:v>0.61872942357931504</c:v>
                </c:pt>
                <c:pt idx="454">
                  <c:v>0.61898754740910111</c:v>
                </c:pt>
                <c:pt idx="455">
                  <c:v>0.61924774917161585</c:v>
                </c:pt>
                <c:pt idx="456">
                  <c:v>0.6195100734659722</c:v>
                </c:pt>
                <c:pt idx="457">
                  <c:v>0.61977455716460239</c:v>
                </c:pt>
                <c:pt idx="458">
                  <c:v>0.62004122824636698</c:v>
                </c:pt>
                <c:pt idx="459">
                  <c:v>0.62031010451281154</c:v>
                </c:pt>
                <c:pt idx="460">
                  <c:v>0.62058119217769114</c:v>
                </c:pt>
                <c:pt idx="461">
                  <c:v>0.62085448431912427</c:v>
                </c:pt>
                <c:pt idx="462">
                  <c:v>0.62112995918293934</c:v>
                </c:pt>
                <c:pt idx="463">
                  <c:v>0.62140757832490778</c:v>
                </c:pt>
                <c:pt idx="464">
                  <c:v>0.62168728457862743</c:v>
                </c:pt>
                <c:pt idx="465">
                  <c:v>0.62196899983482401</c:v>
                </c:pt>
                <c:pt idx="466">
                  <c:v>0.62225262261675662</c:v>
                </c:pt>
                <c:pt idx="467">
                  <c:v>0.62253802543525805</c:v>
                </c:pt>
                <c:pt idx="468">
                  <c:v>0.62282519093631872</c:v>
                </c:pt>
                <c:pt idx="469">
                  <c:v>0.62311409699529163</c:v>
                </c:pt>
                <c:pt idx="470">
                  <c:v>0.62340471657060248</c:v>
                </c:pt>
                <c:pt idx="471">
                  <c:v>0.62369701784113885</c:v>
                </c:pt>
                <c:pt idx="472">
                  <c:v>0.6239909644242323</c:v>
                </c:pt>
                <c:pt idx="473">
                  <c:v>0.62428651568614713</c:v>
                </c:pt>
                <c:pt idx="474">
                  <c:v>0.62458362715860061</c:v>
                </c:pt>
                <c:pt idx="475">
                  <c:v>0.6248822510763139</c:v>
                </c:pt>
                <c:pt idx="476">
                  <c:v>0.62518233705219961</c:v>
                </c:pt>
                <c:pt idx="477">
                  <c:v>0.62548383290855225</c:v>
                </c:pt>
                <c:pt idx="478">
                  <c:v>0.62578668568452278</c:v>
                </c:pt>
                <c:pt idx="479">
                  <c:v>0.62609084284225658</c:v>
                </c:pt>
                <c:pt idx="480">
                  <c:v>0.62639625369635688</c:v>
                </c:pt>
                <c:pt idx="481">
                  <c:v>0.6267028710938275</c:v>
                </c:pt>
                <c:pt idx="482">
                  <c:v>0.6270106533743619</c:v>
                </c:pt>
                <c:pt idx="483">
                  <c:v>0.6273195573759931</c:v>
                </c:pt>
                <c:pt idx="484">
                  <c:v>0.62762953865504945</c:v>
                </c:pt>
                <c:pt idx="485">
                  <c:v>0.62794055173532481</c:v>
                </c:pt>
                <c:pt idx="486">
                  <c:v>0.62825255036351202</c:v>
                </c:pt>
                <c:pt idx="487">
                  <c:v>0.62856548776588017</c:v>
                </c:pt>
                <c:pt idx="488">
                  <c:v>0.62887931690009924</c:v>
                </c:pt>
                <c:pt idx="489">
                  <c:v>0.62919399069485604</c:v>
                </c:pt>
                <c:pt idx="490">
                  <c:v>0.62950946226847537</c:v>
                </c:pt>
                <c:pt idx="491">
                  <c:v>0.62982568511613946</c:v>
                </c:pt>
                <c:pt idx="492">
                  <c:v>0.63014261325346577</c:v>
                </c:pt>
                <c:pt idx="493">
                  <c:v>0.63046020130214486</c:v>
                </c:pt>
                <c:pt idx="494">
                  <c:v>0.63077840450101308</c:v>
                </c:pt>
                <c:pt idx="495">
                  <c:v>0.63109717862333214</c:v>
                </c:pt>
                <c:pt idx="496">
                  <c:v>0.63141647977812598</c:v>
                </c:pt>
                <c:pt idx="497">
                  <c:v>0.63173626407015537</c:v>
                </c:pt>
              </c:numCache>
            </c:numRef>
          </c:val>
        </c:ser>
        <c:ser>
          <c:idx val="1"/>
          <c:order val="1"/>
          <c:tx>
            <c:strRef>
              <c:f>US!$P$3</c:f>
              <c:strCache>
                <c:ptCount val="1"/>
                <c:pt idx="0">
                  <c:v>historical active cases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US!$P$4:$P$501</c:f>
              <c:numCache>
                <c:formatCode>0%</c:formatCode>
                <c:ptCount val="498"/>
                <c:pt idx="0">
                  <c:v>5.0117647058823525E-4</c:v>
                </c:pt>
                <c:pt idx="1">
                  <c:v>6.8537970588235296E-4</c:v>
                </c:pt>
                <c:pt idx="2">
                  <c:v>9.1047058823529416E-4</c:v>
                </c:pt>
                <c:pt idx="3">
                  <c:v>1.1249323529411764E-3</c:v>
                </c:pt>
                <c:pt idx="4">
                  <c:v>1.4170138235294117E-3</c:v>
                </c:pt>
                <c:pt idx="5">
                  <c:v>1.7702597058823532E-3</c:v>
                </c:pt>
                <c:pt idx="6">
                  <c:v>2.1454111764705884E-3</c:v>
                </c:pt>
                <c:pt idx="7">
                  <c:v>2.5491088235294118E-3</c:v>
                </c:pt>
                <c:pt idx="8">
                  <c:v>2.9302326470588233E-3</c:v>
                </c:pt>
                <c:pt idx="9">
                  <c:v>3.3916491176470588E-3</c:v>
                </c:pt>
                <c:pt idx="10">
                  <c:v>3.9154411764705885E-3</c:v>
                </c:pt>
                <c:pt idx="11">
                  <c:v>4.478533823529412E-3</c:v>
                </c:pt>
                <c:pt idx="12">
                  <c:v>5.095294117647059E-3</c:v>
                </c:pt>
                <c:pt idx="13">
                  <c:v>5.7635294117647055E-3</c:v>
                </c:pt>
                <c:pt idx="14">
                  <c:v>6.431341092436974E-3</c:v>
                </c:pt>
                <c:pt idx="15">
                  <c:v>6.7864663865546213E-3</c:v>
                </c:pt>
                <c:pt idx="16">
                  <c:v>7.1398375630252102E-3</c:v>
                </c:pt>
                <c:pt idx="17">
                  <c:v>7.5721440336134465E-3</c:v>
                </c:pt>
                <c:pt idx="18">
                  <c:v>7.9411769747899166E-3</c:v>
                </c:pt>
                <c:pt idx="19">
                  <c:v>8.4208655042016817E-3</c:v>
                </c:pt>
                <c:pt idx="20">
                  <c:v>8.7860769747899158E-3</c:v>
                </c:pt>
                <c:pt idx="21">
                  <c:v>8.9933343277310927E-3</c:v>
                </c:pt>
                <c:pt idx="22">
                  <c:v>9.2208266806722682E-3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</c:numCache>
            </c:numRef>
          </c:val>
        </c:ser>
        <c:ser>
          <c:idx val="2"/>
          <c:order val="2"/>
          <c:tx>
            <c:strRef>
              <c:f>US!$Q$3</c:f>
              <c:strCache>
                <c:ptCount val="1"/>
                <c:pt idx="0">
                  <c:v>unlock (%)</c:v>
                </c:pt>
              </c:strCache>
            </c:strRef>
          </c:tx>
          <c:spPr>
            <a:ln w="34925" cmpd="sng">
              <a:solidFill>
                <a:srgbClr val="3E9246">
                  <a:alpha val="7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US!$Q$4:$Q$501</c:f>
              <c:numCache>
                <c:formatCode>0%</c:formatCode>
                <c:ptCount val="498"/>
                <c:pt idx="0">
                  <c:v>0.4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0.4</c:v>
                </c:pt>
                <c:pt idx="38">
                  <c:v>0</c:v>
                </c:pt>
                <c:pt idx="39">
                  <c:v>0.4</c:v>
                </c:pt>
                <c:pt idx="40">
                  <c:v>0</c:v>
                </c:pt>
                <c:pt idx="41">
                  <c:v>0.4</c:v>
                </c:pt>
                <c:pt idx="42">
                  <c:v>0</c:v>
                </c:pt>
                <c:pt idx="43">
                  <c:v>0</c:v>
                </c:pt>
                <c:pt idx="44">
                  <c:v>0.4</c:v>
                </c:pt>
                <c:pt idx="45">
                  <c:v>0</c:v>
                </c:pt>
                <c:pt idx="46">
                  <c:v>0.4</c:v>
                </c:pt>
                <c:pt idx="47">
                  <c:v>0</c:v>
                </c:pt>
                <c:pt idx="48">
                  <c:v>0.4</c:v>
                </c:pt>
                <c:pt idx="49">
                  <c:v>0</c:v>
                </c:pt>
                <c:pt idx="50">
                  <c:v>0</c:v>
                </c:pt>
                <c:pt idx="51">
                  <c:v>0.4</c:v>
                </c:pt>
                <c:pt idx="52">
                  <c:v>0</c:v>
                </c:pt>
                <c:pt idx="53">
                  <c:v>0.4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0.4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0.6</c:v>
                </c:pt>
                <c:pt idx="226">
                  <c:v>0.6</c:v>
                </c:pt>
                <c:pt idx="227">
                  <c:v>0.6</c:v>
                </c:pt>
                <c:pt idx="228">
                  <c:v>0.6</c:v>
                </c:pt>
                <c:pt idx="229">
                  <c:v>0.6</c:v>
                </c:pt>
                <c:pt idx="230">
                  <c:v>0.6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</c:v>
                </c:pt>
                <c:pt idx="235">
                  <c:v>0.6</c:v>
                </c:pt>
                <c:pt idx="236">
                  <c:v>0.6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0.6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</c:v>
                </c:pt>
                <c:pt idx="255">
                  <c:v>0.6</c:v>
                </c:pt>
                <c:pt idx="256">
                  <c:v>0.6</c:v>
                </c:pt>
                <c:pt idx="257">
                  <c:v>0.6</c:v>
                </c:pt>
                <c:pt idx="258">
                  <c:v>0.6</c:v>
                </c:pt>
                <c:pt idx="259">
                  <c:v>0.6</c:v>
                </c:pt>
                <c:pt idx="260">
                  <c:v>0.6</c:v>
                </c:pt>
                <c:pt idx="261">
                  <c:v>0.6</c:v>
                </c:pt>
                <c:pt idx="262">
                  <c:v>0.6</c:v>
                </c:pt>
                <c:pt idx="263">
                  <c:v>0.6</c:v>
                </c:pt>
                <c:pt idx="264">
                  <c:v>0.6</c:v>
                </c:pt>
                <c:pt idx="265">
                  <c:v>0.6</c:v>
                </c:pt>
                <c:pt idx="266">
                  <c:v>0.6</c:v>
                </c:pt>
                <c:pt idx="267">
                  <c:v>0.6</c:v>
                </c:pt>
                <c:pt idx="268">
                  <c:v>0.6</c:v>
                </c:pt>
                <c:pt idx="269">
                  <c:v>0.6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</c:v>
                </c:pt>
                <c:pt idx="275">
                  <c:v>0.6</c:v>
                </c:pt>
                <c:pt idx="276">
                  <c:v>0.6</c:v>
                </c:pt>
                <c:pt idx="277">
                  <c:v>0.6</c:v>
                </c:pt>
                <c:pt idx="278">
                  <c:v>0.6</c:v>
                </c:pt>
                <c:pt idx="279">
                  <c:v>0.6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0.6</c:v>
                </c:pt>
                <c:pt idx="284">
                  <c:v>0.6</c:v>
                </c:pt>
                <c:pt idx="285">
                  <c:v>0.6</c:v>
                </c:pt>
                <c:pt idx="286">
                  <c:v>0.6</c:v>
                </c:pt>
                <c:pt idx="287">
                  <c:v>0.6</c:v>
                </c:pt>
                <c:pt idx="288">
                  <c:v>0.6</c:v>
                </c:pt>
                <c:pt idx="289">
                  <c:v>0.6</c:v>
                </c:pt>
                <c:pt idx="290">
                  <c:v>0.6</c:v>
                </c:pt>
                <c:pt idx="291">
                  <c:v>0.6</c:v>
                </c:pt>
                <c:pt idx="292">
                  <c:v>0.6</c:v>
                </c:pt>
                <c:pt idx="293">
                  <c:v>0.6</c:v>
                </c:pt>
                <c:pt idx="294">
                  <c:v>0.6</c:v>
                </c:pt>
                <c:pt idx="295">
                  <c:v>0.6</c:v>
                </c:pt>
                <c:pt idx="296">
                  <c:v>0.6</c:v>
                </c:pt>
                <c:pt idx="297">
                  <c:v>0.6</c:v>
                </c:pt>
                <c:pt idx="298">
                  <c:v>0.6</c:v>
                </c:pt>
                <c:pt idx="299">
                  <c:v>0.6</c:v>
                </c:pt>
                <c:pt idx="300">
                  <c:v>0.6</c:v>
                </c:pt>
                <c:pt idx="301">
                  <c:v>0.6</c:v>
                </c:pt>
                <c:pt idx="302">
                  <c:v>0.6</c:v>
                </c:pt>
                <c:pt idx="303">
                  <c:v>0.6</c:v>
                </c:pt>
                <c:pt idx="304">
                  <c:v>0.6</c:v>
                </c:pt>
                <c:pt idx="305">
                  <c:v>0.6</c:v>
                </c:pt>
                <c:pt idx="306">
                  <c:v>0.6</c:v>
                </c:pt>
                <c:pt idx="307">
                  <c:v>0.6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0.6</c:v>
                </c:pt>
                <c:pt idx="312">
                  <c:v>0.6</c:v>
                </c:pt>
                <c:pt idx="313">
                  <c:v>0.6</c:v>
                </c:pt>
                <c:pt idx="314">
                  <c:v>0.6</c:v>
                </c:pt>
                <c:pt idx="315">
                  <c:v>0.6</c:v>
                </c:pt>
                <c:pt idx="316">
                  <c:v>0.6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</c:numCache>
            </c:numRef>
          </c:val>
        </c:ser>
        <c:ser>
          <c:idx val="3"/>
          <c:order val="3"/>
          <c:tx>
            <c:strRef>
              <c:f>US!$R$3</c:f>
              <c:strCache>
                <c:ptCount val="1"/>
                <c:pt idx="0">
                  <c:v>Ventilator Utilization</c:v>
                </c:pt>
              </c:strCache>
            </c:strRef>
          </c:tx>
          <c:spPr>
            <a:ln>
              <a:solidFill>
                <a:srgbClr val="F79646">
                  <a:lumMod val="75000"/>
                  <a:alpha val="72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US!$R$4:$R$501</c:f>
              <c:numCache>
                <c:formatCode>0.0%</c:formatCode>
                <c:ptCount val="498"/>
                <c:pt idx="0">
                  <c:v>7.1999999999999998E-3</c:v>
                </c:pt>
                <c:pt idx="1">
                  <c:v>9.8070326021934186E-3</c:v>
                </c:pt>
                <c:pt idx="2">
                  <c:v>1.2975984095427436E-2</c:v>
                </c:pt>
                <c:pt idx="3">
                  <c:v>1.596879781962339E-2</c:v>
                </c:pt>
                <c:pt idx="4">
                  <c:v>2.0035248616600793E-2</c:v>
                </c:pt>
                <c:pt idx="5">
                  <c:v>2.4930778817733996E-2</c:v>
                </c:pt>
                <c:pt idx="6">
                  <c:v>3.0094765815324175E-2</c:v>
                </c:pt>
                <c:pt idx="7">
                  <c:v>3.5616702252693443E-2</c:v>
                </c:pt>
                <c:pt idx="8">
                  <c:v>4.0780790625000014E-2</c:v>
                </c:pt>
                <c:pt idx="9">
                  <c:v>4.7017112074001964E-2</c:v>
                </c:pt>
                <c:pt idx="10">
                  <c:v>5.4065533980582545E-2</c:v>
                </c:pt>
                <c:pt idx="11">
                  <c:v>6.1598998547918712E-2</c:v>
                </c:pt>
                <c:pt idx="12">
                  <c:v>6.9808494208494248E-2</c:v>
                </c:pt>
                <c:pt idx="13">
                  <c:v>7.865601539942256E-2</c:v>
                </c:pt>
                <c:pt idx="14">
                  <c:v>8.7428406416232562E-2</c:v>
                </c:pt>
                <c:pt idx="15">
                  <c:v>9.1897874231032184E-2</c:v>
                </c:pt>
                <c:pt idx="16">
                  <c:v>9.6308356161395922E-2</c:v>
                </c:pt>
                <c:pt idx="17">
                  <c:v>0.10174462868016862</c:v>
                </c:pt>
                <c:pt idx="18">
                  <c:v>0.10629126473299005</c:v>
                </c:pt>
                <c:pt idx="19">
                  <c:v>0.11227745867009065</c:v>
                </c:pt>
                <c:pt idx="20">
                  <c:v>0.11669628679245293</c:v>
                </c:pt>
                <c:pt idx="21">
                  <c:v>0.11899041767235598</c:v>
                </c:pt>
                <c:pt idx="22">
                  <c:v>0.12153275194317889</c:v>
                </c:pt>
                <c:pt idx="23">
                  <c:v>0.12478264880297432</c:v>
                </c:pt>
                <c:pt idx="24">
                  <c:v>0.12748348285265215</c:v>
                </c:pt>
                <c:pt idx="25">
                  <c:v>0.12989831450576991</c:v>
                </c:pt>
                <c:pt idx="26">
                  <c:v>0.13182201570168445</c:v>
                </c:pt>
                <c:pt idx="27">
                  <c:v>0.13325008615776038</c:v>
                </c:pt>
                <c:pt idx="28">
                  <c:v>0.13413974895847008</c:v>
                </c:pt>
                <c:pt idx="29">
                  <c:v>0.13744872300065944</c:v>
                </c:pt>
                <c:pt idx="30">
                  <c:v>0.14052761536770991</c:v>
                </c:pt>
                <c:pt idx="31">
                  <c:v>0.14299048698507216</c:v>
                </c:pt>
                <c:pt idx="32">
                  <c:v>0.14548088318781441</c:v>
                </c:pt>
                <c:pt idx="33">
                  <c:v>0.14601094327641476</c:v>
                </c:pt>
                <c:pt idx="34">
                  <c:v>0.14777691037836352</c:v>
                </c:pt>
                <c:pt idx="35">
                  <c:v>0.15132547282900619</c:v>
                </c:pt>
                <c:pt idx="36">
                  <c:v>0.15519086897372747</c:v>
                </c:pt>
                <c:pt idx="37">
                  <c:v>0.15767670437332562</c:v>
                </c:pt>
                <c:pt idx="38">
                  <c:v>0.16604374253282933</c:v>
                </c:pt>
                <c:pt idx="39">
                  <c:v>0.168885014789314</c:v>
                </c:pt>
                <c:pt idx="40">
                  <c:v>0.17809832158528485</c:v>
                </c:pt>
                <c:pt idx="41">
                  <c:v>0.18149960848951482</c:v>
                </c:pt>
                <c:pt idx="42">
                  <c:v>0.19184331179431799</c:v>
                </c:pt>
                <c:pt idx="43">
                  <c:v>0.1960791190978568</c:v>
                </c:pt>
                <c:pt idx="44">
                  <c:v>0.200363555200717</c:v>
                </c:pt>
                <c:pt idx="45">
                  <c:v>0.21221073506336793</c:v>
                </c:pt>
                <c:pt idx="46">
                  <c:v>0.21726133514966617</c:v>
                </c:pt>
                <c:pt idx="47">
                  <c:v>0.23056793658013844</c:v>
                </c:pt>
                <c:pt idx="48">
                  <c:v>0.23672290268699958</c:v>
                </c:pt>
                <c:pt idx="49">
                  <c:v>0.25195744215736399</c:v>
                </c:pt>
                <c:pt idx="50">
                  <c:v>0.25925490261846745</c:v>
                </c:pt>
                <c:pt idx="51">
                  <c:v>0.26676630276167179</c:v>
                </c:pt>
                <c:pt idx="52">
                  <c:v>0.27881778619875147</c:v>
                </c:pt>
                <c:pt idx="53">
                  <c:v>0.2869106821218162</c:v>
                </c:pt>
                <c:pt idx="54">
                  <c:v>0.29984984590918168</c:v>
                </c:pt>
                <c:pt idx="55">
                  <c:v>0.30851686719081506</c:v>
                </c:pt>
                <c:pt idx="56">
                  <c:v>0.31104961322631797</c:v>
                </c:pt>
                <c:pt idx="57">
                  <c:v>0.31942827944993546</c:v>
                </c:pt>
                <c:pt idx="58">
                  <c:v>0.32807618317658627</c:v>
                </c:pt>
                <c:pt idx="59">
                  <c:v>0.34180068689032056</c:v>
                </c:pt>
                <c:pt idx="60">
                  <c:v>0.35080092758469988</c:v>
                </c:pt>
                <c:pt idx="61">
                  <c:v>0.3523308181373786</c:v>
                </c:pt>
                <c:pt idx="62">
                  <c:v>0.36062861966486165</c:v>
                </c:pt>
                <c:pt idx="63">
                  <c:v>0.360689865221617</c:v>
                </c:pt>
                <c:pt idx="64">
                  <c:v>0.36793374715521704</c:v>
                </c:pt>
                <c:pt idx="65">
                  <c:v>0.37513152796837285</c:v>
                </c:pt>
                <c:pt idx="66">
                  <c:v>0.37289397300278615</c:v>
                </c:pt>
                <c:pt idx="67">
                  <c:v>0.37892578918069481</c:v>
                </c:pt>
                <c:pt idx="68">
                  <c:v>0.37475195032330166</c:v>
                </c:pt>
                <c:pt idx="69">
                  <c:v>0.37931645400836239</c:v>
                </c:pt>
                <c:pt idx="70">
                  <c:v>0.38355709349905381</c:v>
                </c:pt>
                <c:pt idx="71">
                  <c:v>0.38788168035364878</c:v>
                </c:pt>
                <c:pt idx="72">
                  <c:v>0.39186958332893068</c:v>
                </c:pt>
                <c:pt idx="73">
                  <c:v>0.38585878595913065</c:v>
                </c:pt>
                <c:pt idx="74">
                  <c:v>0.38970411340874633</c:v>
                </c:pt>
                <c:pt idx="75">
                  <c:v>0.39317545153680367</c:v>
                </c:pt>
                <c:pt idx="76">
                  <c:v>0.39676186813701403</c:v>
                </c:pt>
                <c:pt idx="77">
                  <c:v>0.39998435034684143</c:v>
                </c:pt>
                <c:pt idx="78">
                  <c:v>0.40340823294006711</c:v>
                </c:pt>
                <c:pt idx="79">
                  <c:v>0.40653307564488045</c:v>
                </c:pt>
                <c:pt idx="80">
                  <c:v>0.4093406301453224</c:v>
                </c:pt>
                <c:pt idx="81">
                  <c:v>0.41248178331052582</c:v>
                </c:pt>
                <c:pt idx="82">
                  <c:v>0.41539153890887676</c:v>
                </c:pt>
                <c:pt idx="83">
                  <c:v>0.41877606007259227</c:v>
                </c:pt>
                <c:pt idx="84">
                  <c:v>0.42204927107284712</c:v>
                </c:pt>
                <c:pt idx="85">
                  <c:v>0.42522455540198478</c:v>
                </c:pt>
                <c:pt idx="86">
                  <c:v>0.42828907905182623</c:v>
                </c:pt>
                <c:pt idx="87">
                  <c:v>0.42962768799041146</c:v>
                </c:pt>
                <c:pt idx="88">
                  <c:v>0.43147769322360402</c:v>
                </c:pt>
                <c:pt idx="89">
                  <c:v>0.43314933082799784</c:v>
                </c:pt>
                <c:pt idx="90">
                  <c:v>0.43465668581640837</c:v>
                </c:pt>
                <c:pt idx="91">
                  <c:v>0.4359809317672767</c:v>
                </c:pt>
                <c:pt idx="92">
                  <c:v>0.43713716452015899</c:v>
                </c:pt>
                <c:pt idx="93">
                  <c:v>0.43810028892566233</c:v>
                </c:pt>
                <c:pt idx="94">
                  <c:v>0.4388801056860776</c:v>
                </c:pt>
                <c:pt idx="95">
                  <c:v>0.43948847142500541</c:v>
                </c:pt>
                <c:pt idx="96">
                  <c:v>0.43989096568970826</c:v>
                </c:pt>
                <c:pt idx="97">
                  <c:v>0.44009184826518022</c:v>
                </c:pt>
                <c:pt idx="98">
                  <c:v>0.44004514177133647</c:v>
                </c:pt>
                <c:pt idx="99">
                  <c:v>0.43974417745742789</c:v>
                </c:pt>
                <c:pt idx="100">
                  <c:v>0.43918118949613949</c:v>
                </c:pt>
                <c:pt idx="101">
                  <c:v>0.43834899016044065</c:v>
                </c:pt>
                <c:pt idx="102">
                  <c:v>0.43735442528637469</c:v>
                </c:pt>
                <c:pt idx="103">
                  <c:v>0.43615265953586763</c:v>
                </c:pt>
                <c:pt idx="104">
                  <c:v>0.43474450183997071</c:v>
                </c:pt>
                <c:pt idx="105">
                  <c:v>0.43313003305054126</c:v>
                </c:pt>
                <c:pt idx="106">
                  <c:v>0.4313107033170609</c:v>
                </c:pt>
                <c:pt idx="107">
                  <c:v>0.42928704349218777</c:v>
                </c:pt>
                <c:pt idx="108">
                  <c:v>0.42706139459601361</c:v>
                </c:pt>
                <c:pt idx="109">
                  <c:v>0.43613684991852292</c:v>
                </c:pt>
                <c:pt idx="110">
                  <c:v>0.44596029600192372</c:v>
                </c:pt>
                <c:pt idx="111">
                  <c:v>0.45654528259025834</c:v>
                </c:pt>
                <c:pt idx="112">
                  <c:v>0.46796036705099664</c:v>
                </c:pt>
                <c:pt idx="113">
                  <c:v>0.48028166525594734</c:v>
                </c:pt>
                <c:pt idx="114">
                  <c:v>0.49359028598289051</c:v>
                </c:pt>
                <c:pt idx="115">
                  <c:v>0.50797253705554768</c:v>
                </c:pt>
                <c:pt idx="116">
                  <c:v>0.52352000941664334</c:v>
                </c:pt>
                <c:pt idx="117">
                  <c:v>0.52683638247854547</c:v>
                </c:pt>
                <c:pt idx="118">
                  <c:v>0.53032722927231379</c:v>
                </c:pt>
                <c:pt idx="119">
                  <c:v>0.53407268423280829</c:v>
                </c:pt>
                <c:pt idx="120">
                  <c:v>0.53809824764884018</c:v>
                </c:pt>
                <c:pt idx="121">
                  <c:v>0.54243008413830873</c:v>
                </c:pt>
                <c:pt idx="122">
                  <c:v>0.54709535143062227</c:v>
                </c:pt>
                <c:pt idx="123">
                  <c:v>0.54114886372814153</c:v>
                </c:pt>
                <c:pt idx="124">
                  <c:v>0.53399340140393781</c:v>
                </c:pt>
                <c:pt idx="125">
                  <c:v>0.52555803640583343</c:v>
                </c:pt>
                <c:pt idx="126">
                  <c:v>0.51571918457466703</c:v>
                </c:pt>
                <c:pt idx="127">
                  <c:v>0.50434280969715506</c:v>
                </c:pt>
                <c:pt idx="128">
                  <c:v>0.4912837401846758</c:v>
                </c:pt>
                <c:pt idx="129">
                  <c:v>0.48828420388260785</c:v>
                </c:pt>
                <c:pt idx="130">
                  <c:v>0.48383744687743724</c:v>
                </c:pt>
                <c:pt idx="131">
                  <c:v>0.49054895012121946</c:v>
                </c:pt>
                <c:pt idx="132">
                  <c:v>0.49754236598386126</c:v>
                </c:pt>
                <c:pt idx="133">
                  <c:v>0.49301289678547783</c:v>
                </c:pt>
                <c:pt idx="134">
                  <c:v>0.48795777994956152</c:v>
                </c:pt>
                <c:pt idx="135">
                  <c:v>0.48239039567031183</c:v>
                </c:pt>
                <c:pt idx="136">
                  <c:v>0.48748730126959922</c:v>
                </c:pt>
                <c:pt idx="137">
                  <c:v>0.48139869225356258</c:v>
                </c:pt>
                <c:pt idx="138">
                  <c:v>0.47531220073641411</c:v>
                </c:pt>
                <c:pt idx="139">
                  <c:v>0.46935378713432446</c:v>
                </c:pt>
                <c:pt idx="140">
                  <c:v>0.46360606579553992</c:v>
                </c:pt>
                <c:pt idx="141">
                  <c:v>0.45816165761731659</c:v>
                </c:pt>
                <c:pt idx="142">
                  <c:v>0.45312438248688153</c:v>
                </c:pt>
                <c:pt idx="143">
                  <c:v>0.4474192083630833</c:v>
                </c:pt>
                <c:pt idx="144">
                  <c:v>0.44155371176627983</c:v>
                </c:pt>
                <c:pt idx="145">
                  <c:v>0.43564252829646366</c:v>
                </c:pt>
                <c:pt idx="146">
                  <c:v>0.4287847453105712</c:v>
                </c:pt>
                <c:pt idx="147">
                  <c:v>0.43213195985796737</c:v>
                </c:pt>
                <c:pt idx="148">
                  <c:v>0.43597024756576913</c:v>
                </c:pt>
                <c:pt idx="149">
                  <c:v>0.44031188436286833</c:v>
                </c:pt>
                <c:pt idx="150">
                  <c:v>0.4344990684378725</c:v>
                </c:pt>
                <c:pt idx="151">
                  <c:v>0.43861219681060276</c:v>
                </c:pt>
                <c:pt idx="152">
                  <c:v>0.43401197823721616</c:v>
                </c:pt>
                <c:pt idx="153">
                  <c:v>0.42949924991722999</c:v>
                </c:pt>
                <c:pt idx="154">
                  <c:v>0.42510949605196968</c:v>
                </c:pt>
                <c:pt idx="155">
                  <c:v>0.42083597722417959</c:v>
                </c:pt>
                <c:pt idx="156">
                  <c:v>0.41666646986124639</c:v>
                </c:pt>
                <c:pt idx="157">
                  <c:v>0.40286179137177147</c:v>
                </c:pt>
                <c:pt idx="158">
                  <c:v>0.3888679417230409</c:v>
                </c:pt>
                <c:pt idx="159">
                  <c:v>0.37474903360914874</c:v>
                </c:pt>
                <c:pt idx="160">
                  <c:v>0.36817786464149516</c:v>
                </c:pt>
                <c:pt idx="161">
                  <c:v>0.36175297103485266</c:v>
                </c:pt>
                <c:pt idx="162">
                  <c:v>0.35468758997507022</c:v>
                </c:pt>
                <c:pt idx="163">
                  <c:v>0.34690892162641279</c:v>
                </c:pt>
                <c:pt idx="164">
                  <c:v>0.33834434313883288</c:v>
                </c:pt>
                <c:pt idx="165">
                  <c:v>0.32969155533493111</c:v>
                </c:pt>
                <c:pt idx="166">
                  <c:v>0.32914750369690998</c:v>
                </c:pt>
                <c:pt idx="167">
                  <c:v>0.32882767988347034</c:v>
                </c:pt>
                <c:pt idx="168">
                  <c:v>0.32870465415459171</c:v>
                </c:pt>
                <c:pt idx="169">
                  <c:v>0.32235426989120941</c:v>
                </c:pt>
                <c:pt idx="170">
                  <c:v>0.31594146393331635</c:v>
                </c:pt>
                <c:pt idx="171">
                  <c:v>0.30948047321120065</c:v>
                </c:pt>
                <c:pt idx="172">
                  <c:v>0.30345462716021276</c:v>
                </c:pt>
                <c:pt idx="173">
                  <c:v>0.30373201459775112</c:v>
                </c:pt>
                <c:pt idx="174">
                  <c:v>0.29740574636853911</c:v>
                </c:pt>
                <c:pt idx="175">
                  <c:v>0.29113593048425518</c:v>
                </c:pt>
                <c:pt idx="176">
                  <c:v>0.2849515478941631</c:v>
                </c:pt>
                <c:pt idx="177">
                  <c:v>0.27890050064624572</c:v>
                </c:pt>
                <c:pt idx="178">
                  <c:v>0.27303777016382536</c:v>
                </c:pt>
                <c:pt idx="179">
                  <c:v>0.2674256437613306</c:v>
                </c:pt>
                <c:pt idx="180">
                  <c:v>0.26208213207811631</c:v>
                </c:pt>
                <c:pt idx="181">
                  <c:v>0.25647635341968733</c:v>
                </c:pt>
                <c:pt idx="182">
                  <c:v>0.25057808393918779</c:v>
                </c:pt>
                <c:pt idx="183">
                  <c:v>0.2505084785324061</c:v>
                </c:pt>
                <c:pt idx="184">
                  <c:v>0.25074740314491606</c:v>
                </c:pt>
                <c:pt idx="185">
                  <c:v>0.25129418791696873</c:v>
                </c:pt>
                <c:pt idx="186">
                  <c:v>0.25216670921422579</c:v>
                </c:pt>
                <c:pt idx="187">
                  <c:v>0.24777206714629466</c:v>
                </c:pt>
                <c:pt idx="188">
                  <c:v>0.24309349295808855</c:v>
                </c:pt>
                <c:pt idx="189">
                  <c:v>0.23856887464684259</c:v>
                </c:pt>
                <c:pt idx="190">
                  <c:v>0.23420367228864505</c:v>
                </c:pt>
                <c:pt idx="191">
                  <c:v>0.22999975215096338</c:v>
                </c:pt>
                <c:pt idx="192">
                  <c:v>0.22595602239075288</c:v>
                </c:pt>
                <c:pt idx="193">
                  <c:v>0.22206787577456988</c:v>
                </c:pt>
                <c:pt idx="194">
                  <c:v>0.21832659064743096</c:v>
                </c:pt>
                <c:pt idx="195">
                  <c:v>0.21472196382797332</c:v>
                </c:pt>
                <c:pt idx="196">
                  <c:v>0.21127676169734141</c:v>
                </c:pt>
                <c:pt idx="197">
                  <c:v>0.20801677533988666</c:v>
                </c:pt>
                <c:pt idx="198">
                  <c:v>0.20458730577338613</c:v>
                </c:pt>
                <c:pt idx="199">
                  <c:v>0.20095990683670328</c:v>
                </c:pt>
                <c:pt idx="200">
                  <c:v>0.19710623241534025</c:v>
                </c:pt>
                <c:pt idx="201">
                  <c:v>0.19299562105033163</c:v>
                </c:pt>
                <c:pt idx="202">
                  <c:v>0.18893928289988088</c:v>
                </c:pt>
                <c:pt idx="203">
                  <c:v>0.18495811989655839</c:v>
                </c:pt>
                <c:pt idx="204">
                  <c:v>0.18104608291407623</c:v>
                </c:pt>
                <c:pt idx="205">
                  <c:v>0.17719644700899714</c:v>
                </c:pt>
                <c:pt idx="206">
                  <c:v>0.17340210341470597</c:v>
                </c:pt>
                <c:pt idx="207">
                  <c:v>0.16965572050138059</c:v>
                </c:pt>
                <c:pt idx="208">
                  <c:v>0.16594994286458087</c:v>
                </c:pt>
                <c:pt idx="209">
                  <c:v>0.16227763304426948</c:v>
                </c:pt>
                <c:pt idx="210">
                  <c:v>0.15863196508276034</c:v>
                </c:pt>
                <c:pt idx="211">
                  <c:v>0.15500447815750129</c:v>
                </c:pt>
                <c:pt idx="212">
                  <c:v>0.15138482494612082</c:v>
                </c:pt>
                <c:pt idx="213">
                  <c:v>0.14778309811434256</c:v>
                </c:pt>
                <c:pt idx="214">
                  <c:v>0.14421154348895091</c:v>
                </c:pt>
                <c:pt idx="215">
                  <c:v>0.14068457870527884</c:v>
                </c:pt>
                <c:pt idx="216">
                  <c:v>0.13721901885186688</c:v>
                </c:pt>
                <c:pt idx="217">
                  <c:v>0.1338143184873575</c:v>
                </c:pt>
                <c:pt idx="218">
                  <c:v>0.13046865407633493</c:v>
                </c:pt>
                <c:pt idx="219">
                  <c:v>0.12718048276705085</c:v>
                </c:pt>
                <c:pt idx="220">
                  <c:v>0.12394859644244229</c:v>
                </c:pt>
                <c:pt idx="221">
                  <c:v>0.12077215637873055</c:v>
                </c:pt>
                <c:pt idx="222">
                  <c:v>0.11765072019323417</c:v>
                </c:pt>
                <c:pt idx="223">
                  <c:v>0.11458425872562328</c:v>
                </c:pt>
                <c:pt idx="224">
                  <c:v>0.11157316011234067</c:v>
                </c:pt>
                <c:pt idx="225">
                  <c:v>0.10861822903008714</c:v>
                </c:pt>
                <c:pt idx="226">
                  <c:v>0.10671927668129363</c:v>
                </c:pt>
                <c:pt idx="227">
                  <c:v>0.10491419025809215</c:v>
                </c:pt>
                <c:pt idx="228">
                  <c:v>0.10320489300728634</c:v>
                </c:pt>
                <c:pt idx="229">
                  <c:v>0.10159491484432719</c:v>
                </c:pt>
                <c:pt idx="230">
                  <c:v>0.10008719017438279</c:v>
                </c:pt>
                <c:pt idx="231">
                  <c:v>9.868389067329647E-2</c:v>
                </c:pt>
                <c:pt idx="232">
                  <c:v>9.7387353867761636E-2</c:v>
                </c:pt>
                <c:pt idx="233">
                  <c:v>9.620016484904742E-2</c:v>
                </c:pt>
                <c:pt idx="234">
                  <c:v>9.5125153383119179E-2</c:v>
                </c:pt>
                <c:pt idx="235">
                  <c:v>9.4165387700409928E-2</c:v>
                </c:pt>
                <c:pt idx="236">
                  <c:v>9.3324166054600435E-2</c:v>
                </c:pt>
                <c:pt idx="237">
                  <c:v>9.2605006343156646E-2</c:v>
                </c:pt>
                <c:pt idx="238">
                  <c:v>9.2011634218204519E-2</c:v>
                </c:pt>
                <c:pt idx="239">
                  <c:v>9.1547970281805252E-2</c:v>
                </c:pt>
                <c:pt idx="240">
                  <c:v>9.0261637035244119E-2</c:v>
                </c:pt>
                <c:pt idx="241">
                  <c:v>8.9018989519897743E-2</c:v>
                </c:pt>
                <c:pt idx="242">
                  <c:v>8.7818420848185003E-2</c:v>
                </c:pt>
                <c:pt idx="243">
                  <c:v>8.6656152824464081E-2</c:v>
                </c:pt>
                <c:pt idx="244">
                  <c:v>8.5527989504925031E-2</c:v>
                </c:pt>
                <c:pt idx="245">
                  <c:v>8.4429336534598221E-2</c:v>
                </c:pt>
                <c:pt idx="246">
                  <c:v>8.3355227913431071E-2</c:v>
                </c:pt>
                <c:pt idx="247">
                  <c:v>8.230029593808505E-2</c:v>
                </c:pt>
                <c:pt idx="248">
                  <c:v>8.1258734475705321E-2</c:v>
                </c:pt>
                <c:pt idx="249">
                  <c:v>8.0224260647241155E-2</c:v>
                </c:pt>
                <c:pt idx="250">
                  <c:v>7.9190075067381432E-2</c:v>
                </c:pt>
                <c:pt idx="251">
                  <c:v>7.8148820717088716E-2</c:v>
                </c:pt>
                <c:pt idx="252">
                  <c:v>7.7092540510092747E-2</c:v>
                </c:pt>
                <c:pt idx="253">
                  <c:v>7.60126335907578E-2</c:v>
                </c:pt>
                <c:pt idx="254">
                  <c:v>7.4899810364960462E-2</c:v>
                </c:pt>
                <c:pt idx="255">
                  <c:v>7.3802892401987744E-2</c:v>
                </c:pt>
                <c:pt idx="256">
                  <c:v>7.2720128326961397E-2</c:v>
                </c:pt>
                <c:pt idx="257">
                  <c:v>7.164967518432043E-2</c:v>
                </c:pt>
                <c:pt idx="258">
                  <c:v>7.0589827214256953E-2</c:v>
                </c:pt>
                <c:pt idx="259">
                  <c:v>6.9539048179466448E-2</c:v>
                </c:pt>
                <c:pt idx="260">
                  <c:v>6.8496003712012962E-2</c:v>
                </c:pt>
                <c:pt idx="261">
                  <c:v>6.7459593626850056E-2</c:v>
                </c:pt>
                <c:pt idx="262">
                  <c:v>6.6428987658283131E-2</c:v>
                </c:pt>
                <c:pt idx="263">
                  <c:v>6.540366519527234E-2</c:v>
                </c:pt>
                <c:pt idx="264">
                  <c:v>6.4383459306500884E-2</c:v>
                </c:pt>
                <c:pt idx="265">
                  <c:v>6.3368605352551191E-2</c:v>
                </c:pt>
                <c:pt idx="266">
                  <c:v>6.2359794494725874E-2</c:v>
                </c:pt>
                <c:pt idx="267">
                  <c:v>6.1358232424428047E-2</c:v>
                </c:pt>
                <c:pt idx="268">
                  <c:v>6.0365703654345529E-2</c:v>
                </c:pt>
                <c:pt idx="269">
                  <c:v>5.9384641733932757E-2</c:v>
                </c:pt>
                <c:pt idx="270">
                  <c:v>5.8414685018919305E-2</c:v>
                </c:pt>
                <c:pt idx="271">
                  <c:v>5.7455553887147001E-2</c:v>
                </c:pt>
                <c:pt idx="272">
                  <c:v>5.6507065174773934E-2</c:v>
                </c:pt>
                <c:pt idx="273">
                  <c:v>5.5569128747746825E-2</c:v>
                </c:pt>
                <c:pt idx="274">
                  <c:v>5.4641741989183069E-2</c:v>
                </c:pt>
                <c:pt idx="275">
                  <c:v>5.3724982130784887E-2</c:v>
                </c:pt>
                <c:pt idx="276">
                  <c:v>5.2818996328170331E-2</c:v>
                </c:pt>
                <c:pt idx="277">
                  <c:v>5.1923989169941065E-2</c:v>
                </c:pt>
                <c:pt idx="278">
                  <c:v>5.104020726085156E-2</c:v>
                </c:pt>
                <c:pt idx="279">
                  <c:v>5.0167920484651213E-2</c:v>
                </c:pt>
                <c:pt idx="280">
                  <c:v>4.9307399515213998E-2</c:v>
                </c:pt>
                <c:pt idx="281">
                  <c:v>4.8458889104967116E-2</c:v>
                </c:pt>
                <c:pt idx="282">
                  <c:v>4.7622576637123833E-2</c:v>
                </c:pt>
                <c:pt idx="283">
                  <c:v>4.6798555382515532E-2</c:v>
                </c:pt>
                <c:pt idx="284">
                  <c:v>4.5986781852544643E-2</c:v>
                </c:pt>
                <c:pt idx="285">
                  <c:v>4.5187232315604633E-2</c:v>
                </c:pt>
                <c:pt idx="286">
                  <c:v>4.4399899219730359E-2</c:v>
                </c:pt>
                <c:pt idx="287">
                  <c:v>4.362478637312682E-2</c:v>
                </c:pt>
                <c:pt idx="288">
                  <c:v>4.2861904094322334E-2</c:v>
                </c:pt>
                <c:pt idx="289">
                  <c:v>4.2111264451226586E-2</c:v>
                </c:pt>
                <c:pt idx="290">
                  <c:v>4.1372876716421148E-2</c:v>
                </c:pt>
                <c:pt idx="291">
                  <c:v>4.0646743177722065E-2</c:v>
                </c:pt>
                <c:pt idx="292">
                  <c:v>3.9932855467540836E-2</c:v>
                </c:pt>
                <c:pt idx="293">
                  <c:v>3.9231191603123772E-2</c:v>
                </c:pt>
                <c:pt idx="294">
                  <c:v>3.8541713961706844E-2</c:v>
                </c:pt>
                <c:pt idx="295">
                  <c:v>3.7864368450277484E-2</c:v>
                </c:pt>
                <c:pt idx="296">
                  <c:v>3.7199085169321335E-2</c:v>
                </c:pt>
                <c:pt idx="297">
                  <c:v>3.6545780914020672E-2</c:v>
                </c:pt>
                <c:pt idx="298">
                  <c:v>3.5904363905261055E-2</c:v>
                </c:pt>
                <c:pt idx="299">
                  <c:v>3.5274741196939428E-2</c:v>
                </c:pt>
                <c:pt idx="300">
                  <c:v>3.4656817475228918E-2</c:v>
                </c:pt>
                <c:pt idx="301">
                  <c:v>3.405049399293171E-2</c:v>
                </c:pt>
                <c:pt idx="302">
                  <c:v>3.3455667726503178E-2</c:v>
                </c:pt>
                <c:pt idx="303">
                  <c:v>3.2872230767864233E-2</c:v>
                </c:pt>
                <c:pt idx="304">
                  <c:v>3.2300069956913875E-2</c:v>
                </c:pt>
                <c:pt idx="305">
                  <c:v>3.1739066753792289E-2</c:v>
                </c:pt>
                <c:pt idx="306">
                  <c:v>3.1189097342101346E-2</c:v>
                </c:pt>
                <c:pt idx="307">
                  <c:v>3.0650032944686819E-2</c:v>
                </c:pt>
                <c:pt idx="308">
                  <c:v>3.012174032190814E-2</c:v>
                </c:pt>
                <c:pt idx="309">
                  <c:v>2.960408240827329E-2</c:v>
                </c:pt>
                <c:pt idx="310">
                  <c:v>2.909691902657353E-2</c:v>
                </c:pt>
                <c:pt idx="311">
                  <c:v>2.8600107598854386E-2</c:v>
                </c:pt>
                <c:pt idx="312">
                  <c:v>2.8113503750308636E-2</c:v>
                </c:pt>
                <c:pt idx="313">
                  <c:v>2.7636961675031359E-2</c:v>
                </c:pt>
                <c:pt idx="314">
                  <c:v>2.7170334101050703E-2</c:v>
                </c:pt>
                <c:pt idx="315">
                  <c:v>2.6713472320870225E-2</c:v>
                </c:pt>
                <c:pt idx="316">
                  <c:v>2.6266226283565789E-2</c:v>
                </c:pt>
                <c:pt idx="317">
                  <c:v>2.5828444738923408E-2</c:v>
                </c:pt>
                <c:pt idx="318">
                  <c:v>2.5555859508814109E-2</c:v>
                </c:pt>
                <c:pt idx="319">
                  <c:v>2.5299247004711947E-2</c:v>
                </c:pt>
                <c:pt idx="320">
                  <c:v>2.5058794263099069E-2</c:v>
                </c:pt>
                <c:pt idx="321">
                  <c:v>2.4834824321684761E-2</c:v>
                </c:pt>
                <c:pt idx="322">
                  <c:v>2.4627686979942134E-2</c:v>
                </c:pt>
                <c:pt idx="323">
                  <c:v>2.4437760464950421E-2</c:v>
                </c:pt>
                <c:pt idx="324">
                  <c:v>2.4265453240122557E-2</c:v>
                </c:pt>
                <c:pt idx="325">
                  <c:v>2.4111205873897854E-2</c:v>
                </c:pt>
                <c:pt idx="326">
                  <c:v>2.3975492971477667E-2</c:v>
                </c:pt>
                <c:pt idx="327">
                  <c:v>2.3858825178643631E-2</c:v>
                </c:pt>
                <c:pt idx="328">
                  <c:v>2.3761751274423724E-2</c:v>
                </c:pt>
                <c:pt idx="329">
                  <c:v>2.3684860379262519E-2</c:v>
                </c:pt>
                <c:pt idx="330">
                  <c:v>2.3628784280732552E-2</c:v>
                </c:pt>
                <c:pt idx="331">
                  <c:v>2.3594199879029939E-2</c:v>
                </c:pt>
                <c:pt idx="332">
                  <c:v>2.3432360427860399E-2</c:v>
                </c:pt>
                <c:pt idx="333">
                  <c:v>2.3277512833197119E-2</c:v>
                </c:pt>
                <c:pt idx="334">
                  <c:v>2.3129188882555388E-2</c:v>
                </c:pt>
                <c:pt idx="335">
                  <c:v>2.2986776107787932E-2</c:v>
                </c:pt>
                <c:pt idx="336">
                  <c:v>2.2849607314103963E-2</c:v>
                </c:pt>
                <c:pt idx="337">
                  <c:v>2.2716955898272148E-2</c:v>
                </c:pt>
                <c:pt idx="338">
                  <c:v>2.2588030733089907E-2</c:v>
                </c:pt>
                <c:pt idx="339">
                  <c:v>2.2461970659489287E-2</c:v>
                </c:pt>
                <c:pt idx="340">
                  <c:v>2.2337838561659246E-2</c:v>
                </c:pt>
                <c:pt idx="341">
                  <c:v>2.2214614999040809E-2</c:v>
                </c:pt>
                <c:pt idx="342">
                  <c:v>2.209119136713289E-2</c:v>
                </c:pt>
                <c:pt idx="343">
                  <c:v>2.1966362556549879E-2</c:v>
                </c:pt>
                <c:pt idx="344">
                  <c:v>2.1838819076534427E-2</c:v>
                </c:pt>
                <c:pt idx="345">
                  <c:v>2.1707138607204975E-2</c:v>
                </c:pt>
                <c:pt idx="346">
                  <c:v>2.1569776942766055E-2</c:v>
                </c:pt>
                <c:pt idx="347">
                  <c:v>2.1434134569771369E-2</c:v>
                </c:pt>
                <c:pt idx="348">
                  <c:v>2.1299891983516599E-2</c:v>
                </c:pt>
                <c:pt idx="349">
                  <c:v>2.1166734205013651E-2</c:v>
                </c:pt>
                <c:pt idx="350">
                  <c:v>2.103436556165978E-2</c:v>
                </c:pt>
                <c:pt idx="351">
                  <c:v>2.0902514081812484E-2</c:v>
                </c:pt>
                <c:pt idx="352">
                  <c:v>2.0770936407476327E-2</c:v>
                </c:pt>
                <c:pt idx="353">
                  <c:v>2.0639423287488603E-2</c:v>
                </c:pt>
                <c:pt idx="354">
                  <c:v>2.050780570634415E-2</c:v>
                </c:pt>
                <c:pt idx="355">
                  <c:v>2.037596170824996E-2</c:v>
                </c:pt>
                <c:pt idx="356">
                  <c:v>2.0243823980799745E-2</c:v>
                </c:pt>
                <c:pt idx="357">
                  <c:v>2.01113882678449E-2</c:v>
                </c:pt>
                <c:pt idx="358">
                  <c:v>1.9978722686770266E-2</c:v>
                </c:pt>
                <c:pt idx="359">
                  <c:v>1.984597803153295E-2</c:v>
                </c:pt>
                <c:pt idx="360">
                  <c:v>1.9713399149444387E-2</c:v>
                </c:pt>
                <c:pt idx="361">
                  <c:v>1.9581337486807838E-2</c:v>
                </c:pt>
                <c:pt idx="362">
                  <c:v>1.944971987489159E-2</c:v>
                </c:pt>
                <c:pt idx="363">
                  <c:v>1.9318487904501545E-2</c:v>
                </c:pt>
                <c:pt idx="364">
                  <c:v>1.9187598786010982E-2</c:v>
                </c:pt>
                <c:pt idx="365">
                  <c:v>1.905702505547005E-2</c:v>
                </c:pt>
                <c:pt idx="366">
                  <c:v>1.8926754001139166E-2</c:v>
                </c:pt>
                <c:pt idx="367">
                  <c:v>1.8796786765026965E-2</c:v>
                </c:pt>
                <c:pt idx="368">
                  <c:v>1.866713706720901E-2</c:v>
                </c:pt>
                <c:pt idx="369">
                  <c:v>1.8537829494625367E-2</c:v>
                </c:pt>
                <c:pt idx="370">
                  <c:v>1.8408897289389242E-2</c:v>
                </c:pt>
                <c:pt idx="371">
                  <c:v>1.8280379564331251E-2</c:v>
                </c:pt>
                <c:pt idx="372">
                  <c:v>1.8152317865498153E-2</c:v>
                </c:pt>
                <c:pt idx="373">
                  <c:v>1.802475199255734E-2</c:v>
                </c:pt>
                <c:pt idx="374">
                  <c:v>1.7897714978458219E-2</c:v>
                </c:pt>
                <c:pt idx="375">
                  <c:v>1.7771227119198065E-2</c:v>
                </c:pt>
                <c:pt idx="376">
                  <c:v>1.7645288933055576E-2</c:v>
                </c:pt>
                <c:pt idx="377">
                  <c:v>1.7519905297568722E-2</c:v>
                </c:pt>
                <c:pt idx="378">
                  <c:v>1.739508482916079E-2</c:v>
                </c:pt>
                <c:pt idx="379">
                  <c:v>1.7270839161282681E-2</c:v>
                </c:pt>
                <c:pt idx="380">
                  <c:v>1.7147182200953726E-2</c:v>
                </c:pt>
                <c:pt idx="381">
                  <c:v>1.702412937913704E-2</c:v>
                </c:pt>
                <c:pt idx="382">
                  <c:v>1.6901696913842048E-2</c:v>
                </c:pt>
                <c:pt idx="383">
                  <c:v>1.6779901108933678E-2</c:v>
                </c:pt>
                <c:pt idx="384">
                  <c:v>1.6658757716287657E-2</c:v>
                </c:pt>
                <c:pt idx="385">
                  <c:v>1.6538281394229873E-2</c:v>
                </c:pt>
                <c:pt idx="386">
                  <c:v>1.6418485301205519E-2</c:v>
                </c:pt>
                <c:pt idx="387">
                  <c:v>1.6299380870418968E-2</c:v>
                </c:pt>
                <c:pt idx="388">
                  <c:v>1.6180977818854136E-2</c:v>
                </c:pt>
                <c:pt idx="389">
                  <c:v>1.6063284452721965E-2</c:v>
                </c:pt>
                <c:pt idx="390">
                  <c:v>1.5946308341090162E-2</c:v>
                </c:pt>
                <c:pt idx="391">
                  <c:v>1.5830057440343666E-2</c:v>
                </c:pt>
                <c:pt idx="392">
                  <c:v>1.5714539859918282E-2</c:v>
                </c:pt>
                <c:pt idx="393">
                  <c:v>1.5599763651016754E-2</c:v>
                </c:pt>
                <c:pt idx="394">
                  <c:v>1.5485736626376555E-2</c:v>
                </c:pt>
                <c:pt idx="395">
                  <c:v>1.5372466214001897E-2</c:v>
                </c:pt>
                <c:pt idx="396">
                  <c:v>1.5259959347018362E-2</c:v>
                </c:pt>
                <c:pt idx="397">
                  <c:v>1.5148222390815659E-2</c:v>
                </c:pt>
                <c:pt idx="398">
                  <c:v>1.5037261107360617E-2</c:v>
                </c:pt>
                <c:pt idx="399">
                  <c:v>1.4927080654939463E-2</c:v>
                </c:pt>
                <c:pt idx="400">
                  <c:v>1.4817685619571606E-2</c:v>
                </c:pt>
                <c:pt idx="401">
                  <c:v>1.4709080071864031E-2</c:v>
                </c:pt>
                <c:pt idx="402">
                  <c:v>1.4601267640076956E-2</c:v>
                </c:pt>
                <c:pt idx="403">
                  <c:v>1.4494251586569286E-2</c:v>
                </c:pt>
                <c:pt idx="404">
                  <c:v>1.4388034870499012E-2</c:v>
                </c:pt>
                <c:pt idx="405">
                  <c:v>1.4282620174570711E-2</c:v>
                </c:pt>
                <c:pt idx="406">
                  <c:v>1.4178009867640409E-2</c:v>
                </c:pt>
                <c:pt idx="407">
                  <c:v>1.4074205978914315E-2</c:v>
                </c:pt>
                <c:pt idx="408">
                  <c:v>1.3971210183061276E-2</c:v>
                </c:pt>
                <c:pt idx="409">
                  <c:v>1.3869023795007549E-2</c:v>
                </c:pt>
                <c:pt idx="410">
                  <c:v>1.3767647772949353E-2</c:v>
                </c:pt>
                <c:pt idx="411">
                  <c:v>1.3667082727917113E-2</c:v>
                </c:pt>
                <c:pt idx="412">
                  <c:v>1.3567328938071195E-2</c:v>
                </c:pt>
                <c:pt idx="413">
                  <c:v>1.3468386365821044E-2</c:v>
                </c:pt>
                <c:pt idx="414">
                  <c:v>1.3370254675861422E-2</c:v>
                </c:pt>
                <c:pt idx="415">
                  <c:v>1.3272933252337969E-2</c:v>
                </c:pt>
                <c:pt idx="416">
                  <c:v>1.317642121362228E-2</c:v>
                </c:pt>
                <c:pt idx="417">
                  <c:v>1.3080717423631934E-2</c:v>
                </c:pt>
                <c:pt idx="418">
                  <c:v>1.2985820499317978E-2</c:v>
                </c:pt>
                <c:pt idx="419">
                  <c:v>1.2891728814913236E-2</c:v>
                </c:pt>
                <c:pt idx="420">
                  <c:v>1.2798440504849462E-2</c:v>
                </c:pt>
                <c:pt idx="421">
                  <c:v>1.2705953468979346E-2</c:v>
                </c:pt>
                <c:pt idx="422">
                  <c:v>1.2614265379557784E-2</c:v>
                </c:pt>
                <c:pt idx="423">
                  <c:v>1.2523373689445361E-2</c:v>
                </c:pt>
                <c:pt idx="424">
                  <c:v>1.2433275641040187E-2</c:v>
                </c:pt>
                <c:pt idx="425">
                  <c:v>1.234396827550302E-2</c:v>
                </c:pt>
                <c:pt idx="426">
                  <c:v>1.2255448441914049E-2</c:v>
                </c:pt>
                <c:pt idx="427">
                  <c:v>1.2167712806085758E-2</c:v>
                </c:pt>
                <c:pt idx="428">
                  <c:v>1.2080757858851685E-2</c:v>
                </c:pt>
                <c:pt idx="429">
                  <c:v>1.1994579923751308E-2</c:v>
                </c:pt>
                <c:pt idx="430">
                  <c:v>1.1909175164129751E-2</c:v>
                </c:pt>
                <c:pt idx="431">
                  <c:v>1.1824539589759353E-2</c:v>
                </c:pt>
                <c:pt idx="432">
                  <c:v>1.1740669063156796E-2</c:v>
                </c:pt>
                <c:pt idx="433">
                  <c:v>1.1657559305800119E-2</c:v>
                </c:pt>
                <c:pt idx="434">
                  <c:v>1.1575205904426549E-2</c:v>
                </c:pt>
                <c:pt idx="435">
                  <c:v>1.1493604317492131E-2</c:v>
                </c:pt>
                <c:pt idx="436">
                  <c:v>1.1412749881670018E-2</c:v>
                </c:pt>
                <c:pt idx="437">
                  <c:v>1.1332637818289104E-2</c:v>
                </c:pt>
                <c:pt idx="438">
                  <c:v>1.1358747050329285E-2</c:v>
                </c:pt>
                <c:pt idx="439">
                  <c:v>1.1391704007709651E-2</c:v>
                </c:pt>
                <c:pt idx="440">
                  <c:v>1.1431842699696725E-2</c:v>
                </c:pt>
                <c:pt idx="441">
                  <c:v>1.1479575467586033E-2</c:v>
                </c:pt>
                <c:pt idx="442">
                  <c:v>1.1535340743322971E-2</c:v>
                </c:pt>
                <c:pt idx="443">
                  <c:v>1.159960462979118E-2</c:v>
                </c:pt>
                <c:pt idx="444">
                  <c:v>1.167286260475865E-2</c:v>
                </c:pt>
                <c:pt idx="445">
                  <c:v>1.1755641324487332E-2</c:v>
                </c:pt>
                <c:pt idx="446">
                  <c:v>1.1848500532342215E-2</c:v>
                </c:pt>
                <c:pt idx="447">
                  <c:v>1.1952035077958112E-2</c:v>
                </c:pt>
                <c:pt idx="448">
                  <c:v>1.2066877052725203E-2</c:v>
                </c:pt>
                <c:pt idx="449">
                  <c:v>1.2193698047554288E-2</c:v>
                </c:pt>
                <c:pt idx="450">
                  <c:v>1.2333211539081569E-2</c:v>
                </c:pt>
                <c:pt idx="451">
                  <c:v>1.2486175410674819E-2</c:v>
                </c:pt>
                <c:pt idx="452">
                  <c:v>1.2552372112398911E-2</c:v>
                </c:pt>
                <c:pt idx="453">
                  <c:v>1.2620961139707907E-2</c:v>
                </c:pt>
                <c:pt idx="454">
                  <c:v>1.2691692534796547E-2</c:v>
                </c:pt>
                <c:pt idx="455">
                  <c:v>1.276422792650741E-2</c:v>
                </c:pt>
                <c:pt idx="456">
                  <c:v>1.2838180633592162E-2</c:v>
                </c:pt>
                <c:pt idx="457">
                  <c:v>1.2913111023829232E-2</c:v>
                </c:pt>
                <c:pt idx="458">
                  <c:v>1.2988521469853177E-2</c:v>
                </c:pt>
                <c:pt idx="459">
                  <c:v>1.3063850895627699E-2</c:v>
                </c:pt>
                <c:pt idx="460">
                  <c:v>1.3138468883994937E-2</c:v>
                </c:pt>
                <c:pt idx="461">
                  <c:v>1.321166931379983E-2</c:v>
                </c:pt>
                <c:pt idx="462">
                  <c:v>1.3282663493050096E-2</c:v>
                </c:pt>
                <c:pt idx="463">
                  <c:v>1.3350572752411022E-2</c:v>
                </c:pt>
                <c:pt idx="464">
                  <c:v>1.3414420461041123E-2</c:v>
                </c:pt>
                <c:pt idx="465">
                  <c:v>1.347312342433863E-2</c:v>
                </c:pt>
                <c:pt idx="466">
                  <c:v>1.35254826205774E-2</c:v>
                </c:pt>
                <c:pt idx="467">
                  <c:v>1.3576746386871627E-2</c:v>
                </c:pt>
                <c:pt idx="468">
                  <c:v>1.3626692683611113E-2</c:v>
                </c:pt>
                <c:pt idx="469">
                  <c:v>1.3675098572503191E-2</c:v>
                </c:pt>
                <c:pt idx="470">
                  <c:v>1.3721749499939883E-2</c:v>
                </c:pt>
                <c:pt idx="471">
                  <c:v>1.376644296739361E-2</c:v>
                </c:pt>
                <c:pt idx="472">
                  <c:v>1.3808992716946503E-2</c:v>
                </c:pt>
                <c:pt idx="473">
                  <c:v>1.3849233491569064E-2</c:v>
                </c:pt>
                <c:pt idx="474">
                  <c:v>1.3887026429513475E-2</c:v>
                </c:pt>
                <c:pt idx="475">
                  <c:v>1.3922265157399248E-2</c:v>
                </c:pt>
                <c:pt idx="476">
                  <c:v>1.3954882652203723E-2</c:v>
                </c:pt>
                <c:pt idx="477">
                  <c:v>1.3984858948456694E-2</c:v>
                </c:pt>
                <c:pt idx="478">
                  <c:v>1.4012229773514859E-2</c:v>
                </c:pt>
                <c:pt idx="479">
                  <c:v>1.4037096200898361E-2</c:v>
                </c:pt>
                <c:pt idx="480">
                  <c:v>1.4059635419353051E-2</c:v>
                </c:pt>
                <c:pt idx="481">
                  <c:v>1.4080112723607466E-2</c:v>
                </c:pt>
                <c:pt idx="482">
                  <c:v>1.4098471856118211E-2</c:v>
                </c:pt>
                <c:pt idx="483">
                  <c:v>1.4114667319486273E-2</c:v>
                </c:pt>
                <c:pt idx="484">
                  <c:v>1.4128665322115064E-2</c:v>
                </c:pt>
                <c:pt idx="485">
                  <c:v>1.4140443937197005E-2</c:v>
                </c:pt>
                <c:pt idx="486">
                  <c:v>1.4149993033317617E-2</c:v>
                </c:pt>
                <c:pt idx="487">
                  <c:v>1.4157313930955545E-2</c:v>
                </c:pt>
                <c:pt idx="488">
                  <c:v>1.4162418732363577E-2</c:v>
                </c:pt>
                <c:pt idx="489">
                  <c:v>1.4165329265611072E-2</c:v>
                </c:pt>
                <c:pt idx="490">
                  <c:v>1.4166075576167602E-2</c:v>
                </c:pt>
                <c:pt idx="491">
                  <c:v>1.4164693891246164E-2</c:v>
                </c:pt>
                <c:pt idx="492">
                  <c:v>1.4161223973132389E-2</c:v>
                </c:pt>
                <c:pt idx="493">
                  <c:v>1.4155705767828167E-2</c:v>
                </c:pt>
                <c:pt idx="494">
                  <c:v>1.4148175244452501E-2</c:v>
                </c:pt>
                <c:pt idx="495">
                  <c:v>1.4138659308880414E-2</c:v>
                </c:pt>
                <c:pt idx="496">
                  <c:v>1.412716966196725E-2</c:v>
                </c:pt>
                <c:pt idx="497">
                  <c:v>1.4113722343494249E-2</c:v>
                </c:pt>
              </c:numCache>
            </c:numRef>
          </c:val>
        </c:ser>
        <c:ser>
          <c:idx val="4"/>
          <c:order val="4"/>
          <c:tx>
            <c:strRef>
              <c:f>US!$S$3</c:f>
              <c:strCache>
                <c:ptCount val="1"/>
                <c:pt idx="0">
                  <c:v>predicted active cases as of 3/21</c:v>
                </c:pt>
              </c:strCache>
            </c:strRef>
          </c:tx>
          <c:spPr>
            <a:ln w="69850">
              <a:solidFill>
                <a:srgbClr val="DB41DB">
                  <a:alpha val="4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US!$S$4:$S$501</c:f>
              <c:numCache>
                <c:formatCode>0.0%</c:formatCode>
                <c:ptCount val="498"/>
                <c:pt idx="0">
                  <c:v>4.235294117647059E-4</c:v>
                </c:pt>
                <c:pt idx="1">
                  <c:v>4.9915966386554619E-4</c:v>
                </c:pt>
                <c:pt idx="2">
                  <c:v>5.882575665560342E-4</c:v>
                </c:pt>
                <c:pt idx="3">
                  <c:v>6.9325112586082814E-4</c:v>
                </c:pt>
                <c:pt idx="4">
                  <c:v>8.169731465109205E-4</c:v>
                </c:pt>
                <c:pt idx="5">
                  <c:v>9.6276007132472467E-4</c:v>
                </c:pt>
                <c:pt idx="6">
                  <c:v>1.1345410574318531E-3</c:v>
                </c:pt>
                <c:pt idx="7">
                  <c:v>1.3369426228965816E-3</c:v>
                </c:pt>
                <c:pt idx="8">
                  <c:v>1.5754115169322022E-3</c:v>
                </c:pt>
                <c:pt idx="9">
                  <c:v>1.8563588887405261E-3</c:v>
                </c:pt>
                <c:pt idx="10">
                  <c:v>2.187329310091891E-3</c:v>
                </c:pt>
                <c:pt idx="11">
                  <c:v>2.5771987461426947E-3</c:v>
                </c:pt>
                <c:pt idx="12">
                  <c:v>3.0364061682475736E-3</c:v>
                </c:pt>
                <c:pt idx="13">
                  <c:v>3.5772241586186429E-3</c:v>
                </c:pt>
                <c:pt idx="14">
                  <c:v>4.1924659175037972E-3</c:v>
                </c:pt>
                <c:pt idx="15">
                  <c:v>4.8628121881064421E-3</c:v>
                </c:pt>
                <c:pt idx="16">
                  <c:v>5.6384142738034205E-3</c:v>
                </c:pt>
                <c:pt idx="17">
                  <c:v>6.5352863307440723E-3</c:v>
                </c:pt>
                <c:pt idx="18">
                  <c:v>7.5717821520016404E-3</c:v>
                </c:pt>
                <c:pt idx="19">
                  <c:v>8.7688688874740205E-3</c:v>
                </c:pt>
                <c:pt idx="20">
                  <c:v>1.0150451005412018E-2</c:v>
                </c:pt>
                <c:pt idx="21">
                  <c:v>1.1743719129149012E-2</c:v>
                </c:pt>
                <c:pt idx="22">
                  <c:v>1.3579520127364009E-2</c:v>
                </c:pt>
                <c:pt idx="23">
                  <c:v>1.5692742203588846E-2</c:v>
                </c:pt>
                <c:pt idx="24">
                  <c:v>1.8122705176377697E-2</c:v>
                </c:pt>
                <c:pt idx="25">
                  <c:v>2.0913541433676758E-2</c:v>
                </c:pt>
                <c:pt idx="26">
                  <c:v>2.411454691738717E-2</c:v>
                </c:pt>
                <c:pt idx="27">
                  <c:v>2.7780473658877026E-2</c:v>
                </c:pt>
                <c:pt idx="28">
                  <c:v>3.197172555496039E-2</c:v>
                </c:pt>
                <c:pt idx="29">
                  <c:v>3.6758251879900332E-2</c:v>
                </c:pt>
                <c:pt idx="30">
                  <c:v>4.2222641003941574E-2</c:v>
                </c:pt>
                <c:pt idx="31">
                  <c:v>4.8449017214647831E-2</c:v>
                </c:pt>
                <c:pt idx="32">
                  <c:v>5.5528199543286916E-2</c:v>
                </c:pt>
                <c:pt idx="33">
                  <c:v>6.3556961784905303E-2</c:v>
                </c:pt>
                <c:pt idx="34">
                  <c:v>7.2636756547724696E-2</c:v>
                </c:pt>
                <c:pt idx="35">
                  <c:v>8.2871747477477706E-2</c:v>
                </c:pt>
                <c:pt idx="36">
                  <c:v>9.4365981383725039E-2</c:v>
                </c:pt>
                <c:pt idx="37">
                  <c:v>0.10721952504571472</c:v>
                </c:pt>
                <c:pt idx="38">
                  <c:v>0.12152340098658257</c:v>
                </c:pt>
                <c:pt idx="39">
                  <c:v>0.1373531915002412</c:v>
                </c:pt>
                <c:pt idx="40">
                  <c:v>0.15476125121533457</c:v>
                </c:pt>
                <c:pt idx="41">
                  <c:v>0.17376758623706651</c:v>
                </c:pt>
                <c:pt idx="42">
                  <c:v>0.19434963093724017</c:v>
                </c:pt>
                <c:pt idx="43">
                  <c:v>0.21643138415947399</c:v>
                </c:pt>
                <c:pt idx="44">
                  <c:v>0.23987198402119736</c:v>
                </c:pt>
                <c:pt idx="45">
                  <c:v>0.26445480031224011</c:v>
                </c:pt>
                <c:pt idx="46">
                  <c:v>0.28988070709767211</c:v>
                </c:pt>
                <c:pt idx="47">
                  <c:v>0.31576443564215262</c:v>
                </c:pt>
                <c:pt idx="48">
                  <c:v>0.34163635874708354</c:v>
                </c:pt>
                <c:pt idx="49">
                  <c:v>0.36695098950249572</c:v>
                </c:pt>
                <c:pt idx="50">
                  <c:v>0.39110292795179985</c:v>
                </c:pt>
                <c:pt idx="51">
                  <c:v>0.41345014886262288</c:v>
                </c:pt>
                <c:pt idx="52">
                  <c:v>0.43334349486507912</c:v>
                </c:pt>
                <c:pt idx="53">
                  <c:v>0.45016021279297769</c:v>
                </c:pt>
                <c:pt idx="54">
                  <c:v>0.46333858832458941</c:v>
                </c:pt>
                <c:pt idx="55">
                  <c:v>0.47241041335103151</c:v>
                </c:pt>
                <c:pt idx="56">
                  <c:v>0.47702827248825008</c:v>
                </c:pt>
                <c:pt idx="57">
                  <c:v>0.47698540426035263</c:v>
                </c:pt>
                <c:pt idx="58">
                  <c:v>0.47222696101962108</c:v>
                </c:pt>
                <c:pt idx="59">
                  <c:v>0.46285264296336331</c:v>
                </c:pt>
                <c:pt idx="60">
                  <c:v>0.44911144173230344</c:v>
                </c:pt>
                <c:pt idx="61">
                  <c:v>0.43138928252029202</c:v>
                </c:pt>
                <c:pt idx="62">
                  <c:v>0.41019070826381693</c:v>
                </c:pt>
                <c:pt idx="63">
                  <c:v>0.38611547995060613</c:v>
                </c:pt>
                <c:pt idx="64">
                  <c:v>0.35983087274033981</c:v>
                </c:pt>
                <c:pt idx="65">
                  <c:v>0.33204061062204321</c:v>
                </c:pt>
                <c:pt idx="66">
                  <c:v>0.30345183352299077</c:v>
                </c:pt>
                <c:pt idx="67">
                  <c:v>0.27474209826156276</c:v>
                </c:pt>
                <c:pt idx="68">
                  <c:v>0.24652892980659122</c:v>
                </c:pt>
                <c:pt idx="69">
                  <c:v>0.21934459590022265</c:v>
                </c:pt>
                <c:pt idx="70">
                  <c:v>0.193618405772505</c:v>
                </c:pt>
                <c:pt idx="71">
                  <c:v>0.16966793761757568</c:v>
                </c:pt>
                <c:pt idx="72">
                  <c:v>0.1476993704526916</c:v>
                </c:pt>
                <c:pt idx="73">
                  <c:v>0.12781584225941264</c:v>
                </c:pt>
                <c:pt idx="74">
                  <c:v>0.11003178401144287</c:v>
                </c:pt>
                <c:pt idx="75">
                  <c:v>9.4290697166402468E-2</c:v>
                </c:pt>
                <c:pt idx="76">
                  <c:v>8.0483896047918488E-2</c:v>
                </c:pt>
                <c:pt idx="77">
                  <c:v>6.8468183097879373E-2</c:v>
                </c:pt>
                <c:pt idx="78">
                  <c:v>5.8081095910131067E-2</c:v>
                </c:pt>
                <c:pt idx="79">
                  <c:v>4.9153060056155877E-2</c:v>
                </c:pt>
                <c:pt idx="80">
                  <c:v>4.1516359035597521E-2</c:v>
                </c:pt>
                <c:pt idx="81">
                  <c:v>3.5011225389547235E-2</c:v>
                </c:pt>
                <c:pt idx="82">
                  <c:v>2.9489562798026499E-2</c:v>
                </c:pt>
                <c:pt idx="83">
                  <c:v>2.4816865131272868E-2</c:v>
                </c:pt>
                <c:pt idx="84">
                  <c:v>2.0872856551321293E-2</c:v>
                </c:pt>
                <c:pt idx="85">
                  <c:v>1.7551285105737498E-2</c:v>
                </c:pt>
                <c:pt idx="86">
                  <c:v>1.4759197009816765E-2</c:v>
                </c:pt>
                <c:pt idx="87">
                  <c:v>1.2415922304585842E-2</c:v>
                </c:pt>
                <c:pt idx="88">
                  <c:v>1.0451925287754354E-2</c:v>
                </c:pt>
                <c:pt idx="89">
                  <c:v>8.8076172085353645E-3</c:v>
                </c:pt>
                <c:pt idx="90">
                  <c:v>7.4321913553465407E-3</c:v>
                </c:pt>
                <c:pt idx="91">
                  <c:v>6.2825168926302936E-3</c:v>
                </c:pt>
                <c:pt idx="92">
                  <c:v>5.3221131464760646E-3</c:v>
                </c:pt>
                <c:pt idx="93">
                  <c:v>4.5202166218902377E-3</c:v>
                </c:pt>
                <c:pt idx="94">
                  <c:v>3.8509464213071585E-3</c:v>
                </c:pt>
                <c:pt idx="95">
                  <c:v>3.2925686749421599E-3</c:v>
                </c:pt>
                <c:pt idx="96">
                  <c:v>2.8268566174364305E-3</c:v>
                </c:pt>
                <c:pt idx="97">
                  <c:v>2.4385399623754176E-3</c:v>
                </c:pt>
                <c:pt idx="98">
                  <c:v>2.1148352468219043E-3</c:v>
                </c:pt>
                <c:pt idx="99">
                  <c:v>1.8450478046845794E-3</c:v>
                </c:pt>
                <c:pt idx="100">
                  <c:v>1.6202358535285614E-3</c:v>
                </c:pt>
                <c:pt idx="101">
                  <c:v>1.4329276456920691E-3</c:v>
                </c:pt>
                <c:pt idx="102">
                  <c:v>1.2768835126108632E-3</c:v>
                </c:pt>
                <c:pt idx="103">
                  <c:v>1.146895704340526E-3</c:v>
                </c:pt>
                <c:pt idx="104">
                  <c:v>1.0386200196086392E-3</c:v>
                </c:pt>
                <c:pt idx="105">
                  <c:v>9.4843421963684989E-4</c:v>
                </c:pt>
                <c:pt idx="106">
                  <c:v>8.733190665812338E-4</c:v>
                </c:pt>
                <c:pt idx="107">
                  <c:v>8.1075851227197925E-4</c:v>
                </c:pt>
                <c:pt idx="108">
                  <c:v>7.5865610413940437E-4</c:v>
                </c:pt>
                <c:pt idx="109">
                  <c:v>7.1526510534104869E-4</c:v>
                </c:pt>
                <c:pt idx="110">
                  <c:v>6.791301779887172E-4</c:v>
                </c:pt>
                <c:pt idx="111">
                  <c:v>6.4903877784568261E-4</c:v>
                </c:pt>
                <c:pt idx="112">
                  <c:v>6.2398067251061534E-4</c:v>
                </c:pt>
                <c:pt idx="113">
                  <c:v>6.0311423136320125E-4</c:v>
                </c:pt>
                <c:pt idx="114">
                  <c:v>5.8573834730340395E-4</c:v>
                </c:pt>
                <c:pt idx="115">
                  <c:v>5.7126903766151736E-4</c:v>
                </c:pt>
                <c:pt idx="116">
                  <c:v>5.5921993404574094E-4</c:v>
                </c:pt>
                <c:pt idx="117">
                  <c:v>5.491860084717332E-4</c:v>
                </c:pt>
                <c:pt idx="118">
                  <c:v>5.4082999724194987E-4</c:v>
                </c:pt>
                <c:pt idx="119">
                  <c:v>5.3387107722304198E-4</c:v>
                </c:pt>
                <c:pt idx="120">
                  <c:v>5.2807542463802605E-4</c:v>
                </c:pt>
                <c:pt idx="121">
                  <c:v>5.2324834762984855E-4</c:v>
                </c:pt>
                <c:pt idx="122">
                  <c:v>5.1922773380674468E-4</c:v>
                </c:pt>
                <c:pt idx="123">
                  <c:v>5.1587859534290214E-4</c:v>
                </c:pt>
                <c:pt idx="124">
                  <c:v>5.1308852893227144E-4</c:v>
                </c:pt>
                <c:pt idx="125">
                  <c:v>5.1076393734262779E-4</c:v>
                </c:pt>
                <c:pt idx="126">
                  <c:v>5.0882688440394991E-4</c:v>
                </c:pt>
                <c:pt idx="127">
                  <c:v>5.0721247660734533E-4</c:v>
                </c:pt>
                <c:pt idx="128">
                  <c:v>5.0586668254306026E-4</c:v>
                </c:pt>
                <c:pt idx="129">
                  <c:v>5.0474451655206447E-4</c:v>
                </c:pt>
                <c:pt idx="130">
                  <c:v>5.0380852556662365E-4</c:v>
                </c:pt>
                <c:pt idx="131">
                  <c:v>5.0302752852667465E-4</c:v>
                </c:pt>
                <c:pt idx="132">
                  <c:v>5.0237556632622539E-4</c:v>
                </c:pt>
                <c:pt idx="133">
                  <c:v>5.0183102728977602E-4</c:v>
                </c:pt>
                <c:pt idx="134">
                  <c:v>5.0137591898839848E-4</c:v>
                </c:pt>
                <c:pt idx="135">
                  <c:v>5.0099526201862182E-4</c:v>
                </c:pt>
                <c:pt idx="136">
                  <c:v>5.0067658537775032E-4</c:v>
                </c:pt>
                <c:pt idx="137">
                  <c:v>5.0040950642652891E-4</c:v>
                </c:pt>
                <c:pt idx="138">
                  <c:v>5.001853812484048E-4</c:v>
                </c:pt>
                <c:pt idx="139">
                  <c:v>4.9999701358161095E-4</c:v>
                </c:pt>
                <c:pt idx="140">
                  <c:v>4.9983841248497809E-4</c:v>
                </c:pt>
                <c:pt idx="141">
                  <c:v>4.9970459055756575E-4</c:v>
                </c:pt>
                <c:pt idx="142">
                  <c:v>4.9959139591448411E-4</c:v>
                </c:pt>
                <c:pt idx="143">
                  <c:v>4.9949537226935345E-4</c:v>
                </c:pt>
                <c:pt idx="144">
                  <c:v>4.9941364242544453E-4</c:v>
                </c:pt>
                <c:pt idx="145">
                  <c:v>4.9934381126575951E-4</c:v>
                </c:pt>
                <c:pt idx="146">
                  <c:v>4.9928388498564759E-4</c:v>
                </c:pt>
                <c:pt idx="147">
                  <c:v>4.9923220385401544E-4</c:v>
                </c:pt>
                <c:pt idx="148">
                  <c:v>4.9918738624058748E-4</c:v>
                </c:pt>
                <c:pt idx="149">
                  <c:v>4.9914828202305794E-4</c:v>
                </c:pt>
                <c:pt idx="150">
                  <c:v>4.9911393380227631E-4</c:v>
                </c:pt>
                <c:pt idx="151">
                  <c:v>4.9908354461619025E-4</c:v>
                </c:pt>
                <c:pt idx="152">
                  <c:v>4.9905645106258756E-4</c:v>
                </c:pt>
                <c:pt idx="153">
                  <c:v>4.9903210092364222E-4</c:v>
                </c:pt>
                <c:pt idx="154">
                  <c:v>4.9901003453772005E-4</c:v>
                </c:pt>
                <c:pt idx="155">
                  <c:v>4.9898986929073968E-4</c:v>
                </c:pt>
                <c:pt idx="156">
                  <c:v>4.9897128670481653E-4</c:v>
                </c:pt>
                <c:pt idx="157">
                  <c:v>4.9895402168951511E-4</c:v>
                </c:pt>
                <c:pt idx="158">
                  <c:v>4.9893785359382114E-4</c:v>
                </c:pt>
                <c:pt idx="159">
                  <c:v>4.9892259875745882E-4</c:v>
                </c:pt>
                <c:pt idx="160">
                  <c:v>4.9890810431052967E-4</c:v>
                </c:pt>
                <c:pt idx="161">
                  <c:v>4.9889424301238436E-4</c:v>
                </c:pt>
                <c:pt idx="162">
                  <c:v>4.9888090895558435E-4</c:v>
                </c:pt>
                <c:pt idx="163">
                  <c:v>4.9886801398994459E-4</c:v>
                </c:pt>
                <c:pt idx="164">
                  <c:v>4.9885548474593261E-4</c:v>
                </c:pt>
                <c:pt idx="165">
                  <c:v>4.9884326015694146E-4</c:v>
                </c:pt>
                <c:pt idx="166">
                  <c:v>4.9883128939680777E-4</c:v>
                </c:pt>
                <c:pt idx="167">
                  <c:v>4.9881953016298248E-4</c:v>
                </c:pt>
                <c:pt idx="168">
                  <c:v>4.9880794724743553E-4</c:v>
                </c:pt>
                <c:pt idx="169">
                  <c:v>4.9879651134708775E-4</c:v>
                </c:pt>
                <c:pt idx="170">
                  <c:v>4.9878519807364404E-4</c:v>
                </c:pt>
                <c:pt idx="171">
                  <c:v>4.9877398712941932E-4</c:v>
                </c:pt>
                <c:pt idx="172">
                  <c:v>4.9876286162134494E-4</c:v>
                </c:pt>
                <c:pt idx="173">
                  <c:v>4.9875180748999704E-4</c:v>
                </c:pt>
                <c:pt idx="174">
                  <c:v>4.9874081303436597E-4</c:v>
                </c:pt>
                <c:pt idx="175">
                  <c:v>4.9872986851631545E-4</c:v>
                </c:pt>
                <c:pt idx="176">
                  <c:v>4.9871896583136919E-4</c:v>
                </c:pt>
                <c:pt idx="177">
                  <c:v>4.9870809823470254E-4</c:v>
                </c:pt>
                <c:pt idx="178">
                  <c:v>4.986972601130834E-4</c:v>
                </c:pt>
                <c:pt idx="179">
                  <c:v>4.9868644679505574E-4</c:v>
                </c:pt>
                <c:pt idx="180">
                  <c:v>4.9867565439295645E-4</c:v>
                </c:pt>
                <c:pt idx="181">
                  <c:v>4.986648796714262E-4</c:v>
                </c:pt>
                <c:pt idx="182">
                  <c:v>4.9865411993797325E-4</c:v>
                </c:pt>
                <c:pt idx="183">
                  <c:v>4.9864337295189333E-4</c:v>
                </c:pt>
                <c:pt idx="184">
                  <c:v>4.9863263684846713E-4</c:v>
                </c:pt>
                <c:pt idx="185">
                  <c:v>4.9862191007587326E-4</c:v>
                </c:pt>
                <c:pt idx="186">
                  <c:v>4.9861119134268512E-4</c:v>
                </c:pt>
                <c:pt idx="187">
                  <c:v>4.9860047957417635E-4</c:v>
                </c:pt>
                <c:pt idx="188">
                  <c:v>4.9858977387595596E-4</c:v>
                </c:pt>
                <c:pt idx="189">
                  <c:v>4.9857907350370494E-4</c:v>
                </c:pt>
                <c:pt idx="190">
                  <c:v>4.9856837783799138E-4</c:v>
                </c:pt>
                <c:pt idx="191">
                  <c:v>4.9855768636331E-4</c:v>
                </c:pt>
                <c:pt idx="192">
                  <c:v>4.985469986506395E-4</c:v>
                </c:pt>
                <c:pt idx="193">
                  <c:v>4.9853631434292642E-4</c:v>
                </c:pt>
                <c:pt idx="194">
                  <c:v>4.9852563314300513E-4</c:v>
                </c:pt>
                <c:pt idx="195">
                  <c:v>4.9851495480354475E-4</c:v>
                </c:pt>
                <c:pt idx="196">
                  <c:v>4.9850427911868388E-4</c:v>
                </c:pt>
                <c:pt idx="197">
                  <c:v>4.9849360591706806E-4</c:v>
                </c:pt>
                <c:pt idx="198">
                  <c:v>4.9848293505605739E-4</c:v>
                </c:pt>
                <c:pt idx="199">
                  <c:v>4.9847226641690527E-4</c:v>
                </c:pt>
                <c:pt idx="200">
                  <c:v>4.9846159990074687E-4</c:v>
                </c:pt>
                <c:pt idx="201">
                  <c:v>4.9845093542526101E-4</c:v>
                </c:pt>
                <c:pt idx="202">
                  <c:v>4.9844027292189185E-4</c:v>
                </c:pt>
                <c:pt idx="203">
                  <c:v>4.9842961233353847E-4</c:v>
                </c:pt>
                <c:pt idx="204">
                  <c:v>4.9841895361262998E-4</c:v>
                </c:pt>
                <c:pt idx="205">
                  <c:v>4.9840829671952589E-4</c:v>
                </c:pt>
                <c:pt idx="206">
                  <c:v>4.983976416211846E-4</c:v>
                </c:pt>
                <c:pt idx="207">
                  <c:v>4.9838698829005425E-4</c:v>
                </c:pt>
                <c:pt idx="208">
                  <c:v>4.9837633670315139E-4</c:v>
                </c:pt>
                <c:pt idx="209">
                  <c:v>4.9836568684129344E-4</c:v>
                </c:pt>
                <c:pt idx="210">
                  <c:v>4.9835503868846023E-4</c:v>
                </c:pt>
                <c:pt idx="211">
                  <c:v>4.9834439223126273E-4</c:v>
                </c:pt>
                <c:pt idx="212">
                  <c:v>4.9833374745850134E-4</c:v>
                </c:pt>
                <c:pt idx="213">
                  <c:v>4.9832310436079806E-4</c:v>
                </c:pt>
                <c:pt idx="214">
                  <c:v>4.9831246293029013E-4</c:v>
                </c:pt>
                <c:pt idx="215">
                  <c:v>4.9830182316037606E-4</c:v>
                </c:pt>
                <c:pt idx="216">
                  <c:v>4.98291185045503E-4</c:v>
                </c:pt>
                <c:pt idx="217">
                  <c:v>4.9828054858099121E-4</c:v>
                </c:pt>
                <c:pt idx="218">
                  <c:v>4.9826991376288716E-4</c:v>
                </c:pt>
                <c:pt idx="219">
                  <c:v>4.982592805878414E-4</c:v>
                </c:pt>
                <c:pt idx="220">
                  <c:v>4.9824864905300727E-4</c:v>
                </c:pt>
                <c:pt idx="221">
                  <c:v>4.9823801915595614E-4</c:v>
                </c:pt>
                <c:pt idx="222">
                  <c:v>4.9822739089460744E-4</c:v>
                </c:pt>
                <c:pt idx="223">
                  <c:v>4.9821676426717006E-4</c:v>
                </c:pt>
                <c:pt idx="224">
                  <c:v>4.9820613927209381E-4</c:v>
                </c:pt>
                <c:pt idx="225">
                  <c:v>4.9819551590802875E-4</c:v>
                </c:pt>
                <c:pt idx="226">
                  <c:v>4.9818489417379191E-4</c:v>
                </c:pt>
                <c:pt idx="227">
                  <c:v>4.9817427406833865E-4</c:v>
                </c:pt>
                <c:pt idx="228">
                  <c:v>4.9816365559074026E-4</c:v>
                </c:pt>
                <c:pt idx="229">
                  <c:v>4.9815303874016351E-4</c:v>
                </c:pt>
                <c:pt idx="230">
                  <c:v>4.9814242351585544E-4</c:v>
                </c:pt>
                <c:pt idx="231">
                  <c:v>4.9813180991712942E-4</c:v>
                </c:pt>
                <c:pt idx="232">
                  <c:v>4.9812119794335444E-4</c:v>
                </c:pt>
                <c:pt idx="233">
                  <c:v>4.9811058759394503E-4</c:v>
                </c:pt>
                <c:pt idx="234">
                  <c:v>4.9809997886835443E-4</c:v>
                </c:pt>
                <c:pt idx="235">
                  <c:v>4.9808937176606754E-4</c:v>
                </c:pt>
                <c:pt idx="236">
                  <c:v>4.9807876628659602E-4</c:v>
                </c:pt>
                <c:pt idx="237">
                  <c:v>4.9806816242947368E-4</c:v>
                </c:pt>
                <c:pt idx="238">
                  <c:v>4.9805756019425241E-4</c:v>
                </c:pt>
                <c:pt idx="239">
                  <c:v>4.9804695958049973E-4</c:v>
                </c:pt>
                <c:pt idx="240">
                  <c:v>4.9803636058779572E-4</c:v>
                </c:pt>
                <c:pt idx="241">
                  <c:v>4.980257632157312E-4</c:v>
                </c:pt>
                <c:pt idx="242">
                  <c:v>4.9801516746390579E-4</c:v>
                </c:pt>
                <c:pt idx="243">
                  <c:v>4.9800457333192666E-4</c:v>
                </c:pt>
                <c:pt idx="244">
                  <c:v>4.9799398081940699E-4</c:v>
                </c:pt>
                <c:pt idx="245">
                  <c:v>4.9798338992596523E-4</c:v>
                </c:pt>
                <c:pt idx="246">
                  <c:v>4.9797280065122409E-4</c:v>
                </c:pt>
                <c:pt idx="247">
                  <c:v>4.9796221299480963E-4</c:v>
                </c:pt>
                <c:pt idx="248">
                  <c:v>4.9795162695635148E-4</c:v>
                </c:pt>
                <c:pt idx="249">
                  <c:v>4.9794104253548122E-4</c:v>
                </c:pt>
                <c:pt idx="250">
                  <c:v>4.9793045973183284E-4</c:v>
                </c:pt>
                <c:pt idx="251">
                  <c:v>4.9791987854504193E-4</c:v>
                </c:pt>
                <c:pt idx="252">
                  <c:v>4.9790929897474572E-4</c:v>
                </c:pt>
                <c:pt idx="253">
                  <c:v>4.9789872102058274E-4</c:v>
                </c:pt>
                <c:pt idx="254">
                  <c:v>4.9788814468219248E-4</c:v>
                </c:pt>
                <c:pt idx="255">
                  <c:v>4.9787756995921543E-4</c:v>
                </c:pt>
                <c:pt idx="256">
                  <c:v>4.9786699685129272E-4</c:v>
                </c:pt>
                <c:pt idx="257">
                  <c:v>4.9785642535806612E-4</c:v>
                </c:pt>
                <c:pt idx="258">
                  <c:v>4.9784585547917829E-4</c:v>
                </c:pt>
                <c:pt idx="259">
                  <c:v>4.9783528721427208E-4</c:v>
                </c:pt>
                <c:pt idx="260">
                  <c:v>4.9782472056299058E-4</c:v>
                </c:pt>
                <c:pt idx="261">
                  <c:v>4.9781415552497784E-4</c:v>
                </c:pt>
                <c:pt idx="262">
                  <c:v>4.978035920998777E-4</c:v>
                </c:pt>
                <c:pt idx="263">
                  <c:v>4.9779303028733444E-4</c:v>
                </c:pt>
                <c:pt idx="264">
                  <c:v>4.9778247008699288E-4</c:v>
                </c:pt>
                <c:pt idx="265">
                  <c:v>4.9777191149849771E-4</c:v>
                </c:pt>
                <c:pt idx="266">
                  <c:v>4.9776135452149397E-4</c:v>
                </c:pt>
                <c:pt idx="267">
                  <c:v>4.9775079915562691E-4</c:v>
                </c:pt>
                <c:pt idx="268">
                  <c:v>4.9774024540054178E-4</c:v>
                </c:pt>
                <c:pt idx="269">
                  <c:v>4.9772969325588448E-4</c:v>
                </c:pt>
                <c:pt idx="270">
                  <c:v>4.9771914272130047E-4</c:v>
                </c:pt>
                <c:pt idx="271">
                  <c:v>4.9770859379643577E-4</c:v>
                </c:pt>
                <c:pt idx="272">
                  <c:v>4.9769804648093626E-4</c:v>
                </c:pt>
                <c:pt idx="273">
                  <c:v>4.9768750077444819E-4</c:v>
                </c:pt>
                <c:pt idx="274">
                  <c:v>4.9767695667661798E-4</c:v>
                </c:pt>
                <c:pt idx="275">
                  <c:v>4.9766641418709187E-4</c:v>
                </c:pt>
                <c:pt idx="276">
                  <c:v>4.9765587330551639E-4</c:v>
                </c:pt>
                <c:pt idx="277">
                  <c:v>4.9764533403153833E-4</c:v>
                </c:pt>
                <c:pt idx="278">
                  <c:v>4.9763479636480434E-4</c:v>
                </c:pt>
                <c:pt idx="279">
                  <c:v>4.976242603049614E-4</c:v>
                </c:pt>
                <c:pt idx="280">
                  <c:v>4.976137258516565E-4</c:v>
                </c:pt>
                <c:pt idx="281">
                  <c:v>4.9760319300453672E-4</c:v>
                </c:pt>
                <c:pt idx="282">
                  <c:v>4.9759266176324939E-4</c:v>
                </c:pt>
                <c:pt idx="283">
                  <c:v>4.9758213212744179E-4</c:v>
                </c:pt>
                <c:pt idx="284">
                  <c:v>4.9757160409676126E-4</c:v>
                </c:pt>
                <c:pt idx="285">
                  <c:v>4.9756107767085552E-4</c:v>
                </c:pt>
                <c:pt idx="286">
                  <c:v>4.9755055284937233E-4</c:v>
                </c:pt>
                <c:pt idx="287">
                  <c:v>4.975400296319592E-4</c:v>
                </c:pt>
                <c:pt idx="288">
                  <c:v>4.975295080182642E-4</c:v>
                </c:pt>
                <c:pt idx="289">
                  <c:v>4.9751898800793519E-4</c:v>
                </c:pt>
                <c:pt idx="290">
                  <c:v>4.9750846960062035E-4</c:v>
                </c:pt>
                <c:pt idx="291">
                  <c:v>4.9749795279596795E-4</c:v>
                </c:pt>
                <c:pt idx="292">
                  <c:v>4.9748743759362617E-4</c:v>
                </c:pt>
                <c:pt idx="293">
                  <c:v>4.9747692399324352E-4</c:v>
                </c:pt>
                <c:pt idx="294">
                  <c:v>4.9746641199446861E-4</c:v>
                </c:pt>
                <c:pt idx="295">
                  <c:v>4.9745590159694993E-4</c:v>
                </c:pt>
                <c:pt idx="296">
                  <c:v>4.9744539280033632E-4</c:v>
                </c:pt>
                <c:pt idx="297">
                  <c:v>4.9743488560427659E-4</c:v>
                </c:pt>
                <c:pt idx="298">
                  <c:v>4.974243800084197E-4</c:v>
                </c:pt>
                <c:pt idx="299">
                  <c:v>4.9741387601241467E-4</c:v>
                </c:pt>
                <c:pt idx="300">
                  <c:v>4.9740337361591066E-4</c:v>
                </c:pt>
                <c:pt idx="301">
                  <c:v>4.9739287281855705E-4</c:v>
                </c:pt>
                <c:pt idx="302">
                  <c:v>4.9738237362000309E-4</c:v>
                </c:pt>
                <c:pt idx="303">
                  <c:v>4.9737187601989826E-4</c:v>
                </c:pt>
                <c:pt idx="304">
                  <c:v>4.9736138001789235E-4</c:v>
                </c:pt>
                <c:pt idx="305">
                  <c:v>4.9735088561363486E-4</c:v>
                </c:pt>
                <c:pt idx="306">
                  <c:v>4.9734039280677558E-4</c:v>
                </c:pt>
                <c:pt idx="307">
                  <c:v>4.9732990159696453E-4</c:v>
                </c:pt>
                <c:pt idx="308">
                  <c:v>4.9731941198385163E-4</c:v>
                </c:pt>
                <c:pt idx="309">
                  <c:v>4.973089239670871E-4</c:v>
                </c:pt>
                <c:pt idx="310">
                  <c:v>4.9729843754632097E-4</c:v>
                </c:pt>
                <c:pt idx="311">
                  <c:v>4.972879527212037E-4</c:v>
                </c:pt>
                <c:pt idx="312">
                  <c:v>4.9727746949138573E-4</c:v>
                </c:pt>
                <c:pt idx="313">
                  <c:v>4.9726698785651751E-4</c:v>
                </c:pt>
                <c:pt idx="314">
                  <c:v>4.9725650781624984E-4</c:v>
                </c:pt>
                <c:pt idx="315">
                  <c:v>4.9724602937023337E-4</c:v>
                </c:pt>
                <c:pt idx="316">
                  <c:v>4.9723555251811888E-4</c:v>
                </c:pt>
                <c:pt idx="317">
                  <c:v>4.9722507725955738E-4</c:v>
                </c:pt>
                <c:pt idx="318">
                  <c:v>4.9721460359419996E-4</c:v>
                </c:pt>
                <c:pt idx="319">
                  <c:v>4.9720413152169773E-4</c:v>
                </c:pt>
                <c:pt idx="320">
                  <c:v>4.9719366104170189E-4</c:v>
                </c:pt>
                <c:pt idx="321">
                  <c:v>4.97183192153864E-4</c:v>
                </c:pt>
                <c:pt idx="322">
                  <c:v>4.9717272485783547E-4</c:v>
                </c:pt>
                <c:pt idx="323">
                  <c:v>4.9716225915326774E-4</c:v>
                </c:pt>
                <c:pt idx="324">
                  <c:v>4.9715179503981278E-4</c:v>
                </c:pt>
                <c:pt idx="325">
                  <c:v>4.9714133251712222E-4</c:v>
                </c:pt>
                <c:pt idx="326">
                  <c:v>4.9713087158484784E-4</c:v>
                </c:pt>
                <c:pt idx="327">
                  <c:v>4.971204122426417E-4</c:v>
                </c:pt>
                <c:pt idx="328">
                  <c:v>4.971099544901561E-4</c:v>
                </c:pt>
                <c:pt idx="329">
                  <c:v>4.9709949832704291E-4</c:v>
                </c:pt>
                <c:pt idx="330">
                  <c:v>4.9708904375295486E-4</c:v>
                </c:pt>
                <c:pt idx="331">
                  <c:v>4.9707859076754391E-4</c:v>
                </c:pt>
                <c:pt idx="332">
                  <c:v>4.9706813937046301E-4</c:v>
                </c:pt>
                <c:pt idx="333">
                  <c:v>4.9705768956136457E-4</c:v>
                </c:pt>
                <c:pt idx="334">
                  <c:v>4.9704724133990132E-4</c:v>
                </c:pt>
                <c:pt idx="335">
                  <c:v>4.970367947057261E-4</c:v>
                </c:pt>
                <c:pt idx="336">
                  <c:v>4.9702634965849196E-4</c:v>
                </c:pt>
                <c:pt idx="337">
                  <c:v>4.9701590619785185E-4</c:v>
                </c:pt>
                <c:pt idx="338">
                  <c:v>4.9700546432345904E-4</c:v>
                </c:pt>
                <c:pt idx="339">
                  <c:v>4.9699502403496648E-4</c:v>
                </c:pt>
                <c:pt idx="340">
                  <c:v>4.9698458533202776E-4</c:v>
                </c:pt>
                <c:pt idx="341">
                  <c:v>4.9697414821429638E-4</c:v>
                </c:pt>
                <c:pt idx="342">
                  <c:v>4.9696371268142571E-4</c:v>
                </c:pt>
                <c:pt idx="343">
                  <c:v>4.9695327873306968E-4</c:v>
                </c:pt>
                <c:pt idx="344">
                  <c:v>4.9694284636888188E-4</c:v>
                </c:pt>
                <c:pt idx="345">
                  <c:v>4.9693241558851624E-4</c:v>
                </c:pt>
                <c:pt idx="346">
                  <c:v>4.9692198639162658E-4</c:v>
                </c:pt>
                <c:pt idx="347">
                  <c:v>4.9691155877786724E-4</c:v>
                </c:pt>
                <c:pt idx="348">
                  <c:v>4.9690113274689237E-4</c:v>
                </c:pt>
                <c:pt idx="349">
                  <c:v>4.968907082983561E-4</c:v>
                </c:pt>
                <c:pt idx="350">
                  <c:v>4.9688028543191281E-4</c:v>
                </c:pt>
                <c:pt idx="351">
                  <c:v>4.9686986414721704E-4</c:v>
                </c:pt>
                <c:pt idx="352">
                  <c:v>4.968594444439235E-4</c:v>
                </c:pt>
                <c:pt idx="353">
                  <c:v>4.9684902632168685E-4</c:v>
                </c:pt>
                <c:pt idx="354">
                  <c:v>4.968386097801619E-4</c:v>
                </c:pt>
                <c:pt idx="355">
                  <c:v>4.9682819481900353E-4</c:v>
                </c:pt>
                <c:pt idx="356">
                  <c:v>4.9681778143786666E-4</c:v>
                </c:pt>
                <c:pt idx="357">
                  <c:v>4.968073696364066E-4</c:v>
                </c:pt>
                <c:pt idx="358">
                  <c:v>4.9679695941427836E-4</c:v>
                </c:pt>
                <c:pt idx="359">
                  <c:v>4.9678655077113761E-4</c:v>
                </c:pt>
                <c:pt idx="360">
                  <c:v>4.9677614370663935E-4</c:v>
                </c:pt>
                <c:pt idx="361">
                  <c:v>4.9676573822043924E-4</c:v>
                </c:pt>
                <c:pt idx="362">
                  <c:v>4.9675533431219304E-4</c:v>
                </c:pt>
                <c:pt idx="363">
                  <c:v>4.9674493198155641E-4</c:v>
                </c:pt>
                <c:pt idx="364">
                  <c:v>4.9673453122818523E-4</c:v>
                </c:pt>
                <c:pt idx="365">
                  <c:v>4.9672413205173536E-4</c:v>
                </c:pt>
                <c:pt idx="366">
                  <c:v>4.9671373445186301E-4</c:v>
                </c:pt>
                <c:pt idx="367">
                  <c:v>4.9670333842822417E-4</c:v>
                </c:pt>
                <c:pt idx="368">
                  <c:v>4.9669294398047503E-4</c:v>
                </c:pt>
                <c:pt idx="369">
                  <c:v>4.9668255110827211E-4</c:v>
                </c:pt>
                <c:pt idx="370">
                  <c:v>4.9667215981127183E-4</c:v>
                </c:pt>
                <c:pt idx="371">
                  <c:v>4.9666177008913072E-4</c:v>
                </c:pt>
                <c:pt idx="372">
                  <c:v>4.9665138194150541E-4</c:v>
                </c:pt>
                <c:pt idx="373">
                  <c:v>4.9664099536805264E-4</c:v>
                </c:pt>
                <c:pt idx="374">
                  <c:v>4.9663061036842938E-4</c:v>
                </c:pt>
                <c:pt idx="375">
                  <c:v>4.9662022694229257E-4</c:v>
                </c:pt>
                <c:pt idx="376">
                  <c:v>4.9660984508929928E-4</c:v>
                </c:pt>
                <c:pt idx="377">
                  <c:v>4.9659946480910659E-4</c:v>
                </c:pt>
                <c:pt idx="378">
                  <c:v>4.9658908610137188E-4</c:v>
                </c:pt>
                <c:pt idx="379">
                  <c:v>4.9657870896575255E-4</c:v>
                </c:pt>
                <c:pt idx="380">
                  <c:v>4.9656833340190598E-4</c:v>
                </c:pt>
                <c:pt idx="381">
                  <c:v>4.9655795940948991E-4</c:v>
                </c:pt>
                <c:pt idx="382">
                  <c:v>4.9654758698816181E-4</c:v>
                </c:pt>
                <c:pt idx="383">
                  <c:v>4.9653721613757975E-4</c:v>
                </c:pt>
                <c:pt idx="384">
                  <c:v>4.9652684685740122E-4</c:v>
                </c:pt>
                <c:pt idx="385">
                  <c:v>4.9651647914728447E-4</c:v>
                </c:pt>
                <c:pt idx="386">
                  <c:v>4.9650611300688767E-4</c:v>
                </c:pt>
                <c:pt idx="387">
                  <c:v>4.9649574843586885E-4</c:v>
                </c:pt>
                <c:pt idx="388">
                  <c:v>4.9648538543388648E-4</c:v>
                </c:pt>
                <c:pt idx="389">
                  <c:v>4.9647502400059873E-4</c:v>
                </c:pt>
                <c:pt idx="390">
                  <c:v>4.9646466413566439E-4</c:v>
                </c:pt>
                <c:pt idx="391">
                  <c:v>4.9645430583874182E-4</c:v>
                </c:pt>
                <c:pt idx="392">
                  <c:v>4.9644394910948984E-4</c:v>
                </c:pt>
                <c:pt idx="393">
                  <c:v>4.9643359394756714E-4</c:v>
                </c:pt>
                <c:pt idx="394">
                  <c:v>4.9642324035263272E-4</c:v>
                </c:pt>
                <c:pt idx="395">
                  <c:v>4.9641288832434562E-4</c:v>
                </c:pt>
                <c:pt idx="396">
                  <c:v>4.9640253786236484E-4</c:v>
                </c:pt>
                <c:pt idx="397">
                  <c:v>4.9639218896634974E-4</c:v>
                </c:pt>
                <c:pt idx="398">
                  <c:v>4.9638184163595966E-4</c:v>
                </c:pt>
                <c:pt idx="399">
                  <c:v>4.9637149587085383E-4</c:v>
                </c:pt>
                <c:pt idx="400">
                  <c:v>4.9636115167069181E-4</c:v>
                </c:pt>
                <c:pt idx="401">
                  <c:v>4.9635080903513338E-4</c:v>
                </c:pt>
                <c:pt idx="402">
                  <c:v>4.9634046796383821E-4</c:v>
                </c:pt>
                <c:pt idx="403">
                  <c:v>4.9633012845646607E-4</c:v>
                </c:pt>
                <c:pt idx="404">
                  <c:v>4.9631979051267686E-4</c:v>
                </c:pt>
                <c:pt idx="405">
                  <c:v>4.9630945413213056E-4</c:v>
                </c:pt>
                <c:pt idx="406">
                  <c:v>4.962991193144875E-4</c:v>
                </c:pt>
                <c:pt idx="407">
                  <c:v>4.9628878605940778E-4</c:v>
                </c:pt>
                <c:pt idx="408">
                  <c:v>4.9627845436655172E-4</c:v>
                </c:pt>
                <c:pt idx="409">
                  <c:v>4.9626812423557984E-4</c:v>
                </c:pt>
                <c:pt idx="410">
                  <c:v>4.962577956661526E-4</c:v>
                </c:pt>
                <c:pt idx="411">
                  <c:v>4.9624746865793072E-4</c:v>
                </c:pt>
                <c:pt idx="412">
                  <c:v>4.9623714321057476E-4</c:v>
                </c:pt>
                <c:pt idx="413">
                  <c:v>4.9622681932374579E-4</c:v>
                </c:pt>
                <c:pt idx="414">
                  <c:v>4.9621649699710456E-4</c:v>
                </c:pt>
                <c:pt idx="415">
                  <c:v>4.9620617623031226E-4</c:v>
                </c:pt>
                <c:pt idx="416">
                  <c:v>4.9619585702302986E-4</c:v>
                </c:pt>
                <c:pt idx="417">
                  <c:v>4.9618553937491865E-4</c:v>
                </c:pt>
                <c:pt idx="418">
                  <c:v>4.9617522328564015E-4</c:v>
                </c:pt>
                <c:pt idx="419">
                  <c:v>4.9616490875485555E-4</c:v>
                </c:pt>
                <c:pt idx="420">
                  <c:v>4.9615459578222657E-4</c:v>
                </c:pt>
                <c:pt idx="421">
                  <c:v>4.9614428436741472E-4</c:v>
                </c:pt>
                <c:pt idx="422">
                  <c:v>4.9613397451008184E-4</c:v>
                </c:pt>
                <c:pt idx="423">
                  <c:v>4.9612366620988978E-4</c:v>
                </c:pt>
                <c:pt idx="424">
                  <c:v>4.9611335946650047E-4</c:v>
                </c:pt>
                <c:pt idx="425">
                  <c:v>4.9610305427957586E-4</c:v>
                </c:pt>
                <c:pt idx="426">
                  <c:v>4.9609275064877822E-4</c:v>
                </c:pt>
                <c:pt idx="427">
                  <c:v>4.9608244857376983E-4</c:v>
                </c:pt>
                <c:pt idx="428">
                  <c:v>4.9607214805421306E-4</c:v>
                </c:pt>
                <c:pt idx="429">
                  <c:v>4.9606184908977007E-4</c:v>
                </c:pt>
                <c:pt idx="430">
                  <c:v>4.9605155168010368E-4</c:v>
                </c:pt>
                <c:pt idx="431">
                  <c:v>4.960412558248766E-4</c:v>
                </c:pt>
                <c:pt idx="432">
                  <c:v>4.960309615237513E-4</c:v>
                </c:pt>
                <c:pt idx="433">
                  <c:v>4.9602066877639083E-4</c:v>
                </c:pt>
                <c:pt idx="434">
                  <c:v>4.960103775824581E-4</c:v>
                </c:pt>
                <c:pt idx="435">
                  <c:v>4.9600008794161625E-4</c:v>
                </c:pt>
                <c:pt idx="436">
                  <c:v>4.9598979985352831E-4</c:v>
                </c:pt>
                <c:pt idx="437">
                  <c:v>4.9597951331785764E-4</c:v>
                </c:pt>
                <c:pt idx="438">
                  <c:v>4.9596922833426737E-4</c:v>
                </c:pt>
                <c:pt idx="439">
                  <c:v>4.9595894490242118E-4</c:v>
                </c:pt>
                <c:pt idx="440">
                  <c:v>4.9594866302198255E-4</c:v>
                </c:pt>
                <c:pt idx="441">
                  <c:v>4.9593838269261503E-4</c:v>
                </c:pt>
                <c:pt idx="442">
                  <c:v>4.9592810391398253E-4</c:v>
                </c:pt>
                <c:pt idx="443">
                  <c:v>4.9591782668574884E-4</c:v>
                </c:pt>
                <c:pt idx="444">
                  <c:v>4.9590755100757786E-4</c:v>
                </c:pt>
                <c:pt idx="445">
                  <c:v>4.958972768791338E-4</c:v>
                </c:pt>
                <c:pt idx="446">
                  <c:v>4.9588700430008067E-4</c:v>
                </c:pt>
                <c:pt idx="447">
                  <c:v>4.958767332700827E-4</c:v>
                </c:pt>
                <c:pt idx="448">
                  <c:v>4.9586646378880432E-4</c:v>
                </c:pt>
                <c:pt idx="449">
                  <c:v>4.9585619585590986E-4</c:v>
                </c:pt>
                <c:pt idx="450">
                  <c:v>4.9584592947106399E-4</c:v>
                </c:pt>
                <c:pt idx="451">
                  <c:v>4.9583566463393136E-4</c:v>
                </c:pt>
                <c:pt idx="452">
                  <c:v>4.9582540134417673E-4</c:v>
                </c:pt>
                <c:pt idx="453">
                  <c:v>4.9581513960146497E-4</c:v>
                </c:pt>
                <c:pt idx="454">
                  <c:v>4.9580487940546097E-4</c:v>
                </c:pt>
                <c:pt idx="455">
                  <c:v>4.9579462075582969E-4</c:v>
                </c:pt>
                <c:pt idx="456">
                  <c:v>4.9578436365223645E-4</c:v>
                </c:pt>
                <c:pt idx="457">
                  <c:v>4.9577410809434634E-4</c:v>
                </c:pt>
                <c:pt idx="458">
                  <c:v>4.9576385408182477E-4</c:v>
                </c:pt>
                <c:pt idx="459">
                  <c:v>4.9575360161433727E-4</c:v>
                </c:pt>
                <c:pt idx="460">
                  <c:v>4.9574335069154935E-4</c:v>
                </c:pt>
                <c:pt idx="461">
                  <c:v>4.9573310131312655E-4</c:v>
                </c:pt>
                <c:pt idx="462">
                  <c:v>4.9572285347873472E-4</c:v>
                </c:pt>
                <c:pt idx="463">
                  <c:v>4.9571260718803969E-4</c:v>
                </c:pt>
                <c:pt idx="464">
                  <c:v>4.9570236244070743E-4</c:v>
                </c:pt>
                <c:pt idx="465">
                  <c:v>4.95692119236404E-4</c:v>
                </c:pt>
                <c:pt idx="466">
                  <c:v>4.9568187757479537E-4</c:v>
                </c:pt>
                <c:pt idx="467">
                  <c:v>4.9567163745554781E-4</c:v>
                </c:pt>
                <c:pt idx="468">
                  <c:v>4.9566139887832782E-4</c:v>
                </c:pt>
                <c:pt idx="469">
                  <c:v>4.9565116184280169E-4</c:v>
                </c:pt>
                <c:pt idx="470">
                  <c:v>4.9564092634863614E-4</c:v>
                </c:pt>
                <c:pt idx="471">
                  <c:v>4.9563069239549765E-4</c:v>
                </c:pt>
                <c:pt idx="472">
                  <c:v>4.9562045998305295E-4</c:v>
                </c:pt>
                <c:pt idx="473">
                  <c:v>4.9561022911096897E-4</c:v>
                </c:pt>
                <c:pt idx="474">
                  <c:v>4.9559999977891254E-4</c:v>
                </c:pt>
                <c:pt idx="475">
                  <c:v>4.955897719865507E-4</c:v>
                </c:pt>
                <c:pt idx="476">
                  <c:v>4.9557954573355059E-4</c:v>
                </c:pt>
                <c:pt idx="477">
                  <c:v>4.9556932101957947E-4</c:v>
                </c:pt>
                <c:pt idx="478">
                  <c:v>4.9555909784430462E-4</c:v>
                </c:pt>
                <c:pt idx="479">
                  <c:v>4.9554887620739349E-4</c:v>
                </c:pt>
                <c:pt idx="480">
                  <c:v>4.9553865610851367E-4</c:v>
                </c:pt>
                <c:pt idx="481">
                  <c:v>4.9552843754733275E-4</c:v>
                </c:pt>
                <c:pt idx="482">
                  <c:v>4.9551822052351841E-4</c:v>
                </c:pt>
                <c:pt idx="483">
                  <c:v>4.9550800503673847E-4</c:v>
                </c:pt>
                <c:pt idx="484">
                  <c:v>4.9549779108666071E-4</c:v>
                </c:pt>
                <c:pt idx="485">
                  <c:v>4.9548757867295349E-4</c:v>
                </c:pt>
                <c:pt idx="486">
                  <c:v>4.954773677952846E-4</c:v>
                </c:pt>
                <c:pt idx="487">
                  <c:v>4.9546715845332238E-4</c:v>
                </c:pt>
                <c:pt idx="488">
                  <c:v>4.9545695064673518E-4</c:v>
                </c:pt>
                <c:pt idx="489">
                  <c:v>4.9544674437519134E-4</c:v>
                </c:pt>
                <c:pt idx="490">
                  <c:v>4.9543653963835942E-4</c:v>
                </c:pt>
                <c:pt idx="491">
                  <c:v>4.9542633643590798E-4</c:v>
                </c:pt>
                <c:pt idx="492">
                  <c:v>4.9541613476750568E-4</c:v>
                </c:pt>
                <c:pt idx="493">
                  <c:v>4.9540593463282142E-4</c:v>
                </c:pt>
                <c:pt idx="494">
                  <c:v>4.9539573603152418E-4</c:v>
                </c:pt>
                <c:pt idx="495">
                  <c:v>4.9538553896328274E-4</c:v>
                </c:pt>
                <c:pt idx="496">
                  <c:v>4.953753434277662E-4</c:v>
                </c:pt>
                <c:pt idx="497">
                  <c:v>4.9536514942464388E-4</c:v>
                </c:pt>
              </c:numCache>
            </c:numRef>
          </c:val>
        </c:ser>
        <c:ser>
          <c:idx val="5"/>
          <c:order val="5"/>
          <c:tx>
            <c:strRef>
              <c:f>US!$T$3</c:f>
              <c:strCache>
                <c:ptCount val="1"/>
                <c:pt idx="0">
                  <c:v>predicted active cases</c:v>
                </c:pt>
              </c:strCache>
            </c:strRef>
          </c:tx>
          <c:spPr>
            <a:ln>
              <a:solidFill>
                <a:srgbClr val="C00000">
                  <a:alpha val="7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US!$T$4:$T$501</c:f>
              <c:numCache>
                <c:formatCode>0.0%</c:formatCode>
                <c:ptCount val="498"/>
                <c:pt idx="0">
                  <c:v>5.0117647058823525E-4</c:v>
                </c:pt>
                <c:pt idx="1">
                  <c:v>6.8537970588235296E-4</c:v>
                </c:pt>
                <c:pt idx="2">
                  <c:v>9.1047058823529416E-4</c:v>
                </c:pt>
                <c:pt idx="3">
                  <c:v>1.1249323529411764E-3</c:v>
                </c:pt>
                <c:pt idx="4">
                  <c:v>1.4170138235294117E-3</c:v>
                </c:pt>
                <c:pt idx="5">
                  <c:v>1.7702597058823532E-3</c:v>
                </c:pt>
                <c:pt idx="6">
                  <c:v>2.1454111764705884E-3</c:v>
                </c:pt>
                <c:pt idx="7">
                  <c:v>2.5491088235294118E-3</c:v>
                </c:pt>
                <c:pt idx="8">
                  <c:v>2.9302326470588233E-3</c:v>
                </c:pt>
                <c:pt idx="9">
                  <c:v>3.3916491176470588E-3</c:v>
                </c:pt>
                <c:pt idx="10">
                  <c:v>3.9154411764705885E-3</c:v>
                </c:pt>
                <c:pt idx="11">
                  <c:v>4.478533823529412E-3</c:v>
                </c:pt>
                <c:pt idx="12">
                  <c:v>5.095294117647059E-3</c:v>
                </c:pt>
                <c:pt idx="13">
                  <c:v>5.7635294117647055E-3</c:v>
                </c:pt>
                <c:pt idx="14">
                  <c:v>6.431341092436974E-3</c:v>
                </c:pt>
                <c:pt idx="15">
                  <c:v>6.7864663865546213E-3</c:v>
                </c:pt>
                <c:pt idx="16">
                  <c:v>7.1398375630252102E-3</c:v>
                </c:pt>
                <c:pt idx="17">
                  <c:v>7.5721440336134465E-3</c:v>
                </c:pt>
                <c:pt idx="18">
                  <c:v>7.9411769747899166E-3</c:v>
                </c:pt>
                <c:pt idx="19">
                  <c:v>8.4208655042016817E-3</c:v>
                </c:pt>
                <c:pt idx="20">
                  <c:v>8.7860769747899158E-3</c:v>
                </c:pt>
                <c:pt idx="21">
                  <c:v>8.9933343277310927E-3</c:v>
                </c:pt>
                <c:pt idx="22">
                  <c:v>9.2208266806722682E-3</c:v>
                </c:pt>
                <c:pt idx="23">
                  <c:v>9.5037612755102044E-3</c:v>
                </c:pt>
                <c:pt idx="24">
                  <c:v>9.746688009162098E-3</c:v>
                </c:pt>
                <c:pt idx="25">
                  <c:v>9.9693201152869573E-3</c:v>
                </c:pt>
                <c:pt idx="26">
                  <c:v>1.0155608001948216E-2</c:v>
                </c:pt>
                <c:pt idx="27">
                  <c:v>1.0304775368976338E-2</c:v>
                </c:pt>
                <c:pt idx="28">
                  <c:v>1.0413067496610666E-2</c:v>
                </c:pt>
                <c:pt idx="29">
                  <c:v>1.071048655623057E-2</c:v>
                </c:pt>
                <c:pt idx="30">
                  <c:v>1.0991946789273354E-2</c:v>
                </c:pt>
                <c:pt idx="31">
                  <c:v>1.1226947896054697E-2</c:v>
                </c:pt>
                <c:pt idx="32">
                  <c:v>1.1465666429815821E-2</c:v>
                </c:pt>
                <c:pt idx="33">
                  <c:v>1.1550872815576122E-2</c:v>
                </c:pt>
                <c:pt idx="34">
                  <c:v>1.1734625321544172E-2</c:v>
                </c:pt>
                <c:pt idx="35">
                  <c:v>1.2061607203900907E-2</c:v>
                </c:pt>
                <c:pt idx="36">
                  <c:v>1.2416153364682669E-2</c:v>
                </c:pt>
                <c:pt idx="37">
                  <c:v>1.2662325776955466E-2</c:v>
                </c:pt>
                <c:pt idx="38">
                  <c:v>1.338415043403406E-2</c:v>
                </c:pt>
                <c:pt idx="39">
                  <c:v>1.3664038550423481E-2</c:v>
                </c:pt>
                <c:pt idx="40">
                  <c:v>1.4463213370569678E-2</c:v>
                </c:pt>
                <c:pt idx="41">
                  <c:v>1.4794320353814696E-2</c:v>
                </c:pt>
                <c:pt idx="42">
                  <c:v>1.5695592742957669E-2</c:v>
                </c:pt>
                <c:pt idx="43">
                  <c:v>1.6101692490590565E-2</c:v>
                </c:pt>
                <c:pt idx="44">
                  <c:v>1.6514500429272289E-2</c:v>
                </c:pt>
                <c:pt idx="45">
                  <c:v>1.7555694574562648E-2</c:v>
                </c:pt>
                <c:pt idx="46">
                  <c:v>1.8039915893269507E-2</c:v>
                </c:pt>
                <c:pt idx="47">
                  <c:v>1.9215417886029214E-2</c:v>
                </c:pt>
                <c:pt idx="48">
                  <c:v>1.9801018544909392E-2</c:v>
                </c:pt>
                <c:pt idx="49">
                  <c:v>2.1152819753169221E-2</c:v>
                </c:pt>
                <c:pt idx="50">
                  <c:v>2.1845369245405387E-2</c:v>
                </c:pt>
                <c:pt idx="51">
                  <c:v>2.2560682909748851E-2</c:v>
                </c:pt>
                <c:pt idx="52">
                  <c:v>2.3666179180161201E-2</c:v>
                </c:pt>
                <c:pt idx="53">
                  <c:v>2.4442090731434746E-2</c:v>
                </c:pt>
                <c:pt idx="54">
                  <c:v>2.5637578231562461E-2</c:v>
                </c:pt>
                <c:pt idx="55">
                  <c:v>2.6474709689478373E-2</c:v>
                </c:pt>
                <c:pt idx="56">
                  <c:v>2.6789135017480925E-2</c:v>
                </c:pt>
                <c:pt idx="57">
                  <c:v>2.7610657041302285E-2</c:v>
                </c:pt>
                <c:pt idx="58">
                  <c:v>2.8460994725970089E-2</c:v>
                </c:pt>
                <c:pt idx="59">
                  <c:v>2.9758973558962454E-2</c:v>
                </c:pt>
                <c:pt idx="60">
                  <c:v>3.0653005541349684E-2</c:v>
                </c:pt>
                <c:pt idx="61">
                  <c:v>3.089782873709282E-2</c:v>
                </c:pt>
                <c:pt idx="62">
                  <c:v>3.1739509958086935E-2</c:v>
                </c:pt>
                <c:pt idx="63">
                  <c:v>3.185916434610208E-2</c:v>
                </c:pt>
                <c:pt idx="64">
                  <c:v>3.2615812897226669E-2</c:v>
                </c:pt>
                <c:pt idx="65">
                  <c:v>3.337321431317658E-2</c:v>
                </c:pt>
                <c:pt idx="66">
                  <c:v>3.3293042318166537E-2</c:v>
                </c:pt>
                <c:pt idx="67">
                  <c:v>3.3952652175385047E-2</c:v>
                </c:pt>
                <c:pt idx="68">
                  <c:v>3.3698661661025232E-2</c:v>
                </c:pt>
                <c:pt idx="69">
                  <c:v>3.4230831447478502E-2</c:v>
                </c:pt>
                <c:pt idx="70">
                  <c:v>3.4736864750689024E-2</c:v>
                </c:pt>
                <c:pt idx="71">
                  <c:v>3.5253523667761237E-2</c:v>
                </c:pt>
                <c:pt idx="72">
                  <c:v>3.5742533327297217E-2</c:v>
                </c:pt>
                <c:pt idx="73">
                  <c:v>3.5319174298259925E-2</c:v>
                </c:pt>
                <c:pt idx="74">
                  <c:v>3.5797556735240696E-2</c:v>
                </c:pt>
                <c:pt idx="75">
                  <c:v>3.6244234125504378E-2</c:v>
                </c:pt>
                <c:pt idx="76">
                  <c:v>3.6704093199993487E-2</c:v>
                </c:pt>
                <c:pt idx="77">
                  <c:v>3.7132785465834095E-2</c:v>
                </c:pt>
                <c:pt idx="78">
                  <c:v>3.7582630386639143E-2</c:v>
                </c:pt>
                <c:pt idx="79">
                  <c:v>3.8007047363972223E-2</c:v>
                </c:pt>
                <c:pt idx="80">
                  <c:v>3.8404037806899043E-2</c:v>
                </c:pt>
                <c:pt idx="81">
                  <c:v>3.8834575969728079E-2</c:v>
                </c:pt>
                <c:pt idx="82">
                  <c:v>3.9245619079320518E-2</c:v>
                </c:pt>
                <c:pt idx="83">
                  <c:v>3.970389615666739E-2</c:v>
                </c:pt>
                <c:pt idx="84">
                  <c:v>4.0154126856117162E-2</c:v>
                </c:pt>
                <c:pt idx="85">
                  <c:v>4.0597486348541427E-2</c:v>
                </c:pt>
                <c:pt idx="86">
                  <c:v>4.1032655385453795E-2</c:v>
                </c:pt>
                <c:pt idx="87">
                  <c:v>4.1304250728549895E-2</c:v>
                </c:pt>
                <c:pt idx="88">
                  <c:v>4.1626391147079216E-2</c:v>
                </c:pt>
                <c:pt idx="89">
                  <c:v>4.1932819303603069E-2</c:v>
                </c:pt>
                <c:pt idx="90">
                  <c:v>4.2224728894705216E-2</c:v>
                </c:pt>
                <c:pt idx="91">
                  <c:v>4.2500123553055082E-2</c:v>
                </c:pt>
                <c:pt idx="92">
                  <c:v>4.2760299037820852E-2</c:v>
                </c:pt>
                <c:pt idx="93">
                  <c:v>4.3002625696705696E-2</c:v>
                </c:pt>
                <c:pt idx="94">
                  <c:v>4.3227876227933587E-2</c:v>
                </c:pt>
                <c:pt idx="95">
                  <c:v>4.3437038988690495E-2</c:v>
                </c:pt>
                <c:pt idx="96">
                  <c:v>4.3626528099939554E-2</c:v>
                </c:pt>
                <c:pt idx="97">
                  <c:v>4.379655929454597E-2</c:v>
                </c:pt>
                <c:pt idx="98">
                  <c:v>4.3942336588734823E-2</c:v>
                </c:pt>
                <c:pt idx="99">
                  <c:v>4.406293885826422E-2</c:v>
                </c:pt>
                <c:pt idx="100">
                  <c:v>4.4157324390515784E-2</c:v>
                </c:pt>
                <c:pt idx="101">
                  <c:v>4.4224497946206746E-2</c:v>
                </c:pt>
                <c:pt idx="102">
                  <c:v>4.4274997204140125E-2</c:v>
                </c:pt>
                <c:pt idx="103">
                  <c:v>4.4304098656309493E-2</c:v>
                </c:pt>
                <c:pt idx="104">
                  <c:v>4.4311668237260113E-2</c:v>
                </c:pt>
                <c:pt idx="105">
                  <c:v>4.4297497574502784E-2</c:v>
                </c:pt>
                <c:pt idx="106">
                  <c:v>4.4261517957410762E-2</c:v>
                </c:pt>
                <c:pt idx="107">
                  <c:v>4.4203567064286048E-2</c:v>
                </c:pt>
                <c:pt idx="108">
                  <c:v>4.4123669367804742E-2</c:v>
                </c:pt>
                <c:pt idx="109">
                  <c:v>4.5214129958378188E-2</c:v>
                </c:pt>
                <c:pt idx="110">
                  <c:v>4.6389106357635435E-2</c:v>
                </c:pt>
                <c:pt idx="111">
                  <c:v>4.7650825095601576E-2</c:v>
                </c:pt>
                <c:pt idx="112">
                  <c:v>4.9007296167847013E-2</c:v>
                </c:pt>
                <c:pt idx="113">
                  <c:v>5.0467424491254305E-2</c:v>
                </c:pt>
                <c:pt idx="114">
                  <c:v>5.2040753362791056E-2</c:v>
                </c:pt>
                <c:pt idx="115">
                  <c:v>5.373749576395178E-2</c:v>
                </c:pt>
                <c:pt idx="116">
                  <c:v>5.5568553213166345E-2</c:v>
                </c:pt>
                <c:pt idx="117">
                  <c:v>5.6108490044771933E-2</c:v>
                </c:pt>
                <c:pt idx="118">
                  <c:v>5.6669865567187255E-2</c:v>
                </c:pt>
                <c:pt idx="119">
                  <c:v>5.7261468593819517E-2</c:v>
                </c:pt>
                <c:pt idx="120">
                  <c:v>5.7886326641011274E-2</c:v>
                </c:pt>
                <c:pt idx="121">
                  <c:v>5.8547576939387738E-2</c:v>
                </c:pt>
                <c:pt idx="122">
                  <c:v>5.9248503454654093E-2</c:v>
                </c:pt>
                <c:pt idx="123">
                  <c:v>5.8800197202485437E-2</c:v>
                </c:pt>
                <c:pt idx="124">
                  <c:v>5.8216229315023828E-2</c:v>
                </c:pt>
                <c:pt idx="125">
                  <c:v>5.7487510704895446E-2</c:v>
                </c:pt>
                <c:pt idx="126">
                  <c:v>5.6599064006389352E-2</c:v>
                </c:pt>
                <c:pt idx="127">
                  <c:v>5.553457407813428E-2</c:v>
                </c:pt>
                <c:pt idx="128">
                  <c:v>5.4276292324953561E-2</c:v>
                </c:pt>
                <c:pt idx="129">
                  <c:v>5.4123909351148421E-2</c:v>
                </c:pt>
                <c:pt idx="130">
                  <c:v>5.3808787054692352E-2</c:v>
                </c:pt>
                <c:pt idx="131">
                  <c:v>5.4735850102482761E-2</c:v>
                </c:pt>
                <c:pt idx="132">
                  <c:v>5.5699838649652209E-2</c:v>
                </c:pt>
                <c:pt idx="133">
                  <c:v>5.5375170211462127E-2</c:v>
                </c:pt>
                <c:pt idx="134">
                  <c:v>5.4988331897544436E-2</c:v>
                </c:pt>
                <c:pt idx="135">
                  <c:v>5.4540240190515309E-2</c:v>
                </c:pt>
                <c:pt idx="136">
                  <c:v>5.5298123789623031E-2</c:v>
                </c:pt>
                <c:pt idx="137">
                  <c:v>5.478722467072665E-2</c:v>
                </c:pt>
                <c:pt idx="138">
                  <c:v>5.4272431964800548E-2</c:v>
                </c:pt>
                <c:pt idx="139">
                  <c:v>5.3768163401223694E-2</c:v>
                </c:pt>
                <c:pt idx="140">
                  <c:v>5.3284044178643436E-2</c:v>
                </c:pt>
                <c:pt idx="141">
                  <c:v>5.2830978513604548E-2</c:v>
                </c:pt>
                <c:pt idx="142">
                  <c:v>5.2421307222983791E-2</c:v>
                </c:pt>
                <c:pt idx="143">
                  <c:v>5.1930703847564187E-2</c:v>
                </c:pt>
                <c:pt idx="144">
                  <c:v>5.1417501583632133E-2</c:v>
                </c:pt>
                <c:pt idx="145">
                  <c:v>5.0894896222319561E-2</c:v>
                </c:pt>
                <c:pt idx="146">
                  <c:v>5.0257226577028961E-2</c:v>
                </c:pt>
                <c:pt idx="147">
                  <c:v>5.0814717312631534E-2</c:v>
                </c:pt>
                <c:pt idx="148">
                  <c:v>5.1433091297791361E-2</c:v>
                </c:pt>
                <c:pt idx="149">
                  <c:v>5.2114377622390823E-2</c:v>
                </c:pt>
                <c:pt idx="150">
                  <c:v>5.1593632174946544E-2</c:v>
                </c:pt>
                <c:pt idx="151">
                  <c:v>5.2251264532173818E-2</c:v>
                </c:pt>
                <c:pt idx="152">
                  <c:v>5.1871094920285486E-2</c:v>
                </c:pt>
                <c:pt idx="153">
                  <c:v>5.1498249646590735E-2</c:v>
                </c:pt>
                <c:pt idx="154">
                  <c:v>5.1137087921459962E-2</c:v>
                </c:pt>
                <c:pt idx="155">
                  <c:v>5.0786929076427331E-2</c:v>
                </c:pt>
                <c:pt idx="156">
                  <c:v>5.0446418572504481E-2</c:v>
                </c:pt>
                <c:pt idx="157">
                  <c:v>4.893271969001798E-2</c:v>
                </c:pt>
                <c:pt idx="158">
                  <c:v>4.7385526492807521E-2</c:v>
                </c:pt>
                <c:pt idx="159">
                  <c:v>4.5812416249901261E-2</c:v>
                </c:pt>
                <c:pt idx="160">
                  <c:v>4.5154213371297866E-2</c:v>
                </c:pt>
                <c:pt idx="161">
                  <c:v>4.4509167752427539E-2</c:v>
                </c:pt>
                <c:pt idx="162">
                  <c:v>4.3780322977104054E-2</c:v>
                </c:pt>
                <c:pt idx="163">
                  <c:v>4.2957884467662806E-2</c:v>
                </c:pt>
                <c:pt idx="164">
                  <c:v>4.2031960030704751E-2</c:v>
                </c:pt>
                <c:pt idx="165">
                  <c:v>4.1088540731508721E-2</c:v>
                </c:pt>
                <c:pt idx="166">
                  <c:v>4.1152337186951223E-2</c:v>
                </c:pt>
                <c:pt idx="167">
                  <c:v>4.1244138446980001E-2</c:v>
                </c:pt>
                <c:pt idx="168">
                  <c:v>4.1360762854972227E-2</c:v>
                </c:pt>
                <c:pt idx="169">
                  <c:v>4.0691512488555542E-2</c:v>
                </c:pt>
                <c:pt idx="170">
                  <c:v>4.0009549194767964E-2</c:v>
                </c:pt>
                <c:pt idx="171">
                  <c:v>3.9316588464446335E-2</c:v>
                </c:pt>
                <c:pt idx="172">
                  <c:v>3.8674152516122461E-2</c:v>
                </c:pt>
                <c:pt idx="173">
                  <c:v>3.8833006190995785E-2</c:v>
                </c:pt>
                <c:pt idx="174">
                  <c:v>3.8145396861886713E-2</c:v>
                </c:pt>
                <c:pt idx="175">
                  <c:v>3.7460181667477666E-2</c:v>
                </c:pt>
                <c:pt idx="176">
                  <c:v>3.6781153064845917E-2</c:v>
                </c:pt>
                <c:pt idx="177">
                  <c:v>3.6114601435145555E-2</c:v>
                </c:pt>
                <c:pt idx="178">
                  <c:v>3.5467816062714819E-2</c:v>
                </c:pt>
                <c:pt idx="179">
                  <c:v>3.4849129739846746E-2</c:v>
                </c:pt>
                <c:pt idx="180">
                  <c:v>3.4261191202081515E-2</c:v>
                </c:pt>
                <c:pt idx="181">
                  <c:v>3.3634697917339126E-2</c:v>
                </c:pt>
                <c:pt idx="182">
                  <c:v>3.2965331465636696E-2</c:v>
                </c:pt>
                <c:pt idx="183">
                  <c:v>3.306054186828334E-2</c:v>
                </c:pt>
                <c:pt idx="184">
                  <c:v>3.3196796721626697E-2</c:v>
                </c:pt>
                <c:pt idx="185">
                  <c:v>3.3374395304911195E-2</c:v>
                </c:pt>
                <c:pt idx="186">
                  <c:v>3.3596108589703438E-2</c:v>
                </c:pt>
                <c:pt idx="187">
                  <c:v>3.3114856587669404E-2</c:v>
                </c:pt>
                <c:pt idx="188">
                  <c:v>3.2592091461457709E-2</c:v>
                </c:pt>
                <c:pt idx="189">
                  <c:v>3.2086334090790258E-2</c:v>
                </c:pt>
                <c:pt idx="190">
                  <c:v>3.1598503207473996E-2</c:v>
                </c:pt>
                <c:pt idx="191">
                  <c:v>3.1129041323681855E-2</c:v>
                </c:pt>
                <c:pt idx="192">
                  <c:v>3.0677993449615901E-2</c:v>
                </c:pt>
                <c:pt idx="193">
                  <c:v>3.0244924903674968E-2</c:v>
                </c:pt>
                <c:pt idx="194">
                  <c:v>2.9828831940228312E-2</c:v>
                </c:pt>
                <c:pt idx="195">
                  <c:v>2.9428493727171771E-2</c:v>
                </c:pt>
                <c:pt idx="196">
                  <c:v>2.9047205550497036E-2</c:v>
                </c:pt>
                <c:pt idx="197">
                  <c:v>2.868871994624167E-2</c:v>
                </c:pt>
                <c:pt idx="198">
                  <c:v>2.830419508043246E-2</c:v>
                </c:pt>
                <c:pt idx="199">
                  <c:v>2.7889453081311407E-2</c:v>
                </c:pt>
                <c:pt idx="200">
                  <c:v>2.744027941468434E-2</c:v>
                </c:pt>
                <c:pt idx="201">
                  <c:v>2.6952085472773772E-2</c:v>
                </c:pt>
                <c:pt idx="202">
                  <c:v>2.6468119651999598E-2</c:v>
                </c:pt>
                <c:pt idx="203">
                  <c:v>2.599137778785976E-2</c:v>
                </c:pt>
                <c:pt idx="204">
                  <c:v>2.5521093558086554E-2</c:v>
                </c:pt>
                <c:pt idx="205">
                  <c:v>2.5056394865318098E-2</c:v>
                </c:pt>
                <c:pt idx="206">
                  <c:v>2.4596343700393122E-2</c:v>
                </c:pt>
                <c:pt idx="207">
                  <c:v>2.413995812405631E-2</c:v>
                </c:pt>
                <c:pt idx="208">
                  <c:v>2.3686240111974434E-2</c:v>
                </c:pt>
                <c:pt idx="209">
                  <c:v>2.3234210029962912E-2</c:v>
                </c:pt>
                <c:pt idx="210">
                  <c:v>2.2782920475338368E-2</c:v>
                </c:pt>
                <c:pt idx="211">
                  <c:v>2.2331176484275177E-2</c:v>
                </c:pt>
                <c:pt idx="212">
                  <c:v>2.1877495429532965E-2</c:v>
                </c:pt>
                <c:pt idx="213">
                  <c:v>2.142333924367509E-2</c:v>
                </c:pt>
                <c:pt idx="214">
                  <c:v>2.0970501126364179E-2</c:v>
                </c:pt>
                <c:pt idx="215">
                  <c:v>2.0521113238270088E-2</c:v>
                </c:pt>
                <c:pt idx="216">
                  <c:v>2.0077684771182294E-2</c:v>
                </c:pt>
                <c:pt idx="217">
                  <c:v>1.9640207632041617E-2</c:v>
                </c:pt>
                <c:pt idx="218">
                  <c:v>1.920848493405564E-2</c:v>
                </c:pt>
                <c:pt idx="219">
                  <c:v>1.8782358283868168E-2</c:v>
                </c:pt>
                <c:pt idx="220">
                  <c:v>1.836171641114389E-2</c:v>
                </c:pt>
                <c:pt idx="221">
                  <c:v>1.7946501069880549E-2</c:v>
                </c:pt>
                <c:pt idx="222">
                  <c:v>1.7536711891699096E-2</c:v>
                </c:pt>
                <c:pt idx="223">
                  <c:v>1.7132409814933598E-2</c:v>
                </c:pt>
                <c:pt idx="224">
                  <c:v>1.6733718646725324E-2</c:v>
                </c:pt>
                <c:pt idx="225">
                  <c:v>1.6340825917018291E-2</c:v>
                </c:pt>
                <c:pt idx="226">
                  <c:v>1.610467799723338E-2</c:v>
                </c:pt>
                <c:pt idx="227">
                  <c:v>1.5881101795263433E-2</c:v>
                </c:pt>
                <c:pt idx="228">
                  <c:v>1.5670514359853498E-2</c:v>
                </c:pt>
                <c:pt idx="229">
                  <c:v>1.5473581693381184E-2</c:v>
                </c:pt>
                <c:pt idx="230">
                  <c:v>1.529088610774643E-2</c:v>
                </c:pt>
                <c:pt idx="231">
                  <c:v>1.5122899246031399E-2</c:v>
                </c:pt>
                <c:pt idx="232">
                  <c:v>1.4970123063904515E-2</c:v>
                </c:pt>
                <c:pt idx="233">
                  <c:v>1.4833102852437045E-2</c:v>
                </c:pt>
                <c:pt idx="234">
                  <c:v>1.4712427411461046E-2</c:v>
                </c:pt>
                <c:pt idx="235">
                  <c:v>1.4608728704438011E-2</c:v>
                </c:pt>
                <c:pt idx="236">
                  <c:v>1.4522681153255753E-2</c:v>
                </c:pt>
                <c:pt idx="237">
                  <c:v>1.445500061107197E-2</c:v>
                </c:pt>
                <c:pt idx="238">
                  <c:v>1.440644307363239E-2</c:v>
                </c:pt>
                <c:pt idx="239">
                  <c:v>1.4377803217056879E-2</c:v>
                </c:pt>
                <c:pt idx="240">
                  <c:v>1.421923518413812E-2</c:v>
                </c:pt>
                <c:pt idx="241">
                  <c:v>1.4066444554157316E-2</c:v>
                </c:pt>
                <c:pt idx="242">
                  <c:v>1.3919235606163718E-2</c:v>
                </c:pt>
                <c:pt idx="243">
                  <c:v>1.3777064605613291E-2</c:v>
                </c:pt>
                <c:pt idx="244">
                  <c:v>1.363931414747316E-2</c:v>
                </c:pt>
                <c:pt idx="245">
                  <c:v>1.3505295183760996E-2</c:v>
                </c:pt>
                <c:pt idx="246">
                  <c:v>1.337425029133696E-2</c:v>
                </c:pt>
                <c:pt idx="247">
                  <c:v>1.3245347865013794E-2</c:v>
                </c:pt>
                <c:pt idx="248">
                  <c:v>1.3117675137828013E-2</c:v>
                </c:pt>
                <c:pt idx="249">
                  <c:v>1.2990230826743056E-2</c:v>
                </c:pt>
                <c:pt idx="250">
                  <c:v>1.2861917421074521E-2</c:v>
                </c:pt>
                <c:pt idx="251">
                  <c:v>1.2731533119860311E-2</c:v>
                </c:pt>
                <c:pt idx="252">
                  <c:v>1.2597763422245193E-2</c:v>
                </c:pt>
                <c:pt idx="253">
                  <c:v>1.2459172371205108E-2</c:v>
                </c:pt>
                <c:pt idx="254">
                  <c:v>1.2314193445141609E-2</c:v>
                </c:pt>
                <c:pt idx="255">
                  <c:v>1.2170824399730183E-2</c:v>
                </c:pt>
                <c:pt idx="256">
                  <c:v>1.2028795420391473E-2</c:v>
                </c:pt>
                <c:pt idx="257">
                  <c:v>1.1887818076361741E-2</c:v>
                </c:pt>
                <c:pt idx="258">
                  <c:v>1.1747623139559739E-2</c:v>
                </c:pt>
                <c:pt idx="259">
                  <c:v>1.160796630369482E-2</c:v>
                </c:pt>
                <c:pt idx="260">
                  <c:v>1.1468634007848536E-2</c:v>
                </c:pt>
                <c:pt idx="261">
                  <c:v>1.1329449356581107E-2</c:v>
                </c:pt>
                <c:pt idx="262">
                  <c:v>1.1190278719639896E-2</c:v>
                </c:pt>
                <c:pt idx="263">
                  <c:v>1.1051039121821609E-2</c:v>
                </c:pt>
                <c:pt idx="264">
                  <c:v>1.0911706487751227E-2</c:v>
                </c:pt>
                <c:pt idx="265">
                  <c:v>1.0772324808797877E-2</c:v>
                </c:pt>
                <c:pt idx="266">
                  <c:v>1.0633016302836458E-2</c:v>
                </c:pt>
                <c:pt idx="267">
                  <c:v>1.0493992641500043E-2</c:v>
                </c:pt>
                <c:pt idx="268">
                  <c:v>1.0355567324096053E-2</c:v>
                </c:pt>
                <c:pt idx="269">
                  <c:v>1.0218169282661754E-2</c:v>
                </c:pt>
                <c:pt idx="270">
                  <c:v>1.0081750163552521E-2</c:v>
                </c:pt>
                <c:pt idx="271">
                  <c:v>9.9462751324875739E-3</c:v>
                </c:pt>
                <c:pt idx="272">
                  <c:v>9.8117255917024079E-3</c:v>
                </c:pt>
                <c:pt idx="273">
                  <c:v>9.678098833026734E-3</c:v>
                </c:pt>
                <c:pt idx="274">
                  <c:v>9.5454073181069927E-3</c:v>
                </c:pt>
                <c:pt idx="275">
                  <c:v>9.4136775653770721E-3</c:v>
                </c:pt>
                <c:pt idx="276">
                  <c:v>9.2829486180268442E-3</c:v>
                </c:pt>
                <c:pt idx="277">
                  <c:v>9.1532700296713086E-3</c:v>
                </c:pt>
                <c:pt idx="278">
                  <c:v>9.0246992942594386E-3</c:v>
                </c:pt>
                <c:pt idx="279">
                  <c:v>8.8972986389430526E-3</c:v>
                </c:pt>
                <c:pt idx="280">
                  <c:v>8.7711310902334628E-3</c:v>
                </c:pt>
                <c:pt idx="281">
                  <c:v>8.6462557147074653E-3</c:v>
                </c:pt>
                <c:pt idx="282">
                  <c:v>8.5227219257211911E-3</c:v>
                </c:pt>
                <c:pt idx="283">
                  <c:v>8.4005627369775453E-3</c:v>
                </c:pt>
                <c:pt idx="284">
                  <c:v>8.2797868322854393E-3</c:v>
                </c:pt>
                <c:pt idx="285">
                  <c:v>8.1604064611635971E-3</c:v>
                </c:pt>
                <c:pt idx="286">
                  <c:v>8.0424368447139741E-3</c:v>
                </c:pt>
                <c:pt idx="287">
                  <c:v>7.9258953445363756E-3</c:v>
                </c:pt>
                <c:pt idx="288">
                  <c:v>7.8108006106230744E-3</c:v>
                </c:pt>
                <c:pt idx="289">
                  <c:v>7.6971717297663464E-3</c:v>
                </c:pt>
                <c:pt idx="290">
                  <c:v>7.5850273980104174E-3</c:v>
                </c:pt>
                <c:pt idx="291">
                  <c:v>7.4743851433984945E-3</c:v>
                </c:pt>
                <c:pt idx="292">
                  <c:v>7.3652606304066698E-3</c:v>
                </c:pt>
                <c:pt idx="293">
                  <c:v>7.2576670834803925E-3</c:v>
                </c:pt>
                <c:pt idx="294">
                  <c:v>7.1516148738975513E-3</c:v>
                </c:pt>
                <c:pt idx="295">
                  <c:v>7.0471113218506468E-3</c:v>
                </c:pt>
                <c:pt idx="296">
                  <c:v>6.9441607742550988E-3</c:v>
                </c:pt>
                <c:pt idx="297">
                  <c:v>6.8427650284456597E-3</c:v>
                </c:pt>
                <c:pt idx="298">
                  <c:v>6.7429241827216243E-3</c:v>
                </c:pt>
                <c:pt idx="299">
                  <c:v>6.6446380067579896E-3</c:v>
                </c:pt>
                <c:pt idx="300">
                  <c:v>6.5479057106558811E-3</c:v>
                </c:pt>
                <c:pt idx="301">
                  <c:v>6.4527257354580802E-3</c:v>
                </c:pt>
                <c:pt idx="302">
                  <c:v>6.3590955822752527E-3</c:v>
                </c:pt>
                <c:pt idx="303">
                  <c:v>6.2670116831877107E-3</c:v>
                </c:pt>
                <c:pt idx="304">
                  <c:v>6.1764693159664392E-3</c:v>
                </c:pt>
                <c:pt idx="305">
                  <c:v>6.0874625633788853E-3</c:v>
                </c:pt>
                <c:pt idx="306">
                  <c:v>5.9999843163426013E-3</c:v>
                </c:pt>
                <c:pt idx="307">
                  <c:v>5.9140263183073095E-3</c:v>
                </c:pt>
                <c:pt idx="308">
                  <c:v>5.8295792459110629E-3</c:v>
                </c:pt>
                <c:pt idx="309">
                  <c:v>5.7466328180991637E-3</c:v>
                </c:pt>
                <c:pt idx="310">
                  <c:v>5.6651759224371941E-3</c:v>
                </c:pt>
                <c:pt idx="311">
                  <c:v>5.5851967432048438E-3</c:v>
                </c:pt>
                <c:pt idx="312">
                  <c:v>5.5066828709278851E-3</c:v>
                </c:pt>
                <c:pt idx="313">
                  <c:v>5.4296213671830088E-3</c:v>
                </c:pt>
                <c:pt idx="314">
                  <c:v>5.3539987516735311E-3</c:v>
                </c:pt>
                <c:pt idx="315">
                  <c:v>5.2798010020760049E-3</c:v>
                </c:pt>
                <c:pt idx="316">
                  <c:v>5.2070135661440049E-3</c:v>
                </c:pt>
                <c:pt idx="317">
                  <c:v>5.1356213844347912E-3</c:v>
                </c:pt>
                <c:pt idx="318">
                  <c:v>5.0966974485304887E-3</c:v>
                </c:pt>
                <c:pt idx="319">
                  <c:v>5.0606871002327088E-3</c:v>
                </c:pt>
                <c:pt idx="320">
                  <c:v>5.0276554349088813E-3</c:v>
                </c:pt>
                <c:pt idx="321">
                  <c:v>4.9976955300270057E-3</c:v>
                </c:pt>
                <c:pt idx="322">
                  <c:v>4.9709068118198516E-3</c:v>
                </c:pt>
                <c:pt idx="323">
                  <c:v>4.9473954806955973E-3</c:v>
                </c:pt>
                <c:pt idx="324">
                  <c:v>4.9272749725257749E-3</c:v>
                </c:pt>
                <c:pt idx="325">
                  <c:v>4.9106664396038639E-3</c:v>
                </c:pt>
                <c:pt idx="326">
                  <c:v>4.8976992522376129E-3</c:v>
                </c:pt>
                <c:pt idx="327">
                  <c:v>4.8885115231788283E-3</c:v>
                </c:pt>
                <c:pt idx="328">
                  <c:v>4.8832506587306798E-3</c:v>
                </c:pt>
                <c:pt idx="329">
                  <c:v>4.8820739424989797E-3</c:v>
                </c:pt>
                <c:pt idx="330">
                  <c:v>4.8851491528016325E-3</c:v>
                </c:pt>
                <c:pt idx="331">
                  <c:v>4.8926552148103788E-3</c:v>
                </c:pt>
                <c:pt idx="332">
                  <c:v>4.8736943618565764E-3</c:v>
                </c:pt>
                <c:pt idx="333">
                  <c:v>4.8560339226015915E-3</c:v>
                </c:pt>
                <c:pt idx="334">
                  <c:v>4.839588362103458E-3</c:v>
                </c:pt>
                <c:pt idx="335">
                  <c:v>4.8242407678373636E-3</c:v>
                </c:pt>
                <c:pt idx="336">
                  <c:v>4.8098612325140361E-3</c:v>
                </c:pt>
                <c:pt idx="337">
                  <c:v>4.796305681411186E-3</c:v>
                </c:pt>
                <c:pt idx="338">
                  <c:v>4.783414588364716E-3</c:v>
                </c:pt>
                <c:pt idx="339">
                  <c:v>4.7710115870686354E-3</c:v>
                </c:pt>
                <c:pt idx="340">
                  <c:v>4.7589019704591534E-3</c:v>
                </c:pt>
                <c:pt idx="341">
                  <c:v>4.7468710704828493E-3</c:v>
                </c:pt>
                <c:pt idx="342">
                  <c:v>4.7346825099775468E-3</c:v>
                </c:pt>
                <c:pt idx="343">
                  <c:v>4.7220763176857852E-3</c:v>
                </c:pt>
                <c:pt idx="344">
                  <c:v>4.7087668965353118E-3</c:v>
                </c:pt>
                <c:pt idx="345">
                  <c:v>4.6944408346983133E-3</c:v>
                </c:pt>
                <c:pt idx="346">
                  <c:v>4.6787545482765112E-3</c:v>
                </c:pt>
                <c:pt idx="347">
                  <c:v>4.6633064208030381E-3</c:v>
                </c:pt>
                <c:pt idx="348">
                  <c:v>4.6480294782506246E-3</c:v>
                </c:pt>
                <c:pt idx="349">
                  <c:v>4.6328569156862771E-3</c:v>
                </c:pt>
                <c:pt idx="350">
                  <c:v>4.6177253506780001E-3</c:v>
                </c:pt>
                <c:pt idx="351">
                  <c:v>4.6025758483748246E-3</c:v>
                </c:pt>
                <c:pt idx="352">
                  <c:v>4.5873550790028108E-3</c:v>
                </c:pt>
                <c:pt idx="353">
                  <c:v>4.5720166242000856E-3</c:v>
                </c:pt>
                <c:pt idx="354">
                  <c:v>4.5565224473686173E-3</c:v>
                </c:pt>
                <c:pt idx="355">
                  <c:v>4.540844544543246E-3</c:v>
                </c:pt>
                <c:pt idx="356">
                  <c:v>4.5249667937108723E-3</c:v>
                </c:pt>
                <c:pt idx="357">
                  <c:v>4.5088870220658592E-3</c:v>
                </c:pt>
                <c:pt idx="358">
                  <c:v>4.4926193123779887E-3</c:v>
                </c:pt>
                <c:pt idx="359">
                  <c:v>4.4761965714967466E-3</c:v>
                </c:pt>
                <c:pt idx="360">
                  <c:v>4.45967338601391E-3</c:v>
                </c:pt>
                <c:pt idx="361">
                  <c:v>4.4431291922679503E-3</c:v>
                </c:pt>
                <c:pt idx="362">
                  <c:v>4.4265477469276346E-3</c:v>
                </c:pt>
                <c:pt idx="363">
                  <c:v>4.4099159779414816E-3</c:v>
                </c:pt>
                <c:pt idx="364">
                  <c:v>4.3932242306136951E-3</c:v>
                </c:pt>
                <c:pt idx="365">
                  <c:v>4.3764662527031439E-3</c:v>
                </c:pt>
                <c:pt idx="366">
                  <c:v>4.359639114402211E-3</c:v>
                </c:pt>
                <c:pt idx="367">
                  <c:v>4.342743051336263E-3</c:v>
                </c:pt>
                <c:pt idx="368">
                  <c:v>4.3257812168774577E-3</c:v>
                </c:pt>
                <c:pt idx="369">
                  <c:v>4.3087593283418863E-3</c:v>
                </c:pt>
                <c:pt idx="370">
                  <c:v>4.2916851897344174E-3</c:v>
                </c:pt>
                <c:pt idx="371">
                  <c:v>4.2745680716038551E-3</c:v>
                </c:pt>
                <c:pt idx="372">
                  <c:v>4.2574179262534579E-3</c:v>
                </c:pt>
                <c:pt idx="373">
                  <c:v>4.2402444139978627E-3</c:v>
                </c:pt>
                <c:pt idx="374">
                  <c:v>4.2230557133439931E-3</c:v>
                </c:pt>
                <c:pt idx="375">
                  <c:v>4.2058570848767718E-3</c:v>
                </c:pt>
                <c:pt idx="376">
                  <c:v>4.1886491552247281E-3</c:v>
                </c:pt>
                <c:pt idx="377">
                  <c:v>4.171433593660308E-3</c:v>
                </c:pt>
                <c:pt idx="378">
                  <c:v>4.1542129796441002E-3</c:v>
                </c:pt>
                <c:pt idx="379">
                  <c:v>4.1369906435285786E-3</c:v>
                </c:pt>
                <c:pt idx="380">
                  <c:v>4.1197704990715437E-3</c:v>
                </c:pt>
                <c:pt idx="381">
                  <c:v>4.102556871335445E-3</c:v>
                </c:pt>
                <c:pt idx="382">
                  <c:v>4.0853543244723529E-3</c:v>
                </c:pt>
                <c:pt idx="383">
                  <c:v>4.06816749499464E-3</c:v>
                </c:pt>
                <c:pt idx="384">
                  <c:v>4.0510009373996674E-3</c:v>
                </c:pt>
                <c:pt idx="385">
                  <c:v>4.0338589904735803E-3</c:v>
                </c:pt>
                <c:pt idx="386">
                  <c:v>4.0167456742671694E-3</c:v>
                </c:pt>
                <c:pt idx="387">
                  <c:v>3.9996646296407709E-3</c:v>
                </c:pt>
                <c:pt idx="388">
                  <c:v>3.9826191144430997E-3</c:v>
                </c:pt>
                <c:pt idx="389">
                  <c:v>3.9656120728512878E-3</c:v>
                </c:pt>
                <c:pt idx="390">
                  <c:v>3.9486462971901276E-3</c:v>
                </c:pt>
                <c:pt idx="391">
                  <c:v>3.9317247047047201E-3</c:v>
                </c:pt>
                <c:pt idx="392">
                  <c:v>3.9148502808918195E-3</c:v>
                </c:pt>
                <c:pt idx="393">
                  <c:v>3.8980260275302634E-3</c:v>
                </c:pt>
                <c:pt idx="394">
                  <c:v>3.8812549175426215E-3</c:v>
                </c:pt>
                <c:pt idx="395">
                  <c:v>3.8645398575743333E-3</c:v>
                </c:pt>
                <c:pt idx="396">
                  <c:v>3.8478836590062088E-3</c:v>
                </c:pt>
                <c:pt idx="397">
                  <c:v>3.8312890178805506E-3</c:v>
                </c:pt>
                <c:pt idx="398">
                  <c:v>3.8147585039051682E-3</c:v>
                </c:pt>
                <c:pt idx="399">
                  <c:v>3.7982945582884392E-3</c:v>
                </c:pt>
                <c:pt idx="400">
                  <c:v>3.7818994996356571E-3</c:v>
                </c:pt>
                <c:pt idx="401">
                  <c:v>3.7655755364830374E-3</c:v>
                </c:pt>
                <c:pt idx="402">
                  <c:v>3.7493247842393445E-3</c:v>
                </c:pt>
                <c:pt idx="403">
                  <c:v>3.7331492833216373E-3</c:v>
                </c:pt>
                <c:pt idx="404">
                  <c:v>3.7170510140833472E-3</c:v>
                </c:pt>
                <c:pt idx="405">
                  <c:v>3.7010319027085199E-3</c:v>
                </c:pt>
                <c:pt idx="406">
                  <c:v>3.6850938105502974E-3</c:v>
                </c:pt>
                <c:pt idx="407">
                  <c:v>3.6692385263051206E-3</c:v>
                </c:pt>
                <c:pt idx="408">
                  <c:v>3.6534677609069382E-3</c:v>
                </c:pt>
                <c:pt idx="409">
                  <c:v>3.6377831448776532E-3</c:v>
                </c:pt>
                <c:pt idx="410">
                  <c:v>3.6221862278016108E-3</c:v>
                </c:pt>
                <c:pt idx="411">
                  <c:v>3.606678479530113E-3</c:v>
                </c:pt>
                <c:pt idx="412">
                  <c:v>3.5912612926710173E-3</c:v>
                </c:pt>
                <c:pt idx="413">
                  <c:v>3.5759359858839302E-3</c:v>
                </c:pt>
                <c:pt idx="414">
                  <c:v>3.5607038074899813E-3</c:v>
                </c:pt>
                <c:pt idx="415">
                  <c:v>3.5455659389246681E-3</c:v>
                </c:pt>
                <c:pt idx="416">
                  <c:v>3.5305234976224882E-3</c:v>
                </c:pt>
                <c:pt idx="417">
                  <c:v>3.5155775390344371E-3</c:v>
                </c:pt>
                <c:pt idx="418">
                  <c:v>3.5007290576574901E-3</c:v>
                </c:pt>
                <c:pt idx="419">
                  <c:v>3.4859789872149784E-3</c:v>
                </c:pt>
                <c:pt idx="420">
                  <c:v>3.4713282004869579E-3</c:v>
                </c:pt>
                <c:pt idx="421">
                  <c:v>3.4567775097721866E-3</c:v>
                </c:pt>
                <c:pt idx="422">
                  <c:v>3.4423276678463141E-3</c:v>
                </c:pt>
                <c:pt idx="423">
                  <c:v>3.4279793692797394E-3</c:v>
                </c:pt>
                <c:pt idx="424">
                  <c:v>3.4137332519870211E-3</c:v>
                </c:pt>
                <c:pt idx="425">
                  <c:v>3.399589898892694E-3</c:v>
                </c:pt>
                <c:pt idx="426">
                  <c:v>3.3855498396157587E-3</c:v>
                </c:pt>
                <c:pt idx="427">
                  <c:v>3.3716135520965246E-3</c:v>
                </c:pt>
                <c:pt idx="428">
                  <c:v>3.3577814641141592E-3</c:v>
                </c:pt>
                <c:pt idx="429">
                  <c:v>3.3440539546700093E-3</c:v>
                </c:pt>
                <c:pt idx="430">
                  <c:v>3.3304313552387286E-3</c:v>
                </c:pt>
                <c:pt idx="431">
                  <c:v>3.3169139509141125E-3</c:v>
                </c:pt>
                <c:pt idx="432">
                  <c:v>3.3035019814959769E-3</c:v>
                </c:pt>
                <c:pt idx="433">
                  <c:v>3.2901956425742443E-3</c:v>
                </c:pt>
                <c:pt idx="434">
                  <c:v>3.2769950866611674E-3</c:v>
                </c:pt>
                <c:pt idx="435">
                  <c:v>3.2639004243954811E-3</c:v>
                </c:pt>
                <c:pt idx="436">
                  <c:v>3.250911725784737E-3</c:v>
                </c:pt>
                <c:pt idx="437">
                  <c:v>3.2380290214582869E-3</c:v>
                </c:pt>
                <c:pt idx="438">
                  <c:v>3.2554845926431163E-3</c:v>
                </c:pt>
                <c:pt idx="439">
                  <c:v>3.2749904777816777E-3</c:v>
                </c:pt>
                <c:pt idx="440">
                  <c:v>3.296661641270981E-3</c:v>
                </c:pt>
                <c:pt idx="441">
                  <c:v>3.3206370279478519E-3</c:v>
                </c:pt>
                <c:pt idx="442">
                  <c:v>3.347064766316596E-3</c:v>
                </c:pt>
                <c:pt idx="443">
                  <c:v>3.3761027598436613E-3</c:v>
                </c:pt>
                <c:pt idx="444">
                  <c:v>3.4079193242965086E-3</c:v>
                </c:pt>
                <c:pt idx="445">
                  <c:v>3.4426938650063041E-3</c:v>
                </c:pt>
                <c:pt idx="446">
                  <c:v>3.480617596389323E-3</c:v>
                </c:pt>
                <c:pt idx="447">
                  <c:v>3.5218943061774105E-3</c:v>
                </c:pt>
                <c:pt idx="448">
                  <c:v>3.5667411669200637E-3</c:v>
                </c:pt>
                <c:pt idx="449">
                  <c:v>3.6153895974346752E-3</c:v>
                </c:pt>
                <c:pt idx="450">
                  <c:v>3.6680861769976675E-3</c:v>
                </c:pt>
                <c:pt idx="451">
                  <c:v>3.7250936151889302E-3</c:v>
                </c:pt>
                <c:pt idx="452">
                  <c:v>3.7564594916873651E-3</c:v>
                </c:pt>
                <c:pt idx="453">
                  <c:v>3.7887087506335202E-3</c:v>
                </c:pt>
                <c:pt idx="454">
                  <c:v>3.8217737223845043E-3</c:v>
                </c:pt>
                <c:pt idx="455">
                  <c:v>3.8555591514290682E-3</c:v>
                </c:pt>
                <c:pt idx="456">
                  <c:v>3.8899539243881726E-3</c:v>
                </c:pt>
                <c:pt idx="457">
                  <c:v>3.9248294205437521E-3</c:v>
                </c:pt>
                <c:pt idx="458">
                  <c:v>3.9600377104217436E-3</c:v>
                </c:pt>
                <c:pt idx="459">
                  <c:v>3.9954095975178929E-3</c:v>
                </c:pt>
                <c:pt idx="460">
                  <c:v>4.0307524909538629E-3</c:v>
                </c:pt>
                <c:pt idx="461">
                  <c:v>4.0658480959832235E-3</c:v>
                </c:pt>
                <c:pt idx="462">
                  <c:v>4.1004499083452982E-3</c:v>
                </c:pt>
                <c:pt idx="463">
                  <c:v>4.1342804974826113E-3</c:v>
                </c:pt>
                <c:pt idx="464">
                  <c:v>4.1670285625904583E-3</c:v>
                </c:pt>
                <c:pt idx="465">
                  <c:v>4.198345744349608E-3</c:v>
                </c:pt>
                <c:pt idx="466">
                  <c:v>4.2278431739997523E-3</c:v>
                </c:pt>
                <c:pt idx="467">
                  <c:v>4.2571488307330142E-3</c:v>
                </c:pt>
                <c:pt idx="468">
                  <c:v>4.2861905020075853E-3</c:v>
                </c:pt>
                <c:pt idx="469">
                  <c:v>4.3148947984657021E-3</c:v>
                </c:pt>
                <c:pt idx="470">
                  <c:v>4.3431900794203273E-3</c:v>
                </c:pt>
                <c:pt idx="471">
                  <c:v>4.3710076513263831E-3</c:v>
                </c:pt>
                <c:pt idx="472">
                  <c:v>4.39828315265532E-3</c:v>
                </c:pt>
                <c:pt idx="473">
                  <c:v>4.4249581481255506E-3</c:v>
                </c:pt>
                <c:pt idx="474">
                  <c:v>4.4509819556995244E-3</c:v>
                </c:pt>
                <c:pt idx="475">
                  <c:v>4.4763137319796956E-3</c:v>
                </c:pt>
                <c:pt idx="476">
                  <c:v>4.5009248440503044E-3</c:v>
                </c:pt>
                <c:pt idx="477">
                  <c:v>4.5248015584345297E-3</c:v>
                </c:pt>
                <c:pt idx="478">
                  <c:v>4.5479480806853477E-3</c:v>
                </c:pt>
                <c:pt idx="479">
                  <c:v>4.5703899822226298E-3</c:v>
                </c:pt>
                <c:pt idx="480">
                  <c:v>4.5921780543903305E-3</c:v>
                </c:pt>
                <c:pt idx="481">
                  <c:v>4.6133926333593901E-3</c:v>
                </c:pt>
                <c:pt idx="482">
                  <c:v>4.6340094128331693E-3</c:v>
                </c:pt>
                <c:pt idx="483">
                  <c:v>4.6540073554914504E-3</c:v>
                </c:pt>
                <c:pt idx="484">
                  <c:v>4.6733690592368959E-3</c:v>
                </c:pt>
                <c:pt idx="485">
                  <c:v>4.692080868975883E-3</c:v>
                </c:pt>
                <c:pt idx="486">
                  <c:v>4.71013291406964E-3</c:v>
                </c:pt>
                <c:pt idx="487">
                  <c:v>4.7275190545229906E-3</c:v>
                </c:pt>
                <c:pt idx="488">
                  <c:v>4.7442367162885257E-3</c:v>
                </c:pt>
                <c:pt idx="489">
                  <c:v>4.760286593332076E-3</c:v>
                </c:pt>
                <c:pt idx="490">
                  <c:v>4.7756721910657786E-3</c:v>
                </c:pt>
                <c:pt idx="491">
                  <c:v>4.7903991823771731E-3</c:v>
                </c:pt>
                <c:pt idx="492">
                  <c:v>4.8044745437329913E-3</c:v>
                </c:pt>
                <c:pt idx="493">
                  <c:v>4.8179054346783714E-3</c:v>
                </c:pt>
                <c:pt idx="494">
                  <c:v>4.8306977794462793E-3</c:v>
                </c:pt>
                <c:pt idx="495">
                  <c:v>4.8428545042947403E-3</c:v>
                </c:pt>
                <c:pt idx="496">
                  <c:v>4.8543733785541077E-3</c:v>
                </c:pt>
                <c:pt idx="497">
                  <c:v>4.8652536689522494E-3</c:v>
                </c:pt>
              </c:numCache>
            </c:numRef>
          </c:val>
        </c:ser>
        <c:marker val="1"/>
        <c:axId val="154347776"/>
        <c:axId val="154357760"/>
      </c:lineChart>
      <c:dateAx>
        <c:axId val="154347776"/>
        <c:scaling>
          <c:orientation val="minMax"/>
        </c:scaling>
        <c:axPos val="b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m/d/yy;@" sourceLinked="1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54357760"/>
        <c:crosses val="autoZero"/>
        <c:auto val="1"/>
        <c:lblOffset val="100"/>
        <c:majorUnit val="2"/>
        <c:majorTimeUnit val="months"/>
        <c:minorUnit val="7"/>
        <c:minorTimeUnit val="days"/>
      </c:dateAx>
      <c:valAx>
        <c:axId val="154357760"/>
        <c:scaling>
          <c:orientation val="minMax"/>
          <c:max val="1"/>
        </c:scaling>
        <c:axPos val="l"/>
        <c:majorGridlines/>
        <c:minorGridlines>
          <c:spPr>
            <a:ln>
              <a:prstDash val="sysDash"/>
            </a:ln>
          </c:spPr>
        </c:minorGridlines>
        <c:numFmt formatCode="0%" sourceLinked="1"/>
        <c:tickLblPos val="nextTo"/>
        <c:crossAx val="15434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53297453287805019"/>
          <c:y val="0.46559631265603996"/>
          <c:w val="0.39011091807685144"/>
          <c:h val="0.36654371642561751"/>
        </c:manualLayout>
      </c:layout>
      <c:spPr>
        <a:solidFill>
          <a:sysClr val="window" lastClr="FFFFFF">
            <a:alpha val="16000"/>
          </a:sysClr>
        </a:solidFill>
        <a:effectLst>
          <a:outerShdw blurRad="50800" dist="38100" dir="2700000" algn="tl" rotWithShape="0">
            <a:prstClr val="black">
              <a:alpha val="59000"/>
            </a:prstClr>
          </a:outerShdw>
        </a:effectLst>
      </c:spPr>
      <c:txPr>
        <a:bodyPr/>
        <a:lstStyle/>
        <a:p>
          <a:pPr>
            <a:defRPr sz="1200"/>
          </a:pPr>
          <a:endParaRPr lang="en-US"/>
        </a:p>
      </c:txPr>
    </c:legend>
    <c:plotVisOnly val="1"/>
  </c:chart>
  <c:spPr>
    <a:ln w="34925"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1414828619250315E-2"/>
          <c:y val="5.1993959138702403E-2"/>
          <c:w val="0.90774534675136542"/>
          <c:h val="0.87514803600150837"/>
        </c:manualLayout>
      </c:layout>
      <c:lineChart>
        <c:grouping val="standard"/>
        <c:ser>
          <c:idx val="0"/>
          <c:order val="0"/>
          <c:tx>
            <c:strRef>
              <c:f>Archive!$O$3</c:f>
              <c:strCache>
                <c:ptCount val="1"/>
                <c:pt idx="0">
                  <c:v>World cases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Archive!$O$4:$O$501</c:f>
              <c:numCache>
                <c:formatCode>0%</c:formatCode>
                <c:ptCount val="498"/>
                <c:pt idx="0">
                  <c:v>2.2719999999999999E-5</c:v>
                </c:pt>
                <c:pt idx="1">
                  <c:v>5.3467733333333336E-5</c:v>
                </c:pt>
                <c:pt idx="2">
                  <c:v>9.2747773333333336E-5</c:v>
                </c:pt>
                <c:pt idx="3">
                  <c:v>1.3424490666666668E-4</c:v>
                </c:pt>
                <c:pt idx="4">
                  <c:v>1.802122E-4</c:v>
                </c:pt>
                <c:pt idx="5">
                  <c:v>2.3795318666666667E-4</c:v>
                </c:pt>
                <c:pt idx="6">
                  <c:v>2.9906335999999994E-4</c:v>
                </c:pt>
                <c:pt idx="7">
                  <c:v>3.6226377333333334E-4</c:v>
                </c:pt>
                <c:pt idx="8">
                  <c:v>4.1931274666666662E-4</c:v>
                </c:pt>
                <c:pt idx="9">
                  <c:v>4.7780349333333328E-4</c:v>
                </c:pt>
                <c:pt idx="10">
                  <c:v>5.4765991999999994E-4</c:v>
                </c:pt>
                <c:pt idx="11">
                  <c:v>6.2056934666666658E-4</c:v>
                </c:pt>
                <c:pt idx="12">
                  <c:v>6.9639450666666666E-4</c:v>
                </c:pt>
                <c:pt idx="13">
                  <c:v>7.9265157333333329E-4</c:v>
                </c:pt>
                <c:pt idx="14">
                  <c:v>8.7294878666666661E-4</c:v>
                </c:pt>
                <c:pt idx="15">
                  <c:v>9.4055782666666661E-4</c:v>
                </c:pt>
                <c:pt idx="16">
                  <c:v>1.0105269066666665E-3</c:v>
                </c:pt>
                <c:pt idx="17">
                  <c:v>1.0910636266666667E-3</c:v>
                </c:pt>
                <c:pt idx="18">
                  <c:v>1.1709480933333332E-3</c:v>
                </c:pt>
                <c:pt idx="19">
                  <c:v>1.2493851066666666E-3</c:v>
                </c:pt>
                <c:pt idx="20">
                  <c:v>1.3432196533333331E-3</c:v>
                </c:pt>
                <c:pt idx="21">
                  <c:v>1.4153121066666666E-3</c:v>
                </c:pt>
                <c:pt idx="22">
                  <c:v>1.5016790638095238E-3</c:v>
                </c:pt>
                <c:pt idx="23">
                  <c:v>1.5904127589626356E-3</c:v>
                </c:pt>
                <c:pt idx="24">
                  <c:v>1.6815864065313386E-3</c:v>
                </c:pt>
                <c:pt idx="25">
                  <c:v>1.7744770470257726E-3</c:v>
                </c:pt>
                <c:pt idx="26">
                  <c:v>1.8689760361373133E-3</c:v>
                </c:pt>
                <c:pt idx="27">
                  <c:v>1.9649771326843979E-3</c:v>
                </c:pt>
                <c:pt idx="28">
                  <c:v>2.0609484325057638E-3</c:v>
                </c:pt>
                <c:pt idx="29">
                  <c:v>2.1581784506975849E-3</c:v>
                </c:pt>
                <c:pt idx="30">
                  <c:v>2.2577950660209009E-3</c:v>
                </c:pt>
                <c:pt idx="31">
                  <c:v>2.3597998368841107E-3</c:v>
                </c:pt>
                <c:pt idx="32">
                  <c:v>2.4635305642850243E-3</c:v>
                </c:pt>
                <c:pt idx="33">
                  <c:v>2.5691789573342306E-3</c:v>
                </c:pt>
                <c:pt idx="34">
                  <c:v>2.6770165195776699E-3</c:v>
                </c:pt>
                <c:pt idx="35">
                  <c:v>2.7859747434094001E-3</c:v>
                </c:pt>
                <c:pt idx="36">
                  <c:v>2.8979013013268671E-3</c:v>
                </c:pt>
                <c:pt idx="37">
                  <c:v>3.0118815640321787E-3</c:v>
                </c:pt>
                <c:pt idx="38">
                  <c:v>3.127889435613658E-3</c:v>
                </c:pt>
                <c:pt idx="39">
                  <c:v>3.2458908934761988E-3</c:v>
                </c:pt>
                <c:pt idx="40">
                  <c:v>3.3659075835286156E-3</c:v>
                </c:pt>
                <c:pt idx="41">
                  <c:v>3.4879716619109721E-3</c:v>
                </c:pt>
                <c:pt idx="42">
                  <c:v>3.6121264379030977E-3</c:v>
                </c:pt>
                <c:pt idx="43">
                  <c:v>3.7385424198360922E-3</c:v>
                </c:pt>
                <c:pt idx="44">
                  <c:v>3.8672997420219585E-3</c:v>
                </c:pt>
                <c:pt idx="45">
                  <c:v>3.9983938649681061E-3</c:v>
                </c:pt>
                <c:pt idx="46">
                  <c:v>4.1318197314698666E-3</c:v>
                </c:pt>
                <c:pt idx="47">
                  <c:v>4.2676253209037087E-3</c:v>
                </c:pt>
                <c:pt idx="48">
                  <c:v>4.4058469754478941E-3</c:v>
                </c:pt>
                <c:pt idx="49">
                  <c:v>4.5465020190176165E-3</c:v>
                </c:pt>
                <c:pt idx="50">
                  <c:v>4.6896953683142097E-3</c:v>
                </c:pt>
                <c:pt idx="51">
                  <c:v>4.8353912598822577E-3</c:v>
                </c:pt>
                <c:pt idx="52">
                  <c:v>4.983624812260422E-3</c:v>
                </c:pt>
                <c:pt idx="53">
                  <c:v>5.1344360518798182E-3</c:v>
                </c:pt>
                <c:pt idx="54">
                  <c:v>5.2878709341250153E-3</c:v>
                </c:pt>
                <c:pt idx="55">
                  <c:v>5.4439773270609382E-3</c:v>
                </c:pt>
                <c:pt idx="56">
                  <c:v>5.6028043149352908E-3</c:v>
                </c:pt>
                <c:pt idx="57">
                  <c:v>5.7644013947497569E-3</c:v>
                </c:pt>
                <c:pt idx="58">
                  <c:v>5.9288082554747705E-3</c:v>
                </c:pt>
                <c:pt idx="59">
                  <c:v>6.0960612754724355E-3</c:v>
                </c:pt>
                <c:pt idx="60">
                  <c:v>6.2662000807795423E-3</c:v>
                </c:pt>
                <c:pt idx="61">
                  <c:v>6.4392678457019905E-3</c:v>
                </c:pt>
                <c:pt idx="62">
                  <c:v>6.6153073025560808E-3</c:v>
                </c:pt>
                <c:pt idx="63">
                  <c:v>6.7943616416177985E-3</c:v>
                </c:pt>
                <c:pt idx="64">
                  <c:v>6.9764760777115018E-3</c:v>
                </c:pt>
                <c:pt idx="65">
                  <c:v>7.1616909587785315E-3</c:v>
                </c:pt>
                <c:pt idx="66">
                  <c:v>7.3500526990169139E-3</c:v>
                </c:pt>
                <c:pt idx="67">
                  <c:v>7.5416085579569714E-3</c:v>
                </c:pt>
                <c:pt idx="68">
                  <c:v>7.7364063102927242E-3</c:v>
                </c:pt>
                <c:pt idx="69">
                  <c:v>7.9344938082239053E-3</c:v>
                </c:pt>
                <c:pt idx="70">
                  <c:v>8.1359188320526913E-3</c:v>
                </c:pt>
                <c:pt idx="71">
                  <c:v>8.3407289849730028E-3</c:v>
                </c:pt>
                <c:pt idx="72">
                  <c:v>8.5489716441039098E-3</c:v>
                </c:pt>
                <c:pt idx="73">
                  <c:v>8.760694729163963E-3</c:v>
                </c:pt>
                <c:pt idx="74">
                  <c:v>8.9759470099644127E-3</c:v>
                </c:pt>
                <c:pt idx="75">
                  <c:v>9.1947779111487514E-3</c:v>
                </c:pt>
                <c:pt idx="76">
                  <c:v>9.4172372771751788E-3</c:v>
                </c:pt>
                <c:pt idx="77">
                  <c:v>9.6433754391112778E-3</c:v>
                </c:pt>
                <c:pt idx="78">
                  <c:v>9.8732432144547581E-3</c:v>
                </c:pt>
                <c:pt idx="79">
                  <c:v>1.0106891781112503E-2</c:v>
                </c:pt>
                <c:pt idx="80">
                  <c:v>1.0344373094413863E-2</c:v>
                </c:pt>
                <c:pt idx="81">
                  <c:v>1.0585739459847874E-2</c:v>
                </c:pt>
                <c:pt idx="82">
                  <c:v>1.0831043490663203E-2</c:v>
                </c:pt>
                <c:pt idx="83">
                  <c:v>1.1080338088640465E-2</c:v>
                </c:pt>
                <c:pt idx="84">
                  <c:v>1.133367645839182E-2</c:v>
                </c:pt>
                <c:pt idx="85">
                  <c:v>1.159111213471456E-2</c:v>
                </c:pt>
                <c:pt idx="86">
                  <c:v>1.1852699020473152E-2</c:v>
                </c:pt>
                <c:pt idx="87">
                  <c:v>1.2118491431324208E-2</c:v>
                </c:pt>
                <c:pt idx="88">
                  <c:v>1.2388544082327068E-2</c:v>
                </c:pt>
                <c:pt idx="89">
                  <c:v>1.2662912048801057E-2</c:v>
                </c:pt>
                <c:pt idx="90">
                  <c:v>1.294165073967023E-2</c:v>
                </c:pt>
                <c:pt idx="91">
                  <c:v>1.3224815887465016E-2</c:v>
                </c:pt>
                <c:pt idx="92">
                  <c:v>1.3512463532136755E-2</c:v>
                </c:pt>
                <c:pt idx="93">
                  <c:v>1.3804650003553073E-2</c:v>
                </c:pt>
                <c:pt idx="94">
                  <c:v>1.4101431912635137E-2</c:v>
                </c:pt>
                <c:pt idx="95">
                  <c:v>1.4402866108405906E-2</c:v>
                </c:pt>
                <c:pt idx="96">
                  <c:v>1.4709009665750977E-2</c:v>
                </c:pt>
                <c:pt idx="97">
                  <c:v>1.5019919875557067E-2</c:v>
                </c:pt>
                <c:pt idx="98">
                  <c:v>1.533565423555428E-2</c:v>
                </c:pt>
                <c:pt idx="99">
                  <c:v>1.5656270439239658E-2</c:v>
                </c:pt>
                <c:pt idx="100">
                  <c:v>1.598182636169055E-2</c:v>
                </c:pt>
                <c:pt idx="101">
                  <c:v>1.6312380041186444E-2</c:v>
                </c:pt>
                <c:pt idx="102">
                  <c:v>1.6647989655769125E-2</c:v>
                </c:pt>
                <c:pt idx="103">
                  <c:v>1.6988713498983659E-2</c:v>
                </c:pt>
                <c:pt idx="104">
                  <c:v>1.7334609956792611E-2</c:v>
                </c:pt>
                <c:pt idx="105">
                  <c:v>1.7685737484761734E-2</c:v>
                </c:pt>
                <c:pt idx="106">
                  <c:v>1.8042154584212818E-2</c:v>
                </c:pt>
                <c:pt idx="107">
                  <c:v>1.8403919777758161E-2</c:v>
                </c:pt>
                <c:pt idx="108">
                  <c:v>1.8771091584276107E-2</c:v>
                </c:pt>
                <c:pt idx="109">
                  <c:v>1.9143728492599328E-2</c:v>
                </c:pt>
                <c:pt idx="110">
                  <c:v>1.9521888936530018E-2</c:v>
                </c:pt>
                <c:pt idx="111">
                  <c:v>1.9905631268845869E-2</c:v>
                </c:pt>
                <c:pt idx="112">
                  <c:v>2.0295013734031999E-2</c:v>
                </c:pt>
                <c:pt idx="113">
                  <c:v>2.0690094439587831E-2</c:v>
                </c:pt>
                <c:pt idx="114">
                  <c:v>2.109093132595494E-2</c:v>
                </c:pt>
                <c:pt idx="115">
                  <c:v>2.149758213521049E-2</c:v>
                </c:pt>
                <c:pt idx="116">
                  <c:v>2.1910104378767895E-2</c:v>
                </c:pt>
                <c:pt idx="117">
                  <c:v>2.2328555304414317E-2</c:v>
                </c:pt>
                <c:pt idx="118">
                  <c:v>2.2752991862703357E-2</c:v>
                </c:pt>
                <c:pt idx="119">
                  <c:v>2.3183470672565189E-2</c:v>
                </c:pt>
                <c:pt idx="120">
                  <c:v>2.3620047986057352E-2</c:v>
                </c:pt>
                <c:pt idx="121">
                  <c:v>2.4062779652277252E-2</c:v>
                </c:pt>
                <c:pt idx="122">
                  <c:v>2.4511721080426586E-2</c:v>
                </c:pt>
                <c:pt idx="123">
                  <c:v>2.4966927202012643E-2</c:v>
                </c:pt>
                <c:pt idx="124">
                  <c:v>2.5428452432228261E-2</c:v>
                </c:pt>
                <c:pt idx="125">
                  <c:v>2.5896350630349063E-2</c:v>
                </c:pt>
                <c:pt idx="126">
                  <c:v>2.637067505915924E-2</c:v>
                </c:pt>
                <c:pt idx="127">
                  <c:v>2.6851478343439251E-2</c:v>
                </c:pt>
                <c:pt idx="128">
                  <c:v>2.7338812427563704E-2</c:v>
                </c:pt>
                <c:pt idx="129">
                  <c:v>2.7832728532257905E-2</c:v>
                </c:pt>
                <c:pt idx="130">
                  <c:v>2.8333277110554202E-2</c:v>
                </c:pt>
                <c:pt idx="131">
                  <c:v>2.8840507802973554E-2</c:v>
                </c:pt>
                <c:pt idx="132">
                  <c:v>2.9354469391934129E-2</c:v>
                </c:pt>
                <c:pt idx="133">
                  <c:v>2.9875209755387624E-2</c:v>
                </c:pt>
                <c:pt idx="134">
                  <c:v>3.0402775819695239E-2</c:v>
                </c:pt>
                <c:pt idx="135">
                  <c:v>3.0937213511762606E-2</c:v>
                </c:pt>
                <c:pt idx="136">
                  <c:v>3.1478567710452973E-2</c:v>
                </c:pt>
                <c:pt idx="137">
                  <c:v>3.2026882197300474E-2</c:v>
                </c:pt>
                <c:pt idx="138">
                  <c:v>3.2582199606548644E-2</c:v>
                </c:pt>
                <c:pt idx="139">
                  <c:v>3.3144561374537904E-2</c:v>
                </c:pt>
                <c:pt idx="140">
                  <c:v>3.3714007688480832E-2</c:v>
                </c:pt>
                <c:pt idx="141">
                  <c:v>3.4290577434666132E-2</c:v>
                </c:pt>
                <c:pt idx="142">
                  <c:v>3.4874308146132904E-2</c:v>
                </c:pt>
                <c:pt idx="143">
                  <c:v>3.5465235949856573E-2</c:v>
                </c:pt>
                <c:pt idx="144">
                  <c:v>3.6063395513487244E-2</c:v>
                </c:pt>
                <c:pt idx="145">
                  <c:v>3.6668819991681284E-2</c:v>
                </c:pt>
                <c:pt idx="146">
                  <c:v>3.7281540972068275E-2</c:v>
                </c:pt>
                <c:pt idx="147">
                  <c:v>3.7901588420898698E-2</c:v>
                </c:pt>
                <c:pt idx="148">
                  <c:v>3.8528990628421037E-2</c:v>
                </c:pt>
                <c:pt idx="149">
                  <c:v>3.9163774154040099E-2</c:v>
                </c:pt>
                <c:pt idx="150">
                  <c:v>3.9805963771310605E-2</c:v>
                </c:pt>
                <c:pt idx="151">
                  <c:v>4.0455582412822835E-2</c:v>
                </c:pt>
                <c:pt idx="152">
                  <c:v>4.1112651115039617E-2</c:v>
                </c:pt>
                <c:pt idx="153">
                  <c:v>4.1777188963146597E-2</c:v>
                </c:pt>
                <c:pt idx="154">
                  <c:v>4.2449213035980322E-2</c:v>
                </c:pt>
                <c:pt idx="155">
                  <c:v>4.312873835110044E-2</c:v>
                </c:pt>
                <c:pt idx="156">
                  <c:v>4.3815777810074195E-2</c:v>
                </c:pt>
                <c:pt idx="157">
                  <c:v>4.4510342144042807E-2</c:v>
                </c:pt>
                <c:pt idx="158">
                  <c:v>4.5212439859641455E-2</c:v>
                </c:pt>
                <c:pt idx="159">
                  <c:v>4.5922077185346286E-2</c:v>
                </c:pt>
                <c:pt idx="160">
                  <c:v>4.6639258018324213E-2</c:v>
                </c:pt>
                <c:pt idx="161">
                  <c:v>4.736398387186315E-2</c:v>
                </c:pt>
                <c:pt idx="162">
                  <c:v>4.8096253823462207E-2</c:v>
                </c:pt>
                <c:pt idx="163">
                  <c:v>4.8836064463663474E-2</c:v>
                </c:pt>
                <c:pt idx="164">
                  <c:v>4.9583409845708221E-2</c:v>
                </c:pt>
                <c:pt idx="165">
                  <c:v>5.033828143610216E-2</c:v>
                </c:pt>
                <c:pt idx="166">
                  <c:v>5.1100668066175699E-2</c:v>
                </c:pt>
                <c:pt idx="167">
                  <c:v>5.1870555884726194E-2</c:v>
                </c:pt>
                <c:pt idx="168">
                  <c:v>5.2647928311830489E-2</c:v>
                </c:pt>
                <c:pt idx="169">
                  <c:v>5.3432765993916831E-2</c:v>
                </c:pt>
                <c:pt idx="170">
                  <c:v>5.4225046760185844E-2</c:v>
                </c:pt>
                <c:pt idx="171">
                  <c:v>5.5024745580471227E-2</c:v>
                </c:pt>
                <c:pt idx="172">
                  <c:v>5.5831834524630877E-2</c:v>
                </c:pt>
                <c:pt idx="173">
                  <c:v>5.6646282723559982E-2</c:v>
                </c:pt>
                <c:pt idx="174">
                  <c:v>5.746805633191731E-2</c:v>
                </c:pt>
                <c:pt idx="175">
                  <c:v>5.8297118492656244E-2</c:v>
                </c:pt>
                <c:pt idx="176">
                  <c:v>5.9133429303451682E-2</c:v>
                </c:pt>
                <c:pt idx="177">
                  <c:v>5.9976945785113443E-2</c:v>
                </c:pt>
                <c:pt idx="178">
                  <c:v>6.082762185207629E-2</c:v>
                </c:pt>
                <c:pt idx="179">
                  <c:v>6.1685408285055587E-2</c:v>
                </c:pt>
                <c:pt idx="180">
                  <c:v>6.2550252705956683E-2</c:v>
                </c:pt>
                <c:pt idx="181">
                  <c:v>6.3422099555124511E-2</c:v>
                </c:pt>
                <c:pt idx="182">
                  <c:v>6.4300890071018635E-2</c:v>
                </c:pt>
                <c:pt idx="183">
                  <c:v>6.5186562272396886E-2</c:v>
                </c:pt>
                <c:pt idx="184">
                  <c:v>6.6079050943088663E-2</c:v>
                </c:pt>
                <c:pt idx="185">
                  <c:v>6.6978287619437138E-2</c:v>
                </c:pt>
                <c:pt idx="186">
                  <c:v>6.7884200580486331E-2</c:v>
                </c:pt>
                <c:pt idx="187">
                  <c:v>6.8796714840987025E-2</c:v>
                </c:pt>
                <c:pt idx="188">
                  <c:v>6.9715752147291907E-2</c:v>
                </c:pt>
                <c:pt idx="189">
                  <c:v>7.0641230976207364E-2</c:v>
                </c:pt>
                <c:pt idx="190">
                  <c:v>7.1573066536865765E-2</c:v>
                </c:pt>
                <c:pt idx="191">
                  <c:v>7.2511170775678258E-2</c:v>
                </c:pt>
                <c:pt idx="192">
                  <c:v>7.3455452384424413E-2</c:v>
                </c:pt>
                <c:pt idx="193">
                  <c:v>7.4405816811530356E-2</c:v>
                </c:pt>
                <c:pt idx="194">
                  <c:v>7.5362166276582973E-2</c:v>
                </c:pt>
                <c:pt idx="195">
                  <c:v>7.6324399788123207E-2</c:v>
                </c:pt>
                <c:pt idx="196">
                  <c:v>7.7292413164756088E-2</c:v>
                </c:pt>
                <c:pt idx="197">
                  <c:v>7.8266099059610586E-2</c:v>
                </c:pt>
                <c:pt idx="198">
                  <c:v>7.9245346988176854E-2</c:v>
                </c:pt>
                <c:pt idx="199">
                  <c:v>8.0230043359543091E-2</c:v>
                </c:pt>
                <c:pt idx="200">
                  <c:v>8.1220071511048444E-2</c:v>
                </c:pt>
                <c:pt idx="201">
                  <c:v>8.221531174636286E-2</c:v>
                </c:pt>
                <c:pt idx="202">
                  <c:v>8.3215641376998536E-2</c:v>
                </c:pt>
                <c:pt idx="203">
                  <c:v>8.4220934767251857E-2</c:v>
                </c:pt>
                <c:pt idx="204">
                  <c:v>8.5231063382568237E-2</c:v>
                </c:pt>
                <c:pt idx="205">
                  <c:v>8.6245895841316089E-2</c:v>
                </c:pt>
                <c:pt idx="206">
                  <c:v>8.7265297969949862E-2</c:v>
                </c:pt>
                <c:pt idx="207">
                  <c:v>8.8289132861535252E-2</c:v>
                </c:pt>
                <c:pt idx="208">
                  <c:v>8.9317260937603574E-2</c:v>
                </c:pt>
                <c:pt idx="209">
                  <c:v>9.0349540013295565E-2</c:v>
                </c:pt>
                <c:pt idx="210">
                  <c:v>9.1385825365748047E-2</c:v>
                </c:pt>
                <c:pt idx="211">
                  <c:v>9.2425969805670541E-2</c:v>
                </c:pt>
                <c:pt idx="212">
                  <c:v>9.346982375205258E-2</c:v>
                </c:pt>
                <c:pt idx="213">
                  <c:v>9.4517235309935027E-2</c:v>
                </c:pt>
                <c:pt idx="214">
                  <c:v>9.5568050351173509E-2</c:v>
                </c:pt>
                <c:pt idx="215">
                  <c:v>9.6622112598114429E-2</c:v>
                </c:pt>
                <c:pt idx="216">
                  <c:v>9.7679263710098538E-2</c:v>
                </c:pt>
                <c:pt idx="217">
                  <c:v>9.8739343372700447E-2</c:v>
                </c:pt>
                <c:pt idx="218">
                  <c:v>9.9802189389606624E-2</c:v>
                </c:pt>
                <c:pt idx="219">
                  <c:v>0.1008676377770282</c:v>
                </c:pt>
                <c:pt idx="220">
                  <c:v>0.10193552286053963</c:v>
                </c:pt>
                <c:pt idx="221">
                  <c:v>0.10300567737422833</c:v>
                </c:pt>
                <c:pt idx="222">
                  <c:v>0.10407793256203533</c:v>
                </c:pt>
                <c:pt idx="223">
                  <c:v>0.10515211828116164</c:v>
                </c:pt>
                <c:pt idx="224">
                  <c:v>0.10622806310741068</c:v>
                </c:pt>
                <c:pt idx="225">
                  <c:v>0.1073055944423319</c:v>
                </c:pt>
                <c:pt idx="226">
                  <c:v>0.1083845386220272</c:v>
                </c:pt>
                <c:pt idx="227">
                  <c:v>0.10946472102747681</c:v>
                </c:pt>
                <c:pt idx="228">
                  <c:v>0.11054596619623885</c:v>
                </c:pt>
                <c:pt idx="229">
                  <c:v>0.11162809793537209</c:v>
                </c:pt>
                <c:pt idx="230">
                  <c:v>0.11271093943542974</c:v>
                </c:pt>
                <c:pt idx="231">
                  <c:v>0.11379431338536834</c:v>
                </c:pt>
                <c:pt idx="232">
                  <c:v>0.11487804208821438</c:v>
                </c:pt>
                <c:pt idx="233">
                  <c:v>0.11596194757732871</c:v>
                </c:pt>
                <c:pt idx="234">
                  <c:v>0.11704585173310778</c:v>
                </c:pt>
                <c:pt idx="235">
                  <c:v>0.11812957639995915</c:v>
                </c:pt>
                <c:pt idx="236">
                  <c:v>0.11921294350338836</c:v>
                </c:pt>
                <c:pt idx="237">
                  <c:v>0.12029577516703331</c:v>
                </c:pt>
                <c:pt idx="238">
                  <c:v>0.12137789382948301</c:v>
                </c:pt>
                <c:pt idx="239">
                  <c:v>0.12245912236071736</c:v>
                </c:pt>
                <c:pt idx="240">
                  <c:v>0.1235392841780056</c:v>
                </c:pt>
                <c:pt idx="241">
                  <c:v>0.12461820336110249</c:v>
                </c:pt>
                <c:pt idx="242">
                  <c:v>0.12569570476658234</c:v>
                </c:pt>
                <c:pt idx="243">
                  <c:v>0.12677161414115365</c:v>
                </c:pt>
                <c:pt idx="244">
                  <c:v>0.12784575823379848</c:v>
                </c:pt>
                <c:pt idx="245">
                  <c:v>0.1289179649065845</c:v>
                </c:pt>
                <c:pt idx="246">
                  <c:v>0.12998806324399961</c:v>
                </c:pt>
                <c:pt idx="247">
                  <c:v>0.1310558836606632</c:v>
                </c:pt>
                <c:pt idx="248">
                  <c:v>0.1321212580072714</c:v>
                </c:pt>
                <c:pt idx="249">
                  <c:v>0.13318401967463775</c:v>
                </c:pt>
                <c:pt idx="250">
                  <c:v>0.13424400369569536</c:v>
                </c:pt>
                <c:pt idx="251">
                  <c:v>0.1353010468453307</c:v>
                </c:pt>
                <c:pt idx="252">
                  <c:v>0.13635498773792476</c:v>
                </c:pt>
                <c:pt idx="253">
                  <c:v>0.13740566692248171</c:v>
                </c:pt>
                <c:pt idx="254">
                  <c:v>0.13845292697523132</c:v>
                </c:pt>
                <c:pt idx="255">
                  <c:v>0.13949661258959642</c:v>
                </c:pt>
                <c:pt idx="256">
                  <c:v>0.14053657066342307</c:v>
                </c:pt>
                <c:pt idx="257">
                  <c:v>0.14157265038337624</c:v>
                </c:pt>
                <c:pt idx="258">
                  <c:v>0.14260470330641145</c:v>
                </c:pt>
                <c:pt idx="259">
                  <c:v>0.14363258343823715</c:v>
                </c:pt>
                <c:pt idx="260">
                  <c:v>0.14465614730869111</c:v>
                </c:pt>
                <c:pt idx="261">
                  <c:v>0.14567525404395881</c:v>
                </c:pt>
                <c:pt idx="262">
                  <c:v>0.14668976543557</c:v>
                </c:pt>
                <c:pt idx="263">
                  <c:v>0.14769954600611479</c:v>
                </c:pt>
                <c:pt idx="264">
                  <c:v>0.14870446307162916</c:v>
                </c:pt>
                <c:pt idx="265">
                  <c:v>0.14970438680060394</c:v>
                </c:pt>
                <c:pt idx="266">
                  <c:v>0.15069919026958137</c:v>
                </c:pt>
                <c:pt idx="267">
                  <c:v>0.15168874951530681</c:v>
                </c:pt>
                <c:pt idx="268">
                  <c:v>0.15267294358341202</c:v>
                </c:pt>
                <c:pt idx="269">
                  <c:v>0.15365165457361221</c:v>
                </c:pt>
                <c:pt idx="270">
                  <c:v>0.15462476768140601</c:v>
                </c:pt>
                <c:pt idx="271">
                  <c:v>0.15559217123627309</c:v>
                </c:pt>
                <c:pt idx="272">
                  <c:v>0.1565537567363717</c:v>
                </c:pt>
                <c:pt idx="273">
                  <c:v>0.15750941887974387</c:v>
                </c:pt>
                <c:pt idx="274">
                  <c:v>0.15845905559204215</c:v>
                </c:pt>
                <c:pt idx="275">
                  <c:v>0.15940256805079811</c:v>
                </c:pt>
                <c:pt idx="276">
                  <c:v>0.16033986070625769</c:v>
                </c:pt>
                <c:pt idx="277">
                  <c:v>0.16127084129881558</c:v>
                </c:pt>
                <c:pt idx="278">
                  <c:v>0.1621954208730842</c:v>
                </c:pt>
                <c:pt idx="279">
                  <c:v>0.16311351378864014</c:v>
                </c:pt>
                <c:pt idx="280">
                  <c:v>0.16402503772749397</c:v>
                </c:pt>
                <c:pt idx="281">
                  <c:v>0.16492991369833543</c:v>
                </c:pt>
                <c:pt idx="282">
                  <c:v>0.16582806603761027</c:v>
                </c:pt>
                <c:pt idx="283">
                  <c:v>0.16671942240748838</c:v>
                </c:pt>
                <c:pt idx="284">
                  <c:v>0.16760391379078815</c:v>
                </c:pt>
                <c:pt idx="285">
                  <c:v>0.16848147448292514</c:v>
                </c:pt>
                <c:pt idx="286">
                  <c:v>0.16935204208095681</c:v>
                </c:pt>
                <c:pt idx="287">
                  <c:v>0.17021555746979808</c:v>
                </c:pt>
                <c:pt idx="288">
                  <c:v>0.17107196480568615</c:v>
                </c:pt>
                <c:pt idx="289">
                  <c:v>0.1719212114969752</c:v>
                </c:pt>
                <c:pt idx="290">
                  <c:v>0.17276324818234456</c:v>
                </c:pt>
                <c:pt idx="291">
                  <c:v>0.17359802870650581</c:v>
                </c:pt>
                <c:pt idx="292">
                  <c:v>0.17442551009349672</c:v>
                </c:pt>
                <c:pt idx="293">
                  <c:v>0.1752456525176514</c:v>
                </c:pt>
                <c:pt idx="294">
                  <c:v>0.17605841927233787</c:v>
                </c:pt>
                <c:pt idx="295">
                  <c:v>0.1768637767365551</c:v>
                </c:pt>
                <c:pt idx="296">
                  <c:v>0.17766169433948303</c:v>
                </c:pt>
                <c:pt idx="297">
                  <c:v>0.17845214452308009</c:v>
                </c:pt>
                <c:pt idx="298">
                  <c:v>0.17923510270282236</c:v>
                </c:pt>
                <c:pt idx="299">
                  <c:v>0.1800105472266802</c:v>
                </c:pt>
                <c:pt idx="300">
                  <c:v>0.18077845933242731</c:v>
                </c:pt>
                <c:pt idx="301">
                  <c:v>0.18153882310337785</c:v>
                </c:pt>
                <c:pt idx="302">
                  <c:v>0.18229162542264618</c:v>
                </c:pt>
                <c:pt idx="303">
                  <c:v>0.18303685592602451</c:v>
                </c:pt>
                <c:pt idx="304">
                  <c:v>0.18377450695357195</c:v>
                </c:pt>
                <c:pt idx="305">
                  <c:v>0.18450457350000854</c:v>
                </c:pt>
                <c:pt idx="306">
                  <c:v>0.18522705316400628</c:v>
                </c:pt>
                <c:pt idx="307">
                  <c:v>0.18594194609646861</c:v>
                </c:pt>
                <c:pt idx="308">
                  <c:v>0.186649254947888</c:v>
                </c:pt>
                <c:pt idx="309">
                  <c:v>0.18734898481487042</c:v>
                </c:pt>
                <c:pt idx="310">
                  <c:v>0.18804114318591345</c:v>
                </c:pt>
                <c:pt idx="311">
                  <c:v>0.18872573988652347</c:v>
                </c:pt>
                <c:pt idx="312">
                  <c:v>0.18940278702375576</c:v>
                </c:pt>
                <c:pt idx="313">
                  <c:v>0.19007229893025865</c:v>
                </c:pt>
                <c:pt idx="314">
                  <c:v>0.19073429210790208</c:v>
                </c:pt>
                <c:pt idx="315">
                  <c:v>0.19138878517106811</c:v>
                </c:pt>
                <c:pt idx="316">
                  <c:v>0.19203579878967872</c:v>
                </c:pt>
                <c:pt idx="317">
                  <c:v>0.19267535563203492</c:v>
                </c:pt>
                <c:pt idx="318">
                  <c:v>0.19330748030753736</c:v>
                </c:pt>
                <c:pt idx="319">
                  <c:v>0.19393219930935876</c:v>
                </c:pt>
                <c:pt idx="320">
                  <c:v>0.194549540957133</c:v>
                </c:pt>
                <c:pt idx="321">
                  <c:v>0.1951595353397266</c:v>
                </c:pt>
                <c:pt idx="322">
                  <c:v>0.19576221425815327</c:v>
                </c:pt>
                <c:pt idx="323">
                  <c:v>0.19635761116869122</c:v>
                </c:pt>
                <c:pt idx="324">
                  <c:v>0.19694576112626022</c:v>
                </c:pt>
                <c:pt idx="325">
                  <c:v>0.19752670072811271</c:v>
                </c:pt>
                <c:pt idx="326">
                  <c:v>0.19810046805789069</c:v>
                </c:pt>
                <c:pt idx="327">
                  <c:v>0.19866710263009854</c:v>
                </c:pt>
                <c:pt idx="328">
                  <c:v>0.19922664533503792</c:v>
                </c:pt>
                <c:pt idx="329">
                  <c:v>0.19977913838425043</c:v>
                </c:pt>
                <c:pt idx="330">
                  <c:v>0.20032462525650913</c:v>
                </c:pt>
                <c:pt idx="331">
                  <c:v>0.20086315064439986</c:v>
                </c:pt>
                <c:pt idx="332">
                  <c:v>0.20139476040152912</c:v>
                </c:pt>
                <c:pt idx="333">
                  <c:v>0.20191950149039367</c:v>
                </c:pt>
                <c:pt idx="334">
                  <c:v>0.20243742193094522</c:v>
                </c:pt>
                <c:pt idx="335">
                  <c:v>0.20294857074988035</c:v>
                </c:pt>
                <c:pt idx="336">
                  <c:v>0.20345299793068425</c:v>
                </c:pt>
                <c:pt idx="337">
                  <c:v>0.20395075436445445</c:v>
                </c:pt>
                <c:pt idx="338">
                  <c:v>0.2044418918015288</c:v>
                </c:pt>
                <c:pt idx="339">
                  <c:v>0.2049264628039395</c:v>
                </c:pt>
                <c:pt idx="340">
                  <c:v>0.20540452069871362</c:v>
                </c:pt>
                <c:pt idx="341">
                  <c:v>0.20587611953203783</c:v>
                </c:pt>
                <c:pt idx="342">
                  <c:v>0.20634131402430378</c:v>
                </c:pt>
                <c:pt idx="343">
                  <c:v>0.20680015952604841</c:v>
                </c:pt>
                <c:pt idx="344">
                  <c:v>0.20725271197480158</c:v>
                </c:pt>
                <c:pt idx="345">
                  <c:v>0.20769902785285221</c:v>
                </c:pt>
                <c:pt idx="346">
                  <c:v>0.20850983999063946</c:v>
                </c:pt>
                <c:pt idx="347">
                  <c:v>0.20935322621608962</c:v>
                </c:pt>
                <c:pt idx="348">
                  <c:v>0.21023340755685677</c:v>
                </c:pt>
                <c:pt idx="349">
                  <c:v>0.21115541820130898</c:v>
                </c:pt>
                <c:pt idx="350">
                  <c:v>0.21212485327074282</c:v>
                </c:pt>
                <c:pt idx="351">
                  <c:v>0.21314792857401457</c:v>
                </c:pt>
                <c:pt idx="352">
                  <c:v>0.21423154641000394</c:v>
                </c:pt>
                <c:pt idx="353">
                  <c:v>0.21538336750395706</c:v>
                </c:pt>
                <c:pt idx="354">
                  <c:v>0.21661188943220824</c:v>
                </c:pt>
                <c:pt idx="355">
                  <c:v>0.21792653184967187</c:v>
                </c:pt>
                <c:pt idx="356">
                  <c:v>0.2193377287716988</c:v>
                </c:pt>
                <c:pt idx="357">
                  <c:v>0.22085702807061752</c:v>
                </c:pt>
                <c:pt idx="358">
                  <c:v>0.22249719822018782</c:v>
                </c:pt>
                <c:pt idx="359">
                  <c:v>0.2242723421495337</c:v>
                </c:pt>
                <c:pt idx="360">
                  <c:v>0.2261980178415586</c:v>
                </c:pt>
                <c:pt idx="361">
                  <c:v>0.22824843012507803</c:v>
                </c:pt>
                <c:pt idx="362">
                  <c:v>0.23043321360880442</c:v>
                </c:pt>
                <c:pt idx="363">
                  <c:v>0.23276254368044513</c:v>
                </c:pt>
                <c:pt idx="364">
                  <c:v>0.23524699288284137</c:v>
                </c:pt>
                <c:pt idx="365">
                  <c:v>0.23789748359789198</c:v>
                </c:pt>
                <c:pt idx="366">
                  <c:v>0.24072522609841163</c:v>
                </c:pt>
                <c:pt idx="367">
                  <c:v>0.24374163948227853</c:v>
                </c:pt>
                <c:pt idx="368">
                  <c:v>0.24695825316481121</c:v>
                </c:pt>
                <c:pt idx="369">
                  <c:v>0.25038658651828843</c:v>
                </c:pt>
                <c:pt idx="370">
                  <c:v>0.25403800421322309</c:v>
                </c:pt>
                <c:pt idx="371">
                  <c:v>0.2579235448523936</c:v>
                </c:pt>
                <c:pt idx="372">
                  <c:v>0.26205372061483251</c:v>
                </c:pt>
                <c:pt idx="373">
                  <c:v>0.26643828586332041</c:v>
                </c:pt>
                <c:pt idx="374">
                  <c:v>0.27108597303602833</c:v>
                </c:pt>
                <c:pt idx="375">
                  <c:v>0.27600419466015047</c:v>
                </c:pt>
                <c:pt idx="376">
                  <c:v>0.2812033839842375</c:v>
                </c:pt>
                <c:pt idx="377">
                  <c:v>0.28669336283107905</c:v>
                </c:pt>
                <c:pt idx="378">
                  <c:v>0.29248314276706666</c:v>
                </c:pt>
                <c:pt idx="379">
                  <c:v>0.29858074674746649</c:v>
                </c:pt>
                <c:pt idx="380">
                  <c:v>0.30499302339095458</c:v>
                </c:pt>
                <c:pt idx="381">
                  <c:v>0.31172545684623165</c:v>
                </c:pt>
                <c:pt idx="382">
                  <c:v>0.31878197619479359</c:v>
                </c:pt>
                <c:pt idx="383">
                  <c:v>0.32616476912010944</c:v>
                </c:pt>
                <c:pt idx="384">
                  <c:v>0.33387410533730372</c:v>
                </c:pt>
                <c:pt idx="385">
                  <c:v>0.34190817597722067</c:v>
                </c:pt>
                <c:pt idx="386">
                  <c:v>0.35026295570433813</c:v>
                </c:pt>
                <c:pt idx="387">
                  <c:v>0.35893209476412291</c:v>
                </c:pt>
                <c:pt idx="388">
                  <c:v>0.36790684834456333</c:v>
                </c:pt>
                <c:pt idx="389">
                  <c:v>0.37717605054290948</c:v>
                </c:pt>
                <c:pt idx="390">
                  <c:v>0.38672613980269582</c:v>
                </c:pt>
                <c:pt idx="391">
                  <c:v>0.39654080731454266</c:v>
                </c:pt>
                <c:pt idx="392">
                  <c:v>0.40660100042110442</c:v>
                </c:pt>
                <c:pt idx="393">
                  <c:v>0.41688498368816185</c:v>
                </c:pt>
                <c:pt idx="394">
                  <c:v>0.42736845415374164</c:v>
                </c:pt>
                <c:pt idx="395">
                  <c:v>0.43802471210902771</c:v>
                </c:pt>
                <c:pt idx="396">
                  <c:v>0.44882488701093631</c:v>
                </c:pt>
                <c:pt idx="397">
                  <c:v>0.45973821608414756</c:v>
                </c:pt>
                <c:pt idx="398">
                  <c:v>0.47073237103737486</c:v>
                </c:pt>
                <c:pt idx="399">
                  <c:v>0.48177382621050985</c:v>
                </c:pt>
                <c:pt idx="400">
                  <c:v>0.492828259511151</c:v>
                </c:pt>
                <c:pt idx="401">
                  <c:v>0.50386097581731359</c:v>
                </c:pt>
                <c:pt idx="402">
                  <c:v>0.51483734123476466</c:v>
                </c:pt>
                <c:pt idx="403">
                  <c:v>0.52572321579887271</c:v>
                </c:pt>
                <c:pt idx="404">
                  <c:v>0.53648537196831059</c:v>
                </c:pt>
                <c:pt idx="405">
                  <c:v>0.54709188659990649</c:v>
                </c:pt>
                <c:pt idx="406">
                  <c:v>0.55751252508446758</c:v>
                </c:pt>
                <c:pt idx="407">
                  <c:v>0.56771908579510921</c:v>
                </c:pt>
                <c:pt idx="408">
                  <c:v>0.57768569570916561</c:v>
                </c:pt>
                <c:pt idx="409">
                  <c:v>0.58738905098831862</c:v>
                </c:pt>
                <c:pt idx="410">
                  <c:v>0.59680859855792889</c:v>
                </c:pt>
                <c:pt idx="411">
                  <c:v>0.60592665702669946</c:v>
                </c:pt>
                <c:pt idx="412">
                  <c:v>0.61472847752261106</c:v>
                </c:pt>
                <c:pt idx="413">
                  <c:v>0.6232022470711166</c:v>
                </c:pt>
                <c:pt idx="414">
                  <c:v>0.63133903890945486</c:v>
                </c:pt>
                <c:pt idx="415">
                  <c:v>0.63913271554760398</c:v>
                </c:pt>
                <c:pt idx="416">
                  <c:v>0.64657979141364241</c:v>
                </c:pt>
                <c:pt idx="417">
                  <c:v>0.65367926255101128</c:v>
                </c:pt>
                <c:pt idx="418">
                  <c:v>0.66043241108591144</c:v>
                </c:pt>
                <c:pt idx="419">
                  <c:v>0.66684259209466212</c:v>
                </c:pt>
                <c:pt idx="420">
                  <c:v>0.67291501012807742</c:v>
                </c:pt>
                <c:pt idx="421">
                  <c:v>0.67865649055969124</c:v>
                </c:pt>
                <c:pt idx="422">
                  <c:v>0.68407525136132441</c:v>
                </c:pt>
                <c:pt idx="423">
                  <c:v>0.68918068015169764</c:v>
                </c:pt>
                <c:pt idx="424">
                  <c:v>0.69398312049515987</c:v>
                </c:pt>
                <c:pt idx="425">
                  <c:v>0.69849367056152645</c:v>
                </c:pt>
                <c:pt idx="426">
                  <c:v>0.70272399643378425</c:v>
                </c:pt>
                <c:pt idx="427">
                  <c:v>0.70668616159490127</c:v>
                </c:pt>
                <c:pt idx="428">
                  <c:v>0.71039247345568646</c:v>
                </c:pt>
                <c:pt idx="429">
                  <c:v>0.71385534721193789</c:v>
                </c:pt>
                <c:pt idx="430">
                  <c:v>0.71708718684360628</c:v>
                </c:pt>
                <c:pt idx="431">
                  <c:v>0.72010028268874271</c:v>
                </c:pt>
                <c:pt idx="432">
                  <c:v>0.72290672473414508</c:v>
                </c:pt>
                <c:pt idx="433">
                  <c:v>0.72551833055393045</c:v>
                </c:pt>
                <c:pt idx="434">
                  <c:v>0.72794658668636525</c:v>
                </c:pt>
                <c:pt idx="435">
                  <c:v>0.73020260215732624</c:v>
                </c:pt>
                <c:pt idx="436">
                  <c:v>0.73229707288576273</c:v>
                </c:pt>
                <c:pt idx="437">
                  <c:v>0.73424025572223639</c:v>
                </c:pt>
                <c:pt idx="438">
                  <c:v>0.73639495406102218</c:v>
                </c:pt>
                <c:pt idx="439">
                  <c:v>0.73840835788015324</c:v>
                </c:pt>
                <c:pt idx="440">
                  <c:v>0.74028789114854765</c:v>
                </c:pt>
                <c:pt idx="441">
                  <c:v>0.74204325653514502</c:v>
                </c:pt>
                <c:pt idx="442">
                  <c:v>0.74368366452812973</c:v>
                </c:pt>
                <c:pt idx="443">
                  <c:v>0.74521782200047559</c:v>
                </c:pt>
                <c:pt idx="444">
                  <c:v>0.74665394456479239</c:v>
                </c:pt>
                <c:pt idx="445">
                  <c:v>0.74799977194001621</c:v>
                </c:pt>
                <c:pt idx="446">
                  <c:v>0.74926258549552693</c:v>
                </c:pt>
                <c:pt idx="447">
                  <c:v>0.75044922737569886</c:v>
                </c:pt>
                <c:pt idx="448">
                  <c:v>0.75156612070061368</c:v>
                </c:pt>
                <c:pt idx="449">
                  <c:v>0.75261929042126741</c:v>
                </c:pt>
                <c:pt idx="450">
                  <c:v>0.75361438448126783</c:v>
                </c:pt>
                <c:pt idx="451">
                  <c:v>0.7545566949995719</c:v>
                </c:pt>
                <c:pt idx="452">
                  <c:v>0.7554511792430757</c:v>
                </c:pt>
                <c:pt idx="453">
                  <c:v>0.75628700837264851</c:v>
                </c:pt>
                <c:pt idx="454">
                  <c:v>0.75706836742018035</c:v>
                </c:pt>
                <c:pt idx="455">
                  <c:v>0.75779926316971291</c:v>
                </c:pt>
                <c:pt idx="456">
                  <c:v>0.75848337346449479</c:v>
                </c:pt>
                <c:pt idx="457">
                  <c:v>0.75912406551099165</c:v>
                </c:pt>
                <c:pt idx="458">
                  <c:v>0.75972441453572936</c:v>
                </c:pt>
                <c:pt idx="459">
                  <c:v>0.76028722136761306</c:v>
                </c:pt>
                <c:pt idx="460">
                  <c:v>0.76081502892642439</c:v>
                </c:pt>
                <c:pt idx="461">
                  <c:v>0.76131013762221067</c:v>
                </c:pt>
                <c:pt idx="462">
                  <c:v>0.76177461968109828</c:v>
                </c:pt>
                <c:pt idx="463">
                  <c:v>0.76221033242110814</c:v>
                </c:pt>
                <c:pt idx="464">
                  <c:v>0.76261893050733309</c:v>
                </c:pt>
                <c:pt idx="465">
                  <c:v>0.76300187721972634</c:v>
                </c:pt>
                <c:pt idx="466">
                  <c:v>0.76336045476916548</c:v>
                </c:pt>
                <c:pt idx="467">
                  <c:v>0.76369577369867914</c:v>
                </c:pt>
                <c:pt idx="468">
                  <c:v>0.7640094352011364</c:v>
                </c:pt>
                <c:pt idx="469">
                  <c:v>0.76430291672530137</c:v>
                </c:pt>
                <c:pt idx="470">
                  <c:v>0.76457757554469907</c:v>
                </c:pt>
                <c:pt idx="471">
                  <c:v>0.76483465948725848</c:v>
                </c:pt>
                <c:pt idx="472">
                  <c:v>0.76507531707203746</c:v>
                </c:pt>
                <c:pt idx="473">
                  <c:v>0.76530060704174174</c:v>
                </c:pt>
                <c:pt idx="474">
                  <c:v>0.76551150734525697</c:v>
                </c:pt>
                <c:pt idx="475">
                  <c:v>0.76570892362281684</c:v>
                </c:pt>
                <c:pt idx="476">
                  <c:v>0.7658936972442999</c:v>
                </c:pt>
                <c:pt idx="477">
                  <c:v>0.76606661294903089</c:v>
                </c:pt>
                <c:pt idx="478">
                  <c:v>0.76622840613340648</c:v>
                </c:pt>
                <c:pt idx="479">
                  <c:v>0.766379769830699</c:v>
                </c:pt>
                <c:pt idx="480">
                  <c:v>0.76652136142554783</c:v>
                </c:pt>
                <c:pt idx="481">
                  <c:v>0.76665380914393</c:v>
                </c:pt>
                <c:pt idx="482">
                  <c:v>0.76677771835783637</c:v>
                </c:pt>
                <c:pt idx="483">
                  <c:v>0.76689365049952218</c:v>
                </c:pt>
                <c:pt idx="484">
                  <c:v>0.76700212671003964</c:v>
                </c:pt>
                <c:pt idx="485">
                  <c:v>0.76710363145874849</c:v>
                </c:pt>
                <c:pt idx="486">
                  <c:v>0.76719861582548832</c:v>
                </c:pt>
                <c:pt idx="487">
                  <c:v>0.76728750046198402</c:v>
                </c:pt>
                <c:pt idx="488">
                  <c:v>0.7673706782495211</c:v>
                </c:pt>
                <c:pt idx="489">
                  <c:v>0.76744851666762226</c:v>
                </c:pt>
                <c:pt idx="490">
                  <c:v>0.76752135988623382</c:v>
                </c:pt>
                <c:pt idx="491">
                  <c:v>0.76758953059179869</c:v>
                </c:pt>
                <c:pt idx="492">
                  <c:v>0.76765333155553916</c:v>
                </c:pt>
                <c:pt idx="493">
                  <c:v>0.76771304695029396</c:v>
                </c:pt>
                <c:pt idx="494">
                  <c:v>0.7677689434203272</c:v>
                </c:pt>
                <c:pt idx="495">
                  <c:v>0.76782127090665797</c:v>
                </c:pt>
                <c:pt idx="496">
                  <c:v>0.76787026322861607</c:v>
                </c:pt>
                <c:pt idx="497">
                  <c:v>0.76791613842052431</c:v>
                </c:pt>
              </c:numCache>
            </c:numRef>
          </c:val>
        </c:ser>
        <c:ser>
          <c:idx val="1"/>
          <c:order val="1"/>
          <c:tx>
            <c:strRef>
              <c:f>Archive!$P$3</c:f>
              <c:strCache>
                <c:ptCount val="1"/>
                <c:pt idx="0">
                  <c:v>historical active cases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Archive!$P$4:$P$501</c:f>
              <c:numCache>
                <c:formatCode>0%</c:formatCode>
                <c:ptCount val="498"/>
                <c:pt idx="0">
                  <c:v>2.2719999999999999E-5</c:v>
                </c:pt>
                <c:pt idx="1">
                  <c:v>5.3467733333333336E-5</c:v>
                </c:pt>
                <c:pt idx="2">
                  <c:v>9.2747773333333336E-5</c:v>
                </c:pt>
                <c:pt idx="3">
                  <c:v>1.3424490666666668E-4</c:v>
                </c:pt>
                <c:pt idx="4">
                  <c:v>1.802122E-4</c:v>
                </c:pt>
                <c:pt idx="5">
                  <c:v>2.3795318666666667E-4</c:v>
                </c:pt>
                <c:pt idx="6">
                  <c:v>2.9906335999999994E-4</c:v>
                </c:pt>
                <c:pt idx="7">
                  <c:v>3.6226377333333334E-4</c:v>
                </c:pt>
                <c:pt idx="8">
                  <c:v>4.1931274666666662E-4</c:v>
                </c:pt>
                <c:pt idx="9">
                  <c:v>4.7780349333333328E-4</c:v>
                </c:pt>
                <c:pt idx="10">
                  <c:v>5.4765991999999994E-4</c:v>
                </c:pt>
                <c:pt idx="11">
                  <c:v>6.2056934666666658E-4</c:v>
                </c:pt>
                <c:pt idx="12">
                  <c:v>6.9639450666666666E-4</c:v>
                </c:pt>
                <c:pt idx="13">
                  <c:v>7.9265157333333329E-4</c:v>
                </c:pt>
                <c:pt idx="14">
                  <c:v>8.6416371999999987E-4</c:v>
                </c:pt>
                <c:pt idx="15">
                  <c:v>9.0102502666666656E-4</c:v>
                </c:pt>
                <c:pt idx="16">
                  <c:v>9.3171406666666659E-4</c:v>
                </c:pt>
                <c:pt idx="17">
                  <c:v>9.7075365333333327E-4</c:v>
                </c:pt>
                <c:pt idx="18">
                  <c:v>1.0046708266666666E-3</c:v>
                </c:pt>
                <c:pt idx="19">
                  <c:v>1.0253668533333332E-3</c:v>
                </c:pt>
                <c:pt idx="20">
                  <c:v>1.0580912266666665E-3</c:v>
                </c:pt>
                <c:pt idx="21">
                  <c:v>1.0669832666666665E-3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</c:numCache>
            </c:numRef>
          </c:val>
        </c:ser>
        <c:ser>
          <c:idx val="2"/>
          <c:order val="2"/>
          <c:tx>
            <c:strRef>
              <c:f>Archive!$Q$3</c:f>
              <c:strCache>
                <c:ptCount val="1"/>
                <c:pt idx="0">
                  <c:v>unlock (%)</c:v>
                </c:pt>
              </c:strCache>
            </c:strRef>
          </c:tx>
          <c:spPr>
            <a:ln w="34925" cmpd="sng">
              <a:solidFill>
                <a:srgbClr val="3E9246">
                  <a:alpha val="7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Archive!$Q$4:$Q$501</c:f>
              <c:numCache>
                <c:formatCode>0%</c:formatCode>
                <c:ptCount val="498"/>
                <c:pt idx="0">
                  <c:v>0.7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0.7</c:v>
                </c:pt>
                <c:pt idx="346">
                  <c:v>0.7</c:v>
                </c:pt>
                <c:pt idx="347">
                  <c:v>0.7</c:v>
                </c:pt>
                <c:pt idx="348">
                  <c:v>0.7</c:v>
                </c:pt>
                <c:pt idx="349">
                  <c:v>0.7</c:v>
                </c:pt>
                <c:pt idx="350">
                  <c:v>0.7</c:v>
                </c:pt>
                <c:pt idx="351">
                  <c:v>0.7</c:v>
                </c:pt>
                <c:pt idx="352">
                  <c:v>0.7</c:v>
                </c:pt>
                <c:pt idx="353">
                  <c:v>0.7</c:v>
                </c:pt>
                <c:pt idx="354">
                  <c:v>0.7</c:v>
                </c:pt>
                <c:pt idx="355">
                  <c:v>0.7</c:v>
                </c:pt>
                <c:pt idx="356">
                  <c:v>0.7</c:v>
                </c:pt>
                <c:pt idx="357">
                  <c:v>0.7</c:v>
                </c:pt>
                <c:pt idx="358">
                  <c:v>0.7</c:v>
                </c:pt>
                <c:pt idx="359">
                  <c:v>0.7</c:v>
                </c:pt>
                <c:pt idx="360">
                  <c:v>0.7</c:v>
                </c:pt>
                <c:pt idx="361">
                  <c:v>0.7</c:v>
                </c:pt>
                <c:pt idx="362">
                  <c:v>0.7</c:v>
                </c:pt>
                <c:pt idx="363">
                  <c:v>0.7</c:v>
                </c:pt>
                <c:pt idx="364">
                  <c:v>0.7</c:v>
                </c:pt>
                <c:pt idx="365">
                  <c:v>0.7</c:v>
                </c:pt>
                <c:pt idx="366">
                  <c:v>0.7</c:v>
                </c:pt>
                <c:pt idx="367">
                  <c:v>0.7</c:v>
                </c:pt>
                <c:pt idx="368">
                  <c:v>0.7</c:v>
                </c:pt>
                <c:pt idx="369">
                  <c:v>0.7</c:v>
                </c:pt>
                <c:pt idx="370">
                  <c:v>0.7</c:v>
                </c:pt>
                <c:pt idx="371">
                  <c:v>0.7</c:v>
                </c:pt>
                <c:pt idx="372">
                  <c:v>0.7</c:v>
                </c:pt>
                <c:pt idx="373">
                  <c:v>0.7</c:v>
                </c:pt>
                <c:pt idx="374">
                  <c:v>0.7</c:v>
                </c:pt>
                <c:pt idx="375">
                  <c:v>0.7</c:v>
                </c:pt>
                <c:pt idx="376">
                  <c:v>0.7</c:v>
                </c:pt>
                <c:pt idx="377">
                  <c:v>0.7</c:v>
                </c:pt>
                <c:pt idx="378">
                  <c:v>0.7</c:v>
                </c:pt>
                <c:pt idx="379">
                  <c:v>0.7</c:v>
                </c:pt>
                <c:pt idx="380">
                  <c:v>0.7</c:v>
                </c:pt>
                <c:pt idx="381">
                  <c:v>0.7</c:v>
                </c:pt>
                <c:pt idx="382">
                  <c:v>0.7</c:v>
                </c:pt>
                <c:pt idx="383">
                  <c:v>0.7</c:v>
                </c:pt>
                <c:pt idx="384">
                  <c:v>0.7</c:v>
                </c:pt>
                <c:pt idx="385">
                  <c:v>0.7</c:v>
                </c:pt>
                <c:pt idx="386">
                  <c:v>0.7</c:v>
                </c:pt>
                <c:pt idx="387">
                  <c:v>0.7</c:v>
                </c:pt>
                <c:pt idx="388">
                  <c:v>0.7</c:v>
                </c:pt>
                <c:pt idx="389">
                  <c:v>0.7</c:v>
                </c:pt>
                <c:pt idx="390">
                  <c:v>0.7</c:v>
                </c:pt>
                <c:pt idx="391">
                  <c:v>0.7</c:v>
                </c:pt>
                <c:pt idx="392">
                  <c:v>0.7</c:v>
                </c:pt>
                <c:pt idx="393">
                  <c:v>0.7</c:v>
                </c:pt>
                <c:pt idx="394">
                  <c:v>0.7</c:v>
                </c:pt>
                <c:pt idx="395">
                  <c:v>0.7</c:v>
                </c:pt>
                <c:pt idx="396">
                  <c:v>0.7</c:v>
                </c:pt>
                <c:pt idx="397">
                  <c:v>0.7</c:v>
                </c:pt>
                <c:pt idx="398">
                  <c:v>0.7</c:v>
                </c:pt>
                <c:pt idx="399">
                  <c:v>0.7</c:v>
                </c:pt>
                <c:pt idx="400">
                  <c:v>0.7</c:v>
                </c:pt>
                <c:pt idx="401">
                  <c:v>0.7</c:v>
                </c:pt>
                <c:pt idx="402">
                  <c:v>0.7</c:v>
                </c:pt>
                <c:pt idx="403">
                  <c:v>0.7</c:v>
                </c:pt>
                <c:pt idx="404">
                  <c:v>0.7</c:v>
                </c:pt>
                <c:pt idx="405">
                  <c:v>0.7</c:v>
                </c:pt>
                <c:pt idx="406">
                  <c:v>0.7</c:v>
                </c:pt>
                <c:pt idx="407">
                  <c:v>0.7</c:v>
                </c:pt>
                <c:pt idx="408">
                  <c:v>0.7</c:v>
                </c:pt>
                <c:pt idx="409">
                  <c:v>0.7</c:v>
                </c:pt>
                <c:pt idx="410">
                  <c:v>0.7</c:v>
                </c:pt>
                <c:pt idx="411">
                  <c:v>0.7</c:v>
                </c:pt>
                <c:pt idx="412">
                  <c:v>0.7</c:v>
                </c:pt>
                <c:pt idx="413">
                  <c:v>0.7</c:v>
                </c:pt>
                <c:pt idx="414">
                  <c:v>0.7</c:v>
                </c:pt>
                <c:pt idx="415">
                  <c:v>0.7</c:v>
                </c:pt>
                <c:pt idx="416">
                  <c:v>0.7</c:v>
                </c:pt>
                <c:pt idx="417">
                  <c:v>0.7</c:v>
                </c:pt>
                <c:pt idx="418">
                  <c:v>0.7</c:v>
                </c:pt>
                <c:pt idx="419">
                  <c:v>0.7</c:v>
                </c:pt>
                <c:pt idx="420">
                  <c:v>0.7</c:v>
                </c:pt>
                <c:pt idx="421">
                  <c:v>0.7</c:v>
                </c:pt>
                <c:pt idx="422">
                  <c:v>0.7</c:v>
                </c:pt>
                <c:pt idx="423">
                  <c:v>0.7</c:v>
                </c:pt>
                <c:pt idx="424">
                  <c:v>0.7</c:v>
                </c:pt>
                <c:pt idx="425">
                  <c:v>0.7</c:v>
                </c:pt>
                <c:pt idx="426">
                  <c:v>0.7</c:v>
                </c:pt>
                <c:pt idx="427">
                  <c:v>0.7</c:v>
                </c:pt>
                <c:pt idx="428">
                  <c:v>0.7</c:v>
                </c:pt>
                <c:pt idx="429">
                  <c:v>0.7</c:v>
                </c:pt>
                <c:pt idx="430">
                  <c:v>0.7</c:v>
                </c:pt>
                <c:pt idx="431">
                  <c:v>0.7</c:v>
                </c:pt>
                <c:pt idx="432">
                  <c:v>0.7</c:v>
                </c:pt>
                <c:pt idx="433">
                  <c:v>0.7</c:v>
                </c:pt>
                <c:pt idx="434">
                  <c:v>0.7</c:v>
                </c:pt>
                <c:pt idx="435">
                  <c:v>0.7</c:v>
                </c:pt>
                <c:pt idx="436">
                  <c:v>0.7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</c:numCache>
            </c:numRef>
          </c:val>
        </c:ser>
        <c:ser>
          <c:idx val="3"/>
          <c:order val="3"/>
          <c:tx>
            <c:strRef>
              <c:f>Archive!$R$3</c:f>
              <c:strCache>
                <c:ptCount val="1"/>
                <c:pt idx="0">
                  <c:v>Ventilator Utilization</c:v>
                </c:pt>
              </c:strCache>
            </c:strRef>
          </c:tx>
          <c:spPr>
            <a:ln>
              <a:solidFill>
                <a:srgbClr val="F79646">
                  <a:lumMod val="75000"/>
                  <a:alpha val="72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Archive!$R$4:$R$501</c:f>
              <c:numCache>
                <c:formatCode>0.0%</c:formatCode>
                <c:ptCount val="498"/>
                <c:pt idx="0">
                  <c:v>4.8000000000000001E-4</c:v>
                </c:pt>
                <c:pt idx="1">
                  <c:v>1.1295999999999999E-3</c:v>
                </c:pt>
                <c:pt idx="2">
                  <c:v>1.9594600000000005E-3</c:v>
                </c:pt>
                <c:pt idx="3">
                  <c:v>2.8361599999999999E-3</c:v>
                </c:pt>
                <c:pt idx="4">
                  <c:v>3.8073E-3</c:v>
                </c:pt>
                <c:pt idx="5">
                  <c:v>5.02718E-3</c:v>
                </c:pt>
                <c:pt idx="6">
                  <c:v>6.3182399999999993E-3</c:v>
                </c:pt>
                <c:pt idx="7">
                  <c:v>7.6534599999999991E-3</c:v>
                </c:pt>
                <c:pt idx="8">
                  <c:v>8.8587199999999987E-3</c:v>
                </c:pt>
                <c:pt idx="9">
                  <c:v>1.009444E-2</c:v>
                </c:pt>
                <c:pt idx="10">
                  <c:v>1.1570279999999999E-2</c:v>
                </c:pt>
                <c:pt idx="11">
                  <c:v>1.311062E-2</c:v>
                </c:pt>
                <c:pt idx="12">
                  <c:v>1.471256E-2</c:v>
                </c:pt>
                <c:pt idx="13">
                  <c:v>1.674616E-2</c:v>
                </c:pt>
                <c:pt idx="14">
                  <c:v>1.8256979999999999E-2</c:v>
                </c:pt>
                <c:pt idx="15">
                  <c:v>1.9035739999999999E-2</c:v>
                </c:pt>
                <c:pt idx="16">
                  <c:v>1.9684099999999996E-2</c:v>
                </c:pt>
                <c:pt idx="17">
                  <c:v>2.050888E-2</c:v>
                </c:pt>
                <c:pt idx="18">
                  <c:v>2.1225439999999998E-2</c:v>
                </c:pt>
                <c:pt idx="19">
                  <c:v>2.1662679999999997E-2</c:v>
                </c:pt>
                <c:pt idx="20">
                  <c:v>2.2354039999999995E-2</c:v>
                </c:pt>
                <c:pt idx="21">
                  <c:v>2.2541899999999993E-2</c:v>
                </c:pt>
                <c:pt idx="22">
                  <c:v>2.3161294024144866E-2</c:v>
                </c:pt>
                <c:pt idx="23">
                  <c:v>2.3800229555548641E-2</c:v>
                </c:pt>
                <c:pt idx="24">
                  <c:v>2.425059337742265E-2</c:v>
                </c:pt>
                <c:pt idx="25">
                  <c:v>2.4672731697727598E-2</c:v>
                </c:pt>
                <c:pt idx="26">
                  <c:v>2.5067249214168589E-2</c:v>
                </c:pt>
                <c:pt idx="27">
                  <c:v>2.50618413947408E-2</c:v>
                </c:pt>
                <c:pt idx="28">
                  <c:v>2.5392984067023183E-2</c:v>
                </c:pt>
                <c:pt idx="29">
                  <c:v>2.6018779380934894E-2</c:v>
                </c:pt>
                <c:pt idx="30">
                  <c:v>2.6645135761004961E-2</c:v>
                </c:pt>
                <c:pt idx="31">
                  <c:v>2.7098686131354459E-2</c:v>
                </c:pt>
                <c:pt idx="32">
                  <c:v>2.7602480372218841E-2</c:v>
                </c:pt>
                <c:pt idx="33">
                  <c:v>2.8177368676075308E-2</c:v>
                </c:pt>
                <c:pt idx="34">
                  <c:v>2.8473207033331071E-2</c:v>
                </c:pt>
                <c:pt idx="35">
                  <c:v>2.9252061339635222E-2</c:v>
                </c:pt>
                <c:pt idx="36">
                  <c:v>2.979205290529599E-2</c:v>
                </c:pt>
                <c:pt idx="37">
                  <c:v>3.032543109301852E-2</c:v>
                </c:pt>
                <c:pt idx="38">
                  <c:v>3.0850097797513798E-2</c:v>
                </c:pt>
                <c:pt idx="39">
                  <c:v>3.1380608023600563E-2</c:v>
                </c:pt>
                <c:pt idx="40">
                  <c:v>3.1919714381506398E-2</c:v>
                </c:pt>
                <c:pt idx="41">
                  <c:v>3.2470340758307917E-2</c:v>
                </c:pt>
                <c:pt idx="42">
                  <c:v>3.3065766311211296E-2</c:v>
                </c:pt>
                <c:pt idx="43">
                  <c:v>3.3682371178982554E-2</c:v>
                </c:pt>
                <c:pt idx="44">
                  <c:v>3.4298019915515308E-2</c:v>
                </c:pt>
                <c:pt idx="45">
                  <c:v>3.4912583691915397E-2</c:v>
                </c:pt>
                <c:pt idx="46">
                  <c:v>3.5539945785595252E-2</c:v>
                </c:pt>
                <c:pt idx="47">
                  <c:v>3.6177069652876315E-2</c:v>
                </c:pt>
                <c:pt idx="48">
                  <c:v>3.6818987095849805E-2</c:v>
                </c:pt>
                <c:pt idx="49">
                  <c:v>3.7488638217075002E-2</c:v>
                </c:pt>
                <c:pt idx="50">
                  <c:v>3.8149204232126963E-2</c:v>
                </c:pt>
                <c:pt idx="51">
                  <c:v>3.8819252729227018E-2</c:v>
                </c:pt>
                <c:pt idx="52">
                  <c:v>3.9500076971410517E-2</c:v>
                </c:pt>
                <c:pt idx="53">
                  <c:v>4.0193241374724353E-2</c:v>
                </c:pt>
                <c:pt idx="54">
                  <c:v>4.0899259519642246E-2</c:v>
                </c:pt>
                <c:pt idx="55">
                  <c:v>4.1618463348238717E-2</c:v>
                </c:pt>
                <c:pt idx="56">
                  <c:v>4.2350974866877319E-2</c:v>
                </c:pt>
                <c:pt idx="57">
                  <c:v>4.3094237498176001E-2</c:v>
                </c:pt>
                <c:pt idx="58">
                  <c:v>4.3847396763087548E-2</c:v>
                </c:pt>
                <c:pt idx="59">
                  <c:v>4.4611317123330878E-2</c:v>
                </c:pt>
                <c:pt idx="60">
                  <c:v>4.5386942591049473E-2</c:v>
                </c:pt>
                <c:pt idx="61">
                  <c:v>4.6174171650667881E-2</c:v>
                </c:pt>
                <c:pt idx="62">
                  <c:v>4.6973139305102496E-2</c:v>
                </c:pt>
                <c:pt idx="63">
                  <c:v>4.7784392026764391E-2</c:v>
                </c:pt>
                <c:pt idx="64">
                  <c:v>4.8606668508393465E-2</c:v>
                </c:pt>
                <c:pt idx="65">
                  <c:v>4.9441576737245196E-2</c:v>
                </c:pt>
                <c:pt idx="66">
                  <c:v>5.028935535401035E-2</c:v>
                </c:pt>
                <c:pt idx="67">
                  <c:v>5.115015717064407E-2</c:v>
                </c:pt>
                <c:pt idx="68">
                  <c:v>5.2024020623261412E-2</c:v>
                </c:pt>
                <c:pt idx="69">
                  <c:v>5.2910945376682367E-2</c:v>
                </c:pt>
                <c:pt idx="70">
                  <c:v>5.3810903882761954E-2</c:v>
                </c:pt>
                <c:pt idx="71">
                  <c:v>5.4723856131477032E-2</c:v>
                </c:pt>
                <c:pt idx="72">
                  <c:v>5.5649964548502968E-2</c:v>
                </c:pt>
                <c:pt idx="73">
                  <c:v>5.6589472965313956E-2</c:v>
                </c:pt>
                <c:pt idx="74">
                  <c:v>5.7542574560243726E-2</c:v>
                </c:pt>
                <c:pt idx="75">
                  <c:v>5.8509401382678031E-2</c:v>
                </c:pt>
                <c:pt idx="76">
                  <c:v>5.9490103689135869E-2</c:v>
                </c:pt>
                <c:pt idx="77">
                  <c:v>6.0484832341411519E-2</c:v>
                </c:pt>
                <c:pt idx="78">
                  <c:v>6.1493705705843442E-2</c:v>
                </c:pt>
                <c:pt idx="79">
                  <c:v>6.2516952584520516E-2</c:v>
                </c:pt>
                <c:pt idx="80">
                  <c:v>6.3554690043597539E-2</c:v>
                </c:pt>
                <c:pt idx="81">
                  <c:v>6.4607024687835982E-2</c:v>
                </c:pt>
                <c:pt idx="82">
                  <c:v>6.5674058740221433E-2</c:v>
                </c:pt>
                <c:pt idx="83">
                  <c:v>6.675589888204006E-2</c:v>
                </c:pt>
                <c:pt idx="84">
                  <c:v>6.7852659711390095E-2</c:v>
                </c:pt>
                <c:pt idx="85">
                  <c:v>6.8964466543835756E-2</c:v>
                </c:pt>
                <c:pt idx="86">
                  <c:v>7.009145724723756E-2</c:v>
                </c:pt>
                <c:pt idx="87">
                  <c:v>7.1233766947047486E-2</c:v>
                </c:pt>
                <c:pt idx="88">
                  <c:v>7.2391521247098412E-2</c:v>
                </c:pt>
                <c:pt idx="89">
                  <c:v>7.3564839527865689E-2</c:v>
                </c:pt>
                <c:pt idx="90">
                  <c:v>7.4753839348487089E-2</c:v>
                </c:pt>
                <c:pt idx="91">
                  <c:v>7.5958634824374802E-2</c:v>
                </c:pt>
                <c:pt idx="92">
                  <c:v>7.7179336289056349E-2</c:v>
                </c:pt>
                <c:pt idx="93">
                  <c:v>7.8416052586772617E-2</c:v>
                </c:pt>
                <c:pt idx="94">
                  <c:v>7.9668882075097369E-2</c:v>
                </c:pt>
                <c:pt idx="95">
                  <c:v>8.0937920744183767E-2</c:v>
                </c:pt>
                <c:pt idx="96">
                  <c:v>8.2223262853967014E-2</c:v>
                </c:pt>
                <c:pt idx="97">
                  <c:v>8.3525001132040838E-2</c:v>
                </c:pt>
                <c:pt idx="98">
                  <c:v>8.4843226278080081E-2</c:v>
                </c:pt>
                <c:pt idx="99">
                  <c:v>8.6178026151938661E-2</c:v>
                </c:pt>
                <c:pt idx="100">
                  <c:v>8.7529484673606869E-2</c:v>
                </c:pt>
                <c:pt idx="101">
                  <c:v>8.8897680490047162E-2</c:v>
                </c:pt>
                <c:pt idx="102">
                  <c:v>9.0282686762860276E-2</c:v>
                </c:pt>
                <c:pt idx="103">
                  <c:v>9.1684571482730931E-2</c:v>
                </c:pt>
                <c:pt idx="104">
                  <c:v>9.310339754483897E-2</c:v>
                </c:pt>
                <c:pt idx="105">
                  <c:v>9.4539222478099635E-2</c:v>
                </c:pt>
                <c:pt idx="106">
                  <c:v>9.599209828329705E-2</c:v>
                </c:pt>
                <c:pt idx="107">
                  <c:v>9.7462071286022911E-2</c:v>
                </c:pt>
                <c:pt idx="108">
                  <c:v>9.8949181795231669E-2</c:v>
                </c:pt>
                <c:pt idx="109">
                  <c:v>0.10045346445479052</c:v>
                </c:pt>
                <c:pt idx="110">
                  <c:v>0.10197494797420496</c:v>
                </c:pt>
                <c:pt idx="111">
                  <c:v>0.10351365478779141</c:v>
                </c:pt>
                <c:pt idx="112">
                  <c:v>0.10506960067206435</c:v>
                </c:pt>
                <c:pt idx="113">
                  <c:v>0.10664279437355276</c:v>
                </c:pt>
                <c:pt idx="114">
                  <c:v>0.10823323727319124</c:v>
                </c:pt>
                <c:pt idx="115">
                  <c:v>0.1098409231131839</c:v>
                </c:pt>
                <c:pt idx="116">
                  <c:v>0.111465837809833</c:v>
                </c:pt>
                <c:pt idx="117">
                  <c:v>0.11310795926966159</c:v>
                </c:pt>
                <c:pt idx="118">
                  <c:v>0.11476725716712814</c:v>
                </c:pt>
                <c:pt idx="119">
                  <c:v>0.11644369270007275</c:v>
                </c:pt>
                <c:pt idx="120">
                  <c:v>0.11813721834882789</c:v>
                </c:pt>
                <c:pt idx="121">
                  <c:v>0.11984777763068476</c:v>
                </c:pt>
                <c:pt idx="122">
                  <c:v>0.12157530484824926</c:v>
                </c:pt>
                <c:pt idx="123">
                  <c:v>0.12331972484675993</c:v>
                </c:pt>
                <c:pt idx="124">
                  <c:v>0.12508095272601902</c:v>
                </c:pt>
                <c:pt idx="125">
                  <c:v>0.12685889355288427</c:v>
                </c:pt>
                <c:pt idx="126">
                  <c:v>0.12865344208015281</c:v>
                </c:pt>
                <c:pt idx="127">
                  <c:v>0.13046448247573403</c:v>
                </c:pt>
                <c:pt idx="128">
                  <c:v>0.13229188806215675</c:v>
                </c:pt>
                <c:pt idx="129">
                  <c:v>0.13413552106438192</c:v>
                </c:pt>
                <c:pt idx="130">
                  <c:v>0.13599523236168237</c:v>
                </c:pt>
                <c:pt idx="131">
                  <c:v>0.13787086123716683</c:v>
                </c:pt>
                <c:pt idx="132">
                  <c:v>0.13976223512459371</c:v>
                </c:pt>
                <c:pt idx="133">
                  <c:v>0.14166916935540341</c:v>
                </c:pt>
                <c:pt idx="134">
                  <c:v>0.14359146690784258</c:v>
                </c:pt>
                <c:pt idx="135">
                  <c:v>0.14552891815814123</c:v>
                </c:pt>
                <c:pt idx="136">
                  <c:v>0.14748130063436019</c:v>
                </c:pt>
                <c:pt idx="137">
                  <c:v>0.14944837877368652</c:v>
                </c:pt>
                <c:pt idx="138">
                  <c:v>0.15142990368282488</c:v>
                </c:pt>
                <c:pt idx="139">
                  <c:v>0.15342561290539783</c:v>
                </c:pt>
                <c:pt idx="140">
                  <c:v>0.15543523019693498</c:v>
                </c:pt>
                <c:pt idx="141">
                  <c:v>0.1574584653076101</c:v>
                </c:pt>
                <c:pt idx="142">
                  <c:v>0.15949501377258854</c:v>
                </c:pt>
                <c:pt idx="143">
                  <c:v>0.16154455670983073</c:v>
                </c:pt>
                <c:pt idx="144">
                  <c:v>0.16360676062534574</c:v>
                </c:pt>
                <c:pt idx="145">
                  <c:v>0.16568127722621948</c:v>
                </c:pt>
                <c:pt idx="146">
                  <c:v>0.16776774324227062</c:v>
                </c:pt>
                <c:pt idx="147">
                  <c:v>0.16986578025727619</c:v>
                </c:pt>
                <c:pt idx="148">
                  <c:v>0.17197499455054499</c:v>
                </c:pt>
                <c:pt idx="149">
                  <c:v>0.17409497694952442</c:v>
                </c:pt>
                <c:pt idx="150">
                  <c:v>0.1762253026941755</c:v>
                </c:pt>
                <c:pt idx="151">
                  <c:v>0.17836553131385274</c:v>
                </c:pt>
                <c:pt idx="152">
                  <c:v>0.18051520651741504</c:v>
                </c:pt>
                <c:pt idx="153">
                  <c:v>0.18267385609736697</c:v>
                </c:pt>
                <c:pt idx="154">
                  <c:v>0.18484099184858077</c:v>
                </c:pt>
                <c:pt idx="155">
                  <c:v>0.18701610950213329</c:v>
                </c:pt>
                <c:pt idx="156">
                  <c:v>0.18919868867481615</c:v>
                </c:pt>
                <c:pt idx="157">
                  <c:v>0.19138819283492073</c:v>
                </c:pt>
                <c:pt idx="158">
                  <c:v>0.19358406928494834</c:v>
                </c:pt>
                <c:pt idx="159">
                  <c:v>0.19578574916193672</c:v>
                </c:pt>
                <c:pt idx="160">
                  <c:v>0.19799264745611142</c:v>
                </c:pt>
                <c:pt idx="161">
                  <c:v>0.20020416304854474</c:v>
                </c:pt>
                <c:pt idx="162">
                  <c:v>0.20241967876847547</c:v>
                </c:pt>
                <c:pt idx="163">
                  <c:v>0.20463856147091639</c:v>
                </c:pt>
                <c:pt idx="164">
                  <c:v>0.20686016213516067</c:v>
                </c:pt>
                <c:pt idx="165">
                  <c:v>0.20908381598477435</c:v>
                </c:pt>
                <c:pt idx="166">
                  <c:v>0.21130884262963548</c:v>
                </c:pt>
                <c:pt idx="167">
                  <c:v>0.21353454623055462</c:v>
                </c:pt>
                <c:pt idx="168">
                  <c:v>0.21576021568697523</c:v>
                </c:pt>
                <c:pt idx="169">
                  <c:v>0.21798512484823335</c:v>
                </c:pt>
                <c:pt idx="170">
                  <c:v>0.22020853274883745</c:v>
                </c:pt>
                <c:pt idx="171">
                  <c:v>0.22242968386820564</c:v>
                </c:pt>
                <c:pt idx="172">
                  <c:v>0.22464780841526916</c:v>
                </c:pt>
                <c:pt idx="173">
                  <c:v>0.22686212263831729</c:v>
                </c:pt>
                <c:pt idx="174">
                  <c:v>0.22907182916041716</c:v>
                </c:pt>
                <c:pt idx="175">
                  <c:v>0.23127611734069894</c:v>
                </c:pt>
                <c:pt idx="176">
                  <c:v>0.23347416366174917</c:v>
                </c:pt>
                <c:pt idx="177">
                  <c:v>0.23566513214330895</c:v>
                </c:pt>
                <c:pt idx="178">
                  <c:v>0.23784817478242376</c:v>
                </c:pt>
                <c:pt idx="179">
                  <c:v>0.24002243202014259</c:v>
                </c:pt>
                <c:pt idx="180">
                  <c:v>0.24218703323480908</c:v>
                </c:pt>
                <c:pt idx="181">
                  <c:v>0.2443410972619359</c:v>
                </c:pt>
                <c:pt idx="182">
                  <c:v>0.24648373294059436</c:v>
                </c:pt>
                <c:pt idx="183">
                  <c:v>0.24861403968619797</c:v>
                </c:pt>
                <c:pt idx="184">
                  <c:v>0.25073110808949578</c:v>
                </c:pt>
                <c:pt idx="185">
                  <c:v>0.25283402054153292</c:v>
                </c:pt>
                <c:pt idx="186">
                  <c:v>0.25492185188426963</c:v>
                </c:pt>
                <c:pt idx="187">
                  <c:v>0.25699367008648638</c:v>
                </c:pt>
                <c:pt idx="188">
                  <c:v>0.25904853694453339</c:v>
                </c:pt>
                <c:pt idx="189">
                  <c:v>0.26108550880741771</c:v>
                </c:pt>
                <c:pt idx="190">
                  <c:v>0.26310363732564912</c:v>
                </c:pt>
                <c:pt idx="191">
                  <c:v>0.26510197022319987</c:v>
                </c:pt>
                <c:pt idx="192">
                  <c:v>0.26707955209186152</c:v>
                </c:pt>
                <c:pt idx="193">
                  <c:v>0.2690354252072128</c:v>
                </c:pt>
                <c:pt idx="194">
                  <c:v>0.27096863036534374</c:v>
                </c:pt>
                <c:pt idx="195">
                  <c:v>0.27287820773940874</c:v>
                </c:pt>
                <c:pt idx="196">
                  <c:v>0.27476319775501618</c:v>
                </c:pt>
                <c:pt idx="197">
                  <c:v>0.27662264198338765</c:v>
                </c:pt>
                <c:pt idx="198">
                  <c:v>0.2784555840511585</c:v>
                </c:pt>
                <c:pt idx="199">
                  <c:v>0.28026107056561822</c:v>
                </c:pt>
                <c:pt idx="200">
                  <c:v>0.28203815205412869</c:v>
                </c:pt>
                <c:pt idx="201">
                  <c:v>0.28378588391639031</c:v>
                </c:pt>
                <c:pt idx="202">
                  <c:v>0.28550332738816758</c:v>
                </c:pt>
                <c:pt idx="203">
                  <c:v>0.28718955051502382</c:v>
                </c:pt>
                <c:pt idx="204">
                  <c:v>0.28884362913455885</c:v>
                </c:pt>
                <c:pt idx="205">
                  <c:v>0.29046464786558773</c:v>
                </c:pt>
                <c:pt idx="206">
                  <c:v>0.29205170110265</c:v>
                </c:pt>
                <c:pt idx="207">
                  <c:v>0.29360389401418763</c:v>
                </c:pt>
                <c:pt idx="208">
                  <c:v>0.29512034354268851</c:v>
                </c:pt>
                <c:pt idx="209">
                  <c:v>0.29660017940504968</c:v>
                </c:pt>
                <c:pt idx="210">
                  <c:v>0.29804254509137901</c:v>
                </c:pt>
                <c:pt idx="211">
                  <c:v>0.29944659886042169</c:v>
                </c:pt>
                <c:pt idx="212">
                  <c:v>0.3008115147297688</c:v>
                </c:pt>
                <c:pt idx="213">
                  <c:v>0.30213648345898469</c:v>
                </c:pt>
                <c:pt idx="214">
                  <c:v>0.30342071352376909</c:v>
                </c:pt>
                <c:pt idx="215">
                  <c:v>0.30466343207925872</c:v>
                </c:pt>
                <c:pt idx="216">
                  <c:v>0.30586388591056357</c:v>
                </c:pt>
                <c:pt idx="217">
                  <c:v>0.30702134236863249</c:v>
                </c:pt>
                <c:pt idx="218">
                  <c:v>0.30813509028954356</c:v>
                </c:pt>
                <c:pt idx="219">
                  <c:v>0.30920444089532595</c:v>
                </c:pt>
                <c:pt idx="220">
                  <c:v>0.31022872867443124</c:v>
                </c:pt>
                <c:pt idx="221">
                  <c:v>0.31120731223999476</c:v>
                </c:pt>
                <c:pt idx="222">
                  <c:v>0.31213957516405128</c:v>
                </c:pt>
                <c:pt idx="223">
                  <c:v>0.31302492678590288</c:v>
                </c:pt>
                <c:pt idx="224">
                  <c:v>0.31386280299287228</c:v>
                </c:pt>
                <c:pt idx="225">
                  <c:v>0.31465266697171845</c:v>
                </c:pt>
                <c:pt idx="226">
                  <c:v>0.31539400992904093</c:v>
                </c:pt>
                <c:pt idx="227">
                  <c:v>0.31608635177905181</c:v>
                </c:pt>
                <c:pt idx="228">
                  <c:v>0.316729241797155</c:v>
                </c:pt>
                <c:pt idx="229">
                  <c:v>0.31732225923783791</c:v>
                </c:pt>
                <c:pt idx="230">
                  <c:v>0.3178650139154478</c:v>
                </c:pt>
                <c:pt idx="231">
                  <c:v>0.3183571467465045</c:v>
                </c:pt>
                <c:pt idx="232">
                  <c:v>0.31879833025227616</c:v>
                </c:pt>
                <c:pt idx="233">
                  <c:v>0.31918826902043312</c:v>
                </c:pt>
                <c:pt idx="234">
                  <c:v>0.31952670012467899</c:v>
                </c:pt>
                <c:pt idx="235">
                  <c:v>0.31981339350135513</c:v>
                </c:pt>
                <c:pt idx="236">
                  <c:v>0.32004815228210598</c:v>
                </c:pt>
                <c:pt idx="237">
                  <c:v>0.32023081308179546</c:v>
                </c:pt>
                <c:pt idx="238">
                  <c:v>0.32036124624096474</c:v>
                </c:pt>
                <c:pt idx="239">
                  <c:v>0.32043935602222773</c:v>
                </c:pt>
                <c:pt idx="240">
                  <c:v>0.32046508076010694</c:v>
                </c:pt>
                <c:pt idx="241">
                  <c:v>0.32043839296392218</c:v>
                </c:pt>
                <c:pt idx="242">
                  <c:v>0.3203592993734537</c:v>
                </c:pt>
                <c:pt idx="243">
                  <c:v>0.32022784096721546</c:v>
                </c:pt>
                <c:pt idx="244">
                  <c:v>0.32004409292328279</c:v>
                </c:pt>
                <c:pt idx="245">
                  <c:v>0.31980816453273514</c:v>
                </c:pt>
                <c:pt idx="246">
                  <c:v>0.31952019906588452</c:v>
                </c:pt>
                <c:pt idx="247">
                  <c:v>0.31918037359157314</c:v>
                </c:pt>
                <c:pt idx="248">
                  <c:v>0.31878889874993493</c:v>
                </c:pt>
                <c:pt idx="249">
                  <c:v>0.31834601847912436</c:v>
                </c:pt>
                <c:pt idx="250">
                  <c:v>0.31785200969662564</c:v>
                </c:pt>
                <c:pt idx="251">
                  <c:v>0.31730718193585949</c:v>
                </c:pt>
                <c:pt idx="252">
                  <c:v>0.31671187693890923</c:v>
                </c:pt>
                <c:pt idx="253">
                  <c:v>0.31606646820628831</c:v>
                </c:pt>
                <c:pt idx="254">
                  <c:v>0.31537136050476783</c:v>
                </c:pt>
                <c:pt idx="255">
                  <c:v>0.31462698933437849</c:v>
                </c:pt>
                <c:pt idx="256">
                  <c:v>0.31383382035578888</c:v>
                </c:pt>
                <c:pt idx="257">
                  <c:v>0.31299234877934973</c:v>
                </c:pt>
                <c:pt idx="258">
                  <c:v>0.3121030987171744</c:v>
                </c:pt>
                <c:pt idx="259">
                  <c:v>0.31116662249970334</c:v>
                </c:pt>
                <c:pt idx="260">
                  <c:v>0.31018349995827066</c:v>
                </c:pt>
                <c:pt idx="261">
                  <c:v>0.30915433767525907</c:v>
                </c:pt>
                <c:pt idx="262">
                  <c:v>0.30807976820349087</c:v>
                </c:pt>
                <c:pt idx="263">
                  <c:v>0.3069604492565573</c:v>
                </c:pt>
                <c:pt idx="264">
                  <c:v>0.3057970628718405</c:v>
                </c:pt>
                <c:pt idx="265">
                  <c:v>0.30459031454802599</c:v>
                </c:pt>
                <c:pt idx="266">
                  <c:v>0.30334093235894261</c:v>
                </c:pt>
                <c:pt idx="267">
                  <c:v>0.30204966604560057</c:v>
                </c:pt>
                <c:pt idx="268">
                  <c:v>0.30071728608832382</c:v>
                </c:pt>
                <c:pt idx="269">
                  <c:v>0.29934458276089593</c:v>
                </c:pt>
                <c:pt idx="270">
                  <c:v>0.2979323651686534</c:v>
                </c:pt>
                <c:pt idx="271">
                  <c:v>0.29648146027246802</c:v>
                </c:pt>
                <c:pt idx="272">
                  <c:v>0.29499271190056819</c:v>
                </c:pt>
                <c:pt idx="273">
                  <c:v>0.29346697975014108</c:v>
                </c:pt>
                <c:pt idx="274">
                  <c:v>0.29190513838065546</c:v>
                </c:pt>
                <c:pt idx="275">
                  <c:v>0.29030807620082943</c:v>
                </c:pt>
                <c:pt idx="276">
                  <c:v>0.28867669445114846</c:v>
                </c:pt>
                <c:pt idx="277">
                  <c:v>0.2870119061838185</c:v>
                </c:pt>
                <c:pt idx="278">
                  <c:v>0.28531463524200795</c:v>
                </c:pt>
                <c:pt idx="279">
                  <c:v>0.28358581524020132</c:v>
                </c:pt>
                <c:pt idx="280">
                  <c:v>0.28182638854744824</c:v>
                </c:pt>
                <c:pt idx="281">
                  <c:v>0.28003730527525228</c:v>
                </c:pt>
                <c:pt idx="282">
                  <c:v>0.27821952227179508</c:v>
                </c:pt>
                <c:pt idx="283">
                  <c:v>0.27637400212414515</c:v>
                </c:pt>
                <c:pt idx="284">
                  <c:v>0.27450171217004538</c:v>
                </c:pt>
                <c:pt idx="285">
                  <c:v>0.27260362352081852</c:v>
                </c:pt>
                <c:pt idx="286">
                  <c:v>0.27068071009686917</c:v>
                </c:pt>
                <c:pt idx="287">
                  <c:v>0.26873394767720254</c:v>
                </c:pt>
                <c:pt idx="288">
                  <c:v>0.26676431296431008</c:v>
                </c:pt>
                <c:pt idx="289">
                  <c:v>0.2647727826657138</c:v>
                </c:pt>
                <c:pt idx="290">
                  <c:v>0.26276033259338466</c:v>
                </c:pt>
                <c:pt idx="291">
                  <c:v>0.26072793678218803</c:v>
                </c:pt>
                <c:pt idx="292">
                  <c:v>0.25867656662843269</c:v>
                </c:pt>
                <c:pt idx="293">
                  <c:v>0.25660719004953286</c:v>
                </c:pt>
                <c:pt idx="294">
                  <c:v>0.25452077066571605</c:v>
                </c:pt>
                <c:pt idx="295">
                  <c:v>0.25241826700463987</c:v>
                </c:pt>
                <c:pt idx="296">
                  <c:v>0.25030063172970513</c:v>
                </c:pt>
                <c:pt idx="297">
                  <c:v>0.24816881089278175</c:v>
                </c:pt>
                <c:pt idx="298">
                  <c:v>0.2460237432119898</c:v>
                </c:pt>
                <c:pt idx="299">
                  <c:v>0.2438663593751059</c:v>
                </c:pt>
                <c:pt idx="300">
                  <c:v>0.24169758136909439</c:v>
                </c:pt>
                <c:pt idx="301">
                  <c:v>0.23951832183619143</c:v>
                </c:pt>
                <c:pt idx="302">
                  <c:v>0.23732948345690136</c:v>
                </c:pt>
                <c:pt idx="303">
                  <c:v>0.23513195836019601</c:v>
                </c:pt>
                <c:pt idx="304">
                  <c:v>0.23292662756114185</c:v>
                </c:pt>
                <c:pt idx="305">
                  <c:v>0.23071436042611418</c:v>
                </c:pt>
                <c:pt idx="306">
                  <c:v>0.22849601416569568</c:v>
                </c:pt>
                <c:pt idx="307">
                  <c:v>0.22627243335529365</c:v>
                </c:pt>
                <c:pt idx="308">
                  <c:v>0.22404444948345392</c:v>
                </c:pt>
                <c:pt idx="309">
                  <c:v>0.22181288052778933</c:v>
                </c:pt>
                <c:pt idx="310">
                  <c:v>0.21957853055838933</c:v>
                </c:pt>
                <c:pt idx="311">
                  <c:v>0.21734218936852276</c:v>
                </c:pt>
                <c:pt idx="312">
                  <c:v>0.21510463213239636</c:v>
                </c:pt>
                <c:pt idx="313">
                  <c:v>0.21286661908968593</c:v>
                </c:pt>
                <c:pt idx="314">
                  <c:v>0.21062889525650907</c:v>
                </c:pt>
                <c:pt idx="315">
                  <c:v>0.20839219016246999</c:v>
                </c:pt>
                <c:pt idx="316">
                  <c:v>0.20615721761336392</c:v>
                </c:pt>
                <c:pt idx="317">
                  <c:v>0.20392467547909301</c:v>
                </c:pt>
                <c:pt idx="318">
                  <c:v>0.20169524550631174</c:v>
                </c:pt>
                <c:pt idx="319">
                  <c:v>0.19946959315528603</c:v>
                </c:pt>
                <c:pt idx="320">
                  <c:v>0.19724836746042335</c:v>
                </c:pt>
                <c:pt idx="321">
                  <c:v>0.19503220091390128</c:v>
                </c:pt>
                <c:pt idx="322">
                  <c:v>0.19282170937180124</c:v>
                </c:pt>
                <c:pt idx="323">
                  <c:v>0.19061749198212902</c:v>
                </c:pt>
                <c:pt idx="324">
                  <c:v>0.18842013113408637</c:v>
                </c:pt>
                <c:pt idx="325">
                  <c:v>0.18623019242794023</c:v>
                </c:pt>
                <c:pt idx="326">
                  <c:v>0.1840482246648214</c:v>
                </c:pt>
                <c:pt idx="327">
                  <c:v>0.18187475985577156</c:v>
                </c:pt>
                <c:pt idx="328">
                  <c:v>0.17971031324934875</c:v>
                </c:pt>
                <c:pt idx="329">
                  <c:v>0.17755538337709115</c:v>
                </c:pt>
                <c:pt idx="330">
                  <c:v>0.17541045211613457</c:v>
                </c:pt>
                <c:pt idx="331">
                  <c:v>0.17327598476827361</c:v>
                </c:pt>
                <c:pt idx="332">
                  <c:v>0.1711524301547547</c:v>
                </c:pt>
                <c:pt idx="333">
                  <c:v>0.16904022072608904</c:v>
                </c:pt>
                <c:pt idx="334">
                  <c:v>0.16693977268617291</c:v>
                </c:pt>
                <c:pt idx="335">
                  <c:v>0.16485148613000808</c:v>
                </c:pt>
                <c:pt idx="336">
                  <c:v>0.16277574519431628</c:v>
                </c:pt>
                <c:pt idx="337">
                  <c:v>0.16071291822035053</c:v>
                </c:pt>
                <c:pt idx="338">
                  <c:v>0.15866335792820976</c:v>
                </c:pt>
                <c:pt idx="339">
                  <c:v>0.15662740160197502</c:v>
                </c:pt>
                <c:pt idx="340">
                  <c:v>0.15460537128499141</c:v>
                </c:pt>
                <c:pt idx="341">
                  <c:v>0.15259757398463294</c:v>
                </c:pt>
                <c:pt idx="342">
                  <c:v>0.15060430188589832</c:v>
                </c:pt>
                <c:pt idx="343">
                  <c:v>0.14862583257319692</c:v>
                </c:pt>
                <c:pt idx="344">
                  <c:v>0.14666242925969961</c:v>
                </c:pt>
                <c:pt idx="345">
                  <c:v>0.14471434102364064</c:v>
                </c:pt>
                <c:pt idx="346">
                  <c:v>0.15061298286852776</c:v>
                </c:pt>
                <c:pt idx="347">
                  <c:v>0.15734492237385822</c:v>
                </c:pt>
                <c:pt idx="348">
                  <c:v>0.16499832167418713</c:v>
                </c:pt>
                <c:pt idx="349">
                  <c:v>0.17367850108651972</c:v>
                </c:pt>
                <c:pt idx="350">
                  <c:v>0.18350261140968713</c:v>
                </c:pt>
                <c:pt idx="351">
                  <c:v>0.19460089738507108</c:v>
                </c:pt>
                <c:pt idx="352">
                  <c:v>0.2071180889114452</c:v>
                </c:pt>
                <c:pt idx="353">
                  <c:v>0.22121492183135519</c:v>
                </c:pt>
                <c:pt idx="354">
                  <c:v>0.2370697957780542</c:v>
                </c:pt>
                <c:pt idx="355">
                  <c:v>0.25488057572466138</c:v>
                </c:pt>
                <c:pt idx="356">
                  <c:v>0.27486654255059684</c:v>
                </c:pt>
                <c:pt idx="357">
                  <c:v>0.29727049601202132</c:v>
                </c:pt>
                <c:pt idx="358">
                  <c:v>0.32236101081801732</c:v>
                </c:pt>
                <c:pt idx="359">
                  <c:v>0.3504348428876356</c:v>
                </c:pt>
                <c:pt idx="360">
                  <c:v>0.37398829825885416</c:v>
                </c:pt>
                <c:pt idx="361">
                  <c:v>0.39948884878144403</c:v>
                </c:pt>
                <c:pt idx="362">
                  <c:v>0.42705086588621721</c:v>
                </c:pt>
                <c:pt idx="363">
                  <c:v>0.45678296646062233</c:v>
                </c:pt>
                <c:pt idx="364">
                  <c:v>0.48879030729785633</c:v>
                </c:pt>
                <c:pt idx="365">
                  <c:v>0.52317232303966388</c:v>
                </c:pt>
                <c:pt idx="366">
                  <c:v>0.56002002721988087</c:v>
                </c:pt>
                <c:pt idx="367">
                  <c:v>0.59941282207721525</c:v>
                </c:pt>
                <c:pt idx="368">
                  <c:v>0.64141476054795066</c:v>
                </c:pt>
                <c:pt idx="369">
                  <c:v>0.6860702028580975</c:v>
                </c:pt>
                <c:pt idx="370">
                  <c:v>0.73339881073643021</c:v>
                </c:pt>
                <c:pt idx="371">
                  <c:v>0.78338982496710197</c:v>
                </c:pt>
                <c:pt idx="372">
                  <c:v>0.8359955773516502</c:v>
                </c:pt>
                <c:pt idx="373">
                  <c:v>0.89112419677014343</c:v>
                </c:pt>
                <c:pt idx="374">
                  <c:v>0.9486314815733049</c:v>
                </c:pt>
                <c:pt idx="375">
                  <c:v>1.0092190028536443</c:v>
                </c:pt>
                <c:pt idx="376">
                  <c:v>1.0729036332837996</c:v>
                </c:pt>
                <c:pt idx="377">
                  <c:v>1.1396779031824082</c:v>
                </c:pt>
                <c:pt idx="378">
                  <c:v>1.2095088341737747</c:v>
                </c:pt>
                <c:pt idx="379">
                  <c:v>1.2823351707656601</c:v>
                </c:pt>
                <c:pt idx="380">
                  <c:v>1.3580647653354161</c:v>
                </c:pt>
                <c:pt idx="381">
                  <c:v>1.4365722316328136</c:v>
                </c:pt>
                <c:pt idx="382">
                  <c:v>1.5176969992249805</c:v>
                </c:pt>
                <c:pt idx="383">
                  <c:v>1.6012419197567827</c:v>
                </c:pt>
                <c:pt idx="384">
                  <c:v>1.6869725927622672</c:v>
                </c:pt>
                <c:pt idx="385">
                  <c:v>1.774617592778037</c:v>
                </c:pt>
                <c:pt idx="386">
                  <c:v>1.8638697892149072</c:v>
                </c:pt>
                <c:pt idx="387">
                  <c:v>1.9543889542423059</c:v>
                </c:pt>
                <c:pt idx="388">
                  <c:v>2.0458058501803174</c:v>
                </c:pt>
                <c:pt idx="389">
                  <c:v>2.1377279749878664</c:v>
                </c:pt>
                <c:pt idx="390">
                  <c:v>2.2296483961646127</c:v>
                </c:pt>
                <c:pt idx="391">
                  <c:v>2.3210150581013433</c:v>
                </c:pt>
                <c:pt idx="392">
                  <c:v>2.4112350546627694</c:v>
                </c:pt>
                <c:pt idx="393">
                  <c:v>2.4996796874794787</c:v>
                </c:pt>
                <c:pt idx="394">
                  <c:v>2.5856908245659227</c:v>
                </c:pt>
                <c:pt idx="395">
                  <c:v>2.668588525270339</c:v>
                </c:pt>
                <c:pt idx="396">
                  <c:v>2.7476798397776627</c:v>
                </c:pt>
                <c:pt idx="397">
                  <c:v>2.8222686316346075</c:v>
                </c:pt>
                <c:pt idx="398">
                  <c:v>2.8916662105648823</c:v>
                </c:pt>
                <c:pt idx="399">
                  <c:v>2.955202503520193</c:v>
                </c:pt>
                <c:pt idx="400">
                  <c:v>3.012237438172102</c:v>
                </c:pt>
                <c:pt idx="401">
                  <c:v>3.0621721687293806</c:v>
                </c:pt>
                <c:pt idx="402">
                  <c:v>3.1044597427507306</c:v>
                </c:pt>
                <c:pt idx="403">
                  <c:v>3.1386147927316173</c:v>
                </c:pt>
                <c:pt idx="404">
                  <c:v>3.1642218401186195</c:v>
                </c:pt>
                <c:pt idx="405">
                  <c:v>3.1809510046203613</c:v>
                </c:pt>
                <c:pt idx="406">
                  <c:v>3.1885660478175324</c:v>
                </c:pt>
                <c:pt idx="407">
                  <c:v>3.1869303600059293</c:v>
                </c:pt>
                <c:pt idx="408">
                  <c:v>3.1760107708892389</c:v>
                </c:pt>
                <c:pt idx="409">
                  <c:v>3.1558790242103703</c:v>
                </c:pt>
                <c:pt idx="410">
                  <c:v>3.1267108411336455</c:v>
                </c:pt>
                <c:pt idx="411">
                  <c:v>3.0887825889271521</c:v>
                </c:pt>
                <c:pt idx="412">
                  <c:v>3.0424656637725973</c:v>
                </c:pt>
                <c:pt idx="413">
                  <c:v>2.9882187843790153</c:v>
                </c:pt>
                <c:pt idx="414">
                  <c:v>2.9265784717951515</c:v>
                </c:pt>
                <c:pt idx="415">
                  <c:v>2.8581480562737402</c:v>
                </c:pt>
                <c:pt idx="416">
                  <c:v>2.7835856009622066</c:v>
                </c:pt>
                <c:pt idx="417">
                  <c:v>2.703591162369126</c:v>
                </c:pt>
                <c:pt idx="418">
                  <c:v>2.6188938179774865</c:v>
                </c:pt>
                <c:pt idx="419">
                  <c:v>2.5302388822835717</c:v>
                </c:pt>
                <c:pt idx="420">
                  <c:v>2.4383750699354207</c:v>
                </c:pt>
                <c:pt idx="421">
                  <c:v>2.344042387984131</c:v>
                </c:pt>
                <c:pt idx="422">
                  <c:v>2.2479610687075837</c:v>
                </c:pt>
                <c:pt idx="423">
                  <c:v>2.1508217766911084</c:v>
                </c:pt>
                <c:pt idx="424">
                  <c:v>2.0532772578288263</c:v>
                </c:pt>
                <c:pt idx="425">
                  <c:v>1.955935531017474</c:v>
                </c:pt>
                <c:pt idx="426">
                  <c:v>1.8593546586867573</c:v>
                </c:pt>
                <c:pt idx="427">
                  <c:v>1.7640390730377051</c:v>
                </c:pt>
                <c:pt idx="428">
                  <c:v>1.6704373833710902</c:v>
                </c:pt>
                <c:pt idx="429">
                  <c:v>1.5789415478380375</c:v>
                </c:pt>
                <c:pt idx="430">
                  <c:v>1.4898872611964187</c:v>
                </c:pt>
                <c:pt idx="431">
                  <c:v>1.4035553888253094</c:v>
                </c:pt>
                <c:pt idx="432">
                  <c:v>1.3201742658077511</c:v>
                </c:pt>
                <c:pt idx="433">
                  <c:v>1.2399226773084826</c:v>
                </c:pt>
                <c:pt idx="434">
                  <c:v>1.1629333413722736</c:v>
                </c:pt>
                <c:pt idx="435">
                  <c:v>1.089296757696508</c:v>
                </c:pt>
                <c:pt idx="436">
                  <c:v>1.0190652772768609</c:v>
                </c:pt>
                <c:pt idx="437">
                  <c:v>0.9522572641663053</c:v>
                </c:pt>
                <c:pt idx="438">
                  <c:v>0.89631905279990365</c:v>
                </c:pt>
                <c:pt idx="439">
                  <c:v>0.84356244194281504</c:v>
                </c:pt>
                <c:pt idx="440">
                  <c:v>0.79389780946682642</c:v>
                </c:pt>
                <c:pt idx="441">
                  <c:v>0.74727527901922908</c:v>
                </c:pt>
                <c:pt idx="442">
                  <c:v>0.70362942265724748</c:v>
                </c:pt>
                <c:pt idx="443">
                  <c:v>0.66288189553248344</c:v>
                </c:pt>
                <c:pt idx="444">
                  <c:v>0.62494421101096898</c:v>
                </c:pt>
                <c:pt idx="445">
                  <c:v>0.58972022925224987</c:v>
                </c:pt>
                <c:pt idx="446">
                  <c:v>0.55710835974749418</c:v>
                </c:pt>
                <c:pt idx="447">
                  <c:v>0.52700348778383421</c:v>
                </c:pt>
                <c:pt idx="448">
                  <c:v>0.49929863973763844</c:v>
                </c:pt>
                <c:pt idx="449">
                  <c:v>0.4738864055762203</c:v>
                </c:pt>
                <c:pt idx="450">
                  <c:v>0.45066013793320076</c:v>
                </c:pt>
                <c:pt idx="451">
                  <c:v>0.42951494811271884</c:v>
                </c:pt>
                <c:pt idx="452">
                  <c:v>0.40289070666309973</c:v>
                </c:pt>
                <c:pt idx="453">
                  <c:v>0.37801236815130679</c:v>
                </c:pt>
                <c:pt idx="454">
                  <c:v>0.35481150433027148</c:v>
                </c:pt>
                <c:pt idx="455">
                  <c:v>0.33316777960354915</c:v>
                </c:pt>
                <c:pt idx="456">
                  <c:v>0.31296430710630668</c:v>
                </c:pt>
                <c:pt idx="457">
                  <c:v>0.29408827698273676</c:v>
                </c:pt>
                <c:pt idx="458">
                  <c:v>0.27643108952683965</c:v>
                </c:pt>
                <c:pt idx="459">
                  <c:v>0.25988840199148672</c:v>
                </c:pt>
                <c:pt idx="460">
                  <c:v>0.24436010628657137</c:v>
                </c:pt>
                <c:pt idx="461">
                  <c:v>0.22975025027842269</c:v>
                </c:pt>
                <c:pt idx="462">
                  <c:v>0.21596691367221429</c:v>
                </c:pt>
                <c:pt idx="463">
                  <c:v>0.20292204788396184</c:v>
                </c:pt>
                <c:pt idx="464">
                  <c:v>0.1905312878746234</c:v>
                </c:pt>
                <c:pt idx="465">
                  <c:v>0.17871374267932338</c:v>
                </c:pt>
                <c:pt idx="466">
                  <c:v>0.16739177026950311</c:v>
                </c:pt>
                <c:pt idx="467">
                  <c:v>0.15681761111332274</c:v>
                </c:pt>
                <c:pt idx="468">
                  <c:v>0.14693667706244917</c:v>
                </c:pt>
                <c:pt idx="469">
                  <c:v>0.13769553145609165</c:v>
                </c:pt>
                <c:pt idx="470">
                  <c:v>0.12904514817332718</c:v>
                </c:pt>
                <c:pt idx="471">
                  <c:v>0.12094075161126946</c:v>
                </c:pt>
                <c:pt idx="472">
                  <c:v>0.11334163668256618</c:v>
                </c:pt>
                <c:pt idx="473">
                  <c:v>0.10621099874919743</c:v>
                </c:pt>
                <c:pt idx="474">
                  <c:v>9.9515775045757981E-2</c:v>
                </c:pt>
                <c:pt idx="475">
                  <c:v>9.3226498604356306E-2</c:v>
                </c:pt>
                <c:pt idx="476">
                  <c:v>8.7317165419753401E-2</c:v>
                </c:pt>
                <c:pt idx="477">
                  <c:v>8.1765115378650166E-2</c:v>
                </c:pt>
                <c:pt idx="478">
                  <c:v>7.6550927311407641E-2</c:v>
                </c:pt>
                <c:pt idx="479">
                  <c:v>7.1658328400830001E-2</c:v>
                </c:pt>
                <c:pt idx="480">
                  <c:v>6.7074118092584067E-2</c:v>
                </c:pt>
                <c:pt idx="481">
                  <c:v>6.2788106589807866E-2</c:v>
                </c:pt>
                <c:pt idx="482">
                  <c:v>5.8779255423238821E-2</c:v>
                </c:pt>
                <c:pt idx="483">
                  <c:v>5.5028212131424475E-2</c:v>
                </c:pt>
                <c:pt idx="484">
                  <c:v>5.1517311943813239E-2</c:v>
                </c:pt>
                <c:pt idx="485">
                  <c:v>4.8230427566687363E-2</c:v>
                </c:pt>
                <c:pt idx="486">
                  <c:v>4.5152824368675265E-2</c:v>
                </c:pt>
                <c:pt idx="487">
                  <c:v>4.2271021554410669E-2</c:v>
                </c:pt>
                <c:pt idx="488">
                  <c:v>3.9572658540789243E-2</c:v>
                </c:pt>
                <c:pt idx="489">
                  <c:v>3.7046365735321655E-2</c:v>
                </c:pt>
                <c:pt idx="490">
                  <c:v>3.4681638914091838E-2</c:v>
                </c:pt>
                <c:pt idx="491">
                  <c:v>3.2468716396497441E-2</c:v>
                </c:pt>
                <c:pt idx="492">
                  <c:v>3.0398458214070341E-2</c:v>
                </c:pt>
                <c:pt idx="493">
                  <c:v>2.8462226470314548E-2</c:v>
                </c:pt>
                <c:pt idx="494">
                  <c:v>2.6651766086888039E-2</c:v>
                </c:pt>
                <c:pt idx="495">
                  <c:v>2.4959085128053095E-2</c:v>
                </c:pt>
                <c:pt idx="496">
                  <c:v>2.3376333889712709E-2</c:v>
                </c:pt>
                <c:pt idx="497">
                  <c:v>2.1896257485963841E-2</c:v>
                </c:pt>
              </c:numCache>
            </c:numRef>
          </c:val>
        </c:ser>
        <c:ser>
          <c:idx val="4"/>
          <c:order val="4"/>
          <c:tx>
            <c:strRef>
              <c:f>Archive!$S$3</c:f>
              <c:strCache>
                <c:ptCount val="1"/>
                <c:pt idx="0">
                  <c:v>predicted active cases as of 3/21</c:v>
                </c:pt>
              </c:strCache>
            </c:strRef>
          </c:tx>
          <c:spPr>
            <a:ln w="69850">
              <a:solidFill>
                <a:srgbClr val="DB41DB">
                  <a:alpha val="4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Archive!$S$4:$S$501</c:f>
              <c:numCache>
                <c:formatCode>0.0%</c:formatCode>
                <c:ptCount val="498"/>
                <c:pt idx="0">
                  <c:v>1.9199999999999999E-5</c:v>
                </c:pt>
                <c:pt idx="1">
                  <c:v>2.2628571428571427E-5</c:v>
                </c:pt>
                <c:pt idx="2">
                  <c:v>2.6669310171428572E-5</c:v>
                </c:pt>
                <c:pt idx="3">
                  <c:v>3.1431579221971145E-5</c:v>
                </c:pt>
                <c:pt idx="4">
                  <c:v>3.7044211536870377E-5</c:v>
                </c:pt>
                <c:pt idx="5">
                  <c:v>4.3659041390227647E-5</c:v>
                </c:pt>
                <c:pt idx="6">
                  <c:v>5.1455009975131738E-5</c:v>
                </c:pt>
                <c:pt idx="7">
                  <c:v>6.064300345704629E-5</c:v>
                </c:pt>
                <c:pt idx="8">
                  <c:v>7.1471554005385316E-5</c:v>
                </c:pt>
                <c:pt idx="9">
                  <c:v>8.4233557533186859E-5</c:v>
                </c:pt>
                <c:pt idx="10">
                  <c:v>9.9274189181388747E-5</c:v>
                </c:pt>
                <c:pt idx="11">
                  <c:v>1.1700022971054281E-4</c:v>
                </c:pt>
                <c:pt idx="12">
                  <c:v>1.3789105374761501E-4</c:v>
                </c:pt>
                <c:pt idx="13">
                  <c:v>1.6251157525880278E-4</c:v>
                </c:pt>
                <c:pt idx="14">
                  <c:v>1.9054790598750453E-4</c:v>
                </c:pt>
                <c:pt idx="15">
                  <c:v>2.2114021665663674E-4</c:v>
                </c:pt>
                <c:pt idx="16">
                  <c:v>2.5658123902525676E-4</c:v>
                </c:pt>
                <c:pt idx="17">
                  <c:v>2.9762671417872782E-4</c:v>
                </c:pt>
                <c:pt idx="18">
                  <c:v>3.4514762367252391E-4</c:v>
                </c:pt>
                <c:pt idx="19">
                  <c:v>4.0014714001828928E-4</c:v>
                </c:pt>
                <c:pt idx="20">
                  <c:v>4.6378001034279743E-4</c:v>
                </c:pt>
                <c:pt idx="21">
                  <c:v>5.3737462974811148E-4</c:v>
                </c:pt>
                <c:pt idx="22">
                  <c:v>6.2245814111136629E-4</c:v>
                </c:pt>
                <c:pt idx="23">
                  <c:v>7.2078493072792998E-4</c:v>
                </c:pt>
                <c:pt idx="24">
                  <c:v>8.3436892223264609E-4</c:v>
                </c:pt>
                <c:pt idx="25">
                  <c:v>9.6552010355465995E-4</c:v>
                </c:pt>
                <c:pt idx="26">
                  <c:v>1.1168857517553415E-3</c:v>
                </c:pt>
                <c:pt idx="27">
                  <c:v>1.2914968463751183E-3</c:v>
                </c:pt>
                <c:pt idx="28">
                  <c:v>1.4928201805396084E-3</c:v>
                </c:pt>
                <c:pt idx="29">
                  <c:v>1.7249915854451411E-3</c:v>
                </c:pt>
                <c:pt idx="30">
                  <c:v>1.9930308118200502E-3</c:v>
                </c:pt>
                <c:pt idx="31">
                  <c:v>2.3024337175096546E-3</c:v>
                </c:pt>
                <c:pt idx="32">
                  <c:v>2.6595281459005516E-3</c:v>
                </c:pt>
                <c:pt idx="33">
                  <c:v>3.0715971093815187E-3</c:v>
                </c:pt>
                <c:pt idx="34">
                  <c:v>3.5470193602196217E-3</c:v>
                </c:pt>
                <c:pt idx="35">
                  <c:v>4.0954294996483256E-3</c:v>
                </c:pt>
                <c:pt idx="36">
                  <c:v>4.7278999491684051E-3</c:v>
                </c:pt>
                <c:pt idx="37">
                  <c:v>5.4571472433885436E-3</c:v>
                </c:pt>
                <c:pt idx="38">
                  <c:v>6.2977651887341033E-3</c:v>
                </c:pt>
                <c:pt idx="39">
                  <c:v>7.2664874374343182E-3</c:v>
                </c:pt>
                <c:pt idx="40">
                  <c:v>8.382481911018062E-3</c:v>
                </c:pt>
                <c:pt idx="41">
                  <c:v>9.6676792179029736E-3</c:v>
                </c:pt>
                <c:pt idx="42">
                  <c:v>1.1147136673711332E-2</c:v>
                </c:pt>
                <c:pt idx="43">
                  <c:v>1.2849438656763662E-2</c:v>
                </c:pt>
                <c:pt idx="44">
                  <c:v>1.4807101513873783E-2</c:v>
                </c:pt>
                <c:pt idx="45">
                  <c:v>1.7056979490922903E-2</c:v>
                </c:pt>
                <c:pt idx="46">
                  <c:v>1.9640773116254631E-2</c:v>
                </c:pt>
                <c:pt idx="47">
                  <c:v>2.2605509432144143E-2</c:v>
                </c:pt>
                <c:pt idx="48">
                  <c:v>2.6004014729059645E-2</c:v>
                </c:pt>
                <c:pt idx="49">
                  <c:v>2.9895355466237058E-2</c:v>
                </c:pt>
                <c:pt idx="50">
                  <c:v>3.4345213629876532E-2</c:v>
                </c:pt>
                <c:pt idx="51">
                  <c:v>3.9426150965162304E-2</c:v>
                </c:pt>
                <c:pt idx="52">
                  <c:v>4.521770207439342E-2</c:v>
                </c:pt>
                <c:pt idx="53">
                  <c:v>5.1806219217534977E-2</c:v>
                </c:pt>
                <c:pt idx="54">
                  <c:v>5.9284372003693013E-2</c:v>
                </c:pt>
                <c:pt idx="55">
                  <c:v>6.775018374234193E-2</c:v>
                </c:pt>
                <c:pt idx="56">
                  <c:v>7.7305464512880118E-2</c:v>
                </c:pt>
                <c:pt idx="57">
                  <c:v>8.8053481576762738E-2</c:v>
                </c:pt>
                <c:pt idx="58">
                  <c:v>0.10009569461102702</c:v>
                </c:pt>
                <c:pt idx="59">
                  <c:v>0.11352738766667442</c:v>
                </c:pt>
                <c:pt idx="60">
                  <c:v>0.12843204949469156</c:v>
                </c:pt>
                <c:pt idx="61">
                  <c:v>0.14487438415732484</c:v>
                </c:pt>
                <c:pt idx="62">
                  <c:v>0.16289194143918537</c:v>
                </c:pt>
                <c:pt idx="63">
                  <c:v>0.18248548962541136</c:v>
                </c:pt>
                <c:pt idx="64">
                  <c:v>0.20360844822473179</c:v>
                </c:pt>
                <c:pt idx="65">
                  <c:v>0.22615594761485786</c:v>
                </c:pt>
                <c:pt idx="66">
                  <c:v>0.24995437095916223</c:v>
                </c:pt>
                <c:pt idx="67">
                  <c:v>0.27475252683777762</c:v>
                </c:pt>
                <c:pt idx="68">
                  <c:v>0.30021584286107189</c:v>
                </c:pt>
                <c:pt idx="69">
                  <c:v>0.32592508603623987</c:v>
                </c:pt>
                <c:pt idx="70">
                  <c:v>0.35138102233038698</c:v>
                </c:pt>
                <c:pt idx="71">
                  <c:v>0.37601605792844328</c:v>
                </c:pt>
                <c:pt idx="72">
                  <c:v>0.3992132352565847</c:v>
                </c:pt>
                <c:pt idx="73">
                  <c:v>0.42033203946177516</c:v>
                </c:pt>
                <c:pt idx="74">
                  <c:v>0.43873944507232526</c:v>
                </c:pt>
                <c:pt idx="75">
                  <c:v>0.4538437117243288</c:v>
                </c:pt>
                <c:pt idx="76">
                  <c:v>0.46512785781931942</c:v>
                </c:pt>
                <c:pt idx="77">
                  <c:v>0.47217966942256584</c:v>
                </c:pt>
                <c:pt idx="78">
                  <c:v>0.47471558153039495</c:v>
                </c:pt>
                <c:pt idx="79">
                  <c:v>0.47259667190748705</c:v>
                </c:pt>
                <c:pt idx="80">
                  <c:v>0.46583607545485717</c:v>
                </c:pt>
                <c:pt idx="81">
                  <c:v>0.45459806545107478</c:v>
                </c:pt>
                <c:pt idx="82">
                  <c:v>0.43918964282857198</c:v>
                </c:pt>
                <c:pt idx="83">
                  <c:v>0.42004567240637425</c:v>
                </c:pt>
                <c:pt idx="84">
                  <c:v>0.39770852153766528</c:v>
                </c:pt>
                <c:pt idx="85">
                  <c:v>0.37280301224618673</c:v>
                </c:pt>
                <c:pt idx="86">
                  <c:v>0.3460075114166411</c:v>
                </c:pt>
                <c:pt idx="87">
                  <c:v>0.31802227207004136</c:v>
                </c:pt>
                <c:pt idx="88">
                  <c:v>0.28953666295232838</c:v>
                </c:pt>
                <c:pt idx="89">
                  <c:v>0.26119749862926989</c:v>
                </c:pt>
                <c:pt idx="90">
                  <c:v>0.23358104870869084</c:v>
                </c:pt>
                <c:pt idx="91">
                  <c:v>0.20717123539527885</c:v>
                </c:pt>
                <c:pt idx="92">
                  <c:v>0.18234592859447682</c:v>
                </c:pt>
                <c:pt idx="93">
                  <c:v>0.15937220435599742</c:v>
                </c:pt>
                <c:pt idx="94">
                  <c:v>0.13841019048002057</c:v>
                </c:pt>
                <c:pt idx="95">
                  <c:v>0.11952399457643299</c:v>
                </c:pt>
                <c:pt idx="96">
                  <c:v>0.1026974584716937</c:v>
                </c:pt>
                <c:pt idx="97">
                  <c:v>8.785223685198805E-2</c:v>
                </c:pt>
                <c:pt idx="98">
                  <c:v>7.486592650475786E-2</c:v>
                </c:pt>
                <c:pt idx="99">
                  <c:v>6.3588525332334417E-2</c:v>
                </c:pt>
                <c:pt idx="100">
                  <c:v>5.3856181960030523E-2</c:v>
                </c:pt>
                <c:pt idx="101">
                  <c:v>4.5501836078262366E-2</c:v>
                </c:pt>
                <c:pt idx="102">
                  <c:v>3.8362839896927334E-2</c:v>
                </c:pt>
                <c:pt idx="103">
                  <c:v>3.2285955821410632E-2</c:v>
                </c:pt>
                <c:pt idx="104">
                  <c:v>2.7130261159688557E-2</c:v>
                </c:pt>
                <c:pt idx="105">
                  <c:v>2.2768501404708753E-2</c:v>
                </c:pt>
                <c:pt idx="106">
                  <c:v>1.9087369317470571E-2</c:v>
                </c:pt>
                <c:pt idx="107">
                  <c:v>1.5987090040820447E-2</c:v>
                </c:pt>
                <c:pt idx="108">
                  <c:v>1.3380592305785213E-2</c:v>
                </c:pt>
                <c:pt idx="109">
                  <c:v>1.1192459116582298E-2</c:v>
                </c:pt>
                <c:pt idx="110">
                  <c:v>9.3577846373175486E-3</c:v>
                </c:pt>
                <c:pt idx="111">
                  <c:v>7.8210171829220399E-3</c:v>
                </c:pt>
                <c:pt idx="112">
                  <c:v>6.5348375589846528E-3</c:v>
                </c:pt>
                <c:pt idx="113">
                  <c:v>5.459102744347904E-3</c:v>
                </c:pt>
                <c:pt idx="114">
                  <c:v>4.5598727802324537E-3</c:v>
                </c:pt>
                <c:pt idx="115">
                  <c:v>3.8085306155888582E-3</c:v>
                </c:pt>
                <c:pt idx="116">
                  <c:v>3.1809987186345039E-3</c:v>
                </c:pt>
                <c:pt idx="117">
                  <c:v>2.6570516380618621E-3</c:v>
                </c:pt>
                <c:pt idx="118">
                  <c:v>2.2197201078171195E-3</c:v>
                </c:pt>
                <c:pt idx="119">
                  <c:v>1.8547797032816978E-3</c:v>
                </c:pt>
                <c:pt idx="120">
                  <c:v>1.5503154665375077E-3</c:v>
                </c:pt>
                <c:pt idx="121">
                  <c:v>1.2963532461690824E-3</c:v>
                </c:pt>
                <c:pt idx="122">
                  <c:v>1.0845485819131909E-3</c:v>
                </c:pt>
                <c:pt idx="123">
                  <c:v>9.0792459250328369E-4</c:v>
                </c:pt>
                <c:pt idx="124">
                  <c:v>7.6065127142890614E-4</c:v>
                </c:pt>
                <c:pt idx="125">
                  <c:v>6.3785966134404361E-4</c:v>
                </c:pt>
                <c:pt idx="126">
                  <c:v>5.354854148788737E-4</c:v>
                </c:pt>
                <c:pt idx="127">
                  <c:v>4.5013716757771758E-4</c:v>
                </c:pt>
                <c:pt idx="128">
                  <c:v>3.7898591107327106E-4</c:v>
                </c:pt>
                <c:pt idx="129">
                  <c:v>3.1967216443973278E-4</c:v>
                </c:pt>
                <c:pt idx="130">
                  <c:v>2.7022822440619281E-4</c:v>
                </c:pt>
                <c:pt idx="131">
                  <c:v>2.2901316343175109E-4</c:v>
                </c:pt>
                <c:pt idx="132">
                  <c:v>1.9465856805962883E-4</c:v>
                </c:pt>
                <c:pt idx="133">
                  <c:v>1.6602328987286311E-4</c:v>
                </c:pt>
                <c:pt idx="134">
                  <c:v>1.4215573037043531E-4</c:v>
                </c:pt>
                <c:pt idx="135">
                  <c:v>1.2226240480514474E-4</c:v>
                </c:pt>
                <c:pt idx="136">
                  <c:v>1.0568172984340424E-4</c:v>
                </c:pt>
                <c:pt idx="137">
                  <c:v>9.1862155425680148E-5</c:v>
                </c:pt>
                <c:pt idx="138">
                  <c:v>8.0343912045077712E-5</c:v>
                </c:pt>
                <c:pt idx="139">
                  <c:v>7.0743771416597603E-5</c:v>
                </c:pt>
                <c:pt idx="140">
                  <c:v>6.2742323000965401E-5</c:v>
                </c:pt>
                <c:pt idx="141">
                  <c:v>5.6073353878546465E-5</c:v>
                </c:pt>
                <c:pt idx="142">
                  <c:v>5.0514988345157172E-5</c:v>
                </c:pt>
                <c:pt idx="143">
                  <c:v>4.5882299617982577E-5</c:v>
                </c:pt>
                <c:pt idx="144">
                  <c:v>4.2021152095090675E-5</c:v>
                </c:pt>
                <c:pt idx="145">
                  <c:v>3.8803071006888135E-5</c:v>
                </c:pt>
                <c:pt idx="146">
                  <c:v>3.6120968709235962E-5</c:v>
                </c:pt>
                <c:pt idx="147">
                  <c:v>3.3885584443786435E-5</c:v>
                </c:pt>
                <c:pt idx="148">
                  <c:v>3.2022517898485476E-5</c:v>
                </c:pt>
                <c:pt idx="149">
                  <c:v>3.0469756873533007E-5</c:v>
                </c:pt>
                <c:pt idx="150">
                  <c:v>2.9175616210124564E-5</c:v>
                </c:pt>
                <c:pt idx="151">
                  <c:v>2.8097019239496893E-5</c:v>
                </c:pt>
                <c:pt idx="152">
                  <c:v>2.7198064714524818E-5</c:v>
                </c:pt>
                <c:pt idx="153">
                  <c:v>2.6448831846092125E-5</c:v>
                </c:pt>
                <c:pt idx="154">
                  <c:v>2.5824384017795294E-5</c:v>
                </c:pt>
                <c:pt idx="155">
                  <c:v>2.5303938302663101E-5</c:v>
                </c:pt>
                <c:pt idx="156">
                  <c:v>2.4870173321328214E-5</c:v>
                </c:pt>
                <c:pt idx="157">
                  <c:v>2.4508652482743853E-5</c:v>
                </c:pt>
                <c:pt idx="158">
                  <c:v>2.4207343410425917E-5</c:v>
                </c:pt>
                <c:pt idx="159">
                  <c:v>2.3956217513435102E-5</c:v>
                </c:pt>
                <c:pt idx="160">
                  <c:v>2.3746916314214371E-5</c:v>
                </c:pt>
                <c:pt idx="161">
                  <c:v>2.3572473374217063E-5</c:v>
                </c:pt>
                <c:pt idx="162">
                  <c:v>2.3427082526578796E-5</c:v>
                </c:pt>
                <c:pt idx="163">
                  <c:v>2.3305904686142269E-5</c:v>
                </c:pt>
                <c:pt idx="164">
                  <c:v>2.320490680711396E-5</c:v>
                </c:pt>
                <c:pt idx="165">
                  <c:v>2.3120727638291382E-5</c:v>
                </c:pt>
                <c:pt idx="166">
                  <c:v>2.3050565821161698E-5</c:v>
                </c:pt>
                <c:pt idx="167">
                  <c:v>2.2992086618635231E-5</c:v>
                </c:pt>
                <c:pt idx="168">
                  <c:v>2.2943344178567337E-5</c:v>
                </c:pt>
                <c:pt idx="169">
                  <c:v>2.2902716748958804E-5</c:v>
                </c:pt>
                <c:pt idx="170">
                  <c:v>2.2868852689175888E-5</c:v>
                </c:pt>
                <c:pt idx="171">
                  <c:v>2.2840625478539122E-5</c:v>
                </c:pt>
                <c:pt idx="172">
                  <c:v>2.2817096222124393E-5</c:v>
                </c:pt>
                <c:pt idx="173">
                  <c:v>2.279748240323098E-5</c:v>
                </c:pt>
                <c:pt idx="174">
                  <c:v>2.2781131840565487E-5</c:v>
                </c:pt>
                <c:pt idx="175">
                  <c:v>2.276750098229807E-5</c:v>
                </c:pt>
                <c:pt idx="176">
                  <c:v>2.2756136814269407E-5</c:v>
                </c:pt>
                <c:pt idx="177">
                  <c:v>2.2746661780442321E-5</c:v>
                </c:pt>
                <c:pt idx="178">
                  <c:v>2.2738761214194676E-5</c:v>
                </c:pt>
                <c:pt idx="179">
                  <c:v>2.2732172862637008E-5</c:v>
                </c:pt>
                <c:pt idx="180">
                  <c:v>2.2726678155678618E-5</c:v>
                </c:pt>
                <c:pt idx="181">
                  <c:v>2.2722094929461231E-5</c:v>
                </c:pt>
                <c:pt idx="182">
                  <c:v>2.2718271362021976E-5</c:v>
                </c:pt>
                <c:pt idx="183">
                  <c:v>2.2715080919279271E-5</c:v>
                </c:pt>
                <c:pt idx="184">
                  <c:v>2.2712418143005029E-5</c:v>
                </c:pt>
                <c:pt idx="185">
                  <c:v>2.2710195140463048E-5</c:v>
                </c:pt>
                <c:pt idx="186">
                  <c:v>2.270833865877166E-5</c:v>
                </c:pt>
                <c:pt idx="187">
                  <c:v>2.2706787646548189E-5</c:v>
                </c:pt>
                <c:pt idx="188">
                  <c:v>2.2705491221648136E-5</c:v>
                </c:pt>
                <c:pt idx="189">
                  <c:v>2.2704406977355887E-5</c:v>
                </c:pt>
                <c:pt idx="190">
                  <c:v>2.2703499570663987E-5</c:v>
                </c:pt>
                <c:pt idx="191">
                  <c:v>2.2702739545671505E-5</c:v>
                </c:pt>
                <c:pt idx="192">
                  <c:v>2.2702102352954725E-5</c:v>
                </c:pt>
                <c:pt idx="193">
                  <c:v>2.2701567532279623E-5</c:v>
                </c:pt>
                <c:pt idx="194">
                  <c:v>2.2701118031455312E-5</c:v>
                </c:pt>
                <c:pt idx="195">
                  <c:v>2.2700739638653699E-5</c:v>
                </c:pt>
                <c:pt idx="196">
                  <c:v>2.2700420509294103E-5</c:v>
                </c:pt>
                <c:pt idx="197">
                  <c:v>2.2700150771738572E-5</c:v>
                </c:pt>
                <c:pt idx="198">
                  <c:v>2.2699922198667478E-5</c:v>
                </c:pt>
                <c:pt idx="199">
                  <c:v>2.2699727933192891E-5</c:v>
                </c:pt>
                <c:pt idx="200">
                  <c:v>2.2699562260590853E-5</c:v>
                </c:pt>
                <c:pt idx="201">
                  <c:v>2.2699420418053612E-5</c:v>
                </c:pt>
                <c:pt idx="202">
                  <c:v>2.2699298436129176E-5</c:v>
                </c:pt>
                <c:pt idx="203">
                  <c:v>2.269919300657085E-5</c:v>
                </c:pt>
                <c:pt idx="204">
                  <c:v>2.2699101372198373E-5</c:v>
                </c:pt>
                <c:pt idx="205">
                  <c:v>2.2699021235104757E-5</c:v>
                </c:pt>
                <c:pt idx="206">
                  <c:v>2.2698950680153413E-5</c:v>
                </c:pt>
                <c:pt idx="207">
                  <c:v>2.2698888111218822E-5</c:v>
                </c:pt>
                <c:pt idx="208">
                  <c:v>2.2698832198047946E-5</c:v>
                </c:pt>
                <c:pt idx="209">
                  <c:v>2.2698781831973313E-5</c:v>
                </c:pt>
                <c:pt idx="210">
                  <c:v>2.2698736089003124E-5</c:v>
                </c:pt>
                <c:pt idx="211">
                  <c:v>2.2698694199059492E-5</c:v>
                </c:pt>
                <c:pt idx="212">
                  <c:v>2.2698655520340688E-5</c:v>
                </c:pt>
                <c:pt idx="213">
                  <c:v>2.2698619517953812E-5</c:v>
                </c:pt>
                <c:pt idx="214">
                  <c:v>2.2698585746106572E-5</c:v>
                </c:pt>
                <c:pt idx="215">
                  <c:v>2.269855383326539E-5</c:v>
                </c:pt>
                <c:pt idx="216">
                  <c:v>2.2698523469785705E-5</c:v>
                </c:pt>
                <c:pt idx="217">
                  <c:v>2.2698494397602744E-5</c:v>
                </c:pt>
                <c:pt idx="218">
                  <c:v>2.2698466401639523E-5</c:v>
                </c:pt>
                <c:pt idx="219">
                  <c:v>2.2698439302646112E-5</c:v>
                </c:pt>
                <c:pt idx="220">
                  <c:v>2.2698412951231683E-5</c:v>
                </c:pt>
                <c:pt idx="221">
                  <c:v>2.2698387222890656E-5</c:v>
                </c:pt>
                <c:pt idx="222">
                  <c:v>2.2698362013857454E-5</c:v>
                </c:pt>
                <c:pt idx="223">
                  <c:v>2.2698337237651655E-5</c:v>
                </c:pt>
                <c:pt idx="224">
                  <c:v>2.2698312822198706E-5</c:v>
                </c:pt>
                <c:pt idx="225">
                  <c:v>2.2698288707430232E-5</c:v>
                </c:pt>
                <c:pt idx="226">
                  <c:v>2.2698264843284058E-5</c:v>
                </c:pt>
                <c:pt idx="227">
                  <c:v>2.2698241188037416E-5</c:v>
                </c:pt>
                <c:pt idx="228">
                  <c:v>2.2698217706917742E-5</c:v>
                </c:pt>
                <c:pt idx="229">
                  <c:v>2.2698194370944943E-5</c:v>
                </c:pt>
                <c:pt idx="230">
                  <c:v>2.2698171155966467E-5</c:v>
                </c:pt>
                <c:pt idx="231">
                  <c:v>2.2698148041853135E-5</c:v>
                </c:pt>
                <c:pt idx="232">
                  <c:v>2.2698125011828938E-5</c:v>
                </c:pt>
                <c:pt idx="233">
                  <c:v>2.2698102051912451E-5</c:v>
                </c:pt>
                <c:pt idx="234">
                  <c:v>2.2698079150451308E-5</c:v>
                </c:pt>
                <c:pt idx="235">
                  <c:v>2.2698056297734241E-5</c:v>
                </c:pt>
                <c:pt idx="236">
                  <c:v>2.2698033485667711E-5</c:v>
                </c:pt>
                <c:pt idx="237">
                  <c:v>2.2698010707506434E-5</c:v>
                </c:pt>
                <c:pt idx="238">
                  <c:v>2.2697987957628785E-5</c:v>
                </c:pt>
                <c:pt idx="239">
                  <c:v>2.269796523134961E-5</c:v>
                </c:pt>
                <c:pt idx="240">
                  <c:v>2.2697942524764239E-5</c:v>
                </c:pt>
                <c:pt idx="241">
                  <c:v>2.2697919834618457E-5</c:v>
                </c:pt>
                <c:pt idx="242">
                  <c:v>2.2697897158200151E-5</c:v>
                </c:pt>
                <c:pt idx="243">
                  <c:v>2.269787449324901E-5</c:v>
                </c:pt>
                <c:pt idx="244">
                  <c:v>2.2697851837881255E-5</c:v>
                </c:pt>
                <c:pt idx="245">
                  <c:v>2.2697829190526926E-5</c:v>
                </c:pt>
                <c:pt idx="246">
                  <c:v>2.2697806549877599E-5</c:v>
                </c:pt>
                <c:pt idx="247">
                  <c:v>2.2697783914842808E-5</c:v>
                </c:pt>
                <c:pt idx="248">
                  <c:v>2.2697761284513754E-5</c:v>
                </c:pt>
                <c:pt idx="249">
                  <c:v>2.2697738658133018E-5</c:v>
                </c:pt>
                <c:pt idx="250">
                  <c:v>2.2697716035069375E-5</c:v>
                </c:pt>
                <c:pt idx="251">
                  <c:v>2.2697693414796742E-5</c:v>
                </c:pt>
                <c:pt idx="252">
                  <c:v>2.269767079687668E-5</c:v>
                </c:pt>
                <c:pt idx="253">
                  <c:v>2.2697648180943794E-5</c:v>
                </c:pt>
                <c:pt idx="254">
                  <c:v>2.2697625566693545E-5</c:v>
                </c:pt>
                <c:pt idx="255">
                  <c:v>2.2697602953872147E-5</c:v>
                </c:pt>
                <c:pt idx="256">
                  <c:v>2.2697580342268073E-5</c:v>
                </c:pt>
                <c:pt idx="257">
                  <c:v>2.2697557731705048E-5</c:v>
                </c:pt>
                <c:pt idx="258">
                  <c:v>2.2697535122036153E-5</c:v>
                </c:pt>
                <c:pt idx="259">
                  <c:v>2.269751251313895E-5</c:v>
                </c:pt>
                <c:pt idx="260">
                  <c:v>2.2697489904911397E-5</c:v>
                </c:pt>
                <c:pt idx="261">
                  <c:v>2.269746729726845E-5</c:v>
                </c:pt>
                <c:pt idx="262">
                  <c:v>2.2697444690139231E-5</c:v>
                </c:pt>
                <c:pt idx="263">
                  <c:v>2.2697422083464672E-5</c:v>
                </c:pt>
                <c:pt idx="264">
                  <c:v>2.2697399477195541E-5</c:v>
                </c:pt>
                <c:pt idx="265">
                  <c:v>2.2697376871290814E-5</c:v>
                </c:pt>
                <c:pt idx="266">
                  <c:v>2.2697354265716297E-5</c:v>
                </c:pt>
                <c:pt idx="267">
                  <c:v>2.2697331660443487E-5</c:v>
                </c:pt>
                <c:pt idx="268">
                  <c:v>2.2697309055448642E-5</c:v>
                </c:pt>
                <c:pt idx="269">
                  <c:v>2.2697286450711963E-5</c:v>
                </c:pt>
                <c:pt idx="270">
                  <c:v>2.2697263846216955E-5</c:v>
                </c:pt>
                <c:pt idx="271">
                  <c:v>2.2697241241949875E-5</c:v>
                </c:pt>
                <c:pt idx="272">
                  <c:v>2.2697218637899255E-5</c:v>
                </c:pt>
                <c:pt idx="273">
                  <c:v>2.2697196034055555E-5</c:v>
                </c:pt>
                <c:pt idx="274">
                  <c:v>2.269717343041081E-5</c:v>
                </c:pt>
                <c:pt idx="275">
                  <c:v>2.2697150826958388E-5</c:v>
                </c:pt>
                <c:pt idx="276">
                  <c:v>2.2697128223692761E-5</c:v>
                </c:pt>
                <c:pt idx="277">
                  <c:v>2.2697105620609321E-5</c:v>
                </c:pt>
                <c:pt idx="278">
                  <c:v>2.2697083017704229E-5</c:v>
                </c:pt>
                <c:pt idx="279">
                  <c:v>2.2697060414974282E-5</c:v>
                </c:pt>
                <c:pt idx="280">
                  <c:v>2.2697037812416816E-5</c:v>
                </c:pt>
                <c:pt idx="281">
                  <c:v>2.2697015210029603E-5</c:v>
                </c:pt>
                <c:pt idx="282">
                  <c:v>2.269699260781079E-5</c:v>
                </c:pt>
                <c:pt idx="283">
                  <c:v>2.2696970005758832E-5</c:v>
                </c:pt>
                <c:pt idx="284">
                  <c:v>2.2696947403872443E-5</c:v>
                </c:pt>
                <c:pt idx="285">
                  <c:v>2.269692480215055E-5</c:v>
                </c:pt>
                <c:pt idx="286">
                  <c:v>2.2696902200592254E-5</c:v>
                </c:pt>
                <c:pt idx="287">
                  <c:v>2.2696879599196815E-5</c:v>
                </c:pt>
                <c:pt idx="288">
                  <c:v>2.2696856997963603E-5</c:v>
                </c:pt>
                <c:pt idx="289">
                  <c:v>2.2696834396892106E-5</c:v>
                </c:pt>
                <c:pt idx="290">
                  <c:v>2.2696811795981888E-5</c:v>
                </c:pt>
                <c:pt idx="291">
                  <c:v>2.2696789195232589E-5</c:v>
                </c:pt>
                <c:pt idx="292">
                  <c:v>2.2696766594643912E-5</c:v>
                </c:pt>
                <c:pt idx="293">
                  <c:v>2.2696743994215598E-5</c:v>
                </c:pt>
                <c:pt idx="294">
                  <c:v>2.2696721393947438E-5</c:v>
                </c:pt>
                <c:pt idx="295">
                  <c:v>2.2696698793839265E-5</c:v>
                </c:pt>
                <c:pt idx="296">
                  <c:v>2.2696676193890927E-5</c:v>
                </c:pt>
                <c:pt idx="297">
                  <c:v>2.2696653594102306E-5</c:v>
                </c:pt>
                <c:pt idx="298">
                  <c:v>2.2696630994473297E-5</c:v>
                </c:pt>
                <c:pt idx="299">
                  <c:v>2.2696608395003814E-5</c:v>
                </c:pt>
                <c:pt idx="300">
                  <c:v>2.269658579569379E-5</c:v>
                </c:pt>
                <c:pt idx="301">
                  <c:v>2.2696563196543161E-5</c:v>
                </c:pt>
                <c:pt idx="302">
                  <c:v>2.2696540597551879E-5</c:v>
                </c:pt>
                <c:pt idx="303">
                  <c:v>2.2696517998719901E-5</c:v>
                </c:pt>
                <c:pt idx="304">
                  <c:v>2.2696495400047195E-5</c:v>
                </c:pt>
                <c:pt idx="305">
                  <c:v>2.2696472801533724E-5</c:v>
                </c:pt>
                <c:pt idx="306">
                  <c:v>2.2696450203179472E-5</c:v>
                </c:pt>
                <c:pt idx="307">
                  <c:v>2.2696427604984411E-5</c:v>
                </c:pt>
                <c:pt idx="308">
                  <c:v>2.2696405006948528E-5</c:v>
                </c:pt>
                <c:pt idx="309">
                  <c:v>2.269638240907181E-5</c:v>
                </c:pt>
                <c:pt idx="310">
                  <c:v>2.2696359811354235E-5</c:v>
                </c:pt>
                <c:pt idx="311">
                  <c:v>2.2696337213795798E-5</c:v>
                </c:pt>
                <c:pt idx="312">
                  <c:v>2.2696314616396491E-5</c:v>
                </c:pt>
                <c:pt idx="313">
                  <c:v>2.2696292019156304E-5</c:v>
                </c:pt>
                <c:pt idx="314">
                  <c:v>2.269626942207523E-5</c:v>
                </c:pt>
                <c:pt idx="315">
                  <c:v>2.269624682515326E-5</c:v>
                </c:pt>
                <c:pt idx="316">
                  <c:v>2.2696224228390393E-5</c:v>
                </c:pt>
                <c:pt idx="317">
                  <c:v>2.2696201631786619E-5</c:v>
                </c:pt>
                <c:pt idx="318">
                  <c:v>2.2696179035341942E-5</c:v>
                </c:pt>
                <c:pt idx="319">
                  <c:v>2.2696156439056348E-5</c:v>
                </c:pt>
                <c:pt idx="320">
                  <c:v>2.2696133842929843E-5</c:v>
                </c:pt>
                <c:pt idx="321">
                  <c:v>2.2696111246962418E-5</c:v>
                </c:pt>
                <c:pt idx="322">
                  <c:v>2.2696088651154073E-5</c:v>
                </c:pt>
                <c:pt idx="323">
                  <c:v>2.2696066055504803E-5</c:v>
                </c:pt>
                <c:pt idx="324">
                  <c:v>2.269604346001461E-5</c:v>
                </c:pt>
                <c:pt idx="325">
                  <c:v>2.2696020864683483E-5</c:v>
                </c:pt>
                <c:pt idx="326">
                  <c:v>2.2695998269511425E-5</c:v>
                </c:pt>
                <c:pt idx="327">
                  <c:v>2.2695975674498434E-5</c:v>
                </c:pt>
                <c:pt idx="328">
                  <c:v>2.2695953079644508E-5</c:v>
                </c:pt>
                <c:pt idx="329">
                  <c:v>2.2695930484949645E-5</c:v>
                </c:pt>
                <c:pt idx="330">
                  <c:v>2.2695907890413844E-5</c:v>
                </c:pt>
                <c:pt idx="331">
                  <c:v>2.2695885296037103E-5</c:v>
                </c:pt>
                <c:pt idx="332">
                  <c:v>2.2695862701819418E-5</c:v>
                </c:pt>
                <c:pt idx="333">
                  <c:v>2.2695840107760788E-5</c:v>
                </c:pt>
                <c:pt idx="334">
                  <c:v>2.2695817513861208E-5</c:v>
                </c:pt>
                <c:pt idx="335">
                  <c:v>2.2695794920120683E-5</c:v>
                </c:pt>
                <c:pt idx="336">
                  <c:v>2.2695772326539208E-5</c:v>
                </c:pt>
                <c:pt idx="337">
                  <c:v>2.2695749733116781E-5</c:v>
                </c:pt>
                <c:pt idx="338">
                  <c:v>2.2695727139853401E-5</c:v>
                </c:pt>
                <c:pt idx="339">
                  <c:v>2.2695704546749066E-5</c:v>
                </c:pt>
                <c:pt idx="340">
                  <c:v>2.2695681953803776E-5</c:v>
                </c:pt>
                <c:pt idx="341">
                  <c:v>2.2695659361017529E-5</c:v>
                </c:pt>
                <c:pt idx="342">
                  <c:v>2.2695636768390321E-5</c:v>
                </c:pt>
                <c:pt idx="343">
                  <c:v>2.2695614175922152E-5</c:v>
                </c:pt>
                <c:pt idx="344">
                  <c:v>2.2695591583613018E-5</c:v>
                </c:pt>
                <c:pt idx="345">
                  <c:v>2.2695568991462923E-5</c:v>
                </c:pt>
                <c:pt idx="346">
                  <c:v>2.2695546399471853E-5</c:v>
                </c:pt>
                <c:pt idx="347">
                  <c:v>2.2695523807639823E-5</c:v>
                </c:pt>
                <c:pt idx="348">
                  <c:v>2.2695501215966821E-5</c:v>
                </c:pt>
                <c:pt idx="349">
                  <c:v>2.2695478624452848E-5</c:v>
                </c:pt>
                <c:pt idx="350">
                  <c:v>2.2695456033097903E-5</c:v>
                </c:pt>
                <c:pt idx="351">
                  <c:v>2.2695433441901984E-5</c:v>
                </c:pt>
                <c:pt idx="352">
                  <c:v>2.2695410850865087E-5</c:v>
                </c:pt>
                <c:pt idx="353">
                  <c:v>2.2695388259987216E-5</c:v>
                </c:pt>
                <c:pt idx="354">
                  <c:v>2.2695365669268362E-5</c:v>
                </c:pt>
                <c:pt idx="355">
                  <c:v>2.2695343078708524E-5</c:v>
                </c:pt>
                <c:pt idx="356">
                  <c:v>2.2695320488307712E-5</c:v>
                </c:pt>
                <c:pt idx="357">
                  <c:v>2.2695297898065908E-5</c:v>
                </c:pt>
                <c:pt idx="358">
                  <c:v>2.2695275307983122E-5</c:v>
                </c:pt>
                <c:pt idx="359">
                  <c:v>2.2695252718059345E-5</c:v>
                </c:pt>
                <c:pt idx="360">
                  <c:v>2.2695230128294583E-5</c:v>
                </c:pt>
                <c:pt idx="361">
                  <c:v>2.2695207538688829E-5</c:v>
                </c:pt>
                <c:pt idx="362">
                  <c:v>2.2695184949242084E-5</c:v>
                </c:pt>
                <c:pt idx="363">
                  <c:v>2.2695162359954344E-5</c:v>
                </c:pt>
                <c:pt idx="364">
                  <c:v>2.2695139770825605E-5</c:v>
                </c:pt>
                <c:pt idx="365">
                  <c:v>2.2695117181855875E-5</c:v>
                </c:pt>
                <c:pt idx="366">
                  <c:v>2.2695094593045143E-5</c:v>
                </c:pt>
                <c:pt idx="367">
                  <c:v>2.269507200439341E-5</c:v>
                </c:pt>
                <c:pt idx="368">
                  <c:v>2.2695049415900674E-5</c:v>
                </c:pt>
                <c:pt idx="369">
                  <c:v>2.2695026827566937E-5</c:v>
                </c:pt>
                <c:pt idx="370">
                  <c:v>2.2695004239392195E-5</c:v>
                </c:pt>
                <c:pt idx="371">
                  <c:v>2.2694981651376444E-5</c:v>
                </c:pt>
                <c:pt idx="372">
                  <c:v>2.2694959063519685E-5</c:v>
                </c:pt>
                <c:pt idx="373">
                  <c:v>2.2694936475821914E-5</c:v>
                </c:pt>
                <c:pt idx="374">
                  <c:v>2.2694913888283131E-5</c:v>
                </c:pt>
                <c:pt idx="375">
                  <c:v>2.2694891300903336E-5</c:v>
                </c:pt>
                <c:pt idx="376">
                  <c:v>2.2694868713682525E-5</c:v>
                </c:pt>
                <c:pt idx="377">
                  <c:v>2.2694846126620696E-5</c:v>
                </c:pt>
                <c:pt idx="378">
                  <c:v>2.2694823539717852E-5</c:v>
                </c:pt>
                <c:pt idx="379">
                  <c:v>2.2694800952973985E-5</c:v>
                </c:pt>
                <c:pt idx="380">
                  <c:v>2.2694778366389097E-5</c:v>
                </c:pt>
                <c:pt idx="381">
                  <c:v>2.269475577996319E-5</c:v>
                </c:pt>
                <c:pt idx="382">
                  <c:v>2.2694733193696254E-5</c:v>
                </c:pt>
                <c:pt idx="383">
                  <c:v>2.2694710607588292E-5</c:v>
                </c:pt>
                <c:pt idx="384">
                  <c:v>2.2694688021639298E-5</c:v>
                </c:pt>
                <c:pt idx="385">
                  <c:v>2.2694665435849282E-5</c:v>
                </c:pt>
                <c:pt idx="386">
                  <c:v>2.2694642850218231E-5</c:v>
                </c:pt>
                <c:pt idx="387">
                  <c:v>2.2694620264746147E-5</c:v>
                </c:pt>
                <c:pt idx="388">
                  <c:v>2.2694597679433031E-5</c:v>
                </c:pt>
                <c:pt idx="389">
                  <c:v>2.269457509427888E-5</c:v>
                </c:pt>
                <c:pt idx="390">
                  <c:v>2.2694552509283689E-5</c:v>
                </c:pt>
                <c:pt idx="391">
                  <c:v>2.2694529924447463E-5</c:v>
                </c:pt>
                <c:pt idx="392">
                  <c:v>2.2694507339770191E-5</c:v>
                </c:pt>
                <c:pt idx="393">
                  <c:v>2.269448475525188E-5</c:v>
                </c:pt>
                <c:pt idx="394">
                  <c:v>2.2694462170892519E-5</c:v>
                </c:pt>
                <c:pt idx="395">
                  <c:v>2.2694439586692113E-5</c:v>
                </c:pt>
                <c:pt idx="396">
                  <c:v>2.2694417002650661E-5</c:v>
                </c:pt>
                <c:pt idx="397">
                  <c:v>2.269439441876816E-5</c:v>
                </c:pt>
                <c:pt idx="398">
                  <c:v>2.2694371835044614E-5</c:v>
                </c:pt>
                <c:pt idx="399">
                  <c:v>2.2694349251480007E-5</c:v>
                </c:pt>
                <c:pt idx="400">
                  <c:v>2.2694326668074352E-5</c:v>
                </c:pt>
                <c:pt idx="401">
                  <c:v>2.2694304084827641E-5</c:v>
                </c:pt>
                <c:pt idx="402">
                  <c:v>2.2694281501739877E-5</c:v>
                </c:pt>
                <c:pt idx="403">
                  <c:v>2.269425891881105E-5</c:v>
                </c:pt>
                <c:pt idx="404">
                  <c:v>2.2694236336041161E-5</c:v>
                </c:pt>
                <c:pt idx="405">
                  <c:v>2.2694213753430209E-5</c:v>
                </c:pt>
                <c:pt idx="406">
                  <c:v>2.2694191170978194E-5</c:v>
                </c:pt>
                <c:pt idx="407">
                  <c:v>2.2694168588685116E-5</c:v>
                </c:pt>
                <c:pt idx="408">
                  <c:v>2.2694146006550972E-5</c:v>
                </c:pt>
                <c:pt idx="409">
                  <c:v>2.2694123424575763E-5</c:v>
                </c:pt>
                <c:pt idx="410">
                  <c:v>2.2694100842759476E-5</c:v>
                </c:pt>
                <c:pt idx="411">
                  <c:v>2.2694078261102117E-5</c:v>
                </c:pt>
                <c:pt idx="412">
                  <c:v>2.2694055679603689E-5</c:v>
                </c:pt>
                <c:pt idx="413">
                  <c:v>2.2694033098264187E-5</c:v>
                </c:pt>
                <c:pt idx="414">
                  <c:v>2.2694010517083606E-5</c:v>
                </c:pt>
                <c:pt idx="415">
                  <c:v>2.2693987936061945E-5</c:v>
                </c:pt>
                <c:pt idx="416">
                  <c:v>2.2693965355199208E-5</c:v>
                </c:pt>
                <c:pt idx="417">
                  <c:v>2.2693942774495385E-5</c:v>
                </c:pt>
                <c:pt idx="418">
                  <c:v>2.2693920193950481E-5</c:v>
                </c:pt>
                <c:pt idx="419">
                  <c:v>2.2693897613564499E-5</c:v>
                </c:pt>
                <c:pt idx="420">
                  <c:v>2.2693875033337426E-5</c:v>
                </c:pt>
                <c:pt idx="421">
                  <c:v>2.2693852453269263E-5</c:v>
                </c:pt>
                <c:pt idx="422">
                  <c:v>2.2693829873360011E-5</c:v>
                </c:pt>
                <c:pt idx="423">
                  <c:v>2.2693807293609668E-5</c:v>
                </c:pt>
                <c:pt idx="424">
                  <c:v>2.2693784714018236E-5</c:v>
                </c:pt>
                <c:pt idx="425">
                  <c:v>2.2693762134585708E-5</c:v>
                </c:pt>
                <c:pt idx="426">
                  <c:v>2.2693739555312082E-5</c:v>
                </c:pt>
                <c:pt idx="427">
                  <c:v>2.2693716976197364E-5</c:v>
                </c:pt>
                <c:pt idx="428">
                  <c:v>2.2693694397241545E-5</c:v>
                </c:pt>
                <c:pt idx="429">
                  <c:v>2.2693671818444623E-5</c:v>
                </c:pt>
                <c:pt idx="430">
                  <c:v>2.2693649239806598E-5</c:v>
                </c:pt>
                <c:pt idx="431">
                  <c:v>2.2693626661327469E-5</c:v>
                </c:pt>
                <c:pt idx="432">
                  <c:v>2.2693604083007237E-5</c:v>
                </c:pt>
                <c:pt idx="433">
                  <c:v>2.2693581504845894E-5</c:v>
                </c:pt>
                <c:pt idx="434">
                  <c:v>2.2693558926843445E-5</c:v>
                </c:pt>
                <c:pt idx="435">
                  <c:v>2.2693536348999886E-5</c:v>
                </c:pt>
                <c:pt idx="436">
                  <c:v>2.2693513771315213E-5</c:v>
                </c:pt>
                <c:pt idx="437">
                  <c:v>2.269349119378943E-5</c:v>
                </c:pt>
                <c:pt idx="438">
                  <c:v>2.2693468616422533E-5</c:v>
                </c:pt>
                <c:pt idx="439">
                  <c:v>2.2693446039214516E-5</c:v>
                </c:pt>
                <c:pt idx="440">
                  <c:v>2.2693423462165379E-5</c:v>
                </c:pt>
                <c:pt idx="441">
                  <c:v>2.2693400885275121E-5</c:v>
                </c:pt>
                <c:pt idx="442">
                  <c:v>2.269337830854374E-5</c:v>
                </c:pt>
                <c:pt idx="443">
                  <c:v>2.2693355731971238E-5</c:v>
                </c:pt>
                <c:pt idx="444">
                  <c:v>2.2693333155557613E-5</c:v>
                </c:pt>
                <c:pt idx="445">
                  <c:v>2.269331057930286E-5</c:v>
                </c:pt>
                <c:pt idx="446">
                  <c:v>2.2693288003206984E-5</c:v>
                </c:pt>
                <c:pt idx="447">
                  <c:v>2.2693265427269974E-5</c:v>
                </c:pt>
                <c:pt idx="448">
                  <c:v>2.269324285149183E-5</c:v>
                </c:pt>
                <c:pt idx="449">
                  <c:v>2.2693220275872556E-5</c:v>
                </c:pt>
                <c:pt idx="450">
                  <c:v>2.2693197700412144E-5</c:v>
                </c:pt>
                <c:pt idx="451">
                  <c:v>2.2693175125110595E-5</c:v>
                </c:pt>
                <c:pt idx="452">
                  <c:v>2.2693152549967912E-5</c:v>
                </c:pt>
                <c:pt idx="453">
                  <c:v>2.2693129974984088E-5</c:v>
                </c:pt>
                <c:pt idx="454">
                  <c:v>2.2693107400159124E-5</c:v>
                </c:pt>
                <c:pt idx="455">
                  <c:v>2.2693084825493015E-5</c:v>
                </c:pt>
                <c:pt idx="456">
                  <c:v>2.2693062250985763E-5</c:v>
                </c:pt>
                <c:pt idx="457">
                  <c:v>2.2693039676637367E-5</c:v>
                </c:pt>
                <c:pt idx="458">
                  <c:v>2.2693017102447819E-5</c:v>
                </c:pt>
                <c:pt idx="459">
                  <c:v>2.2692994528417125E-5</c:v>
                </c:pt>
                <c:pt idx="460">
                  <c:v>2.2692971954545279E-5</c:v>
                </c:pt>
                <c:pt idx="461">
                  <c:v>2.2692949380832279E-5</c:v>
                </c:pt>
                <c:pt idx="462">
                  <c:v>2.2692926807278125E-5</c:v>
                </c:pt>
                <c:pt idx="463">
                  <c:v>2.2692904233882821E-5</c:v>
                </c:pt>
                <c:pt idx="464">
                  <c:v>2.2692881660646355E-5</c:v>
                </c:pt>
                <c:pt idx="465">
                  <c:v>2.2692859087568731E-5</c:v>
                </c:pt>
                <c:pt idx="466">
                  <c:v>2.2692836514649944E-5</c:v>
                </c:pt>
                <c:pt idx="467">
                  <c:v>2.2692813941889998E-5</c:v>
                </c:pt>
                <c:pt idx="468">
                  <c:v>2.2692791369288888E-5</c:v>
                </c:pt>
                <c:pt idx="469">
                  <c:v>2.2692768796846611E-5</c:v>
                </c:pt>
                <c:pt idx="470">
                  <c:v>2.2692746224563169E-5</c:v>
                </c:pt>
                <c:pt idx="471">
                  <c:v>2.2692723652438559E-5</c:v>
                </c:pt>
                <c:pt idx="472">
                  <c:v>2.2692701080472778E-5</c:v>
                </c:pt>
                <c:pt idx="473">
                  <c:v>2.2692678508665826E-5</c:v>
                </c:pt>
                <c:pt idx="474">
                  <c:v>2.2692655937017703E-5</c:v>
                </c:pt>
                <c:pt idx="475">
                  <c:v>2.2692633365528402E-5</c:v>
                </c:pt>
                <c:pt idx="476">
                  <c:v>2.2692610794197923E-5</c:v>
                </c:pt>
                <c:pt idx="477">
                  <c:v>2.2692588223026266E-5</c:v>
                </c:pt>
                <c:pt idx="478">
                  <c:v>2.2692565652013431E-5</c:v>
                </c:pt>
                <c:pt idx="479">
                  <c:v>2.2692543081159411E-5</c:v>
                </c:pt>
                <c:pt idx="480">
                  <c:v>2.2692520510464211E-5</c:v>
                </c:pt>
                <c:pt idx="481">
                  <c:v>2.2692497939927825E-5</c:v>
                </c:pt>
                <c:pt idx="482">
                  <c:v>2.2692475369550251E-5</c:v>
                </c:pt>
                <c:pt idx="483">
                  <c:v>2.2692452799331493E-5</c:v>
                </c:pt>
                <c:pt idx="484">
                  <c:v>2.2692430229271546E-5</c:v>
                </c:pt>
                <c:pt idx="485">
                  <c:v>2.2692407659370401E-5</c:v>
                </c:pt>
                <c:pt idx="486">
                  <c:v>2.2692385089628065E-5</c:v>
                </c:pt>
                <c:pt idx="487">
                  <c:v>2.2692362520044534E-5</c:v>
                </c:pt>
                <c:pt idx="488">
                  <c:v>2.2692339950619808E-5</c:v>
                </c:pt>
                <c:pt idx="489">
                  <c:v>2.2692317381353887E-5</c:v>
                </c:pt>
                <c:pt idx="490">
                  <c:v>2.2692294812246761E-5</c:v>
                </c:pt>
                <c:pt idx="491">
                  <c:v>2.269227224329844E-5</c:v>
                </c:pt>
                <c:pt idx="492">
                  <c:v>2.2692249674508911E-5</c:v>
                </c:pt>
                <c:pt idx="493">
                  <c:v>2.269222710587818E-5</c:v>
                </c:pt>
                <c:pt idx="494">
                  <c:v>2.2692204537406247E-5</c:v>
                </c:pt>
                <c:pt idx="495">
                  <c:v>2.2692181969093099E-5</c:v>
                </c:pt>
                <c:pt idx="496">
                  <c:v>2.269215940093875E-5</c:v>
                </c:pt>
                <c:pt idx="497">
                  <c:v>2.2692136832943185E-5</c:v>
                </c:pt>
              </c:numCache>
            </c:numRef>
          </c:val>
        </c:ser>
        <c:ser>
          <c:idx val="5"/>
          <c:order val="5"/>
          <c:tx>
            <c:strRef>
              <c:f>Archive!$T$3</c:f>
              <c:strCache>
                <c:ptCount val="1"/>
                <c:pt idx="0">
                  <c:v>predicted active cases</c:v>
                </c:pt>
              </c:strCache>
            </c:strRef>
          </c:tx>
          <c:spPr>
            <a:ln>
              <a:solidFill>
                <a:srgbClr val="C00000">
                  <a:alpha val="7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Archive!$T$4:$T$501</c:f>
              <c:numCache>
                <c:formatCode>0.0%</c:formatCode>
                <c:ptCount val="498"/>
                <c:pt idx="0">
                  <c:v>2.2719999999999999E-5</c:v>
                </c:pt>
                <c:pt idx="1">
                  <c:v>5.3467733333333336E-5</c:v>
                </c:pt>
                <c:pt idx="2">
                  <c:v>9.2747773333333336E-5</c:v>
                </c:pt>
                <c:pt idx="3">
                  <c:v>1.3424490666666668E-4</c:v>
                </c:pt>
                <c:pt idx="4">
                  <c:v>1.802122E-4</c:v>
                </c:pt>
                <c:pt idx="5">
                  <c:v>2.3795318666666667E-4</c:v>
                </c:pt>
                <c:pt idx="6">
                  <c:v>2.9906335999999994E-4</c:v>
                </c:pt>
                <c:pt idx="7">
                  <c:v>3.6226377333333334E-4</c:v>
                </c:pt>
                <c:pt idx="8">
                  <c:v>4.1931274666666662E-4</c:v>
                </c:pt>
                <c:pt idx="9">
                  <c:v>4.7780349333333328E-4</c:v>
                </c:pt>
                <c:pt idx="10">
                  <c:v>5.4765991999999994E-4</c:v>
                </c:pt>
                <c:pt idx="11">
                  <c:v>6.2056934666666658E-4</c:v>
                </c:pt>
                <c:pt idx="12">
                  <c:v>6.9639450666666666E-4</c:v>
                </c:pt>
                <c:pt idx="13">
                  <c:v>7.9265157333333329E-4</c:v>
                </c:pt>
                <c:pt idx="14">
                  <c:v>8.6416371999999987E-4</c:v>
                </c:pt>
                <c:pt idx="15">
                  <c:v>9.0102502666666656E-4</c:v>
                </c:pt>
                <c:pt idx="16">
                  <c:v>9.3171406666666659E-4</c:v>
                </c:pt>
                <c:pt idx="17">
                  <c:v>9.7075365333333327E-4</c:v>
                </c:pt>
                <c:pt idx="18">
                  <c:v>1.0046708266666666E-3</c:v>
                </c:pt>
                <c:pt idx="19">
                  <c:v>1.0253668533333332E-3</c:v>
                </c:pt>
                <c:pt idx="20">
                  <c:v>1.0580912266666665E-3</c:v>
                </c:pt>
                <c:pt idx="21">
                  <c:v>1.0669832666666665E-3</c:v>
                </c:pt>
                <c:pt idx="22">
                  <c:v>1.0963012504761904E-3</c:v>
                </c:pt>
                <c:pt idx="23">
                  <c:v>1.1265441989626356E-3</c:v>
                </c:pt>
                <c:pt idx="24">
                  <c:v>1.1478614198646719E-3</c:v>
                </c:pt>
                <c:pt idx="25">
                  <c:v>1.1678426336924393E-3</c:v>
                </c:pt>
                <c:pt idx="26">
                  <c:v>1.1865164628039799E-3</c:v>
                </c:pt>
                <c:pt idx="27">
                  <c:v>1.186260492684398E-3</c:v>
                </c:pt>
                <c:pt idx="28">
                  <c:v>1.2019345791724307E-3</c:v>
                </c:pt>
                <c:pt idx="29">
                  <c:v>1.2315555573642518E-3</c:v>
                </c:pt>
                <c:pt idx="30">
                  <c:v>1.2612030926875681E-3</c:v>
                </c:pt>
                <c:pt idx="31">
                  <c:v>1.282671143550778E-3</c:v>
                </c:pt>
                <c:pt idx="32">
                  <c:v>1.306517404285025E-3</c:v>
                </c:pt>
                <c:pt idx="33">
                  <c:v>1.333728784000898E-3</c:v>
                </c:pt>
                <c:pt idx="34">
                  <c:v>1.3477317995776706E-3</c:v>
                </c:pt>
                <c:pt idx="35">
                  <c:v>1.3845975700760673E-3</c:v>
                </c:pt>
                <c:pt idx="36">
                  <c:v>1.4101571708506767E-3</c:v>
                </c:pt>
                <c:pt idx="37">
                  <c:v>1.4354037384028764E-3</c:v>
                </c:pt>
                <c:pt idx="38">
                  <c:v>1.4602379624156531E-3</c:v>
                </c:pt>
                <c:pt idx="39">
                  <c:v>1.4853487797837597E-3</c:v>
                </c:pt>
                <c:pt idx="40">
                  <c:v>1.5108664807246359E-3</c:v>
                </c:pt>
                <c:pt idx="41">
                  <c:v>1.5369294625599079E-3</c:v>
                </c:pt>
                <c:pt idx="42">
                  <c:v>1.5651129387306679E-3</c:v>
                </c:pt>
                <c:pt idx="43">
                  <c:v>1.5942989024718408E-3</c:v>
                </c:pt>
                <c:pt idx="44">
                  <c:v>1.6234396093343913E-3</c:v>
                </c:pt>
                <c:pt idx="45">
                  <c:v>1.6525289614173287E-3</c:v>
                </c:pt>
                <c:pt idx="46">
                  <c:v>1.6822241005181751E-3</c:v>
                </c:pt>
                <c:pt idx="47">
                  <c:v>1.712381296902812E-3</c:v>
                </c:pt>
                <c:pt idx="48">
                  <c:v>1.7427653892035575E-3</c:v>
                </c:pt>
                <c:pt idx="49">
                  <c:v>1.7744622089415501E-3</c:v>
                </c:pt>
                <c:pt idx="50">
                  <c:v>1.8057290003206763E-3</c:v>
                </c:pt>
                <c:pt idx="51">
                  <c:v>1.8374446291834123E-3</c:v>
                </c:pt>
                <c:pt idx="52">
                  <c:v>1.8696703099800977E-3</c:v>
                </c:pt>
                <c:pt idx="53">
                  <c:v>1.9024800917369527E-3</c:v>
                </c:pt>
                <c:pt idx="54">
                  <c:v>1.9358982839297332E-3</c:v>
                </c:pt>
                <c:pt idx="55">
                  <c:v>1.9699405984832993E-3</c:v>
                </c:pt>
                <c:pt idx="56">
                  <c:v>2.0046128103655262E-3</c:v>
                </c:pt>
                <c:pt idx="57">
                  <c:v>2.0397939082469974E-3</c:v>
                </c:pt>
                <c:pt idx="58">
                  <c:v>2.0754434467861438E-3</c:v>
                </c:pt>
                <c:pt idx="59">
                  <c:v>2.1116023438376617E-3</c:v>
                </c:pt>
                <c:pt idx="60">
                  <c:v>2.1483152826430084E-3</c:v>
                </c:pt>
                <c:pt idx="61">
                  <c:v>2.1855774581316127E-3</c:v>
                </c:pt>
                <c:pt idx="62">
                  <c:v>2.2233952604415182E-3</c:v>
                </c:pt>
                <c:pt idx="63">
                  <c:v>2.2617945559335142E-3</c:v>
                </c:pt>
                <c:pt idx="64">
                  <c:v>2.300715642730624E-3</c:v>
                </c:pt>
                <c:pt idx="65">
                  <c:v>2.340234632229606E-3</c:v>
                </c:pt>
                <c:pt idx="66">
                  <c:v>2.3803628200898229E-3</c:v>
                </c:pt>
                <c:pt idx="67">
                  <c:v>2.4211074394104859E-3</c:v>
                </c:pt>
                <c:pt idx="68">
                  <c:v>2.4624703095010398E-3</c:v>
                </c:pt>
                <c:pt idx="69">
                  <c:v>2.5044514144962988E-3</c:v>
                </c:pt>
                <c:pt idx="70">
                  <c:v>2.5470494504507323E-3</c:v>
                </c:pt>
                <c:pt idx="71">
                  <c:v>2.590262523556579E-3</c:v>
                </c:pt>
                <c:pt idx="72">
                  <c:v>2.6340983219624737E-3</c:v>
                </c:pt>
                <c:pt idx="73">
                  <c:v>2.6785683870248606E-3</c:v>
                </c:pt>
                <c:pt idx="74">
                  <c:v>2.7236818625182031E-3</c:v>
                </c:pt>
                <c:pt idx="75">
                  <c:v>2.7694449987800936E-3</c:v>
                </c:pt>
                <c:pt idx="76">
                  <c:v>2.8158649079524315E-3</c:v>
                </c:pt>
                <c:pt idx="77">
                  <c:v>2.862948730826812E-3</c:v>
                </c:pt>
                <c:pt idx="78">
                  <c:v>2.9107020700765893E-3</c:v>
                </c:pt>
                <c:pt idx="79">
                  <c:v>2.9591357556673047E-3</c:v>
                </c:pt>
                <c:pt idx="80">
                  <c:v>3.0082553287302831E-3</c:v>
                </c:pt>
                <c:pt idx="81">
                  <c:v>3.0580658352242361E-3</c:v>
                </c:pt>
                <c:pt idx="82">
                  <c:v>3.1085721137038141E-3</c:v>
                </c:pt>
                <c:pt idx="83">
                  <c:v>3.159779213749896E-3</c:v>
                </c:pt>
                <c:pt idx="84">
                  <c:v>3.2116925596724641E-3</c:v>
                </c:pt>
                <c:pt idx="85">
                  <c:v>3.264318083074892E-3</c:v>
                </c:pt>
                <c:pt idx="86">
                  <c:v>3.3176623097025777E-3</c:v>
                </c:pt>
                <c:pt idx="87">
                  <c:v>3.3717316354935811E-3</c:v>
                </c:pt>
                <c:pt idx="88">
                  <c:v>3.4265320056959918E-3</c:v>
                </c:pt>
                <c:pt idx="89">
                  <c:v>3.4820690709856422E-3</c:v>
                </c:pt>
                <c:pt idx="90">
                  <c:v>3.5383483958283885E-3</c:v>
                </c:pt>
                <c:pt idx="91">
                  <c:v>3.5953753816870739E-3</c:v>
                </c:pt>
                <c:pt idx="92">
                  <c:v>3.6531552510153335E-3</c:v>
                </c:pt>
                <c:pt idx="93">
                  <c:v>3.711693155773904E-3</c:v>
                </c:pt>
                <c:pt idx="94">
                  <c:v>3.7709937515546087E-3</c:v>
                </c:pt>
                <c:pt idx="95">
                  <c:v>3.8310615818913647E-3</c:v>
                </c:pt>
                <c:pt idx="96">
                  <c:v>3.8919011084211051E-3</c:v>
                </c:pt>
                <c:pt idx="97">
                  <c:v>3.9535167202499333E-3</c:v>
                </c:pt>
                <c:pt idx="98">
                  <c:v>4.0159127104957906E-3</c:v>
                </c:pt>
                <c:pt idx="99">
                  <c:v>4.0790932378584298E-3</c:v>
                </c:pt>
                <c:pt idx="100">
                  <c:v>4.1430622745507262E-3</c:v>
                </c:pt>
                <c:pt idx="101">
                  <c:v>4.2078235431955661E-3</c:v>
                </c:pt>
                <c:pt idx="102">
                  <c:v>4.2733805067753866E-3</c:v>
                </c:pt>
                <c:pt idx="103">
                  <c:v>4.3397363835159311E-3</c:v>
                </c:pt>
                <c:pt idx="104">
                  <c:v>4.406894150455711E-3</c:v>
                </c:pt>
                <c:pt idx="105">
                  <c:v>4.4748565306300487E-3</c:v>
                </c:pt>
                <c:pt idx="106">
                  <c:v>4.5436259854093929E-3</c:v>
                </c:pt>
                <c:pt idx="107">
                  <c:v>4.6132047075384177E-3</c:v>
                </c:pt>
                <c:pt idx="108">
                  <c:v>4.6835946049742991E-3</c:v>
                </c:pt>
                <c:pt idx="109">
                  <c:v>4.7547973175267504E-3</c:v>
                </c:pt>
                <c:pt idx="110">
                  <c:v>4.8268142041123681E-3</c:v>
                </c:pt>
                <c:pt idx="111">
                  <c:v>4.8996463266221266E-3</c:v>
                </c:pt>
                <c:pt idx="112">
                  <c:v>4.9732944318110458E-3</c:v>
                </c:pt>
                <c:pt idx="113">
                  <c:v>5.047758933681497E-3</c:v>
                </c:pt>
                <c:pt idx="114">
                  <c:v>5.1230398975977186E-3</c:v>
                </c:pt>
                <c:pt idx="115">
                  <c:v>5.1991370273573711E-3</c:v>
                </c:pt>
                <c:pt idx="116">
                  <c:v>5.2760496563320951E-3</c:v>
                </c:pt>
                <c:pt idx="117">
                  <c:v>5.3537767387639825E-3</c:v>
                </c:pt>
                <c:pt idx="118">
                  <c:v>5.4323168392440653E-3</c:v>
                </c:pt>
                <c:pt idx="119">
                  <c:v>5.5116681211367768E-3</c:v>
                </c:pt>
                <c:pt idx="120">
                  <c:v>5.5918283351778534E-3</c:v>
                </c:pt>
                <c:pt idx="121">
                  <c:v>5.6727948078524127E-3</c:v>
                </c:pt>
                <c:pt idx="122">
                  <c:v>5.7545644294837994E-3</c:v>
                </c:pt>
                <c:pt idx="123">
                  <c:v>5.8371336427466359E-3</c:v>
                </c:pt>
                <c:pt idx="124">
                  <c:v>5.920498429031567E-3</c:v>
                </c:pt>
                <c:pt idx="125">
                  <c:v>6.0046542948365223E-3</c:v>
                </c:pt>
                <c:pt idx="126">
                  <c:v>6.0895962584605664E-3</c:v>
                </c:pt>
                <c:pt idx="127">
                  <c:v>6.1753188371847442E-3</c:v>
                </c:pt>
                <c:pt idx="128">
                  <c:v>6.2618160349420865E-3</c:v>
                </c:pt>
                <c:pt idx="129">
                  <c:v>6.3490813303807439E-3</c:v>
                </c:pt>
                <c:pt idx="130">
                  <c:v>6.4371076651196331E-3</c:v>
                </c:pt>
                <c:pt idx="131">
                  <c:v>6.5258874318925636E-3</c:v>
                </c:pt>
                <c:pt idx="132">
                  <c:v>6.6154124625641018E-3</c:v>
                </c:pt>
                <c:pt idx="133">
                  <c:v>6.7056740161557616E-3</c:v>
                </c:pt>
                <c:pt idx="134">
                  <c:v>6.796662766971215E-3</c:v>
                </c:pt>
                <c:pt idx="135">
                  <c:v>6.8883687928186855E-3</c:v>
                </c:pt>
                <c:pt idx="136">
                  <c:v>6.9807815633597149E-3</c:v>
                </c:pt>
                <c:pt idx="137">
                  <c:v>7.0738899286211616E-3</c:v>
                </c:pt>
                <c:pt idx="138">
                  <c:v>7.1676821076537113E-3</c:v>
                </c:pt>
                <c:pt idx="139">
                  <c:v>7.2621456775221636E-3</c:v>
                </c:pt>
                <c:pt idx="140">
                  <c:v>7.3572675626549216E-3</c:v>
                </c:pt>
                <c:pt idx="141">
                  <c:v>7.4530340245602114E-3</c:v>
                </c:pt>
                <c:pt idx="142">
                  <c:v>7.5494306519025244E-3</c:v>
                </c:pt>
                <c:pt idx="143">
                  <c:v>7.6464423509319882E-3</c:v>
                </c:pt>
                <c:pt idx="144">
                  <c:v>7.7440533362663645E-3</c:v>
                </c:pt>
                <c:pt idx="145">
                  <c:v>7.8422471220410545E-3</c:v>
                </c:pt>
                <c:pt idx="146">
                  <c:v>7.9410065134674756E-3</c:v>
                </c:pt>
                <c:pt idx="147">
                  <c:v>8.0403135988444067E-3</c:v>
                </c:pt>
                <c:pt idx="148">
                  <c:v>8.1401497420591287E-3</c:v>
                </c:pt>
                <c:pt idx="149">
                  <c:v>8.2404955756108234E-3</c:v>
                </c:pt>
                <c:pt idx="150">
                  <c:v>8.3413309941909736E-3</c:v>
                </c:pt>
                <c:pt idx="151">
                  <c:v>8.4426351488556973E-3</c:v>
                </c:pt>
                <c:pt idx="152">
                  <c:v>8.5443864418243108E-3</c:v>
                </c:pt>
                <c:pt idx="153">
                  <c:v>8.6465625219420365E-3</c:v>
                </c:pt>
                <c:pt idx="154">
                  <c:v>8.749140280832823E-3</c:v>
                </c:pt>
                <c:pt idx="155">
                  <c:v>8.8520958497676407E-3</c:v>
                </c:pt>
                <c:pt idx="156">
                  <c:v>8.9554045972746309E-3</c:v>
                </c:pt>
                <c:pt idx="157">
                  <c:v>9.059041127519582E-3</c:v>
                </c:pt>
                <c:pt idx="158">
                  <c:v>9.1629792794875545E-3</c:v>
                </c:pt>
                <c:pt idx="159">
                  <c:v>9.2671921269983394E-3</c:v>
                </c:pt>
                <c:pt idx="160">
                  <c:v>9.3716519795892742E-3</c:v>
                </c:pt>
                <c:pt idx="161">
                  <c:v>9.4763303842977844E-3</c:v>
                </c:pt>
                <c:pt idx="162">
                  <c:v>9.5811981283745046E-3</c:v>
                </c:pt>
                <c:pt idx="163">
                  <c:v>9.6862252429567083E-3</c:v>
                </c:pt>
                <c:pt idx="164">
                  <c:v>9.7913810077309392E-3</c:v>
                </c:pt>
                <c:pt idx="165">
                  <c:v>9.8966339566126521E-3</c:v>
                </c:pt>
                <c:pt idx="166">
                  <c:v>1.0001951884469411E-2</c:v>
                </c:pt>
                <c:pt idx="167">
                  <c:v>1.0107301854912919E-2</c:v>
                </c:pt>
                <c:pt idx="168">
                  <c:v>1.0212650209183494E-2</c:v>
                </c:pt>
                <c:pt idx="169">
                  <c:v>1.0317962576149711E-2</c:v>
                </c:pt>
                <c:pt idx="170">
                  <c:v>1.0423203883444972E-2</c:v>
                </c:pt>
                <c:pt idx="171">
                  <c:v>1.0528338369761733E-2</c:v>
                </c:pt>
                <c:pt idx="172">
                  <c:v>1.0633329598322741E-2</c:v>
                </c:pt>
                <c:pt idx="173">
                  <c:v>1.0738140471547019E-2</c:v>
                </c:pt>
                <c:pt idx="174">
                  <c:v>1.0842733246926414E-2</c:v>
                </c:pt>
                <c:pt idx="175">
                  <c:v>1.0947069554126415E-2</c:v>
                </c:pt>
                <c:pt idx="176">
                  <c:v>1.1051110413322794E-2</c:v>
                </c:pt>
                <c:pt idx="177">
                  <c:v>1.1154816254783291E-2</c:v>
                </c:pt>
                <c:pt idx="178">
                  <c:v>1.1258146939701391E-2</c:v>
                </c:pt>
                <c:pt idx="179">
                  <c:v>1.136106178228675E-2</c:v>
                </c:pt>
                <c:pt idx="180">
                  <c:v>1.1463519573114297E-2</c:v>
                </c:pt>
                <c:pt idx="181">
                  <c:v>1.1565478603731633E-2</c:v>
                </c:pt>
                <c:pt idx="182">
                  <c:v>1.1666896692521467E-2</c:v>
                </c:pt>
                <c:pt idx="183">
                  <c:v>1.1767731211813371E-2</c:v>
                </c:pt>
                <c:pt idx="184">
                  <c:v>1.1867939116236135E-2</c:v>
                </c:pt>
                <c:pt idx="185">
                  <c:v>1.1967476972299225E-2</c:v>
                </c:pt>
                <c:pt idx="186">
                  <c:v>1.2066300989188762E-2</c:v>
                </c:pt>
                <c:pt idx="187">
                  <c:v>1.2164367050760355E-2</c:v>
                </c:pt>
                <c:pt idx="188">
                  <c:v>1.2261630748707914E-2</c:v>
                </c:pt>
                <c:pt idx="189">
                  <c:v>1.2358047416884439E-2</c:v>
                </c:pt>
                <c:pt idx="190">
                  <c:v>1.2453572166747391E-2</c:v>
                </c:pt>
                <c:pt idx="191">
                  <c:v>1.2548159923898128E-2</c:v>
                </c:pt>
                <c:pt idx="192">
                  <c:v>1.2641765465681446E-2</c:v>
                </c:pt>
                <c:pt idx="193">
                  <c:v>1.2734343459808074E-2</c:v>
                </c:pt>
                <c:pt idx="194">
                  <c:v>1.2825848503959602E-2</c:v>
                </c:pt>
                <c:pt idx="195">
                  <c:v>1.2916235166332014E-2</c:v>
                </c:pt>
                <c:pt idx="196">
                  <c:v>1.3005458027070765E-2</c:v>
                </c:pt>
                <c:pt idx="197">
                  <c:v>1.3093471720547015E-2</c:v>
                </c:pt>
                <c:pt idx="198">
                  <c:v>1.3180230978421499E-2</c:v>
                </c:pt>
                <c:pt idx="199">
                  <c:v>1.3265690673439263E-2</c:v>
                </c:pt>
                <c:pt idx="200">
                  <c:v>1.3349805863895427E-2</c:v>
                </c:pt>
                <c:pt idx="201">
                  <c:v>1.3432531838709141E-2</c:v>
                </c:pt>
                <c:pt idx="202">
                  <c:v>1.3513824163039931E-2</c:v>
                </c:pt>
                <c:pt idx="203">
                  <c:v>1.3593638724377795E-2</c:v>
                </c:pt>
                <c:pt idx="204">
                  <c:v>1.3671931779035786E-2</c:v>
                </c:pt>
                <c:pt idx="205">
                  <c:v>1.3748659998971152E-2</c:v>
                </c:pt>
                <c:pt idx="206">
                  <c:v>1.3823780518858766E-2</c:v>
                </c:pt>
                <c:pt idx="207">
                  <c:v>1.3897250983338215E-2</c:v>
                </c:pt>
                <c:pt idx="208">
                  <c:v>1.3969029594353923E-2</c:v>
                </c:pt>
                <c:pt idx="209">
                  <c:v>1.4039075158505684E-2</c:v>
                </c:pt>
                <c:pt idx="210">
                  <c:v>1.4107347134325274E-2</c:v>
                </c:pt>
                <c:pt idx="211">
                  <c:v>1.4173805679393293E-2</c:v>
                </c:pt>
                <c:pt idx="212">
                  <c:v>1.4238411697209056E-2</c:v>
                </c:pt>
                <c:pt idx="213">
                  <c:v>1.4301126883725274E-2</c:v>
                </c:pt>
                <c:pt idx="214">
                  <c:v>1.4361913773458404E-2</c:v>
                </c:pt>
                <c:pt idx="215">
                  <c:v>1.4420735785084913E-2</c:v>
                </c:pt>
                <c:pt idx="216">
                  <c:v>1.4477557266433344E-2</c:v>
                </c:pt>
                <c:pt idx="217">
                  <c:v>1.4532343538781937E-2</c:v>
                </c:pt>
                <c:pt idx="218">
                  <c:v>1.4585060940371729E-2</c:v>
                </c:pt>
                <c:pt idx="219">
                  <c:v>1.4635676869045428E-2</c:v>
                </c:pt>
                <c:pt idx="220">
                  <c:v>1.468415982392308E-2</c:v>
                </c:pt>
                <c:pt idx="221">
                  <c:v>1.4730479446026418E-2</c:v>
                </c:pt>
                <c:pt idx="222">
                  <c:v>1.4774606557765092E-2</c:v>
                </c:pt>
                <c:pt idx="223">
                  <c:v>1.4816513201199403E-2</c:v>
                </c:pt>
                <c:pt idx="224">
                  <c:v>1.4856172674995954E-2</c:v>
                </c:pt>
                <c:pt idx="225">
                  <c:v>1.4893559569994674E-2</c:v>
                </c:pt>
                <c:pt idx="226">
                  <c:v>1.4928649803307938E-2</c:v>
                </c:pt>
                <c:pt idx="227">
                  <c:v>1.4961420650875117E-2</c:v>
                </c:pt>
                <c:pt idx="228">
                  <c:v>1.4991850778398671E-2</c:v>
                </c:pt>
                <c:pt idx="229">
                  <c:v>1.5019920270590993E-2</c:v>
                </c:pt>
                <c:pt idx="230">
                  <c:v>1.504561065866453E-2</c:v>
                </c:pt>
                <c:pt idx="231">
                  <c:v>1.5068904946001214E-2</c:v>
                </c:pt>
                <c:pt idx="232">
                  <c:v>1.5089787631941074E-2</c:v>
                </c:pt>
                <c:pt idx="233">
                  <c:v>1.5108244733633834E-2</c:v>
                </c:pt>
                <c:pt idx="234">
                  <c:v>1.5124263805901471E-2</c:v>
                </c:pt>
                <c:pt idx="235">
                  <c:v>1.5137833959064142E-2</c:v>
                </c:pt>
                <c:pt idx="236">
                  <c:v>1.5148945874686348E-2</c:v>
                </c:pt>
                <c:pt idx="237">
                  <c:v>1.5157591819204985E-2</c:v>
                </c:pt>
                <c:pt idx="238">
                  <c:v>1.5163765655405665E-2</c:v>
                </c:pt>
                <c:pt idx="239">
                  <c:v>1.516746285171878E-2</c:v>
                </c:pt>
                <c:pt idx="240">
                  <c:v>1.5168680489311729E-2</c:v>
                </c:pt>
                <c:pt idx="241">
                  <c:v>1.5167417266958982E-2</c:v>
                </c:pt>
                <c:pt idx="242">
                  <c:v>1.5163673503676809E-2</c:v>
                </c:pt>
                <c:pt idx="243">
                  <c:v>1.5157451139114864E-2</c:v>
                </c:pt>
                <c:pt idx="244">
                  <c:v>1.5148753731702052E-2</c:v>
                </c:pt>
                <c:pt idx="245">
                  <c:v>1.5137586454549462E-2</c:v>
                </c:pt>
                <c:pt idx="246">
                  <c:v>1.5123956089118533E-2</c:v>
                </c:pt>
                <c:pt idx="247">
                  <c:v>1.5107871016667796E-2</c:v>
                </c:pt>
                <c:pt idx="248">
                  <c:v>1.5089341207496922E-2</c:v>
                </c:pt>
                <c:pt idx="249">
                  <c:v>1.5068378208011888E-2</c:v>
                </c:pt>
                <c:pt idx="250">
                  <c:v>1.5044995125640281E-2</c:v>
                </c:pt>
                <c:pt idx="251">
                  <c:v>1.5019206611630682E-2</c:v>
                </c:pt>
                <c:pt idx="252">
                  <c:v>1.4991028841775039E-2</c:v>
                </c:pt>
                <c:pt idx="253">
                  <c:v>1.4960479495097646E-2</c:v>
                </c:pt>
                <c:pt idx="254">
                  <c:v>1.492757773055901E-2</c:v>
                </c:pt>
                <c:pt idx="255">
                  <c:v>1.4892344161827248E-2</c:v>
                </c:pt>
                <c:pt idx="256">
                  <c:v>1.4854800830174007E-2</c:v>
                </c:pt>
                <c:pt idx="257">
                  <c:v>1.4814971175555885E-2</c:v>
                </c:pt>
                <c:pt idx="258">
                  <c:v>1.4772880005946254E-2</c:v>
                </c:pt>
                <c:pt idx="259">
                  <c:v>1.472855346498596E-2</c:v>
                </c:pt>
                <c:pt idx="260">
                  <c:v>1.4682018998024812E-2</c:v>
                </c:pt>
                <c:pt idx="261">
                  <c:v>1.4633305316628931E-2</c:v>
                </c:pt>
                <c:pt idx="262">
                  <c:v>1.4582442361631903E-2</c:v>
                </c:pt>
                <c:pt idx="263">
                  <c:v>1.4529461264810379E-2</c:v>
                </c:pt>
                <c:pt idx="264">
                  <c:v>1.4474394309267117E-2</c:v>
                </c:pt>
                <c:pt idx="265">
                  <c:v>1.4417274888606562E-2</c:v>
                </c:pt>
                <c:pt idx="266">
                  <c:v>1.4358137464989951E-2</c:v>
                </c:pt>
                <c:pt idx="267">
                  <c:v>1.4297017526158426E-2</c:v>
                </c:pt>
                <c:pt idx="268">
                  <c:v>1.4233951541513993E-2</c:v>
                </c:pt>
                <c:pt idx="269">
                  <c:v>1.4168976917349077E-2</c:v>
                </c:pt>
                <c:pt idx="270">
                  <c:v>1.4102131951316259E-2</c:v>
                </c:pt>
                <c:pt idx="271">
                  <c:v>1.4033455786230154E-2</c:v>
                </c:pt>
                <c:pt idx="272">
                  <c:v>1.3962988363293563E-2</c:v>
                </c:pt>
                <c:pt idx="273">
                  <c:v>1.3890770374840012E-2</c:v>
                </c:pt>
                <c:pt idx="274">
                  <c:v>1.3816843216684358E-2</c:v>
                </c:pt>
                <c:pt idx="275">
                  <c:v>1.3741248940172594E-2</c:v>
                </c:pt>
                <c:pt idx="276">
                  <c:v>1.3664030204021026E-2</c:v>
                </c:pt>
                <c:pt idx="277">
                  <c:v>1.3585230226034074E-2</c:v>
                </c:pt>
                <c:pt idx="278">
                  <c:v>1.3504892734788377E-2</c:v>
                </c:pt>
                <c:pt idx="279">
                  <c:v>1.3423061921369529E-2</c:v>
                </c:pt>
                <c:pt idx="280">
                  <c:v>1.3339782391245884E-2</c:v>
                </c:pt>
                <c:pt idx="281">
                  <c:v>1.3255099116361942E-2</c:v>
                </c:pt>
                <c:pt idx="282">
                  <c:v>1.3169057387531635E-2</c:v>
                </c:pt>
                <c:pt idx="283">
                  <c:v>1.3081702767209536E-2</c:v>
                </c:pt>
                <c:pt idx="284">
                  <c:v>1.2993081042715482E-2</c:v>
                </c:pt>
                <c:pt idx="285">
                  <c:v>1.2903238179985408E-2</c:v>
                </c:pt>
                <c:pt idx="286">
                  <c:v>1.2812220277918476E-2</c:v>
                </c:pt>
                <c:pt idx="287">
                  <c:v>1.2720073523387585E-2</c:v>
                </c:pt>
                <c:pt idx="288">
                  <c:v>1.2626844146977343E-2</c:v>
                </c:pt>
                <c:pt idx="289">
                  <c:v>1.2532578379510452E-2</c:v>
                </c:pt>
                <c:pt idx="290">
                  <c:v>1.2437322409420208E-2</c:v>
                </c:pt>
                <c:pt idx="291">
                  <c:v>1.2341122341023567E-2</c:v>
                </c:pt>
                <c:pt idx="292">
                  <c:v>1.2244024153745814E-2</c:v>
                </c:pt>
                <c:pt idx="293">
                  <c:v>1.2146073662344554E-2</c:v>
                </c:pt>
                <c:pt idx="294">
                  <c:v>1.2047316478177228E-2</c:v>
                </c:pt>
                <c:pt idx="295">
                  <c:v>1.1947797971552954E-2</c:v>
                </c:pt>
                <c:pt idx="296">
                  <c:v>1.1847563235206042E-2</c:v>
                </c:pt>
                <c:pt idx="297">
                  <c:v>1.1746657048925002E-2</c:v>
                </c:pt>
                <c:pt idx="298">
                  <c:v>1.1645123845367518E-2</c:v>
                </c:pt>
                <c:pt idx="299">
                  <c:v>1.1543007677088346E-2</c:v>
                </c:pt>
                <c:pt idx="300">
                  <c:v>1.1440352184803802E-2</c:v>
                </c:pt>
                <c:pt idx="301">
                  <c:v>1.133720056691306E-2</c:v>
                </c:pt>
                <c:pt idx="302">
                  <c:v>1.1233595550293331E-2</c:v>
                </c:pt>
                <c:pt idx="303">
                  <c:v>1.1129579362382611E-2</c:v>
                </c:pt>
                <c:pt idx="304">
                  <c:v>1.1025193704560713E-2</c:v>
                </c:pt>
                <c:pt idx="305">
                  <c:v>1.0920479726836071E-2</c:v>
                </c:pt>
                <c:pt idx="306">
                  <c:v>1.0815478003842928E-2</c:v>
                </c:pt>
                <c:pt idx="307">
                  <c:v>1.0710228512150567E-2</c:v>
                </c:pt>
                <c:pt idx="308">
                  <c:v>1.0604770608883487E-2</c:v>
                </c:pt>
                <c:pt idx="309">
                  <c:v>1.0499143011648695E-2</c:v>
                </c:pt>
                <c:pt idx="310">
                  <c:v>1.0393383779763761E-2</c:v>
                </c:pt>
                <c:pt idx="311">
                  <c:v>1.0287530296776743E-2</c:v>
                </c:pt>
                <c:pt idx="312">
                  <c:v>1.0181619254266763E-2</c:v>
                </c:pt>
                <c:pt idx="313">
                  <c:v>1.0075686636911801E-2</c:v>
                </c:pt>
                <c:pt idx="314">
                  <c:v>9.9697677088080965E-3</c:v>
                </c:pt>
                <c:pt idx="315">
                  <c:v>9.8638970010235805E-3</c:v>
                </c:pt>
                <c:pt idx="316">
                  <c:v>9.7581083003658933E-3</c:v>
                </c:pt>
                <c:pt idx="317">
                  <c:v>9.6524346393437373E-3</c:v>
                </c:pt>
                <c:pt idx="318">
                  <c:v>9.546908287298754E-3</c:v>
                </c:pt>
                <c:pt idx="319">
                  <c:v>9.4415607426835396E-3</c:v>
                </c:pt>
                <c:pt idx="320">
                  <c:v>9.3364227264600384E-3</c:v>
                </c:pt>
                <c:pt idx="321">
                  <c:v>9.2315241765913263E-3</c:v>
                </c:pt>
                <c:pt idx="322">
                  <c:v>9.1268942435985927E-3</c:v>
                </c:pt>
                <c:pt idx="323">
                  <c:v>9.0225612871541062E-3</c:v>
                </c:pt>
                <c:pt idx="324">
                  <c:v>8.9185528736800863E-3</c:v>
                </c:pt>
                <c:pt idx="325">
                  <c:v>8.8148957749225043E-3</c:v>
                </c:pt>
                <c:pt idx="326">
                  <c:v>8.7116159674682139E-3</c:v>
                </c:pt>
                <c:pt idx="327">
                  <c:v>8.608738633173187E-3</c:v>
                </c:pt>
                <c:pt idx="328">
                  <c:v>8.5062881604691717E-3</c:v>
                </c:pt>
                <c:pt idx="329">
                  <c:v>8.4042881465156462E-3</c:v>
                </c:pt>
                <c:pt idx="330">
                  <c:v>8.302761400163703E-3</c:v>
                </c:pt>
                <c:pt idx="331">
                  <c:v>8.2017299456982832E-3</c:v>
                </c:pt>
                <c:pt idx="332">
                  <c:v>8.1012150273250556E-3</c:v>
                </c:pt>
                <c:pt idx="333">
                  <c:v>8.0012371143682124E-3</c:v>
                </c:pt>
                <c:pt idx="334">
                  <c:v>7.901815907145518E-3</c:v>
                </c:pt>
                <c:pt idx="335">
                  <c:v>7.8029703434870481E-3</c:v>
                </c:pt>
                <c:pt idx="336">
                  <c:v>7.7047186058643042E-3</c:v>
                </c:pt>
                <c:pt idx="337">
                  <c:v>7.6070781290965908E-3</c:v>
                </c:pt>
                <c:pt idx="338">
                  <c:v>7.5100656086019291E-3</c:v>
                </c:pt>
                <c:pt idx="339">
                  <c:v>7.4136970091601513E-3</c:v>
                </c:pt>
                <c:pt idx="340">
                  <c:v>7.3179875741562596E-3</c:v>
                </c:pt>
                <c:pt idx="341">
                  <c:v>7.2229518352726263E-3</c:v>
                </c:pt>
                <c:pt idx="342">
                  <c:v>7.1286036225991865E-3</c:v>
                </c:pt>
                <c:pt idx="343">
                  <c:v>7.0349560751313206E-3</c:v>
                </c:pt>
                <c:pt idx="344">
                  <c:v>6.9420216516257816E-3</c:v>
                </c:pt>
                <c:pt idx="345">
                  <c:v>6.8498121417856564E-3</c:v>
                </c:pt>
                <c:pt idx="346">
                  <c:v>7.1290145224436469E-3</c:v>
                </c:pt>
                <c:pt idx="347">
                  <c:v>7.4476596590292892E-3</c:v>
                </c:pt>
                <c:pt idx="348">
                  <c:v>7.8099205592448576E-3</c:v>
                </c:pt>
                <c:pt idx="349">
                  <c:v>8.2207823847619335E-3</c:v>
                </c:pt>
                <c:pt idx="350">
                  <c:v>8.6857902733918566E-3</c:v>
                </c:pt>
                <c:pt idx="351">
                  <c:v>9.2111091428933641E-3</c:v>
                </c:pt>
                <c:pt idx="352">
                  <c:v>9.8035895418084069E-3</c:v>
                </c:pt>
                <c:pt idx="353">
                  <c:v>1.0470839633350814E-2</c:v>
                </c:pt>
                <c:pt idx="354">
                  <c:v>1.1221303666827899E-2</c:v>
                </c:pt>
                <c:pt idx="355">
                  <c:v>1.2064347250967306E-2</c:v>
                </c:pt>
                <c:pt idx="356">
                  <c:v>1.3010349680728251E-2</c:v>
                </c:pt>
                <c:pt idx="357">
                  <c:v>1.4070803477902342E-2</c:v>
                </c:pt>
                <c:pt idx="358">
                  <c:v>1.5258421178719487E-2</c:v>
                </c:pt>
                <c:pt idx="359">
                  <c:v>1.6587249230014752E-2</c:v>
                </c:pt>
                <c:pt idx="360">
                  <c:v>1.7702112784252429E-2</c:v>
                </c:pt>
                <c:pt idx="361">
                  <c:v>1.8909138842321687E-2</c:v>
                </c:pt>
                <c:pt idx="362">
                  <c:v>2.0213740985280948E-2</c:v>
                </c:pt>
                <c:pt idx="363">
                  <c:v>2.1621060412469455E-2</c:v>
                </c:pt>
                <c:pt idx="364">
                  <c:v>2.3136074545431869E-2</c:v>
                </c:pt>
                <c:pt idx="365">
                  <c:v>2.4763489957210755E-2</c:v>
                </c:pt>
                <c:pt idx="366">
                  <c:v>2.6507614621741032E-2</c:v>
                </c:pt>
                <c:pt idx="367">
                  <c:v>2.8372206911654856E-2</c:v>
                </c:pt>
                <c:pt idx="368">
                  <c:v>3.0360298665936331E-2</c:v>
                </c:pt>
                <c:pt idx="369">
                  <c:v>3.247398960194995E-2</c:v>
                </c:pt>
                <c:pt idx="370">
                  <c:v>3.4714210374857703E-2</c:v>
                </c:pt>
                <c:pt idx="371">
                  <c:v>3.7080451715109493E-2</c:v>
                </c:pt>
                <c:pt idx="372">
                  <c:v>3.9570457327978113E-2</c:v>
                </c:pt>
                <c:pt idx="373">
                  <c:v>4.2179878647120118E-2</c:v>
                </c:pt>
                <c:pt idx="374">
                  <c:v>4.4901890127803101E-2</c:v>
                </c:pt>
                <c:pt idx="375">
                  <c:v>4.7769699468405827E-2</c:v>
                </c:pt>
                <c:pt idx="376">
                  <c:v>5.0784105308766508E-2</c:v>
                </c:pt>
                <c:pt idx="377">
                  <c:v>5.3944754083967317E-2</c:v>
                </c:pt>
                <c:pt idx="378">
                  <c:v>5.7250084817558673E-2</c:v>
                </c:pt>
                <c:pt idx="379">
                  <c:v>6.0697198082907911E-2</c:v>
                </c:pt>
                <c:pt idx="380">
                  <c:v>6.4281732225876367E-2</c:v>
                </c:pt>
                <c:pt idx="381">
                  <c:v>6.7997752297286496E-2</c:v>
                </c:pt>
                <c:pt idx="382">
                  <c:v>7.1837657963315746E-2</c:v>
                </c:pt>
                <c:pt idx="383">
                  <c:v>7.5792117535154371E-2</c:v>
                </c:pt>
                <c:pt idx="384">
                  <c:v>7.9850036057413976E-2</c:v>
                </c:pt>
                <c:pt idx="385">
                  <c:v>8.3998566058160418E-2</c:v>
                </c:pt>
                <c:pt idx="386">
                  <c:v>8.8223170022838943E-2</c:v>
                </c:pt>
                <c:pt idx="387">
                  <c:v>9.2507743834135805E-2</c:v>
                </c:pt>
                <c:pt idx="388">
                  <c:v>9.6834810241868352E-2</c:v>
                </c:pt>
                <c:pt idx="389">
                  <c:v>0.10118579081609234</c:v>
                </c:pt>
                <c:pt idx="390">
                  <c:v>0.10553669075179167</c:v>
                </c:pt>
                <c:pt idx="391">
                  <c:v>0.10986137941679693</c:v>
                </c:pt>
                <c:pt idx="392">
                  <c:v>0.11413179258737108</c:v>
                </c:pt>
                <c:pt idx="393">
                  <c:v>0.11831817187402865</c:v>
                </c:pt>
                <c:pt idx="394">
                  <c:v>0.12238936569612034</c:v>
                </c:pt>
                <c:pt idx="395">
                  <c:v>0.12631319019612938</c:v>
                </c:pt>
                <c:pt idx="396">
                  <c:v>0.13005684574947601</c:v>
                </c:pt>
                <c:pt idx="397">
                  <c:v>0.13358738189737143</c:v>
                </c:pt>
                <c:pt idx="398">
                  <c:v>0.13687220063340441</c:v>
                </c:pt>
                <c:pt idx="399">
                  <c:v>0.13987958516662247</c:v>
                </c:pt>
                <c:pt idx="400">
                  <c:v>0.14257923874014614</c:v>
                </c:pt>
                <c:pt idx="401">
                  <c:v>0.144942815986524</c:v>
                </c:pt>
                <c:pt idx="402">
                  <c:v>0.14694442782353459</c:v>
                </c:pt>
                <c:pt idx="403">
                  <c:v>0.14856110018929652</c:v>
                </c:pt>
                <c:pt idx="404">
                  <c:v>0.14977316709894797</c:v>
                </c:pt>
                <c:pt idx="405">
                  <c:v>0.15056501421869711</c:v>
                </c:pt>
                <c:pt idx="406">
                  <c:v>0.15092545959669654</c:v>
                </c:pt>
                <c:pt idx="407">
                  <c:v>0.15084803704028066</c:v>
                </c:pt>
                <c:pt idx="408">
                  <c:v>0.1503311764887573</c:v>
                </c:pt>
                <c:pt idx="409">
                  <c:v>0.1493782738126242</c:v>
                </c:pt>
                <c:pt idx="410">
                  <c:v>0.1479976464803259</c:v>
                </c:pt>
                <c:pt idx="411">
                  <c:v>0.14620237587588519</c:v>
                </c:pt>
                <c:pt idx="412">
                  <c:v>0.1440100414185696</c:v>
                </c:pt>
                <c:pt idx="413">
                  <c:v>0.14144235579394007</c:v>
                </c:pt>
                <c:pt idx="414">
                  <c:v>0.13852471433163718</c:v>
                </c:pt>
                <c:pt idx="415">
                  <c:v>0.13528567466362371</c:v>
                </c:pt>
                <c:pt idx="416">
                  <c:v>0.13175638511221111</c:v>
                </c:pt>
                <c:pt idx="417">
                  <c:v>0.12796998168547197</c:v>
                </c:pt>
                <c:pt idx="418">
                  <c:v>0.12396097405093436</c:v>
                </c:pt>
                <c:pt idx="419">
                  <c:v>0.11976464042808906</c:v>
                </c:pt>
                <c:pt idx="420">
                  <c:v>0.11541641997694324</c:v>
                </c:pt>
                <c:pt idx="421">
                  <c:v>0.11095133969791554</c:v>
                </c:pt>
                <c:pt idx="422">
                  <c:v>0.1064034905854923</c:v>
                </c:pt>
                <c:pt idx="423">
                  <c:v>0.10180556409671246</c:v>
                </c:pt>
                <c:pt idx="424">
                  <c:v>9.718845687056446E-2</c:v>
                </c:pt>
                <c:pt idx="425">
                  <c:v>9.2580948468160423E-2</c:v>
                </c:pt>
                <c:pt idx="426">
                  <c:v>8.8009453844506522E-2</c:v>
                </c:pt>
                <c:pt idx="427">
                  <c:v>8.3497849457118037E-2</c:v>
                </c:pt>
                <c:pt idx="428">
                  <c:v>7.9067369479564942E-2</c:v>
                </c:pt>
                <c:pt idx="429">
                  <c:v>7.4736566597667101E-2</c:v>
                </c:pt>
                <c:pt idx="430">
                  <c:v>7.0521330363297149E-2</c:v>
                </c:pt>
                <c:pt idx="431">
                  <c:v>6.6434955071064658E-2</c:v>
                </c:pt>
                <c:pt idx="432">
                  <c:v>6.2488248581566881E-2</c:v>
                </c:pt>
                <c:pt idx="433">
                  <c:v>5.8689673392601512E-2</c:v>
                </c:pt>
                <c:pt idx="434">
                  <c:v>5.5045511491620944E-2</c:v>
                </c:pt>
                <c:pt idx="435">
                  <c:v>5.1560046530968046E-2</c:v>
                </c:pt>
                <c:pt idx="436">
                  <c:v>4.8235756457771416E-2</c:v>
                </c:pt>
                <c:pt idx="437">
                  <c:v>4.5073510503871782E-2</c:v>
                </c:pt>
                <c:pt idx="438">
                  <c:v>4.2425768499195431E-2</c:v>
                </c:pt>
                <c:pt idx="439">
                  <c:v>3.9928622251959915E-2</c:v>
                </c:pt>
                <c:pt idx="440">
                  <c:v>3.7577829648096452E-2</c:v>
                </c:pt>
                <c:pt idx="441">
                  <c:v>3.5371029873576841E-2</c:v>
                </c:pt>
                <c:pt idx="442">
                  <c:v>3.3305126005776384E-2</c:v>
                </c:pt>
                <c:pt idx="443">
                  <c:v>3.1376409721870883E-2</c:v>
                </c:pt>
                <c:pt idx="444">
                  <c:v>2.9580692654519201E-2</c:v>
                </c:pt>
                <c:pt idx="445">
                  <c:v>2.7913424184606492E-2</c:v>
                </c:pt>
                <c:pt idx="446">
                  <c:v>2.6369795694714725E-2</c:v>
                </c:pt>
                <c:pt idx="447">
                  <c:v>2.4944831755101482E-2</c:v>
                </c:pt>
                <c:pt idx="448">
                  <c:v>2.3633468947581553E-2</c:v>
                </c:pt>
                <c:pt idx="449">
                  <c:v>2.243062319727443E-2</c:v>
                </c:pt>
                <c:pt idx="450">
                  <c:v>2.1331246528838169E-2</c:v>
                </c:pt>
                <c:pt idx="451">
                  <c:v>2.0330374210668693E-2</c:v>
                </c:pt>
                <c:pt idx="452">
                  <c:v>1.907016011538672E-2</c:v>
                </c:pt>
                <c:pt idx="453">
                  <c:v>1.7892585425828521E-2</c:v>
                </c:pt>
                <c:pt idx="454">
                  <c:v>1.6794411204966185E-2</c:v>
                </c:pt>
                <c:pt idx="455">
                  <c:v>1.5769941567901326E-2</c:v>
                </c:pt>
                <c:pt idx="456">
                  <c:v>1.4813643869698516E-2</c:v>
                </c:pt>
                <c:pt idx="457">
                  <c:v>1.3920178443849537E-2</c:v>
                </c:pt>
                <c:pt idx="458">
                  <c:v>1.3084404904270411E-2</c:v>
                </c:pt>
                <c:pt idx="459">
                  <c:v>1.2301384360930369E-2</c:v>
                </c:pt>
                <c:pt idx="460">
                  <c:v>1.1566378364231043E-2</c:v>
                </c:pt>
                <c:pt idx="461">
                  <c:v>1.0874845179845339E-2</c:v>
                </c:pt>
                <c:pt idx="462">
                  <c:v>1.0222433913818142E-2</c:v>
                </c:pt>
                <c:pt idx="463">
                  <c:v>9.6049769331741953E-3</c:v>
                </c:pt>
                <c:pt idx="464">
                  <c:v>9.0184809593988405E-3</c:v>
                </c:pt>
                <c:pt idx="465">
                  <c:v>8.4591171534879727E-3</c:v>
                </c:pt>
                <c:pt idx="466">
                  <c:v>7.9232104594231471E-3</c:v>
                </c:pt>
                <c:pt idx="467">
                  <c:v>7.4227002593639435E-3</c:v>
                </c:pt>
                <c:pt idx="468">
                  <c:v>6.9550027142892615E-3</c:v>
                </c:pt>
                <c:pt idx="469">
                  <c:v>6.5175884889216709E-3</c:v>
                </c:pt>
                <c:pt idx="470">
                  <c:v>6.1081370135374867E-3</c:v>
                </c:pt>
                <c:pt idx="471">
                  <c:v>5.7245289096000884E-3</c:v>
                </c:pt>
                <c:pt idx="472">
                  <c:v>5.3648374696414662E-3</c:v>
                </c:pt>
                <c:pt idx="473">
                  <c:v>5.0273206074620104E-3</c:v>
                </c:pt>
                <c:pt idx="474">
                  <c:v>4.7104133521658782E-3</c:v>
                </c:pt>
                <c:pt idx="475">
                  <c:v>4.4127209339395318E-3</c:v>
                </c:pt>
                <c:pt idx="476">
                  <c:v>4.1330124965349938E-3</c:v>
                </c:pt>
                <c:pt idx="477">
                  <c:v>3.8702154612561077E-3</c:v>
                </c:pt>
                <c:pt idx="478">
                  <c:v>3.6234105594066283E-3</c:v>
                </c:pt>
                <c:pt idx="479">
                  <c:v>3.3918275443059532E-3</c:v>
                </c:pt>
                <c:pt idx="480">
                  <c:v>3.1748415897156455E-3</c:v>
                </c:pt>
                <c:pt idx="481">
                  <c:v>2.971970378584239E-3</c:v>
                </c:pt>
                <c:pt idx="482">
                  <c:v>2.7822180900333041E-3</c:v>
                </c:pt>
                <c:pt idx="483">
                  <c:v>2.6046687075540918E-3</c:v>
                </c:pt>
                <c:pt idx="484">
                  <c:v>2.4384860986738266E-3</c:v>
                </c:pt>
                <c:pt idx="485">
                  <c:v>2.282906904823202E-3</c:v>
                </c:pt>
                <c:pt idx="486">
                  <c:v>2.1372336867839623E-3</c:v>
                </c:pt>
                <c:pt idx="487">
                  <c:v>2.0008283535754385E-3</c:v>
                </c:pt>
                <c:pt idx="488">
                  <c:v>1.8731058375973575E-3</c:v>
                </c:pt>
                <c:pt idx="489">
                  <c:v>1.7535279781385584E-3</c:v>
                </c:pt>
                <c:pt idx="490">
                  <c:v>1.6415975752670136E-3</c:v>
                </c:pt>
                <c:pt idx="491">
                  <c:v>1.5368525761008788E-3</c:v>
                </c:pt>
                <c:pt idx="492">
                  <c:v>1.4388603554659962E-3</c:v>
                </c:pt>
                <c:pt idx="493">
                  <c:v>1.3472120529282219E-3</c:v>
                </c:pt>
                <c:pt idx="494">
                  <c:v>1.2615169281127003E-3</c:v>
                </c:pt>
                <c:pt idx="495">
                  <c:v>1.1813966960611798E-3</c:v>
                </c:pt>
                <c:pt idx="496">
                  <c:v>1.1064798041130683E-3</c:v>
                </c:pt>
                <c:pt idx="497">
                  <c:v>1.0364228543356219E-3</c:v>
                </c:pt>
              </c:numCache>
            </c:numRef>
          </c:val>
        </c:ser>
        <c:ser>
          <c:idx val="6"/>
          <c:order val="6"/>
          <c:tx>
            <c:strRef>
              <c:f>Archive!$U$3</c:f>
              <c:strCache>
                <c:ptCount val="1"/>
                <c:pt idx="0">
                  <c:v>fraction of cases known</c:v>
                </c:pt>
              </c:strCache>
            </c:strRef>
          </c:tx>
          <c:spPr>
            <a:ln w="19050">
              <a:solidFill>
                <a:srgbClr val="00B0F0">
                  <a:alpha val="71000"/>
                </a:srgbClr>
              </a:solidFill>
              <a:prstDash val="dashDot"/>
            </a:ln>
          </c:spPr>
          <c:marker>
            <c:symbol val="none"/>
          </c:marker>
          <c:cat>
            <c:numRef>
              <c:f>Archive!$N$4:$N$501</c:f>
              <c:numCache>
                <c:formatCode>m/d;@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Archive!$U$4:$U$501</c:f>
              <c:numCache>
                <c:formatCode>0.0%</c:formatCode>
                <c:ptCount val="498"/>
                <c:pt idx="0">
                  <c:v>0.14084507042253522</c:v>
                </c:pt>
                <c:pt idx="1">
                  <c:v>0.14084507042253522</c:v>
                </c:pt>
                <c:pt idx="2">
                  <c:v>0.14084507042253522</c:v>
                </c:pt>
                <c:pt idx="3">
                  <c:v>0.14084507042253522</c:v>
                </c:pt>
                <c:pt idx="4">
                  <c:v>0.14084507042253522</c:v>
                </c:pt>
                <c:pt idx="5">
                  <c:v>0.14084507042253522</c:v>
                </c:pt>
                <c:pt idx="6">
                  <c:v>0.14084507042253522</c:v>
                </c:pt>
                <c:pt idx="7">
                  <c:v>0.14084507042253522</c:v>
                </c:pt>
                <c:pt idx="8">
                  <c:v>0.14084507042253522</c:v>
                </c:pt>
                <c:pt idx="9">
                  <c:v>0.14084507042253522</c:v>
                </c:pt>
                <c:pt idx="10">
                  <c:v>0.14084507042253522</c:v>
                </c:pt>
                <c:pt idx="11">
                  <c:v>0.14084507042253522</c:v>
                </c:pt>
                <c:pt idx="12">
                  <c:v>0.14084507042253522</c:v>
                </c:pt>
                <c:pt idx="13">
                  <c:v>0.14084507042253522</c:v>
                </c:pt>
                <c:pt idx="14">
                  <c:v>0.14084507042253522</c:v>
                </c:pt>
                <c:pt idx="15">
                  <c:v>0.14084507042253522</c:v>
                </c:pt>
                <c:pt idx="16">
                  <c:v>0.14084507042253522</c:v>
                </c:pt>
                <c:pt idx="17">
                  <c:v>0.14084507042253522</c:v>
                </c:pt>
                <c:pt idx="18">
                  <c:v>0.14084507042253522</c:v>
                </c:pt>
                <c:pt idx="19">
                  <c:v>0.14084507042253522</c:v>
                </c:pt>
                <c:pt idx="20">
                  <c:v>0.14084507042253522</c:v>
                </c:pt>
                <c:pt idx="21">
                  <c:v>0.14084507042253522</c:v>
                </c:pt>
                <c:pt idx="22">
                  <c:v>0.14084507042253522</c:v>
                </c:pt>
                <c:pt idx="23">
                  <c:v>0.14084507042253522</c:v>
                </c:pt>
                <c:pt idx="24">
                  <c:v>0.14084507042253522</c:v>
                </c:pt>
                <c:pt idx="25">
                  <c:v>0.14084507042253522</c:v>
                </c:pt>
                <c:pt idx="26">
                  <c:v>0.14084507042253522</c:v>
                </c:pt>
                <c:pt idx="27">
                  <c:v>0.14084507042253522</c:v>
                </c:pt>
                <c:pt idx="28">
                  <c:v>0.14084507042253522</c:v>
                </c:pt>
                <c:pt idx="29">
                  <c:v>0.14084507042253522</c:v>
                </c:pt>
                <c:pt idx="30">
                  <c:v>0.14084507042253522</c:v>
                </c:pt>
                <c:pt idx="31">
                  <c:v>0.14084507042253522</c:v>
                </c:pt>
                <c:pt idx="32">
                  <c:v>0.14084507042253522</c:v>
                </c:pt>
                <c:pt idx="33">
                  <c:v>0.14084507042253522</c:v>
                </c:pt>
                <c:pt idx="34">
                  <c:v>0.14084507042253522</c:v>
                </c:pt>
                <c:pt idx="35">
                  <c:v>0.14084507042253522</c:v>
                </c:pt>
                <c:pt idx="36">
                  <c:v>0.14084507042253522</c:v>
                </c:pt>
                <c:pt idx="37">
                  <c:v>0.14084507042253522</c:v>
                </c:pt>
                <c:pt idx="38">
                  <c:v>0.14084507042253522</c:v>
                </c:pt>
                <c:pt idx="39">
                  <c:v>0.14084507042253522</c:v>
                </c:pt>
                <c:pt idx="40">
                  <c:v>0.14084507042253522</c:v>
                </c:pt>
                <c:pt idx="41">
                  <c:v>0.14084507042253522</c:v>
                </c:pt>
                <c:pt idx="42">
                  <c:v>0.14084507042253522</c:v>
                </c:pt>
                <c:pt idx="43">
                  <c:v>0.14084507042253522</c:v>
                </c:pt>
                <c:pt idx="44">
                  <c:v>0.14084507042253522</c:v>
                </c:pt>
                <c:pt idx="45">
                  <c:v>0.14084507042253522</c:v>
                </c:pt>
                <c:pt idx="46">
                  <c:v>0.14084507042253522</c:v>
                </c:pt>
                <c:pt idx="47">
                  <c:v>0.14084507042253522</c:v>
                </c:pt>
                <c:pt idx="48">
                  <c:v>0.14084507042253522</c:v>
                </c:pt>
                <c:pt idx="49">
                  <c:v>0.14084507042253522</c:v>
                </c:pt>
                <c:pt idx="50">
                  <c:v>0.14084507042253522</c:v>
                </c:pt>
                <c:pt idx="51">
                  <c:v>0.14084507042253522</c:v>
                </c:pt>
                <c:pt idx="52">
                  <c:v>0.14084507042253522</c:v>
                </c:pt>
                <c:pt idx="53">
                  <c:v>0.14084507042253522</c:v>
                </c:pt>
                <c:pt idx="54">
                  <c:v>0.14084507042253522</c:v>
                </c:pt>
                <c:pt idx="55">
                  <c:v>0.14084507042253522</c:v>
                </c:pt>
                <c:pt idx="56">
                  <c:v>0.14084507042253522</c:v>
                </c:pt>
                <c:pt idx="57">
                  <c:v>0.14084507042253522</c:v>
                </c:pt>
                <c:pt idx="58">
                  <c:v>0.14084507042253522</c:v>
                </c:pt>
                <c:pt idx="59">
                  <c:v>0.14084507042253522</c:v>
                </c:pt>
                <c:pt idx="60">
                  <c:v>0.14084507042253522</c:v>
                </c:pt>
                <c:pt idx="61">
                  <c:v>0.14084507042253522</c:v>
                </c:pt>
                <c:pt idx="62">
                  <c:v>0.14084507042253522</c:v>
                </c:pt>
                <c:pt idx="63">
                  <c:v>0.14084507042253522</c:v>
                </c:pt>
                <c:pt idx="64">
                  <c:v>0.14084507042253522</c:v>
                </c:pt>
                <c:pt idx="65">
                  <c:v>0.14084507042253522</c:v>
                </c:pt>
                <c:pt idx="66">
                  <c:v>0.14084507042253522</c:v>
                </c:pt>
                <c:pt idx="67">
                  <c:v>0.14084507042253522</c:v>
                </c:pt>
                <c:pt idx="68">
                  <c:v>0.14084507042253522</c:v>
                </c:pt>
                <c:pt idx="69">
                  <c:v>0.14084507042253522</c:v>
                </c:pt>
                <c:pt idx="70">
                  <c:v>0.14084507042253522</c:v>
                </c:pt>
                <c:pt idx="71">
                  <c:v>0.14084507042253522</c:v>
                </c:pt>
                <c:pt idx="72">
                  <c:v>0.14084507042253522</c:v>
                </c:pt>
                <c:pt idx="73">
                  <c:v>0.14084507042253522</c:v>
                </c:pt>
                <c:pt idx="74">
                  <c:v>0.14084507042253522</c:v>
                </c:pt>
                <c:pt idx="75">
                  <c:v>0.14084507042253522</c:v>
                </c:pt>
                <c:pt idx="76">
                  <c:v>0.14084507042253522</c:v>
                </c:pt>
                <c:pt idx="77">
                  <c:v>0.14084507042253522</c:v>
                </c:pt>
                <c:pt idx="78">
                  <c:v>0.14084507042253522</c:v>
                </c:pt>
                <c:pt idx="79">
                  <c:v>0.14084507042253522</c:v>
                </c:pt>
                <c:pt idx="80">
                  <c:v>0.14084507042253522</c:v>
                </c:pt>
                <c:pt idx="81">
                  <c:v>0.14084507042253522</c:v>
                </c:pt>
                <c:pt idx="82">
                  <c:v>0.14084507042253522</c:v>
                </c:pt>
                <c:pt idx="83">
                  <c:v>0.14084507042253522</c:v>
                </c:pt>
                <c:pt idx="84">
                  <c:v>0.14084507042253522</c:v>
                </c:pt>
                <c:pt idx="85">
                  <c:v>0.14084507042253522</c:v>
                </c:pt>
                <c:pt idx="86">
                  <c:v>0.14084507042253522</c:v>
                </c:pt>
                <c:pt idx="87">
                  <c:v>0.14084507042253522</c:v>
                </c:pt>
                <c:pt idx="88">
                  <c:v>0.14084507042253522</c:v>
                </c:pt>
                <c:pt idx="89">
                  <c:v>0.14084507042253522</c:v>
                </c:pt>
                <c:pt idx="90">
                  <c:v>0.14084507042253522</c:v>
                </c:pt>
                <c:pt idx="91">
                  <c:v>0.14084507042253522</c:v>
                </c:pt>
                <c:pt idx="92">
                  <c:v>0.14084507042253522</c:v>
                </c:pt>
                <c:pt idx="93">
                  <c:v>0.14084507042253522</c:v>
                </c:pt>
                <c:pt idx="94">
                  <c:v>0.14084507042253522</c:v>
                </c:pt>
                <c:pt idx="95">
                  <c:v>0.14084507042253522</c:v>
                </c:pt>
                <c:pt idx="96">
                  <c:v>0.14084507042253522</c:v>
                </c:pt>
                <c:pt idx="97">
                  <c:v>0.14084507042253522</c:v>
                </c:pt>
                <c:pt idx="98">
                  <c:v>0.14084507042253522</c:v>
                </c:pt>
                <c:pt idx="99">
                  <c:v>0.14084507042253522</c:v>
                </c:pt>
                <c:pt idx="100">
                  <c:v>0.14084507042253522</c:v>
                </c:pt>
                <c:pt idx="101">
                  <c:v>0.14084507042253522</c:v>
                </c:pt>
                <c:pt idx="102">
                  <c:v>0.14084507042253522</c:v>
                </c:pt>
                <c:pt idx="103">
                  <c:v>0.14084507042253522</c:v>
                </c:pt>
                <c:pt idx="104">
                  <c:v>0.14084507042253522</c:v>
                </c:pt>
                <c:pt idx="105">
                  <c:v>0.14084507042253522</c:v>
                </c:pt>
                <c:pt idx="106">
                  <c:v>0.14084507042253522</c:v>
                </c:pt>
                <c:pt idx="107">
                  <c:v>0.14084507042253522</c:v>
                </c:pt>
                <c:pt idx="108">
                  <c:v>0.14084507042253522</c:v>
                </c:pt>
                <c:pt idx="109">
                  <c:v>0.14084507042253522</c:v>
                </c:pt>
                <c:pt idx="110">
                  <c:v>0.14084507042253522</c:v>
                </c:pt>
                <c:pt idx="111">
                  <c:v>0.14084507042253522</c:v>
                </c:pt>
                <c:pt idx="112">
                  <c:v>0.14084507042253522</c:v>
                </c:pt>
                <c:pt idx="113">
                  <c:v>0.14084507042253522</c:v>
                </c:pt>
                <c:pt idx="114">
                  <c:v>0.14084507042253522</c:v>
                </c:pt>
                <c:pt idx="115">
                  <c:v>0.14084507042253522</c:v>
                </c:pt>
                <c:pt idx="116">
                  <c:v>0.14084507042253522</c:v>
                </c:pt>
                <c:pt idx="117">
                  <c:v>0.14084507042253522</c:v>
                </c:pt>
                <c:pt idx="118">
                  <c:v>0.14084507042253522</c:v>
                </c:pt>
                <c:pt idx="119">
                  <c:v>0.14084507042253522</c:v>
                </c:pt>
                <c:pt idx="120">
                  <c:v>0.14084507042253522</c:v>
                </c:pt>
                <c:pt idx="121">
                  <c:v>0.14084507042253522</c:v>
                </c:pt>
                <c:pt idx="122">
                  <c:v>0.14084507042253522</c:v>
                </c:pt>
                <c:pt idx="123">
                  <c:v>0.14084507042253522</c:v>
                </c:pt>
                <c:pt idx="124">
                  <c:v>0.14084507042253522</c:v>
                </c:pt>
                <c:pt idx="125">
                  <c:v>0.14084507042253522</c:v>
                </c:pt>
                <c:pt idx="126">
                  <c:v>0.14084507042253522</c:v>
                </c:pt>
                <c:pt idx="127">
                  <c:v>0.14084507042253522</c:v>
                </c:pt>
                <c:pt idx="128">
                  <c:v>0.14084507042253522</c:v>
                </c:pt>
                <c:pt idx="129">
                  <c:v>0.14084507042253522</c:v>
                </c:pt>
                <c:pt idx="130">
                  <c:v>0.14084507042253522</c:v>
                </c:pt>
                <c:pt idx="131">
                  <c:v>0.14084507042253522</c:v>
                </c:pt>
                <c:pt idx="132">
                  <c:v>0.14084507042253522</c:v>
                </c:pt>
                <c:pt idx="133">
                  <c:v>0.14084507042253522</c:v>
                </c:pt>
                <c:pt idx="134">
                  <c:v>0.14084507042253522</c:v>
                </c:pt>
                <c:pt idx="135">
                  <c:v>0.14084507042253522</c:v>
                </c:pt>
                <c:pt idx="136">
                  <c:v>0.14084507042253522</c:v>
                </c:pt>
                <c:pt idx="137">
                  <c:v>0.14084507042253522</c:v>
                </c:pt>
                <c:pt idx="138">
                  <c:v>0.14084507042253522</c:v>
                </c:pt>
                <c:pt idx="139">
                  <c:v>0.14084507042253522</c:v>
                </c:pt>
                <c:pt idx="140">
                  <c:v>0.14084507042253522</c:v>
                </c:pt>
                <c:pt idx="141">
                  <c:v>0.14084507042253522</c:v>
                </c:pt>
                <c:pt idx="142">
                  <c:v>0.14084507042253522</c:v>
                </c:pt>
                <c:pt idx="143">
                  <c:v>0.14084507042253522</c:v>
                </c:pt>
                <c:pt idx="144">
                  <c:v>0.14084507042253522</c:v>
                </c:pt>
                <c:pt idx="145">
                  <c:v>0.14084507042253522</c:v>
                </c:pt>
                <c:pt idx="146">
                  <c:v>0.14084507042253522</c:v>
                </c:pt>
                <c:pt idx="147">
                  <c:v>0.14084507042253522</c:v>
                </c:pt>
                <c:pt idx="148">
                  <c:v>0.14084507042253522</c:v>
                </c:pt>
                <c:pt idx="149">
                  <c:v>0.14084507042253522</c:v>
                </c:pt>
                <c:pt idx="150">
                  <c:v>0.14084507042253522</c:v>
                </c:pt>
                <c:pt idx="151">
                  <c:v>0.14084507042253522</c:v>
                </c:pt>
                <c:pt idx="152">
                  <c:v>0.14084507042253522</c:v>
                </c:pt>
                <c:pt idx="153">
                  <c:v>0.14084507042253522</c:v>
                </c:pt>
                <c:pt idx="154">
                  <c:v>0.14084507042253522</c:v>
                </c:pt>
                <c:pt idx="155">
                  <c:v>0.14084507042253522</c:v>
                </c:pt>
                <c:pt idx="156">
                  <c:v>0.14084507042253522</c:v>
                </c:pt>
                <c:pt idx="157">
                  <c:v>0.14084507042253522</c:v>
                </c:pt>
                <c:pt idx="158">
                  <c:v>0.14084507042253522</c:v>
                </c:pt>
                <c:pt idx="159">
                  <c:v>0.14084507042253522</c:v>
                </c:pt>
                <c:pt idx="160">
                  <c:v>0.14084507042253522</c:v>
                </c:pt>
                <c:pt idx="161">
                  <c:v>0.14084507042253522</c:v>
                </c:pt>
                <c:pt idx="162">
                  <c:v>0.14084507042253522</c:v>
                </c:pt>
                <c:pt idx="163">
                  <c:v>0.14084507042253522</c:v>
                </c:pt>
                <c:pt idx="164">
                  <c:v>0.14084507042253522</c:v>
                </c:pt>
                <c:pt idx="165">
                  <c:v>0.14084507042253522</c:v>
                </c:pt>
                <c:pt idx="166">
                  <c:v>0.14084507042253522</c:v>
                </c:pt>
                <c:pt idx="167">
                  <c:v>0.14084507042253522</c:v>
                </c:pt>
                <c:pt idx="168">
                  <c:v>0.14084507042253522</c:v>
                </c:pt>
                <c:pt idx="169">
                  <c:v>0.14084507042253522</c:v>
                </c:pt>
                <c:pt idx="170">
                  <c:v>0.14084507042253522</c:v>
                </c:pt>
                <c:pt idx="171">
                  <c:v>0.14084507042253522</c:v>
                </c:pt>
                <c:pt idx="172">
                  <c:v>0.14084507042253522</c:v>
                </c:pt>
                <c:pt idx="173">
                  <c:v>0.14084507042253522</c:v>
                </c:pt>
                <c:pt idx="174">
                  <c:v>0.14084507042253522</c:v>
                </c:pt>
                <c:pt idx="175">
                  <c:v>0.14084507042253522</c:v>
                </c:pt>
                <c:pt idx="176">
                  <c:v>0.14084507042253522</c:v>
                </c:pt>
                <c:pt idx="177">
                  <c:v>0.14084507042253522</c:v>
                </c:pt>
                <c:pt idx="178">
                  <c:v>0.14084507042253522</c:v>
                </c:pt>
                <c:pt idx="179">
                  <c:v>0.14084507042253522</c:v>
                </c:pt>
                <c:pt idx="180">
                  <c:v>0.14084507042253522</c:v>
                </c:pt>
                <c:pt idx="181">
                  <c:v>0.14084507042253522</c:v>
                </c:pt>
                <c:pt idx="182">
                  <c:v>0.14084507042253522</c:v>
                </c:pt>
                <c:pt idx="183">
                  <c:v>0.14084507042253522</c:v>
                </c:pt>
                <c:pt idx="184">
                  <c:v>0.14084507042253522</c:v>
                </c:pt>
                <c:pt idx="185">
                  <c:v>0.14084507042253522</c:v>
                </c:pt>
                <c:pt idx="186">
                  <c:v>0.14084507042253522</c:v>
                </c:pt>
                <c:pt idx="187">
                  <c:v>0.14084507042253522</c:v>
                </c:pt>
                <c:pt idx="188">
                  <c:v>0.14084507042253522</c:v>
                </c:pt>
                <c:pt idx="189">
                  <c:v>0.14084507042253522</c:v>
                </c:pt>
                <c:pt idx="190">
                  <c:v>0.14084507042253522</c:v>
                </c:pt>
                <c:pt idx="191">
                  <c:v>0.14084507042253522</c:v>
                </c:pt>
                <c:pt idx="192">
                  <c:v>0.14084507042253522</c:v>
                </c:pt>
                <c:pt idx="193">
                  <c:v>0.14084507042253522</c:v>
                </c:pt>
                <c:pt idx="194">
                  <c:v>0.14084507042253522</c:v>
                </c:pt>
                <c:pt idx="195">
                  <c:v>0.14084507042253522</c:v>
                </c:pt>
                <c:pt idx="196">
                  <c:v>0.14084507042253522</c:v>
                </c:pt>
                <c:pt idx="197">
                  <c:v>0.14084507042253522</c:v>
                </c:pt>
                <c:pt idx="198">
                  <c:v>0.14084507042253522</c:v>
                </c:pt>
                <c:pt idx="199">
                  <c:v>0.14084507042253522</c:v>
                </c:pt>
                <c:pt idx="200">
                  <c:v>0.14084507042253522</c:v>
                </c:pt>
                <c:pt idx="201">
                  <c:v>0.14084507042253522</c:v>
                </c:pt>
                <c:pt idx="202">
                  <c:v>0.14084507042253522</c:v>
                </c:pt>
                <c:pt idx="203">
                  <c:v>0.14084507042253522</c:v>
                </c:pt>
                <c:pt idx="204">
                  <c:v>0.14084507042253522</c:v>
                </c:pt>
                <c:pt idx="205">
                  <c:v>0.14084507042253522</c:v>
                </c:pt>
                <c:pt idx="206">
                  <c:v>0.14084507042253522</c:v>
                </c:pt>
                <c:pt idx="207">
                  <c:v>0.14084507042253522</c:v>
                </c:pt>
                <c:pt idx="208">
                  <c:v>0.14084507042253522</c:v>
                </c:pt>
                <c:pt idx="209">
                  <c:v>0.14084507042253522</c:v>
                </c:pt>
                <c:pt idx="210">
                  <c:v>0.14084507042253522</c:v>
                </c:pt>
                <c:pt idx="211">
                  <c:v>0.14084507042253522</c:v>
                </c:pt>
                <c:pt idx="212">
                  <c:v>0.14084507042253522</c:v>
                </c:pt>
                <c:pt idx="213">
                  <c:v>0.14084507042253522</c:v>
                </c:pt>
                <c:pt idx="214">
                  <c:v>0.14084507042253522</c:v>
                </c:pt>
                <c:pt idx="215">
                  <c:v>0.14084507042253522</c:v>
                </c:pt>
                <c:pt idx="216">
                  <c:v>0.14084507042253522</c:v>
                </c:pt>
                <c:pt idx="217">
                  <c:v>0.14084507042253522</c:v>
                </c:pt>
                <c:pt idx="218">
                  <c:v>0.14084507042253522</c:v>
                </c:pt>
                <c:pt idx="219">
                  <c:v>0.14084507042253522</c:v>
                </c:pt>
                <c:pt idx="220">
                  <c:v>0.14084507042253522</c:v>
                </c:pt>
                <c:pt idx="221">
                  <c:v>0.14084507042253522</c:v>
                </c:pt>
                <c:pt idx="222">
                  <c:v>0.14084507042253522</c:v>
                </c:pt>
                <c:pt idx="223">
                  <c:v>0.14084507042253522</c:v>
                </c:pt>
                <c:pt idx="224">
                  <c:v>0.14084507042253522</c:v>
                </c:pt>
                <c:pt idx="225">
                  <c:v>0.14084507042253522</c:v>
                </c:pt>
                <c:pt idx="226">
                  <c:v>0.14084507042253522</c:v>
                </c:pt>
                <c:pt idx="227">
                  <c:v>0.14084507042253522</c:v>
                </c:pt>
                <c:pt idx="228">
                  <c:v>0.14084507042253522</c:v>
                </c:pt>
                <c:pt idx="229">
                  <c:v>0.14084507042253522</c:v>
                </c:pt>
                <c:pt idx="230">
                  <c:v>0.14084507042253522</c:v>
                </c:pt>
                <c:pt idx="231">
                  <c:v>0.14084507042253522</c:v>
                </c:pt>
                <c:pt idx="232">
                  <c:v>0.14084507042253522</c:v>
                </c:pt>
                <c:pt idx="233">
                  <c:v>0.14084507042253522</c:v>
                </c:pt>
                <c:pt idx="234">
                  <c:v>0.14084507042253522</c:v>
                </c:pt>
                <c:pt idx="235">
                  <c:v>0.14084507042253522</c:v>
                </c:pt>
                <c:pt idx="236">
                  <c:v>0.14084507042253522</c:v>
                </c:pt>
                <c:pt idx="237">
                  <c:v>0.14084507042253522</c:v>
                </c:pt>
                <c:pt idx="238">
                  <c:v>0.14084507042253522</c:v>
                </c:pt>
                <c:pt idx="239">
                  <c:v>0.14084507042253522</c:v>
                </c:pt>
                <c:pt idx="240">
                  <c:v>0.14084507042253522</c:v>
                </c:pt>
                <c:pt idx="241">
                  <c:v>0.14084507042253522</c:v>
                </c:pt>
                <c:pt idx="242">
                  <c:v>0.14084507042253522</c:v>
                </c:pt>
                <c:pt idx="243">
                  <c:v>0.14084507042253522</c:v>
                </c:pt>
                <c:pt idx="244">
                  <c:v>0.14084507042253522</c:v>
                </c:pt>
                <c:pt idx="245">
                  <c:v>0.14084507042253522</c:v>
                </c:pt>
                <c:pt idx="246">
                  <c:v>0.14084507042253522</c:v>
                </c:pt>
                <c:pt idx="247">
                  <c:v>0.14084507042253522</c:v>
                </c:pt>
                <c:pt idx="248">
                  <c:v>0.14084507042253522</c:v>
                </c:pt>
                <c:pt idx="249">
                  <c:v>0.14084507042253522</c:v>
                </c:pt>
                <c:pt idx="250">
                  <c:v>0.14084507042253522</c:v>
                </c:pt>
                <c:pt idx="251">
                  <c:v>0.14084507042253522</c:v>
                </c:pt>
                <c:pt idx="252">
                  <c:v>0.14084507042253522</c:v>
                </c:pt>
                <c:pt idx="253">
                  <c:v>0.14084507042253522</c:v>
                </c:pt>
                <c:pt idx="254">
                  <c:v>0.14084507042253522</c:v>
                </c:pt>
                <c:pt idx="255">
                  <c:v>0.14084507042253522</c:v>
                </c:pt>
                <c:pt idx="256">
                  <c:v>0.14084507042253522</c:v>
                </c:pt>
                <c:pt idx="257">
                  <c:v>0.14084507042253522</c:v>
                </c:pt>
                <c:pt idx="258">
                  <c:v>0.14084507042253522</c:v>
                </c:pt>
                <c:pt idx="259">
                  <c:v>0.14084507042253522</c:v>
                </c:pt>
                <c:pt idx="260">
                  <c:v>0.14084507042253522</c:v>
                </c:pt>
                <c:pt idx="261">
                  <c:v>0.14084507042253522</c:v>
                </c:pt>
                <c:pt idx="262">
                  <c:v>0.14084507042253522</c:v>
                </c:pt>
                <c:pt idx="263">
                  <c:v>0.14084507042253522</c:v>
                </c:pt>
                <c:pt idx="264">
                  <c:v>0.14084507042253522</c:v>
                </c:pt>
                <c:pt idx="265">
                  <c:v>0.14084507042253522</c:v>
                </c:pt>
                <c:pt idx="266">
                  <c:v>0.14084507042253522</c:v>
                </c:pt>
                <c:pt idx="267">
                  <c:v>0.14084507042253522</c:v>
                </c:pt>
                <c:pt idx="268">
                  <c:v>0.14084507042253522</c:v>
                </c:pt>
                <c:pt idx="269">
                  <c:v>0.14084507042253522</c:v>
                </c:pt>
                <c:pt idx="270">
                  <c:v>0.14084507042253522</c:v>
                </c:pt>
                <c:pt idx="271">
                  <c:v>0.14084507042253522</c:v>
                </c:pt>
                <c:pt idx="272">
                  <c:v>0.14084507042253522</c:v>
                </c:pt>
                <c:pt idx="273">
                  <c:v>0.14084507042253522</c:v>
                </c:pt>
                <c:pt idx="274">
                  <c:v>0.14084507042253522</c:v>
                </c:pt>
                <c:pt idx="275">
                  <c:v>0.14084507042253522</c:v>
                </c:pt>
                <c:pt idx="276">
                  <c:v>0.14084507042253522</c:v>
                </c:pt>
                <c:pt idx="277">
                  <c:v>0.14084507042253522</c:v>
                </c:pt>
                <c:pt idx="278">
                  <c:v>0.14084507042253522</c:v>
                </c:pt>
                <c:pt idx="279">
                  <c:v>0.14084507042253522</c:v>
                </c:pt>
                <c:pt idx="280">
                  <c:v>0.14084507042253522</c:v>
                </c:pt>
                <c:pt idx="281">
                  <c:v>0.14084507042253522</c:v>
                </c:pt>
                <c:pt idx="282">
                  <c:v>0.14084507042253522</c:v>
                </c:pt>
                <c:pt idx="283">
                  <c:v>0.14084507042253522</c:v>
                </c:pt>
                <c:pt idx="284">
                  <c:v>0.14084507042253522</c:v>
                </c:pt>
                <c:pt idx="285">
                  <c:v>0.14084507042253522</c:v>
                </c:pt>
                <c:pt idx="286">
                  <c:v>0.14084507042253522</c:v>
                </c:pt>
                <c:pt idx="287">
                  <c:v>0.14084507042253522</c:v>
                </c:pt>
                <c:pt idx="288">
                  <c:v>0.14084507042253522</c:v>
                </c:pt>
                <c:pt idx="289">
                  <c:v>0.14084507042253522</c:v>
                </c:pt>
                <c:pt idx="290">
                  <c:v>0.14084507042253522</c:v>
                </c:pt>
                <c:pt idx="291">
                  <c:v>0.14084507042253522</c:v>
                </c:pt>
                <c:pt idx="292">
                  <c:v>0.14084507042253522</c:v>
                </c:pt>
                <c:pt idx="293">
                  <c:v>0.14084507042253522</c:v>
                </c:pt>
                <c:pt idx="294">
                  <c:v>0.14084507042253522</c:v>
                </c:pt>
                <c:pt idx="295">
                  <c:v>0.14084507042253522</c:v>
                </c:pt>
                <c:pt idx="296">
                  <c:v>0.14084507042253522</c:v>
                </c:pt>
                <c:pt idx="297">
                  <c:v>0.14084507042253522</c:v>
                </c:pt>
                <c:pt idx="298">
                  <c:v>0.14084507042253522</c:v>
                </c:pt>
                <c:pt idx="299">
                  <c:v>0.14084507042253522</c:v>
                </c:pt>
                <c:pt idx="300">
                  <c:v>0.14084507042253522</c:v>
                </c:pt>
                <c:pt idx="301">
                  <c:v>0.14084507042253522</c:v>
                </c:pt>
                <c:pt idx="302">
                  <c:v>0.14084507042253522</c:v>
                </c:pt>
                <c:pt idx="303">
                  <c:v>0.14084507042253522</c:v>
                </c:pt>
                <c:pt idx="304">
                  <c:v>0.14084507042253522</c:v>
                </c:pt>
                <c:pt idx="305">
                  <c:v>0.14084507042253522</c:v>
                </c:pt>
                <c:pt idx="306">
                  <c:v>0.14084507042253522</c:v>
                </c:pt>
                <c:pt idx="307">
                  <c:v>0.14084507042253522</c:v>
                </c:pt>
                <c:pt idx="308">
                  <c:v>0.14084507042253522</c:v>
                </c:pt>
                <c:pt idx="309">
                  <c:v>0.14084507042253522</c:v>
                </c:pt>
                <c:pt idx="310">
                  <c:v>0.14084507042253522</c:v>
                </c:pt>
                <c:pt idx="311">
                  <c:v>0.14084507042253522</c:v>
                </c:pt>
                <c:pt idx="312">
                  <c:v>0.14084507042253522</c:v>
                </c:pt>
                <c:pt idx="313">
                  <c:v>0.14084507042253522</c:v>
                </c:pt>
                <c:pt idx="314">
                  <c:v>0.14084507042253522</c:v>
                </c:pt>
                <c:pt idx="315">
                  <c:v>0.14084507042253522</c:v>
                </c:pt>
                <c:pt idx="316">
                  <c:v>0.14084507042253522</c:v>
                </c:pt>
                <c:pt idx="317">
                  <c:v>0.14084507042253522</c:v>
                </c:pt>
                <c:pt idx="318">
                  <c:v>0.14084507042253522</c:v>
                </c:pt>
                <c:pt idx="319">
                  <c:v>0.14084507042253522</c:v>
                </c:pt>
                <c:pt idx="320">
                  <c:v>0.14084507042253522</c:v>
                </c:pt>
                <c:pt idx="321">
                  <c:v>0.14084507042253522</c:v>
                </c:pt>
                <c:pt idx="322">
                  <c:v>0.14084507042253522</c:v>
                </c:pt>
                <c:pt idx="323">
                  <c:v>0.14084507042253522</c:v>
                </c:pt>
                <c:pt idx="324">
                  <c:v>0.14084507042253522</c:v>
                </c:pt>
                <c:pt idx="325">
                  <c:v>0.14084507042253522</c:v>
                </c:pt>
                <c:pt idx="326">
                  <c:v>0.14084507042253522</c:v>
                </c:pt>
                <c:pt idx="327">
                  <c:v>0.14084507042253522</c:v>
                </c:pt>
                <c:pt idx="328">
                  <c:v>0.14084507042253522</c:v>
                </c:pt>
                <c:pt idx="329">
                  <c:v>0.14084507042253522</c:v>
                </c:pt>
                <c:pt idx="330">
                  <c:v>0.14084507042253522</c:v>
                </c:pt>
                <c:pt idx="331">
                  <c:v>0.14084507042253522</c:v>
                </c:pt>
                <c:pt idx="332">
                  <c:v>0.14084507042253522</c:v>
                </c:pt>
                <c:pt idx="333">
                  <c:v>0.14084507042253522</c:v>
                </c:pt>
                <c:pt idx="334">
                  <c:v>0.14084507042253522</c:v>
                </c:pt>
                <c:pt idx="335">
                  <c:v>0.14084507042253522</c:v>
                </c:pt>
                <c:pt idx="336">
                  <c:v>0.14084507042253522</c:v>
                </c:pt>
                <c:pt idx="337">
                  <c:v>0.14084507042253522</c:v>
                </c:pt>
                <c:pt idx="338">
                  <c:v>0.14084507042253522</c:v>
                </c:pt>
                <c:pt idx="339">
                  <c:v>0.14084507042253522</c:v>
                </c:pt>
                <c:pt idx="340">
                  <c:v>0.14084507042253522</c:v>
                </c:pt>
                <c:pt idx="341">
                  <c:v>0.14084507042253522</c:v>
                </c:pt>
                <c:pt idx="342">
                  <c:v>0.14084507042253522</c:v>
                </c:pt>
                <c:pt idx="343">
                  <c:v>0.14084507042253522</c:v>
                </c:pt>
                <c:pt idx="344">
                  <c:v>0.14084507042253522</c:v>
                </c:pt>
                <c:pt idx="345">
                  <c:v>0.14084507042253522</c:v>
                </c:pt>
                <c:pt idx="346">
                  <c:v>0.14084507042253522</c:v>
                </c:pt>
                <c:pt idx="347">
                  <c:v>0.14084507042253522</c:v>
                </c:pt>
                <c:pt idx="348">
                  <c:v>0.14084507042253522</c:v>
                </c:pt>
                <c:pt idx="349">
                  <c:v>0.14084507042253522</c:v>
                </c:pt>
                <c:pt idx="350">
                  <c:v>0.14084507042253522</c:v>
                </c:pt>
                <c:pt idx="351">
                  <c:v>0.14084507042253522</c:v>
                </c:pt>
                <c:pt idx="352">
                  <c:v>0.14084507042253522</c:v>
                </c:pt>
                <c:pt idx="353">
                  <c:v>0.14084507042253522</c:v>
                </c:pt>
                <c:pt idx="354">
                  <c:v>0.14084507042253522</c:v>
                </c:pt>
                <c:pt idx="355">
                  <c:v>0.14084507042253522</c:v>
                </c:pt>
                <c:pt idx="356">
                  <c:v>0.14084507042253522</c:v>
                </c:pt>
                <c:pt idx="357">
                  <c:v>0.14084507042253522</c:v>
                </c:pt>
                <c:pt idx="358">
                  <c:v>0.14084507042253522</c:v>
                </c:pt>
                <c:pt idx="359">
                  <c:v>0.14084507042253522</c:v>
                </c:pt>
                <c:pt idx="360">
                  <c:v>0.14084507042253522</c:v>
                </c:pt>
                <c:pt idx="361">
                  <c:v>0.14084507042253522</c:v>
                </c:pt>
                <c:pt idx="362">
                  <c:v>0.14084507042253522</c:v>
                </c:pt>
                <c:pt idx="363">
                  <c:v>0.14084507042253522</c:v>
                </c:pt>
                <c:pt idx="364">
                  <c:v>0.14084507042253522</c:v>
                </c:pt>
                <c:pt idx="365">
                  <c:v>0.14084507042253522</c:v>
                </c:pt>
                <c:pt idx="366">
                  <c:v>0.14084507042253522</c:v>
                </c:pt>
                <c:pt idx="367">
                  <c:v>0.14084507042253522</c:v>
                </c:pt>
                <c:pt idx="368">
                  <c:v>0.14084507042253522</c:v>
                </c:pt>
                <c:pt idx="369">
                  <c:v>0.14084507042253522</c:v>
                </c:pt>
                <c:pt idx="370">
                  <c:v>0.14084507042253522</c:v>
                </c:pt>
                <c:pt idx="371">
                  <c:v>0.14084507042253522</c:v>
                </c:pt>
                <c:pt idx="372">
                  <c:v>0.14084507042253522</c:v>
                </c:pt>
                <c:pt idx="373">
                  <c:v>0.14084507042253522</c:v>
                </c:pt>
                <c:pt idx="374">
                  <c:v>0.14084507042253522</c:v>
                </c:pt>
                <c:pt idx="375">
                  <c:v>0.14084507042253522</c:v>
                </c:pt>
                <c:pt idx="376">
                  <c:v>0.14084507042253522</c:v>
                </c:pt>
                <c:pt idx="377">
                  <c:v>0.14084507042253522</c:v>
                </c:pt>
                <c:pt idx="378">
                  <c:v>0.14084507042253522</c:v>
                </c:pt>
                <c:pt idx="379">
                  <c:v>0.14084507042253522</c:v>
                </c:pt>
                <c:pt idx="380">
                  <c:v>0.14084507042253522</c:v>
                </c:pt>
                <c:pt idx="381">
                  <c:v>0.14084507042253522</c:v>
                </c:pt>
                <c:pt idx="382">
                  <c:v>0.14084507042253522</c:v>
                </c:pt>
                <c:pt idx="383">
                  <c:v>0.14084507042253522</c:v>
                </c:pt>
                <c:pt idx="384">
                  <c:v>0.14084507042253522</c:v>
                </c:pt>
                <c:pt idx="385">
                  <c:v>0.14084507042253522</c:v>
                </c:pt>
                <c:pt idx="386">
                  <c:v>0.14084507042253522</c:v>
                </c:pt>
                <c:pt idx="387">
                  <c:v>0.14084507042253522</c:v>
                </c:pt>
                <c:pt idx="388">
                  <c:v>0.14084507042253522</c:v>
                </c:pt>
                <c:pt idx="389">
                  <c:v>0.14084507042253522</c:v>
                </c:pt>
                <c:pt idx="390">
                  <c:v>0.14084507042253522</c:v>
                </c:pt>
                <c:pt idx="391">
                  <c:v>0.14084507042253522</c:v>
                </c:pt>
                <c:pt idx="392">
                  <c:v>0.14084507042253522</c:v>
                </c:pt>
                <c:pt idx="393">
                  <c:v>0.14084507042253522</c:v>
                </c:pt>
                <c:pt idx="394">
                  <c:v>0.14084507042253522</c:v>
                </c:pt>
                <c:pt idx="395">
                  <c:v>0.14084507042253522</c:v>
                </c:pt>
                <c:pt idx="396">
                  <c:v>0.14084507042253522</c:v>
                </c:pt>
                <c:pt idx="397">
                  <c:v>0.14084507042253522</c:v>
                </c:pt>
                <c:pt idx="398">
                  <c:v>0.14084507042253522</c:v>
                </c:pt>
                <c:pt idx="399">
                  <c:v>0.14084507042253522</c:v>
                </c:pt>
                <c:pt idx="400">
                  <c:v>0.14084507042253522</c:v>
                </c:pt>
                <c:pt idx="401">
                  <c:v>0.14084507042253522</c:v>
                </c:pt>
                <c:pt idx="402">
                  <c:v>0.14084507042253522</c:v>
                </c:pt>
                <c:pt idx="403">
                  <c:v>0.14084507042253522</c:v>
                </c:pt>
                <c:pt idx="404">
                  <c:v>0.14084507042253522</c:v>
                </c:pt>
                <c:pt idx="405">
                  <c:v>0.14084507042253522</c:v>
                </c:pt>
                <c:pt idx="406">
                  <c:v>0.14084507042253522</c:v>
                </c:pt>
                <c:pt idx="407">
                  <c:v>0.14084507042253522</c:v>
                </c:pt>
                <c:pt idx="408">
                  <c:v>0.14084507042253522</c:v>
                </c:pt>
                <c:pt idx="409">
                  <c:v>0.14084507042253522</c:v>
                </c:pt>
                <c:pt idx="410">
                  <c:v>0.14084507042253522</c:v>
                </c:pt>
                <c:pt idx="411">
                  <c:v>0.14084507042253522</c:v>
                </c:pt>
                <c:pt idx="412">
                  <c:v>0.14084507042253522</c:v>
                </c:pt>
                <c:pt idx="413">
                  <c:v>0.14084507042253522</c:v>
                </c:pt>
                <c:pt idx="414">
                  <c:v>0.14084507042253522</c:v>
                </c:pt>
                <c:pt idx="415">
                  <c:v>0.14084507042253522</c:v>
                </c:pt>
                <c:pt idx="416">
                  <c:v>0.14084507042253522</c:v>
                </c:pt>
                <c:pt idx="417">
                  <c:v>0.14084507042253522</c:v>
                </c:pt>
                <c:pt idx="418">
                  <c:v>0.14084507042253522</c:v>
                </c:pt>
                <c:pt idx="419">
                  <c:v>0.14084507042253522</c:v>
                </c:pt>
                <c:pt idx="420">
                  <c:v>0.14084507042253522</c:v>
                </c:pt>
                <c:pt idx="421">
                  <c:v>0.14084507042253522</c:v>
                </c:pt>
                <c:pt idx="422">
                  <c:v>0.14084507042253522</c:v>
                </c:pt>
                <c:pt idx="423">
                  <c:v>0.14084507042253522</c:v>
                </c:pt>
                <c:pt idx="424">
                  <c:v>0.14084507042253522</c:v>
                </c:pt>
                <c:pt idx="425">
                  <c:v>0.14084507042253522</c:v>
                </c:pt>
                <c:pt idx="426">
                  <c:v>0.14084507042253522</c:v>
                </c:pt>
                <c:pt idx="427">
                  <c:v>0.14084507042253522</c:v>
                </c:pt>
                <c:pt idx="428">
                  <c:v>0.14084507042253522</c:v>
                </c:pt>
                <c:pt idx="429">
                  <c:v>0.14084507042253522</c:v>
                </c:pt>
                <c:pt idx="430">
                  <c:v>0.14084507042253522</c:v>
                </c:pt>
                <c:pt idx="431">
                  <c:v>0.14084507042253522</c:v>
                </c:pt>
                <c:pt idx="432">
                  <c:v>0.14084507042253522</c:v>
                </c:pt>
                <c:pt idx="433">
                  <c:v>0.14084507042253522</c:v>
                </c:pt>
                <c:pt idx="434">
                  <c:v>0.14084507042253522</c:v>
                </c:pt>
                <c:pt idx="435">
                  <c:v>0.14084507042253522</c:v>
                </c:pt>
                <c:pt idx="436">
                  <c:v>0.14084507042253522</c:v>
                </c:pt>
                <c:pt idx="437">
                  <c:v>0.14084507042253522</c:v>
                </c:pt>
                <c:pt idx="438">
                  <c:v>0.14084507042253522</c:v>
                </c:pt>
                <c:pt idx="439">
                  <c:v>0.14084507042253522</c:v>
                </c:pt>
                <c:pt idx="440">
                  <c:v>0.14084507042253522</c:v>
                </c:pt>
                <c:pt idx="441">
                  <c:v>0.14084507042253522</c:v>
                </c:pt>
                <c:pt idx="442">
                  <c:v>0.14084507042253522</c:v>
                </c:pt>
                <c:pt idx="443">
                  <c:v>0.14084507042253522</c:v>
                </c:pt>
                <c:pt idx="444">
                  <c:v>0.14084507042253522</c:v>
                </c:pt>
                <c:pt idx="445">
                  <c:v>0.14084507042253522</c:v>
                </c:pt>
                <c:pt idx="446">
                  <c:v>0.14084507042253522</c:v>
                </c:pt>
                <c:pt idx="447">
                  <c:v>0.14084507042253522</c:v>
                </c:pt>
                <c:pt idx="448">
                  <c:v>0.14084507042253522</c:v>
                </c:pt>
                <c:pt idx="449">
                  <c:v>0.14084507042253522</c:v>
                </c:pt>
                <c:pt idx="450">
                  <c:v>0.14084507042253522</c:v>
                </c:pt>
                <c:pt idx="451">
                  <c:v>0.14084507042253522</c:v>
                </c:pt>
                <c:pt idx="452">
                  <c:v>0.14084507042253522</c:v>
                </c:pt>
                <c:pt idx="453">
                  <c:v>0.14084507042253522</c:v>
                </c:pt>
                <c:pt idx="454">
                  <c:v>0.14084507042253522</c:v>
                </c:pt>
                <c:pt idx="455">
                  <c:v>0.14084507042253522</c:v>
                </c:pt>
                <c:pt idx="456">
                  <c:v>0.14084507042253522</c:v>
                </c:pt>
                <c:pt idx="457">
                  <c:v>0.14084507042253522</c:v>
                </c:pt>
                <c:pt idx="458">
                  <c:v>0.14084507042253522</c:v>
                </c:pt>
                <c:pt idx="459">
                  <c:v>0.14084507042253522</c:v>
                </c:pt>
                <c:pt idx="460">
                  <c:v>0.14084507042253522</c:v>
                </c:pt>
                <c:pt idx="461">
                  <c:v>0.14084507042253522</c:v>
                </c:pt>
                <c:pt idx="462">
                  <c:v>0.14084507042253522</c:v>
                </c:pt>
                <c:pt idx="463">
                  <c:v>0.14084507042253522</c:v>
                </c:pt>
                <c:pt idx="464">
                  <c:v>0.14084507042253522</c:v>
                </c:pt>
                <c:pt idx="465">
                  <c:v>0.14084507042253522</c:v>
                </c:pt>
                <c:pt idx="466">
                  <c:v>0.14084507042253522</c:v>
                </c:pt>
                <c:pt idx="467">
                  <c:v>0.14084507042253522</c:v>
                </c:pt>
                <c:pt idx="468">
                  <c:v>0.14084507042253522</c:v>
                </c:pt>
                <c:pt idx="469">
                  <c:v>0.14084507042253522</c:v>
                </c:pt>
                <c:pt idx="470">
                  <c:v>0.14084507042253522</c:v>
                </c:pt>
                <c:pt idx="471">
                  <c:v>0.14084507042253522</c:v>
                </c:pt>
                <c:pt idx="472">
                  <c:v>0.14084507042253522</c:v>
                </c:pt>
                <c:pt idx="473">
                  <c:v>0.14084507042253522</c:v>
                </c:pt>
                <c:pt idx="474">
                  <c:v>0.14084507042253522</c:v>
                </c:pt>
                <c:pt idx="475">
                  <c:v>0.14084507042253522</c:v>
                </c:pt>
                <c:pt idx="476">
                  <c:v>0.14084507042253522</c:v>
                </c:pt>
                <c:pt idx="477">
                  <c:v>0.14084507042253522</c:v>
                </c:pt>
                <c:pt idx="478">
                  <c:v>0.14084507042253522</c:v>
                </c:pt>
                <c:pt idx="479">
                  <c:v>0.14084507042253522</c:v>
                </c:pt>
                <c:pt idx="480">
                  <c:v>0.14084507042253522</c:v>
                </c:pt>
                <c:pt idx="481">
                  <c:v>0.14084507042253522</c:v>
                </c:pt>
                <c:pt idx="482">
                  <c:v>0.14084507042253522</c:v>
                </c:pt>
                <c:pt idx="483">
                  <c:v>0.14084507042253522</c:v>
                </c:pt>
                <c:pt idx="484">
                  <c:v>0.14084507042253522</c:v>
                </c:pt>
                <c:pt idx="485">
                  <c:v>0.14084507042253522</c:v>
                </c:pt>
                <c:pt idx="486">
                  <c:v>0.14084507042253522</c:v>
                </c:pt>
                <c:pt idx="487">
                  <c:v>0.14084507042253522</c:v>
                </c:pt>
                <c:pt idx="488">
                  <c:v>0.14084507042253522</c:v>
                </c:pt>
                <c:pt idx="489">
                  <c:v>0.14084507042253522</c:v>
                </c:pt>
                <c:pt idx="490">
                  <c:v>0.14084507042253522</c:v>
                </c:pt>
                <c:pt idx="491">
                  <c:v>0.14084507042253522</c:v>
                </c:pt>
                <c:pt idx="492">
                  <c:v>0.14084507042253522</c:v>
                </c:pt>
                <c:pt idx="493">
                  <c:v>0.14084507042253522</c:v>
                </c:pt>
                <c:pt idx="494">
                  <c:v>0.14084507042253522</c:v>
                </c:pt>
                <c:pt idx="495">
                  <c:v>0.14084507042253522</c:v>
                </c:pt>
                <c:pt idx="496">
                  <c:v>0.14084507042253522</c:v>
                </c:pt>
                <c:pt idx="497">
                  <c:v>0.14084507042253522</c:v>
                </c:pt>
              </c:numCache>
            </c:numRef>
          </c:val>
        </c:ser>
        <c:marker val="1"/>
        <c:axId val="167607296"/>
        <c:axId val="167617280"/>
      </c:lineChart>
      <c:dateAx>
        <c:axId val="167607296"/>
        <c:scaling>
          <c:orientation val="minMax"/>
        </c:scaling>
        <c:axPos val="b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m/d;@" sourceLinked="1"/>
        <c:tickLblPos val="nextTo"/>
        <c:crossAx val="167617280"/>
        <c:crosses val="autoZero"/>
        <c:auto val="1"/>
        <c:lblOffset val="100"/>
        <c:majorUnit val="31"/>
        <c:majorTimeUnit val="days"/>
        <c:minorUnit val="7"/>
        <c:minorTimeUnit val="days"/>
      </c:dateAx>
      <c:valAx>
        <c:axId val="167617280"/>
        <c:scaling>
          <c:orientation val="minMax"/>
          <c:max val="1"/>
        </c:scaling>
        <c:axPos val="l"/>
        <c:majorGridlines/>
        <c:minorGridlines>
          <c:spPr>
            <a:ln>
              <a:prstDash val="sysDash"/>
            </a:ln>
          </c:spPr>
        </c:minorGridlines>
        <c:numFmt formatCode="0%" sourceLinked="1"/>
        <c:tickLblPos val="nextTo"/>
        <c:crossAx val="16760729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27114723734684598"/>
          <c:y val="0.26655799224224763"/>
          <c:w val="0.36851051618547848"/>
          <c:h val="0.36705770015524225"/>
        </c:manualLayout>
      </c:layout>
      <c:spPr>
        <a:solidFill>
          <a:sysClr val="window" lastClr="FFFFFF">
            <a:alpha val="16000"/>
          </a:sysClr>
        </a:solidFill>
        <a:effectLst>
          <a:outerShdw blurRad="50800" dist="38100" dir="2700000" algn="tl" rotWithShape="0">
            <a:prstClr val="black">
              <a:alpha val="59000"/>
            </a:prstClr>
          </a:outerShdw>
        </a:effectLst>
      </c:spPr>
      <c:txPr>
        <a:bodyPr/>
        <a:lstStyle/>
        <a:p>
          <a:pPr>
            <a:defRPr sz="1200"/>
          </a:pPr>
          <a:endParaRPr lang="en-US"/>
        </a:p>
      </c:txPr>
    </c:legend>
    <c:plotVisOnly val="1"/>
  </c:chart>
  <c:spPr>
    <a:ln w="34925">
      <a:solidFill>
        <a:srgbClr val="7030A0"/>
      </a:solidFill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1414828619250315E-2"/>
          <c:y val="5.1993959138702403E-2"/>
          <c:w val="0.90774534675136542"/>
          <c:h val="0.87514803600150837"/>
        </c:manualLayout>
      </c:layout>
      <c:lineChart>
        <c:grouping val="standard"/>
        <c:ser>
          <c:idx val="0"/>
          <c:order val="0"/>
          <c:tx>
            <c:strRef>
              <c:f>US!$O$3</c:f>
              <c:strCache>
                <c:ptCount val="1"/>
                <c:pt idx="0">
                  <c:v>US cases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US!$O$4:$O$501</c:f>
              <c:numCache>
                <c:formatCode>0%</c:formatCode>
                <c:ptCount val="498"/>
                <c:pt idx="0">
                  <c:v>5.0117647058823525E-4</c:v>
                </c:pt>
                <c:pt idx="1">
                  <c:v>6.8537970588235296E-4</c:v>
                </c:pt>
                <c:pt idx="2">
                  <c:v>9.1047058823529416E-4</c:v>
                </c:pt>
                <c:pt idx="3">
                  <c:v>1.1249323529411764E-3</c:v>
                </c:pt>
                <c:pt idx="4">
                  <c:v>1.4170138235294117E-3</c:v>
                </c:pt>
                <c:pt idx="5">
                  <c:v>1.7702597058823532E-3</c:v>
                </c:pt>
                <c:pt idx="6">
                  <c:v>2.1454111764705884E-3</c:v>
                </c:pt>
                <c:pt idx="7">
                  <c:v>2.5491088235294118E-3</c:v>
                </c:pt>
                <c:pt idx="8">
                  <c:v>2.9302326470588233E-3</c:v>
                </c:pt>
                <c:pt idx="9">
                  <c:v>3.3916491176470588E-3</c:v>
                </c:pt>
                <c:pt idx="10">
                  <c:v>3.9154411764705885E-3</c:v>
                </c:pt>
                <c:pt idx="11">
                  <c:v>4.478533823529412E-3</c:v>
                </c:pt>
                <c:pt idx="12">
                  <c:v>5.095294117647059E-3</c:v>
                </c:pt>
                <c:pt idx="13">
                  <c:v>5.7635294117647055E-3</c:v>
                </c:pt>
                <c:pt idx="14">
                  <c:v>6.4839705882352942E-3</c:v>
                </c:pt>
                <c:pt idx="15">
                  <c:v>7.023299117647059E-3</c:v>
                </c:pt>
                <c:pt idx="16">
                  <c:v>7.6017611764705893E-3</c:v>
                </c:pt>
                <c:pt idx="17">
                  <c:v>8.2485294117647066E-3</c:v>
                </c:pt>
                <c:pt idx="18">
                  <c:v>8.9096438235294131E-3</c:v>
                </c:pt>
                <c:pt idx="19">
                  <c:v>9.7425782352941193E-3</c:v>
                </c:pt>
                <c:pt idx="20">
                  <c:v>1.0482941176470589E-2</c:v>
                </c:pt>
                <c:pt idx="21">
                  <c:v>1.1093896176470591E-2</c:v>
                </c:pt>
                <c:pt idx="22">
                  <c:v>1.1702512352941178E-2</c:v>
                </c:pt>
                <c:pt idx="23">
                  <c:v>1.2446863418367348E-2</c:v>
                </c:pt>
                <c:pt idx="24">
                  <c:v>1.3213582210842772E-2</c:v>
                </c:pt>
                <c:pt idx="25">
                  <c:v>1.3999306964026454E-2</c:v>
                </c:pt>
                <c:pt idx="26">
                  <c:v>1.480235514480536E-2</c:v>
                </c:pt>
                <c:pt idx="27">
                  <c:v>1.5619757805951128E-2</c:v>
                </c:pt>
                <c:pt idx="28">
                  <c:v>1.6448491110056043E-2</c:v>
                </c:pt>
                <c:pt idx="29">
                  <c:v>1.7285238699087713E-2</c:v>
                </c:pt>
                <c:pt idx="30">
                  <c:v>1.8145160990954028E-2</c:v>
                </c:pt>
                <c:pt idx="31">
                  <c:v>1.9026930333029487E-2</c:v>
                </c:pt>
                <c:pt idx="32">
                  <c:v>1.9926763278555318E-2</c:v>
                </c:pt>
                <c:pt idx="33">
                  <c:v>2.0844904076080327E-2</c:v>
                </c:pt>
                <c:pt idx="34">
                  <c:v>2.1769019523224846E-2</c:v>
                </c:pt>
                <c:pt idx="35">
                  <c:v>2.2706956405581583E-2</c:v>
                </c:pt>
                <c:pt idx="36">
                  <c:v>2.3670118742833934E-2</c:v>
                </c:pt>
                <c:pt idx="37">
                  <c:v>2.4660642220532901E-2</c:v>
                </c:pt>
                <c:pt idx="38">
                  <c:v>2.6149185670086918E-2</c:v>
                </c:pt>
                <c:pt idx="39">
                  <c:v>2.7214798539660016E-2</c:v>
                </c:pt>
                <c:pt idx="40">
                  <c:v>2.8817021540585123E-2</c:v>
                </c:pt>
                <c:pt idx="41">
                  <c:v>2.9965531184975906E-2</c:v>
                </c:pt>
                <c:pt idx="42">
                  <c:v>3.1695536878223803E-2</c:v>
                </c:pt>
                <c:pt idx="43">
                  <c:v>3.2938384214888365E-2</c:v>
                </c:pt>
                <c:pt idx="44">
                  <c:v>3.4211114445436404E-2</c:v>
                </c:pt>
                <c:pt idx="45">
                  <c:v>3.6134077932802218E-2</c:v>
                </c:pt>
                <c:pt idx="46">
                  <c:v>3.7518132197034912E-2</c:v>
                </c:pt>
                <c:pt idx="47">
                  <c:v>3.9611774987319624E-2</c:v>
                </c:pt>
                <c:pt idx="48">
                  <c:v>4.1121491093344321E-2</c:v>
                </c:pt>
                <c:pt idx="49">
                  <c:v>4.3411229183960891E-2</c:v>
                </c:pt>
                <c:pt idx="50">
                  <c:v>4.5066941013449408E-2</c:v>
                </c:pt>
                <c:pt idx="51">
                  <c:v>4.6772778155491843E-2</c:v>
                </c:pt>
                <c:pt idx="52">
                  <c:v>4.9366817875458213E-2</c:v>
                </c:pt>
                <c:pt idx="53">
                  <c:v>5.120834229630486E-2</c:v>
                </c:pt>
                <c:pt idx="54">
                  <c:v>5.4006052797357686E-2</c:v>
                </c:pt>
                <c:pt idx="55">
                  <c:v>5.599169389966438E-2</c:v>
                </c:pt>
                <c:pt idx="56">
                  <c:v>5.8036124920914825E-2</c:v>
                </c:pt>
                <c:pt idx="57">
                  <c:v>6.0100494281400754E-2</c:v>
                </c:pt>
                <c:pt idx="58">
                  <c:v>6.2223562196616587E-2</c:v>
                </c:pt>
                <c:pt idx="59">
                  <c:v>6.5444504516974769E-2</c:v>
                </c:pt>
                <c:pt idx="60">
                  <c:v>6.7722590763594687E-2</c:v>
                </c:pt>
                <c:pt idx="61">
                  <c:v>7.0061056749622541E-2</c:v>
                </c:pt>
                <c:pt idx="62">
                  <c:v>7.2412454076641361E-2</c:v>
                </c:pt>
                <c:pt idx="63">
                  <c:v>7.4821846555273075E-2</c:v>
                </c:pt>
                <c:pt idx="64">
                  <c:v>7.7234206935886188E-2</c:v>
                </c:pt>
                <c:pt idx="65">
                  <c:v>7.9697445493878527E-2</c:v>
                </c:pt>
                <c:pt idx="66">
                  <c:v>8.2211313218834847E-2</c:v>
                </c:pt>
                <c:pt idx="67">
                  <c:v>8.4712447496900017E-2</c:v>
                </c:pt>
                <c:pt idx="68">
                  <c:v>8.7256167483593036E-2</c:v>
                </c:pt>
                <c:pt idx="69">
                  <c:v>8.9773978372353014E-2</c:v>
                </c:pt>
                <c:pt idx="70">
                  <c:v>9.2324442696813974E-2</c:v>
                </c:pt>
                <c:pt idx="71">
                  <c:v>9.4905470974372103E-2</c:v>
                </c:pt>
                <c:pt idx="72">
                  <c:v>9.7517548549123936E-2</c:v>
                </c:pt>
                <c:pt idx="73">
                  <c:v>0.10031513184044481</c:v>
                </c:pt>
                <c:pt idx="74">
                  <c:v>0.1030716005240455</c:v>
                </c:pt>
                <c:pt idx="75">
                  <c:v>0.10585674390033703</c:v>
                </c:pt>
                <c:pt idx="76">
                  <c:v>0.10866800030184495</c:v>
                </c:pt>
                <c:pt idx="77">
                  <c:v>0.11150608504631727</c:v>
                </c:pt>
                <c:pt idx="78">
                  <c:v>0.11436829034773544</c:v>
                </c:pt>
                <c:pt idx="79">
                  <c:v>0.11725594588306086</c:v>
                </c:pt>
                <c:pt idx="80">
                  <c:v>0.120166804050944</c:v>
                </c:pt>
                <c:pt idx="81">
                  <c:v>0.12309847649183819</c:v>
                </c:pt>
                <c:pt idx="82">
                  <c:v>0.12605323958812364</c:v>
                </c:pt>
                <c:pt idx="83">
                  <c:v>0.12902932755423047</c:v>
                </c:pt>
                <c:pt idx="84">
                  <c:v>0.13203002257814123</c:v>
                </c:pt>
                <c:pt idx="85">
                  <c:v>0.13505441034812363</c:v>
                </c:pt>
                <c:pt idx="86">
                  <c:v>0.13810165695978782</c:v>
                </c:pt>
                <c:pt idx="87">
                  <c:v>0.14117083559420482</c:v>
                </c:pt>
                <c:pt idx="88">
                  <c:v>0.14424944469633483</c:v>
                </c:pt>
                <c:pt idx="89">
                  <c:v>0.14734101622915022</c:v>
                </c:pt>
                <c:pt idx="90">
                  <c:v>0.15044418222176029</c:v>
                </c:pt>
                <c:pt idx="91">
                  <c:v>0.15355766162458248</c:v>
                </c:pt>
                <c:pt idx="92">
                  <c:v>0.15668004241076641</c:v>
                </c:pt>
                <c:pt idx="93">
                  <c:v>0.15981002460497667</c:v>
                </c:pt>
                <c:pt idx="94">
                  <c:v>0.16294613330408772</c:v>
                </c:pt>
                <c:pt idx="95">
                  <c:v>0.16608696850573881</c:v>
                </c:pt>
                <c:pt idx="96">
                  <c:v>0.16923122071327332</c:v>
                </c:pt>
                <c:pt idx="97">
                  <c:v>0.17237733987398657</c:v>
                </c:pt>
                <c:pt idx="98">
                  <c:v>0.17552381219208618</c:v>
                </c:pt>
                <c:pt idx="99">
                  <c:v>0.17866880223159798</c:v>
                </c:pt>
                <c:pt idx="100">
                  <c:v>0.18181043437551372</c:v>
                </c:pt>
                <c:pt idx="101">
                  <c:v>0.18494678656562166</c:v>
                </c:pt>
                <c:pt idx="102">
                  <c:v>0.18807589492568505</c:v>
                </c:pt>
                <c:pt idx="103">
                  <c:v>0.1911965679106698</c:v>
                </c:pt>
                <c:pt idx="104">
                  <c:v>0.19430730348423048</c:v>
                </c:pt>
                <c:pt idx="105">
                  <c:v>0.19740661222429534</c:v>
                </c:pt>
                <c:pt idx="106">
                  <c:v>0.20049301339338724</c:v>
                </c:pt>
                <c:pt idx="107">
                  <c:v>0.20356504469447281</c:v>
                </c:pt>
                <c:pt idx="108">
                  <c:v>0.20662125569710255</c:v>
                </c:pt>
                <c:pt idx="109">
                  <c:v>0.21085255148932705</c:v>
                </c:pt>
                <c:pt idx="110">
                  <c:v>0.21517178009611881</c:v>
                </c:pt>
                <c:pt idx="111">
                  <c:v>0.21957961799479819</c:v>
                </c:pt>
                <c:pt idx="112">
                  <c:v>0.22408256138514321</c:v>
                </c:pt>
                <c:pt idx="113">
                  <c:v>0.22868767974806226</c:v>
                </c:pt>
                <c:pt idx="114">
                  <c:v>0.23340264076351475</c:v>
                </c:pt>
                <c:pt idx="115">
                  <c:v>0.23823573535478343</c:v>
                </c:pt>
                <c:pt idx="116">
                  <c:v>0.2431959011640614</c:v>
                </c:pt>
                <c:pt idx="117">
                  <c:v>0.24685651098065176</c:v>
                </c:pt>
                <c:pt idx="118">
                  <c:v>0.25052862207662774</c:v>
                </c:pt>
                <c:pt idx="119">
                  <c:v>0.25421953384332485</c:v>
                </c:pt>
                <c:pt idx="120">
                  <c:v>0.25793079305960853</c:v>
                </c:pt>
                <c:pt idx="121">
                  <c:v>0.26166407465907054</c:v>
                </c:pt>
                <c:pt idx="122">
                  <c:v>0.26542121217696663</c:v>
                </c:pt>
                <c:pt idx="123">
                  <c:v>0.26920420171702247</c:v>
                </c:pt>
                <c:pt idx="124">
                  <c:v>0.27293946243635264</c:v>
                </c:pt>
                <c:pt idx="125">
                  <c:v>0.27661858172490367</c:v>
                </c:pt>
                <c:pt idx="126">
                  <c:v>0.28023307841674255</c:v>
                </c:pt>
                <c:pt idx="127">
                  <c:v>0.28377370685140657</c:v>
                </c:pt>
                <c:pt idx="128">
                  <c:v>0.28723038611367835</c:v>
                </c:pt>
                <c:pt idx="129">
                  <c:v>0.29191109773114188</c:v>
                </c:pt>
                <c:pt idx="130">
                  <c:v>0.29655614124396379</c:v>
                </c:pt>
                <c:pt idx="131">
                  <c:v>0.30114381410834451</c:v>
                </c:pt>
                <c:pt idx="132">
                  <c:v>0.30577991375149</c:v>
                </c:pt>
                <c:pt idx="133">
                  <c:v>0.30914615707999699</c:v>
                </c:pt>
                <c:pt idx="134">
                  <c:v>0.312470577982363</c:v>
                </c:pt>
                <c:pt idx="135">
                  <c:v>0.31575576787479587</c:v>
                </c:pt>
                <c:pt idx="136">
                  <c:v>0.32027078899179967</c:v>
                </c:pt>
                <c:pt idx="137">
                  <c:v>0.32354287941295917</c:v>
                </c:pt>
                <c:pt idx="138">
                  <c:v>0.3267633474263632</c:v>
                </c:pt>
                <c:pt idx="139">
                  <c:v>0.3299381981513374</c:v>
                </c:pt>
                <c:pt idx="140">
                  <c:v>0.33306857562059605</c:v>
                </c:pt>
                <c:pt idx="141">
                  <c:v>0.33615613839022118</c:v>
                </c:pt>
                <c:pt idx="142">
                  <c:v>0.33920314636187221</c:v>
                </c:pt>
                <c:pt idx="143">
                  <c:v>0.34339325460391612</c:v>
                </c:pt>
                <c:pt idx="144">
                  <c:v>0.347525095852806</c:v>
                </c:pt>
                <c:pt idx="145">
                  <c:v>0.35159016335587417</c:v>
                </c:pt>
                <c:pt idx="146">
                  <c:v>0.35558859335372905</c:v>
                </c:pt>
                <c:pt idx="147">
                  <c:v>0.35951232741783867</c:v>
                </c:pt>
                <c:pt idx="148">
                  <c:v>0.36345512230536448</c:v>
                </c:pt>
                <c:pt idx="149">
                  <c:v>0.36742159852239681</c:v>
                </c:pt>
                <c:pt idx="150">
                  <c:v>0.37141587419195637</c:v>
                </c:pt>
                <c:pt idx="151">
                  <c:v>0.37534559697034314</c:v>
                </c:pt>
                <c:pt idx="152">
                  <c:v>0.37818589537185887</c:v>
                </c:pt>
                <c:pt idx="153">
                  <c:v>0.38098790082313833</c:v>
                </c:pt>
                <c:pt idx="154">
                  <c:v>0.38375711656726619</c:v>
                </c:pt>
                <c:pt idx="155">
                  <c:v>0.38649452049185873</c:v>
                </c:pt>
                <c:pt idx="156">
                  <c:v>0.38920101795958689</c:v>
                </c:pt>
                <c:pt idx="157">
                  <c:v>0.39187742731914432</c:v>
                </c:pt>
                <c:pt idx="158">
                  <c:v>0.39446207537082373</c:v>
                </c:pt>
                <c:pt idx="159">
                  <c:v>0.39695403263098561</c:v>
                </c:pt>
                <c:pt idx="160">
                  <c:v>0.40029425975023708</c:v>
                </c:pt>
                <c:pt idx="161">
                  <c:v>0.4035729481954764</c:v>
                </c:pt>
                <c:pt idx="162">
                  <c:v>0.40678689830767872</c:v>
                </c:pt>
                <c:pt idx="163">
                  <c:v>0.40993093601526986</c:v>
                </c:pt>
                <c:pt idx="164">
                  <c:v>0.41299928724787133</c:v>
                </c:pt>
                <c:pt idx="165">
                  <c:v>0.41598559072706209</c:v>
                </c:pt>
                <c:pt idx="166">
                  <c:v>0.41888968558402029</c:v>
                </c:pt>
                <c:pt idx="167">
                  <c:v>0.42178349229532847</c:v>
                </c:pt>
                <c:pt idx="168">
                  <c:v>0.42466933244744864</c:v>
                </c:pt>
                <c:pt idx="169">
                  <c:v>0.42673748600562444</c:v>
                </c:pt>
                <c:pt idx="170">
                  <c:v>0.428762020179565</c:v>
                </c:pt>
                <c:pt idx="171">
                  <c:v>0.43074546880880077</c:v>
                </c:pt>
                <c:pt idx="172">
                  <c:v>0.43268768091215631</c:v>
                </c:pt>
                <c:pt idx="173">
                  <c:v>0.43533849184719159</c:v>
                </c:pt>
                <c:pt idx="174">
                  <c:v>0.43799110963733395</c:v>
                </c:pt>
                <c:pt idx="175">
                  <c:v>0.44058458288816427</c:v>
                </c:pt>
                <c:pt idx="176">
                  <c:v>0.44311950439773484</c:v>
                </c:pt>
                <c:pt idx="177">
                  <c:v>0.44559699047562557</c:v>
                </c:pt>
                <c:pt idx="178">
                  <c:v>0.44801855633579635</c:v>
                </c:pt>
                <c:pt idx="179">
                  <c:v>0.45038617349211896</c:v>
                </c:pt>
                <c:pt idx="180">
                  <c:v>0.45270232981131198</c:v>
                </c:pt>
                <c:pt idx="181">
                  <c:v>0.45496964323787775</c:v>
                </c:pt>
                <c:pt idx="182">
                  <c:v>0.45718611693829542</c:v>
                </c:pt>
                <c:pt idx="183">
                  <c:v>0.45934948089911787</c:v>
                </c:pt>
                <c:pt idx="184">
                  <c:v>0.46151026992640187</c:v>
                </c:pt>
                <c:pt idx="185">
                  <c:v>0.46367131713892223</c:v>
                </c:pt>
                <c:pt idx="186">
                  <c:v>0.46583524252706993</c:v>
                </c:pt>
                <c:pt idx="187">
                  <c:v>0.46800480146007117</c:v>
                </c:pt>
                <c:pt idx="188">
                  <c:v>0.47013465412400191</c:v>
                </c:pt>
                <c:pt idx="189">
                  <c:v>0.47222237000416467</c:v>
                </c:pt>
                <c:pt idx="190">
                  <c:v>0.47426946063041897</c:v>
                </c:pt>
                <c:pt idx="191">
                  <c:v>0.47627748482451754</c:v>
                </c:pt>
                <c:pt idx="192">
                  <c:v>0.4782480028106223</c:v>
                </c:pt>
                <c:pt idx="193">
                  <c:v>0.48018255142100408</c:v>
                </c:pt>
                <c:pt idx="194">
                  <c:v>0.48208261477675046</c:v>
                </c:pt>
                <c:pt idx="195">
                  <c:v>0.48394958999025972</c:v>
                </c:pt>
                <c:pt idx="196">
                  <c:v>0.48578477551400268</c:v>
                </c:pt>
                <c:pt idx="197">
                  <c:v>0.48758965387056979</c:v>
                </c:pt>
                <c:pt idx="198">
                  <c:v>0.48936591803204454</c:v>
                </c:pt>
                <c:pt idx="199">
                  <c:v>0.49111222324544374</c:v>
                </c:pt>
                <c:pt idx="200">
                  <c:v>0.49282697496696448</c:v>
                </c:pt>
                <c:pt idx="201">
                  <c:v>0.49450833995805515</c:v>
                </c:pt>
                <c:pt idx="202">
                  <c:v>0.49615422680121163</c:v>
                </c:pt>
                <c:pt idx="203">
                  <c:v>0.49776520081723458</c:v>
                </c:pt>
                <c:pt idx="204">
                  <c:v>0.49934200721371569</c:v>
                </c:pt>
                <c:pt idx="205">
                  <c:v>0.50088533271504576</c:v>
                </c:pt>
                <c:pt idx="206">
                  <c:v>0.5023957995362256</c:v>
                </c:pt>
                <c:pt idx="207">
                  <c:v>0.50387396257027051</c:v>
                </c:pt>
                <c:pt idx="208">
                  <c:v>0.50532030791393501</c:v>
                </c:pt>
                <c:pt idx="209">
                  <c:v>0.50673525304543277</c:v>
                </c:pt>
                <c:pt idx="210">
                  <c:v>0.50811914901455124</c:v>
                </c:pt>
                <c:pt idx="211">
                  <c:v>0.50947228338005512</c:v>
                </c:pt>
                <c:pt idx="212">
                  <c:v>0.51079486648678774</c:v>
                </c:pt>
                <c:pt idx="213">
                  <c:v>0.51208701551432911</c:v>
                </c:pt>
                <c:pt idx="214">
                  <c:v>0.51334892911853891</c:v>
                </c:pt>
                <c:pt idx="215">
                  <c:v>0.51458090622153541</c:v>
                </c:pt>
                <c:pt idx="216">
                  <c:v>0.51578336459760421</c:v>
                </c:pt>
                <c:pt idx="217">
                  <c:v>0.5169568614744865</c:v>
                </c:pt>
                <c:pt idx="218">
                  <c:v>0.51810194517298158</c:v>
                </c:pt>
                <c:pt idx="219">
                  <c:v>0.51921914402412417</c:v>
                </c:pt>
                <c:pt idx="220">
                  <c:v>0.52030896897257983</c:v>
                </c:pt>
                <c:pt idx="221">
                  <c:v>0.52137191666536142</c:v>
                </c:pt>
                <c:pt idx="222">
                  <c:v>0.52240847283084435</c:v>
                </c:pt>
                <c:pt idx="223">
                  <c:v>0.52341911588557666</c:v>
                </c:pt>
                <c:pt idx="224">
                  <c:v>0.52440432068648668</c:v>
                </c:pt>
                <c:pt idx="225">
                  <c:v>0.52536456232228357</c:v>
                </c:pt>
                <c:pt idx="226">
                  <c:v>0.52645099750923119</c:v>
                </c:pt>
                <c:pt idx="227">
                  <c:v>0.52751957033480268</c:v>
                </c:pt>
                <c:pt idx="228">
                  <c:v>0.52857089650360245</c:v>
                </c:pt>
                <c:pt idx="229">
                  <c:v>0.52960594094012681</c:v>
                </c:pt>
                <c:pt idx="230">
                  <c:v>0.53062570373056073</c:v>
                </c:pt>
                <c:pt idx="231">
                  <c:v>0.53163121374572797</c:v>
                </c:pt>
                <c:pt idx="232">
                  <c:v>0.53262352126209622</c:v>
                </c:pt>
                <c:pt idx="233">
                  <c:v>0.53360369990177148</c:v>
                </c:pt>
                <c:pt idx="234">
                  <c:v>0.53457284940925098</c:v>
                </c:pt>
                <c:pt idx="235">
                  <c:v>0.53553209839500959</c:v>
                </c:pt>
                <c:pt idx="236">
                  <c:v>0.53648260700931028</c:v>
                </c:pt>
                <c:pt idx="237">
                  <c:v>0.53742556952185871</c:v>
                </c:pt>
                <c:pt idx="238">
                  <c:v>0.53836221678532936</c:v>
                </c:pt>
                <c:pt idx="239">
                  <c:v>0.53929381856455072</c:v>
                </c:pt>
                <c:pt idx="240">
                  <c:v>0.54022168571857954</c:v>
                </c:pt>
                <c:pt idx="241">
                  <c:v>0.54113746791417017</c:v>
                </c:pt>
                <c:pt idx="242">
                  <c:v>0.54204158513497636</c:v>
                </c:pt>
                <c:pt idx="243">
                  <c:v>0.54293445857095013</c:v>
                </c:pt>
                <c:pt idx="244">
                  <c:v>0.54381647090324403</c:v>
                </c:pt>
                <c:pt idx="245">
                  <c:v>0.54468796195469915</c:v>
                </c:pt>
                <c:pt idx="246">
                  <c:v>0.5455492245786433</c:v>
                </c:pt>
                <c:pt idx="247">
                  <c:v>0.54640050079199531</c:v>
                </c:pt>
                <c:pt idx="248">
                  <c:v>0.5472419775722891</c:v>
                </c:pt>
                <c:pt idx="249">
                  <c:v>0.54807378224696268</c:v>
                </c:pt>
                <c:pt idx="250">
                  <c:v>0.54889597745559493</c:v>
                </c:pt>
                <c:pt idx="251">
                  <c:v>0.54970855566692922</c:v>
                </c:pt>
                <c:pt idx="252">
                  <c:v>0.55051143323278462</c:v>
                </c:pt>
                <c:pt idx="253">
                  <c:v>0.5513044439609659</c:v>
                </c:pt>
                <c:pt idx="254">
                  <c:v>0.55208733218893125</c:v>
                </c:pt>
                <c:pt idx="255">
                  <c:v>0.55285974533911053</c:v>
                </c:pt>
                <c:pt idx="256">
                  <c:v>0.55362183358057804</c:v>
                </c:pt>
                <c:pt idx="257">
                  <c:v>0.55437372967252208</c:v>
                </c:pt>
                <c:pt idx="258">
                  <c:v>0.55511554706801391</c:v>
                </c:pt>
                <c:pt idx="259">
                  <c:v>0.555847381283604</c:v>
                </c:pt>
                <c:pt idx="260">
                  <c:v>0.55656931161170198</c:v>
                </c:pt>
                <c:pt idx="261">
                  <c:v>0.5572814031737866</c:v>
                </c:pt>
                <c:pt idx="262">
                  <c:v>0.55798370931713914</c:v>
                </c:pt>
                <c:pt idx="263">
                  <c:v>0.55867627439399448</c:v>
                </c:pt>
                <c:pt idx="264">
                  <c:v>0.55935913696855633</c:v>
                </c:pt>
                <c:pt idx="265">
                  <c:v>0.56003233350093728</c:v>
                </c:pt>
                <c:pt idx="266">
                  <c:v>0.56069590256083124</c:v>
                </c:pt>
                <c:pt idx="267">
                  <c:v>0.56134988962767607</c:v>
                </c:pt>
                <c:pt idx="268">
                  <c:v>0.56199435253823737</c:v>
                </c:pt>
                <c:pt idx="269">
                  <c:v>0.56262936764698235</c:v>
                </c:pt>
                <c:pt idx="270">
                  <c:v>0.56325503676934063</c:v>
                </c:pt>
                <c:pt idx="271">
                  <c:v>0.56387145783021975</c:v>
                </c:pt>
                <c:pt idx="272">
                  <c:v>0.56447872568492641</c:v>
                </c:pt>
                <c:pt idx="273">
                  <c:v>0.56507693314184093</c:v>
                </c:pt>
                <c:pt idx="274">
                  <c:v>0.56566617195501911</c:v>
                </c:pt>
                <c:pt idx="275">
                  <c:v>0.56624653376437373</c:v>
                </c:pt>
                <c:pt idx="276">
                  <c:v>0.56681811096037604</c:v>
                </c:pt>
                <c:pt idx="277">
                  <c:v>0.56738099744887593</c:v>
                </c:pt>
                <c:pt idx="278">
                  <c:v>0.56793528928802584</c:v>
                </c:pt>
                <c:pt idx="279">
                  <c:v>0.56848108516509033</c:v>
                </c:pt>
                <c:pt idx="280">
                  <c:v>0.56901848667627475</c:v>
                </c:pt>
                <c:pt idx="281">
                  <c:v>0.56954759836759361</c:v>
                </c:pt>
                <c:pt idx="282">
                  <c:v>0.5700685274891687</c:v>
                </c:pt>
                <c:pt idx="283">
                  <c:v>0.57058138340916997</c:v>
                </c:pt>
                <c:pt idx="284">
                  <c:v>0.57108627662683609</c:v>
                </c:pt>
                <c:pt idx="285">
                  <c:v>0.5715833173165934</c:v>
                </c:pt>
                <c:pt idx="286">
                  <c:v>0.57207261555485045</c:v>
                </c:pt>
                <c:pt idx="287">
                  <c:v>0.57255428151158727</c:v>
                </c:pt>
                <c:pt idx="288">
                  <c:v>0.57302842559085221</c:v>
                </c:pt>
                <c:pt idx="289">
                  <c:v>0.57349515851935007</c:v>
                </c:pt>
                <c:pt idx="290">
                  <c:v>0.5739545913835965</c:v>
                </c:pt>
                <c:pt idx="291">
                  <c:v>0.57440683561748429</c:v>
                </c:pt>
                <c:pt idx="292">
                  <c:v>0.57485200294364247</c:v>
                </c:pt>
                <c:pt idx="293">
                  <c:v>0.57529020527378072</c:v>
                </c:pt>
                <c:pt idx="294">
                  <c:v>0.57572155457538221</c:v>
                </c:pt>
                <c:pt idx="295">
                  <c:v>0.57614616271465424</c:v>
                </c:pt>
                <c:pt idx="296">
                  <c:v>0.57656414128863376</c:v>
                </c:pt>
                <c:pt idx="297">
                  <c:v>0.57697560146282556</c:v>
                </c:pt>
                <c:pt idx="298">
                  <c:v>0.57738065383476767</c:v>
                </c:pt>
                <c:pt idx="299">
                  <c:v>0.57777940834856134</c:v>
                </c:pt>
                <c:pt idx="300">
                  <c:v>0.57817197429071621</c:v>
                </c:pt>
                <c:pt idx="301">
                  <c:v>0.57855846027225533</c:v>
                </c:pt>
                <c:pt idx="302">
                  <c:v>0.57893897419833729</c:v>
                </c:pt>
                <c:pt idx="303">
                  <c:v>0.57931362322774771</c:v>
                </c:pt>
                <c:pt idx="304">
                  <c:v>0.57968251372477286</c:v>
                </c:pt>
                <c:pt idx="305">
                  <c:v>0.58004575120607316</c:v>
                </c:pt>
                <c:pt idx="306">
                  <c:v>0.58040344028519497</c:v>
                </c:pt>
                <c:pt idx="307">
                  <c:v>0.58075568461729798</c:v>
                </c:pt>
                <c:pt idx="308">
                  <c:v>0.5811025868465034</c:v>
                </c:pt>
                <c:pt idx="309">
                  <c:v>0.58144424855796339</c:v>
                </c:pt>
                <c:pt idx="310">
                  <c:v>0.58178077023628094</c:v>
                </c:pt>
                <c:pt idx="311">
                  <c:v>0.58211225123124033</c:v>
                </c:pt>
                <c:pt idx="312">
                  <c:v>0.58243878973090557</c:v>
                </c:pt>
                <c:pt idx="313">
                  <c:v>0.58276048274095438</c:v>
                </c:pt>
                <c:pt idx="314">
                  <c:v>0.58307742606759982</c:v>
                </c:pt>
                <c:pt idx="315">
                  <c:v>0.58338971429954134</c:v>
                </c:pt>
                <c:pt idx="316">
                  <c:v>0.58369744078969144</c:v>
                </c:pt>
                <c:pt idx="317">
                  <c:v>0.5840006976373926</c:v>
                </c:pt>
                <c:pt idx="318">
                  <c:v>0.58433066419851343</c:v>
                </c:pt>
                <c:pt idx="319">
                  <c:v>0.58465789133151591</c:v>
                </c:pt>
                <c:pt idx="320">
                  <c:v>0.58498254874531397</c:v>
                </c:pt>
                <c:pt idx="321">
                  <c:v>0.58530483317253512</c:v>
                </c:pt>
                <c:pt idx="322">
                  <c:v>0.58562494668353327</c:v>
                </c:pt>
                <c:pt idx="323">
                  <c:v>0.58594309706386905</c:v>
                </c:pt>
                <c:pt idx="324">
                  <c:v>0.5862594982340168</c:v>
                </c:pt>
                <c:pt idx="325">
                  <c:v>0.58657437069605445</c:v>
                </c:pt>
                <c:pt idx="326">
                  <c:v>0.58688794200835337</c:v>
                </c:pt>
                <c:pt idx="327">
                  <c:v>0.5872004472893434</c:v>
                </c:pt>
                <c:pt idx="328">
                  <c:v>0.58751212975154066</c:v>
                </c:pt>
                <c:pt idx="329">
                  <c:v>0.5878232412672505</c:v>
                </c:pt>
                <c:pt idx="330">
                  <c:v>0.58813404296770311</c:v>
                </c:pt>
                <c:pt idx="331">
                  <c:v>0.5884448058774131</c:v>
                </c:pt>
                <c:pt idx="332">
                  <c:v>0.58875581158558021</c:v>
                </c:pt>
                <c:pt idx="333">
                  <c:v>0.5890653782793277</c:v>
                </c:pt>
                <c:pt idx="334">
                  <c:v>0.58937359013262758</c:v>
                </c:pt>
                <c:pt idx="335">
                  <c:v>0.5896805269655826</c:v>
                </c:pt>
                <c:pt idx="336">
                  <c:v>0.58998626094125739</c:v>
                </c:pt>
                <c:pt idx="337">
                  <c:v>0.59029085577049023</c:v>
                </c:pt>
                <c:pt idx="338">
                  <c:v>0.59059436584759162</c:v>
                </c:pt>
                <c:pt idx="339">
                  <c:v>0.59089683530833315</c:v>
                </c:pt>
                <c:pt idx="340">
                  <c:v>0.5911982970040226</c:v>
                </c:pt>
                <c:pt idx="341">
                  <c:v>0.59149877138503637</c:v>
                </c:pt>
                <c:pt idx="342">
                  <c:v>0.5917982652867283</c:v>
                </c:pt>
                <c:pt idx="343">
                  <c:v>0.59209677061014643</c:v>
                </c:pt>
                <c:pt idx="344">
                  <c:v>0.59239426288944863</c:v>
                </c:pt>
                <c:pt idx="345">
                  <c:v>0.59269069973732158</c:v>
                </c:pt>
                <c:pt idx="346">
                  <c:v>0.59298601915906679</c:v>
                </c:pt>
                <c:pt idx="347">
                  <c:v>0.59328013772534083</c:v>
                </c:pt>
                <c:pt idx="348">
                  <c:v>0.59357307263608827</c:v>
                </c:pt>
                <c:pt idx="349">
                  <c:v>0.59386483690647895</c:v>
                </c:pt>
                <c:pt idx="350">
                  <c:v>0.59415543931714554</c:v>
                </c:pt>
                <c:pt idx="351">
                  <c:v>0.5944448846440753</c:v>
                </c:pt>
                <c:pt idx="352">
                  <c:v>0.59473317395180458</c:v>
                </c:pt>
                <c:pt idx="353">
                  <c:v>0.59502030495774327</c:v>
                </c:pt>
                <c:pt idx="354">
                  <c:v>0.59530627247660128</c:v>
                </c:pt>
                <c:pt idx="355">
                  <c:v>0.59559106895478953</c:v>
                </c:pt>
                <c:pt idx="356">
                  <c:v>0.59587468510564912</c:v>
                </c:pt>
                <c:pt idx="357">
                  <c:v>0.59615711065742227</c:v>
                </c:pt>
                <c:pt idx="358">
                  <c:v>0.5964383352270366</c:v>
                </c:pt>
                <c:pt idx="359">
                  <c:v>0.59671834933402823</c:v>
                </c:pt>
                <c:pt idx="360">
                  <c:v>0.5969971455702906</c:v>
                </c:pt>
                <c:pt idx="361">
                  <c:v>0.59727471994281878</c:v>
                </c:pt>
                <c:pt idx="362">
                  <c:v>0.59755107340822589</c:v>
                </c:pt>
                <c:pt idx="363">
                  <c:v>0.59782620590963043</c:v>
                </c:pt>
                <c:pt idx="364">
                  <c:v>0.59810011657296924</c:v>
                </c:pt>
                <c:pt idx="365">
                  <c:v>0.59837280392198844</c:v>
                </c:pt>
                <c:pt idx="366">
                  <c:v>0.59864426609141674</c:v>
                </c:pt>
                <c:pt idx="367">
                  <c:v>0.59891450103428956</c:v>
                </c:pt>
                <c:pt idx="368">
                  <c:v>0.59918350671868881</c:v>
                </c:pt>
                <c:pt idx="369">
                  <c:v>0.59945128130834158</c:v>
                </c:pt>
                <c:pt idx="370">
                  <c:v>0.59971782332059376</c:v>
                </c:pt>
                <c:pt idx="371">
                  <c:v>0.59998313175423623</c:v>
                </c:pt>
                <c:pt idx="372">
                  <c:v>0.60024720617850025</c:v>
                </c:pt>
                <c:pt idx="373">
                  <c:v>0.60051004677323627</c:v>
                </c:pt>
                <c:pt idx="374">
                  <c:v>0.60077165430884472</c:v>
                </c:pt>
                <c:pt idx="375">
                  <c:v>0.60103203005290562</c:v>
                </c:pt>
                <c:pt idx="376">
                  <c:v>0.60129117558866074</c:v>
                </c:pt>
                <c:pt idx="377">
                  <c:v>0.60154909252850075</c:v>
                </c:pt>
                <c:pt idx="378">
                  <c:v>0.60180578257782336</c:v>
                </c:pt>
                <c:pt idx="379">
                  <c:v>0.6020612475907271</c:v>
                </c:pt>
                <c:pt idx="380">
                  <c:v>0.60231548961569836</c:v>
                </c:pt>
                <c:pt idx="381">
                  <c:v>0.60256851093083508</c:v>
                </c:pt>
                <c:pt idx="382">
                  <c:v>0.60282031406837111</c:v>
                </c:pt>
                <c:pt idx="383">
                  <c:v>0.60307090182854617</c:v>
                </c:pt>
                <c:pt idx="384">
                  <c:v>0.60332027728320348</c:v>
                </c:pt>
                <c:pt idx="385">
                  <c:v>0.60356844376991992</c:v>
                </c:pt>
                <c:pt idx="386">
                  <c:v>0.60381540487797747</c:v>
                </c:pt>
                <c:pt idx="387">
                  <c:v>0.60406116442808711</c:v>
                </c:pt>
                <c:pt idx="388">
                  <c:v>0.604305726448498</c:v>
                </c:pt>
                <c:pt idx="389">
                  <c:v>0.604549095150967</c:v>
                </c:pt>
                <c:pt idx="390">
                  <c:v>0.60479127491106099</c:v>
                </c:pt>
                <c:pt idx="391">
                  <c:v>0.60503227025841566</c:v>
                </c:pt>
                <c:pt idx="392">
                  <c:v>0.60527208588392545</c:v>
                </c:pt>
                <c:pt idx="393">
                  <c:v>0.60551072664346761</c:v>
                </c:pt>
                <c:pt idx="394">
                  <c:v>0.60574819755845122</c:v>
                </c:pt>
                <c:pt idx="395">
                  <c:v>0.60598450381361968</c:v>
                </c:pt>
                <c:pt idx="396">
                  <c:v>0.60621965075258766</c:v>
                </c:pt>
                <c:pt idx="397">
                  <c:v>0.60645364387163703</c:v>
                </c:pt>
                <c:pt idx="398">
                  <c:v>0.6066864888123189</c:v>
                </c:pt>
                <c:pt idx="399">
                  <c:v>0.60691819135341851</c:v>
                </c:pt>
                <c:pt idx="400">
                  <c:v>0.60714875740282337</c:v>
                </c:pt>
                <c:pt idx="401">
                  <c:v>0.60737819298978046</c:v>
                </c:pt>
                <c:pt idx="402">
                  <c:v>0.6076065042579476</c:v>
                </c:pt>
                <c:pt idx="403">
                  <c:v>0.60783369745949889</c:v>
                </c:pt>
                <c:pt idx="404">
                  <c:v>0.60805977895035457</c:v>
                </c:pt>
                <c:pt idx="405">
                  <c:v>0.60828475518633429</c:v>
                </c:pt>
                <c:pt idx="406">
                  <c:v>0.6085086327196858</c:v>
                </c:pt>
                <c:pt idx="407">
                  <c:v>0.60873141819498278</c:v>
                </c:pt>
                <c:pt idx="408">
                  <c:v>0.60895311834456822</c:v>
                </c:pt>
                <c:pt idx="409">
                  <c:v>0.60917373998370727</c:v>
                </c:pt>
                <c:pt idx="410">
                  <c:v>0.60939329000559928</c:v>
                </c:pt>
                <c:pt idx="411">
                  <c:v>0.60961177537637712</c:v>
                </c:pt>
                <c:pt idx="412">
                  <c:v>0.60982920313019984</c:v>
                </c:pt>
                <c:pt idx="413">
                  <c:v>0.6100455803645124</c:v>
                </c:pt>
                <c:pt idx="414">
                  <c:v>0.61026091423552331</c:v>
                </c:pt>
                <c:pt idx="415">
                  <c:v>0.61047521195391508</c:v>
                </c:pt>
                <c:pt idx="416">
                  <c:v>0.61068848078077997</c:v>
                </c:pt>
                <c:pt idx="417">
                  <c:v>0.61090072802374329</c:v>
                </c:pt>
                <c:pt idx="418">
                  <c:v>0.61111196103322196</c:v>
                </c:pt>
                <c:pt idx="419">
                  <c:v>0.6113221871987593</c:v>
                </c:pt>
                <c:pt idx="420">
                  <c:v>0.6115314139453828</c:v>
                </c:pt>
                <c:pt idx="421">
                  <c:v>0.611739648729965</c:v>
                </c:pt>
                <c:pt idx="422">
                  <c:v>0.61194689903762467</c:v>
                </c:pt>
                <c:pt idx="423">
                  <c:v>0.61215317237819711</c:v>
                </c:pt>
                <c:pt idx="424">
                  <c:v>0.61235847628279638</c:v>
                </c:pt>
                <c:pt idx="425">
                  <c:v>0.61256281830047987</c:v>
                </c:pt>
                <c:pt idx="426">
                  <c:v>0.61276620599502574</c:v>
                </c:pt>
                <c:pt idx="427">
                  <c:v>0.61296864694181907</c:v>
                </c:pt>
                <c:pt idx="428">
                  <c:v>0.61317014872484754</c:v>
                </c:pt>
                <c:pt idx="429">
                  <c:v>0.61337071893379513</c:v>
                </c:pt>
                <c:pt idx="430">
                  <c:v>0.61357036516122876</c:v>
                </c:pt>
                <c:pt idx="431">
                  <c:v>0.61376909499986754</c:v>
                </c:pt>
                <c:pt idx="432">
                  <c:v>0.61396691603992815</c:v>
                </c:pt>
                <c:pt idx="433">
                  <c:v>0.61416383586654366</c:v>
                </c:pt>
                <c:pt idx="434">
                  <c:v>0.61435986205725401</c:v>
                </c:pt>
                <c:pt idx="435">
                  <c:v>0.61455500217957049</c:v>
                </c:pt>
                <c:pt idx="436">
                  <c:v>0.61474926378861938</c:v>
                </c:pt>
                <c:pt idx="437">
                  <c:v>0.61494265442486551</c:v>
                </c:pt>
                <c:pt idx="438">
                  <c:v>0.61516541390064949</c:v>
                </c:pt>
                <c:pt idx="439">
                  <c:v>0.61538926180347164</c:v>
                </c:pt>
                <c:pt idx="440">
                  <c:v>0.61561432066150668</c:v>
                </c:pt>
                <c:pt idx="441">
                  <c:v>0.61584073699497699</c:v>
                </c:pt>
                <c:pt idx="442">
                  <c:v>0.61606866651637415</c:v>
                </c:pt>
                <c:pt idx="443">
                  <c:v>0.61629827471884879</c:v>
                </c:pt>
                <c:pt idx="444">
                  <c:v>0.61652973751073537</c:v>
                </c:pt>
                <c:pt idx="445">
                  <c:v>0.6167632418900838</c:v>
                </c:pt>
                <c:pt idx="446">
                  <c:v>0.6169989866615273</c:v>
                </c:pt>
                <c:pt idx="447">
                  <c:v>0.61723718319793097</c:v>
                </c:pt>
                <c:pt idx="448">
                  <c:v>0.61747805624938401</c:v>
                </c:pt>
                <c:pt idx="449">
                  <c:v>0.61772184480221504</c:v>
                </c:pt>
                <c:pt idx="450">
                  <c:v>0.61796880299082702</c:v>
                </c:pt>
                <c:pt idx="451">
                  <c:v>0.61821920106526429</c:v>
                </c:pt>
                <c:pt idx="452">
                  <c:v>0.61847332641754671</c:v>
                </c:pt>
                <c:pt idx="453">
                  <c:v>0.61872942357931504</c:v>
                </c:pt>
                <c:pt idx="454">
                  <c:v>0.61898754740910111</c:v>
                </c:pt>
                <c:pt idx="455">
                  <c:v>0.61924774917161585</c:v>
                </c:pt>
                <c:pt idx="456">
                  <c:v>0.6195100734659722</c:v>
                </c:pt>
                <c:pt idx="457">
                  <c:v>0.61977455716460239</c:v>
                </c:pt>
                <c:pt idx="458">
                  <c:v>0.62004122824636698</c:v>
                </c:pt>
                <c:pt idx="459">
                  <c:v>0.62031010451281154</c:v>
                </c:pt>
                <c:pt idx="460">
                  <c:v>0.62058119217769114</c:v>
                </c:pt>
                <c:pt idx="461">
                  <c:v>0.62085448431912427</c:v>
                </c:pt>
                <c:pt idx="462">
                  <c:v>0.62112995918293934</c:v>
                </c:pt>
                <c:pt idx="463">
                  <c:v>0.62140757832490778</c:v>
                </c:pt>
                <c:pt idx="464">
                  <c:v>0.62168728457862743</c:v>
                </c:pt>
                <c:pt idx="465">
                  <c:v>0.62196899983482401</c:v>
                </c:pt>
                <c:pt idx="466">
                  <c:v>0.62225262261675662</c:v>
                </c:pt>
                <c:pt idx="467">
                  <c:v>0.62253802543525805</c:v>
                </c:pt>
                <c:pt idx="468">
                  <c:v>0.62282519093631872</c:v>
                </c:pt>
                <c:pt idx="469">
                  <c:v>0.62311409699529163</c:v>
                </c:pt>
                <c:pt idx="470">
                  <c:v>0.62340471657060248</c:v>
                </c:pt>
                <c:pt idx="471">
                  <c:v>0.62369701784113885</c:v>
                </c:pt>
                <c:pt idx="472">
                  <c:v>0.6239909644242323</c:v>
                </c:pt>
                <c:pt idx="473">
                  <c:v>0.62428651568614713</c:v>
                </c:pt>
                <c:pt idx="474">
                  <c:v>0.62458362715860061</c:v>
                </c:pt>
                <c:pt idx="475">
                  <c:v>0.6248822510763139</c:v>
                </c:pt>
                <c:pt idx="476">
                  <c:v>0.62518233705219961</c:v>
                </c:pt>
                <c:pt idx="477">
                  <c:v>0.62548383290855225</c:v>
                </c:pt>
                <c:pt idx="478">
                  <c:v>0.62578668568452278</c:v>
                </c:pt>
                <c:pt idx="479">
                  <c:v>0.62609084284225658</c:v>
                </c:pt>
                <c:pt idx="480">
                  <c:v>0.62639625369635688</c:v>
                </c:pt>
                <c:pt idx="481">
                  <c:v>0.6267028710938275</c:v>
                </c:pt>
                <c:pt idx="482">
                  <c:v>0.6270106533743619</c:v>
                </c:pt>
                <c:pt idx="483">
                  <c:v>0.6273195573759931</c:v>
                </c:pt>
                <c:pt idx="484">
                  <c:v>0.62762953865504945</c:v>
                </c:pt>
                <c:pt idx="485">
                  <c:v>0.62794055173532481</c:v>
                </c:pt>
                <c:pt idx="486">
                  <c:v>0.62825255036351202</c:v>
                </c:pt>
                <c:pt idx="487">
                  <c:v>0.62856548776588017</c:v>
                </c:pt>
                <c:pt idx="488">
                  <c:v>0.62887931690009924</c:v>
                </c:pt>
                <c:pt idx="489">
                  <c:v>0.62919399069485604</c:v>
                </c:pt>
                <c:pt idx="490">
                  <c:v>0.62950946226847537</c:v>
                </c:pt>
                <c:pt idx="491">
                  <c:v>0.62982568511613946</c:v>
                </c:pt>
                <c:pt idx="492">
                  <c:v>0.63014261325346577</c:v>
                </c:pt>
                <c:pt idx="493">
                  <c:v>0.63046020130214486</c:v>
                </c:pt>
                <c:pt idx="494">
                  <c:v>0.63077840450101308</c:v>
                </c:pt>
                <c:pt idx="495">
                  <c:v>0.63109717862333214</c:v>
                </c:pt>
                <c:pt idx="496">
                  <c:v>0.63141647977812598</c:v>
                </c:pt>
                <c:pt idx="497">
                  <c:v>0.63173626407015537</c:v>
                </c:pt>
              </c:numCache>
            </c:numRef>
          </c:val>
        </c:ser>
        <c:ser>
          <c:idx val="1"/>
          <c:order val="1"/>
          <c:tx>
            <c:strRef>
              <c:f>US!$P$3</c:f>
              <c:strCache>
                <c:ptCount val="1"/>
                <c:pt idx="0">
                  <c:v>historical active cases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US!$P$4:$P$501</c:f>
              <c:numCache>
                <c:formatCode>0%</c:formatCode>
                <c:ptCount val="498"/>
                <c:pt idx="0">
                  <c:v>5.0117647058823525E-4</c:v>
                </c:pt>
                <c:pt idx="1">
                  <c:v>6.8537970588235296E-4</c:v>
                </c:pt>
                <c:pt idx="2">
                  <c:v>9.1047058823529416E-4</c:v>
                </c:pt>
                <c:pt idx="3">
                  <c:v>1.1249323529411764E-3</c:v>
                </c:pt>
                <c:pt idx="4">
                  <c:v>1.4170138235294117E-3</c:v>
                </c:pt>
                <c:pt idx="5">
                  <c:v>1.7702597058823532E-3</c:v>
                </c:pt>
                <c:pt idx="6">
                  <c:v>2.1454111764705884E-3</c:v>
                </c:pt>
                <c:pt idx="7">
                  <c:v>2.5491088235294118E-3</c:v>
                </c:pt>
                <c:pt idx="8">
                  <c:v>2.9302326470588233E-3</c:v>
                </c:pt>
                <c:pt idx="9">
                  <c:v>3.3916491176470588E-3</c:v>
                </c:pt>
                <c:pt idx="10">
                  <c:v>3.9154411764705885E-3</c:v>
                </c:pt>
                <c:pt idx="11">
                  <c:v>4.478533823529412E-3</c:v>
                </c:pt>
                <c:pt idx="12">
                  <c:v>5.095294117647059E-3</c:v>
                </c:pt>
                <c:pt idx="13">
                  <c:v>5.7635294117647055E-3</c:v>
                </c:pt>
                <c:pt idx="14">
                  <c:v>6.431341092436974E-3</c:v>
                </c:pt>
                <c:pt idx="15">
                  <c:v>6.7864663865546213E-3</c:v>
                </c:pt>
                <c:pt idx="16">
                  <c:v>7.1398375630252102E-3</c:v>
                </c:pt>
                <c:pt idx="17">
                  <c:v>7.5721440336134465E-3</c:v>
                </c:pt>
                <c:pt idx="18">
                  <c:v>7.9411769747899166E-3</c:v>
                </c:pt>
                <c:pt idx="19">
                  <c:v>8.4208655042016817E-3</c:v>
                </c:pt>
                <c:pt idx="20">
                  <c:v>8.7860769747899158E-3</c:v>
                </c:pt>
                <c:pt idx="21">
                  <c:v>8.9933343277310927E-3</c:v>
                </c:pt>
                <c:pt idx="22">
                  <c:v>9.2208266806722682E-3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</c:numCache>
            </c:numRef>
          </c:val>
        </c:ser>
        <c:ser>
          <c:idx val="2"/>
          <c:order val="2"/>
          <c:tx>
            <c:strRef>
              <c:f>US!$Q$3</c:f>
              <c:strCache>
                <c:ptCount val="1"/>
                <c:pt idx="0">
                  <c:v>unlock (%)</c:v>
                </c:pt>
              </c:strCache>
            </c:strRef>
          </c:tx>
          <c:spPr>
            <a:ln w="34925" cmpd="sng">
              <a:solidFill>
                <a:srgbClr val="3E9246">
                  <a:alpha val="7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US!$Q$4:$Q$501</c:f>
              <c:numCache>
                <c:formatCode>0%</c:formatCode>
                <c:ptCount val="498"/>
                <c:pt idx="0">
                  <c:v>0.4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0.4</c:v>
                </c:pt>
                <c:pt idx="38">
                  <c:v>0</c:v>
                </c:pt>
                <c:pt idx="39">
                  <c:v>0.4</c:v>
                </c:pt>
                <c:pt idx="40">
                  <c:v>0</c:v>
                </c:pt>
                <c:pt idx="41">
                  <c:v>0.4</c:v>
                </c:pt>
                <c:pt idx="42">
                  <c:v>0</c:v>
                </c:pt>
                <c:pt idx="43">
                  <c:v>0</c:v>
                </c:pt>
                <c:pt idx="44">
                  <c:v>0.4</c:v>
                </c:pt>
                <c:pt idx="45">
                  <c:v>0</c:v>
                </c:pt>
                <c:pt idx="46">
                  <c:v>0.4</c:v>
                </c:pt>
                <c:pt idx="47">
                  <c:v>0</c:v>
                </c:pt>
                <c:pt idx="48">
                  <c:v>0.4</c:v>
                </c:pt>
                <c:pt idx="49">
                  <c:v>0</c:v>
                </c:pt>
                <c:pt idx="50">
                  <c:v>0</c:v>
                </c:pt>
                <c:pt idx="51">
                  <c:v>0.4</c:v>
                </c:pt>
                <c:pt idx="52">
                  <c:v>0</c:v>
                </c:pt>
                <c:pt idx="53">
                  <c:v>0.4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0.4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0.6</c:v>
                </c:pt>
                <c:pt idx="226">
                  <c:v>0.6</c:v>
                </c:pt>
                <c:pt idx="227">
                  <c:v>0.6</c:v>
                </c:pt>
                <c:pt idx="228">
                  <c:v>0.6</c:v>
                </c:pt>
                <c:pt idx="229">
                  <c:v>0.6</c:v>
                </c:pt>
                <c:pt idx="230">
                  <c:v>0.6</c:v>
                </c:pt>
                <c:pt idx="231">
                  <c:v>0.6</c:v>
                </c:pt>
                <c:pt idx="232">
                  <c:v>0.6</c:v>
                </c:pt>
                <c:pt idx="233">
                  <c:v>0.6</c:v>
                </c:pt>
                <c:pt idx="234">
                  <c:v>0.6</c:v>
                </c:pt>
                <c:pt idx="235">
                  <c:v>0.6</c:v>
                </c:pt>
                <c:pt idx="236">
                  <c:v>0.6</c:v>
                </c:pt>
                <c:pt idx="237">
                  <c:v>0.6</c:v>
                </c:pt>
                <c:pt idx="238">
                  <c:v>0.6</c:v>
                </c:pt>
                <c:pt idx="239">
                  <c:v>0.6</c:v>
                </c:pt>
                <c:pt idx="240">
                  <c:v>0.6</c:v>
                </c:pt>
                <c:pt idx="241">
                  <c:v>0.6</c:v>
                </c:pt>
                <c:pt idx="242">
                  <c:v>0.6</c:v>
                </c:pt>
                <c:pt idx="243">
                  <c:v>0.6</c:v>
                </c:pt>
                <c:pt idx="244">
                  <c:v>0.6</c:v>
                </c:pt>
                <c:pt idx="245">
                  <c:v>0.6</c:v>
                </c:pt>
                <c:pt idx="246">
                  <c:v>0.6</c:v>
                </c:pt>
                <c:pt idx="247">
                  <c:v>0.6</c:v>
                </c:pt>
                <c:pt idx="248">
                  <c:v>0.6</c:v>
                </c:pt>
                <c:pt idx="249">
                  <c:v>0.6</c:v>
                </c:pt>
                <c:pt idx="250">
                  <c:v>0.6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</c:v>
                </c:pt>
                <c:pt idx="255">
                  <c:v>0.6</c:v>
                </c:pt>
                <c:pt idx="256">
                  <c:v>0.6</c:v>
                </c:pt>
                <c:pt idx="257">
                  <c:v>0.6</c:v>
                </c:pt>
                <c:pt idx="258">
                  <c:v>0.6</c:v>
                </c:pt>
                <c:pt idx="259">
                  <c:v>0.6</c:v>
                </c:pt>
                <c:pt idx="260">
                  <c:v>0.6</c:v>
                </c:pt>
                <c:pt idx="261">
                  <c:v>0.6</c:v>
                </c:pt>
                <c:pt idx="262">
                  <c:v>0.6</c:v>
                </c:pt>
                <c:pt idx="263">
                  <c:v>0.6</c:v>
                </c:pt>
                <c:pt idx="264">
                  <c:v>0.6</c:v>
                </c:pt>
                <c:pt idx="265">
                  <c:v>0.6</c:v>
                </c:pt>
                <c:pt idx="266">
                  <c:v>0.6</c:v>
                </c:pt>
                <c:pt idx="267">
                  <c:v>0.6</c:v>
                </c:pt>
                <c:pt idx="268">
                  <c:v>0.6</c:v>
                </c:pt>
                <c:pt idx="269">
                  <c:v>0.6</c:v>
                </c:pt>
                <c:pt idx="270">
                  <c:v>0.6</c:v>
                </c:pt>
                <c:pt idx="271">
                  <c:v>0.6</c:v>
                </c:pt>
                <c:pt idx="272">
                  <c:v>0.6</c:v>
                </c:pt>
                <c:pt idx="273">
                  <c:v>0.6</c:v>
                </c:pt>
                <c:pt idx="274">
                  <c:v>0.6</c:v>
                </c:pt>
                <c:pt idx="275">
                  <c:v>0.6</c:v>
                </c:pt>
                <c:pt idx="276">
                  <c:v>0.6</c:v>
                </c:pt>
                <c:pt idx="277">
                  <c:v>0.6</c:v>
                </c:pt>
                <c:pt idx="278">
                  <c:v>0.6</c:v>
                </c:pt>
                <c:pt idx="279">
                  <c:v>0.6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0.6</c:v>
                </c:pt>
                <c:pt idx="284">
                  <c:v>0.6</c:v>
                </c:pt>
                <c:pt idx="285">
                  <c:v>0.6</c:v>
                </c:pt>
                <c:pt idx="286">
                  <c:v>0.6</c:v>
                </c:pt>
                <c:pt idx="287">
                  <c:v>0.6</c:v>
                </c:pt>
                <c:pt idx="288">
                  <c:v>0.6</c:v>
                </c:pt>
                <c:pt idx="289">
                  <c:v>0.6</c:v>
                </c:pt>
                <c:pt idx="290">
                  <c:v>0.6</c:v>
                </c:pt>
                <c:pt idx="291">
                  <c:v>0.6</c:v>
                </c:pt>
                <c:pt idx="292">
                  <c:v>0.6</c:v>
                </c:pt>
                <c:pt idx="293">
                  <c:v>0.6</c:v>
                </c:pt>
                <c:pt idx="294">
                  <c:v>0.6</c:v>
                </c:pt>
                <c:pt idx="295">
                  <c:v>0.6</c:v>
                </c:pt>
                <c:pt idx="296">
                  <c:v>0.6</c:v>
                </c:pt>
                <c:pt idx="297">
                  <c:v>0.6</c:v>
                </c:pt>
                <c:pt idx="298">
                  <c:v>0.6</c:v>
                </c:pt>
                <c:pt idx="299">
                  <c:v>0.6</c:v>
                </c:pt>
                <c:pt idx="300">
                  <c:v>0.6</c:v>
                </c:pt>
                <c:pt idx="301">
                  <c:v>0.6</c:v>
                </c:pt>
                <c:pt idx="302">
                  <c:v>0.6</c:v>
                </c:pt>
                <c:pt idx="303">
                  <c:v>0.6</c:v>
                </c:pt>
                <c:pt idx="304">
                  <c:v>0.6</c:v>
                </c:pt>
                <c:pt idx="305">
                  <c:v>0.6</c:v>
                </c:pt>
                <c:pt idx="306">
                  <c:v>0.6</c:v>
                </c:pt>
                <c:pt idx="307">
                  <c:v>0.6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0.6</c:v>
                </c:pt>
                <c:pt idx="312">
                  <c:v>0.6</c:v>
                </c:pt>
                <c:pt idx="313">
                  <c:v>0.6</c:v>
                </c:pt>
                <c:pt idx="314">
                  <c:v>0.6</c:v>
                </c:pt>
                <c:pt idx="315">
                  <c:v>0.6</c:v>
                </c:pt>
                <c:pt idx="316">
                  <c:v>0.6</c:v>
                </c:pt>
                <c:pt idx="317">
                  <c:v>0.75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</c:v>
                </c:pt>
                <c:pt idx="324">
                  <c:v>0.75</c:v>
                </c:pt>
                <c:pt idx="325">
                  <c:v>0.75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0.75</c:v>
                </c:pt>
                <c:pt idx="332">
                  <c:v>0.75</c:v>
                </c:pt>
                <c:pt idx="333">
                  <c:v>0.75</c:v>
                </c:pt>
                <c:pt idx="334">
                  <c:v>0.75</c:v>
                </c:pt>
                <c:pt idx="335">
                  <c:v>0.75</c:v>
                </c:pt>
                <c:pt idx="336">
                  <c:v>0.75</c:v>
                </c:pt>
                <c:pt idx="337">
                  <c:v>0.75</c:v>
                </c:pt>
                <c:pt idx="338">
                  <c:v>0.75</c:v>
                </c:pt>
                <c:pt idx="339">
                  <c:v>0.75</c:v>
                </c:pt>
                <c:pt idx="340">
                  <c:v>0.75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0.75</c:v>
                </c:pt>
                <c:pt idx="377">
                  <c:v>0.75</c:v>
                </c:pt>
                <c:pt idx="378">
                  <c:v>0.75</c:v>
                </c:pt>
                <c:pt idx="379">
                  <c:v>0.75</c:v>
                </c:pt>
                <c:pt idx="380">
                  <c:v>0.75</c:v>
                </c:pt>
                <c:pt idx="381">
                  <c:v>0.75</c:v>
                </c:pt>
                <c:pt idx="382">
                  <c:v>0.75</c:v>
                </c:pt>
                <c:pt idx="383">
                  <c:v>0.75</c:v>
                </c:pt>
                <c:pt idx="384">
                  <c:v>0.75</c:v>
                </c:pt>
                <c:pt idx="385">
                  <c:v>0.75</c:v>
                </c:pt>
                <c:pt idx="386">
                  <c:v>0.75</c:v>
                </c:pt>
                <c:pt idx="387">
                  <c:v>0.75</c:v>
                </c:pt>
                <c:pt idx="388">
                  <c:v>0.75</c:v>
                </c:pt>
                <c:pt idx="389">
                  <c:v>0.75</c:v>
                </c:pt>
                <c:pt idx="390">
                  <c:v>0.75</c:v>
                </c:pt>
                <c:pt idx="391">
                  <c:v>0.75</c:v>
                </c:pt>
                <c:pt idx="392">
                  <c:v>0.75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0.75</c:v>
                </c:pt>
                <c:pt idx="436">
                  <c:v>0.75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</c:numCache>
            </c:numRef>
          </c:val>
        </c:ser>
        <c:ser>
          <c:idx val="3"/>
          <c:order val="3"/>
          <c:tx>
            <c:strRef>
              <c:f>US!$R$3</c:f>
              <c:strCache>
                <c:ptCount val="1"/>
                <c:pt idx="0">
                  <c:v>Ventilator Utilization</c:v>
                </c:pt>
              </c:strCache>
            </c:strRef>
          </c:tx>
          <c:spPr>
            <a:ln>
              <a:solidFill>
                <a:srgbClr val="F79646">
                  <a:lumMod val="75000"/>
                  <a:alpha val="72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US!$R$4:$R$501</c:f>
              <c:numCache>
                <c:formatCode>0.0%</c:formatCode>
                <c:ptCount val="498"/>
                <c:pt idx="0">
                  <c:v>7.1999999999999998E-3</c:v>
                </c:pt>
                <c:pt idx="1">
                  <c:v>9.8070326021934186E-3</c:v>
                </c:pt>
                <c:pt idx="2">
                  <c:v>1.2975984095427436E-2</c:v>
                </c:pt>
                <c:pt idx="3">
                  <c:v>1.596879781962339E-2</c:v>
                </c:pt>
                <c:pt idx="4">
                  <c:v>2.0035248616600793E-2</c:v>
                </c:pt>
                <c:pt idx="5">
                  <c:v>2.4930778817733996E-2</c:v>
                </c:pt>
                <c:pt idx="6">
                  <c:v>3.0094765815324175E-2</c:v>
                </c:pt>
                <c:pt idx="7">
                  <c:v>3.5616702252693443E-2</c:v>
                </c:pt>
                <c:pt idx="8">
                  <c:v>4.0780790625000014E-2</c:v>
                </c:pt>
                <c:pt idx="9">
                  <c:v>4.7017112074001964E-2</c:v>
                </c:pt>
                <c:pt idx="10">
                  <c:v>5.4065533980582545E-2</c:v>
                </c:pt>
                <c:pt idx="11">
                  <c:v>6.1598998547918712E-2</c:v>
                </c:pt>
                <c:pt idx="12">
                  <c:v>6.9808494208494248E-2</c:v>
                </c:pt>
                <c:pt idx="13">
                  <c:v>7.865601539942256E-2</c:v>
                </c:pt>
                <c:pt idx="14">
                  <c:v>8.7428406416232562E-2</c:v>
                </c:pt>
                <c:pt idx="15">
                  <c:v>9.1897874231032184E-2</c:v>
                </c:pt>
                <c:pt idx="16">
                  <c:v>9.6308356161395922E-2</c:v>
                </c:pt>
                <c:pt idx="17">
                  <c:v>0.10174462868016862</c:v>
                </c:pt>
                <c:pt idx="18">
                  <c:v>0.10629126473299005</c:v>
                </c:pt>
                <c:pt idx="19">
                  <c:v>0.11227745867009065</c:v>
                </c:pt>
                <c:pt idx="20">
                  <c:v>0.11669628679245293</c:v>
                </c:pt>
                <c:pt idx="21">
                  <c:v>0.11899041767235598</c:v>
                </c:pt>
                <c:pt idx="22">
                  <c:v>0.12153275194317889</c:v>
                </c:pt>
                <c:pt idx="23">
                  <c:v>0.12478264880297432</c:v>
                </c:pt>
                <c:pt idx="24">
                  <c:v>0.12748348285265215</c:v>
                </c:pt>
                <c:pt idx="25">
                  <c:v>0.12989831450576991</c:v>
                </c:pt>
                <c:pt idx="26">
                  <c:v>0.13182201570168445</c:v>
                </c:pt>
                <c:pt idx="27">
                  <c:v>0.13325008615776038</c:v>
                </c:pt>
                <c:pt idx="28">
                  <c:v>0.13413974895847008</c:v>
                </c:pt>
                <c:pt idx="29">
                  <c:v>0.13744872300065944</c:v>
                </c:pt>
                <c:pt idx="30">
                  <c:v>0.14052761536770991</c:v>
                </c:pt>
                <c:pt idx="31">
                  <c:v>0.14299048698507216</c:v>
                </c:pt>
                <c:pt idx="32">
                  <c:v>0.14548088318781441</c:v>
                </c:pt>
                <c:pt idx="33">
                  <c:v>0.14601094327641476</c:v>
                </c:pt>
                <c:pt idx="34">
                  <c:v>0.14777691037836352</c:v>
                </c:pt>
                <c:pt idx="35">
                  <c:v>0.15132547282900619</c:v>
                </c:pt>
                <c:pt idx="36">
                  <c:v>0.15519086897372747</c:v>
                </c:pt>
                <c:pt idx="37">
                  <c:v>0.15767670437332562</c:v>
                </c:pt>
                <c:pt idx="38">
                  <c:v>0.16604374253282933</c:v>
                </c:pt>
                <c:pt idx="39">
                  <c:v>0.168885014789314</c:v>
                </c:pt>
                <c:pt idx="40">
                  <c:v>0.17809832158528485</c:v>
                </c:pt>
                <c:pt idx="41">
                  <c:v>0.18149960848951482</c:v>
                </c:pt>
                <c:pt idx="42">
                  <c:v>0.19184331179431799</c:v>
                </c:pt>
                <c:pt idx="43">
                  <c:v>0.1960791190978568</c:v>
                </c:pt>
                <c:pt idx="44">
                  <c:v>0.200363555200717</c:v>
                </c:pt>
                <c:pt idx="45">
                  <c:v>0.21221073506336793</c:v>
                </c:pt>
                <c:pt idx="46">
                  <c:v>0.21726133514966617</c:v>
                </c:pt>
                <c:pt idx="47">
                  <c:v>0.23056793658013844</c:v>
                </c:pt>
                <c:pt idx="48">
                  <c:v>0.23672290268699958</c:v>
                </c:pt>
                <c:pt idx="49">
                  <c:v>0.25195744215736399</c:v>
                </c:pt>
                <c:pt idx="50">
                  <c:v>0.25925490261846745</c:v>
                </c:pt>
                <c:pt idx="51">
                  <c:v>0.26676630276167179</c:v>
                </c:pt>
                <c:pt idx="52">
                  <c:v>0.27881778619875147</c:v>
                </c:pt>
                <c:pt idx="53">
                  <c:v>0.2869106821218162</c:v>
                </c:pt>
                <c:pt idx="54">
                  <c:v>0.29984984590918168</c:v>
                </c:pt>
                <c:pt idx="55">
                  <c:v>0.30851686719081506</c:v>
                </c:pt>
                <c:pt idx="56">
                  <c:v>0.31104961322631797</c:v>
                </c:pt>
                <c:pt idx="57">
                  <c:v>0.31942827944993546</c:v>
                </c:pt>
                <c:pt idx="58">
                  <c:v>0.32807618317658627</c:v>
                </c:pt>
                <c:pt idx="59">
                  <c:v>0.34180068689032056</c:v>
                </c:pt>
                <c:pt idx="60">
                  <c:v>0.35080092758469988</c:v>
                </c:pt>
                <c:pt idx="61">
                  <c:v>0.3523308181373786</c:v>
                </c:pt>
                <c:pt idx="62">
                  <c:v>0.36062861966486165</c:v>
                </c:pt>
                <c:pt idx="63">
                  <c:v>0.360689865221617</c:v>
                </c:pt>
                <c:pt idx="64">
                  <c:v>0.36793374715521704</c:v>
                </c:pt>
                <c:pt idx="65">
                  <c:v>0.37513152796837285</c:v>
                </c:pt>
                <c:pt idx="66">
                  <c:v>0.37289397300278615</c:v>
                </c:pt>
                <c:pt idx="67">
                  <c:v>0.37892578918069481</c:v>
                </c:pt>
                <c:pt idx="68">
                  <c:v>0.37475195032330166</c:v>
                </c:pt>
                <c:pt idx="69">
                  <c:v>0.37931645400836239</c:v>
                </c:pt>
                <c:pt idx="70">
                  <c:v>0.38355709349905381</c:v>
                </c:pt>
                <c:pt idx="71">
                  <c:v>0.38788168035364878</c:v>
                </c:pt>
                <c:pt idx="72">
                  <c:v>0.39186958332893068</c:v>
                </c:pt>
                <c:pt idx="73">
                  <c:v>0.38585878595913065</c:v>
                </c:pt>
                <c:pt idx="74">
                  <c:v>0.38970411340874633</c:v>
                </c:pt>
                <c:pt idx="75">
                  <c:v>0.39317545153680367</c:v>
                </c:pt>
                <c:pt idx="76">
                  <c:v>0.39676186813701403</c:v>
                </c:pt>
                <c:pt idx="77">
                  <c:v>0.39998435034684143</c:v>
                </c:pt>
                <c:pt idx="78">
                  <c:v>0.40340823294006711</c:v>
                </c:pt>
                <c:pt idx="79">
                  <c:v>0.40653307564488045</c:v>
                </c:pt>
                <c:pt idx="80">
                  <c:v>0.4093406301453224</c:v>
                </c:pt>
                <c:pt idx="81">
                  <c:v>0.41248178331052582</c:v>
                </c:pt>
                <c:pt idx="82">
                  <c:v>0.41539153890887676</c:v>
                </c:pt>
                <c:pt idx="83">
                  <c:v>0.41877606007259227</c:v>
                </c:pt>
                <c:pt idx="84">
                  <c:v>0.42204927107284712</c:v>
                </c:pt>
                <c:pt idx="85">
                  <c:v>0.42522455540198478</c:v>
                </c:pt>
                <c:pt idx="86">
                  <c:v>0.42828907905182623</c:v>
                </c:pt>
                <c:pt idx="87">
                  <c:v>0.42962768799041146</c:v>
                </c:pt>
                <c:pt idx="88">
                  <c:v>0.43147769322360402</c:v>
                </c:pt>
                <c:pt idx="89">
                  <c:v>0.43314933082799784</c:v>
                </c:pt>
                <c:pt idx="90">
                  <c:v>0.43465668581640837</c:v>
                </c:pt>
                <c:pt idx="91">
                  <c:v>0.4359809317672767</c:v>
                </c:pt>
                <c:pt idx="92">
                  <c:v>0.43713716452015899</c:v>
                </c:pt>
                <c:pt idx="93">
                  <c:v>0.43810028892566233</c:v>
                </c:pt>
                <c:pt idx="94">
                  <c:v>0.4388801056860776</c:v>
                </c:pt>
                <c:pt idx="95">
                  <c:v>0.43948847142500541</c:v>
                </c:pt>
                <c:pt idx="96">
                  <c:v>0.43989096568970826</c:v>
                </c:pt>
                <c:pt idx="97">
                  <c:v>0.44009184826518022</c:v>
                </c:pt>
                <c:pt idx="98">
                  <c:v>0.44004514177133647</c:v>
                </c:pt>
                <c:pt idx="99">
                  <c:v>0.43974417745742789</c:v>
                </c:pt>
                <c:pt idx="100">
                  <c:v>0.43918118949613949</c:v>
                </c:pt>
                <c:pt idx="101">
                  <c:v>0.43834899016044065</c:v>
                </c:pt>
                <c:pt idx="102">
                  <c:v>0.43735442528637469</c:v>
                </c:pt>
                <c:pt idx="103">
                  <c:v>0.43615265953586763</c:v>
                </c:pt>
                <c:pt idx="104">
                  <c:v>0.43474450183997071</c:v>
                </c:pt>
                <c:pt idx="105">
                  <c:v>0.43313003305054126</c:v>
                </c:pt>
                <c:pt idx="106">
                  <c:v>0.4313107033170609</c:v>
                </c:pt>
                <c:pt idx="107">
                  <c:v>0.42928704349218777</c:v>
                </c:pt>
                <c:pt idx="108">
                  <c:v>0.42706139459601361</c:v>
                </c:pt>
                <c:pt idx="109">
                  <c:v>0.43613684991852292</c:v>
                </c:pt>
                <c:pt idx="110">
                  <c:v>0.44596029600192372</c:v>
                </c:pt>
                <c:pt idx="111">
                  <c:v>0.45654528259025834</c:v>
                </c:pt>
                <c:pt idx="112">
                  <c:v>0.46796036705099664</c:v>
                </c:pt>
                <c:pt idx="113">
                  <c:v>0.48028166525594734</c:v>
                </c:pt>
                <c:pt idx="114">
                  <c:v>0.49359028598289051</c:v>
                </c:pt>
                <c:pt idx="115">
                  <c:v>0.50797253705554768</c:v>
                </c:pt>
                <c:pt idx="116">
                  <c:v>0.52352000941664334</c:v>
                </c:pt>
                <c:pt idx="117">
                  <c:v>0.52683638247854547</c:v>
                </c:pt>
                <c:pt idx="118">
                  <c:v>0.53032722927231379</c:v>
                </c:pt>
                <c:pt idx="119">
                  <c:v>0.53407268423280829</c:v>
                </c:pt>
                <c:pt idx="120">
                  <c:v>0.53809824764884018</c:v>
                </c:pt>
                <c:pt idx="121">
                  <c:v>0.54243008413830873</c:v>
                </c:pt>
                <c:pt idx="122">
                  <c:v>0.54709535143062227</c:v>
                </c:pt>
                <c:pt idx="123">
                  <c:v>0.54114886372814153</c:v>
                </c:pt>
                <c:pt idx="124">
                  <c:v>0.53399340140393781</c:v>
                </c:pt>
                <c:pt idx="125">
                  <c:v>0.52555803640583343</c:v>
                </c:pt>
                <c:pt idx="126">
                  <c:v>0.51571918457466703</c:v>
                </c:pt>
                <c:pt idx="127">
                  <c:v>0.50434280969715506</c:v>
                </c:pt>
                <c:pt idx="128">
                  <c:v>0.4912837401846758</c:v>
                </c:pt>
                <c:pt idx="129">
                  <c:v>0.48828420388260785</c:v>
                </c:pt>
                <c:pt idx="130">
                  <c:v>0.48383744687743724</c:v>
                </c:pt>
                <c:pt idx="131">
                  <c:v>0.49054895012121946</c:v>
                </c:pt>
                <c:pt idx="132">
                  <c:v>0.49754236598386126</c:v>
                </c:pt>
                <c:pt idx="133">
                  <c:v>0.49301289678547783</c:v>
                </c:pt>
                <c:pt idx="134">
                  <c:v>0.48795777994956152</c:v>
                </c:pt>
                <c:pt idx="135">
                  <c:v>0.48239039567031183</c:v>
                </c:pt>
                <c:pt idx="136">
                  <c:v>0.48748730126959922</c:v>
                </c:pt>
                <c:pt idx="137">
                  <c:v>0.48139869225356258</c:v>
                </c:pt>
                <c:pt idx="138">
                  <c:v>0.47531220073641411</c:v>
                </c:pt>
                <c:pt idx="139">
                  <c:v>0.46935378713432446</c:v>
                </c:pt>
                <c:pt idx="140">
                  <c:v>0.46360606579553992</c:v>
                </c:pt>
                <c:pt idx="141">
                  <c:v>0.45816165761731659</c:v>
                </c:pt>
                <c:pt idx="142">
                  <c:v>0.45312438248688153</c:v>
                </c:pt>
                <c:pt idx="143">
                  <c:v>0.4474192083630833</c:v>
                </c:pt>
                <c:pt idx="144">
                  <c:v>0.44155371176627983</c:v>
                </c:pt>
                <c:pt idx="145">
                  <c:v>0.43564252829646366</c:v>
                </c:pt>
                <c:pt idx="146">
                  <c:v>0.4287847453105712</c:v>
                </c:pt>
                <c:pt idx="147">
                  <c:v>0.43213195985796737</c:v>
                </c:pt>
                <c:pt idx="148">
                  <c:v>0.43597024756576913</c:v>
                </c:pt>
                <c:pt idx="149">
                  <c:v>0.44031188436286833</c:v>
                </c:pt>
                <c:pt idx="150">
                  <c:v>0.4344990684378725</c:v>
                </c:pt>
                <c:pt idx="151">
                  <c:v>0.43861219681060276</c:v>
                </c:pt>
                <c:pt idx="152">
                  <c:v>0.43401197823721616</c:v>
                </c:pt>
                <c:pt idx="153">
                  <c:v>0.42949924991722999</c:v>
                </c:pt>
                <c:pt idx="154">
                  <c:v>0.42510949605196968</c:v>
                </c:pt>
                <c:pt idx="155">
                  <c:v>0.42083597722417959</c:v>
                </c:pt>
                <c:pt idx="156">
                  <c:v>0.41666646986124639</c:v>
                </c:pt>
                <c:pt idx="157">
                  <c:v>0.40286179137177147</c:v>
                </c:pt>
                <c:pt idx="158">
                  <c:v>0.3888679417230409</c:v>
                </c:pt>
                <c:pt idx="159">
                  <c:v>0.37474903360914874</c:v>
                </c:pt>
                <c:pt idx="160">
                  <c:v>0.36817786464149516</c:v>
                </c:pt>
                <c:pt idx="161">
                  <c:v>0.36175297103485266</c:v>
                </c:pt>
                <c:pt idx="162">
                  <c:v>0.35468758997507022</c:v>
                </c:pt>
                <c:pt idx="163">
                  <c:v>0.34690892162641279</c:v>
                </c:pt>
                <c:pt idx="164">
                  <c:v>0.33834434313883288</c:v>
                </c:pt>
                <c:pt idx="165">
                  <c:v>0.32969155533493111</c:v>
                </c:pt>
                <c:pt idx="166">
                  <c:v>0.32914750369690998</c:v>
                </c:pt>
                <c:pt idx="167">
                  <c:v>0.32882767988347034</c:v>
                </c:pt>
                <c:pt idx="168">
                  <c:v>0.32870465415459171</c:v>
                </c:pt>
                <c:pt idx="169">
                  <c:v>0.32235426989120941</c:v>
                </c:pt>
                <c:pt idx="170">
                  <c:v>0.31594146393331635</c:v>
                </c:pt>
                <c:pt idx="171">
                  <c:v>0.30948047321120065</c:v>
                </c:pt>
                <c:pt idx="172">
                  <c:v>0.30345462716021276</c:v>
                </c:pt>
                <c:pt idx="173">
                  <c:v>0.30373201459775112</c:v>
                </c:pt>
                <c:pt idx="174">
                  <c:v>0.29740574636853911</c:v>
                </c:pt>
                <c:pt idx="175">
                  <c:v>0.29113593048425518</c:v>
                </c:pt>
                <c:pt idx="176">
                  <c:v>0.2849515478941631</c:v>
                </c:pt>
                <c:pt idx="177">
                  <c:v>0.27890050064624572</c:v>
                </c:pt>
                <c:pt idx="178">
                  <c:v>0.27303777016382536</c:v>
                </c:pt>
                <c:pt idx="179">
                  <c:v>0.2674256437613306</c:v>
                </c:pt>
                <c:pt idx="180">
                  <c:v>0.26208213207811631</c:v>
                </c:pt>
                <c:pt idx="181">
                  <c:v>0.25647635341968733</c:v>
                </c:pt>
                <c:pt idx="182">
                  <c:v>0.25057808393918779</c:v>
                </c:pt>
                <c:pt idx="183">
                  <c:v>0.2505084785324061</c:v>
                </c:pt>
                <c:pt idx="184">
                  <c:v>0.25074740314491606</c:v>
                </c:pt>
                <c:pt idx="185">
                  <c:v>0.25129418791696873</c:v>
                </c:pt>
                <c:pt idx="186">
                  <c:v>0.25216670921422579</c:v>
                </c:pt>
                <c:pt idx="187">
                  <c:v>0.24777206714629466</c:v>
                </c:pt>
                <c:pt idx="188">
                  <c:v>0.24309349295808855</c:v>
                </c:pt>
                <c:pt idx="189">
                  <c:v>0.23856887464684259</c:v>
                </c:pt>
                <c:pt idx="190">
                  <c:v>0.23420367228864505</c:v>
                </c:pt>
                <c:pt idx="191">
                  <c:v>0.22999975215096338</c:v>
                </c:pt>
                <c:pt idx="192">
                  <c:v>0.22595602239075288</c:v>
                </c:pt>
                <c:pt idx="193">
                  <c:v>0.22206787577456988</c:v>
                </c:pt>
                <c:pt idx="194">
                  <c:v>0.21832659064743096</c:v>
                </c:pt>
                <c:pt idx="195">
                  <c:v>0.21472196382797332</c:v>
                </c:pt>
                <c:pt idx="196">
                  <c:v>0.21127676169734141</c:v>
                </c:pt>
                <c:pt idx="197">
                  <c:v>0.20801677533988666</c:v>
                </c:pt>
                <c:pt idx="198">
                  <c:v>0.20458730577338613</c:v>
                </c:pt>
                <c:pt idx="199">
                  <c:v>0.20095990683670328</c:v>
                </c:pt>
                <c:pt idx="200">
                  <c:v>0.19710623241534025</c:v>
                </c:pt>
                <c:pt idx="201">
                  <c:v>0.19299562105033163</c:v>
                </c:pt>
                <c:pt idx="202">
                  <c:v>0.18893928289988088</c:v>
                </c:pt>
                <c:pt idx="203">
                  <c:v>0.18495811989655839</c:v>
                </c:pt>
                <c:pt idx="204">
                  <c:v>0.18104608291407623</c:v>
                </c:pt>
                <c:pt idx="205">
                  <c:v>0.17719644700899714</c:v>
                </c:pt>
                <c:pt idx="206">
                  <c:v>0.17340210341470597</c:v>
                </c:pt>
                <c:pt idx="207">
                  <c:v>0.16965572050138059</c:v>
                </c:pt>
                <c:pt idx="208">
                  <c:v>0.16594994286458087</c:v>
                </c:pt>
                <c:pt idx="209">
                  <c:v>0.16227763304426948</c:v>
                </c:pt>
                <c:pt idx="210">
                  <c:v>0.15863196508276034</c:v>
                </c:pt>
                <c:pt idx="211">
                  <c:v>0.15500447815750129</c:v>
                </c:pt>
                <c:pt idx="212">
                  <c:v>0.15138482494612082</c:v>
                </c:pt>
                <c:pt idx="213">
                  <c:v>0.14778309811434256</c:v>
                </c:pt>
                <c:pt idx="214">
                  <c:v>0.14421154348895091</c:v>
                </c:pt>
                <c:pt idx="215">
                  <c:v>0.14068457870527884</c:v>
                </c:pt>
                <c:pt idx="216">
                  <c:v>0.13721901885186688</c:v>
                </c:pt>
                <c:pt idx="217">
                  <c:v>0.1338143184873575</c:v>
                </c:pt>
                <c:pt idx="218">
                  <c:v>0.13046865407633493</c:v>
                </c:pt>
                <c:pt idx="219">
                  <c:v>0.12718048276705085</c:v>
                </c:pt>
                <c:pt idx="220">
                  <c:v>0.12394859644244229</c:v>
                </c:pt>
                <c:pt idx="221">
                  <c:v>0.12077215637873055</c:v>
                </c:pt>
                <c:pt idx="222">
                  <c:v>0.11765072019323417</c:v>
                </c:pt>
                <c:pt idx="223">
                  <c:v>0.11458425872562328</c:v>
                </c:pt>
                <c:pt idx="224">
                  <c:v>0.11157316011234067</c:v>
                </c:pt>
                <c:pt idx="225">
                  <c:v>0.10861822903008714</c:v>
                </c:pt>
                <c:pt idx="226">
                  <c:v>0.10671927668129363</c:v>
                </c:pt>
                <c:pt idx="227">
                  <c:v>0.10491419025809215</c:v>
                </c:pt>
                <c:pt idx="228">
                  <c:v>0.10320489300728634</c:v>
                </c:pt>
                <c:pt idx="229">
                  <c:v>0.10159491484432719</c:v>
                </c:pt>
                <c:pt idx="230">
                  <c:v>0.10008719017438279</c:v>
                </c:pt>
                <c:pt idx="231">
                  <c:v>9.868389067329647E-2</c:v>
                </c:pt>
                <c:pt idx="232">
                  <c:v>9.7387353867761636E-2</c:v>
                </c:pt>
                <c:pt idx="233">
                  <c:v>9.620016484904742E-2</c:v>
                </c:pt>
                <c:pt idx="234">
                  <c:v>9.5125153383119179E-2</c:v>
                </c:pt>
                <c:pt idx="235">
                  <c:v>9.4165387700409928E-2</c:v>
                </c:pt>
                <c:pt idx="236">
                  <c:v>9.3324166054600435E-2</c:v>
                </c:pt>
                <c:pt idx="237">
                  <c:v>9.2605006343156646E-2</c:v>
                </c:pt>
                <c:pt idx="238">
                  <c:v>9.2011634218204519E-2</c:v>
                </c:pt>
                <c:pt idx="239">
                  <c:v>9.1547970281805252E-2</c:v>
                </c:pt>
                <c:pt idx="240">
                  <c:v>9.0261637035244119E-2</c:v>
                </c:pt>
                <c:pt idx="241">
                  <c:v>8.9018989519897743E-2</c:v>
                </c:pt>
                <c:pt idx="242">
                  <c:v>8.7818420848185003E-2</c:v>
                </c:pt>
                <c:pt idx="243">
                  <c:v>8.6656152824464081E-2</c:v>
                </c:pt>
                <c:pt idx="244">
                  <c:v>8.5527989504925031E-2</c:v>
                </c:pt>
                <c:pt idx="245">
                  <c:v>8.4429336534598221E-2</c:v>
                </c:pt>
                <c:pt idx="246">
                  <c:v>8.3355227913431071E-2</c:v>
                </c:pt>
                <c:pt idx="247">
                  <c:v>8.230029593808505E-2</c:v>
                </c:pt>
                <c:pt idx="248">
                  <c:v>8.1258734475705321E-2</c:v>
                </c:pt>
                <c:pt idx="249">
                  <c:v>8.0224260647241155E-2</c:v>
                </c:pt>
                <c:pt idx="250">
                  <c:v>7.9190075067381432E-2</c:v>
                </c:pt>
                <c:pt idx="251">
                  <c:v>7.8148820717088716E-2</c:v>
                </c:pt>
                <c:pt idx="252">
                  <c:v>7.7092540510092747E-2</c:v>
                </c:pt>
                <c:pt idx="253">
                  <c:v>7.60126335907578E-2</c:v>
                </c:pt>
                <c:pt idx="254">
                  <c:v>7.4899810364960462E-2</c:v>
                </c:pt>
                <c:pt idx="255">
                  <c:v>7.3802892401987744E-2</c:v>
                </c:pt>
                <c:pt idx="256">
                  <c:v>7.2720128326961397E-2</c:v>
                </c:pt>
                <c:pt idx="257">
                  <c:v>7.164967518432043E-2</c:v>
                </c:pt>
                <c:pt idx="258">
                  <c:v>7.0589827214256953E-2</c:v>
                </c:pt>
                <c:pt idx="259">
                  <c:v>6.9539048179466448E-2</c:v>
                </c:pt>
                <c:pt idx="260">
                  <c:v>6.8496003712012962E-2</c:v>
                </c:pt>
                <c:pt idx="261">
                  <c:v>6.7459593626850056E-2</c:v>
                </c:pt>
                <c:pt idx="262">
                  <c:v>6.6428987658283131E-2</c:v>
                </c:pt>
                <c:pt idx="263">
                  <c:v>6.540366519527234E-2</c:v>
                </c:pt>
                <c:pt idx="264">
                  <c:v>6.4383459306500884E-2</c:v>
                </c:pt>
                <c:pt idx="265">
                  <c:v>6.3368605352551191E-2</c:v>
                </c:pt>
                <c:pt idx="266">
                  <c:v>6.2359794494725874E-2</c:v>
                </c:pt>
                <c:pt idx="267">
                  <c:v>6.1358232424428047E-2</c:v>
                </c:pt>
                <c:pt idx="268">
                  <c:v>6.0365703654345529E-2</c:v>
                </c:pt>
                <c:pt idx="269">
                  <c:v>5.9384641733932757E-2</c:v>
                </c:pt>
                <c:pt idx="270">
                  <c:v>5.8414685018919305E-2</c:v>
                </c:pt>
                <c:pt idx="271">
                  <c:v>5.7455553887147001E-2</c:v>
                </c:pt>
                <c:pt idx="272">
                  <c:v>5.6507065174773934E-2</c:v>
                </c:pt>
                <c:pt idx="273">
                  <c:v>5.5569128747746825E-2</c:v>
                </c:pt>
                <c:pt idx="274">
                  <c:v>5.4641741989183069E-2</c:v>
                </c:pt>
                <c:pt idx="275">
                  <c:v>5.3724982130784887E-2</c:v>
                </c:pt>
                <c:pt idx="276">
                  <c:v>5.2818996328170331E-2</c:v>
                </c:pt>
                <c:pt idx="277">
                  <c:v>5.1923989169941065E-2</c:v>
                </c:pt>
                <c:pt idx="278">
                  <c:v>5.104020726085156E-2</c:v>
                </c:pt>
                <c:pt idx="279">
                  <c:v>5.0167920484651213E-2</c:v>
                </c:pt>
                <c:pt idx="280">
                  <c:v>4.9307399515213998E-2</c:v>
                </c:pt>
                <c:pt idx="281">
                  <c:v>4.8458889104967116E-2</c:v>
                </c:pt>
                <c:pt idx="282">
                  <c:v>4.7622576637123833E-2</c:v>
                </c:pt>
                <c:pt idx="283">
                  <c:v>4.6798555382515532E-2</c:v>
                </c:pt>
                <c:pt idx="284">
                  <c:v>4.5986781852544643E-2</c:v>
                </c:pt>
                <c:pt idx="285">
                  <c:v>4.5187232315604633E-2</c:v>
                </c:pt>
                <c:pt idx="286">
                  <c:v>4.4399899219730359E-2</c:v>
                </c:pt>
                <c:pt idx="287">
                  <c:v>4.362478637312682E-2</c:v>
                </c:pt>
                <c:pt idx="288">
                  <c:v>4.2861904094322334E-2</c:v>
                </c:pt>
                <c:pt idx="289">
                  <c:v>4.2111264451226586E-2</c:v>
                </c:pt>
                <c:pt idx="290">
                  <c:v>4.1372876716421148E-2</c:v>
                </c:pt>
                <c:pt idx="291">
                  <c:v>4.0646743177722065E-2</c:v>
                </c:pt>
                <c:pt idx="292">
                  <c:v>3.9932855467540836E-2</c:v>
                </c:pt>
                <c:pt idx="293">
                  <c:v>3.9231191603123772E-2</c:v>
                </c:pt>
                <c:pt idx="294">
                  <c:v>3.8541713961706844E-2</c:v>
                </c:pt>
                <c:pt idx="295">
                  <c:v>3.7864368450277484E-2</c:v>
                </c:pt>
                <c:pt idx="296">
                  <c:v>3.7199085169321335E-2</c:v>
                </c:pt>
                <c:pt idx="297">
                  <c:v>3.6545780914020672E-2</c:v>
                </c:pt>
                <c:pt idx="298">
                  <c:v>3.5904363905261055E-2</c:v>
                </c:pt>
                <c:pt idx="299">
                  <c:v>3.5274741196939428E-2</c:v>
                </c:pt>
                <c:pt idx="300">
                  <c:v>3.4656817475228918E-2</c:v>
                </c:pt>
                <c:pt idx="301">
                  <c:v>3.405049399293171E-2</c:v>
                </c:pt>
                <c:pt idx="302">
                  <c:v>3.3455667726503178E-2</c:v>
                </c:pt>
                <c:pt idx="303">
                  <c:v>3.2872230767864233E-2</c:v>
                </c:pt>
                <c:pt idx="304">
                  <c:v>3.2300069956913875E-2</c:v>
                </c:pt>
                <c:pt idx="305">
                  <c:v>3.1739066753792289E-2</c:v>
                </c:pt>
                <c:pt idx="306">
                  <c:v>3.1189097342101346E-2</c:v>
                </c:pt>
                <c:pt idx="307">
                  <c:v>3.0650032944686819E-2</c:v>
                </c:pt>
                <c:pt idx="308">
                  <c:v>3.012174032190814E-2</c:v>
                </c:pt>
                <c:pt idx="309">
                  <c:v>2.960408240827329E-2</c:v>
                </c:pt>
                <c:pt idx="310">
                  <c:v>2.909691902657353E-2</c:v>
                </c:pt>
                <c:pt idx="311">
                  <c:v>2.8600107598854386E-2</c:v>
                </c:pt>
                <c:pt idx="312">
                  <c:v>2.8113503750308636E-2</c:v>
                </c:pt>
                <c:pt idx="313">
                  <c:v>2.7636961675031359E-2</c:v>
                </c:pt>
                <c:pt idx="314">
                  <c:v>2.7170334101050703E-2</c:v>
                </c:pt>
                <c:pt idx="315">
                  <c:v>2.6713472320870225E-2</c:v>
                </c:pt>
                <c:pt idx="316">
                  <c:v>2.6266226283565789E-2</c:v>
                </c:pt>
                <c:pt idx="317">
                  <c:v>2.5828444738923408E-2</c:v>
                </c:pt>
                <c:pt idx="318">
                  <c:v>2.5555859508814109E-2</c:v>
                </c:pt>
                <c:pt idx="319">
                  <c:v>2.5299247004711947E-2</c:v>
                </c:pt>
                <c:pt idx="320">
                  <c:v>2.5058794263099069E-2</c:v>
                </c:pt>
                <c:pt idx="321">
                  <c:v>2.4834824321684761E-2</c:v>
                </c:pt>
                <c:pt idx="322">
                  <c:v>2.4627686979942134E-2</c:v>
                </c:pt>
                <c:pt idx="323">
                  <c:v>2.4437760464950421E-2</c:v>
                </c:pt>
                <c:pt idx="324">
                  <c:v>2.4265453240122557E-2</c:v>
                </c:pt>
                <c:pt idx="325">
                  <c:v>2.4111205873897854E-2</c:v>
                </c:pt>
                <c:pt idx="326">
                  <c:v>2.3975492971477667E-2</c:v>
                </c:pt>
                <c:pt idx="327">
                  <c:v>2.3858825178643631E-2</c:v>
                </c:pt>
                <c:pt idx="328">
                  <c:v>2.3761751274423724E-2</c:v>
                </c:pt>
                <c:pt idx="329">
                  <c:v>2.3684860379262519E-2</c:v>
                </c:pt>
                <c:pt idx="330">
                  <c:v>2.3628784280732552E-2</c:v>
                </c:pt>
                <c:pt idx="331">
                  <c:v>2.3594199879029939E-2</c:v>
                </c:pt>
                <c:pt idx="332">
                  <c:v>2.3432360427860399E-2</c:v>
                </c:pt>
                <c:pt idx="333">
                  <c:v>2.3277512833197119E-2</c:v>
                </c:pt>
                <c:pt idx="334">
                  <c:v>2.3129188882555388E-2</c:v>
                </c:pt>
                <c:pt idx="335">
                  <c:v>2.2986776107787932E-2</c:v>
                </c:pt>
                <c:pt idx="336">
                  <c:v>2.2849607314103963E-2</c:v>
                </c:pt>
                <c:pt idx="337">
                  <c:v>2.2716955898272148E-2</c:v>
                </c:pt>
                <c:pt idx="338">
                  <c:v>2.2588030733089907E-2</c:v>
                </c:pt>
                <c:pt idx="339">
                  <c:v>2.2461970659489287E-2</c:v>
                </c:pt>
                <c:pt idx="340">
                  <c:v>2.2337838561659246E-2</c:v>
                </c:pt>
                <c:pt idx="341">
                  <c:v>2.2214614999040809E-2</c:v>
                </c:pt>
                <c:pt idx="342">
                  <c:v>2.209119136713289E-2</c:v>
                </c:pt>
                <c:pt idx="343">
                  <c:v>2.1966362556549879E-2</c:v>
                </c:pt>
                <c:pt idx="344">
                  <c:v>2.1838819076534427E-2</c:v>
                </c:pt>
                <c:pt idx="345">
                  <c:v>2.1707138607204975E-2</c:v>
                </c:pt>
                <c:pt idx="346">
                  <c:v>2.1569776942766055E-2</c:v>
                </c:pt>
                <c:pt idx="347">
                  <c:v>2.1434134569771369E-2</c:v>
                </c:pt>
                <c:pt idx="348">
                  <c:v>2.1299891983516599E-2</c:v>
                </c:pt>
                <c:pt idx="349">
                  <c:v>2.1166734205013651E-2</c:v>
                </c:pt>
                <c:pt idx="350">
                  <c:v>2.103436556165978E-2</c:v>
                </c:pt>
                <c:pt idx="351">
                  <c:v>2.0902514081812484E-2</c:v>
                </c:pt>
                <c:pt idx="352">
                  <c:v>2.0770936407476327E-2</c:v>
                </c:pt>
                <c:pt idx="353">
                  <c:v>2.0639423287488603E-2</c:v>
                </c:pt>
                <c:pt idx="354">
                  <c:v>2.050780570634415E-2</c:v>
                </c:pt>
                <c:pt idx="355">
                  <c:v>2.037596170824996E-2</c:v>
                </c:pt>
                <c:pt idx="356">
                  <c:v>2.0243823980799745E-2</c:v>
                </c:pt>
                <c:pt idx="357">
                  <c:v>2.01113882678449E-2</c:v>
                </c:pt>
                <c:pt idx="358">
                  <c:v>1.9978722686770266E-2</c:v>
                </c:pt>
                <c:pt idx="359">
                  <c:v>1.984597803153295E-2</c:v>
                </c:pt>
                <c:pt idx="360">
                  <c:v>1.9713399149444387E-2</c:v>
                </c:pt>
                <c:pt idx="361">
                  <c:v>1.9581337486807838E-2</c:v>
                </c:pt>
                <c:pt idx="362">
                  <c:v>1.944971987489159E-2</c:v>
                </c:pt>
                <c:pt idx="363">
                  <c:v>1.9318487904501545E-2</c:v>
                </c:pt>
                <c:pt idx="364">
                  <c:v>1.9187598786010982E-2</c:v>
                </c:pt>
                <c:pt idx="365">
                  <c:v>1.905702505547005E-2</c:v>
                </c:pt>
                <c:pt idx="366">
                  <c:v>1.8926754001139166E-2</c:v>
                </c:pt>
                <c:pt idx="367">
                  <c:v>1.8796786765026965E-2</c:v>
                </c:pt>
                <c:pt idx="368">
                  <c:v>1.866713706720901E-2</c:v>
                </c:pt>
                <c:pt idx="369">
                  <c:v>1.8537829494625367E-2</c:v>
                </c:pt>
                <c:pt idx="370">
                  <c:v>1.8408897289389242E-2</c:v>
                </c:pt>
                <c:pt idx="371">
                  <c:v>1.8280379564331251E-2</c:v>
                </c:pt>
                <c:pt idx="372">
                  <c:v>1.8152317865498153E-2</c:v>
                </c:pt>
                <c:pt idx="373">
                  <c:v>1.802475199255734E-2</c:v>
                </c:pt>
                <c:pt idx="374">
                  <c:v>1.7897714978458219E-2</c:v>
                </c:pt>
                <c:pt idx="375">
                  <c:v>1.7771227119198065E-2</c:v>
                </c:pt>
                <c:pt idx="376">
                  <c:v>1.7645288933055576E-2</c:v>
                </c:pt>
                <c:pt idx="377">
                  <c:v>1.7519905297568722E-2</c:v>
                </c:pt>
                <c:pt idx="378">
                  <c:v>1.739508482916079E-2</c:v>
                </c:pt>
                <c:pt idx="379">
                  <c:v>1.7270839161282681E-2</c:v>
                </c:pt>
                <c:pt idx="380">
                  <c:v>1.7147182200953726E-2</c:v>
                </c:pt>
                <c:pt idx="381">
                  <c:v>1.702412937913704E-2</c:v>
                </c:pt>
                <c:pt idx="382">
                  <c:v>1.6901696913842048E-2</c:v>
                </c:pt>
                <c:pt idx="383">
                  <c:v>1.6779901108933678E-2</c:v>
                </c:pt>
                <c:pt idx="384">
                  <c:v>1.6658757716287657E-2</c:v>
                </c:pt>
                <c:pt idx="385">
                  <c:v>1.6538281394229873E-2</c:v>
                </c:pt>
                <c:pt idx="386">
                  <c:v>1.6418485301205519E-2</c:v>
                </c:pt>
                <c:pt idx="387">
                  <c:v>1.6299380870418968E-2</c:v>
                </c:pt>
                <c:pt idx="388">
                  <c:v>1.6180977818854136E-2</c:v>
                </c:pt>
                <c:pt idx="389">
                  <c:v>1.6063284452721965E-2</c:v>
                </c:pt>
                <c:pt idx="390">
                  <c:v>1.5946308341090162E-2</c:v>
                </c:pt>
                <c:pt idx="391">
                  <c:v>1.5830057440343666E-2</c:v>
                </c:pt>
                <c:pt idx="392">
                  <c:v>1.5714539859918282E-2</c:v>
                </c:pt>
                <c:pt idx="393">
                  <c:v>1.5599763651016754E-2</c:v>
                </c:pt>
                <c:pt idx="394">
                  <c:v>1.5485736626376555E-2</c:v>
                </c:pt>
                <c:pt idx="395">
                  <c:v>1.5372466214001897E-2</c:v>
                </c:pt>
                <c:pt idx="396">
                  <c:v>1.5259959347018362E-2</c:v>
                </c:pt>
                <c:pt idx="397">
                  <c:v>1.5148222390815659E-2</c:v>
                </c:pt>
                <c:pt idx="398">
                  <c:v>1.5037261107360617E-2</c:v>
                </c:pt>
                <c:pt idx="399">
                  <c:v>1.4927080654939463E-2</c:v>
                </c:pt>
                <c:pt idx="400">
                  <c:v>1.4817685619571606E-2</c:v>
                </c:pt>
                <c:pt idx="401">
                  <c:v>1.4709080071864031E-2</c:v>
                </c:pt>
                <c:pt idx="402">
                  <c:v>1.4601267640076956E-2</c:v>
                </c:pt>
                <c:pt idx="403">
                  <c:v>1.4494251586569286E-2</c:v>
                </c:pt>
                <c:pt idx="404">
                  <c:v>1.4388034870499012E-2</c:v>
                </c:pt>
                <c:pt idx="405">
                  <c:v>1.4282620174570711E-2</c:v>
                </c:pt>
                <c:pt idx="406">
                  <c:v>1.4178009867640409E-2</c:v>
                </c:pt>
                <c:pt idx="407">
                  <c:v>1.4074205978914315E-2</c:v>
                </c:pt>
                <c:pt idx="408">
                  <c:v>1.3971210183061276E-2</c:v>
                </c:pt>
                <c:pt idx="409">
                  <c:v>1.3869023795007549E-2</c:v>
                </c:pt>
                <c:pt idx="410">
                  <c:v>1.3767647772949353E-2</c:v>
                </c:pt>
                <c:pt idx="411">
                  <c:v>1.3667082727917113E-2</c:v>
                </c:pt>
                <c:pt idx="412">
                  <c:v>1.3567328938071195E-2</c:v>
                </c:pt>
                <c:pt idx="413">
                  <c:v>1.3468386365821044E-2</c:v>
                </c:pt>
                <c:pt idx="414">
                  <c:v>1.3370254675861422E-2</c:v>
                </c:pt>
                <c:pt idx="415">
                  <c:v>1.3272933252337969E-2</c:v>
                </c:pt>
                <c:pt idx="416">
                  <c:v>1.317642121362228E-2</c:v>
                </c:pt>
                <c:pt idx="417">
                  <c:v>1.3080717423631934E-2</c:v>
                </c:pt>
                <c:pt idx="418">
                  <c:v>1.2985820499317978E-2</c:v>
                </c:pt>
                <c:pt idx="419">
                  <c:v>1.2891728814913236E-2</c:v>
                </c:pt>
                <c:pt idx="420">
                  <c:v>1.2798440504849462E-2</c:v>
                </c:pt>
                <c:pt idx="421">
                  <c:v>1.2705953468979346E-2</c:v>
                </c:pt>
                <c:pt idx="422">
                  <c:v>1.2614265379557784E-2</c:v>
                </c:pt>
                <c:pt idx="423">
                  <c:v>1.2523373689445361E-2</c:v>
                </c:pt>
                <c:pt idx="424">
                  <c:v>1.2433275641040187E-2</c:v>
                </c:pt>
                <c:pt idx="425">
                  <c:v>1.234396827550302E-2</c:v>
                </c:pt>
                <c:pt idx="426">
                  <c:v>1.2255448441914049E-2</c:v>
                </c:pt>
                <c:pt idx="427">
                  <c:v>1.2167712806085758E-2</c:v>
                </c:pt>
                <c:pt idx="428">
                  <c:v>1.2080757858851685E-2</c:v>
                </c:pt>
                <c:pt idx="429">
                  <c:v>1.1994579923751308E-2</c:v>
                </c:pt>
                <c:pt idx="430">
                  <c:v>1.1909175164129751E-2</c:v>
                </c:pt>
                <c:pt idx="431">
                  <c:v>1.1824539589759353E-2</c:v>
                </c:pt>
                <c:pt idx="432">
                  <c:v>1.1740669063156796E-2</c:v>
                </c:pt>
                <c:pt idx="433">
                  <c:v>1.1657559305800119E-2</c:v>
                </c:pt>
                <c:pt idx="434">
                  <c:v>1.1575205904426549E-2</c:v>
                </c:pt>
                <c:pt idx="435">
                  <c:v>1.1493604317492131E-2</c:v>
                </c:pt>
                <c:pt idx="436">
                  <c:v>1.1412749881670018E-2</c:v>
                </c:pt>
                <c:pt idx="437">
                  <c:v>1.1332637818289104E-2</c:v>
                </c:pt>
                <c:pt idx="438">
                  <c:v>1.1358747050329285E-2</c:v>
                </c:pt>
                <c:pt idx="439">
                  <c:v>1.1391704007709651E-2</c:v>
                </c:pt>
                <c:pt idx="440">
                  <c:v>1.1431842699696725E-2</c:v>
                </c:pt>
                <c:pt idx="441">
                  <c:v>1.1479575467586033E-2</c:v>
                </c:pt>
                <c:pt idx="442">
                  <c:v>1.1535340743322971E-2</c:v>
                </c:pt>
                <c:pt idx="443">
                  <c:v>1.159960462979118E-2</c:v>
                </c:pt>
                <c:pt idx="444">
                  <c:v>1.167286260475865E-2</c:v>
                </c:pt>
                <c:pt idx="445">
                  <c:v>1.1755641324487332E-2</c:v>
                </c:pt>
                <c:pt idx="446">
                  <c:v>1.1848500532342215E-2</c:v>
                </c:pt>
                <c:pt idx="447">
                  <c:v>1.1952035077958112E-2</c:v>
                </c:pt>
                <c:pt idx="448">
                  <c:v>1.2066877052725203E-2</c:v>
                </c:pt>
                <c:pt idx="449">
                  <c:v>1.2193698047554288E-2</c:v>
                </c:pt>
                <c:pt idx="450">
                  <c:v>1.2333211539081569E-2</c:v>
                </c:pt>
                <c:pt idx="451">
                  <c:v>1.2486175410674819E-2</c:v>
                </c:pt>
                <c:pt idx="452">
                  <c:v>1.2552372112398911E-2</c:v>
                </c:pt>
                <c:pt idx="453">
                  <c:v>1.2620961139707907E-2</c:v>
                </c:pt>
                <c:pt idx="454">
                  <c:v>1.2691692534796547E-2</c:v>
                </c:pt>
                <c:pt idx="455">
                  <c:v>1.276422792650741E-2</c:v>
                </c:pt>
                <c:pt idx="456">
                  <c:v>1.2838180633592162E-2</c:v>
                </c:pt>
                <c:pt idx="457">
                  <c:v>1.2913111023829232E-2</c:v>
                </c:pt>
                <c:pt idx="458">
                  <c:v>1.2988521469853177E-2</c:v>
                </c:pt>
                <c:pt idx="459">
                  <c:v>1.3063850895627699E-2</c:v>
                </c:pt>
                <c:pt idx="460">
                  <c:v>1.3138468883994937E-2</c:v>
                </c:pt>
                <c:pt idx="461">
                  <c:v>1.321166931379983E-2</c:v>
                </c:pt>
                <c:pt idx="462">
                  <c:v>1.3282663493050096E-2</c:v>
                </c:pt>
                <c:pt idx="463">
                  <c:v>1.3350572752411022E-2</c:v>
                </c:pt>
                <c:pt idx="464">
                  <c:v>1.3414420461041123E-2</c:v>
                </c:pt>
                <c:pt idx="465">
                  <c:v>1.347312342433863E-2</c:v>
                </c:pt>
                <c:pt idx="466">
                  <c:v>1.35254826205774E-2</c:v>
                </c:pt>
                <c:pt idx="467">
                  <c:v>1.3576746386871627E-2</c:v>
                </c:pt>
                <c:pt idx="468">
                  <c:v>1.3626692683611113E-2</c:v>
                </c:pt>
                <c:pt idx="469">
                  <c:v>1.3675098572503191E-2</c:v>
                </c:pt>
                <c:pt idx="470">
                  <c:v>1.3721749499939883E-2</c:v>
                </c:pt>
                <c:pt idx="471">
                  <c:v>1.376644296739361E-2</c:v>
                </c:pt>
                <c:pt idx="472">
                  <c:v>1.3808992716946503E-2</c:v>
                </c:pt>
                <c:pt idx="473">
                  <c:v>1.3849233491569064E-2</c:v>
                </c:pt>
                <c:pt idx="474">
                  <c:v>1.3887026429513475E-2</c:v>
                </c:pt>
                <c:pt idx="475">
                  <c:v>1.3922265157399248E-2</c:v>
                </c:pt>
                <c:pt idx="476">
                  <c:v>1.3954882652203723E-2</c:v>
                </c:pt>
                <c:pt idx="477">
                  <c:v>1.3984858948456694E-2</c:v>
                </c:pt>
                <c:pt idx="478">
                  <c:v>1.4012229773514859E-2</c:v>
                </c:pt>
                <c:pt idx="479">
                  <c:v>1.4037096200898361E-2</c:v>
                </c:pt>
                <c:pt idx="480">
                  <c:v>1.4059635419353051E-2</c:v>
                </c:pt>
                <c:pt idx="481">
                  <c:v>1.4080112723607466E-2</c:v>
                </c:pt>
                <c:pt idx="482">
                  <c:v>1.4098471856118211E-2</c:v>
                </c:pt>
                <c:pt idx="483">
                  <c:v>1.4114667319486273E-2</c:v>
                </c:pt>
                <c:pt idx="484">
                  <c:v>1.4128665322115064E-2</c:v>
                </c:pt>
                <c:pt idx="485">
                  <c:v>1.4140443937197005E-2</c:v>
                </c:pt>
                <c:pt idx="486">
                  <c:v>1.4149993033317617E-2</c:v>
                </c:pt>
                <c:pt idx="487">
                  <c:v>1.4157313930955545E-2</c:v>
                </c:pt>
                <c:pt idx="488">
                  <c:v>1.4162418732363577E-2</c:v>
                </c:pt>
                <c:pt idx="489">
                  <c:v>1.4165329265611072E-2</c:v>
                </c:pt>
                <c:pt idx="490">
                  <c:v>1.4166075576167602E-2</c:v>
                </c:pt>
                <c:pt idx="491">
                  <c:v>1.4164693891246164E-2</c:v>
                </c:pt>
                <c:pt idx="492">
                  <c:v>1.4161223973132389E-2</c:v>
                </c:pt>
                <c:pt idx="493">
                  <c:v>1.4155705767828167E-2</c:v>
                </c:pt>
                <c:pt idx="494">
                  <c:v>1.4148175244452501E-2</c:v>
                </c:pt>
                <c:pt idx="495">
                  <c:v>1.4138659308880414E-2</c:v>
                </c:pt>
                <c:pt idx="496">
                  <c:v>1.412716966196725E-2</c:v>
                </c:pt>
                <c:pt idx="497">
                  <c:v>1.4113722343494249E-2</c:v>
                </c:pt>
              </c:numCache>
            </c:numRef>
          </c:val>
        </c:ser>
        <c:ser>
          <c:idx val="4"/>
          <c:order val="4"/>
          <c:tx>
            <c:strRef>
              <c:f>US!$S$3</c:f>
              <c:strCache>
                <c:ptCount val="1"/>
                <c:pt idx="0">
                  <c:v>predicted active cases as of 3/21</c:v>
                </c:pt>
              </c:strCache>
            </c:strRef>
          </c:tx>
          <c:spPr>
            <a:ln w="69850">
              <a:solidFill>
                <a:srgbClr val="DB41DB">
                  <a:alpha val="4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US!$S$4:$S$501</c:f>
              <c:numCache>
                <c:formatCode>0.0%</c:formatCode>
                <c:ptCount val="498"/>
                <c:pt idx="0">
                  <c:v>4.235294117647059E-4</c:v>
                </c:pt>
                <c:pt idx="1">
                  <c:v>4.9915966386554619E-4</c:v>
                </c:pt>
                <c:pt idx="2">
                  <c:v>5.882575665560342E-4</c:v>
                </c:pt>
                <c:pt idx="3">
                  <c:v>6.9325112586082814E-4</c:v>
                </c:pt>
                <c:pt idx="4">
                  <c:v>8.169731465109205E-4</c:v>
                </c:pt>
                <c:pt idx="5">
                  <c:v>9.6276007132472467E-4</c:v>
                </c:pt>
                <c:pt idx="6">
                  <c:v>1.1345410574318531E-3</c:v>
                </c:pt>
                <c:pt idx="7">
                  <c:v>1.3369426228965816E-3</c:v>
                </c:pt>
                <c:pt idx="8">
                  <c:v>1.5754115169322022E-3</c:v>
                </c:pt>
                <c:pt idx="9">
                  <c:v>1.8563588887405261E-3</c:v>
                </c:pt>
                <c:pt idx="10">
                  <c:v>2.187329310091891E-3</c:v>
                </c:pt>
                <c:pt idx="11">
                  <c:v>2.5771987461426947E-3</c:v>
                </c:pt>
                <c:pt idx="12">
                  <c:v>3.0364061682475736E-3</c:v>
                </c:pt>
                <c:pt idx="13">
                  <c:v>3.5772241586186429E-3</c:v>
                </c:pt>
                <c:pt idx="14">
                  <c:v>4.1924659175037972E-3</c:v>
                </c:pt>
                <c:pt idx="15">
                  <c:v>4.8628121881064421E-3</c:v>
                </c:pt>
                <c:pt idx="16">
                  <c:v>5.6384142738034205E-3</c:v>
                </c:pt>
                <c:pt idx="17">
                  <c:v>6.5352863307440723E-3</c:v>
                </c:pt>
                <c:pt idx="18">
                  <c:v>7.5717821520016404E-3</c:v>
                </c:pt>
                <c:pt idx="19">
                  <c:v>8.7688688874740205E-3</c:v>
                </c:pt>
                <c:pt idx="20">
                  <c:v>1.0150451005412018E-2</c:v>
                </c:pt>
                <c:pt idx="21">
                  <c:v>1.1743719129149012E-2</c:v>
                </c:pt>
                <c:pt idx="22">
                  <c:v>1.3579520127364009E-2</c:v>
                </c:pt>
                <c:pt idx="23">
                  <c:v>1.5692742203588846E-2</c:v>
                </c:pt>
                <c:pt idx="24">
                  <c:v>1.8122705176377697E-2</c:v>
                </c:pt>
                <c:pt idx="25">
                  <c:v>2.0913541433676758E-2</c:v>
                </c:pt>
                <c:pt idx="26">
                  <c:v>2.411454691738717E-2</c:v>
                </c:pt>
                <c:pt idx="27">
                  <c:v>2.7780473658877026E-2</c:v>
                </c:pt>
                <c:pt idx="28">
                  <c:v>3.197172555496039E-2</c:v>
                </c:pt>
                <c:pt idx="29">
                  <c:v>3.6758251879900332E-2</c:v>
                </c:pt>
                <c:pt idx="30">
                  <c:v>4.2222641003941574E-2</c:v>
                </c:pt>
                <c:pt idx="31">
                  <c:v>4.8449017214647831E-2</c:v>
                </c:pt>
                <c:pt idx="32">
                  <c:v>5.5528199543286916E-2</c:v>
                </c:pt>
                <c:pt idx="33">
                  <c:v>6.3556961784905303E-2</c:v>
                </c:pt>
                <c:pt idx="34">
                  <c:v>7.2636756547724696E-2</c:v>
                </c:pt>
                <c:pt idx="35">
                  <c:v>8.2871747477477706E-2</c:v>
                </c:pt>
                <c:pt idx="36">
                  <c:v>9.4365981383725039E-2</c:v>
                </c:pt>
                <c:pt idx="37">
                  <c:v>0.10721952504571472</c:v>
                </c:pt>
                <c:pt idx="38">
                  <c:v>0.12152340098658257</c:v>
                </c:pt>
                <c:pt idx="39">
                  <c:v>0.1373531915002412</c:v>
                </c:pt>
                <c:pt idx="40">
                  <c:v>0.15476125121533457</c:v>
                </c:pt>
                <c:pt idx="41">
                  <c:v>0.17376758623706651</c:v>
                </c:pt>
                <c:pt idx="42">
                  <c:v>0.19434963093724017</c:v>
                </c:pt>
                <c:pt idx="43">
                  <c:v>0.21643138415947399</c:v>
                </c:pt>
                <c:pt idx="44">
                  <c:v>0.23987198402119736</c:v>
                </c:pt>
                <c:pt idx="45">
                  <c:v>0.26445480031224011</c:v>
                </c:pt>
                <c:pt idx="46">
                  <c:v>0.28988070709767211</c:v>
                </c:pt>
                <c:pt idx="47">
                  <c:v>0.31576443564215262</c:v>
                </c:pt>
                <c:pt idx="48">
                  <c:v>0.34163635874708354</c:v>
                </c:pt>
                <c:pt idx="49">
                  <c:v>0.36695098950249572</c:v>
                </c:pt>
                <c:pt idx="50">
                  <c:v>0.39110292795179985</c:v>
                </c:pt>
                <c:pt idx="51">
                  <c:v>0.41345014886262288</c:v>
                </c:pt>
                <c:pt idx="52">
                  <c:v>0.43334349486507912</c:v>
                </c:pt>
                <c:pt idx="53">
                  <c:v>0.45016021279297769</c:v>
                </c:pt>
                <c:pt idx="54">
                  <c:v>0.46333858832458941</c:v>
                </c:pt>
                <c:pt idx="55">
                  <c:v>0.47241041335103151</c:v>
                </c:pt>
                <c:pt idx="56">
                  <c:v>0.47702827248825008</c:v>
                </c:pt>
                <c:pt idx="57">
                  <c:v>0.47698540426035263</c:v>
                </c:pt>
                <c:pt idx="58">
                  <c:v>0.47222696101962108</c:v>
                </c:pt>
                <c:pt idx="59">
                  <c:v>0.46285264296336331</c:v>
                </c:pt>
                <c:pt idx="60">
                  <c:v>0.44911144173230344</c:v>
                </c:pt>
                <c:pt idx="61">
                  <c:v>0.43138928252029202</c:v>
                </c:pt>
                <c:pt idx="62">
                  <c:v>0.41019070826381693</c:v>
                </c:pt>
                <c:pt idx="63">
                  <c:v>0.38611547995060613</c:v>
                </c:pt>
                <c:pt idx="64">
                  <c:v>0.35983087274033981</c:v>
                </c:pt>
                <c:pt idx="65">
                  <c:v>0.33204061062204321</c:v>
                </c:pt>
                <c:pt idx="66">
                  <c:v>0.30345183352299077</c:v>
                </c:pt>
                <c:pt idx="67">
                  <c:v>0.27474209826156276</c:v>
                </c:pt>
                <c:pt idx="68">
                  <c:v>0.24652892980659122</c:v>
                </c:pt>
                <c:pt idx="69">
                  <c:v>0.21934459590022265</c:v>
                </c:pt>
                <c:pt idx="70">
                  <c:v>0.193618405772505</c:v>
                </c:pt>
                <c:pt idx="71">
                  <c:v>0.16966793761757568</c:v>
                </c:pt>
                <c:pt idx="72">
                  <c:v>0.1476993704526916</c:v>
                </c:pt>
                <c:pt idx="73">
                  <c:v>0.12781584225941264</c:v>
                </c:pt>
                <c:pt idx="74">
                  <c:v>0.11003178401144287</c:v>
                </c:pt>
                <c:pt idx="75">
                  <c:v>9.4290697166402468E-2</c:v>
                </c:pt>
                <c:pt idx="76">
                  <c:v>8.0483896047918488E-2</c:v>
                </c:pt>
                <c:pt idx="77">
                  <c:v>6.8468183097879373E-2</c:v>
                </c:pt>
                <c:pt idx="78">
                  <c:v>5.8081095910131067E-2</c:v>
                </c:pt>
                <c:pt idx="79">
                  <c:v>4.9153060056155877E-2</c:v>
                </c:pt>
                <c:pt idx="80">
                  <c:v>4.1516359035597521E-2</c:v>
                </c:pt>
                <c:pt idx="81">
                  <c:v>3.5011225389547235E-2</c:v>
                </c:pt>
                <c:pt idx="82">
                  <c:v>2.9489562798026499E-2</c:v>
                </c:pt>
                <c:pt idx="83">
                  <c:v>2.4816865131272868E-2</c:v>
                </c:pt>
                <c:pt idx="84">
                  <c:v>2.0872856551321293E-2</c:v>
                </c:pt>
                <c:pt idx="85">
                  <c:v>1.7551285105737498E-2</c:v>
                </c:pt>
                <c:pt idx="86">
                  <c:v>1.4759197009816765E-2</c:v>
                </c:pt>
                <c:pt idx="87">
                  <c:v>1.2415922304585842E-2</c:v>
                </c:pt>
                <c:pt idx="88">
                  <c:v>1.0451925287754354E-2</c:v>
                </c:pt>
                <c:pt idx="89">
                  <c:v>8.8076172085353645E-3</c:v>
                </c:pt>
                <c:pt idx="90">
                  <c:v>7.4321913553465407E-3</c:v>
                </c:pt>
                <c:pt idx="91">
                  <c:v>6.2825168926302936E-3</c:v>
                </c:pt>
                <c:pt idx="92">
                  <c:v>5.3221131464760646E-3</c:v>
                </c:pt>
                <c:pt idx="93">
                  <c:v>4.5202166218902377E-3</c:v>
                </c:pt>
                <c:pt idx="94">
                  <c:v>3.8509464213071585E-3</c:v>
                </c:pt>
                <c:pt idx="95">
                  <c:v>3.2925686749421599E-3</c:v>
                </c:pt>
                <c:pt idx="96">
                  <c:v>2.8268566174364305E-3</c:v>
                </c:pt>
                <c:pt idx="97">
                  <c:v>2.4385399623754176E-3</c:v>
                </c:pt>
                <c:pt idx="98">
                  <c:v>2.1148352468219043E-3</c:v>
                </c:pt>
                <c:pt idx="99">
                  <c:v>1.8450478046845794E-3</c:v>
                </c:pt>
                <c:pt idx="100">
                  <c:v>1.6202358535285614E-3</c:v>
                </c:pt>
                <c:pt idx="101">
                  <c:v>1.4329276456920691E-3</c:v>
                </c:pt>
                <c:pt idx="102">
                  <c:v>1.2768835126108632E-3</c:v>
                </c:pt>
                <c:pt idx="103">
                  <c:v>1.146895704340526E-3</c:v>
                </c:pt>
                <c:pt idx="104">
                  <c:v>1.0386200196086392E-3</c:v>
                </c:pt>
                <c:pt idx="105">
                  <c:v>9.4843421963684989E-4</c:v>
                </c:pt>
                <c:pt idx="106">
                  <c:v>8.733190665812338E-4</c:v>
                </c:pt>
                <c:pt idx="107">
                  <c:v>8.1075851227197925E-4</c:v>
                </c:pt>
                <c:pt idx="108">
                  <c:v>7.5865610413940437E-4</c:v>
                </c:pt>
                <c:pt idx="109">
                  <c:v>7.1526510534104869E-4</c:v>
                </c:pt>
                <c:pt idx="110">
                  <c:v>6.791301779887172E-4</c:v>
                </c:pt>
                <c:pt idx="111">
                  <c:v>6.4903877784568261E-4</c:v>
                </c:pt>
                <c:pt idx="112">
                  <c:v>6.2398067251061534E-4</c:v>
                </c:pt>
                <c:pt idx="113">
                  <c:v>6.0311423136320125E-4</c:v>
                </c:pt>
                <c:pt idx="114">
                  <c:v>5.8573834730340395E-4</c:v>
                </c:pt>
                <c:pt idx="115">
                  <c:v>5.7126903766151736E-4</c:v>
                </c:pt>
                <c:pt idx="116">
                  <c:v>5.5921993404574094E-4</c:v>
                </c:pt>
                <c:pt idx="117">
                  <c:v>5.491860084717332E-4</c:v>
                </c:pt>
                <c:pt idx="118">
                  <c:v>5.4082999724194987E-4</c:v>
                </c:pt>
                <c:pt idx="119">
                  <c:v>5.3387107722304198E-4</c:v>
                </c:pt>
                <c:pt idx="120">
                  <c:v>5.2807542463802605E-4</c:v>
                </c:pt>
                <c:pt idx="121">
                  <c:v>5.2324834762984855E-4</c:v>
                </c:pt>
                <c:pt idx="122">
                  <c:v>5.1922773380674468E-4</c:v>
                </c:pt>
                <c:pt idx="123">
                  <c:v>5.1587859534290214E-4</c:v>
                </c:pt>
                <c:pt idx="124">
                  <c:v>5.1308852893227144E-4</c:v>
                </c:pt>
                <c:pt idx="125">
                  <c:v>5.1076393734262779E-4</c:v>
                </c:pt>
                <c:pt idx="126">
                  <c:v>5.0882688440394991E-4</c:v>
                </c:pt>
                <c:pt idx="127">
                  <c:v>5.0721247660734533E-4</c:v>
                </c:pt>
                <c:pt idx="128">
                  <c:v>5.0586668254306026E-4</c:v>
                </c:pt>
                <c:pt idx="129">
                  <c:v>5.0474451655206447E-4</c:v>
                </c:pt>
                <c:pt idx="130">
                  <c:v>5.0380852556662365E-4</c:v>
                </c:pt>
                <c:pt idx="131">
                  <c:v>5.0302752852667465E-4</c:v>
                </c:pt>
                <c:pt idx="132">
                  <c:v>5.0237556632622539E-4</c:v>
                </c:pt>
                <c:pt idx="133">
                  <c:v>5.0183102728977602E-4</c:v>
                </c:pt>
                <c:pt idx="134">
                  <c:v>5.0137591898839848E-4</c:v>
                </c:pt>
                <c:pt idx="135">
                  <c:v>5.0099526201862182E-4</c:v>
                </c:pt>
                <c:pt idx="136">
                  <c:v>5.0067658537775032E-4</c:v>
                </c:pt>
                <c:pt idx="137">
                  <c:v>5.0040950642652891E-4</c:v>
                </c:pt>
                <c:pt idx="138">
                  <c:v>5.001853812484048E-4</c:v>
                </c:pt>
                <c:pt idx="139">
                  <c:v>4.9999701358161095E-4</c:v>
                </c:pt>
                <c:pt idx="140">
                  <c:v>4.9983841248497809E-4</c:v>
                </c:pt>
                <c:pt idx="141">
                  <c:v>4.9970459055756575E-4</c:v>
                </c:pt>
                <c:pt idx="142">
                  <c:v>4.9959139591448411E-4</c:v>
                </c:pt>
                <c:pt idx="143">
                  <c:v>4.9949537226935345E-4</c:v>
                </c:pt>
                <c:pt idx="144">
                  <c:v>4.9941364242544453E-4</c:v>
                </c:pt>
                <c:pt idx="145">
                  <c:v>4.9934381126575951E-4</c:v>
                </c:pt>
                <c:pt idx="146">
                  <c:v>4.9928388498564759E-4</c:v>
                </c:pt>
                <c:pt idx="147">
                  <c:v>4.9923220385401544E-4</c:v>
                </c:pt>
                <c:pt idx="148">
                  <c:v>4.9918738624058748E-4</c:v>
                </c:pt>
                <c:pt idx="149">
                  <c:v>4.9914828202305794E-4</c:v>
                </c:pt>
                <c:pt idx="150">
                  <c:v>4.9911393380227631E-4</c:v>
                </c:pt>
                <c:pt idx="151">
                  <c:v>4.9908354461619025E-4</c:v>
                </c:pt>
                <c:pt idx="152">
                  <c:v>4.9905645106258756E-4</c:v>
                </c:pt>
                <c:pt idx="153">
                  <c:v>4.9903210092364222E-4</c:v>
                </c:pt>
                <c:pt idx="154">
                  <c:v>4.9901003453772005E-4</c:v>
                </c:pt>
                <c:pt idx="155">
                  <c:v>4.9898986929073968E-4</c:v>
                </c:pt>
                <c:pt idx="156">
                  <c:v>4.9897128670481653E-4</c:v>
                </c:pt>
                <c:pt idx="157">
                  <c:v>4.9895402168951511E-4</c:v>
                </c:pt>
                <c:pt idx="158">
                  <c:v>4.9893785359382114E-4</c:v>
                </c:pt>
                <c:pt idx="159">
                  <c:v>4.9892259875745882E-4</c:v>
                </c:pt>
                <c:pt idx="160">
                  <c:v>4.9890810431052967E-4</c:v>
                </c:pt>
                <c:pt idx="161">
                  <c:v>4.9889424301238436E-4</c:v>
                </c:pt>
                <c:pt idx="162">
                  <c:v>4.9888090895558435E-4</c:v>
                </c:pt>
                <c:pt idx="163">
                  <c:v>4.9886801398994459E-4</c:v>
                </c:pt>
                <c:pt idx="164">
                  <c:v>4.9885548474593261E-4</c:v>
                </c:pt>
                <c:pt idx="165">
                  <c:v>4.9884326015694146E-4</c:v>
                </c:pt>
                <c:pt idx="166">
                  <c:v>4.9883128939680777E-4</c:v>
                </c:pt>
                <c:pt idx="167">
                  <c:v>4.9881953016298248E-4</c:v>
                </c:pt>
                <c:pt idx="168">
                  <c:v>4.9880794724743553E-4</c:v>
                </c:pt>
                <c:pt idx="169">
                  <c:v>4.9879651134708775E-4</c:v>
                </c:pt>
                <c:pt idx="170">
                  <c:v>4.9878519807364404E-4</c:v>
                </c:pt>
                <c:pt idx="171">
                  <c:v>4.9877398712941932E-4</c:v>
                </c:pt>
                <c:pt idx="172">
                  <c:v>4.9876286162134494E-4</c:v>
                </c:pt>
                <c:pt idx="173">
                  <c:v>4.9875180748999704E-4</c:v>
                </c:pt>
                <c:pt idx="174">
                  <c:v>4.9874081303436597E-4</c:v>
                </c:pt>
                <c:pt idx="175">
                  <c:v>4.9872986851631545E-4</c:v>
                </c:pt>
                <c:pt idx="176">
                  <c:v>4.9871896583136919E-4</c:v>
                </c:pt>
                <c:pt idx="177">
                  <c:v>4.9870809823470254E-4</c:v>
                </c:pt>
                <c:pt idx="178">
                  <c:v>4.986972601130834E-4</c:v>
                </c:pt>
                <c:pt idx="179">
                  <c:v>4.9868644679505574E-4</c:v>
                </c:pt>
                <c:pt idx="180">
                  <c:v>4.9867565439295645E-4</c:v>
                </c:pt>
                <c:pt idx="181">
                  <c:v>4.986648796714262E-4</c:v>
                </c:pt>
                <c:pt idx="182">
                  <c:v>4.9865411993797325E-4</c:v>
                </c:pt>
                <c:pt idx="183">
                  <c:v>4.9864337295189333E-4</c:v>
                </c:pt>
                <c:pt idx="184">
                  <c:v>4.9863263684846713E-4</c:v>
                </c:pt>
                <c:pt idx="185">
                  <c:v>4.9862191007587326E-4</c:v>
                </c:pt>
                <c:pt idx="186">
                  <c:v>4.9861119134268512E-4</c:v>
                </c:pt>
                <c:pt idx="187">
                  <c:v>4.9860047957417635E-4</c:v>
                </c:pt>
                <c:pt idx="188">
                  <c:v>4.9858977387595596E-4</c:v>
                </c:pt>
                <c:pt idx="189">
                  <c:v>4.9857907350370494E-4</c:v>
                </c:pt>
                <c:pt idx="190">
                  <c:v>4.9856837783799138E-4</c:v>
                </c:pt>
                <c:pt idx="191">
                  <c:v>4.9855768636331E-4</c:v>
                </c:pt>
                <c:pt idx="192">
                  <c:v>4.985469986506395E-4</c:v>
                </c:pt>
                <c:pt idx="193">
                  <c:v>4.9853631434292642E-4</c:v>
                </c:pt>
                <c:pt idx="194">
                  <c:v>4.9852563314300513E-4</c:v>
                </c:pt>
                <c:pt idx="195">
                  <c:v>4.9851495480354475E-4</c:v>
                </c:pt>
                <c:pt idx="196">
                  <c:v>4.9850427911868388E-4</c:v>
                </c:pt>
                <c:pt idx="197">
                  <c:v>4.9849360591706806E-4</c:v>
                </c:pt>
                <c:pt idx="198">
                  <c:v>4.9848293505605739E-4</c:v>
                </c:pt>
                <c:pt idx="199">
                  <c:v>4.9847226641690527E-4</c:v>
                </c:pt>
                <c:pt idx="200">
                  <c:v>4.9846159990074687E-4</c:v>
                </c:pt>
                <c:pt idx="201">
                  <c:v>4.9845093542526101E-4</c:v>
                </c:pt>
                <c:pt idx="202">
                  <c:v>4.9844027292189185E-4</c:v>
                </c:pt>
                <c:pt idx="203">
                  <c:v>4.9842961233353847E-4</c:v>
                </c:pt>
                <c:pt idx="204">
                  <c:v>4.9841895361262998E-4</c:v>
                </c:pt>
                <c:pt idx="205">
                  <c:v>4.9840829671952589E-4</c:v>
                </c:pt>
                <c:pt idx="206">
                  <c:v>4.983976416211846E-4</c:v>
                </c:pt>
                <c:pt idx="207">
                  <c:v>4.9838698829005425E-4</c:v>
                </c:pt>
                <c:pt idx="208">
                  <c:v>4.9837633670315139E-4</c:v>
                </c:pt>
                <c:pt idx="209">
                  <c:v>4.9836568684129344E-4</c:v>
                </c:pt>
                <c:pt idx="210">
                  <c:v>4.9835503868846023E-4</c:v>
                </c:pt>
                <c:pt idx="211">
                  <c:v>4.9834439223126273E-4</c:v>
                </c:pt>
                <c:pt idx="212">
                  <c:v>4.9833374745850134E-4</c:v>
                </c:pt>
                <c:pt idx="213">
                  <c:v>4.9832310436079806E-4</c:v>
                </c:pt>
                <c:pt idx="214">
                  <c:v>4.9831246293029013E-4</c:v>
                </c:pt>
                <c:pt idx="215">
                  <c:v>4.9830182316037606E-4</c:v>
                </c:pt>
                <c:pt idx="216">
                  <c:v>4.98291185045503E-4</c:v>
                </c:pt>
                <c:pt idx="217">
                  <c:v>4.9828054858099121E-4</c:v>
                </c:pt>
                <c:pt idx="218">
                  <c:v>4.9826991376288716E-4</c:v>
                </c:pt>
                <c:pt idx="219">
                  <c:v>4.982592805878414E-4</c:v>
                </c:pt>
                <c:pt idx="220">
                  <c:v>4.9824864905300727E-4</c:v>
                </c:pt>
                <c:pt idx="221">
                  <c:v>4.9823801915595614E-4</c:v>
                </c:pt>
                <c:pt idx="222">
                  <c:v>4.9822739089460744E-4</c:v>
                </c:pt>
                <c:pt idx="223">
                  <c:v>4.9821676426717006E-4</c:v>
                </c:pt>
                <c:pt idx="224">
                  <c:v>4.9820613927209381E-4</c:v>
                </c:pt>
                <c:pt idx="225">
                  <c:v>4.9819551590802875E-4</c:v>
                </c:pt>
                <c:pt idx="226">
                  <c:v>4.9818489417379191E-4</c:v>
                </c:pt>
                <c:pt idx="227">
                  <c:v>4.9817427406833865E-4</c:v>
                </c:pt>
                <c:pt idx="228">
                  <c:v>4.9816365559074026E-4</c:v>
                </c:pt>
                <c:pt idx="229">
                  <c:v>4.9815303874016351E-4</c:v>
                </c:pt>
                <c:pt idx="230">
                  <c:v>4.9814242351585544E-4</c:v>
                </c:pt>
                <c:pt idx="231">
                  <c:v>4.9813180991712942E-4</c:v>
                </c:pt>
                <c:pt idx="232">
                  <c:v>4.9812119794335444E-4</c:v>
                </c:pt>
                <c:pt idx="233">
                  <c:v>4.9811058759394503E-4</c:v>
                </c:pt>
                <c:pt idx="234">
                  <c:v>4.9809997886835443E-4</c:v>
                </c:pt>
                <c:pt idx="235">
                  <c:v>4.9808937176606754E-4</c:v>
                </c:pt>
                <c:pt idx="236">
                  <c:v>4.9807876628659602E-4</c:v>
                </c:pt>
                <c:pt idx="237">
                  <c:v>4.9806816242947368E-4</c:v>
                </c:pt>
                <c:pt idx="238">
                  <c:v>4.9805756019425241E-4</c:v>
                </c:pt>
                <c:pt idx="239">
                  <c:v>4.9804695958049973E-4</c:v>
                </c:pt>
                <c:pt idx="240">
                  <c:v>4.9803636058779572E-4</c:v>
                </c:pt>
                <c:pt idx="241">
                  <c:v>4.980257632157312E-4</c:v>
                </c:pt>
                <c:pt idx="242">
                  <c:v>4.9801516746390579E-4</c:v>
                </c:pt>
                <c:pt idx="243">
                  <c:v>4.9800457333192666E-4</c:v>
                </c:pt>
                <c:pt idx="244">
                  <c:v>4.9799398081940699E-4</c:v>
                </c:pt>
                <c:pt idx="245">
                  <c:v>4.9798338992596523E-4</c:v>
                </c:pt>
                <c:pt idx="246">
                  <c:v>4.9797280065122409E-4</c:v>
                </c:pt>
                <c:pt idx="247">
                  <c:v>4.9796221299480963E-4</c:v>
                </c:pt>
                <c:pt idx="248">
                  <c:v>4.9795162695635148E-4</c:v>
                </c:pt>
                <c:pt idx="249">
                  <c:v>4.9794104253548122E-4</c:v>
                </c:pt>
                <c:pt idx="250">
                  <c:v>4.9793045973183284E-4</c:v>
                </c:pt>
                <c:pt idx="251">
                  <c:v>4.9791987854504193E-4</c:v>
                </c:pt>
                <c:pt idx="252">
                  <c:v>4.9790929897474572E-4</c:v>
                </c:pt>
                <c:pt idx="253">
                  <c:v>4.9789872102058274E-4</c:v>
                </c:pt>
                <c:pt idx="254">
                  <c:v>4.9788814468219248E-4</c:v>
                </c:pt>
                <c:pt idx="255">
                  <c:v>4.9787756995921543E-4</c:v>
                </c:pt>
                <c:pt idx="256">
                  <c:v>4.9786699685129272E-4</c:v>
                </c:pt>
                <c:pt idx="257">
                  <c:v>4.9785642535806612E-4</c:v>
                </c:pt>
                <c:pt idx="258">
                  <c:v>4.9784585547917829E-4</c:v>
                </c:pt>
                <c:pt idx="259">
                  <c:v>4.9783528721427208E-4</c:v>
                </c:pt>
                <c:pt idx="260">
                  <c:v>4.9782472056299058E-4</c:v>
                </c:pt>
                <c:pt idx="261">
                  <c:v>4.9781415552497784E-4</c:v>
                </c:pt>
                <c:pt idx="262">
                  <c:v>4.978035920998777E-4</c:v>
                </c:pt>
                <c:pt idx="263">
                  <c:v>4.9779303028733444E-4</c:v>
                </c:pt>
                <c:pt idx="264">
                  <c:v>4.9778247008699288E-4</c:v>
                </c:pt>
                <c:pt idx="265">
                  <c:v>4.9777191149849771E-4</c:v>
                </c:pt>
                <c:pt idx="266">
                  <c:v>4.9776135452149397E-4</c:v>
                </c:pt>
                <c:pt idx="267">
                  <c:v>4.9775079915562691E-4</c:v>
                </c:pt>
                <c:pt idx="268">
                  <c:v>4.9774024540054178E-4</c:v>
                </c:pt>
                <c:pt idx="269">
                  <c:v>4.9772969325588448E-4</c:v>
                </c:pt>
                <c:pt idx="270">
                  <c:v>4.9771914272130047E-4</c:v>
                </c:pt>
                <c:pt idx="271">
                  <c:v>4.9770859379643577E-4</c:v>
                </c:pt>
                <c:pt idx="272">
                  <c:v>4.9769804648093626E-4</c:v>
                </c:pt>
                <c:pt idx="273">
                  <c:v>4.9768750077444819E-4</c:v>
                </c:pt>
                <c:pt idx="274">
                  <c:v>4.9767695667661798E-4</c:v>
                </c:pt>
                <c:pt idx="275">
                  <c:v>4.9766641418709187E-4</c:v>
                </c:pt>
                <c:pt idx="276">
                  <c:v>4.9765587330551639E-4</c:v>
                </c:pt>
                <c:pt idx="277">
                  <c:v>4.9764533403153833E-4</c:v>
                </c:pt>
                <c:pt idx="278">
                  <c:v>4.9763479636480434E-4</c:v>
                </c:pt>
                <c:pt idx="279">
                  <c:v>4.976242603049614E-4</c:v>
                </c:pt>
                <c:pt idx="280">
                  <c:v>4.976137258516565E-4</c:v>
                </c:pt>
                <c:pt idx="281">
                  <c:v>4.9760319300453672E-4</c:v>
                </c:pt>
                <c:pt idx="282">
                  <c:v>4.9759266176324939E-4</c:v>
                </c:pt>
                <c:pt idx="283">
                  <c:v>4.9758213212744179E-4</c:v>
                </c:pt>
                <c:pt idx="284">
                  <c:v>4.9757160409676126E-4</c:v>
                </c:pt>
                <c:pt idx="285">
                  <c:v>4.9756107767085552E-4</c:v>
                </c:pt>
                <c:pt idx="286">
                  <c:v>4.9755055284937233E-4</c:v>
                </c:pt>
                <c:pt idx="287">
                  <c:v>4.975400296319592E-4</c:v>
                </c:pt>
                <c:pt idx="288">
                  <c:v>4.975295080182642E-4</c:v>
                </c:pt>
                <c:pt idx="289">
                  <c:v>4.9751898800793519E-4</c:v>
                </c:pt>
                <c:pt idx="290">
                  <c:v>4.9750846960062035E-4</c:v>
                </c:pt>
                <c:pt idx="291">
                  <c:v>4.9749795279596795E-4</c:v>
                </c:pt>
                <c:pt idx="292">
                  <c:v>4.9748743759362617E-4</c:v>
                </c:pt>
                <c:pt idx="293">
                  <c:v>4.9747692399324352E-4</c:v>
                </c:pt>
                <c:pt idx="294">
                  <c:v>4.9746641199446861E-4</c:v>
                </c:pt>
                <c:pt idx="295">
                  <c:v>4.9745590159694993E-4</c:v>
                </c:pt>
                <c:pt idx="296">
                  <c:v>4.9744539280033632E-4</c:v>
                </c:pt>
                <c:pt idx="297">
                  <c:v>4.9743488560427659E-4</c:v>
                </c:pt>
                <c:pt idx="298">
                  <c:v>4.974243800084197E-4</c:v>
                </c:pt>
                <c:pt idx="299">
                  <c:v>4.9741387601241467E-4</c:v>
                </c:pt>
                <c:pt idx="300">
                  <c:v>4.9740337361591066E-4</c:v>
                </c:pt>
                <c:pt idx="301">
                  <c:v>4.9739287281855705E-4</c:v>
                </c:pt>
                <c:pt idx="302">
                  <c:v>4.9738237362000309E-4</c:v>
                </c:pt>
                <c:pt idx="303">
                  <c:v>4.9737187601989826E-4</c:v>
                </c:pt>
                <c:pt idx="304">
                  <c:v>4.9736138001789235E-4</c:v>
                </c:pt>
                <c:pt idx="305">
                  <c:v>4.9735088561363486E-4</c:v>
                </c:pt>
                <c:pt idx="306">
                  <c:v>4.9734039280677558E-4</c:v>
                </c:pt>
                <c:pt idx="307">
                  <c:v>4.9732990159696453E-4</c:v>
                </c:pt>
                <c:pt idx="308">
                  <c:v>4.9731941198385163E-4</c:v>
                </c:pt>
                <c:pt idx="309">
                  <c:v>4.973089239670871E-4</c:v>
                </c:pt>
                <c:pt idx="310">
                  <c:v>4.9729843754632097E-4</c:v>
                </c:pt>
                <c:pt idx="311">
                  <c:v>4.972879527212037E-4</c:v>
                </c:pt>
                <c:pt idx="312">
                  <c:v>4.9727746949138573E-4</c:v>
                </c:pt>
                <c:pt idx="313">
                  <c:v>4.9726698785651751E-4</c:v>
                </c:pt>
                <c:pt idx="314">
                  <c:v>4.9725650781624984E-4</c:v>
                </c:pt>
                <c:pt idx="315">
                  <c:v>4.9724602937023337E-4</c:v>
                </c:pt>
                <c:pt idx="316">
                  <c:v>4.9723555251811888E-4</c:v>
                </c:pt>
                <c:pt idx="317">
                  <c:v>4.9722507725955738E-4</c:v>
                </c:pt>
                <c:pt idx="318">
                  <c:v>4.9721460359419996E-4</c:v>
                </c:pt>
                <c:pt idx="319">
                  <c:v>4.9720413152169773E-4</c:v>
                </c:pt>
                <c:pt idx="320">
                  <c:v>4.9719366104170189E-4</c:v>
                </c:pt>
                <c:pt idx="321">
                  <c:v>4.97183192153864E-4</c:v>
                </c:pt>
                <c:pt idx="322">
                  <c:v>4.9717272485783547E-4</c:v>
                </c:pt>
                <c:pt idx="323">
                  <c:v>4.9716225915326774E-4</c:v>
                </c:pt>
                <c:pt idx="324">
                  <c:v>4.9715179503981278E-4</c:v>
                </c:pt>
                <c:pt idx="325">
                  <c:v>4.9714133251712222E-4</c:v>
                </c:pt>
                <c:pt idx="326">
                  <c:v>4.9713087158484784E-4</c:v>
                </c:pt>
                <c:pt idx="327">
                  <c:v>4.971204122426417E-4</c:v>
                </c:pt>
                <c:pt idx="328">
                  <c:v>4.971099544901561E-4</c:v>
                </c:pt>
                <c:pt idx="329">
                  <c:v>4.9709949832704291E-4</c:v>
                </c:pt>
                <c:pt idx="330">
                  <c:v>4.9708904375295486E-4</c:v>
                </c:pt>
                <c:pt idx="331">
                  <c:v>4.9707859076754391E-4</c:v>
                </c:pt>
                <c:pt idx="332">
                  <c:v>4.9706813937046301E-4</c:v>
                </c:pt>
                <c:pt idx="333">
                  <c:v>4.9705768956136457E-4</c:v>
                </c:pt>
                <c:pt idx="334">
                  <c:v>4.9704724133990132E-4</c:v>
                </c:pt>
                <c:pt idx="335">
                  <c:v>4.970367947057261E-4</c:v>
                </c:pt>
                <c:pt idx="336">
                  <c:v>4.9702634965849196E-4</c:v>
                </c:pt>
                <c:pt idx="337">
                  <c:v>4.9701590619785185E-4</c:v>
                </c:pt>
                <c:pt idx="338">
                  <c:v>4.9700546432345904E-4</c:v>
                </c:pt>
                <c:pt idx="339">
                  <c:v>4.9699502403496648E-4</c:v>
                </c:pt>
                <c:pt idx="340">
                  <c:v>4.9698458533202776E-4</c:v>
                </c:pt>
                <c:pt idx="341">
                  <c:v>4.9697414821429638E-4</c:v>
                </c:pt>
                <c:pt idx="342">
                  <c:v>4.9696371268142571E-4</c:v>
                </c:pt>
                <c:pt idx="343">
                  <c:v>4.9695327873306968E-4</c:v>
                </c:pt>
                <c:pt idx="344">
                  <c:v>4.9694284636888188E-4</c:v>
                </c:pt>
                <c:pt idx="345">
                  <c:v>4.9693241558851624E-4</c:v>
                </c:pt>
                <c:pt idx="346">
                  <c:v>4.9692198639162658E-4</c:v>
                </c:pt>
                <c:pt idx="347">
                  <c:v>4.9691155877786724E-4</c:v>
                </c:pt>
                <c:pt idx="348">
                  <c:v>4.9690113274689237E-4</c:v>
                </c:pt>
                <c:pt idx="349">
                  <c:v>4.968907082983561E-4</c:v>
                </c:pt>
                <c:pt idx="350">
                  <c:v>4.9688028543191281E-4</c:v>
                </c:pt>
                <c:pt idx="351">
                  <c:v>4.9686986414721704E-4</c:v>
                </c:pt>
                <c:pt idx="352">
                  <c:v>4.968594444439235E-4</c:v>
                </c:pt>
                <c:pt idx="353">
                  <c:v>4.9684902632168685E-4</c:v>
                </c:pt>
                <c:pt idx="354">
                  <c:v>4.968386097801619E-4</c:v>
                </c:pt>
                <c:pt idx="355">
                  <c:v>4.9682819481900353E-4</c:v>
                </c:pt>
                <c:pt idx="356">
                  <c:v>4.9681778143786666E-4</c:v>
                </c:pt>
                <c:pt idx="357">
                  <c:v>4.968073696364066E-4</c:v>
                </c:pt>
                <c:pt idx="358">
                  <c:v>4.9679695941427836E-4</c:v>
                </c:pt>
                <c:pt idx="359">
                  <c:v>4.9678655077113761E-4</c:v>
                </c:pt>
                <c:pt idx="360">
                  <c:v>4.9677614370663935E-4</c:v>
                </c:pt>
                <c:pt idx="361">
                  <c:v>4.9676573822043924E-4</c:v>
                </c:pt>
                <c:pt idx="362">
                  <c:v>4.9675533431219304E-4</c:v>
                </c:pt>
                <c:pt idx="363">
                  <c:v>4.9674493198155641E-4</c:v>
                </c:pt>
                <c:pt idx="364">
                  <c:v>4.9673453122818523E-4</c:v>
                </c:pt>
                <c:pt idx="365">
                  <c:v>4.9672413205173536E-4</c:v>
                </c:pt>
                <c:pt idx="366">
                  <c:v>4.9671373445186301E-4</c:v>
                </c:pt>
                <c:pt idx="367">
                  <c:v>4.9670333842822417E-4</c:v>
                </c:pt>
                <c:pt idx="368">
                  <c:v>4.9669294398047503E-4</c:v>
                </c:pt>
                <c:pt idx="369">
                  <c:v>4.9668255110827211E-4</c:v>
                </c:pt>
                <c:pt idx="370">
                  <c:v>4.9667215981127183E-4</c:v>
                </c:pt>
                <c:pt idx="371">
                  <c:v>4.9666177008913072E-4</c:v>
                </c:pt>
                <c:pt idx="372">
                  <c:v>4.9665138194150541E-4</c:v>
                </c:pt>
                <c:pt idx="373">
                  <c:v>4.9664099536805264E-4</c:v>
                </c:pt>
                <c:pt idx="374">
                  <c:v>4.9663061036842938E-4</c:v>
                </c:pt>
                <c:pt idx="375">
                  <c:v>4.9662022694229257E-4</c:v>
                </c:pt>
                <c:pt idx="376">
                  <c:v>4.9660984508929928E-4</c:v>
                </c:pt>
                <c:pt idx="377">
                  <c:v>4.9659946480910659E-4</c:v>
                </c:pt>
                <c:pt idx="378">
                  <c:v>4.9658908610137188E-4</c:v>
                </c:pt>
                <c:pt idx="379">
                  <c:v>4.9657870896575255E-4</c:v>
                </c:pt>
                <c:pt idx="380">
                  <c:v>4.9656833340190598E-4</c:v>
                </c:pt>
                <c:pt idx="381">
                  <c:v>4.9655795940948991E-4</c:v>
                </c:pt>
                <c:pt idx="382">
                  <c:v>4.9654758698816181E-4</c:v>
                </c:pt>
                <c:pt idx="383">
                  <c:v>4.9653721613757975E-4</c:v>
                </c:pt>
                <c:pt idx="384">
                  <c:v>4.9652684685740122E-4</c:v>
                </c:pt>
                <c:pt idx="385">
                  <c:v>4.9651647914728447E-4</c:v>
                </c:pt>
                <c:pt idx="386">
                  <c:v>4.9650611300688767E-4</c:v>
                </c:pt>
                <c:pt idx="387">
                  <c:v>4.9649574843586885E-4</c:v>
                </c:pt>
                <c:pt idx="388">
                  <c:v>4.9648538543388648E-4</c:v>
                </c:pt>
                <c:pt idx="389">
                  <c:v>4.9647502400059873E-4</c:v>
                </c:pt>
                <c:pt idx="390">
                  <c:v>4.9646466413566439E-4</c:v>
                </c:pt>
                <c:pt idx="391">
                  <c:v>4.9645430583874182E-4</c:v>
                </c:pt>
                <c:pt idx="392">
                  <c:v>4.9644394910948984E-4</c:v>
                </c:pt>
                <c:pt idx="393">
                  <c:v>4.9643359394756714E-4</c:v>
                </c:pt>
                <c:pt idx="394">
                  <c:v>4.9642324035263272E-4</c:v>
                </c:pt>
                <c:pt idx="395">
                  <c:v>4.9641288832434562E-4</c:v>
                </c:pt>
                <c:pt idx="396">
                  <c:v>4.9640253786236484E-4</c:v>
                </c:pt>
                <c:pt idx="397">
                  <c:v>4.9639218896634974E-4</c:v>
                </c:pt>
                <c:pt idx="398">
                  <c:v>4.9638184163595966E-4</c:v>
                </c:pt>
                <c:pt idx="399">
                  <c:v>4.9637149587085383E-4</c:v>
                </c:pt>
                <c:pt idx="400">
                  <c:v>4.9636115167069181E-4</c:v>
                </c:pt>
                <c:pt idx="401">
                  <c:v>4.9635080903513338E-4</c:v>
                </c:pt>
                <c:pt idx="402">
                  <c:v>4.9634046796383821E-4</c:v>
                </c:pt>
                <c:pt idx="403">
                  <c:v>4.9633012845646607E-4</c:v>
                </c:pt>
                <c:pt idx="404">
                  <c:v>4.9631979051267686E-4</c:v>
                </c:pt>
                <c:pt idx="405">
                  <c:v>4.9630945413213056E-4</c:v>
                </c:pt>
                <c:pt idx="406">
                  <c:v>4.962991193144875E-4</c:v>
                </c:pt>
                <c:pt idx="407">
                  <c:v>4.9628878605940778E-4</c:v>
                </c:pt>
                <c:pt idx="408">
                  <c:v>4.9627845436655172E-4</c:v>
                </c:pt>
                <c:pt idx="409">
                  <c:v>4.9626812423557984E-4</c:v>
                </c:pt>
                <c:pt idx="410">
                  <c:v>4.962577956661526E-4</c:v>
                </c:pt>
                <c:pt idx="411">
                  <c:v>4.9624746865793072E-4</c:v>
                </c:pt>
                <c:pt idx="412">
                  <c:v>4.9623714321057476E-4</c:v>
                </c:pt>
                <c:pt idx="413">
                  <c:v>4.9622681932374579E-4</c:v>
                </c:pt>
                <c:pt idx="414">
                  <c:v>4.9621649699710456E-4</c:v>
                </c:pt>
                <c:pt idx="415">
                  <c:v>4.9620617623031226E-4</c:v>
                </c:pt>
                <c:pt idx="416">
                  <c:v>4.9619585702302986E-4</c:v>
                </c:pt>
                <c:pt idx="417">
                  <c:v>4.9618553937491865E-4</c:v>
                </c:pt>
                <c:pt idx="418">
                  <c:v>4.9617522328564015E-4</c:v>
                </c:pt>
                <c:pt idx="419">
                  <c:v>4.9616490875485555E-4</c:v>
                </c:pt>
                <c:pt idx="420">
                  <c:v>4.9615459578222657E-4</c:v>
                </c:pt>
                <c:pt idx="421">
                  <c:v>4.9614428436741472E-4</c:v>
                </c:pt>
                <c:pt idx="422">
                  <c:v>4.9613397451008184E-4</c:v>
                </c:pt>
                <c:pt idx="423">
                  <c:v>4.9612366620988978E-4</c:v>
                </c:pt>
                <c:pt idx="424">
                  <c:v>4.9611335946650047E-4</c:v>
                </c:pt>
                <c:pt idx="425">
                  <c:v>4.9610305427957586E-4</c:v>
                </c:pt>
                <c:pt idx="426">
                  <c:v>4.9609275064877822E-4</c:v>
                </c:pt>
                <c:pt idx="427">
                  <c:v>4.9608244857376983E-4</c:v>
                </c:pt>
                <c:pt idx="428">
                  <c:v>4.9607214805421306E-4</c:v>
                </c:pt>
                <c:pt idx="429">
                  <c:v>4.9606184908977007E-4</c:v>
                </c:pt>
                <c:pt idx="430">
                  <c:v>4.9605155168010368E-4</c:v>
                </c:pt>
                <c:pt idx="431">
                  <c:v>4.960412558248766E-4</c:v>
                </c:pt>
                <c:pt idx="432">
                  <c:v>4.960309615237513E-4</c:v>
                </c:pt>
                <c:pt idx="433">
                  <c:v>4.9602066877639083E-4</c:v>
                </c:pt>
                <c:pt idx="434">
                  <c:v>4.960103775824581E-4</c:v>
                </c:pt>
                <c:pt idx="435">
                  <c:v>4.9600008794161625E-4</c:v>
                </c:pt>
                <c:pt idx="436">
                  <c:v>4.9598979985352831E-4</c:v>
                </c:pt>
                <c:pt idx="437">
                  <c:v>4.9597951331785764E-4</c:v>
                </c:pt>
                <c:pt idx="438">
                  <c:v>4.9596922833426737E-4</c:v>
                </c:pt>
                <c:pt idx="439">
                  <c:v>4.9595894490242118E-4</c:v>
                </c:pt>
                <c:pt idx="440">
                  <c:v>4.9594866302198255E-4</c:v>
                </c:pt>
                <c:pt idx="441">
                  <c:v>4.9593838269261503E-4</c:v>
                </c:pt>
                <c:pt idx="442">
                  <c:v>4.9592810391398253E-4</c:v>
                </c:pt>
                <c:pt idx="443">
                  <c:v>4.9591782668574884E-4</c:v>
                </c:pt>
                <c:pt idx="444">
                  <c:v>4.9590755100757786E-4</c:v>
                </c:pt>
                <c:pt idx="445">
                  <c:v>4.958972768791338E-4</c:v>
                </c:pt>
                <c:pt idx="446">
                  <c:v>4.9588700430008067E-4</c:v>
                </c:pt>
                <c:pt idx="447">
                  <c:v>4.958767332700827E-4</c:v>
                </c:pt>
                <c:pt idx="448">
                  <c:v>4.9586646378880432E-4</c:v>
                </c:pt>
                <c:pt idx="449">
                  <c:v>4.9585619585590986E-4</c:v>
                </c:pt>
                <c:pt idx="450">
                  <c:v>4.9584592947106399E-4</c:v>
                </c:pt>
                <c:pt idx="451">
                  <c:v>4.9583566463393136E-4</c:v>
                </c:pt>
                <c:pt idx="452">
                  <c:v>4.9582540134417673E-4</c:v>
                </c:pt>
                <c:pt idx="453">
                  <c:v>4.9581513960146497E-4</c:v>
                </c:pt>
                <c:pt idx="454">
                  <c:v>4.9580487940546097E-4</c:v>
                </c:pt>
                <c:pt idx="455">
                  <c:v>4.9579462075582969E-4</c:v>
                </c:pt>
                <c:pt idx="456">
                  <c:v>4.9578436365223645E-4</c:v>
                </c:pt>
                <c:pt idx="457">
                  <c:v>4.9577410809434634E-4</c:v>
                </c:pt>
                <c:pt idx="458">
                  <c:v>4.9576385408182477E-4</c:v>
                </c:pt>
                <c:pt idx="459">
                  <c:v>4.9575360161433727E-4</c:v>
                </c:pt>
                <c:pt idx="460">
                  <c:v>4.9574335069154935E-4</c:v>
                </c:pt>
                <c:pt idx="461">
                  <c:v>4.9573310131312655E-4</c:v>
                </c:pt>
                <c:pt idx="462">
                  <c:v>4.9572285347873472E-4</c:v>
                </c:pt>
                <c:pt idx="463">
                  <c:v>4.9571260718803969E-4</c:v>
                </c:pt>
                <c:pt idx="464">
                  <c:v>4.9570236244070743E-4</c:v>
                </c:pt>
                <c:pt idx="465">
                  <c:v>4.95692119236404E-4</c:v>
                </c:pt>
                <c:pt idx="466">
                  <c:v>4.9568187757479537E-4</c:v>
                </c:pt>
                <c:pt idx="467">
                  <c:v>4.9567163745554781E-4</c:v>
                </c:pt>
                <c:pt idx="468">
                  <c:v>4.9566139887832782E-4</c:v>
                </c:pt>
                <c:pt idx="469">
                  <c:v>4.9565116184280169E-4</c:v>
                </c:pt>
                <c:pt idx="470">
                  <c:v>4.9564092634863614E-4</c:v>
                </c:pt>
                <c:pt idx="471">
                  <c:v>4.9563069239549765E-4</c:v>
                </c:pt>
                <c:pt idx="472">
                  <c:v>4.9562045998305295E-4</c:v>
                </c:pt>
                <c:pt idx="473">
                  <c:v>4.9561022911096897E-4</c:v>
                </c:pt>
                <c:pt idx="474">
                  <c:v>4.9559999977891254E-4</c:v>
                </c:pt>
                <c:pt idx="475">
                  <c:v>4.955897719865507E-4</c:v>
                </c:pt>
                <c:pt idx="476">
                  <c:v>4.9557954573355059E-4</c:v>
                </c:pt>
                <c:pt idx="477">
                  <c:v>4.9556932101957947E-4</c:v>
                </c:pt>
                <c:pt idx="478">
                  <c:v>4.9555909784430462E-4</c:v>
                </c:pt>
                <c:pt idx="479">
                  <c:v>4.9554887620739349E-4</c:v>
                </c:pt>
                <c:pt idx="480">
                  <c:v>4.9553865610851367E-4</c:v>
                </c:pt>
                <c:pt idx="481">
                  <c:v>4.9552843754733275E-4</c:v>
                </c:pt>
                <c:pt idx="482">
                  <c:v>4.9551822052351841E-4</c:v>
                </c:pt>
                <c:pt idx="483">
                  <c:v>4.9550800503673847E-4</c:v>
                </c:pt>
                <c:pt idx="484">
                  <c:v>4.9549779108666071E-4</c:v>
                </c:pt>
                <c:pt idx="485">
                  <c:v>4.9548757867295349E-4</c:v>
                </c:pt>
                <c:pt idx="486">
                  <c:v>4.954773677952846E-4</c:v>
                </c:pt>
                <c:pt idx="487">
                  <c:v>4.9546715845332238E-4</c:v>
                </c:pt>
                <c:pt idx="488">
                  <c:v>4.9545695064673518E-4</c:v>
                </c:pt>
                <c:pt idx="489">
                  <c:v>4.9544674437519134E-4</c:v>
                </c:pt>
                <c:pt idx="490">
                  <c:v>4.9543653963835942E-4</c:v>
                </c:pt>
                <c:pt idx="491">
                  <c:v>4.9542633643590798E-4</c:v>
                </c:pt>
                <c:pt idx="492">
                  <c:v>4.9541613476750568E-4</c:v>
                </c:pt>
                <c:pt idx="493">
                  <c:v>4.9540593463282142E-4</c:v>
                </c:pt>
                <c:pt idx="494">
                  <c:v>4.9539573603152418E-4</c:v>
                </c:pt>
                <c:pt idx="495">
                  <c:v>4.9538553896328274E-4</c:v>
                </c:pt>
                <c:pt idx="496">
                  <c:v>4.953753434277662E-4</c:v>
                </c:pt>
                <c:pt idx="497">
                  <c:v>4.9536514942464388E-4</c:v>
                </c:pt>
              </c:numCache>
            </c:numRef>
          </c:val>
        </c:ser>
        <c:ser>
          <c:idx val="5"/>
          <c:order val="5"/>
          <c:tx>
            <c:strRef>
              <c:f>US!$T$3</c:f>
              <c:strCache>
                <c:ptCount val="1"/>
                <c:pt idx="0">
                  <c:v>predicted active cases</c:v>
                </c:pt>
              </c:strCache>
            </c:strRef>
          </c:tx>
          <c:spPr>
            <a:ln>
              <a:solidFill>
                <a:srgbClr val="C00000">
                  <a:alpha val="7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US!$T$4:$T$501</c:f>
              <c:numCache>
                <c:formatCode>0.0%</c:formatCode>
                <c:ptCount val="498"/>
                <c:pt idx="0">
                  <c:v>5.0117647058823525E-4</c:v>
                </c:pt>
                <c:pt idx="1">
                  <c:v>6.8537970588235296E-4</c:v>
                </c:pt>
                <c:pt idx="2">
                  <c:v>9.1047058823529416E-4</c:v>
                </c:pt>
                <c:pt idx="3">
                  <c:v>1.1249323529411764E-3</c:v>
                </c:pt>
                <c:pt idx="4">
                  <c:v>1.4170138235294117E-3</c:v>
                </c:pt>
                <c:pt idx="5">
                  <c:v>1.7702597058823532E-3</c:v>
                </c:pt>
                <c:pt idx="6">
                  <c:v>2.1454111764705884E-3</c:v>
                </c:pt>
                <c:pt idx="7">
                  <c:v>2.5491088235294118E-3</c:v>
                </c:pt>
                <c:pt idx="8">
                  <c:v>2.9302326470588233E-3</c:v>
                </c:pt>
                <c:pt idx="9">
                  <c:v>3.3916491176470588E-3</c:v>
                </c:pt>
                <c:pt idx="10">
                  <c:v>3.9154411764705885E-3</c:v>
                </c:pt>
                <c:pt idx="11">
                  <c:v>4.478533823529412E-3</c:v>
                </c:pt>
                <c:pt idx="12">
                  <c:v>5.095294117647059E-3</c:v>
                </c:pt>
                <c:pt idx="13">
                  <c:v>5.7635294117647055E-3</c:v>
                </c:pt>
                <c:pt idx="14">
                  <c:v>6.431341092436974E-3</c:v>
                </c:pt>
                <c:pt idx="15">
                  <c:v>6.7864663865546213E-3</c:v>
                </c:pt>
                <c:pt idx="16">
                  <c:v>7.1398375630252102E-3</c:v>
                </c:pt>
                <c:pt idx="17">
                  <c:v>7.5721440336134465E-3</c:v>
                </c:pt>
                <c:pt idx="18">
                  <c:v>7.9411769747899166E-3</c:v>
                </c:pt>
                <c:pt idx="19">
                  <c:v>8.4208655042016817E-3</c:v>
                </c:pt>
                <c:pt idx="20">
                  <c:v>8.7860769747899158E-3</c:v>
                </c:pt>
                <c:pt idx="21">
                  <c:v>8.9933343277310927E-3</c:v>
                </c:pt>
                <c:pt idx="22">
                  <c:v>9.2208266806722682E-3</c:v>
                </c:pt>
                <c:pt idx="23">
                  <c:v>9.5037612755102044E-3</c:v>
                </c:pt>
                <c:pt idx="24">
                  <c:v>9.746688009162098E-3</c:v>
                </c:pt>
                <c:pt idx="25">
                  <c:v>9.9693201152869573E-3</c:v>
                </c:pt>
                <c:pt idx="26">
                  <c:v>1.0155608001948216E-2</c:v>
                </c:pt>
                <c:pt idx="27">
                  <c:v>1.0304775368976338E-2</c:v>
                </c:pt>
                <c:pt idx="28">
                  <c:v>1.0413067496610666E-2</c:v>
                </c:pt>
                <c:pt idx="29">
                  <c:v>1.071048655623057E-2</c:v>
                </c:pt>
                <c:pt idx="30">
                  <c:v>1.0991946789273354E-2</c:v>
                </c:pt>
                <c:pt idx="31">
                  <c:v>1.1226947896054697E-2</c:v>
                </c:pt>
                <c:pt idx="32">
                  <c:v>1.1465666429815821E-2</c:v>
                </c:pt>
                <c:pt idx="33">
                  <c:v>1.1550872815576122E-2</c:v>
                </c:pt>
                <c:pt idx="34">
                  <c:v>1.1734625321544172E-2</c:v>
                </c:pt>
                <c:pt idx="35">
                  <c:v>1.2061607203900907E-2</c:v>
                </c:pt>
                <c:pt idx="36">
                  <c:v>1.2416153364682669E-2</c:v>
                </c:pt>
                <c:pt idx="37">
                  <c:v>1.2662325776955466E-2</c:v>
                </c:pt>
                <c:pt idx="38">
                  <c:v>1.338415043403406E-2</c:v>
                </c:pt>
                <c:pt idx="39">
                  <c:v>1.3664038550423481E-2</c:v>
                </c:pt>
                <c:pt idx="40">
                  <c:v>1.4463213370569678E-2</c:v>
                </c:pt>
                <c:pt idx="41">
                  <c:v>1.4794320353814696E-2</c:v>
                </c:pt>
                <c:pt idx="42">
                  <c:v>1.5695592742957669E-2</c:v>
                </c:pt>
                <c:pt idx="43">
                  <c:v>1.6101692490590565E-2</c:v>
                </c:pt>
                <c:pt idx="44">
                  <c:v>1.6514500429272289E-2</c:v>
                </c:pt>
                <c:pt idx="45">
                  <c:v>1.7555694574562648E-2</c:v>
                </c:pt>
                <c:pt idx="46">
                  <c:v>1.8039915893269507E-2</c:v>
                </c:pt>
                <c:pt idx="47">
                  <c:v>1.9215417886029214E-2</c:v>
                </c:pt>
                <c:pt idx="48">
                  <c:v>1.9801018544909392E-2</c:v>
                </c:pt>
                <c:pt idx="49">
                  <c:v>2.1152819753169221E-2</c:v>
                </c:pt>
                <c:pt idx="50">
                  <c:v>2.1845369245405387E-2</c:v>
                </c:pt>
                <c:pt idx="51">
                  <c:v>2.2560682909748851E-2</c:v>
                </c:pt>
                <c:pt idx="52">
                  <c:v>2.3666179180161201E-2</c:v>
                </c:pt>
                <c:pt idx="53">
                  <c:v>2.4442090731434746E-2</c:v>
                </c:pt>
                <c:pt idx="54">
                  <c:v>2.5637578231562461E-2</c:v>
                </c:pt>
                <c:pt idx="55">
                  <c:v>2.6474709689478373E-2</c:v>
                </c:pt>
                <c:pt idx="56">
                  <c:v>2.6789135017480925E-2</c:v>
                </c:pt>
                <c:pt idx="57">
                  <c:v>2.7610657041302285E-2</c:v>
                </c:pt>
                <c:pt idx="58">
                  <c:v>2.8460994725970089E-2</c:v>
                </c:pt>
                <c:pt idx="59">
                  <c:v>2.9758973558962454E-2</c:v>
                </c:pt>
                <c:pt idx="60">
                  <c:v>3.0653005541349684E-2</c:v>
                </c:pt>
                <c:pt idx="61">
                  <c:v>3.089782873709282E-2</c:v>
                </c:pt>
                <c:pt idx="62">
                  <c:v>3.1739509958086935E-2</c:v>
                </c:pt>
                <c:pt idx="63">
                  <c:v>3.185916434610208E-2</c:v>
                </c:pt>
                <c:pt idx="64">
                  <c:v>3.2615812897226669E-2</c:v>
                </c:pt>
                <c:pt idx="65">
                  <c:v>3.337321431317658E-2</c:v>
                </c:pt>
                <c:pt idx="66">
                  <c:v>3.3293042318166537E-2</c:v>
                </c:pt>
                <c:pt idx="67">
                  <c:v>3.3952652175385047E-2</c:v>
                </c:pt>
                <c:pt idx="68">
                  <c:v>3.3698661661025232E-2</c:v>
                </c:pt>
                <c:pt idx="69">
                  <c:v>3.4230831447478502E-2</c:v>
                </c:pt>
                <c:pt idx="70">
                  <c:v>3.4736864750689024E-2</c:v>
                </c:pt>
                <c:pt idx="71">
                  <c:v>3.5253523667761237E-2</c:v>
                </c:pt>
                <c:pt idx="72">
                  <c:v>3.5742533327297217E-2</c:v>
                </c:pt>
                <c:pt idx="73">
                  <c:v>3.5319174298259925E-2</c:v>
                </c:pt>
                <c:pt idx="74">
                  <c:v>3.5797556735240696E-2</c:v>
                </c:pt>
                <c:pt idx="75">
                  <c:v>3.6244234125504378E-2</c:v>
                </c:pt>
                <c:pt idx="76">
                  <c:v>3.6704093199993487E-2</c:v>
                </c:pt>
                <c:pt idx="77">
                  <c:v>3.7132785465834095E-2</c:v>
                </c:pt>
                <c:pt idx="78">
                  <c:v>3.7582630386639143E-2</c:v>
                </c:pt>
                <c:pt idx="79">
                  <c:v>3.8007047363972223E-2</c:v>
                </c:pt>
                <c:pt idx="80">
                  <c:v>3.8404037806899043E-2</c:v>
                </c:pt>
                <c:pt idx="81">
                  <c:v>3.8834575969728079E-2</c:v>
                </c:pt>
                <c:pt idx="82">
                  <c:v>3.9245619079320518E-2</c:v>
                </c:pt>
                <c:pt idx="83">
                  <c:v>3.970389615666739E-2</c:v>
                </c:pt>
                <c:pt idx="84">
                  <c:v>4.0154126856117162E-2</c:v>
                </c:pt>
                <c:pt idx="85">
                  <c:v>4.0597486348541427E-2</c:v>
                </c:pt>
                <c:pt idx="86">
                  <c:v>4.1032655385453795E-2</c:v>
                </c:pt>
                <c:pt idx="87">
                  <c:v>4.1304250728549895E-2</c:v>
                </c:pt>
                <c:pt idx="88">
                  <c:v>4.1626391147079216E-2</c:v>
                </c:pt>
                <c:pt idx="89">
                  <c:v>4.1932819303603069E-2</c:v>
                </c:pt>
                <c:pt idx="90">
                  <c:v>4.2224728894705216E-2</c:v>
                </c:pt>
                <c:pt idx="91">
                  <c:v>4.2500123553055082E-2</c:v>
                </c:pt>
                <c:pt idx="92">
                  <c:v>4.2760299037820852E-2</c:v>
                </c:pt>
                <c:pt idx="93">
                  <c:v>4.3002625696705696E-2</c:v>
                </c:pt>
                <c:pt idx="94">
                  <c:v>4.3227876227933587E-2</c:v>
                </c:pt>
                <c:pt idx="95">
                  <c:v>4.3437038988690495E-2</c:v>
                </c:pt>
                <c:pt idx="96">
                  <c:v>4.3626528099939554E-2</c:v>
                </c:pt>
                <c:pt idx="97">
                  <c:v>4.379655929454597E-2</c:v>
                </c:pt>
                <c:pt idx="98">
                  <c:v>4.3942336588734823E-2</c:v>
                </c:pt>
                <c:pt idx="99">
                  <c:v>4.406293885826422E-2</c:v>
                </c:pt>
                <c:pt idx="100">
                  <c:v>4.4157324390515784E-2</c:v>
                </c:pt>
                <c:pt idx="101">
                  <c:v>4.4224497946206746E-2</c:v>
                </c:pt>
                <c:pt idx="102">
                  <c:v>4.4274997204140125E-2</c:v>
                </c:pt>
                <c:pt idx="103">
                  <c:v>4.4304098656309493E-2</c:v>
                </c:pt>
                <c:pt idx="104">
                  <c:v>4.4311668237260113E-2</c:v>
                </c:pt>
                <c:pt idx="105">
                  <c:v>4.4297497574502784E-2</c:v>
                </c:pt>
                <c:pt idx="106">
                  <c:v>4.4261517957410762E-2</c:v>
                </c:pt>
                <c:pt idx="107">
                  <c:v>4.4203567064286048E-2</c:v>
                </c:pt>
                <c:pt idx="108">
                  <c:v>4.4123669367804742E-2</c:v>
                </c:pt>
                <c:pt idx="109">
                  <c:v>4.5214129958378188E-2</c:v>
                </c:pt>
                <c:pt idx="110">
                  <c:v>4.6389106357635435E-2</c:v>
                </c:pt>
                <c:pt idx="111">
                  <c:v>4.7650825095601576E-2</c:v>
                </c:pt>
                <c:pt idx="112">
                  <c:v>4.9007296167847013E-2</c:v>
                </c:pt>
                <c:pt idx="113">
                  <c:v>5.0467424491254305E-2</c:v>
                </c:pt>
                <c:pt idx="114">
                  <c:v>5.2040753362791056E-2</c:v>
                </c:pt>
                <c:pt idx="115">
                  <c:v>5.373749576395178E-2</c:v>
                </c:pt>
                <c:pt idx="116">
                  <c:v>5.5568553213166345E-2</c:v>
                </c:pt>
                <c:pt idx="117">
                  <c:v>5.6108490044771933E-2</c:v>
                </c:pt>
                <c:pt idx="118">
                  <c:v>5.6669865567187255E-2</c:v>
                </c:pt>
                <c:pt idx="119">
                  <c:v>5.7261468593819517E-2</c:v>
                </c:pt>
                <c:pt idx="120">
                  <c:v>5.7886326641011274E-2</c:v>
                </c:pt>
                <c:pt idx="121">
                  <c:v>5.8547576939387738E-2</c:v>
                </c:pt>
                <c:pt idx="122">
                  <c:v>5.9248503454654093E-2</c:v>
                </c:pt>
                <c:pt idx="123">
                  <c:v>5.8800197202485437E-2</c:v>
                </c:pt>
                <c:pt idx="124">
                  <c:v>5.8216229315023828E-2</c:v>
                </c:pt>
                <c:pt idx="125">
                  <c:v>5.7487510704895446E-2</c:v>
                </c:pt>
                <c:pt idx="126">
                  <c:v>5.6599064006389352E-2</c:v>
                </c:pt>
                <c:pt idx="127">
                  <c:v>5.553457407813428E-2</c:v>
                </c:pt>
                <c:pt idx="128">
                  <c:v>5.4276292324953561E-2</c:v>
                </c:pt>
                <c:pt idx="129">
                  <c:v>5.4123909351148421E-2</c:v>
                </c:pt>
                <c:pt idx="130">
                  <c:v>5.3808787054692352E-2</c:v>
                </c:pt>
                <c:pt idx="131">
                  <c:v>5.4735850102482761E-2</c:v>
                </c:pt>
                <c:pt idx="132">
                  <c:v>5.5699838649652209E-2</c:v>
                </c:pt>
                <c:pt idx="133">
                  <c:v>5.5375170211462127E-2</c:v>
                </c:pt>
                <c:pt idx="134">
                  <c:v>5.4988331897544436E-2</c:v>
                </c:pt>
                <c:pt idx="135">
                  <c:v>5.4540240190515309E-2</c:v>
                </c:pt>
                <c:pt idx="136">
                  <c:v>5.5298123789623031E-2</c:v>
                </c:pt>
                <c:pt idx="137">
                  <c:v>5.478722467072665E-2</c:v>
                </c:pt>
                <c:pt idx="138">
                  <c:v>5.4272431964800548E-2</c:v>
                </c:pt>
                <c:pt idx="139">
                  <c:v>5.3768163401223694E-2</c:v>
                </c:pt>
                <c:pt idx="140">
                  <c:v>5.3284044178643436E-2</c:v>
                </c:pt>
                <c:pt idx="141">
                  <c:v>5.2830978513604548E-2</c:v>
                </c:pt>
                <c:pt idx="142">
                  <c:v>5.2421307222983791E-2</c:v>
                </c:pt>
                <c:pt idx="143">
                  <c:v>5.1930703847564187E-2</c:v>
                </c:pt>
                <c:pt idx="144">
                  <c:v>5.1417501583632133E-2</c:v>
                </c:pt>
                <c:pt idx="145">
                  <c:v>5.0894896222319561E-2</c:v>
                </c:pt>
                <c:pt idx="146">
                  <c:v>5.0257226577028961E-2</c:v>
                </c:pt>
                <c:pt idx="147">
                  <c:v>5.0814717312631534E-2</c:v>
                </c:pt>
                <c:pt idx="148">
                  <c:v>5.1433091297791361E-2</c:v>
                </c:pt>
                <c:pt idx="149">
                  <c:v>5.2114377622390823E-2</c:v>
                </c:pt>
                <c:pt idx="150">
                  <c:v>5.1593632174946544E-2</c:v>
                </c:pt>
                <c:pt idx="151">
                  <c:v>5.2251264532173818E-2</c:v>
                </c:pt>
                <c:pt idx="152">
                  <c:v>5.1871094920285486E-2</c:v>
                </c:pt>
                <c:pt idx="153">
                  <c:v>5.1498249646590735E-2</c:v>
                </c:pt>
                <c:pt idx="154">
                  <c:v>5.1137087921459962E-2</c:v>
                </c:pt>
                <c:pt idx="155">
                  <c:v>5.0786929076427331E-2</c:v>
                </c:pt>
                <c:pt idx="156">
                  <c:v>5.0446418572504481E-2</c:v>
                </c:pt>
                <c:pt idx="157">
                  <c:v>4.893271969001798E-2</c:v>
                </c:pt>
                <c:pt idx="158">
                  <c:v>4.7385526492807521E-2</c:v>
                </c:pt>
                <c:pt idx="159">
                  <c:v>4.5812416249901261E-2</c:v>
                </c:pt>
                <c:pt idx="160">
                  <c:v>4.5154213371297866E-2</c:v>
                </c:pt>
                <c:pt idx="161">
                  <c:v>4.4509167752427539E-2</c:v>
                </c:pt>
                <c:pt idx="162">
                  <c:v>4.3780322977104054E-2</c:v>
                </c:pt>
                <c:pt idx="163">
                  <c:v>4.2957884467662806E-2</c:v>
                </c:pt>
                <c:pt idx="164">
                  <c:v>4.2031960030704751E-2</c:v>
                </c:pt>
                <c:pt idx="165">
                  <c:v>4.1088540731508721E-2</c:v>
                </c:pt>
                <c:pt idx="166">
                  <c:v>4.1152337186951223E-2</c:v>
                </c:pt>
                <c:pt idx="167">
                  <c:v>4.1244138446980001E-2</c:v>
                </c:pt>
                <c:pt idx="168">
                  <c:v>4.1360762854972227E-2</c:v>
                </c:pt>
                <c:pt idx="169">
                  <c:v>4.0691512488555542E-2</c:v>
                </c:pt>
                <c:pt idx="170">
                  <c:v>4.0009549194767964E-2</c:v>
                </c:pt>
                <c:pt idx="171">
                  <c:v>3.9316588464446335E-2</c:v>
                </c:pt>
                <c:pt idx="172">
                  <c:v>3.8674152516122461E-2</c:v>
                </c:pt>
                <c:pt idx="173">
                  <c:v>3.8833006190995785E-2</c:v>
                </c:pt>
                <c:pt idx="174">
                  <c:v>3.8145396861886713E-2</c:v>
                </c:pt>
                <c:pt idx="175">
                  <c:v>3.7460181667477666E-2</c:v>
                </c:pt>
                <c:pt idx="176">
                  <c:v>3.6781153064845917E-2</c:v>
                </c:pt>
                <c:pt idx="177">
                  <c:v>3.6114601435145555E-2</c:v>
                </c:pt>
                <c:pt idx="178">
                  <c:v>3.5467816062714819E-2</c:v>
                </c:pt>
                <c:pt idx="179">
                  <c:v>3.4849129739846746E-2</c:v>
                </c:pt>
                <c:pt idx="180">
                  <c:v>3.4261191202081515E-2</c:v>
                </c:pt>
                <c:pt idx="181">
                  <c:v>3.3634697917339126E-2</c:v>
                </c:pt>
                <c:pt idx="182">
                  <c:v>3.2965331465636696E-2</c:v>
                </c:pt>
                <c:pt idx="183">
                  <c:v>3.306054186828334E-2</c:v>
                </c:pt>
                <c:pt idx="184">
                  <c:v>3.3196796721626697E-2</c:v>
                </c:pt>
                <c:pt idx="185">
                  <c:v>3.3374395304911195E-2</c:v>
                </c:pt>
                <c:pt idx="186">
                  <c:v>3.3596108589703438E-2</c:v>
                </c:pt>
                <c:pt idx="187">
                  <c:v>3.3114856587669404E-2</c:v>
                </c:pt>
                <c:pt idx="188">
                  <c:v>3.2592091461457709E-2</c:v>
                </c:pt>
                <c:pt idx="189">
                  <c:v>3.2086334090790258E-2</c:v>
                </c:pt>
                <c:pt idx="190">
                  <c:v>3.1598503207473996E-2</c:v>
                </c:pt>
                <c:pt idx="191">
                  <c:v>3.1129041323681855E-2</c:v>
                </c:pt>
                <c:pt idx="192">
                  <c:v>3.0677993449615901E-2</c:v>
                </c:pt>
                <c:pt idx="193">
                  <c:v>3.0244924903674968E-2</c:v>
                </c:pt>
                <c:pt idx="194">
                  <c:v>2.9828831940228312E-2</c:v>
                </c:pt>
                <c:pt idx="195">
                  <c:v>2.9428493727171771E-2</c:v>
                </c:pt>
                <c:pt idx="196">
                  <c:v>2.9047205550497036E-2</c:v>
                </c:pt>
                <c:pt idx="197">
                  <c:v>2.868871994624167E-2</c:v>
                </c:pt>
                <c:pt idx="198">
                  <c:v>2.830419508043246E-2</c:v>
                </c:pt>
                <c:pt idx="199">
                  <c:v>2.7889453081311407E-2</c:v>
                </c:pt>
                <c:pt idx="200">
                  <c:v>2.744027941468434E-2</c:v>
                </c:pt>
                <c:pt idx="201">
                  <c:v>2.6952085472773772E-2</c:v>
                </c:pt>
                <c:pt idx="202">
                  <c:v>2.6468119651999598E-2</c:v>
                </c:pt>
                <c:pt idx="203">
                  <c:v>2.599137778785976E-2</c:v>
                </c:pt>
                <c:pt idx="204">
                  <c:v>2.5521093558086554E-2</c:v>
                </c:pt>
                <c:pt idx="205">
                  <c:v>2.5056394865318098E-2</c:v>
                </c:pt>
                <c:pt idx="206">
                  <c:v>2.4596343700393122E-2</c:v>
                </c:pt>
                <c:pt idx="207">
                  <c:v>2.413995812405631E-2</c:v>
                </c:pt>
                <c:pt idx="208">
                  <c:v>2.3686240111974434E-2</c:v>
                </c:pt>
                <c:pt idx="209">
                  <c:v>2.3234210029962912E-2</c:v>
                </c:pt>
                <c:pt idx="210">
                  <c:v>2.2782920475338368E-2</c:v>
                </c:pt>
                <c:pt idx="211">
                  <c:v>2.2331176484275177E-2</c:v>
                </c:pt>
                <c:pt idx="212">
                  <c:v>2.1877495429532965E-2</c:v>
                </c:pt>
                <c:pt idx="213">
                  <c:v>2.142333924367509E-2</c:v>
                </c:pt>
                <c:pt idx="214">
                  <c:v>2.0970501126364179E-2</c:v>
                </c:pt>
                <c:pt idx="215">
                  <c:v>2.0521113238270088E-2</c:v>
                </c:pt>
                <c:pt idx="216">
                  <c:v>2.0077684771182294E-2</c:v>
                </c:pt>
                <c:pt idx="217">
                  <c:v>1.9640207632041617E-2</c:v>
                </c:pt>
                <c:pt idx="218">
                  <c:v>1.920848493405564E-2</c:v>
                </c:pt>
                <c:pt idx="219">
                  <c:v>1.8782358283868168E-2</c:v>
                </c:pt>
                <c:pt idx="220">
                  <c:v>1.836171641114389E-2</c:v>
                </c:pt>
                <c:pt idx="221">
                  <c:v>1.7946501069880549E-2</c:v>
                </c:pt>
                <c:pt idx="222">
                  <c:v>1.7536711891699096E-2</c:v>
                </c:pt>
                <c:pt idx="223">
                  <c:v>1.7132409814933598E-2</c:v>
                </c:pt>
                <c:pt idx="224">
                  <c:v>1.6733718646725324E-2</c:v>
                </c:pt>
                <c:pt idx="225">
                  <c:v>1.6340825917018291E-2</c:v>
                </c:pt>
                <c:pt idx="226">
                  <c:v>1.610467799723338E-2</c:v>
                </c:pt>
                <c:pt idx="227">
                  <c:v>1.5881101795263433E-2</c:v>
                </c:pt>
                <c:pt idx="228">
                  <c:v>1.5670514359853498E-2</c:v>
                </c:pt>
                <c:pt idx="229">
                  <c:v>1.5473581693381184E-2</c:v>
                </c:pt>
                <c:pt idx="230">
                  <c:v>1.529088610774643E-2</c:v>
                </c:pt>
                <c:pt idx="231">
                  <c:v>1.5122899246031399E-2</c:v>
                </c:pt>
                <c:pt idx="232">
                  <c:v>1.4970123063904515E-2</c:v>
                </c:pt>
                <c:pt idx="233">
                  <c:v>1.4833102852437045E-2</c:v>
                </c:pt>
                <c:pt idx="234">
                  <c:v>1.4712427411461046E-2</c:v>
                </c:pt>
                <c:pt idx="235">
                  <c:v>1.4608728704438011E-2</c:v>
                </c:pt>
                <c:pt idx="236">
                  <c:v>1.4522681153255753E-2</c:v>
                </c:pt>
                <c:pt idx="237">
                  <c:v>1.445500061107197E-2</c:v>
                </c:pt>
                <c:pt idx="238">
                  <c:v>1.440644307363239E-2</c:v>
                </c:pt>
                <c:pt idx="239">
                  <c:v>1.4377803217056879E-2</c:v>
                </c:pt>
                <c:pt idx="240">
                  <c:v>1.421923518413812E-2</c:v>
                </c:pt>
                <c:pt idx="241">
                  <c:v>1.4066444554157316E-2</c:v>
                </c:pt>
                <c:pt idx="242">
                  <c:v>1.3919235606163718E-2</c:v>
                </c:pt>
                <c:pt idx="243">
                  <c:v>1.3777064605613291E-2</c:v>
                </c:pt>
                <c:pt idx="244">
                  <c:v>1.363931414747316E-2</c:v>
                </c:pt>
                <c:pt idx="245">
                  <c:v>1.3505295183760996E-2</c:v>
                </c:pt>
                <c:pt idx="246">
                  <c:v>1.337425029133696E-2</c:v>
                </c:pt>
                <c:pt idx="247">
                  <c:v>1.3245347865013794E-2</c:v>
                </c:pt>
                <c:pt idx="248">
                  <c:v>1.3117675137828013E-2</c:v>
                </c:pt>
                <c:pt idx="249">
                  <c:v>1.2990230826743056E-2</c:v>
                </c:pt>
                <c:pt idx="250">
                  <c:v>1.2861917421074521E-2</c:v>
                </c:pt>
                <c:pt idx="251">
                  <c:v>1.2731533119860311E-2</c:v>
                </c:pt>
                <c:pt idx="252">
                  <c:v>1.2597763422245193E-2</c:v>
                </c:pt>
                <c:pt idx="253">
                  <c:v>1.2459172371205108E-2</c:v>
                </c:pt>
                <c:pt idx="254">
                  <c:v>1.2314193445141609E-2</c:v>
                </c:pt>
                <c:pt idx="255">
                  <c:v>1.2170824399730183E-2</c:v>
                </c:pt>
                <c:pt idx="256">
                  <c:v>1.2028795420391473E-2</c:v>
                </c:pt>
                <c:pt idx="257">
                  <c:v>1.1887818076361741E-2</c:v>
                </c:pt>
                <c:pt idx="258">
                  <c:v>1.1747623139559739E-2</c:v>
                </c:pt>
                <c:pt idx="259">
                  <c:v>1.160796630369482E-2</c:v>
                </c:pt>
                <c:pt idx="260">
                  <c:v>1.1468634007848536E-2</c:v>
                </c:pt>
                <c:pt idx="261">
                  <c:v>1.1329449356581107E-2</c:v>
                </c:pt>
                <c:pt idx="262">
                  <c:v>1.1190278719639896E-2</c:v>
                </c:pt>
                <c:pt idx="263">
                  <c:v>1.1051039121821609E-2</c:v>
                </c:pt>
                <c:pt idx="264">
                  <c:v>1.0911706487751227E-2</c:v>
                </c:pt>
                <c:pt idx="265">
                  <c:v>1.0772324808797877E-2</c:v>
                </c:pt>
                <c:pt idx="266">
                  <c:v>1.0633016302836458E-2</c:v>
                </c:pt>
                <c:pt idx="267">
                  <c:v>1.0493992641500043E-2</c:v>
                </c:pt>
                <c:pt idx="268">
                  <c:v>1.0355567324096053E-2</c:v>
                </c:pt>
                <c:pt idx="269">
                  <c:v>1.0218169282661754E-2</c:v>
                </c:pt>
                <c:pt idx="270">
                  <c:v>1.0081750163552521E-2</c:v>
                </c:pt>
                <c:pt idx="271">
                  <c:v>9.9462751324875739E-3</c:v>
                </c:pt>
                <c:pt idx="272">
                  <c:v>9.8117255917024079E-3</c:v>
                </c:pt>
                <c:pt idx="273">
                  <c:v>9.678098833026734E-3</c:v>
                </c:pt>
                <c:pt idx="274">
                  <c:v>9.5454073181069927E-3</c:v>
                </c:pt>
                <c:pt idx="275">
                  <c:v>9.4136775653770721E-3</c:v>
                </c:pt>
                <c:pt idx="276">
                  <c:v>9.2829486180268442E-3</c:v>
                </c:pt>
                <c:pt idx="277">
                  <c:v>9.1532700296713086E-3</c:v>
                </c:pt>
                <c:pt idx="278">
                  <c:v>9.0246992942594386E-3</c:v>
                </c:pt>
                <c:pt idx="279">
                  <c:v>8.8972986389430526E-3</c:v>
                </c:pt>
                <c:pt idx="280">
                  <c:v>8.7711310902334628E-3</c:v>
                </c:pt>
                <c:pt idx="281">
                  <c:v>8.6462557147074653E-3</c:v>
                </c:pt>
                <c:pt idx="282">
                  <c:v>8.5227219257211911E-3</c:v>
                </c:pt>
                <c:pt idx="283">
                  <c:v>8.4005627369775453E-3</c:v>
                </c:pt>
                <c:pt idx="284">
                  <c:v>8.2797868322854393E-3</c:v>
                </c:pt>
                <c:pt idx="285">
                  <c:v>8.1604064611635971E-3</c:v>
                </c:pt>
                <c:pt idx="286">
                  <c:v>8.0424368447139741E-3</c:v>
                </c:pt>
                <c:pt idx="287">
                  <c:v>7.9258953445363756E-3</c:v>
                </c:pt>
                <c:pt idx="288">
                  <c:v>7.8108006106230744E-3</c:v>
                </c:pt>
                <c:pt idx="289">
                  <c:v>7.6971717297663464E-3</c:v>
                </c:pt>
                <c:pt idx="290">
                  <c:v>7.5850273980104174E-3</c:v>
                </c:pt>
                <c:pt idx="291">
                  <c:v>7.4743851433984945E-3</c:v>
                </c:pt>
                <c:pt idx="292">
                  <c:v>7.3652606304066698E-3</c:v>
                </c:pt>
                <c:pt idx="293">
                  <c:v>7.2576670834803925E-3</c:v>
                </c:pt>
                <c:pt idx="294">
                  <c:v>7.1516148738975513E-3</c:v>
                </c:pt>
                <c:pt idx="295">
                  <c:v>7.0471113218506468E-3</c:v>
                </c:pt>
                <c:pt idx="296">
                  <c:v>6.9441607742550988E-3</c:v>
                </c:pt>
                <c:pt idx="297">
                  <c:v>6.8427650284456597E-3</c:v>
                </c:pt>
                <c:pt idx="298">
                  <c:v>6.7429241827216243E-3</c:v>
                </c:pt>
                <c:pt idx="299">
                  <c:v>6.6446380067579896E-3</c:v>
                </c:pt>
                <c:pt idx="300">
                  <c:v>6.5479057106558811E-3</c:v>
                </c:pt>
                <c:pt idx="301">
                  <c:v>6.4527257354580802E-3</c:v>
                </c:pt>
                <c:pt idx="302">
                  <c:v>6.3590955822752527E-3</c:v>
                </c:pt>
                <c:pt idx="303">
                  <c:v>6.2670116831877107E-3</c:v>
                </c:pt>
                <c:pt idx="304">
                  <c:v>6.1764693159664392E-3</c:v>
                </c:pt>
                <c:pt idx="305">
                  <c:v>6.0874625633788853E-3</c:v>
                </c:pt>
                <c:pt idx="306">
                  <c:v>5.9999843163426013E-3</c:v>
                </c:pt>
                <c:pt idx="307">
                  <c:v>5.9140263183073095E-3</c:v>
                </c:pt>
                <c:pt idx="308">
                  <c:v>5.8295792459110629E-3</c:v>
                </c:pt>
                <c:pt idx="309">
                  <c:v>5.7466328180991637E-3</c:v>
                </c:pt>
                <c:pt idx="310">
                  <c:v>5.6651759224371941E-3</c:v>
                </c:pt>
                <c:pt idx="311">
                  <c:v>5.5851967432048438E-3</c:v>
                </c:pt>
                <c:pt idx="312">
                  <c:v>5.5066828709278851E-3</c:v>
                </c:pt>
                <c:pt idx="313">
                  <c:v>5.4296213671830088E-3</c:v>
                </c:pt>
                <c:pt idx="314">
                  <c:v>5.3539987516735311E-3</c:v>
                </c:pt>
                <c:pt idx="315">
                  <c:v>5.2798010020760049E-3</c:v>
                </c:pt>
                <c:pt idx="316">
                  <c:v>5.2070135661440049E-3</c:v>
                </c:pt>
                <c:pt idx="317">
                  <c:v>5.1356213844347912E-3</c:v>
                </c:pt>
                <c:pt idx="318">
                  <c:v>5.0966974485304887E-3</c:v>
                </c:pt>
                <c:pt idx="319">
                  <c:v>5.0606871002327088E-3</c:v>
                </c:pt>
                <c:pt idx="320">
                  <c:v>5.0276554349088813E-3</c:v>
                </c:pt>
                <c:pt idx="321">
                  <c:v>4.9976955300270057E-3</c:v>
                </c:pt>
                <c:pt idx="322">
                  <c:v>4.9709068118198516E-3</c:v>
                </c:pt>
                <c:pt idx="323">
                  <c:v>4.9473954806955973E-3</c:v>
                </c:pt>
                <c:pt idx="324">
                  <c:v>4.9272749725257749E-3</c:v>
                </c:pt>
                <c:pt idx="325">
                  <c:v>4.9106664396038639E-3</c:v>
                </c:pt>
                <c:pt idx="326">
                  <c:v>4.8976992522376129E-3</c:v>
                </c:pt>
                <c:pt idx="327">
                  <c:v>4.8885115231788283E-3</c:v>
                </c:pt>
                <c:pt idx="328">
                  <c:v>4.8832506587306798E-3</c:v>
                </c:pt>
                <c:pt idx="329">
                  <c:v>4.8820739424989797E-3</c:v>
                </c:pt>
                <c:pt idx="330">
                  <c:v>4.8851491528016325E-3</c:v>
                </c:pt>
                <c:pt idx="331">
                  <c:v>4.8926552148103788E-3</c:v>
                </c:pt>
                <c:pt idx="332">
                  <c:v>4.8736943618565764E-3</c:v>
                </c:pt>
                <c:pt idx="333">
                  <c:v>4.8560339226015915E-3</c:v>
                </c:pt>
                <c:pt idx="334">
                  <c:v>4.839588362103458E-3</c:v>
                </c:pt>
                <c:pt idx="335">
                  <c:v>4.8242407678373636E-3</c:v>
                </c:pt>
                <c:pt idx="336">
                  <c:v>4.8098612325140361E-3</c:v>
                </c:pt>
                <c:pt idx="337">
                  <c:v>4.796305681411186E-3</c:v>
                </c:pt>
                <c:pt idx="338">
                  <c:v>4.783414588364716E-3</c:v>
                </c:pt>
                <c:pt idx="339">
                  <c:v>4.7710115870686354E-3</c:v>
                </c:pt>
                <c:pt idx="340">
                  <c:v>4.7589019704591534E-3</c:v>
                </c:pt>
                <c:pt idx="341">
                  <c:v>4.7468710704828493E-3</c:v>
                </c:pt>
                <c:pt idx="342">
                  <c:v>4.7346825099775468E-3</c:v>
                </c:pt>
                <c:pt idx="343">
                  <c:v>4.7220763176857852E-3</c:v>
                </c:pt>
                <c:pt idx="344">
                  <c:v>4.7087668965353118E-3</c:v>
                </c:pt>
                <c:pt idx="345">
                  <c:v>4.6944408346983133E-3</c:v>
                </c:pt>
                <c:pt idx="346">
                  <c:v>4.6787545482765112E-3</c:v>
                </c:pt>
                <c:pt idx="347">
                  <c:v>4.6633064208030381E-3</c:v>
                </c:pt>
                <c:pt idx="348">
                  <c:v>4.6480294782506246E-3</c:v>
                </c:pt>
                <c:pt idx="349">
                  <c:v>4.6328569156862771E-3</c:v>
                </c:pt>
                <c:pt idx="350">
                  <c:v>4.6177253506780001E-3</c:v>
                </c:pt>
                <c:pt idx="351">
                  <c:v>4.6025758483748246E-3</c:v>
                </c:pt>
                <c:pt idx="352">
                  <c:v>4.5873550790028108E-3</c:v>
                </c:pt>
                <c:pt idx="353">
                  <c:v>4.5720166242000856E-3</c:v>
                </c:pt>
                <c:pt idx="354">
                  <c:v>4.5565224473686173E-3</c:v>
                </c:pt>
                <c:pt idx="355">
                  <c:v>4.540844544543246E-3</c:v>
                </c:pt>
                <c:pt idx="356">
                  <c:v>4.5249667937108723E-3</c:v>
                </c:pt>
                <c:pt idx="357">
                  <c:v>4.5088870220658592E-3</c:v>
                </c:pt>
                <c:pt idx="358">
                  <c:v>4.4926193123779887E-3</c:v>
                </c:pt>
                <c:pt idx="359">
                  <c:v>4.4761965714967466E-3</c:v>
                </c:pt>
                <c:pt idx="360">
                  <c:v>4.45967338601391E-3</c:v>
                </c:pt>
                <c:pt idx="361">
                  <c:v>4.4431291922679503E-3</c:v>
                </c:pt>
                <c:pt idx="362">
                  <c:v>4.4265477469276346E-3</c:v>
                </c:pt>
                <c:pt idx="363">
                  <c:v>4.4099159779414816E-3</c:v>
                </c:pt>
                <c:pt idx="364">
                  <c:v>4.3932242306136951E-3</c:v>
                </c:pt>
                <c:pt idx="365">
                  <c:v>4.3764662527031439E-3</c:v>
                </c:pt>
                <c:pt idx="366">
                  <c:v>4.359639114402211E-3</c:v>
                </c:pt>
                <c:pt idx="367">
                  <c:v>4.342743051336263E-3</c:v>
                </c:pt>
                <c:pt idx="368">
                  <c:v>4.3257812168774577E-3</c:v>
                </c:pt>
                <c:pt idx="369">
                  <c:v>4.3087593283418863E-3</c:v>
                </c:pt>
                <c:pt idx="370">
                  <c:v>4.2916851897344174E-3</c:v>
                </c:pt>
                <c:pt idx="371">
                  <c:v>4.2745680716038551E-3</c:v>
                </c:pt>
                <c:pt idx="372">
                  <c:v>4.2574179262534579E-3</c:v>
                </c:pt>
                <c:pt idx="373">
                  <c:v>4.2402444139978627E-3</c:v>
                </c:pt>
                <c:pt idx="374">
                  <c:v>4.2230557133439931E-3</c:v>
                </c:pt>
                <c:pt idx="375">
                  <c:v>4.2058570848767718E-3</c:v>
                </c:pt>
                <c:pt idx="376">
                  <c:v>4.1886491552247281E-3</c:v>
                </c:pt>
                <c:pt idx="377">
                  <c:v>4.171433593660308E-3</c:v>
                </c:pt>
                <c:pt idx="378">
                  <c:v>4.1542129796441002E-3</c:v>
                </c:pt>
                <c:pt idx="379">
                  <c:v>4.1369906435285786E-3</c:v>
                </c:pt>
                <c:pt idx="380">
                  <c:v>4.1197704990715437E-3</c:v>
                </c:pt>
                <c:pt idx="381">
                  <c:v>4.102556871335445E-3</c:v>
                </c:pt>
                <c:pt idx="382">
                  <c:v>4.0853543244723529E-3</c:v>
                </c:pt>
                <c:pt idx="383">
                  <c:v>4.06816749499464E-3</c:v>
                </c:pt>
                <c:pt idx="384">
                  <c:v>4.0510009373996674E-3</c:v>
                </c:pt>
                <c:pt idx="385">
                  <c:v>4.0338589904735803E-3</c:v>
                </c:pt>
                <c:pt idx="386">
                  <c:v>4.0167456742671694E-3</c:v>
                </c:pt>
                <c:pt idx="387">
                  <c:v>3.9996646296407709E-3</c:v>
                </c:pt>
                <c:pt idx="388">
                  <c:v>3.9826191144430997E-3</c:v>
                </c:pt>
                <c:pt idx="389">
                  <c:v>3.9656120728512878E-3</c:v>
                </c:pt>
                <c:pt idx="390">
                  <c:v>3.9486462971901276E-3</c:v>
                </c:pt>
                <c:pt idx="391">
                  <c:v>3.9317247047047201E-3</c:v>
                </c:pt>
                <c:pt idx="392">
                  <c:v>3.9148502808918195E-3</c:v>
                </c:pt>
                <c:pt idx="393">
                  <c:v>3.8980260275302634E-3</c:v>
                </c:pt>
                <c:pt idx="394">
                  <c:v>3.8812549175426215E-3</c:v>
                </c:pt>
                <c:pt idx="395">
                  <c:v>3.8645398575743333E-3</c:v>
                </c:pt>
                <c:pt idx="396">
                  <c:v>3.8478836590062088E-3</c:v>
                </c:pt>
                <c:pt idx="397">
                  <c:v>3.8312890178805506E-3</c:v>
                </c:pt>
                <c:pt idx="398">
                  <c:v>3.8147585039051682E-3</c:v>
                </c:pt>
                <c:pt idx="399">
                  <c:v>3.7982945582884392E-3</c:v>
                </c:pt>
                <c:pt idx="400">
                  <c:v>3.7818994996356571E-3</c:v>
                </c:pt>
                <c:pt idx="401">
                  <c:v>3.7655755364830374E-3</c:v>
                </c:pt>
                <c:pt idx="402">
                  <c:v>3.7493247842393445E-3</c:v>
                </c:pt>
                <c:pt idx="403">
                  <c:v>3.7331492833216373E-3</c:v>
                </c:pt>
                <c:pt idx="404">
                  <c:v>3.7170510140833472E-3</c:v>
                </c:pt>
                <c:pt idx="405">
                  <c:v>3.7010319027085199E-3</c:v>
                </c:pt>
                <c:pt idx="406">
                  <c:v>3.6850938105502974E-3</c:v>
                </c:pt>
                <c:pt idx="407">
                  <c:v>3.6692385263051206E-3</c:v>
                </c:pt>
                <c:pt idx="408">
                  <c:v>3.6534677609069382E-3</c:v>
                </c:pt>
                <c:pt idx="409">
                  <c:v>3.6377831448776532E-3</c:v>
                </c:pt>
                <c:pt idx="410">
                  <c:v>3.6221862278016108E-3</c:v>
                </c:pt>
                <c:pt idx="411">
                  <c:v>3.606678479530113E-3</c:v>
                </c:pt>
                <c:pt idx="412">
                  <c:v>3.5912612926710173E-3</c:v>
                </c:pt>
                <c:pt idx="413">
                  <c:v>3.5759359858839302E-3</c:v>
                </c:pt>
                <c:pt idx="414">
                  <c:v>3.5607038074899813E-3</c:v>
                </c:pt>
                <c:pt idx="415">
                  <c:v>3.5455659389246681E-3</c:v>
                </c:pt>
                <c:pt idx="416">
                  <c:v>3.5305234976224882E-3</c:v>
                </c:pt>
                <c:pt idx="417">
                  <c:v>3.5155775390344371E-3</c:v>
                </c:pt>
                <c:pt idx="418">
                  <c:v>3.5007290576574901E-3</c:v>
                </c:pt>
                <c:pt idx="419">
                  <c:v>3.4859789872149784E-3</c:v>
                </c:pt>
                <c:pt idx="420">
                  <c:v>3.4713282004869579E-3</c:v>
                </c:pt>
                <c:pt idx="421">
                  <c:v>3.4567775097721866E-3</c:v>
                </c:pt>
                <c:pt idx="422">
                  <c:v>3.4423276678463141E-3</c:v>
                </c:pt>
                <c:pt idx="423">
                  <c:v>3.4279793692797394E-3</c:v>
                </c:pt>
                <c:pt idx="424">
                  <c:v>3.4137332519870211E-3</c:v>
                </c:pt>
                <c:pt idx="425">
                  <c:v>3.399589898892694E-3</c:v>
                </c:pt>
                <c:pt idx="426">
                  <c:v>3.3855498396157587E-3</c:v>
                </c:pt>
                <c:pt idx="427">
                  <c:v>3.3716135520965246E-3</c:v>
                </c:pt>
                <c:pt idx="428">
                  <c:v>3.3577814641141592E-3</c:v>
                </c:pt>
                <c:pt idx="429">
                  <c:v>3.3440539546700093E-3</c:v>
                </c:pt>
                <c:pt idx="430">
                  <c:v>3.3304313552387286E-3</c:v>
                </c:pt>
                <c:pt idx="431">
                  <c:v>3.3169139509141125E-3</c:v>
                </c:pt>
                <c:pt idx="432">
                  <c:v>3.3035019814959769E-3</c:v>
                </c:pt>
                <c:pt idx="433">
                  <c:v>3.2901956425742443E-3</c:v>
                </c:pt>
                <c:pt idx="434">
                  <c:v>3.2769950866611674E-3</c:v>
                </c:pt>
                <c:pt idx="435">
                  <c:v>3.2639004243954811E-3</c:v>
                </c:pt>
                <c:pt idx="436">
                  <c:v>3.250911725784737E-3</c:v>
                </c:pt>
                <c:pt idx="437">
                  <c:v>3.2380290214582869E-3</c:v>
                </c:pt>
                <c:pt idx="438">
                  <c:v>3.2554845926431163E-3</c:v>
                </c:pt>
                <c:pt idx="439">
                  <c:v>3.2749904777816777E-3</c:v>
                </c:pt>
                <c:pt idx="440">
                  <c:v>3.296661641270981E-3</c:v>
                </c:pt>
                <c:pt idx="441">
                  <c:v>3.3206370279478519E-3</c:v>
                </c:pt>
                <c:pt idx="442">
                  <c:v>3.347064766316596E-3</c:v>
                </c:pt>
                <c:pt idx="443">
                  <c:v>3.3761027598436613E-3</c:v>
                </c:pt>
                <c:pt idx="444">
                  <c:v>3.4079193242965086E-3</c:v>
                </c:pt>
                <c:pt idx="445">
                  <c:v>3.4426938650063041E-3</c:v>
                </c:pt>
                <c:pt idx="446">
                  <c:v>3.480617596389323E-3</c:v>
                </c:pt>
                <c:pt idx="447">
                  <c:v>3.5218943061774105E-3</c:v>
                </c:pt>
                <c:pt idx="448">
                  <c:v>3.5667411669200637E-3</c:v>
                </c:pt>
                <c:pt idx="449">
                  <c:v>3.6153895974346752E-3</c:v>
                </c:pt>
                <c:pt idx="450">
                  <c:v>3.6680861769976675E-3</c:v>
                </c:pt>
                <c:pt idx="451">
                  <c:v>3.7250936151889302E-3</c:v>
                </c:pt>
                <c:pt idx="452">
                  <c:v>3.7564594916873651E-3</c:v>
                </c:pt>
                <c:pt idx="453">
                  <c:v>3.7887087506335202E-3</c:v>
                </c:pt>
                <c:pt idx="454">
                  <c:v>3.8217737223845043E-3</c:v>
                </c:pt>
                <c:pt idx="455">
                  <c:v>3.8555591514290682E-3</c:v>
                </c:pt>
                <c:pt idx="456">
                  <c:v>3.8899539243881726E-3</c:v>
                </c:pt>
                <c:pt idx="457">
                  <c:v>3.9248294205437521E-3</c:v>
                </c:pt>
                <c:pt idx="458">
                  <c:v>3.9600377104217436E-3</c:v>
                </c:pt>
                <c:pt idx="459">
                  <c:v>3.9954095975178929E-3</c:v>
                </c:pt>
                <c:pt idx="460">
                  <c:v>4.0307524909538629E-3</c:v>
                </c:pt>
                <c:pt idx="461">
                  <c:v>4.0658480959832235E-3</c:v>
                </c:pt>
                <c:pt idx="462">
                  <c:v>4.1004499083452982E-3</c:v>
                </c:pt>
                <c:pt idx="463">
                  <c:v>4.1342804974826113E-3</c:v>
                </c:pt>
                <c:pt idx="464">
                  <c:v>4.1670285625904583E-3</c:v>
                </c:pt>
                <c:pt idx="465">
                  <c:v>4.198345744349608E-3</c:v>
                </c:pt>
                <c:pt idx="466">
                  <c:v>4.2278431739997523E-3</c:v>
                </c:pt>
                <c:pt idx="467">
                  <c:v>4.2571488307330142E-3</c:v>
                </c:pt>
                <c:pt idx="468">
                  <c:v>4.2861905020075853E-3</c:v>
                </c:pt>
                <c:pt idx="469">
                  <c:v>4.3148947984657021E-3</c:v>
                </c:pt>
                <c:pt idx="470">
                  <c:v>4.3431900794203273E-3</c:v>
                </c:pt>
                <c:pt idx="471">
                  <c:v>4.3710076513263831E-3</c:v>
                </c:pt>
                <c:pt idx="472">
                  <c:v>4.39828315265532E-3</c:v>
                </c:pt>
                <c:pt idx="473">
                  <c:v>4.4249581481255506E-3</c:v>
                </c:pt>
                <c:pt idx="474">
                  <c:v>4.4509819556995244E-3</c:v>
                </c:pt>
                <c:pt idx="475">
                  <c:v>4.4763137319796956E-3</c:v>
                </c:pt>
                <c:pt idx="476">
                  <c:v>4.5009248440503044E-3</c:v>
                </c:pt>
                <c:pt idx="477">
                  <c:v>4.5248015584345297E-3</c:v>
                </c:pt>
                <c:pt idx="478">
                  <c:v>4.5479480806853477E-3</c:v>
                </c:pt>
                <c:pt idx="479">
                  <c:v>4.5703899822226298E-3</c:v>
                </c:pt>
                <c:pt idx="480">
                  <c:v>4.5921780543903305E-3</c:v>
                </c:pt>
                <c:pt idx="481">
                  <c:v>4.6133926333593901E-3</c:v>
                </c:pt>
                <c:pt idx="482">
                  <c:v>4.6340094128331693E-3</c:v>
                </c:pt>
                <c:pt idx="483">
                  <c:v>4.6540073554914504E-3</c:v>
                </c:pt>
                <c:pt idx="484">
                  <c:v>4.6733690592368959E-3</c:v>
                </c:pt>
                <c:pt idx="485">
                  <c:v>4.692080868975883E-3</c:v>
                </c:pt>
                <c:pt idx="486">
                  <c:v>4.71013291406964E-3</c:v>
                </c:pt>
                <c:pt idx="487">
                  <c:v>4.7275190545229906E-3</c:v>
                </c:pt>
                <c:pt idx="488">
                  <c:v>4.7442367162885257E-3</c:v>
                </c:pt>
                <c:pt idx="489">
                  <c:v>4.760286593332076E-3</c:v>
                </c:pt>
                <c:pt idx="490">
                  <c:v>4.7756721910657786E-3</c:v>
                </c:pt>
                <c:pt idx="491">
                  <c:v>4.7903991823771731E-3</c:v>
                </c:pt>
                <c:pt idx="492">
                  <c:v>4.8044745437329913E-3</c:v>
                </c:pt>
                <c:pt idx="493">
                  <c:v>4.8179054346783714E-3</c:v>
                </c:pt>
                <c:pt idx="494">
                  <c:v>4.8306977794462793E-3</c:v>
                </c:pt>
                <c:pt idx="495">
                  <c:v>4.8428545042947403E-3</c:v>
                </c:pt>
                <c:pt idx="496">
                  <c:v>4.8543733785541077E-3</c:v>
                </c:pt>
                <c:pt idx="497">
                  <c:v>4.8652536689522494E-3</c:v>
                </c:pt>
              </c:numCache>
            </c:numRef>
          </c:val>
        </c:ser>
        <c:ser>
          <c:idx val="6"/>
          <c:order val="6"/>
          <c:tx>
            <c:strRef>
              <c:f>US!$U$3</c:f>
              <c:strCache>
                <c:ptCount val="1"/>
                <c:pt idx="0">
                  <c:v>fraction of cases known</c:v>
                </c:pt>
              </c:strCache>
            </c:strRef>
          </c:tx>
          <c:spPr>
            <a:ln w="19050">
              <a:solidFill>
                <a:srgbClr val="00B0F0">
                  <a:alpha val="71000"/>
                </a:srgbClr>
              </a:solidFill>
              <a:prstDash val="dashDot"/>
            </a:ln>
          </c:spPr>
          <c:marker>
            <c:symbol val="none"/>
          </c:marker>
          <c:cat>
            <c:numRef>
              <c:f>US!$N$4:$N$501</c:f>
              <c:numCache>
                <c:formatCode>m/d/yy;@</c:formatCode>
                <c:ptCount val="498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</c:numCache>
            </c:numRef>
          </c:cat>
          <c:val>
            <c:numRef>
              <c:f>US!$U$4:$U$501</c:f>
              <c:numCache>
                <c:formatCode>0.0%</c:formatCode>
                <c:ptCount val="498"/>
                <c:pt idx="0">
                  <c:v>0.14084507042253522</c:v>
                </c:pt>
                <c:pt idx="1">
                  <c:v>0.14084507042253522</c:v>
                </c:pt>
                <c:pt idx="2">
                  <c:v>0.14084507042253522</c:v>
                </c:pt>
                <c:pt idx="3">
                  <c:v>0.14084507042253522</c:v>
                </c:pt>
                <c:pt idx="4">
                  <c:v>0.14084507042253522</c:v>
                </c:pt>
                <c:pt idx="5">
                  <c:v>0.14084507042253522</c:v>
                </c:pt>
                <c:pt idx="6">
                  <c:v>0.14084507042253522</c:v>
                </c:pt>
                <c:pt idx="7">
                  <c:v>0.14084507042253522</c:v>
                </c:pt>
                <c:pt idx="8">
                  <c:v>0.14084507042253522</c:v>
                </c:pt>
                <c:pt idx="9">
                  <c:v>0.14084507042253522</c:v>
                </c:pt>
                <c:pt idx="10">
                  <c:v>0.14084507042253522</c:v>
                </c:pt>
                <c:pt idx="11">
                  <c:v>0.14084507042253522</c:v>
                </c:pt>
                <c:pt idx="12">
                  <c:v>0.14084507042253522</c:v>
                </c:pt>
                <c:pt idx="13">
                  <c:v>0.14084507042253522</c:v>
                </c:pt>
                <c:pt idx="14">
                  <c:v>0.14084507042253522</c:v>
                </c:pt>
                <c:pt idx="15">
                  <c:v>0.14084507042253522</c:v>
                </c:pt>
                <c:pt idx="16">
                  <c:v>0.14084507042253522</c:v>
                </c:pt>
                <c:pt idx="17">
                  <c:v>0.14084507042253522</c:v>
                </c:pt>
                <c:pt idx="18">
                  <c:v>0.14084507042253522</c:v>
                </c:pt>
                <c:pt idx="19">
                  <c:v>0.14084507042253522</c:v>
                </c:pt>
                <c:pt idx="20">
                  <c:v>0.14084507042253522</c:v>
                </c:pt>
                <c:pt idx="21">
                  <c:v>0.14084507042253522</c:v>
                </c:pt>
                <c:pt idx="22">
                  <c:v>0.14084507042253522</c:v>
                </c:pt>
                <c:pt idx="23">
                  <c:v>0.14084507042253522</c:v>
                </c:pt>
                <c:pt idx="24">
                  <c:v>0.14084507042253522</c:v>
                </c:pt>
                <c:pt idx="25">
                  <c:v>0.14084507042253522</c:v>
                </c:pt>
                <c:pt idx="26">
                  <c:v>0.14084507042253522</c:v>
                </c:pt>
                <c:pt idx="27">
                  <c:v>0.14084507042253522</c:v>
                </c:pt>
                <c:pt idx="28">
                  <c:v>0.14084507042253522</c:v>
                </c:pt>
                <c:pt idx="29">
                  <c:v>0.14084507042253522</c:v>
                </c:pt>
                <c:pt idx="30">
                  <c:v>0.14084507042253522</c:v>
                </c:pt>
                <c:pt idx="31">
                  <c:v>0.14084507042253522</c:v>
                </c:pt>
                <c:pt idx="32">
                  <c:v>0.14084507042253522</c:v>
                </c:pt>
                <c:pt idx="33">
                  <c:v>0.14084507042253522</c:v>
                </c:pt>
                <c:pt idx="34">
                  <c:v>0.14084507042253522</c:v>
                </c:pt>
                <c:pt idx="35">
                  <c:v>0.14084507042253522</c:v>
                </c:pt>
                <c:pt idx="36">
                  <c:v>0.14084507042253522</c:v>
                </c:pt>
                <c:pt idx="37">
                  <c:v>0.14084507042253522</c:v>
                </c:pt>
                <c:pt idx="38">
                  <c:v>0.14084507042253522</c:v>
                </c:pt>
                <c:pt idx="39">
                  <c:v>0.14084507042253522</c:v>
                </c:pt>
                <c:pt idx="40">
                  <c:v>0.14084507042253522</c:v>
                </c:pt>
                <c:pt idx="41">
                  <c:v>0.14084507042253522</c:v>
                </c:pt>
                <c:pt idx="42">
                  <c:v>0.14084507042253522</c:v>
                </c:pt>
                <c:pt idx="43">
                  <c:v>0.14084507042253522</c:v>
                </c:pt>
                <c:pt idx="44">
                  <c:v>0.14084507042253522</c:v>
                </c:pt>
                <c:pt idx="45">
                  <c:v>0.14084507042253522</c:v>
                </c:pt>
                <c:pt idx="46">
                  <c:v>0.14084507042253522</c:v>
                </c:pt>
                <c:pt idx="47">
                  <c:v>0.14084507042253522</c:v>
                </c:pt>
                <c:pt idx="48">
                  <c:v>0.14084507042253522</c:v>
                </c:pt>
                <c:pt idx="49">
                  <c:v>0.14084507042253522</c:v>
                </c:pt>
                <c:pt idx="50">
                  <c:v>0.14084507042253522</c:v>
                </c:pt>
                <c:pt idx="51">
                  <c:v>0.14084507042253522</c:v>
                </c:pt>
                <c:pt idx="52">
                  <c:v>0.14084507042253522</c:v>
                </c:pt>
                <c:pt idx="53">
                  <c:v>0.14084507042253522</c:v>
                </c:pt>
                <c:pt idx="54">
                  <c:v>0.14084507042253522</c:v>
                </c:pt>
                <c:pt idx="55">
                  <c:v>0.14084507042253522</c:v>
                </c:pt>
                <c:pt idx="56">
                  <c:v>0.14084507042253522</c:v>
                </c:pt>
                <c:pt idx="57">
                  <c:v>0.14084507042253522</c:v>
                </c:pt>
                <c:pt idx="58">
                  <c:v>0.14084507042253522</c:v>
                </c:pt>
                <c:pt idx="59">
                  <c:v>0.14084507042253522</c:v>
                </c:pt>
                <c:pt idx="60">
                  <c:v>0.14084507042253522</c:v>
                </c:pt>
                <c:pt idx="61">
                  <c:v>0.14084507042253522</c:v>
                </c:pt>
                <c:pt idx="62">
                  <c:v>0.14084507042253522</c:v>
                </c:pt>
                <c:pt idx="63">
                  <c:v>0.14084507042253522</c:v>
                </c:pt>
                <c:pt idx="64">
                  <c:v>0.14084507042253522</c:v>
                </c:pt>
                <c:pt idx="65">
                  <c:v>0.14084507042253522</c:v>
                </c:pt>
                <c:pt idx="66">
                  <c:v>0.14084507042253522</c:v>
                </c:pt>
                <c:pt idx="67">
                  <c:v>0.14084507042253522</c:v>
                </c:pt>
                <c:pt idx="68">
                  <c:v>0.14084507042253522</c:v>
                </c:pt>
                <c:pt idx="69">
                  <c:v>0.14084507042253522</c:v>
                </c:pt>
                <c:pt idx="70">
                  <c:v>0.14084507042253522</c:v>
                </c:pt>
                <c:pt idx="71">
                  <c:v>0.14084507042253522</c:v>
                </c:pt>
                <c:pt idx="72">
                  <c:v>0.14084507042253522</c:v>
                </c:pt>
                <c:pt idx="73">
                  <c:v>0.14084507042253522</c:v>
                </c:pt>
                <c:pt idx="74">
                  <c:v>0.14084507042253522</c:v>
                </c:pt>
                <c:pt idx="75">
                  <c:v>0.14084507042253522</c:v>
                </c:pt>
                <c:pt idx="76">
                  <c:v>0.14084507042253522</c:v>
                </c:pt>
                <c:pt idx="77">
                  <c:v>0.14084507042253522</c:v>
                </c:pt>
                <c:pt idx="78">
                  <c:v>0.14084507042253522</c:v>
                </c:pt>
                <c:pt idx="79">
                  <c:v>0.14084507042253522</c:v>
                </c:pt>
                <c:pt idx="80">
                  <c:v>0.14084507042253522</c:v>
                </c:pt>
                <c:pt idx="81">
                  <c:v>0.14084507042253522</c:v>
                </c:pt>
                <c:pt idx="82">
                  <c:v>0.14084507042253522</c:v>
                </c:pt>
                <c:pt idx="83">
                  <c:v>0.14084507042253522</c:v>
                </c:pt>
                <c:pt idx="84">
                  <c:v>0.14084507042253522</c:v>
                </c:pt>
                <c:pt idx="85">
                  <c:v>0.14084507042253522</c:v>
                </c:pt>
                <c:pt idx="86">
                  <c:v>0.14084507042253522</c:v>
                </c:pt>
                <c:pt idx="87">
                  <c:v>0.14084507042253522</c:v>
                </c:pt>
                <c:pt idx="88">
                  <c:v>0.14084507042253522</c:v>
                </c:pt>
                <c:pt idx="89">
                  <c:v>0.14084507042253522</c:v>
                </c:pt>
                <c:pt idx="90">
                  <c:v>0.14084507042253522</c:v>
                </c:pt>
                <c:pt idx="91">
                  <c:v>0.14084507042253522</c:v>
                </c:pt>
                <c:pt idx="92">
                  <c:v>0.14084507042253522</c:v>
                </c:pt>
                <c:pt idx="93">
                  <c:v>0.14084507042253522</c:v>
                </c:pt>
                <c:pt idx="94">
                  <c:v>0.14084507042253522</c:v>
                </c:pt>
                <c:pt idx="95">
                  <c:v>0.14084507042253522</c:v>
                </c:pt>
                <c:pt idx="96">
                  <c:v>0.14084507042253522</c:v>
                </c:pt>
                <c:pt idx="97">
                  <c:v>0.14084507042253522</c:v>
                </c:pt>
                <c:pt idx="98">
                  <c:v>0.14084507042253522</c:v>
                </c:pt>
                <c:pt idx="99">
                  <c:v>0.14084507042253522</c:v>
                </c:pt>
                <c:pt idx="100">
                  <c:v>0.14084507042253522</c:v>
                </c:pt>
                <c:pt idx="101">
                  <c:v>0.14084507042253522</c:v>
                </c:pt>
                <c:pt idx="102">
                  <c:v>0.14084507042253522</c:v>
                </c:pt>
                <c:pt idx="103">
                  <c:v>0.14084507042253522</c:v>
                </c:pt>
                <c:pt idx="104">
                  <c:v>0.14084507042253522</c:v>
                </c:pt>
                <c:pt idx="105">
                  <c:v>0.14084507042253522</c:v>
                </c:pt>
                <c:pt idx="106">
                  <c:v>0.14084507042253522</c:v>
                </c:pt>
                <c:pt idx="107">
                  <c:v>0.14084507042253522</c:v>
                </c:pt>
                <c:pt idx="108">
                  <c:v>0.14084507042253522</c:v>
                </c:pt>
                <c:pt idx="109">
                  <c:v>0.14084507042253522</c:v>
                </c:pt>
                <c:pt idx="110">
                  <c:v>0.14084507042253522</c:v>
                </c:pt>
                <c:pt idx="111">
                  <c:v>0.14084507042253522</c:v>
                </c:pt>
                <c:pt idx="112">
                  <c:v>0.14084507042253522</c:v>
                </c:pt>
                <c:pt idx="113">
                  <c:v>0.14084507042253522</c:v>
                </c:pt>
                <c:pt idx="114">
                  <c:v>0.14084507042253522</c:v>
                </c:pt>
                <c:pt idx="115">
                  <c:v>0.14084507042253522</c:v>
                </c:pt>
                <c:pt idx="116">
                  <c:v>0.14084507042253522</c:v>
                </c:pt>
                <c:pt idx="117">
                  <c:v>0.14084507042253522</c:v>
                </c:pt>
                <c:pt idx="118">
                  <c:v>0.14084507042253522</c:v>
                </c:pt>
                <c:pt idx="119">
                  <c:v>0.14084507042253522</c:v>
                </c:pt>
                <c:pt idx="120">
                  <c:v>0.14084507042253522</c:v>
                </c:pt>
                <c:pt idx="121">
                  <c:v>0.14084507042253522</c:v>
                </c:pt>
                <c:pt idx="122">
                  <c:v>0.14084507042253522</c:v>
                </c:pt>
                <c:pt idx="123">
                  <c:v>0.14084507042253522</c:v>
                </c:pt>
                <c:pt idx="124">
                  <c:v>0.14084507042253522</c:v>
                </c:pt>
                <c:pt idx="125">
                  <c:v>0.14084507042253522</c:v>
                </c:pt>
                <c:pt idx="126">
                  <c:v>0.14084507042253522</c:v>
                </c:pt>
                <c:pt idx="127">
                  <c:v>0.14084507042253522</c:v>
                </c:pt>
                <c:pt idx="128">
                  <c:v>0.14084507042253522</c:v>
                </c:pt>
                <c:pt idx="129">
                  <c:v>0.14084507042253522</c:v>
                </c:pt>
                <c:pt idx="130">
                  <c:v>0.14084507042253522</c:v>
                </c:pt>
                <c:pt idx="131">
                  <c:v>0.14084507042253522</c:v>
                </c:pt>
                <c:pt idx="132">
                  <c:v>0.14084507042253522</c:v>
                </c:pt>
                <c:pt idx="133">
                  <c:v>0.14084507042253522</c:v>
                </c:pt>
                <c:pt idx="134">
                  <c:v>0.14084507042253522</c:v>
                </c:pt>
                <c:pt idx="135">
                  <c:v>0.14084507042253522</c:v>
                </c:pt>
                <c:pt idx="136">
                  <c:v>0.14084507042253522</c:v>
                </c:pt>
                <c:pt idx="137">
                  <c:v>0.14084507042253522</c:v>
                </c:pt>
                <c:pt idx="138">
                  <c:v>0.14084507042253522</c:v>
                </c:pt>
                <c:pt idx="139">
                  <c:v>0.14084507042253522</c:v>
                </c:pt>
                <c:pt idx="140">
                  <c:v>0.14084507042253522</c:v>
                </c:pt>
                <c:pt idx="141">
                  <c:v>0.14084507042253522</c:v>
                </c:pt>
                <c:pt idx="142">
                  <c:v>0.14084507042253522</c:v>
                </c:pt>
                <c:pt idx="143">
                  <c:v>0.14084507042253522</c:v>
                </c:pt>
                <c:pt idx="144">
                  <c:v>0.14084507042253522</c:v>
                </c:pt>
                <c:pt idx="145">
                  <c:v>0.14084507042253522</c:v>
                </c:pt>
                <c:pt idx="146">
                  <c:v>0.14084507042253522</c:v>
                </c:pt>
                <c:pt idx="147">
                  <c:v>0.14084507042253522</c:v>
                </c:pt>
                <c:pt idx="148">
                  <c:v>0.14084507042253522</c:v>
                </c:pt>
                <c:pt idx="149">
                  <c:v>0.14084507042253522</c:v>
                </c:pt>
                <c:pt idx="150">
                  <c:v>0.14084507042253522</c:v>
                </c:pt>
                <c:pt idx="151">
                  <c:v>0.14084507042253522</c:v>
                </c:pt>
                <c:pt idx="152">
                  <c:v>0.14084507042253522</c:v>
                </c:pt>
                <c:pt idx="153">
                  <c:v>0.14084507042253522</c:v>
                </c:pt>
                <c:pt idx="154">
                  <c:v>0.14084507042253522</c:v>
                </c:pt>
                <c:pt idx="155">
                  <c:v>0.14084507042253522</c:v>
                </c:pt>
                <c:pt idx="156">
                  <c:v>0.14084507042253522</c:v>
                </c:pt>
                <c:pt idx="157">
                  <c:v>0.14084507042253522</c:v>
                </c:pt>
                <c:pt idx="158">
                  <c:v>0.14084507042253522</c:v>
                </c:pt>
                <c:pt idx="159">
                  <c:v>0.14084507042253522</c:v>
                </c:pt>
                <c:pt idx="160">
                  <c:v>0.14084507042253522</c:v>
                </c:pt>
                <c:pt idx="161">
                  <c:v>0.14084507042253522</c:v>
                </c:pt>
                <c:pt idx="162">
                  <c:v>0.14084507042253522</c:v>
                </c:pt>
                <c:pt idx="163">
                  <c:v>0.14084507042253522</c:v>
                </c:pt>
                <c:pt idx="164">
                  <c:v>0.14084507042253522</c:v>
                </c:pt>
                <c:pt idx="165">
                  <c:v>0.14084507042253522</c:v>
                </c:pt>
                <c:pt idx="166">
                  <c:v>0.14084507042253522</c:v>
                </c:pt>
                <c:pt idx="167">
                  <c:v>0.14084507042253522</c:v>
                </c:pt>
                <c:pt idx="168">
                  <c:v>0.14084507042253522</c:v>
                </c:pt>
                <c:pt idx="169">
                  <c:v>0.14084507042253522</c:v>
                </c:pt>
                <c:pt idx="170">
                  <c:v>0.14084507042253522</c:v>
                </c:pt>
                <c:pt idx="171">
                  <c:v>0.14084507042253522</c:v>
                </c:pt>
                <c:pt idx="172">
                  <c:v>0.14084507042253522</c:v>
                </c:pt>
                <c:pt idx="173">
                  <c:v>0.14084507042253522</c:v>
                </c:pt>
                <c:pt idx="174">
                  <c:v>0.14084507042253522</c:v>
                </c:pt>
                <c:pt idx="175">
                  <c:v>0.14084507042253522</c:v>
                </c:pt>
                <c:pt idx="176">
                  <c:v>0.14084507042253522</c:v>
                </c:pt>
                <c:pt idx="177">
                  <c:v>0.14084507042253522</c:v>
                </c:pt>
                <c:pt idx="178">
                  <c:v>0.14084507042253522</c:v>
                </c:pt>
                <c:pt idx="179">
                  <c:v>0.14084507042253522</c:v>
                </c:pt>
                <c:pt idx="180">
                  <c:v>0.14084507042253522</c:v>
                </c:pt>
                <c:pt idx="181">
                  <c:v>0.14084507042253522</c:v>
                </c:pt>
                <c:pt idx="182">
                  <c:v>0.14084507042253522</c:v>
                </c:pt>
                <c:pt idx="183">
                  <c:v>0.14084507042253522</c:v>
                </c:pt>
                <c:pt idx="184">
                  <c:v>0.14084507042253522</c:v>
                </c:pt>
                <c:pt idx="185">
                  <c:v>0.14084507042253522</c:v>
                </c:pt>
                <c:pt idx="186">
                  <c:v>0.14084507042253522</c:v>
                </c:pt>
                <c:pt idx="187">
                  <c:v>0.14084507042253522</c:v>
                </c:pt>
                <c:pt idx="188">
                  <c:v>0.14084507042253522</c:v>
                </c:pt>
                <c:pt idx="189">
                  <c:v>0.14084507042253522</c:v>
                </c:pt>
                <c:pt idx="190">
                  <c:v>0.14084507042253522</c:v>
                </c:pt>
                <c:pt idx="191">
                  <c:v>0.14084507042253522</c:v>
                </c:pt>
                <c:pt idx="192">
                  <c:v>0.14084507042253522</c:v>
                </c:pt>
                <c:pt idx="193">
                  <c:v>0.14084507042253522</c:v>
                </c:pt>
                <c:pt idx="194">
                  <c:v>0.14084507042253522</c:v>
                </c:pt>
                <c:pt idx="195">
                  <c:v>0.14084507042253522</c:v>
                </c:pt>
                <c:pt idx="196">
                  <c:v>0.14084507042253522</c:v>
                </c:pt>
                <c:pt idx="197">
                  <c:v>0.14084507042253522</c:v>
                </c:pt>
                <c:pt idx="198">
                  <c:v>0.14084507042253522</c:v>
                </c:pt>
                <c:pt idx="199">
                  <c:v>0.14084507042253522</c:v>
                </c:pt>
                <c:pt idx="200">
                  <c:v>0.14084507042253522</c:v>
                </c:pt>
                <c:pt idx="201">
                  <c:v>0.14084507042253522</c:v>
                </c:pt>
                <c:pt idx="202">
                  <c:v>0.14084507042253522</c:v>
                </c:pt>
                <c:pt idx="203">
                  <c:v>0.14084507042253522</c:v>
                </c:pt>
                <c:pt idx="204">
                  <c:v>0.14084507042253522</c:v>
                </c:pt>
                <c:pt idx="205">
                  <c:v>0.14084507042253522</c:v>
                </c:pt>
                <c:pt idx="206">
                  <c:v>0.14084507042253522</c:v>
                </c:pt>
                <c:pt idx="207">
                  <c:v>0.14084507042253522</c:v>
                </c:pt>
                <c:pt idx="208">
                  <c:v>0.14084507042253522</c:v>
                </c:pt>
                <c:pt idx="209">
                  <c:v>0.14084507042253522</c:v>
                </c:pt>
                <c:pt idx="210">
                  <c:v>0.14084507042253522</c:v>
                </c:pt>
                <c:pt idx="211">
                  <c:v>0.14084507042253522</c:v>
                </c:pt>
                <c:pt idx="212">
                  <c:v>0.14084507042253522</c:v>
                </c:pt>
                <c:pt idx="213">
                  <c:v>0.14084507042253522</c:v>
                </c:pt>
                <c:pt idx="214">
                  <c:v>0.14084507042253522</c:v>
                </c:pt>
                <c:pt idx="215">
                  <c:v>0.14084507042253522</c:v>
                </c:pt>
                <c:pt idx="216">
                  <c:v>0.14084507042253522</c:v>
                </c:pt>
                <c:pt idx="217">
                  <c:v>0.14084507042253522</c:v>
                </c:pt>
                <c:pt idx="218">
                  <c:v>0.14084507042253522</c:v>
                </c:pt>
                <c:pt idx="219">
                  <c:v>0.14084507042253522</c:v>
                </c:pt>
                <c:pt idx="220">
                  <c:v>0.14084507042253522</c:v>
                </c:pt>
                <c:pt idx="221">
                  <c:v>0.14084507042253522</c:v>
                </c:pt>
                <c:pt idx="222">
                  <c:v>0.14084507042253522</c:v>
                </c:pt>
                <c:pt idx="223">
                  <c:v>0.14084507042253522</c:v>
                </c:pt>
                <c:pt idx="224">
                  <c:v>0.14084507042253522</c:v>
                </c:pt>
                <c:pt idx="225">
                  <c:v>0.14084507042253522</c:v>
                </c:pt>
                <c:pt idx="226">
                  <c:v>0.14084507042253522</c:v>
                </c:pt>
                <c:pt idx="227">
                  <c:v>0.14084507042253522</c:v>
                </c:pt>
                <c:pt idx="228">
                  <c:v>0.14084507042253522</c:v>
                </c:pt>
                <c:pt idx="229">
                  <c:v>0.14084507042253522</c:v>
                </c:pt>
                <c:pt idx="230">
                  <c:v>0.14084507042253522</c:v>
                </c:pt>
                <c:pt idx="231">
                  <c:v>0.14084507042253522</c:v>
                </c:pt>
                <c:pt idx="232">
                  <c:v>0.14084507042253522</c:v>
                </c:pt>
                <c:pt idx="233">
                  <c:v>0.14084507042253522</c:v>
                </c:pt>
                <c:pt idx="234">
                  <c:v>0.14084507042253522</c:v>
                </c:pt>
                <c:pt idx="235">
                  <c:v>0.14084507042253522</c:v>
                </c:pt>
                <c:pt idx="236">
                  <c:v>0.14084507042253522</c:v>
                </c:pt>
                <c:pt idx="237">
                  <c:v>0.14084507042253522</c:v>
                </c:pt>
                <c:pt idx="238">
                  <c:v>0.14084507042253522</c:v>
                </c:pt>
                <c:pt idx="239">
                  <c:v>0.14084507042253522</c:v>
                </c:pt>
                <c:pt idx="240">
                  <c:v>0.14084507042253522</c:v>
                </c:pt>
                <c:pt idx="241">
                  <c:v>0.14084507042253522</c:v>
                </c:pt>
                <c:pt idx="242">
                  <c:v>0.14084507042253522</c:v>
                </c:pt>
                <c:pt idx="243">
                  <c:v>0.14084507042253522</c:v>
                </c:pt>
                <c:pt idx="244">
                  <c:v>0.14084507042253522</c:v>
                </c:pt>
                <c:pt idx="245">
                  <c:v>0.14084507042253522</c:v>
                </c:pt>
                <c:pt idx="246">
                  <c:v>0.14084507042253522</c:v>
                </c:pt>
                <c:pt idx="247">
                  <c:v>0.14084507042253522</c:v>
                </c:pt>
                <c:pt idx="248">
                  <c:v>0.14084507042253522</c:v>
                </c:pt>
                <c:pt idx="249">
                  <c:v>0.14084507042253522</c:v>
                </c:pt>
                <c:pt idx="250">
                  <c:v>0.14084507042253522</c:v>
                </c:pt>
                <c:pt idx="251">
                  <c:v>0.14084507042253522</c:v>
                </c:pt>
                <c:pt idx="252">
                  <c:v>0.14084507042253522</c:v>
                </c:pt>
                <c:pt idx="253">
                  <c:v>0.14084507042253522</c:v>
                </c:pt>
                <c:pt idx="254">
                  <c:v>0.14084507042253522</c:v>
                </c:pt>
                <c:pt idx="255">
                  <c:v>0.14084507042253522</c:v>
                </c:pt>
                <c:pt idx="256">
                  <c:v>0.14084507042253522</c:v>
                </c:pt>
                <c:pt idx="257">
                  <c:v>0.14084507042253522</c:v>
                </c:pt>
                <c:pt idx="258">
                  <c:v>0.14084507042253522</c:v>
                </c:pt>
                <c:pt idx="259">
                  <c:v>0.14084507042253522</c:v>
                </c:pt>
                <c:pt idx="260">
                  <c:v>0.14084507042253522</c:v>
                </c:pt>
                <c:pt idx="261">
                  <c:v>0.14084507042253522</c:v>
                </c:pt>
                <c:pt idx="262">
                  <c:v>0.14084507042253522</c:v>
                </c:pt>
                <c:pt idx="263">
                  <c:v>0.14084507042253522</c:v>
                </c:pt>
                <c:pt idx="264">
                  <c:v>0.14084507042253522</c:v>
                </c:pt>
                <c:pt idx="265">
                  <c:v>0.14084507042253522</c:v>
                </c:pt>
                <c:pt idx="266">
                  <c:v>0.14084507042253522</c:v>
                </c:pt>
                <c:pt idx="267">
                  <c:v>0.14084507042253522</c:v>
                </c:pt>
                <c:pt idx="268">
                  <c:v>0.14084507042253522</c:v>
                </c:pt>
                <c:pt idx="269">
                  <c:v>0.14084507042253522</c:v>
                </c:pt>
                <c:pt idx="270">
                  <c:v>0.14084507042253522</c:v>
                </c:pt>
                <c:pt idx="271">
                  <c:v>0.14084507042253522</c:v>
                </c:pt>
                <c:pt idx="272">
                  <c:v>0.14084507042253522</c:v>
                </c:pt>
                <c:pt idx="273">
                  <c:v>0.14084507042253522</c:v>
                </c:pt>
                <c:pt idx="274">
                  <c:v>0.14084507042253522</c:v>
                </c:pt>
                <c:pt idx="275">
                  <c:v>0.14084507042253522</c:v>
                </c:pt>
                <c:pt idx="276">
                  <c:v>0.14084507042253522</c:v>
                </c:pt>
                <c:pt idx="277">
                  <c:v>0.14084507042253522</c:v>
                </c:pt>
                <c:pt idx="278">
                  <c:v>0.14084507042253522</c:v>
                </c:pt>
                <c:pt idx="279">
                  <c:v>0.14084507042253522</c:v>
                </c:pt>
                <c:pt idx="280">
                  <c:v>0.14084507042253522</c:v>
                </c:pt>
                <c:pt idx="281">
                  <c:v>0.14084507042253522</c:v>
                </c:pt>
                <c:pt idx="282">
                  <c:v>0.14084507042253522</c:v>
                </c:pt>
                <c:pt idx="283">
                  <c:v>0.14084507042253522</c:v>
                </c:pt>
                <c:pt idx="284">
                  <c:v>0.14084507042253522</c:v>
                </c:pt>
                <c:pt idx="285">
                  <c:v>0.14084507042253522</c:v>
                </c:pt>
                <c:pt idx="286">
                  <c:v>0.14084507042253522</c:v>
                </c:pt>
                <c:pt idx="287">
                  <c:v>0.14084507042253522</c:v>
                </c:pt>
                <c:pt idx="288">
                  <c:v>0.14084507042253522</c:v>
                </c:pt>
                <c:pt idx="289">
                  <c:v>0.14084507042253522</c:v>
                </c:pt>
                <c:pt idx="290">
                  <c:v>0.14084507042253522</c:v>
                </c:pt>
                <c:pt idx="291">
                  <c:v>0.14084507042253522</c:v>
                </c:pt>
                <c:pt idx="292">
                  <c:v>0.14084507042253522</c:v>
                </c:pt>
                <c:pt idx="293">
                  <c:v>0.14084507042253522</c:v>
                </c:pt>
                <c:pt idx="294">
                  <c:v>0.14084507042253522</c:v>
                </c:pt>
                <c:pt idx="295">
                  <c:v>0.14084507042253522</c:v>
                </c:pt>
                <c:pt idx="296">
                  <c:v>0.14084507042253522</c:v>
                </c:pt>
                <c:pt idx="297">
                  <c:v>0.14084507042253522</c:v>
                </c:pt>
                <c:pt idx="298">
                  <c:v>0.14084507042253522</c:v>
                </c:pt>
                <c:pt idx="299">
                  <c:v>0.14084507042253522</c:v>
                </c:pt>
                <c:pt idx="300">
                  <c:v>0.14084507042253522</c:v>
                </c:pt>
                <c:pt idx="301">
                  <c:v>0.14084507042253522</c:v>
                </c:pt>
                <c:pt idx="302">
                  <c:v>0.14084507042253522</c:v>
                </c:pt>
                <c:pt idx="303">
                  <c:v>0.14084507042253522</c:v>
                </c:pt>
                <c:pt idx="304">
                  <c:v>0.14084507042253522</c:v>
                </c:pt>
                <c:pt idx="305">
                  <c:v>0.14084507042253522</c:v>
                </c:pt>
                <c:pt idx="306">
                  <c:v>0.14084507042253522</c:v>
                </c:pt>
                <c:pt idx="307">
                  <c:v>0.14084507042253522</c:v>
                </c:pt>
                <c:pt idx="308">
                  <c:v>0.14084507042253522</c:v>
                </c:pt>
                <c:pt idx="309">
                  <c:v>0.14084507042253522</c:v>
                </c:pt>
                <c:pt idx="310">
                  <c:v>0.14084507042253522</c:v>
                </c:pt>
                <c:pt idx="311">
                  <c:v>0.14084507042253522</c:v>
                </c:pt>
                <c:pt idx="312">
                  <c:v>0.14084507042253522</c:v>
                </c:pt>
                <c:pt idx="313">
                  <c:v>0.14084507042253522</c:v>
                </c:pt>
                <c:pt idx="314">
                  <c:v>0.14084507042253522</c:v>
                </c:pt>
                <c:pt idx="315">
                  <c:v>0.14084507042253522</c:v>
                </c:pt>
                <c:pt idx="316">
                  <c:v>0.14084507042253522</c:v>
                </c:pt>
                <c:pt idx="317">
                  <c:v>0.14084507042253522</c:v>
                </c:pt>
                <c:pt idx="318">
                  <c:v>0.14084507042253522</c:v>
                </c:pt>
                <c:pt idx="319">
                  <c:v>0.14084507042253522</c:v>
                </c:pt>
                <c:pt idx="320">
                  <c:v>0.14084507042253522</c:v>
                </c:pt>
                <c:pt idx="321">
                  <c:v>0.14084507042253522</c:v>
                </c:pt>
                <c:pt idx="322">
                  <c:v>0.14084507042253522</c:v>
                </c:pt>
                <c:pt idx="323">
                  <c:v>0.14084507042253522</c:v>
                </c:pt>
                <c:pt idx="324">
                  <c:v>0.14084507042253522</c:v>
                </c:pt>
                <c:pt idx="325">
                  <c:v>0.14084507042253522</c:v>
                </c:pt>
                <c:pt idx="326">
                  <c:v>0.14084507042253522</c:v>
                </c:pt>
                <c:pt idx="327">
                  <c:v>0.14084507042253522</c:v>
                </c:pt>
                <c:pt idx="328">
                  <c:v>0.14084507042253522</c:v>
                </c:pt>
                <c:pt idx="329">
                  <c:v>0.14084507042253522</c:v>
                </c:pt>
                <c:pt idx="330">
                  <c:v>0.14084507042253522</c:v>
                </c:pt>
                <c:pt idx="331">
                  <c:v>0.14084507042253522</c:v>
                </c:pt>
                <c:pt idx="332">
                  <c:v>0.14084507042253522</c:v>
                </c:pt>
                <c:pt idx="333">
                  <c:v>0.14084507042253522</c:v>
                </c:pt>
                <c:pt idx="334">
                  <c:v>0.14084507042253522</c:v>
                </c:pt>
                <c:pt idx="335">
                  <c:v>0.14084507042253522</c:v>
                </c:pt>
                <c:pt idx="336">
                  <c:v>0.14084507042253522</c:v>
                </c:pt>
                <c:pt idx="337">
                  <c:v>0.14084507042253522</c:v>
                </c:pt>
                <c:pt idx="338">
                  <c:v>0.14084507042253522</c:v>
                </c:pt>
                <c:pt idx="339">
                  <c:v>0.14084507042253522</c:v>
                </c:pt>
                <c:pt idx="340">
                  <c:v>0.14084507042253522</c:v>
                </c:pt>
                <c:pt idx="341">
                  <c:v>0.14084507042253522</c:v>
                </c:pt>
                <c:pt idx="342">
                  <c:v>0.14084507042253522</c:v>
                </c:pt>
                <c:pt idx="343">
                  <c:v>0.14084507042253522</c:v>
                </c:pt>
                <c:pt idx="344">
                  <c:v>0.14084507042253522</c:v>
                </c:pt>
                <c:pt idx="345">
                  <c:v>0.14084507042253522</c:v>
                </c:pt>
                <c:pt idx="346">
                  <c:v>0.14084507042253522</c:v>
                </c:pt>
                <c:pt idx="347">
                  <c:v>0.14084507042253522</c:v>
                </c:pt>
                <c:pt idx="348">
                  <c:v>0.14084507042253522</c:v>
                </c:pt>
                <c:pt idx="349">
                  <c:v>0.14084507042253522</c:v>
                </c:pt>
                <c:pt idx="350">
                  <c:v>0.14084507042253522</c:v>
                </c:pt>
                <c:pt idx="351">
                  <c:v>0.14084507042253522</c:v>
                </c:pt>
                <c:pt idx="352">
                  <c:v>0.14084507042253522</c:v>
                </c:pt>
                <c:pt idx="353">
                  <c:v>0.14084507042253522</c:v>
                </c:pt>
                <c:pt idx="354">
                  <c:v>0.14084507042253522</c:v>
                </c:pt>
                <c:pt idx="355">
                  <c:v>0.14084507042253522</c:v>
                </c:pt>
                <c:pt idx="356">
                  <c:v>0.14084507042253522</c:v>
                </c:pt>
                <c:pt idx="357">
                  <c:v>0.14084507042253522</c:v>
                </c:pt>
                <c:pt idx="358">
                  <c:v>0.14084507042253522</c:v>
                </c:pt>
                <c:pt idx="359">
                  <c:v>0.14084507042253522</c:v>
                </c:pt>
                <c:pt idx="360">
                  <c:v>0.14084507042253522</c:v>
                </c:pt>
                <c:pt idx="361">
                  <c:v>0.14084507042253522</c:v>
                </c:pt>
                <c:pt idx="362">
                  <c:v>0.14084507042253522</c:v>
                </c:pt>
                <c:pt idx="363">
                  <c:v>0.14084507042253522</c:v>
                </c:pt>
                <c:pt idx="364">
                  <c:v>0.14084507042253522</c:v>
                </c:pt>
                <c:pt idx="365">
                  <c:v>0.14084507042253522</c:v>
                </c:pt>
                <c:pt idx="366">
                  <c:v>0.14084507042253522</c:v>
                </c:pt>
                <c:pt idx="367">
                  <c:v>0.14084507042253522</c:v>
                </c:pt>
                <c:pt idx="368">
                  <c:v>0.14084507042253522</c:v>
                </c:pt>
                <c:pt idx="369">
                  <c:v>0.14084507042253522</c:v>
                </c:pt>
                <c:pt idx="370">
                  <c:v>0.14084507042253522</c:v>
                </c:pt>
                <c:pt idx="371">
                  <c:v>0.14084507042253522</c:v>
                </c:pt>
                <c:pt idx="372">
                  <c:v>0.14084507042253522</c:v>
                </c:pt>
                <c:pt idx="373">
                  <c:v>0.14084507042253522</c:v>
                </c:pt>
                <c:pt idx="374">
                  <c:v>0.14084507042253522</c:v>
                </c:pt>
                <c:pt idx="375">
                  <c:v>0.14084507042253522</c:v>
                </c:pt>
                <c:pt idx="376">
                  <c:v>0.14084507042253522</c:v>
                </c:pt>
                <c:pt idx="377">
                  <c:v>0.14084507042253522</c:v>
                </c:pt>
                <c:pt idx="378">
                  <c:v>0.14084507042253522</c:v>
                </c:pt>
                <c:pt idx="379">
                  <c:v>0.14084507042253522</c:v>
                </c:pt>
                <c:pt idx="380">
                  <c:v>0.14084507042253522</c:v>
                </c:pt>
                <c:pt idx="381">
                  <c:v>0.14084507042253522</c:v>
                </c:pt>
                <c:pt idx="382">
                  <c:v>0.14084507042253522</c:v>
                </c:pt>
                <c:pt idx="383">
                  <c:v>0.14084507042253522</c:v>
                </c:pt>
                <c:pt idx="384">
                  <c:v>0.14084507042253522</c:v>
                </c:pt>
                <c:pt idx="385">
                  <c:v>0.14084507042253522</c:v>
                </c:pt>
                <c:pt idx="386">
                  <c:v>0.14084507042253522</c:v>
                </c:pt>
                <c:pt idx="387">
                  <c:v>0.14084507042253522</c:v>
                </c:pt>
                <c:pt idx="388">
                  <c:v>0.14084507042253522</c:v>
                </c:pt>
                <c:pt idx="389">
                  <c:v>0.14084507042253522</c:v>
                </c:pt>
                <c:pt idx="390">
                  <c:v>0.14084507042253522</c:v>
                </c:pt>
                <c:pt idx="391">
                  <c:v>0.14084507042253522</c:v>
                </c:pt>
                <c:pt idx="392">
                  <c:v>0.14084507042253522</c:v>
                </c:pt>
                <c:pt idx="393">
                  <c:v>0.14084507042253522</c:v>
                </c:pt>
                <c:pt idx="394">
                  <c:v>0.14084507042253522</c:v>
                </c:pt>
                <c:pt idx="395">
                  <c:v>0.14084507042253522</c:v>
                </c:pt>
                <c:pt idx="396">
                  <c:v>0.14084507042253522</c:v>
                </c:pt>
                <c:pt idx="397">
                  <c:v>0.14084507042253522</c:v>
                </c:pt>
                <c:pt idx="398">
                  <c:v>0.14084507042253522</c:v>
                </c:pt>
                <c:pt idx="399">
                  <c:v>0.14084507042253522</c:v>
                </c:pt>
                <c:pt idx="400">
                  <c:v>0.14084507042253522</c:v>
                </c:pt>
                <c:pt idx="401">
                  <c:v>0.14084507042253522</c:v>
                </c:pt>
                <c:pt idx="402">
                  <c:v>0.14084507042253522</c:v>
                </c:pt>
                <c:pt idx="403">
                  <c:v>0.14084507042253522</c:v>
                </c:pt>
                <c:pt idx="404">
                  <c:v>0.14084507042253522</c:v>
                </c:pt>
                <c:pt idx="405">
                  <c:v>0.14084507042253522</c:v>
                </c:pt>
                <c:pt idx="406">
                  <c:v>0.14084507042253522</c:v>
                </c:pt>
                <c:pt idx="407">
                  <c:v>0.14084507042253522</c:v>
                </c:pt>
                <c:pt idx="408">
                  <c:v>0.14084507042253522</c:v>
                </c:pt>
                <c:pt idx="409">
                  <c:v>0.14084507042253522</c:v>
                </c:pt>
                <c:pt idx="410">
                  <c:v>0.14084507042253522</c:v>
                </c:pt>
                <c:pt idx="411">
                  <c:v>0.14084507042253522</c:v>
                </c:pt>
                <c:pt idx="412">
                  <c:v>0.14084507042253522</c:v>
                </c:pt>
                <c:pt idx="413">
                  <c:v>0.14084507042253522</c:v>
                </c:pt>
                <c:pt idx="414">
                  <c:v>0.14084507042253522</c:v>
                </c:pt>
                <c:pt idx="415">
                  <c:v>0.14084507042253522</c:v>
                </c:pt>
                <c:pt idx="416">
                  <c:v>0.14084507042253522</c:v>
                </c:pt>
                <c:pt idx="417">
                  <c:v>0.14084507042253522</c:v>
                </c:pt>
                <c:pt idx="418">
                  <c:v>0.14084507042253522</c:v>
                </c:pt>
                <c:pt idx="419">
                  <c:v>0.14084507042253522</c:v>
                </c:pt>
                <c:pt idx="420">
                  <c:v>0.14084507042253522</c:v>
                </c:pt>
                <c:pt idx="421">
                  <c:v>0.14084507042253522</c:v>
                </c:pt>
                <c:pt idx="422">
                  <c:v>0.14084507042253522</c:v>
                </c:pt>
                <c:pt idx="423">
                  <c:v>0.14084507042253522</c:v>
                </c:pt>
                <c:pt idx="424">
                  <c:v>0.14084507042253522</c:v>
                </c:pt>
                <c:pt idx="425">
                  <c:v>0.14084507042253522</c:v>
                </c:pt>
                <c:pt idx="426">
                  <c:v>0.14084507042253522</c:v>
                </c:pt>
                <c:pt idx="427">
                  <c:v>0.14084507042253522</c:v>
                </c:pt>
                <c:pt idx="428">
                  <c:v>0.14084507042253522</c:v>
                </c:pt>
                <c:pt idx="429">
                  <c:v>0.14084507042253522</c:v>
                </c:pt>
                <c:pt idx="430">
                  <c:v>0.14084507042253522</c:v>
                </c:pt>
                <c:pt idx="431">
                  <c:v>0.14084507042253522</c:v>
                </c:pt>
                <c:pt idx="432">
                  <c:v>0.14084507042253522</c:v>
                </c:pt>
                <c:pt idx="433">
                  <c:v>0.14084507042253522</c:v>
                </c:pt>
                <c:pt idx="434">
                  <c:v>0.14084507042253522</c:v>
                </c:pt>
                <c:pt idx="435">
                  <c:v>0.14084507042253522</c:v>
                </c:pt>
                <c:pt idx="436">
                  <c:v>0.14084507042253522</c:v>
                </c:pt>
                <c:pt idx="437">
                  <c:v>0.14084507042253522</c:v>
                </c:pt>
                <c:pt idx="438">
                  <c:v>0.14084507042253522</c:v>
                </c:pt>
                <c:pt idx="439">
                  <c:v>0.14084507042253522</c:v>
                </c:pt>
                <c:pt idx="440">
                  <c:v>0.14084507042253522</c:v>
                </c:pt>
                <c:pt idx="441">
                  <c:v>0.14084507042253522</c:v>
                </c:pt>
                <c:pt idx="442">
                  <c:v>0.14084507042253522</c:v>
                </c:pt>
                <c:pt idx="443">
                  <c:v>0.14084507042253522</c:v>
                </c:pt>
                <c:pt idx="444">
                  <c:v>0.14084507042253522</c:v>
                </c:pt>
                <c:pt idx="445">
                  <c:v>0.14084507042253522</c:v>
                </c:pt>
                <c:pt idx="446">
                  <c:v>0.14084507042253522</c:v>
                </c:pt>
                <c:pt idx="447">
                  <c:v>0.14084507042253522</c:v>
                </c:pt>
                <c:pt idx="448">
                  <c:v>0.14084507042253522</c:v>
                </c:pt>
                <c:pt idx="449">
                  <c:v>0.14084507042253522</c:v>
                </c:pt>
                <c:pt idx="450">
                  <c:v>0.14084507042253522</c:v>
                </c:pt>
                <c:pt idx="451">
                  <c:v>0.14084507042253522</c:v>
                </c:pt>
                <c:pt idx="452">
                  <c:v>0.14084507042253522</c:v>
                </c:pt>
                <c:pt idx="453">
                  <c:v>0.14084507042253522</c:v>
                </c:pt>
                <c:pt idx="454">
                  <c:v>0.14084507042253522</c:v>
                </c:pt>
                <c:pt idx="455">
                  <c:v>0.14084507042253522</c:v>
                </c:pt>
                <c:pt idx="456">
                  <c:v>0.14084507042253522</c:v>
                </c:pt>
                <c:pt idx="457">
                  <c:v>0.14084507042253522</c:v>
                </c:pt>
                <c:pt idx="458">
                  <c:v>0.14084507042253522</c:v>
                </c:pt>
                <c:pt idx="459">
                  <c:v>0.14084507042253522</c:v>
                </c:pt>
                <c:pt idx="460">
                  <c:v>0.14084507042253522</c:v>
                </c:pt>
                <c:pt idx="461">
                  <c:v>0.14084507042253522</c:v>
                </c:pt>
                <c:pt idx="462">
                  <c:v>0.14084507042253522</c:v>
                </c:pt>
                <c:pt idx="463">
                  <c:v>0.14084507042253522</c:v>
                </c:pt>
                <c:pt idx="464">
                  <c:v>0.14084507042253522</c:v>
                </c:pt>
                <c:pt idx="465">
                  <c:v>0.14084507042253522</c:v>
                </c:pt>
                <c:pt idx="466">
                  <c:v>0.14084507042253522</c:v>
                </c:pt>
                <c:pt idx="467">
                  <c:v>0.14084507042253522</c:v>
                </c:pt>
                <c:pt idx="468">
                  <c:v>0.14084507042253522</c:v>
                </c:pt>
                <c:pt idx="469">
                  <c:v>0.14084507042253522</c:v>
                </c:pt>
                <c:pt idx="470">
                  <c:v>0.14084507042253522</c:v>
                </c:pt>
                <c:pt idx="471">
                  <c:v>0.14084507042253522</c:v>
                </c:pt>
                <c:pt idx="472">
                  <c:v>0.14084507042253522</c:v>
                </c:pt>
                <c:pt idx="473">
                  <c:v>0.14084507042253522</c:v>
                </c:pt>
                <c:pt idx="474">
                  <c:v>0.14084507042253522</c:v>
                </c:pt>
                <c:pt idx="475">
                  <c:v>0.14084507042253522</c:v>
                </c:pt>
                <c:pt idx="476">
                  <c:v>0.14084507042253522</c:v>
                </c:pt>
                <c:pt idx="477">
                  <c:v>0.14084507042253522</c:v>
                </c:pt>
                <c:pt idx="478">
                  <c:v>0.14084507042253522</c:v>
                </c:pt>
                <c:pt idx="479">
                  <c:v>0.14084507042253522</c:v>
                </c:pt>
                <c:pt idx="480">
                  <c:v>0.14084507042253522</c:v>
                </c:pt>
                <c:pt idx="481">
                  <c:v>0.14084507042253522</c:v>
                </c:pt>
                <c:pt idx="482">
                  <c:v>0.14084507042253522</c:v>
                </c:pt>
                <c:pt idx="483">
                  <c:v>0.14084507042253522</c:v>
                </c:pt>
                <c:pt idx="484">
                  <c:v>0.14084507042253522</c:v>
                </c:pt>
                <c:pt idx="485">
                  <c:v>0.14084507042253522</c:v>
                </c:pt>
                <c:pt idx="486">
                  <c:v>0.14084507042253522</c:v>
                </c:pt>
                <c:pt idx="487">
                  <c:v>0.14084507042253522</c:v>
                </c:pt>
                <c:pt idx="488">
                  <c:v>0.14084507042253522</c:v>
                </c:pt>
                <c:pt idx="489">
                  <c:v>0.14084507042253522</c:v>
                </c:pt>
                <c:pt idx="490">
                  <c:v>0.14084507042253522</c:v>
                </c:pt>
                <c:pt idx="491">
                  <c:v>0.14084507042253522</c:v>
                </c:pt>
                <c:pt idx="492">
                  <c:v>0.14084507042253522</c:v>
                </c:pt>
                <c:pt idx="493">
                  <c:v>0.14084507042253522</c:v>
                </c:pt>
                <c:pt idx="494">
                  <c:v>0.14084507042253522</c:v>
                </c:pt>
                <c:pt idx="495">
                  <c:v>0.14084507042253522</c:v>
                </c:pt>
                <c:pt idx="496">
                  <c:v>0.14084507042253522</c:v>
                </c:pt>
                <c:pt idx="497">
                  <c:v>0.14084507042253522</c:v>
                </c:pt>
              </c:numCache>
            </c:numRef>
          </c:val>
        </c:ser>
        <c:marker val="1"/>
        <c:axId val="167684352"/>
        <c:axId val="167919616"/>
      </c:lineChart>
      <c:dateAx>
        <c:axId val="167684352"/>
        <c:scaling>
          <c:orientation val="minMax"/>
        </c:scaling>
        <c:axPos val="b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m/d/yy;@" sourceLinked="1"/>
        <c:tickLblPos val="nextTo"/>
        <c:crossAx val="167919616"/>
        <c:crosses val="autoZero"/>
        <c:auto val="1"/>
        <c:lblOffset val="100"/>
        <c:majorUnit val="31"/>
        <c:majorTimeUnit val="days"/>
        <c:minorUnit val="7"/>
        <c:minorTimeUnit val="days"/>
      </c:dateAx>
      <c:valAx>
        <c:axId val="167919616"/>
        <c:scaling>
          <c:orientation val="minMax"/>
          <c:max val="1"/>
        </c:scaling>
        <c:axPos val="l"/>
        <c:majorGridlines/>
        <c:minorGridlines>
          <c:spPr>
            <a:ln>
              <a:prstDash val="sysDash"/>
            </a:ln>
          </c:spPr>
        </c:minorGridlines>
        <c:numFmt formatCode="0%" sourceLinked="1"/>
        <c:tickLblPos val="nextTo"/>
        <c:crossAx val="16768435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29325206125301106"/>
          <c:y val="0.24268756810052106"/>
          <c:w val="0.36851051618547848"/>
          <c:h val="0.36705770015524225"/>
        </c:manualLayout>
      </c:layout>
      <c:spPr>
        <a:solidFill>
          <a:sysClr val="window" lastClr="FFFFFF">
            <a:alpha val="16000"/>
          </a:sysClr>
        </a:solidFill>
        <a:effectLst>
          <a:outerShdw blurRad="50800" dist="38100" dir="2700000" algn="tl" rotWithShape="0">
            <a:prstClr val="black">
              <a:alpha val="59000"/>
            </a:prstClr>
          </a:outerShdw>
        </a:effectLst>
      </c:spPr>
      <c:txPr>
        <a:bodyPr/>
        <a:lstStyle/>
        <a:p>
          <a:pPr>
            <a:defRPr sz="1200"/>
          </a:pPr>
          <a:endParaRPr lang="en-US"/>
        </a:p>
      </c:txPr>
    </c:legend>
    <c:plotVisOnly val="1"/>
  </c:chart>
  <c:spPr>
    <a:ln w="34925">
      <a:solidFill>
        <a:srgbClr val="7030A0"/>
      </a:solidFill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US!$AM$4</c:f>
              <c:strCache>
                <c:ptCount val="1"/>
                <c:pt idx="0">
                  <c:v>delta-cases</c:v>
                </c:pt>
              </c:strCache>
            </c:strRef>
          </c:tx>
          <c:marker>
            <c:symbol val="none"/>
          </c:marker>
          <c:cat>
            <c:numRef>
              <c:f>US!$AL$5:$AL$24</c:f>
              <c:numCache>
                <c:formatCode>m/d/yyyy</c:formatCode>
                <c:ptCount val="20"/>
                <c:pt idx="0">
                  <c:v>43912</c:v>
                </c:pt>
                <c:pt idx="1">
                  <c:v>43913</c:v>
                </c:pt>
                <c:pt idx="2">
                  <c:v>43914</c:v>
                </c:pt>
                <c:pt idx="3">
                  <c:v>43915</c:v>
                </c:pt>
                <c:pt idx="4">
                  <c:v>43916</c:v>
                </c:pt>
                <c:pt idx="5">
                  <c:v>43917</c:v>
                </c:pt>
                <c:pt idx="6">
                  <c:v>43918</c:v>
                </c:pt>
                <c:pt idx="7">
                  <c:v>43919</c:v>
                </c:pt>
                <c:pt idx="8">
                  <c:v>43920</c:v>
                </c:pt>
                <c:pt idx="9">
                  <c:v>43921</c:v>
                </c:pt>
                <c:pt idx="10">
                  <c:v>43922</c:v>
                </c:pt>
                <c:pt idx="11">
                  <c:v>43923</c:v>
                </c:pt>
                <c:pt idx="12">
                  <c:v>43924</c:v>
                </c:pt>
                <c:pt idx="13">
                  <c:v>43925</c:v>
                </c:pt>
                <c:pt idx="14">
                  <c:v>43926</c:v>
                </c:pt>
                <c:pt idx="15">
                  <c:v>43927</c:v>
                </c:pt>
                <c:pt idx="16">
                  <c:v>43928</c:v>
                </c:pt>
                <c:pt idx="17">
                  <c:v>43929</c:v>
                </c:pt>
                <c:pt idx="18">
                  <c:v>43930</c:v>
                </c:pt>
                <c:pt idx="19">
                  <c:v>43931</c:v>
                </c:pt>
              </c:numCache>
            </c:numRef>
          </c:cat>
          <c:val>
            <c:numRef>
              <c:f>US!$AM$5:$AM$24</c:f>
              <c:numCache>
                <c:formatCode>#,##0</c:formatCode>
                <c:ptCount val="20"/>
                <c:pt idx="0">
                  <c:v>8821</c:v>
                </c:pt>
                <c:pt idx="1">
                  <c:v>10779</c:v>
                </c:pt>
                <c:pt idx="2">
                  <c:v>10270</c:v>
                </c:pt>
                <c:pt idx="3">
                  <c:v>13987</c:v>
                </c:pt>
                <c:pt idx="4">
                  <c:v>16916</c:v>
                </c:pt>
                <c:pt idx="5">
                  <c:v>17965</c:v>
                </c:pt>
                <c:pt idx="6">
                  <c:v>19332</c:v>
                </c:pt>
                <c:pt idx="7">
                  <c:v>18251</c:v>
                </c:pt>
                <c:pt idx="8">
                  <c:v>22096</c:v>
                </c:pt>
                <c:pt idx="9">
                  <c:v>25083</c:v>
                </c:pt>
                <c:pt idx="10">
                  <c:v>26965</c:v>
                </c:pt>
                <c:pt idx="11">
                  <c:v>29535</c:v>
                </c:pt>
                <c:pt idx="12">
                  <c:v>32000</c:v>
                </c:pt>
                <c:pt idx="13">
                  <c:v>34500</c:v>
                </c:pt>
                <c:pt idx="14">
                  <c:v>25827</c:v>
                </c:pt>
                <c:pt idx="15">
                  <c:v>27701</c:v>
                </c:pt>
                <c:pt idx="16">
                  <c:v>30972</c:v>
                </c:pt>
                <c:pt idx="17">
                  <c:v>31659</c:v>
                </c:pt>
                <c:pt idx="18">
                  <c:v>39887</c:v>
                </c:pt>
                <c:pt idx="19">
                  <c:v>35454</c:v>
                </c:pt>
              </c:numCache>
            </c:numRef>
          </c:val>
        </c:ser>
        <c:marker val="1"/>
        <c:axId val="154389888"/>
        <c:axId val="154383488"/>
      </c:lineChart>
      <c:dateAx>
        <c:axId val="154389888"/>
        <c:scaling>
          <c:orientation val="minMax"/>
        </c:scaling>
        <c:axPos val="b"/>
        <c:numFmt formatCode="m/d/yyyy" sourceLinked="1"/>
        <c:tickLblPos val="nextTo"/>
        <c:crossAx val="154383488"/>
        <c:crosses val="autoZero"/>
        <c:auto val="1"/>
        <c:lblOffset val="100"/>
      </c:dateAx>
      <c:valAx>
        <c:axId val="154383488"/>
        <c:scaling>
          <c:orientation val="minMax"/>
        </c:scaling>
        <c:axPos val="l"/>
        <c:majorGridlines/>
        <c:numFmt formatCode="#,##0" sourceLinked="1"/>
        <c:tickLblPos val="nextTo"/>
        <c:crossAx val="154389888"/>
        <c:crosses val="autoZero"/>
        <c:crossBetween val="between"/>
      </c:valAx>
    </c:plotArea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1414828619250315E-2"/>
          <c:y val="5.1993959138702403E-2"/>
          <c:w val="0.90774534675136542"/>
          <c:h val="0.87514803600150837"/>
        </c:manualLayout>
      </c:layout>
      <c:lineChart>
        <c:grouping val="standard"/>
        <c:ser>
          <c:idx val="0"/>
          <c:order val="0"/>
          <c:tx>
            <c:strRef>
              <c:f>World!$O$3</c:f>
              <c:strCache>
                <c:ptCount val="1"/>
                <c:pt idx="0">
                  <c:v>World cases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World!$O$4:$O$899</c:f>
              <c:numCache>
                <c:formatCode>0%</c:formatCode>
                <c:ptCount val="896"/>
                <c:pt idx="0">
                  <c:v>2.2719999999999999E-5</c:v>
                </c:pt>
                <c:pt idx="1">
                  <c:v>5.3467733333333336E-5</c:v>
                </c:pt>
                <c:pt idx="2">
                  <c:v>9.2747773333333336E-5</c:v>
                </c:pt>
                <c:pt idx="3">
                  <c:v>1.3424490666666668E-4</c:v>
                </c:pt>
                <c:pt idx="4">
                  <c:v>1.802122E-4</c:v>
                </c:pt>
                <c:pt idx="5">
                  <c:v>2.3795318666666667E-4</c:v>
                </c:pt>
                <c:pt idx="6">
                  <c:v>2.9906335999999994E-4</c:v>
                </c:pt>
                <c:pt idx="7">
                  <c:v>3.6226377333333334E-4</c:v>
                </c:pt>
                <c:pt idx="8">
                  <c:v>4.1931274666666662E-4</c:v>
                </c:pt>
                <c:pt idx="9">
                  <c:v>4.7780349333333328E-4</c:v>
                </c:pt>
                <c:pt idx="10">
                  <c:v>5.4765991999999994E-4</c:v>
                </c:pt>
                <c:pt idx="11">
                  <c:v>6.2056934666666658E-4</c:v>
                </c:pt>
                <c:pt idx="12">
                  <c:v>6.9639450666666666E-4</c:v>
                </c:pt>
                <c:pt idx="13">
                  <c:v>7.9265157333333329E-4</c:v>
                </c:pt>
                <c:pt idx="14">
                  <c:v>8.7294878666666661E-4</c:v>
                </c:pt>
                <c:pt idx="15">
                  <c:v>9.4055782666666661E-4</c:v>
                </c:pt>
                <c:pt idx="16">
                  <c:v>1.0105269066666665E-3</c:v>
                </c:pt>
                <c:pt idx="17">
                  <c:v>1.0910636266666667E-3</c:v>
                </c:pt>
                <c:pt idx="18">
                  <c:v>1.1709480933333332E-3</c:v>
                </c:pt>
                <c:pt idx="19">
                  <c:v>1.2493851066666666E-3</c:v>
                </c:pt>
                <c:pt idx="20">
                  <c:v>1.3432196533333331E-3</c:v>
                </c:pt>
                <c:pt idx="21">
                  <c:v>1.4153121066666666E-3</c:v>
                </c:pt>
                <c:pt idx="22">
                  <c:v>1.5016790638095238E-3</c:v>
                </c:pt>
                <c:pt idx="23">
                  <c:v>1.5904127589626356E-3</c:v>
                </c:pt>
                <c:pt idx="24">
                  <c:v>1.6815864065313386E-3</c:v>
                </c:pt>
                <c:pt idx="25">
                  <c:v>1.7744770470257726E-3</c:v>
                </c:pt>
                <c:pt idx="26">
                  <c:v>1.8689760361373133E-3</c:v>
                </c:pt>
                <c:pt idx="27">
                  <c:v>1.9649771326843979E-3</c:v>
                </c:pt>
                <c:pt idx="28">
                  <c:v>2.0609484325057638E-3</c:v>
                </c:pt>
                <c:pt idx="29">
                  <c:v>2.1581784506975849E-3</c:v>
                </c:pt>
                <c:pt idx="30">
                  <c:v>2.2577950660209009E-3</c:v>
                </c:pt>
                <c:pt idx="31">
                  <c:v>2.4334342448680754E-3</c:v>
                </c:pt>
                <c:pt idx="32">
                  <c:v>2.5431198506805888E-3</c:v>
                </c:pt>
                <c:pt idx="33">
                  <c:v>2.7361002557549398E-3</c:v>
                </c:pt>
                <c:pt idx="34">
                  <c:v>2.8574244238696684E-3</c:v>
                </c:pt>
                <c:pt idx="35">
                  <c:v>3.070114793810438E-3</c:v>
                </c:pt>
                <c:pt idx="36">
                  <c:v>3.2049859474506961E-3</c:v>
                </c:pt>
                <c:pt idx="37">
                  <c:v>3.3437477159181579E-3</c:v>
                </c:pt>
                <c:pt idx="38">
                  <c:v>3.589605183592217E-3</c:v>
                </c:pt>
                <c:pt idx="39">
                  <c:v>3.7448660747613849E-3</c:v>
                </c:pt>
                <c:pt idx="40">
                  <c:v>4.0208129591625058E-3</c:v>
                </c:pt>
                <c:pt idx="41">
                  <c:v>4.1956997601429865E-3</c:v>
                </c:pt>
                <c:pt idx="42">
                  <c:v>4.5077144399974988E-3</c:v>
                </c:pt>
                <c:pt idx="43">
                  <c:v>4.7063269446054471E-3</c:v>
                </c:pt>
                <c:pt idx="44">
                  <c:v>4.9130576190801597E-3</c:v>
                </c:pt>
                <c:pt idx="45">
                  <c:v>5.2838293542082065E-3</c:v>
                </c:pt>
                <c:pt idx="46">
                  <c:v>5.5148537488897168E-3</c:v>
                </c:pt>
                <c:pt idx="47">
                  <c:v>5.9293451080964874E-3</c:v>
                </c:pt>
                <c:pt idx="48">
                  <c:v>6.1878658313354222E-3</c:v>
                </c:pt>
                <c:pt idx="49">
                  <c:v>6.4573331813248857E-3</c:v>
                </c:pt>
                <c:pt idx="50">
                  <c:v>6.7313039703389144E-3</c:v>
                </c:pt>
                <c:pt idx="51">
                  <c:v>7.016402233645528E-3</c:v>
                </c:pt>
                <c:pt idx="52">
                  <c:v>7.5274555293063398E-3</c:v>
                </c:pt>
                <c:pt idx="53">
                  <c:v>7.8455156133358239E-3</c:v>
                </c:pt>
                <c:pt idx="54">
                  <c:v>8.4154425097126544E-3</c:v>
                </c:pt>
                <c:pt idx="55">
                  <c:v>8.7699702746061141E-3</c:v>
                </c:pt>
                <c:pt idx="56">
                  <c:v>9.1387324483108295E-3</c:v>
                </c:pt>
                <c:pt idx="57">
                  <c:v>9.5119220416424281E-3</c:v>
                </c:pt>
                <c:pt idx="58">
                  <c:v>9.8989936334118751E-3</c:v>
                </c:pt>
                <c:pt idx="59">
                  <c:v>1.0590160190598231E-2</c:v>
                </c:pt>
                <c:pt idx="60">
                  <c:v>1.1017119596073448E-2</c:v>
                </c:pt>
                <c:pt idx="61">
                  <c:v>1.1459494056562656E-2</c:v>
                </c:pt>
                <c:pt idx="62">
                  <c:v>1.1903912753688703E-2</c:v>
                </c:pt>
                <c:pt idx="63">
                  <c:v>1.2363027742657032E-2</c:v>
                </c:pt>
                <c:pt idx="64">
                  <c:v>1.2837125019042047E-2</c:v>
                </c:pt>
                <c:pt idx="65">
                  <c:v>1.3327022493268729E-2</c:v>
                </c:pt>
                <c:pt idx="66">
                  <c:v>1.3833071476378194E-2</c:v>
                </c:pt>
                <c:pt idx="67">
                  <c:v>1.433846911029828E-2</c:v>
                </c:pt>
                <c:pt idx="68">
                  <c:v>1.4858581919815544E-2</c:v>
                </c:pt>
                <c:pt idx="69">
                  <c:v>1.5374448447165122E-2</c:v>
                </c:pt>
                <c:pt idx="70">
                  <c:v>1.5902925586076446E-2</c:v>
                </c:pt>
                <c:pt idx="71">
                  <c:v>1.6443872475279162E-2</c:v>
                </c:pt>
                <c:pt idx="72">
                  <c:v>1.6997910162528246E-2</c:v>
                </c:pt>
                <c:pt idx="73">
                  <c:v>1.756495401079455E-2</c:v>
                </c:pt>
                <c:pt idx="74">
                  <c:v>1.8121788826665319E-2</c:v>
                </c:pt>
                <c:pt idx="75">
                  <c:v>1.868864443291934E-2</c:v>
                </c:pt>
                <c:pt idx="76">
                  <c:v>1.9265085586400589E-2</c:v>
                </c:pt>
                <c:pt idx="77">
                  <c:v>1.9851694895356483E-2</c:v>
                </c:pt>
                <c:pt idx="78">
                  <c:v>2.0448094443141655E-2</c:v>
                </c:pt>
                <c:pt idx="79">
                  <c:v>2.1053853546161766E-2</c:v>
                </c:pt>
                <c:pt idx="80">
                  <c:v>2.166844306221706E-2</c:v>
                </c:pt>
                <c:pt idx="81">
                  <c:v>2.2291264919704394E-2</c:v>
                </c:pt>
                <c:pt idx="82">
                  <c:v>2.2923007219371447E-2</c:v>
                </c:pt>
                <c:pt idx="83">
                  <c:v>2.3563193652333864E-2</c:v>
                </c:pt>
                <c:pt idx="84">
                  <c:v>2.4212812054857022E-2</c:v>
                </c:pt>
                <c:pt idx="85">
                  <c:v>2.4871592425668901E-2</c:v>
                </c:pt>
                <c:pt idx="86">
                  <c:v>2.5539254119804136E-2</c:v>
                </c:pt>
                <c:pt idx="87">
                  <c:v>2.6215445663873668E-2</c:v>
                </c:pt>
                <c:pt idx="88">
                  <c:v>2.6899795127013931E-2</c:v>
                </c:pt>
                <c:pt idx="89">
                  <c:v>2.7593734315212465E-2</c:v>
                </c:pt>
                <c:pt idx="90">
                  <c:v>2.8297209353371603E-2</c:v>
                </c:pt>
                <c:pt idx="91">
                  <c:v>2.9010195194646898E-2</c:v>
                </c:pt>
                <c:pt idx="92">
                  <c:v>2.973261868533204E-2</c:v>
                </c:pt>
                <c:pt idx="93">
                  <c:v>3.0464430495606393E-2</c:v>
                </c:pt>
                <c:pt idx="94">
                  <c:v>3.1205611112364601E-2</c:v>
                </c:pt>
                <c:pt idx="95">
                  <c:v>3.1956180815363777E-2</c:v>
                </c:pt>
                <c:pt idx="96">
                  <c:v>3.2716208070622442E-2</c:v>
                </c:pt>
                <c:pt idx="97">
                  <c:v>3.3485712209702451E-2</c:v>
                </c:pt>
                <c:pt idx="98">
                  <c:v>3.426475097736513E-2</c:v>
                </c:pt>
                <c:pt idx="99">
                  <c:v>3.5053308751231235E-2</c:v>
                </c:pt>
                <c:pt idx="100">
                  <c:v>3.5851389455665114E-2</c:v>
                </c:pt>
                <c:pt idx="101">
                  <c:v>3.6659018916513783E-2</c:v>
                </c:pt>
                <c:pt idx="102">
                  <c:v>3.7476252016568193E-2</c:v>
                </c:pt>
                <c:pt idx="103">
                  <c:v>3.8303176441044175E-2</c:v>
                </c:pt>
                <c:pt idx="104">
                  <c:v>3.9139774371695309E-2</c:v>
                </c:pt>
                <c:pt idx="105">
                  <c:v>3.99860303929786E-2</c:v>
                </c:pt>
                <c:pt idx="106">
                  <c:v>4.0841929513931251E-2</c:v>
                </c:pt>
                <c:pt idx="107">
                  <c:v>4.1707460939853502E-2</c:v>
                </c:pt>
                <c:pt idx="108">
                  <c:v>4.2582616529836387E-2</c:v>
                </c:pt>
                <c:pt idx="109">
                  <c:v>4.3467388671925039E-2</c:v>
                </c:pt>
                <c:pt idx="110">
                  <c:v>4.4361767229765481E-2</c:v>
                </c:pt>
                <c:pt idx="111">
                  <c:v>4.5265735617632939E-2</c:v>
                </c:pt>
                <c:pt idx="112">
                  <c:v>4.6179274131214143E-2</c:v>
                </c:pt>
                <c:pt idx="113">
                  <c:v>4.71023567501824E-2</c:v>
                </c:pt>
                <c:pt idx="114">
                  <c:v>4.8034956348162988E-2</c:v>
                </c:pt>
                <c:pt idx="115">
                  <c:v>4.8977043107643677E-2</c:v>
                </c:pt>
                <c:pt idx="116">
                  <c:v>4.9928582633909716E-2</c:v>
                </c:pt>
                <c:pt idx="117">
                  <c:v>5.0889533383311786E-2</c:v>
                </c:pt>
                <c:pt idx="118">
                  <c:v>5.1859843620534044E-2</c:v>
                </c:pt>
                <c:pt idx="119">
                  <c:v>5.2839458800673866E-2</c:v>
                </c:pt>
                <c:pt idx="120">
                  <c:v>5.3828321193059865E-2</c:v>
                </c:pt>
                <c:pt idx="121">
                  <c:v>5.4826369623139533E-2</c:v>
                </c:pt>
                <c:pt idx="122">
                  <c:v>5.5833538907596909E-2</c:v>
                </c:pt>
                <c:pt idx="123">
                  <c:v>5.6849759368204668E-2</c:v>
                </c:pt>
                <c:pt idx="124">
                  <c:v>5.7874956474953006E-2</c:v>
                </c:pt>
                <c:pt idx="125">
                  <c:v>5.8909050698525374E-2</c:v>
                </c:pt>
                <c:pt idx="126">
                  <c:v>5.9951957653255658E-2</c:v>
                </c:pt>
                <c:pt idx="127">
                  <c:v>6.1003587997165869E-2</c:v>
                </c:pt>
                <c:pt idx="128">
                  <c:v>6.2063847569259485E-2</c:v>
                </c:pt>
                <c:pt idx="129">
                  <c:v>6.3132637140936365E-2</c:v>
                </c:pt>
                <c:pt idx="130">
                  <c:v>6.4209852271097267E-2</c:v>
                </c:pt>
                <c:pt idx="131">
                  <c:v>6.529538329543487E-2</c:v>
                </c:pt>
                <c:pt idx="132">
                  <c:v>6.6389115511086394E-2</c:v>
                </c:pt>
                <c:pt idx="133">
                  <c:v>6.7490929605619893E-2</c:v>
                </c:pt>
                <c:pt idx="134">
                  <c:v>6.8600701557982216E-2</c:v>
                </c:pt>
                <c:pt idx="135">
                  <c:v>6.9718302561245823E-2</c:v>
                </c:pt>
                <c:pt idx="136">
                  <c:v>7.0843598960348156E-2</c:v>
                </c:pt>
                <c:pt idx="137">
                  <c:v>7.1976452228960486E-2</c:v>
                </c:pt>
                <c:pt idx="138">
                  <c:v>7.3116718982205869E-2</c:v>
                </c:pt>
                <c:pt idx="139">
                  <c:v>7.4264251017883615E-2</c:v>
                </c:pt>
                <c:pt idx="140">
                  <c:v>7.5418895372345224E-2</c:v>
                </c:pt>
                <c:pt idx="141">
                  <c:v>7.6580494370158375E-2</c:v>
                </c:pt>
                <c:pt idx="142">
                  <c:v>7.7748885685298794E-2</c:v>
                </c:pt>
                <c:pt idx="143">
                  <c:v>7.8923902396867862E-2</c:v>
                </c:pt>
                <c:pt idx="144">
                  <c:v>8.0105373067768257E-2</c:v>
                </c:pt>
                <c:pt idx="145">
                  <c:v>8.129312184011106E-2</c:v>
                </c:pt>
                <c:pt idx="146">
                  <c:v>8.2486968538402997E-2</c:v>
                </c:pt>
                <c:pt idx="147">
                  <c:v>8.3686728766423718E-2</c:v>
                </c:pt>
                <c:pt idx="148">
                  <c:v>8.4892213979149755E-2</c:v>
                </c:pt>
                <c:pt idx="149">
                  <c:v>8.6103231567251512E-2</c:v>
                </c:pt>
                <c:pt idx="150">
                  <c:v>8.7319584953373816E-2</c:v>
                </c:pt>
                <c:pt idx="151">
                  <c:v>8.8541073699812498E-2</c:v>
                </c:pt>
                <c:pt idx="152">
                  <c:v>8.9767493625385469E-2</c:v>
                </c:pt>
                <c:pt idx="153">
                  <c:v>9.0998636929395305E-2</c:v>
                </c:pt>
                <c:pt idx="154">
                  <c:v>9.2234292320985678E-2</c:v>
                </c:pt>
                <c:pt idx="155">
                  <c:v>9.3474245153108107E-2</c:v>
                </c:pt>
                <c:pt idx="156">
                  <c:v>9.4718277561799943E-2</c:v>
                </c:pt>
                <c:pt idx="157">
                  <c:v>9.596616861021702E-2</c:v>
                </c:pt>
                <c:pt idx="158">
                  <c:v>9.7217694438073696E-2</c:v>
                </c:pt>
                <c:pt idx="159">
                  <c:v>9.8472628415101821E-2</c:v>
                </c:pt>
                <c:pt idx="160">
                  <c:v>9.9730741297505393E-2</c:v>
                </c:pt>
                <c:pt idx="161">
                  <c:v>0.10099180138697955</c:v>
                </c:pt>
                <c:pt idx="162">
                  <c:v>0.10225557469286364</c:v>
                </c:pt>
                <c:pt idx="163">
                  <c:v>0.10352182509939485</c:v>
                </c:pt>
                <c:pt idx="164">
                  <c:v>0.10479031453742035</c:v>
                </c:pt>
                <c:pt idx="165">
                  <c:v>0.10606080315994137</c:v>
                </c:pt>
                <c:pt idx="166">
                  <c:v>0.10733304952085207</c:v>
                </c:pt>
                <c:pt idx="167">
                  <c:v>0.10860681075635786</c:v>
                </c:pt>
                <c:pt idx="168">
                  <c:v>0.10988184276867929</c:v>
                </c:pt>
                <c:pt idx="169">
                  <c:v>0.11115790041174815</c:v>
                </c:pt>
                <c:pt idx="170">
                  <c:v>0.11243473767864205</c:v>
                </c:pt>
                <c:pt idx="171">
                  <c:v>0.11371210789044037</c:v>
                </c:pt>
                <c:pt idx="172">
                  <c:v>0.11498976388620633</c:v>
                </c:pt>
                <c:pt idx="173">
                  <c:v>0.11626745821373757</c:v>
                </c:pt>
                <c:pt idx="174">
                  <c:v>0.11754494332080757</c:v>
                </c:pt>
                <c:pt idx="175">
                  <c:v>0.11882197174667927</c:v>
                </c:pt>
                <c:pt idx="176">
                  <c:v>0.12009829631369254</c:v>
                </c:pt>
                <c:pt idx="177">
                  <c:v>0.12137367031867677</c:v>
                </c:pt>
                <c:pt idx="178">
                  <c:v>0.12264784772378796</c:v>
                </c:pt>
                <c:pt idx="179">
                  <c:v>0.12392058334639304</c:v>
                </c:pt>
                <c:pt idx="180">
                  <c:v>0.12519163304765019</c:v>
                </c:pt>
                <c:pt idx="181">
                  <c:v>0.12646075391946018</c:v>
                </c:pt>
                <c:pt idx="182">
                  <c:v>0.12772770446948478</c:v>
                </c:pt>
                <c:pt idx="183">
                  <c:v>0.12899224480394075</c:v>
                </c:pt>
                <c:pt idx="184">
                  <c:v>0.13025413680788486</c:v>
                </c:pt>
                <c:pt idx="185">
                  <c:v>0.13151314432270886</c:v>
                </c:pt>
                <c:pt idx="186">
                  <c:v>0.13276903332057316</c:v>
                </c:pt>
                <c:pt idx="187">
                  <c:v>0.13402157207551488</c:v>
                </c:pt>
                <c:pt idx="188">
                  <c:v>0.13527053133097927</c:v>
                </c:pt>
                <c:pt idx="189">
                  <c:v>0.13651568446353063</c:v>
                </c:pt>
                <c:pt idx="190">
                  <c:v>0.13775680764250334</c:v>
                </c:pt>
                <c:pt idx="191">
                  <c:v>0.13899367998535589</c:v>
                </c:pt>
                <c:pt idx="192">
                  <c:v>0.14022608370849751</c:v>
                </c:pt>
                <c:pt idx="193">
                  <c:v>0.14145380427337353</c:v>
                </c:pt>
                <c:pt idx="194">
                  <c:v>0.14267663052761259</c:v>
                </c:pt>
                <c:pt idx="195">
                  <c:v>0.14389435484105406</c:v>
                </c:pt>
                <c:pt idx="196">
                  <c:v>0.1451067732364881</c:v>
                </c:pt>
                <c:pt idx="197">
                  <c:v>0.14631368551495458</c:v>
                </c:pt>
                <c:pt idx="198">
                  <c:v>0.14751489537546028</c:v>
                </c:pt>
                <c:pt idx="199">
                  <c:v>0.14871021052898711</c:v>
                </c:pt>
                <c:pt idx="200">
                  <c:v>0.149899442806678</c:v>
                </c:pt>
                <c:pt idx="201">
                  <c:v>0.15108240826210037</c:v>
                </c:pt>
                <c:pt idx="202">
                  <c:v>0.15225892726750162</c:v>
                </c:pt>
                <c:pt idx="203">
                  <c:v>0.15342882460398347</c:v>
                </c:pt>
                <c:pt idx="204">
                  <c:v>0.15459192954553674</c:v>
                </c:pt>
                <c:pt idx="205">
                  <c:v>0.15574807593689077</c:v>
                </c:pt>
                <c:pt idx="206">
                  <c:v>0.15772655242442016</c:v>
                </c:pt>
                <c:pt idx="207">
                  <c:v>0.15979023112809157</c:v>
                </c:pt>
                <c:pt idx="208">
                  <c:v>0.16104300156528792</c:v>
                </c:pt>
                <c:pt idx="209">
                  <c:v>0.16229474181948592</c:v>
                </c:pt>
                <c:pt idx="210">
                  <c:v>0.16354692881081048</c:v>
                </c:pt>
                <c:pt idx="211">
                  <c:v>0.16479994777260454</c:v>
                </c:pt>
                <c:pt idx="212">
                  <c:v>0.16605421967361536</c:v>
                </c:pt>
                <c:pt idx="213">
                  <c:v>0.1682168654647474</c:v>
                </c:pt>
                <c:pt idx="214">
                  <c:v>0.16953635061797739</c:v>
                </c:pt>
                <c:pt idx="215">
                  <c:v>0.17086119554132509</c:v>
                </c:pt>
                <c:pt idx="216">
                  <c:v>0.17219348905153106</c:v>
                </c:pt>
                <c:pt idx="217">
                  <c:v>0.17353412595524945</c:v>
                </c:pt>
                <c:pt idx="218">
                  <c:v>0.17488406476908935</c:v>
                </c:pt>
                <c:pt idx="219">
                  <c:v>0.17624433302562145</c:v>
                </c:pt>
                <c:pt idx="220">
                  <c:v>0.17761603087084704</c:v>
                </c:pt>
                <c:pt idx="221">
                  <c:v>0.17894495361352816</c:v>
                </c:pt>
                <c:pt idx="222">
                  <c:v>0.18022268654204293</c:v>
                </c:pt>
                <c:pt idx="223">
                  <c:v>0.18150001597747714</c:v>
                </c:pt>
                <c:pt idx="224">
                  <c:v>0.18277705792375618</c:v>
                </c:pt>
                <c:pt idx="225">
                  <c:v>0.18405375899950355</c:v>
                </c:pt>
                <c:pt idx="226">
                  <c:v>0.18533003681922336</c:v>
                </c:pt>
                <c:pt idx="227">
                  <c:v>0.18660577615710405</c:v>
                </c:pt>
                <c:pt idx="228">
                  <c:v>0.18782095568019092</c:v>
                </c:pt>
                <c:pt idx="229">
                  <c:v>0.18902735554281941</c:v>
                </c:pt>
                <c:pt idx="230">
                  <c:v>0.19022415582218402</c:v>
                </c:pt>
                <c:pt idx="231">
                  <c:v>0.19141027208555483</c:v>
                </c:pt>
                <c:pt idx="232">
                  <c:v>0.19258449589279333</c:v>
                </c:pt>
                <c:pt idx="233">
                  <c:v>0.19374548351670182</c:v>
                </c:pt>
                <c:pt idx="234">
                  <c:v>0.19489174341715049</c:v>
                </c:pt>
                <c:pt idx="235">
                  <c:v>0.19683725117896772</c:v>
                </c:pt>
                <c:pt idx="236">
                  <c:v>0.19800576069917969</c:v>
                </c:pt>
                <c:pt idx="237">
                  <c:v>0.19916433618517851</c:v>
                </c:pt>
                <c:pt idx="238">
                  <c:v>0.20031350650773241</c:v>
                </c:pt>
                <c:pt idx="239">
                  <c:v>0.20145271646470622</c:v>
                </c:pt>
                <c:pt idx="240">
                  <c:v>0.20258137984040181</c:v>
                </c:pt>
                <c:pt idx="241">
                  <c:v>0.20450557394609939</c:v>
                </c:pt>
                <c:pt idx="242">
                  <c:v>0.2064992157490915</c:v>
                </c:pt>
                <c:pt idx="243">
                  <c:v>0.2077044492625677</c:v>
                </c:pt>
                <c:pt idx="244">
                  <c:v>0.20890658724442773</c:v>
                </c:pt>
                <c:pt idx="245">
                  <c:v>0.21010724210126205</c:v>
                </c:pt>
                <c:pt idx="246">
                  <c:v>0.21130700745456041</c:v>
                </c:pt>
                <c:pt idx="247">
                  <c:v>0.21250658717369444</c:v>
                </c:pt>
                <c:pt idx="248">
                  <c:v>0.2145732207895571</c:v>
                </c:pt>
                <c:pt idx="249">
                  <c:v>0.21583036691718396</c:v>
                </c:pt>
                <c:pt idx="250">
                  <c:v>0.21704039149705318</c:v>
                </c:pt>
                <c:pt idx="251">
                  <c:v>0.21825111802037264</c:v>
                </c:pt>
                <c:pt idx="252">
                  <c:v>0.21946328591842232</c:v>
                </c:pt>
                <c:pt idx="253">
                  <c:v>0.22067757114941708</c:v>
                </c:pt>
                <c:pt idx="254">
                  <c:v>0.22189472320459619</c:v>
                </c:pt>
                <c:pt idx="255">
                  <c:v>0.22399686760095222</c:v>
                </c:pt>
                <c:pt idx="256">
                  <c:v>0.22537503559816591</c:v>
                </c:pt>
                <c:pt idx="257">
                  <c:v>0.22670611067108506</c:v>
                </c:pt>
                <c:pt idx="258">
                  <c:v>0.22804367351157787</c:v>
                </c:pt>
                <c:pt idx="259">
                  <c:v>0.22938844741109593</c:v>
                </c:pt>
                <c:pt idx="260">
                  <c:v>0.23074099771485021</c:v>
                </c:pt>
                <c:pt idx="261">
                  <c:v>0.23210188308942031</c:v>
                </c:pt>
                <c:pt idx="262">
                  <c:v>0.23420715315520818</c:v>
                </c:pt>
                <c:pt idx="263">
                  <c:v>0.23557718851073092</c:v>
                </c:pt>
                <c:pt idx="264">
                  <c:v>0.23695131790112534</c:v>
                </c:pt>
                <c:pt idx="265">
                  <c:v>0.23833438007026789</c:v>
                </c:pt>
                <c:pt idx="266">
                  <c:v>0.23972689702558722</c:v>
                </c:pt>
                <c:pt idx="267">
                  <c:v>0.24112936355366224</c:v>
                </c:pt>
                <c:pt idx="268">
                  <c:v>0.2425422575053259</c:v>
                </c:pt>
                <c:pt idx="269">
                  <c:v>0.24473054116999962</c:v>
                </c:pt>
                <c:pt idx="270">
                  <c:v>0.24615759123481176</c:v>
                </c:pt>
                <c:pt idx="271">
                  <c:v>0.24758387103908427</c:v>
                </c:pt>
                <c:pt idx="272">
                  <c:v>0.24901397300931435</c:v>
                </c:pt>
                <c:pt idx="273">
                  <c:v>0.25044769181581134</c:v>
                </c:pt>
                <c:pt idx="274">
                  <c:v>0.25188475106955283</c:v>
                </c:pt>
                <c:pt idx="275">
                  <c:v>0.2533248187922249</c:v>
                </c:pt>
                <c:pt idx="276">
                  <c:v>0.25554216597036822</c:v>
                </c:pt>
                <c:pt idx="277">
                  <c:v>0.25698967388255567</c:v>
                </c:pt>
                <c:pt idx="278">
                  <c:v>0.25843812045455744</c:v>
                </c:pt>
                <c:pt idx="279">
                  <c:v>0.25988876484237861</c:v>
                </c:pt>
                <c:pt idx="280">
                  <c:v>0.26134113215140897</c:v>
                </c:pt>
                <c:pt idx="281">
                  <c:v>0.26279468065614059</c:v>
                </c:pt>
                <c:pt idx="282">
                  <c:v>0.26424880306222515</c:v>
                </c:pt>
                <c:pt idx="283">
                  <c:v>0.2664835716454817</c:v>
                </c:pt>
                <c:pt idx="284">
                  <c:v>0.26793783017725042</c:v>
                </c:pt>
                <c:pt idx="285">
                  <c:v>0.2693894838340512</c:v>
                </c:pt>
                <c:pt idx="286">
                  <c:v>0.27083994620042656</c:v>
                </c:pt>
                <c:pt idx="287">
                  <c:v>0.27228888313156441</c:v>
                </c:pt>
                <c:pt idx="288">
                  <c:v>0.27373595114523941</c:v>
                </c:pt>
                <c:pt idx="289">
                  <c:v>0.27518080502593545</c:v>
                </c:pt>
                <c:pt idx="290">
                  <c:v>0.27739755357500523</c:v>
                </c:pt>
                <c:pt idx="291">
                  <c:v>0.27883694122387653</c:v>
                </c:pt>
                <c:pt idx="292">
                  <c:v>0.28027139390379108</c:v>
                </c:pt>
                <c:pt idx="293">
                  <c:v>0.28170207282697435</c:v>
                </c:pt>
                <c:pt idx="294">
                  <c:v>0.28312860116096833</c:v>
                </c:pt>
                <c:pt idx="295">
                  <c:v>0.28455060847730246</c:v>
                </c:pt>
                <c:pt idx="296">
                  <c:v>0.28596773850576179</c:v>
                </c:pt>
                <c:pt idx="297">
                  <c:v>0.28813779318611499</c:v>
                </c:pt>
                <c:pt idx="298">
                  <c:v>0.2895427162873152</c:v>
                </c:pt>
                <c:pt idx="299">
                  <c:v>0.29094018051335546</c:v>
                </c:pt>
                <c:pt idx="300">
                  <c:v>0.29233139076916675</c:v>
                </c:pt>
                <c:pt idx="301">
                  <c:v>0.29371604948152064</c:v>
                </c:pt>
                <c:pt idx="302">
                  <c:v>0.29509386088830658</c:v>
                </c:pt>
                <c:pt idx="303">
                  <c:v>0.29646453466074696</c:v>
                </c:pt>
                <c:pt idx="304">
                  <c:v>0.29855979476884437</c:v>
                </c:pt>
                <c:pt idx="305">
                  <c:v>0.29991263431980331</c:v>
                </c:pt>
                <c:pt idx="306">
                  <c:v>0.3012559322051423</c:v>
                </c:pt>
                <c:pt idx="307">
                  <c:v>0.30259084444492546</c:v>
                </c:pt>
                <c:pt idx="308">
                  <c:v>0.30391711892607787</c:v>
                </c:pt>
                <c:pt idx="309">
                  <c:v>0.3052345106888858</c:v>
                </c:pt>
                <c:pt idx="310">
                  <c:v>0.3065427845808858</c:v>
                </c:pt>
                <c:pt idx="311">
                  <c:v>0.30853918549337095</c:v>
                </c:pt>
                <c:pt idx="312">
                  <c:v>0.30982473490232154</c:v>
                </c:pt>
                <c:pt idx="313">
                  <c:v>0.31109908803132563</c:v>
                </c:pt>
                <c:pt idx="314">
                  <c:v>0.31304221489664946</c:v>
                </c:pt>
                <c:pt idx="315">
                  <c:v>0.31433867455043973</c:v>
                </c:pt>
                <c:pt idx="316">
                  <c:v>0.31562597556097272</c:v>
                </c:pt>
                <c:pt idx="317">
                  <c:v>0.31690521176558295</c:v>
                </c:pt>
                <c:pt idx="318">
                  <c:v>0.31885891876733463</c:v>
                </c:pt>
                <c:pt idx="319">
                  <c:v>0.32011891444791341</c:v>
                </c:pt>
                <c:pt idx="320">
                  <c:v>0.32136956391044269</c:v>
                </c:pt>
                <c:pt idx="321">
                  <c:v>0.32327941233688418</c:v>
                </c:pt>
                <c:pt idx="322">
                  <c:v>0.3245551722219901</c:v>
                </c:pt>
                <c:pt idx="323">
                  <c:v>0.32582423765215374</c:v>
                </c:pt>
                <c:pt idx="324">
                  <c:v>0.32708794657199575</c:v>
                </c:pt>
                <c:pt idx="325">
                  <c:v>0.32902237131133621</c:v>
                </c:pt>
                <c:pt idx="326">
                  <c:v>0.33027483148021575</c:v>
                </c:pt>
                <c:pt idx="327">
                  <c:v>0.33152167511434483</c:v>
                </c:pt>
                <c:pt idx="328">
                  <c:v>0.33343187263261376</c:v>
                </c:pt>
                <c:pt idx="329">
                  <c:v>0.33467040320351532</c:v>
                </c:pt>
                <c:pt idx="330">
                  <c:v>0.33590188829554335</c:v>
                </c:pt>
                <c:pt idx="331">
                  <c:v>0.33712771304531874</c:v>
                </c:pt>
                <c:pt idx="332">
                  <c:v>0.33900331616581253</c:v>
                </c:pt>
                <c:pt idx="333">
                  <c:v>0.34021669724733461</c:v>
                </c:pt>
                <c:pt idx="334">
                  <c:v>0.34142384714452595</c:v>
                </c:pt>
                <c:pt idx="335">
                  <c:v>0.34327177411120091</c:v>
                </c:pt>
                <c:pt idx="336">
                  <c:v>0.34446819906407777</c:v>
                </c:pt>
                <c:pt idx="337">
                  <c:v>0.34565653580871625</c:v>
                </c:pt>
                <c:pt idx="338">
                  <c:v>0.34747224595927745</c:v>
                </c:pt>
                <c:pt idx="339">
                  <c:v>0.3493350750612782</c:v>
                </c:pt>
                <c:pt idx="340">
                  <c:v>0.35053949326732303</c:v>
                </c:pt>
                <c:pt idx="341">
                  <c:v>0.35173763460038565</c:v>
                </c:pt>
                <c:pt idx="342">
                  <c:v>0.35357130397697112</c:v>
                </c:pt>
                <c:pt idx="343">
                  <c:v>0.35475764941233362</c:v>
                </c:pt>
                <c:pt idx="344">
                  <c:v>0.35593757592697667</c:v>
                </c:pt>
                <c:pt idx="345">
                  <c:v>0.35774310187767516</c:v>
                </c:pt>
                <c:pt idx="346">
                  <c:v>0.35894959738811549</c:v>
                </c:pt>
                <c:pt idx="347">
                  <c:v>0.36011368796458137</c:v>
                </c:pt>
                <c:pt idx="348">
                  <c:v>0.36127272251927883</c:v>
                </c:pt>
                <c:pt idx="349">
                  <c:v>0.36304657779537625</c:v>
                </c:pt>
                <c:pt idx="350">
                  <c:v>0.36419432523232576</c:v>
                </c:pt>
                <c:pt idx="351">
                  <c:v>0.36533606972104055</c:v>
                </c:pt>
                <c:pt idx="352">
                  <c:v>0.36708358623696952</c:v>
                </c:pt>
                <c:pt idx="353">
                  <c:v>0.36821461155969548</c:v>
                </c:pt>
                <c:pt idx="354">
                  <c:v>0.36930046416041112</c:v>
                </c:pt>
                <c:pt idx="355">
                  <c:v>0.3709559368238271</c:v>
                </c:pt>
                <c:pt idx="356">
                  <c:v>0.37264881998806654</c:v>
                </c:pt>
                <c:pt idx="357">
                  <c:v>0.37373933779063778</c:v>
                </c:pt>
                <c:pt idx="358">
                  <c:v>0.3748214617777369</c:v>
                </c:pt>
                <c:pt idx="359">
                  <c:v>0.37647320117539113</c:v>
                </c:pt>
                <c:pt idx="360">
                  <c:v>0.37753729490832694</c:v>
                </c:pt>
                <c:pt idx="361">
                  <c:v>0.37859051452370585</c:v>
                </c:pt>
                <c:pt idx="362">
                  <c:v>0.38019687422834297</c:v>
                </c:pt>
                <c:pt idx="363">
                  <c:v>0.38126550268121695</c:v>
                </c:pt>
                <c:pt idx="364">
                  <c:v>0.38229167740016251</c:v>
                </c:pt>
                <c:pt idx="365">
                  <c:v>0.38330925233713964</c:v>
                </c:pt>
                <c:pt idx="366">
                  <c:v>0.38485992344251196</c:v>
                </c:pt>
                <c:pt idx="367">
                  <c:v>0.38585616070155238</c:v>
                </c:pt>
                <c:pt idx="368">
                  <c:v>0.38684236390254423</c:v>
                </c:pt>
                <c:pt idx="369">
                  <c:v>0.38834712048184866</c:v>
                </c:pt>
                <c:pt idx="370">
                  <c:v>0.38931620550984614</c:v>
                </c:pt>
                <c:pt idx="371">
                  <c:v>0.39024271144563549</c:v>
                </c:pt>
                <c:pt idx="372">
                  <c:v>0.39165047704011224</c:v>
                </c:pt>
                <c:pt idx="373">
                  <c:v>0.39308381906220252</c:v>
                </c:pt>
                <c:pt idx="374">
                  <c:v>0.39449530908552355</c:v>
                </c:pt>
                <c:pt idx="375">
                  <c:v>0.39593289929383757</c:v>
                </c:pt>
                <c:pt idx="376">
                  <c:v>0.39739962810201607</c:v>
                </c:pt>
                <c:pt idx="377">
                  <c:v>0.39885110284086672</c:v>
                </c:pt>
                <c:pt idx="378">
                  <c:v>0.40033125124039293</c:v>
                </c:pt>
                <c:pt idx="379">
                  <c:v>0.40184592236051192</c:v>
                </c:pt>
                <c:pt idx="380">
                  <c:v>0.40339846723710726</c:v>
                </c:pt>
                <c:pt idx="381">
                  <c:v>0.40440615913322575</c:v>
                </c:pt>
                <c:pt idx="382">
                  <c:v>0.40541185605682639</c:v>
                </c:pt>
                <c:pt idx="383">
                  <c:v>0.40641690858882845</c:v>
                </c:pt>
                <c:pt idx="384">
                  <c:v>0.40739328403245806</c:v>
                </c:pt>
                <c:pt idx="385">
                  <c:v>0.40836840203390745</c:v>
                </c:pt>
                <c:pt idx="386">
                  <c:v>0.40934453199280152</c:v>
                </c:pt>
                <c:pt idx="387">
                  <c:v>0.41029586678941293</c:v>
                </c:pt>
                <c:pt idx="388">
                  <c:v>0.41121977960344785</c:v>
                </c:pt>
                <c:pt idx="389">
                  <c:v>0.41259737893715354</c:v>
                </c:pt>
                <c:pt idx="390">
                  <c:v>0.41396789031562464</c:v>
                </c:pt>
                <c:pt idx="391">
                  <c:v>0.4153273070854609</c:v>
                </c:pt>
                <c:pt idx="392">
                  <c:v>0.41667602275234711</c:v>
                </c:pt>
                <c:pt idx="393">
                  <c:v>0.41801088496308964</c:v>
                </c:pt>
                <c:pt idx="394">
                  <c:v>0.41932802945978309</c:v>
                </c:pt>
                <c:pt idx="395">
                  <c:v>0.42062303945246071</c:v>
                </c:pt>
                <c:pt idx="396">
                  <c:v>0.42193840319360293</c:v>
                </c:pt>
                <c:pt idx="397">
                  <c:v>0.42327587320402738</c:v>
                </c:pt>
                <c:pt idx="398">
                  <c:v>0.42416155270934752</c:v>
                </c:pt>
                <c:pt idx="399">
                  <c:v>0.42504043327664809</c:v>
                </c:pt>
                <c:pt idx="400">
                  <c:v>0.42591293194570473</c:v>
                </c:pt>
                <c:pt idx="401">
                  <c:v>0.426778688408468</c:v>
                </c:pt>
                <c:pt idx="402">
                  <c:v>0.42763866986226806</c:v>
                </c:pt>
                <c:pt idx="403">
                  <c:v>0.42849402667709724</c:v>
                </c:pt>
                <c:pt idx="404">
                  <c:v>0.42932095739482606</c:v>
                </c:pt>
                <c:pt idx="405">
                  <c:v>0.43011844267942073</c:v>
                </c:pt>
                <c:pt idx="406">
                  <c:v>0.43129761444943721</c:v>
                </c:pt>
                <c:pt idx="407">
                  <c:v>0.43246165370237477</c:v>
                </c:pt>
                <c:pt idx="408">
                  <c:v>0.43360972605835668</c:v>
                </c:pt>
                <c:pt idx="409">
                  <c:v>0.43474205660929094</c:v>
                </c:pt>
                <c:pt idx="410">
                  <c:v>0.43585923709891222</c:v>
                </c:pt>
                <c:pt idx="411">
                  <c:v>0.43695854946051538</c:v>
                </c:pt>
                <c:pt idx="412">
                  <c:v>0.4380369380348707</c:v>
                </c:pt>
                <c:pt idx="413">
                  <c:v>0.43912836839204816</c:v>
                </c:pt>
                <c:pt idx="414">
                  <c:v>0.44023437863042209</c:v>
                </c:pt>
                <c:pt idx="415">
                  <c:v>0.44096448391005549</c:v>
                </c:pt>
                <c:pt idx="416">
                  <c:v>0.44168625432765712</c:v>
                </c:pt>
                <c:pt idx="417">
                  <c:v>0.442400067250663</c:v>
                </c:pt>
                <c:pt idx="418">
                  <c:v>0.44310578257388888</c:v>
                </c:pt>
                <c:pt idx="419">
                  <c:v>0.44380445810432201</c:v>
                </c:pt>
                <c:pt idx="420">
                  <c:v>0.44449725264679252</c:v>
                </c:pt>
                <c:pt idx="421">
                  <c:v>0.4451646131994576</c:v>
                </c:pt>
                <c:pt idx="422">
                  <c:v>0.44580608863922522</c:v>
                </c:pt>
                <c:pt idx="423">
                  <c:v>0.44675159633266082</c:v>
                </c:pt>
                <c:pt idx="424">
                  <c:v>0.44768156092027483</c:v>
                </c:pt>
                <c:pt idx="425">
                  <c:v>0.4485954832512814</c:v>
                </c:pt>
                <c:pt idx="426">
                  <c:v>0.44949357875072343</c:v>
                </c:pt>
                <c:pt idx="427">
                  <c:v>0.45037631345609092</c:v>
                </c:pt>
                <c:pt idx="428">
                  <c:v>0.45124157609793725</c:v>
                </c:pt>
                <c:pt idx="429">
                  <c:v>0.45208698405156839</c:v>
                </c:pt>
                <c:pt idx="430">
                  <c:v>0.45293989179711003</c:v>
                </c:pt>
                <c:pt idx="431">
                  <c:v>0.4538015135279368</c:v>
                </c:pt>
                <c:pt idx="432">
                  <c:v>0.45436858555173676</c:v>
                </c:pt>
                <c:pt idx="433">
                  <c:v>0.45492788801910078</c:v>
                </c:pt>
                <c:pt idx="434">
                  <c:v>0.4554797043758575</c:v>
                </c:pt>
                <c:pt idx="435">
                  <c:v>0.45602397728833893</c:v>
                </c:pt>
                <c:pt idx="436">
                  <c:v>0.45656161306287224</c:v>
                </c:pt>
                <c:pt idx="437">
                  <c:v>0.45737922707892231</c:v>
                </c:pt>
                <c:pt idx="438">
                  <c:v>0.45790435921747463</c:v>
                </c:pt>
                <c:pt idx="439">
                  <c:v>0.45840875396722452</c:v>
                </c:pt>
                <c:pt idx="440">
                  <c:v>0.45915225337719229</c:v>
                </c:pt>
                <c:pt idx="441">
                  <c:v>0.45988337556259795</c:v>
                </c:pt>
                <c:pt idx="442">
                  <c:v>0.46060204987738868</c:v>
                </c:pt>
                <c:pt idx="443">
                  <c:v>0.4613087026998558</c:v>
                </c:pt>
                <c:pt idx="444">
                  <c:v>0.46200396966554214</c:v>
                </c:pt>
                <c:pt idx="445">
                  <c:v>0.4626864740083243</c:v>
                </c:pt>
                <c:pt idx="446">
                  <c:v>0.46335464842422147</c:v>
                </c:pt>
                <c:pt idx="447">
                  <c:v>0.46402955684332459</c:v>
                </c:pt>
                <c:pt idx="448">
                  <c:v>0.46471228447383206</c:v>
                </c:pt>
                <c:pt idx="449">
                  <c:v>0.46516230433003752</c:v>
                </c:pt>
                <c:pt idx="450">
                  <c:v>0.46560716957270376</c:v>
                </c:pt>
                <c:pt idx="451">
                  <c:v>0.46628340901369264</c:v>
                </c:pt>
                <c:pt idx="452">
                  <c:v>0.4669485419455342</c:v>
                </c:pt>
                <c:pt idx="453">
                  <c:v>0.46762326155130735</c:v>
                </c:pt>
                <c:pt idx="454">
                  <c:v>0.46830981162145291</c:v>
                </c:pt>
                <c:pt idx="455">
                  <c:v>0.46899126129437835</c:v>
                </c:pt>
                <c:pt idx="456">
                  <c:v>0.4696681462235861</c:v>
                </c:pt>
                <c:pt idx="457">
                  <c:v>0.47034106660386943</c:v>
                </c:pt>
                <c:pt idx="458">
                  <c:v>0.47101063248041442</c:v>
                </c:pt>
                <c:pt idx="459">
                  <c:v>0.47167744890324298</c:v>
                </c:pt>
                <c:pt idx="460">
                  <c:v>0.47234226416408309</c:v>
                </c:pt>
                <c:pt idx="461">
                  <c:v>0.47300599370608531</c:v>
                </c:pt>
                <c:pt idx="462">
                  <c:v>0.47366806480576312</c:v>
                </c:pt>
                <c:pt idx="463">
                  <c:v>0.47432778382047902</c:v>
                </c:pt>
                <c:pt idx="464">
                  <c:v>0.47500207793326688</c:v>
                </c:pt>
                <c:pt idx="465">
                  <c:v>0.47569235894606776</c:v>
                </c:pt>
                <c:pt idx="466">
                  <c:v>0.47638278335688222</c:v>
                </c:pt>
                <c:pt idx="467">
                  <c:v>0.47707415067558812</c:v>
                </c:pt>
                <c:pt idx="468">
                  <c:v>0.47776582416754898</c:v>
                </c:pt>
                <c:pt idx="469">
                  <c:v>0.4784569583128207</c:v>
                </c:pt>
                <c:pt idx="470">
                  <c:v>0.47914788415135001</c:v>
                </c:pt>
                <c:pt idx="471">
                  <c:v>0.4798389176277027</c:v>
                </c:pt>
                <c:pt idx="472">
                  <c:v>0.48053035232667257</c:v>
                </c:pt>
                <c:pt idx="473">
                  <c:v>0.48122245726246005</c:v>
                </c:pt>
                <c:pt idx="474">
                  <c:v>0.48191547560753045</c:v>
                </c:pt>
                <c:pt idx="475">
                  <c:v>0.4826096126080483</c:v>
                </c:pt>
                <c:pt idx="476">
                  <c:v>0.48330502097963768</c:v>
                </c:pt>
                <c:pt idx="477">
                  <c:v>0.48400190489367528</c:v>
                </c:pt>
                <c:pt idx="478">
                  <c:v>0.48470053219133019</c:v>
                </c:pt>
                <c:pt idx="479">
                  <c:v>0.48539996958033771</c:v>
                </c:pt>
                <c:pt idx="480">
                  <c:v>0.4860991184807279</c:v>
                </c:pt>
                <c:pt idx="481">
                  <c:v>0.48679794498875911</c:v>
                </c:pt>
                <c:pt idx="482">
                  <c:v>0.48749635704303335</c:v>
                </c:pt>
                <c:pt idx="483">
                  <c:v>0.48819430201162822</c:v>
                </c:pt>
                <c:pt idx="484">
                  <c:v>0.48889178431277364</c:v>
                </c:pt>
                <c:pt idx="485">
                  <c:v>0.48958878508588694</c:v>
                </c:pt>
                <c:pt idx="486">
                  <c:v>0.49028526165748443</c:v>
                </c:pt>
                <c:pt idx="487">
                  <c:v>0.49098114759956984</c:v>
                </c:pt>
                <c:pt idx="488">
                  <c:v>0.49167635295073592</c:v>
                </c:pt>
                <c:pt idx="489">
                  <c:v>0.49237076454257711</c:v>
                </c:pt>
                <c:pt idx="490">
                  <c:v>0.49306424720482767</c:v>
                </c:pt>
                <c:pt idx="491">
                  <c:v>0.49375664608248265</c:v>
                </c:pt>
                <c:pt idx="492">
                  <c:v>0.49444778174273313</c:v>
                </c:pt>
                <c:pt idx="493">
                  <c:v>0.49513744410361837</c:v>
                </c:pt>
                <c:pt idx="494">
                  <c:v>0.49582547522319864</c:v>
                </c:pt>
                <c:pt idx="495">
                  <c:v>0.4965117843788231</c:v>
                </c:pt>
                <c:pt idx="496">
                  <c:v>0.49719627744509087</c:v>
                </c:pt>
                <c:pt idx="497">
                  <c:v>0.49787886066919013</c:v>
                </c:pt>
                <c:pt idx="498">
                  <c:v>0.49855943793284657</c:v>
                </c:pt>
                <c:pt idx="499">
                  <c:v>0.49923790660084771</c:v>
                </c:pt>
                <c:pt idx="500">
                  <c:v>0.49991415873233236</c:v>
                </c:pt>
                <c:pt idx="501">
                  <c:v>0.50058808241119634</c:v>
                </c:pt>
                <c:pt idx="502">
                  <c:v>0.50125956315435294</c:v>
                </c:pt>
                <c:pt idx="503">
                  <c:v>0.50192848539112334</c:v>
                </c:pt>
                <c:pt idx="504">
                  <c:v>0.50259473401069554</c:v>
                </c:pt>
                <c:pt idx="505">
                  <c:v>0.50325819592067578</c:v>
                </c:pt>
                <c:pt idx="506">
                  <c:v>0.50391876154016879</c:v>
                </c:pt>
                <c:pt idx="507">
                  <c:v>0.50457632672328678</c:v>
                </c:pt>
                <c:pt idx="508">
                  <c:v>0.50523079522119951</c:v>
                </c:pt>
                <c:pt idx="509">
                  <c:v>0.50588207557110776</c:v>
                </c:pt>
                <c:pt idx="510">
                  <c:v>0.50653007674646067</c:v>
                </c:pt>
                <c:pt idx="511">
                  <c:v>0.50717470841008006</c:v>
                </c:pt>
                <c:pt idx="512">
                  <c:v>0.50781588092855012</c:v>
                </c:pt>
                <c:pt idx="513">
                  <c:v>0.50845350557529057</c:v>
                </c:pt>
                <c:pt idx="514">
                  <c:v>0.5090874950312092</c:v>
                </c:pt>
                <c:pt idx="515">
                  <c:v>0.50971776383290801</c:v>
                </c:pt>
                <c:pt idx="516">
                  <c:v>0.51034422875675378</c:v>
                </c:pt>
                <c:pt idx="517">
                  <c:v>0.51096680912970749</c:v>
                </c:pt>
                <c:pt idx="518">
                  <c:v>0.51158542705773702</c:v>
                </c:pt>
                <c:pt idx="519">
                  <c:v>0.51220000756230954</c:v>
                </c:pt>
                <c:pt idx="520">
                  <c:v>0.51281047861878515</c:v>
                </c:pt>
                <c:pt idx="521">
                  <c:v>0.51341677109537898</c:v>
                </c:pt>
                <c:pt idx="522">
                  <c:v>0.51401881855755915</c:v>
                </c:pt>
                <c:pt idx="523">
                  <c:v>0.51461655689331209</c:v>
                </c:pt>
                <c:pt idx="524">
                  <c:v>0.51520992412661448</c:v>
                </c:pt>
                <c:pt idx="525">
                  <c:v>0.51579886051458612</c:v>
                </c:pt>
                <c:pt idx="526">
                  <c:v>0.51638330863376125</c:v>
                </c:pt>
                <c:pt idx="527">
                  <c:v>0.51696321347063012</c:v>
                </c:pt>
                <c:pt idx="528">
                  <c:v>0.517538522504012</c:v>
                </c:pt>
                <c:pt idx="529">
                  <c:v>0.51810918575872567</c:v>
                </c:pt>
                <c:pt idx="530">
                  <c:v>0.51867515583239532</c:v>
                </c:pt>
                <c:pt idx="531">
                  <c:v>0.51923638789814763</c:v>
                </c:pt>
                <c:pt idx="532">
                  <c:v>0.51979283968671675</c:v>
                </c:pt>
                <c:pt idx="533">
                  <c:v>0.52034447145229656</c:v>
                </c:pt>
                <c:pt idx="534">
                  <c:v>0.52089124592735414</c:v>
                </c:pt>
                <c:pt idx="535">
                  <c:v>0.52143312827234067</c:v>
                </c:pt>
                <c:pt idx="536">
                  <c:v>0.52197008602665484</c:v>
                </c:pt>
                <c:pt idx="537">
                  <c:v>0.52250208906993645</c:v>
                </c:pt>
                <c:pt idx="538">
                  <c:v>0.52302910960625892</c:v>
                </c:pt>
                <c:pt idx="539">
                  <c:v>0.52355112216004518</c:v>
                </c:pt>
                <c:pt idx="540">
                  <c:v>0.5240681035655087</c:v>
                </c:pt>
                <c:pt idx="541">
                  <c:v>0.52458003294994848</c:v>
                </c:pt>
                <c:pt idx="542">
                  <c:v>0.52508689171026379</c:v>
                </c:pt>
                <c:pt idx="543">
                  <c:v>0.52558866348283451</c:v>
                </c:pt>
                <c:pt idx="544">
                  <c:v>0.52608533410828717</c:v>
                </c:pt>
                <c:pt idx="545">
                  <c:v>0.52657689159262711</c:v>
                </c:pt>
                <c:pt idx="546">
                  <c:v>0.52706332606612172</c:v>
                </c:pt>
                <c:pt idx="547">
                  <c:v>0.52754462974116456</c:v>
                </c:pt>
                <c:pt idx="548">
                  <c:v>0.52802079687013437</c:v>
                </c:pt>
                <c:pt idx="549">
                  <c:v>0.52849182370397541</c:v>
                </c:pt>
                <c:pt idx="550">
                  <c:v>0.52895770845187673</c:v>
                </c:pt>
                <c:pt idx="551">
                  <c:v>0.52941845124203157</c:v>
                </c:pt>
                <c:pt idx="552">
                  <c:v>0.52987405408285693</c:v>
                </c:pt>
                <c:pt idx="553">
                  <c:v>0.53032452082319481</c:v>
                </c:pt>
                <c:pt idx="554">
                  <c:v>0.53076985711066027</c:v>
                </c:pt>
                <c:pt idx="555">
                  <c:v>0.53121007034844725</c:v>
                </c:pt>
                <c:pt idx="556">
                  <c:v>0.53164516965090025</c:v>
                </c:pt>
                <c:pt idx="557">
                  <c:v>0.53207516579821668</c:v>
                </c:pt>
                <c:pt idx="558">
                  <c:v>0.53250007119065912</c:v>
                </c:pt>
                <c:pt idx="559">
                  <c:v>0.53291989980257337</c:v>
                </c:pt>
                <c:pt idx="560">
                  <c:v>0.53333466713643485</c:v>
                </c:pt>
                <c:pt idx="561">
                  <c:v>0.53374439017706155</c:v>
                </c:pt>
                <c:pt idx="562">
                  <c:v>0.53414908734606459</c:v>
                </c:pt>
                <c:pt idx="563">
                  <c:v>0.53454877845654114</c:v>
                </c:pt>
                <c:pt idx="564">
                  <c:v>0.53494348466797081</c:v>
                </c:pt>
                <c:pt idx="565">
                  <c:v>0.53533322844124587</c:v>
                </c:pt>
                <c:pt idx="566">
                  <c:v>0.53571803349376679</c:v>
                </c:pt>
                <c:pt idx="567">
                  <c:v>0.53609792475456641</c:v>
                </c:pt>
                <c:pt idx="568">
                  <c:v>0.53647292831952242</c:v>
                </c:pt>
                <c:pt idx="569">
                  <c:v>0.53684307140677512</c:v>
                </c:pt>
                <c:pt idx="570">
                  <c:v>0.53720838231245116</c:v>
                </c:pt>
                <c:pt idx="571">
                  <c:v>0.53756889036678468</c:v>
                </c:pt>
                <c:pt idx="572">
                  <c:v>0.53792462589070456</c:v>
                </c:pt>
                <c:pt idx="573">
                  <c:v>0.53827562015293673</c:v>
                </c:pt>
                <c:pt idx="574">
                  <c:v>0.53862190532765775</c:v>
                </c:pt>
                <c:pt idx="575">
                  <c:v>0.53896351445271906</c:v>
                </c:pt>
                <c:pt idx="576">
                  <c:v>0.53930048138845632</c:v>
                </c:pt>
                <c:pt idx="577">
                  <c:v>0.53963284077709361</c:v>
                </c:pt>
                <c:pt idx="578">
                  <c:v>0.53996062800275357</c:v>
                </c:pt>
                <c:pt idx="579">
                  <c:v>0.54028387915208653</c:v>
                </c:pt>
                <c:pt idx="580">
                  <c:v>0.54060263097553751</c:v>
                </c:pt>
                <c:pt idx="581">
                  <c:v>0.54091692084927701</c:v>
                </c:pt>
                <c:pt idx="582">
                  <c:v>0.5412267867378231</c:v>
                </c:pt>
                <c:pt idx="583">
                  <c:v>0.54153226715738167</c:v>
                </c:pt>
                <c:pt idx="584">
                  <c:v>0.54183340113992673</c:v>
                </c:pt>
                <c:pt idx="585">
                  <c:v>0.54213022819803647</c:v>
                </c:pt>
                <c:pt idx="586">
                  <c:v>0.54242278829049462</c:v>
                </c:pt>
                <c:pt idx="587">
                  <c:v>0.54271112178866843</c:v>
                </c:pt>
                <c:pt idx="588">
                  <c:v>0.54299526944366516</c:v>
                </c:pt>
                <c:pt idx="589">
                  <c:v>0.54327527235427353</c:v>
                </c:pt>
                <c:pt idx="590">
                  <c:v>0.54355117193569003</c:v>
                </c:pt>
                <c:pt idx="591">
                  <c:v>0.54384200396816029</c:v>
                </c:pt>
                <c:pt idx="592">
                  <c:v>0.54412983000927084</c:v>
                </c:pt>
                <c:pt idx="593">
                  <c:v>0.54441475083180679</c:v>
                </c:pt>
                <c:pt idx="594">
                  <c:v>0.54469688277661032</c:v>
                </c:pt>
                <c:pt idx="595">
                  <c:v>0.54497634727506272</c:v>
                </c:pt>
                <c:pt idx="596">
                  <c:v>0.54525327113624422</c:v>
                </c:pt>
                <c:pt idx="597">
                  <c:v>0.54552778686199166</c:v>
                </c:pt>
                <c:pt idx="598">
                  <c:v>0.54580003298481816</c:v>
                </c:pt>
                <c:pt idx="599">
                  <c:v>0.54607015443007167</c:v>
                </c:pt>
                <c:pt idx="600">
                  <c:v>0.54633830290379892</c:v>
                </c:pt>
                <c:pt idx="601">
                  <c:v>0.5466046373078608</c:v>
                </c:pt>
                <c:pt idx="602">
                  <c:v>0.54686932418394052</c:v>
                </c:pt>
                <c:pt idx="603">
                  <c:v>0.54713253818817664</c:v>
                </c:pt>
                <c:pt idx="604">
                  <c:v>0.54739446259825364</c:v>
                </c:pt>
                <c:pt idx="605">
                  <c:v>0.5476552898548861</c:v>
                </c:pt>
                <c:pt idx="606">
                  <c:v>0.5479139384947751</c:v>
                </c:pt>
                <c:pt idx="607">
                  <c:v>0.5481704673697847</c:v>
                </c:pt>
                <c:pt idx="608">
                  <c:v>0.54842493299968087</c:v>
                </c:pt>
                <c:pt idx="609">
                  <c:v>0.54867738771677921</c:v>
                </c:pt>
                <c:pt idx="610">
                  <c:v>0.54892787905321427</c:v>
                </c:pt>
                <c:pt idx="611">
                  <c:v>0.54917644907004359</c:v>
                </c:pt>
                <c:pt idx="612">
                  <c:v>0.54942313362183948</c:v>
                </c:pt>
                <c:pt idx="613">
                  <c:v>0.54966796155109798</c:v>
                </c:pt>
                <c:pt idx="614">
                  <c:v>0.54991095380633681</c:v>
                </c:pt>
                <c:pt idx="615">
                  <c:v>0.55015212247726553</c:v>
                </c:pt>
                <c:pt idx="616">
                  <c:v>0.55039146973987985</c:v>
                </c:pt>
                <c:pt idx="617">
                  <c:v>0.55062898670376359</c:v>
                </c:pt>
                <c:pt idx="618">
                  <c:v>0.55086465215326397</c:v>
                </c:pt>
                <c:pt idx="619">
                  <c:v>0.5510984311735424</c:v>
                </c:pt>
                <c:pt idx="620">
                  <c:v>0.551330273651786</c:v>
                </c:pt>
                <c:pt idx="621">
                  <c:v>0.55156019868357442</c:v>
                </c:pt>
                <c:pt idx="622">
                  <c:v>0.55178822267853556</c:v>
                </c:pt>
                <c:pt idx="623">
                  <c:v>0.5520143593068314</c:v>
                </c:pt>
                <c:pt idx="624">
                  <c:v>0.55223861960352039</c:v>
                </c:pt>
                <c:pt idx="625">
                  <c:v>0.55246101212050014</c:v>
                </c:pt>
                <c:pt idx="626">
                  <c:v>0.55268154313288254</c:v>
                </c:pt>
                <c:pt idx="627">
                  <c:v>0.55290021690757851</c:v>
                </c:pt>
                <c:pt idx="628">
                  <c:v>0.55311703604273932</c:v>
                </c:pt>
                <c:pt idx="629">
                  <c:v>0.55333200188766019</c:v>
                </c:pt>
                <c:pt idx="630">
                  <c:v>0.55354511505380666</c:v>
                </c:pt>
                <c:pt idx="631">
                  <c:v>0.55375637602877625</c:v>
                </c:pt>
                <c:pt idx="632">
                  <c:v>0.55396578590627776</c:v>
                </c:pt>
                <c:pt idx="633">
                  <c:v>0.55417334724659684</c:v>
                </c:pt>
                <c:pt idx="634">
                  <c:v>0.55437906508353885</c:v>
                </c:pt>
                <c:pt idx="635">
                  <c:v>0.55458294809550668</c:v>
                </c:pt>
                <c:pt idx="636">
                  <c:v>0.55478500423519528</c:v>
                </c:pt>
                <c:pt idx="637">
                  <c:v>0.55498524085982559</c:v>
                </c:pt>
                <c:pt idx="638">
                  <c:v>0.5551836648752877</c:v>
                </c:pt>
                <c:pt idx="639">
                  <c:v>0.55538028288250973</c:v>
                </c:pt>
                <c:pt idx="640">
                  <c:v>0.555575101323042</c:v>
                </c:pt>
                <c:pt idx="641">
                  <c:v>0.55576812662020025</c:v>
                </c:pt>
                <c:pt idx="642">
                  <c:v>0.5559593653113708</c:v>
                </c:pt>
                <c:pt idx="643">
                  <c:v>0.55614882416622458</c:v>
                </c:pt>
                <c:pt idx="644">
                  <c:v>0.55633651028462394</c:v>
                </c:pt>
                <c:pt idx="645">
                  <c:v>0.55652243116690281</c:v>
                </c:pt>
                <c:pt idx="646">
                  <c:v>0.55670659474795747</c:v>
                </c:pt>
                <c:pt idx="647">
                  <c:v>0.55688900938517838</c:v>
                </c:pt>
                <c:pt idx="648">
                  <c:v>0.55706968378866284</c:v>
                </c:pt>
                <c:pt idx="649">
                  <c:v>0.55724862688035881</c:v>
                </c:pt>
                <c:pt idx="650">
                  <c:v>0.55742584756677815</c:v>
                </c:pt>
                <c:pt idx="651">
                  <c:v>0.5576013547861336</c:v>
                </c:pt>
                <c:pt idx="652">
                  <c:v>0.55777515754998319</c:v>
                </c:pt>
                <c:pt idx="653">
                  <c:v>0.55794726497800362</c:v>
                </c:pt>
                <c:pt idx="654">
                  <c:v>0.55811768632531422</c:v>
                </c:pt>
                <c:pt idx="655">
                  <c:v>0.55828643100193442</c:v>
                </c:pt>
                <c:pt idx="656">
                  <c:v>0.55845350858416998</c:v>
                </c:pt>
                <c:pt idx="657">
                  <c:v>0.55861892881800479</c:v>
                </c:pt>
                <c:pt idx="658">
                  <c:v>0.55878270161491872</c:v>
                </c:pt>
                <c:pt idx="659">
                  <c:v>0.55894483704099374</c:v>
                </c:pt>
                <c:pt idx="660">
                  <c:v>0.55910534530070166</c:v>
                </c:pt>
                <c:pt idx="661">
                  <c:v>0.55926423671742131</c:v>
                </c:pt>
                <c:pt idx="662">
                  <c:v>0.55942152171351589</c:v>
                </c:pt>
                <c:pt idx="663">
                  <c:v>0.55957721079374079</c:v>
                </c:pt>
                <c:pt idx="664">
                  <c:v>0.55973131453686709</c:v>
                </c:pt>
                <c:pt idx="665">
                  <c:v>0.55988384360172672</c:v>
                </c:pt>
                <c:pt idx="666">
                  <c:v>0.56003480873055111</c:v>
                </c:pt>
                <c:pt idx="667">
                  <c:v>0.56018422074978824</c:v>
                </c:pt>
                <c:pt idx="668">
                  <c:v>0.56033209056869038</c:v>
                </c:pt>
                <c:pt idx="669">
                  <c:v>0.56047842917601898</c:v>
                </c:pt>
                <c:pt idx="670">
                  <c:v>0.56062324763526739</c:v>
                </c:pt>
                <c:pt idx="671">
                  <c:v>0.56076655707883238</c:v>
                </c:pt>
                <c:pt idx="672">
                  <c:v>0.56090836870159733</c:v>
                </c:pt>
                <c:pt idx="673">
                  <c:v>0.56104869375438116</c:v>
                </c:pt>
                <c:pt idx="674">
                  <c:v>0.56118754353768929</c:v>
                </c:pt>
                <c:pt idx="675">
                  <c:v>0.56132492939612921</c:v>
                </c:pt>
                <c:pt idx="676">
                  <c:v>0.56146086271374984</c:v>
                </c:pt>
                <c:pt idx="677">
                  <c:v>0.56159535491039103</c:v>
                </c:pt>
                <c:pt idx="678">
                  <c:v>0.56172841743888691</c:v>
                </c:pt>
                <c:pt idx="679">
                  <c:v>0.56186006178264236</c:v>
                </c:pt>
                <c:pt idx="680">
                  <c:v>0.56199029945265788</c:v>
                </c:pt>
                <c:pt idx="681">
                  <c:v>0.56211914198414825</c:v>
                </c:pt>
                <c:pt idx="682">
                  <c:v>0.56224660093289225</c:v>
                </c:pt>
                <c:pt idx="683">
                  <c:v>0.56238339294009254</c:v>
                </c:pt>
                <c:pt idx="684">
                  <c:v>0.56251946814991294</c:v>
                </c:pt>
                <c:pt idx="685">
                  <c:v>0.56265488102019323</c:v>
                </c:pt>
                <c:pt idx="686">
                  <c:v>0.56278969216228225</c:v>
                </c:pt>
                <c:pt idx="687">
                  <c:v>0.56292396561307845</c:v>
                </c:pt>
                <c:pt idx="688">
                  <c:v>0.56305776906829275</c:v>
                </c:pt>
                <c:pt idx="689">
                  <c:v>0.56319117413313047</c:v>
                </c:pt>
                <c:pt idx="690">
                  <c:v>0.56332425659061436</c:v>
                </c:pt>
                <c:pt idx="691">
                  <c:v>0.56345709668867705</c:v>
                </c:pt>
                <c:pt idx="692">
                  <c:v>0.56358977944722088</c:v>
                </c:pt>
                <c:pt idx="693">
                  <c:v>0.5637223949864304</c:v>
                </c:pt>
                <c:pt idx="694">
                  <c:v>0.56385503887774069</c:v>
                </c:pt>
                <c:pt idx="695">
                  <c:v>0.56398781251902042</c:v>
                </c:pt>
                <c:pt idx="696">
                  <c:v>0.56412082353561877</c:v>
                </c:pt>
                <c:pt idx="697">
                  <c:v>0.56425418620902079</c:v>
                </c:pt>
                <c:pt idx="698">
                  <c:v>0.56438726605467671</c:v>
                </c:pt>
                <c:pt idx="699">
                  <c:v>0.56452009374623258</c:v>
                </c:pt>
                <c:pt idx="700">
                  <c:v>0.56465269844450072</c:v>
                </c:pt>
                <c:pt idx="701">
                  <c:v>0.56478510705540841</c:v>
                </c:pt>
                <c:pt idx="702">
                  <c:v>0.56491734383270453</c:v>
                </c:pt>
                <c:pt idx="703">
                  <c:v>0.56504942993701179</c:v>
                </c:pt>
                <c:pt idx="704">
                  <c:v>0.56518138294690068</c:v>
                </c:pt>
                <c:pt idx="705">
                  <c:v>0.56531321631746223</c:v>
                </c:pt>
                <c:pt idx="706">
                  <c:v>0.56544493878147595</c:v>
                </c:pt>
                <c:pt idx="707">
                  <c:v>0.56557655368784698</c:v>
                </c:pt>
                <c:pt idx="708">
                  <c:v>0.56570805827153703</c:v>
                </c:pt>
                <c:pt idx="709">
                  <c:v>0.56583944284871635</c:v>
                </c:pt>
                <c:pt idx="710">
                  <c:v>0.56597068993033228</c:v>
                </c:pt>
                <c:pt idx="711">
                  <c:v>0.56610177324670163</c:v>
                </c:pt>
                <c:pt idx="712">
                  <c:v>0.56623265667510947</c:v>
                </c:pt>
                <c:pt idx="713">
                  <c:v>0.56636334619152973</c:v>
                </c:pt>
                <c:pt idx="714">
                  <c:v>0.56649384604190334</c:v>
                </c:pt>
                <c:pt idx="715">
                  <c:v>0.56662415871628535</c:v>
                </c:pt>
                <c:pt idx="716">
                  <c:v>0.56675428498653302</c:v>
                </c:pt>
                <c:pt idx="717">
                  <c:v>0.56688422397447469</c:v>
                </c:pt>
                <c:pt idx="718">
                  <c:v>0.56701397325569058</c:v>
                </c:pt>
                <c:pt idx="719">
                  <c:v>0.56714352900469611</c:v>
                </c:pt>
                <c:pt idx="720">
                  <c:v>0.56727288618802985</c:v>
                </c:pt>
                <c:pt idx="721">
                  <c:v>0.56740203881253426</c:v>
                </c:pt>
                <c:pt idx="722">
                  <c:v>0.5675309802369789</c:v>
                </c:pt>
                <c:pt idx="723">
                  <c:v>0.56765970355614137</c:v>
                </c:pt>
                <c:pt idx="724">
                  <c:v>0.56778820206751091</c:v>
                </c:pt>
                <c:pt idx="725">
                  <c:v>0.56791646983194854</c:v>
                </c:pt>
                <c:pt idx="726">
                  <c:v>0.56804450234092418</c:v>
                </c:pt>
                <c:pt idx="727">
                  <c:v>0.5681722973043648</c:v>
                </c:pt>
                <c:pt idx="728">
                  <c:v>0.56829985185700604</c:v>
                </c:pt>
                <c:pt idx="729">
                  <c:v>0.56842716263919024</c:v>
                </c:pt>
                <c:pt idx="730">
                  <c:v>0.56855422588582949</c:v>
                </c:pt>
                <c:pt idx="731">
                  <c:v>0.56868103751879351</c:v>
                </c:pt>
                <c:pt idx="732">
                  <c:v>0.5688075932408263</c:v>
                </c:pt>
                <c:pt idx="733">
                  <c:v>0.56893388862860572</c:v>
                </c:pt>
                <c:pt idx="734">
                  <c:v>0.56905991922199584</c:v>
                </c:pt>
                <c:pt idx="735">
                  <c:v>0.56918568060588959</c:v>
                </c:pt>
                <c:pt idx="736">
                  <c:v>0.56931116848028573</c:v>
                </c:pt>
                <c:pt idx="737">
                  <c:v>0.56943637871338182</c:v>
                </c:pt>
                <c:pt idx="738">
                  <c:v>0.56956130737147692</c:v>
                </c:pt>
                <c:pt idx="739">
                  <c:v>0.56968595071835049</c:v>
                </c:pt>
                <c:pt idx="740">
                  <c:v>0.5698103051754968</c:v>
                </c:pt>
                <c:pt idx="741">
                  <c:v>0.56993436723313395</c:v>
                </c:pt>
                <c:pt idx="742">
                  <c:v>0.57005813330024968</c:v>
                </c:pt>
                <c:pt idx="743">
                  <c:v>0.57018159973906912</c:v>
                </c:pt>
                <c:pt idx="744">
                  <c:v>0.5703047628962884</c:v>
                </c:pt>
                <c:pt idx="745">
                  <c:v>0.57042761913023321</c:v>
                </c:pt>
                <c:pt idx="746">
                  <c:v>0.57055016483342946</c:v>
                </c:pt>
                <c:pt idx="747">
                  <c:v>0.57067239645016676</c:v>
                </c:pt>
                <c:pt idx="748">
                  <c:v>0.57079431048878015</c:v>
                </c:pt>
                <c:pt idx="749">
                  <c:v>0.57091590352855504</c:v>
                </c:pt>
                <c:pt idx="750">
                  <c:v>0.57103717222140915</c:v>
                </c:pt>
                <c:pt idx="751">
                  <c:v>0.57115811328881605</c:v>
                </c:pt>
                <c:pt idx="752">
                  <c:v>0.57127872351483022</c:v>
                </c:pt>
                <c:pt idx="753">
                  <c:v>0.57139899973656061</c:v>
                </c:pt>
                <c:pt idx="754">
                  <c:v>0.57151893883404148</c:v>
                </c:pt>
                <c:pt idx="755">
                  <c:v>0.57163853772217854</c:v>
                </c:pt>
                <c:pt idx="756">
                  <c:v>0.57176281865186673</c:v>
                </c:pt>
                <c:pt idx="757">
                  <c:v>0.57188710212461846</c:v>
                </c:pt>
                <c:pt idx="758">
                  <c:v>0.57201140860623911</c:v>
                </c:pt>
                <c:pt idx="759">
                  <c:v>0.57213576164398372</c:v>
                </c:pt>
                <c:pt idx="760">
                  <c:v>0.57226018672309664</c:v>
                </c:pt>
                <c:pt idx="761">
                  <c:v>0.57238471140112046</c:v>
                </c:pt>
                <c:pt idx="762">
                  <c:v>0.57250936545074815</c:v>
                </c:pt>
                <c:pt idx="763">
                  <c:v>0.57263418101182628</c:v>
                </c:pt>
                <c:pt idx="764">
                  <c:v>0.57275919275353337</c:v>
                </c:pt>
                <c:pt idx="765">
                  <c:v>0.5728844380478163</c:v>
                </c:pt>
                <c:pt idx="766">
                  <c:v>0.5730099571552083</c:v>
                </c:pt>
                <c:pt idx="767">
                  <c:v>0.57313579342416865</c:v>
                </c:pt>
                <c:pt idx="768">
                  <c:v>0.57326199350506146</c:v>
                </c:pt>
                <c:pt idx="769">
                  <c:v>0.5733886075798309</c:v>
                </c:pt>
                <c:pt idx="770">
                  <c:v>0.57351568960830379</c:v>
                </c:pt>
                <c:pt idx="771">
                  <c:v>0.57364293566751112</c:v>
                </c:pt>
                <c:pt idx="772">
                  <c:v>0.57377035712484892</c:v>
                </c:pt>
                <c:pt idx="773">
                  <c:v>0.57389796477270127</c:v>
                </c:pt>
                <c:pt idx="774">
                  <c:v>0.57402576847217501</c:v>
                </c:pt>
                <c:pt idx="775">
                  <c:v>0.57415377694792147</c:v>
                </c:pt>
                <c:pt idx="776">
                  <c:v>0.57428199755896459</c:v>
                </c:pt>
                <c:pt idx="777">
                  <c:v>0.57441043604319642</c:v>
                </c:pt>
                <c:pt idx="778">
                  <c:v>0.57453909623305233</c:v>
                </c:pt>
                <c:pt idx="779">
                  <c:v>0.57466797973962613</c:v>
                </c:pt>
                <c:pt idx="780">
                  <c:v>0.57479708560222031</c:v>
                </c:pt>
                <c:pt idx="781">
                  <c:v>0.57492640990003951</c:v>
                </c:pt>
                <c:pt idx="782">
                  <c:v>0.57505594532242399</c:v>
                </c:pt>
                <c:pt idx="783">
                  <c:v>0.57518568069368703</c:v>
                </c:pt>
                <c:pt idx="784">
                  <c:v>0.57531560044827978</c:v>
                </c:pt>
                <c:pt idx="785">
                  <c:v>0.57544568405163121</c:v>
                </c:pt>
                <c:pt idx="786">
                  <c:v>0.57557593130984241</c:v>
                </c:pt>
                <c:pt idx="787">
                  <c:v>0.57570634120643538</c:v>
                </c:pt>
                <c:pt idx="788">
                  <c:v>0.57583691187941233</c:v>
                </c:pt>
                <c:pt idx="789">
                  <c:v>0.57596764062869454</c:v>
                </c:pt>
                <c:pt idx="790">
                  <c:v>0.57609852393878813</c:v>
                </c:pt>
                <c:pt idx="791">
                  <c:v>0.57622955751944793</c:v>
                </c:pt>
                <c:pt idx="792">
                  <c:v>0.57636073636747287</c:v>
                </c:pt>
                <c:pt idx="793">
                  <c:v>0.57649205485316091</c:v>
                </c:pt>
                <c:pt idx="794">
                  <c:v>0.57662350683539154</c:v>
                </c:pt>
                <c:pt idx="795">
                  <c:v>0.57675508580979173</c:v>
                </c:pt>
                <c:pt idx="796">
                  <c:v>0.57688678509498315</c:v>
                </c:pt>
                <c:pt idx="797">
                  <c:v>0.57701859806251221</c:v>
                </c:pt>
                <c:pt idx="798">
                  <c:v>0.57715051841672882</c:v>
                </c:pt>
                <c:pt idx="799">
                  <c:v>0.57728254053162065</c:v>
                </c:pt>
                <c:pt idx="800">
                  <c:v>0.57741465985241913</c:v>
                </c:pt>
                <c:pt idx="801">
                  <c:v>0.57754687151895345</c:v>
                </c:pt>
                <c:pt idx="802">
                  <c:v>0.57767917040261363</c:v>
                </c:pt>
                <c:pt idx="803">
                  <c:v>0.57781155114795757</c:v>
                </c:pt>
                <c:pt idx="804">
                  <c:v>0.57794400821667991</c:v>
                </c:pt>
                <c:pt idx="805">
                  <c:v>0.57807653593301633</c:v>
                </c:pt>
                <c:pt idx="806">
                  <c:v>0.57820912852940287</c:v>
                </c:pt>
                <c:pt idx="807">
                  <c:v>0.57834178019089888</c:v>
                </c:pt>
                <c:pt idx="808">
                  <c:v>0.57847448509653299</c:v>
                </c:pt>
                <c:pt idx="809">
                  <c:v>0.57860723745532072</c:v>
                </c:pt>
                <c:pt idx="810">
                  <c:v>0.57874003153423226</c:v>
                </c:pt>
                <c:pt idx="811">
                  <c:v>0.57887286167484131</c:v>
                </c:pt>
                <c:pt idx="812">
                  <c:v>0.57900572229477365</c:v>
                </c:pt>
                <c:pt idx="813">
                  <c:v>0.57913860786934879</c:v>
                </c:pt>
                <c:pt idx="814">
                  <c:v>0.57927151288800738</c:v>
                </c:pt>
                <c:pt idx="815">
                  <c:v>0.57940443177918088</c:v>
                </c:pt>
                <c:pt idx="816">
                  <c:v>0.57953735892773706</c:v>
                </c:pt>
                <c:pt idx="817">
                  <c:v>0.57967028869103399</c:v>
                </c:pt>
                <c:pt idx="818">
                  <c:v>0.57980321541312962</c:v>
                </c:pt>
                <c:pt idx="819">
                  <c:v>0.57993613343685224</c:v>
                </c:pt>
                <c:pt idx="820">
                  <c:v>0.58006903711347979</c:v>
                </c:pt>
                <c:pt idx="821">
                  <c:v>0.58020192080984989</c:v>
                </c:pt>
                <c:pt idx="822">
                  <c:v>0.58033477891280916</c:v>
                </c:pt>
                <c:pt idx="823">
                  <c:v>0.5804676058310364</c:v>
                </c:pt>
                <c:pt idx="824">
                  <c:v>0.58060039599444013</c:v>
                </c:pt>
                <c:pt idx="825">
                  <c:v>0.58073314385152996</c:v>
                </c:pt>
                <c:pt idx="826">
                  <c:v>0.58086584386542883</c:v>
                </c:pt>
                <c:pt idx="827">
                  <c:v>0.58099849050950492</c:v>
                </c:pt>
                <c:pt idx="828">
                  <c:v>0.58113107826400245</c:v>
                </c:pt>
                <c:pt idx="829">
                  <c:v>0.58126360161552093</c:v>
                </c:pt>
                <c:pt idx="830">
                  <c:v>0.58139605506177283</c:v>
                </c:pt>
                <c:pt idx="831">
                  <c:v>0.58152843311543467</c:v>
                </c:pt>
                <c:pt idx="832">
                  <c:v>0.58166073030712917</c:v>
                </c:pt>
                <c:pt idx="833">
                  <c:v>0.58179294118760594</c:v>
                </c:pt>
                <c:pt idx="834">
                  <c:v>0.58192506032921953</c:v>
                </c:pt>
                <c:pt idx="835">
                  <c:v>0.58205708232682452</c:v>
                </c:pt>
                <c:pt idx="836">
                  <c:v>0.58218900179822919</c:v>
                </c:pt>
                <c:pt idx="837">
                  <c:v>0.58232081338436559</c:v>
                </c:pt>
                <c:pt idx="838">
                  <c:v>0.58245251174934209</c:v>
                </c:pt>
                <c:pt idx="839">
                  <c:v>0.58258409158054114</c:v>
                </c:pt>
                <c:pt idx="840">
                  <c:v>0.58271554758890809</c:v>
                </c:pt>
                <c:pt idx="841">
                  <c:v>0.5828468745095412</c:v>
                </c:pt>
                <c:pt idx="842">
                  <c:v>0.58297806710262745</c:v>
                </c:pt>
                <c:pt idx="843">
                  <c:v>0.58310912015468086</c:v>
                </c:pt>
                <c:pt idx="844">
                  <c:v>0.5832400284799012</c:v>
                </c:pt>
                <c:pt idx="845">
                  <c:v>0.58337078692128996</c:v>
                </c:pt>
                <c:pt idx="846">
                  <c:v>0.58350139035157123</c:v>
                </c:pt>
                <c:pt idx="847">
                  <c:v>0.58363183367396598</c:v>
                </c:pt>
                <c:pt idx="848">
                  <c:v>0.58376211182286375</c:v>
                </c:pt>
                <c:pt idx="849">
                  <c:v>0.5838922197644375</c:v>
                </c:pt>
                <c:pt idx="850">
                  <c:v>0.58402215249723544</c:v>
                </c:pt>
                <c:pt idx="851">
                  <c:v>0.58415190505278236</c:v>
                </c:pt>
                <c:pt idx="852">
                  <c:v>0.5842814724962081</c:v>
                </c:pt>
                <c:pt idx="853">
                  <c:v>0.58441084992691616</c:v>
                </c:pt>
                <c:pt idx="854">
                  <c:v>0.58454003247928932</c:v>
                </c:pt>
                <c:pt idx="855">
                  <c:v>0.58466901532342386</c:v>
                </c:pt>
                <c:pt idx="856">
                  <c:v>0.58479779366587081</c:v>
                </c:pt>
                <c:pt idx="857">
                  <c:v>0.58492636275036269</c:v>
                </c:pt>
                <c:pt idx="858">
                  <c:v>0.58505471785850216</c:v>
                </c:pt>
                <c:pt idx="859">
                  <c:v>0.5851828543104024</c:v>
                </c:pt>
                <c:pt idx="860">
                  <c:v>0.58531076746529165</c:v>
                </c:pt>
                <c:pt idx="861">
                  <c:v>0.58543845272209427</c:v>
                </c:pt>
                <c:pt idx="862">
                  <c:v>0.58556590551999799</c:v>
                </c:pt>
                <c:pt idx="863">
                  <c:v>0.5856931213390113</c:v>
                </c:pt>
                <c:pt idx="864">
                  <c:v>0.58582009570051474</c:v>
                </c:pt>
                <c:pt idx="865">
                  <c:v>0.58594682416781008</c:v>
                </c:pt>
                <c:pt idx="866">
                  <c:v>0.58607330234666255</c:v>
                </c:pt>
                <c:pt idx="867">
                  <c:v>0.5861995258858369</c:v>
                </c:pt>
                <c:pt idx="868">
                  <c:v>0.58632549047762239</c:v>
                </c:pt>
                <c:pt idx="869">
                  <c:v>0.58645119185834371</c:v>
                </c:pt>
                <c:pt idx="870">
                  <c:v>0.58657662580885661</c:v>
                </c:pt>
                <c:pt idx="871">
                  <c:v>0.58670178815502227</c:v>
                </c:pt>
                <c:pt idx="872">
                  <c:v>0.58682667476816686</c:v>
                </c:pt>
                <c:pt idx="873">
                  <c:v>0.58695128156552023</c:v>
                </c:pt>
                <c:pt idx="874">
                  <c:v>0.58707560451064245</c:v>
                </c:pt>
                <c:pt idx="875">
                  <c:v>0.5871996396138357</c:v>
                </c:pt>
                <c:pt idx="876">
                  <c:v>0.58732338293254305</c:v>
                </c:pt>
                <c:pt idx="877">
                  <c:v>0.58744683057173619</c:v>
                </c:pt>
                <c:pt idx="878">
                  <c:v>0.58756997868428895</c:v>
                </c:pt>
                <c:pt idx="879">
                  <c:v>0.58769282347133889</c:v>
                </c:pt>
                <c:pt idx="880">
                  <c:v>0.58781536118263411</c:v>
                </c:pt>
                <c:pt idx="881">
                  <c:v>0.58793758811686647</c:v>
                </c:pt>
                <c:pt idx="882">
                  <c:v>0.58805950062198986</c:v>
                </c:pt>
                <c:pt idx="883">
                  <c:v>0.58818109509552363</c:v>
                </c:pt>
                <c:pt idx="884">
                  <c:v>0.58830236798484081</c:v>
                </c:pt>
                <c:pt idx="885">
                  <c:v>0.58842331578744178</c:v>
                </c:pt>
                <c:pt idx="886">
                  <c:v>0.58854393505121294</c:v>
                </c:pt>
                <c:pt idx="887">
                  <c:v>0.58866422237467197</c:v>
                </c:pt>
                <c:pt idx="888">
                  <c:v>0.5887841744071981</c:v>
                </c:pt>
                <c:pt idx="889">
                  <c:v>0.58890378784925002</c:v>
                </c:pt>
                <c:pt idx="890">
                  <c:v>0.58902305945256861</c:v>
                </c:pt>
                <c:pt idx="891">
                  <c:v>0.58914198602036616</c:v>
                </c:pt>
                <c:pt idx="892">
                  <c:v>0.58926056440750263</c:v>
                </c:pt>
                <c:pt idx="893">
                  <c:v>0.58937879152064665</c:v>
                </c:pt>
                <c:pt idx="894">
                  <c:v>0.58949666431842385</c:v>
                </c:pt>
                <c:pt idx="895">
                  <c:v>0.58961417981155029</c:v>
                </c:pt>
              </c:numCache>
            </c:numRef>
          </c:val>
        </c:ser>
        <c:ser>
          <c:idx val="1"/>
          <c:order val="1"/>
          <c:tx>
            <c:strRef>
              <c:f>World!$P$3</c:f>
              <c:strCache>
                <c:ptCount val="1"/>
                <c:pt idx="0">
                  <c:v>historical active cases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World!$P$4:$P$899</c:f>
              <c:numCache>
                <c:formatCode>0%</c:formatCode>
                <c:ptCount val="896"/>
                <c:pt idx="0">
                  <c:v>2.2719999999999999E-5</c:v>
                </c:pt>
                <c:pt idx="1">
                  <c:v>5.3467733333333336E-5</c:v>
                </c:pt>
                <c:pt idx="2">
                  <c:v>9.2747773333333336E-5</c:v>
                </c:pt>
                <c:pt idx="3">
                  <c:v>1.3424490666666668E-4</c:v>
                </c:pt>
                <c:pt idx="4">
                  <c:v>1.802122E-4</c:v>
                </c:pt>
                <c:pt idx="5">
                  <c:v>2.3795318666666667E-4</c:v>
                </c:pt>
                <c:pt idx="6">
                  <c:v>2.9906335999999994E-4</c:v>
                </c:pt>
                <c:pt idx="7">
                  <c:v>3.6226377333333334E-4</c:v>
                </c:pt>
                <c:pt idx="8">
                  <c:v>4.1931274666666662E-4</c:v>
                </c:pt>
                <c:pt idx="9">
                  <c:v>4.7780349333333328E-4</c:v>
                </c:pt>
                <c:pt idx="10">
                  <c:v>5.4765991999999994E-4</c:v>
                </c:pt>
                <c:pt idx="11">
                  <c:v>6.2056934666666658E-4</c:v>
                </c:pt>
                <c:pt idx="12">
                  <c:v>6.9639450666666666E-4</c:v>
                </c:pt>
                <c:pt idx="13">
                  <c:v>7.9265157333333329E-4</c:v>
                </c:pt>
                <c:pt idx="14">
                  <c:v>8.6416371999999987E-4</c:v>
                </c:pt>
                <c:pt idx="15">
                  <c:v>9.0102502666666656E-4</c:v>
                </c:pt>
                <c:pt idx="16">
                  <c:v>9.3171406666666659E-4</c:v>
                </c:pt>
                <c:pt idx="17">
                  <c:v>9.7075365333333327E-4</c:v>
                </c:pt>
                <c:pt idx="18">
                  <c:v>1.0046708266666666E-3</c:v>
                </c:pt>
                <c:pt idx="19">
                  <c:v>1.0253668533333332E-3</c:v>
                </c:pt>
                <c:pt idx="20">
                  <c:v>1.0580912266666665E-3</c:v>
                </c:pt>
                <c:pt idx="21">
                  <c:v>1.0669832666666665E-3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</c:numCache>
            </c:numRef>
          </c:val>
        </c:ser>
        <c:ser>
          <c:idx val="2"/>
          <c:order val="2"/>
          <c:tx>
            <c:strRef>
              <c:f>World!$Q$3</c:f>
              <c:strCache>
                <c:ptCount val="1"/>
                <c:pt idx="0">
                  <c:v>unlock (%)</c:v>
                </c:pt>
              </c:strCache>
            </c:strRef>
          </c:tx>
          <c:spPr>
            <a:ln w="34925" cmpd="sng">
              <a:solidFill>
                <a:srgbClr val="3E9246">
                  <a:alpha val="7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World!$Q$4:$Q$899</c:f>
              <c:numCache>
                <c:formatCode>0%</c:formatCode>
                <c:ptCount val="896"/>
                <c:pt idx="0">
                  <c:v>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0.6</c:v>
                </c:pt>
                <c:pt idx="31">
                  <c:v>0</c:v>
                </c:pt>
                <c:pt idx="32">
                  <c:v>0.6</c:v>
                </c:pt>
                <c:pt idx="33">
                  <c:v>0</c:v>
                </c:pt>
                <c:pt idx="34">
                  <c:v>0.6</c:v>
                </c:pt>
                <c:pt idx="35">
                  <c:v>0</c:v>
                </c:pt>
                <c:pt idx="36">
                  <c:v>0</c:v>
                </c:pt>
                <c:pt idx="37">
                  <c:v>0.6</c:v>
                </c:pt>
                <c:pt idx="38">
                  <c:v>0</c:v>
                </c:pt>
                <c:pt idx="39">
                  <c:v>0.6</c:v>
                </c:pt>
                <c:pt idx="40">
                  <c:v>0</c:v>
                </c:pt>
                <c:pt idx="41">
                  <c:v>0.6</c:v>
                </c:pt>
                <c:pt idx="42">
                  <c:v>0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</c:v>
                </c:pt>
                <c:pt idx="52">
                  <c:v>0</c:v>
                </c:pt>
                <c:pt idx="53">
                  <c:v>0.6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0.6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0.6</c:v>
                </c:pt>
                <c:pt idx="206">
                  <c:v>0.6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0.6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0.6</c:v>
                </c:pt>
                <c:pt idx="241">
                  <c:v>0.6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0.6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0.6</c:v>
                </c:pt>
                <c:pt idx="255">
                  <c:v>0.1</c:v>
                </c:pt>
                <c:pt idx="256">
                  <c:v>0.1</c:v>
                </c:pt>
                <c:pt idx="257">
                  <c:v>0.1</c:v>
                </c:pt>
                <c:pt idx="258">
                  <c:v>0.1</c:v>
                </c:pt>
                <c:pt idx="259">
                  <c:v>0.1</c:v>
                </c:pt>
                <c:pt idx="260">
                  <c:v>0.1</c:v>
                </c:pt>
                <c:pt idx="261">
                  <c:v>0.6</c:v>
                </c:pt>
                <c:pt idx="262">
                  <c:v>0.1</c:v>
                </c:pt>
                <c:pt idx="263">
                  <c:v>0.1</c:v>
                </c:pt>
                <c:pt idx="264">
                  <c:v>0.1</c:v>
                </c:pt>
                <c:pt idx="265">
                  <c:v>0.1</c:v>
                </c:pt>
                <c:pt idx="266">
                  <c:v>0.1</c:v>
                </c:pt>
                <c:pt idx="267">
                  <c:v>0.1</c:v>
                </c:pt>
                <c:pt idx="268">
                  <c:v>0.6</c:v>
                </c:pt>
                <c:pt idx="269">
                  <c:v>0.1</c:v>
                </c:pt>
                <c:pt idx="270">
                  <c:v>0.1</c:v>
                </c:pt>
                <c:pt idx="271">
                  <c:v>0.1</c:v>
                </c:pt>
                <c:pt idx="272">
                  <c:v>0.1</c:v>
                </c:pt>
                <c:pt idx="273">
                  <c:v>0.1</c:v>
                </c:pt>
                <c:pt idx="274">
                  <c:v>0.1</c:v>
                </c:pt>
                <c:pt idx="275">
                  <c:v>0.6</c:v>
                </c:pt>
                <c:pt idx="276">
                  <c:v>0.1</c:v>
                </c:pt>
                <c:pt idx="277">
                  <c:v>0.1</c:v>
                </c:pt>
                <c:pt idx="278">
                  <c:v>0.1</c:v>
                </c:pt>
                <c:pt idx="279">
                  <c:v>0.1</c:v>
                </c:pt>
                <c:pt idx="280">
                  <c:v>0.1</c:v>
                </c:pt>
                <c:pt idx="281">
                  <c:v>0.1</c:v>
                </c:pt>
                <c:pt idx="282">
                  <c:v>0.6</c:v>
                </c:pt>
                <c:pt idx="283">
                  <c:v>0.1</c:v>
                </c:pt>
                <c:pt idx="284">
                  <c:v>0.1</c:v>
                </c:pt>
                <c:pt idx="285">
                  <c:v>0.1</c:v>
                </c:pt>
                <c:pt idx="286">
                  <c:v>0.1</c:v>
                </c:pt>
                <c:pt idx="287">
                  <c:v>0.1</c:v>
                </c:pt>
                <c:pt idx="288">
                  <c:v>0.1</c:v>
                </c:pt>
                <c:pt idx="289">
                  <c:v>0.6</c:v>
                </c:pt>
                <c:pt idx="290">
                  <c:v>0.1</c:v>
                </c:pt>
                <c:pt idx="291">
                  <c:v>0.1</c:v>
                </c:pt>
                <c:pt idx="292">
                  <c:v>0.1</c:v>
                </c:pt>
                <c:pt idx="293">
                  <c:v>0.1</c:v>
                </c:pt>
                <c:pt idx="294">
                  <c:v>0.1</c:v>
                </c:pt>
                <c:pt idx="295">
                  <c:v>0.1</c:v>
                </c:pt>
                <c:pt idx="296">
                  <c:v>0.6</c:v>
                </c:pt>
                <c:pt idx="297">
                  <c:v>0.1</c:v>
                </c:pt>
                <c:pt idx="298">
                  <c:v>0.1</c:v>
                </c:pt>
                <c:pt idx="299">
                  <c:v>0.1</c:v>
                </c:pt>
                <c:pt idx="300">
                  <c:v>0.1</c:v>
                </c:pt>
                <c:pt idx="301">
                  <c:v>0.1</c:v>
                </c:pt>
                <c:pt idx="302">
                  <c:v>0.1</c:v>
                </c:pt>
                <c:pt idx="303">
                  <c:v>0.6</c:v>
                </c:pt>
                <c:pt idx="304">
                  <c:v>0.1</c:v>
                </c:pt>
                <c:pt idx="305">
                  <c:v>0.1</c:v>
                </c:pt>
                <c:pt idx="306">
                  <c:v>0.1</c:v>
                </c:pt>
                <c:pt idx="307">
                  <c:v>0.1</c:v>
                </c:pt>
                <c:pt idx="308">
                  <c:v>0.1</c:v>
                </c:pt>
                <c:pt idx="309">
                  <c:v>0.1</c:v>
                </c:pt>
                <c:pt idx="310">
                  <c:v>0.6</c:v>
                </c:pt>
                <c:pt idx="311">
                  <c:v>0.1</c:v>
                </c:pt>
                <c:pt idx="312">
                  <c:v>0.1</c:v>
                </c:pt>
                <c:pt idx="313">
                  <c:v>0.6</c:v>
                </c:pt>
                <c:pt idx="314">
                  <c:v>0.1</c:v>
                </c:pt>
                <c:pt idx="315">
                  <c:v>0.1</c:v>
                </c:pt>
                <c:pt idx="316">
                  <c:v>0.1</c:v>
                </c:pt>
                <c:pt idx="317">
                  <c:v>0.6</c:v>
                </c:pt>
                <c:pt idx="318">
                  <c:v>0.1</c:v>
                </c:pt>
                <c:pt idx="319">
                  <c:v>0.1</c:v>
                </c:pt>
                <c:pt idx="320">
                  <c:v>0.6</c:v>
                </c:pt>
                <c:pt idx="321">
                  <c:v>0.1</c:v>
                </c:pt>
                <c:pt idx="322">
                  <c:v>0.1</c:v>
                </c:pt>
                <c:pt idx="323">
                  <c:v>0.1</c:v>
                </c:pt>
                <c:pt idx="324">
                  <c:v>0.6</c:v>
                </c:pt>
                <c:pt idx="325">
                  <c:v>0.1</c:v>
                </c:pt>
                <c:pt idx="326">
                  <c:v>0.1</c:v>
                </c:pt>
                <c:pt idx="327">
                  <c:v>0.6</c:v>
                </c:pt>
                <c:pt idx="328">
                  <c:v>0.1</c:v>
                </c:pt>
                <c:pt idx="329">
                  <c:v>0.1</c:v>
                </c:pt>
                <c:pt idx="330">
                  <c:v>0.1</c:v>
                </c:pt>
                <c:pt idx="331">
                  <c:v>0.6</c:v>
                </c:pt>
                <c:pt idx="332">
                  <c:v>0.1</c:v>
                </c:pt>
                <c:pt idx="333">
                  <c:v>0.1</c:v>
                </c:pt>
                <c:pt idx="334">
                  <c:v>0.6</c:v>
                </c:pt>
                <c:pt idx="335">
                  <c:v>0.1</c:v>
                </c:pt>
                <c:pt idx="336">
                  <c:v>0.1</c:v>
                </c:pt>
                <c:pt idx="337">
                  <c:v>0.6</c:v>
                </c:pt>
                <c:pt idx="338">
                  <c:v>0.6</c:v>
                </c:pt>
                <c:pt idx="339">
                  <c:v>0.1</c:v>
                </c:pt>
                <c:pt idx="340">
                  <c:v>0.1</c:v>
                </c:pt>
                <c:pt idx="341">
                  <c:v>0.6</c:v>
                </c:pt>
                <c:pt idx="342">
                  <c:v>0.1</c:v>
                </c:pt>
                <c:pt idx="343">
                  <c:v>0.1</c:v>
                </c:pt>
                <c:pt idx="344">
                  <c:v>0.6</c:v>
                </c:pt>
                <c:pt idx="345">
                  <c:v>0.1</c:v>
                </c:pt>
                <c:pt idx="346">
                  <c:v>0.1</c:v>
                </c:pt>
                <c:pt idx="347">
                  <c:v>0.1</c:v>
                </c:pt>
                <c:pt idx="348">
                  <c:v>0.6</c:v>
                </c:pt>
                <c:pt idx="349">
                  <c:v>0.1</c:v>
                </c:pt>
                <c:pt idx="350">
                  <c:v>0.1</c:v>
                </c:pt>
                <c:pt idx="351">
                  <c:v>0.6</c:v>
                </c:pt>
                <c:pt idx="352">
                  <c:v>0.1</c:v>
                </c:pt>
                <c:pt idx="353">
                  <c:v>0.1</c:v>
                </c:pt>
                <c:pt idx="354">
                  <c:v>0.6</c:v>
                </c:pt>
                <c:pt idx="355">
                  <c:v>0.6</c:v>
                </c:pt>
                <c:pt idx="356">
                  <c:v>0.1</c:v>
                </c:pt>
                <c:pt idx="357">
                  <c:v>0.1</c:v>
                </c:pt>
                <c:pt idx="358">
                  <c:v>0.6</c:v>
                </c:pt>
                <c:pt idx="359">
                  <c:v>0.1</c:v>
                </c:pt>
                <c:pt idx="360">
                  <c:v>0.1</c:v>
                </c:pt>
                <c:pt idx="361">
                  <c:v>0.6</c:v>
                </c:pt>
                <c:pt idx="362">
                  <c:v>0.1</c:v>
                </c:pt>
                <c:pt idx="363">
                  <c:v>0.1</c:v>
                </c:pt>
                <c:pt idx="364">
                  <c:v>0.1</c:v>
                </c:pt>
                <c:pt idx="365">
                  <c:v>0.6</c:v>
                </c:pt>
                <c:pt idx="366">
                  <c:v>0.1</c:v>
                </c:pt>
                <c:pt idx="367">
                  <c:v>0.1</c:v>
                </c:pt>
                <c:pt idx="368">
                  <c:v>0.6</c:v>
                </c:pt>
                <c:pt idx="369">
                  <c:v>0.1</c:v>
                </c:pt>
                <c:pt idx="370">
                  <c:v>0.1</c:v>
                </c:pt>
                <c:pt idx="371">
                  <c:v>0.6</c:v>
                </c:pt>
                <c:pt idx="372">
                  <c:v>0.6</c:v>
                </c:pt>
                <c:pt idx="373">
                  <c:v>0.6</c:v>
                </c:pt>
                <c:pt idx="374">
                  <c:v>0.6</c:v>
                </c:pt>
                <c:pt idx="375">
                  <c:v>0.6</c:v>
                </c:pt>
                <c:pt idx="376">
                  <c:v>0.6</c:v>
                </c:pt>
                <c:pt idx="377">
                  <c:v>0.6</c:v>
                </c:pt>
                <c:pt idx="378">
                  <c:v>0.6</c:v>
                </c:pt>
                <c:pt idx="379">
                  <c:v>0.6</c:v>
                </c:pt>
                <c:pt idx="380">
                  <c:v>0.1</c:v>
                </c:pt>
                <c:pt idx="381">
                  <c:v>0.1</c:v>
                </c:pt>
                <c:pt idx="382">
                  <c:v>0.1</c:v>
                </c:pt>
                <c:pt idx="383">
                  <c:v>0.1</c:v>
                </c:pt>
                <c:pt idx="384">
                  <c:v>0.1</c:v>
                </c:pt>
                <c:pt idx="385">
                  <c:v>0.1</c:v>
                </c:pt>
                <c:pt idx="386">
                  <c:v>0.1</c:v>
                </c:pt>
                <c:pt idx="387">
                  <c:v>0.1</c:v>
                </c:pt>
                <c:pt idx="388">
                  <c:v>0.6</c:v>
                </c:pt>
                <c:pt idx="389">
                  <c:v>0.6</c:v>
                </c:pt>
                <c:pt idx="390">
                  <c:v>0.6</c:v>
                </c:pt>
                <c:pt idx="391">
                  <c:v>0.6</c:v>
                </c:pt>
                <c:pt idx="392">
                  <c:v>0.6</c:v>
                </c:pt>
                <c:pt idx="393">
                  <c:v>0.6</c:v>
                </c:pt>
                <c:pt idx="394">
                  <c:v>0.6</c:v>
                </c:pt>
                <c:pt idx="395">
                  <c:v>0.6</c:v>
                </c:pt>
                <c:pt idx="396">
                  <c:v>0.6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0.6</c:v>
                </c:pt>
                <c:pt idx="406">
                  <c:v>0.6</c:v>
                </c:pt>
                <c:pt idx="407">
                  <c:v>0.6</c:v>
                </c:pt>
                <c:pt idx="408">
                  <c:v>0.6</c:v>
                </c:pt>
                <c:pt idx="409">
                  <c:v>0.6</c:v>
                </c:pt>
                <c:pt idx="410">
                  <c:v>0.6</c:v>
                </c:pt>
                <c:pt idx="411">
                  <c:v>0.6</c:v>
                </c:pt>
                <c:pt idx="412">
                  <c:v>0.6</c:v>
                </c:pt>
                <c:pt idx="413">
                  <c:v>0.6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0.6</c:v>
                </c:pt>
                <c:pt idx="423">
                  <c:v>0.6</c:v>
                </c:pt>
                <c:pt idx="424">
                  <c:v>0.6</c:v>
                </c:pt>
                <c:pt idx="425">
                  <c:v>0.6</c:v>
                </c:pt>
                <c:pt idx="426">
                  <c:v>0.6</c:v>
                </c:pt>
                <c:pt idx="427">
                  <c:v>0.6</c:v>
                </c:pt>
                <c:pt idx="428">
                  <c:v>0.6</c:v>
                </c:pt>
                <c:pt idx="429">
                  <c:v>0.6</c:v>
                </c:pt>
                <c:pt idx="430">
                  <c:v>0.6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0.6</c:v>
                </c:pt>
                <c:pt idx="437">
                  <c:v>0.1</c:v>
                </c:pt>
                <c:pt idx="438">
                  <c:v>0.1</c:v>
                </c:pt>
                <c:pt idx="439">
                  <c:v>0.6</c:v>
                </c:pt>
                <c:pt idx="440">
                  <c:v>0.6</c:v>
                </c:pt>
                <c:pt idx="441">
                  <c:v>0.6</c:v>
                </c:pt>
                <c:pt idx="442">
                  <c:v>0.6</c:v>
                </c:pt>
                <c:pt idx="443">
                  <c:v>0.6</c:v>
                </c:pt>
                <c:pt idx="444">
                  <c:v>0.6</c:v>
                </c:pt>
                <c:pt idx="445">
                  <c:v>0.6</c:v>
                </c:pt>
                <c:pt idx="446">
                  <c:v>0.6</c:v>
                </c:pt>
                <c:pt idx="447">
                  <c:v>0.6</c:v>
                </c:pt>
                <c:pt idx="448">
                  <c:v>0.1</c:v>
                </c:pt>
                <c:pt idx="449">
                  <c:v>0.1</c:v>
                </c:pt>
                <c:pt idx="450">
                  <c:v>0.6</c:v>
                </c:pt>
                <c:pt idx="451">
                  <c:v>0.6</c:v>
                </c:pt>
                <c:pt idx="452">
                  <c:v>0.6</c:v>
                </c:pt>
                <c:pt idx="453">
                  <c:v>0.6</c:v>
                </c:pt>
                <c:pt idx="454">
                  <c:v>0.6</c:v>
                </c:pt>
                <c:pt idx="455">
                  <c:v>0.6</c:v>
                </c:pt>
                <c:pt idx="456">
                  <c:v>0.6</c:v>
                </c:pt>
                <c:pt idx="457">
                  <c:v>0.6</c:v>
                </c:pt>
                <c:pt idx="458">
                  <c:v>0.6</c:v>
                </c:pt>
                <c:pt idx="459">
                  <c:v>0.6</c:v>
                </c:pt>
                <c:pt idx="460">
                  <c:v>0.6</c:v>
                </c:pt>
                <c:pt idx="461">
                  <c:v>0.6</c:v>
                </c:pt>
                <c:pt idx="462">
                  <c:v>0.6</c:v>
                </c:pt>
                <c:pt idx="463">
                  <c:v>0.6</c:v>
                </c:pt>
                <c:pt idx="464">
                  <c:v>0.6</c:v>
                </c:pt>
                <c:pt idx="465">
                  <c:v>0.6</c:v>
                </c:pt>
                <c:pt idx="466">
                  <c:v>0.6</c:v>
                </c:pt>
                <c:pt idx="467">
                  <c:v>0.6</c:v>
                </c:pt>
                <c:pt idx="468">
                  <c:v>0.6</c:v>
                </c:pt>
                <c:pt idx="469">
                  <c:v>0.6</c:v>
                </c:pt>
                <c:pt idx="470">
                  <c:v>0.6</c:v>
                </c:pt>
                <c:pt idx="471">
                  <c:v>0.6</c:v>
                </c:pt>
                <c:pt idx="472">
                  <c:v>0.6</c:v>
                </c:pt>
                <c:pt idx="473">
                  <c:v>0.6</c:v>
                </c:pt>
                <c:pt idx="474">
                  <c:v>0.6</c:v>
                </c:pt>
                <c:pt idx="475">
                  <c:v>0.6</c:v>
                </c:pt>
                <c:pt idx="476">
                  <c:v>0.6</c:v>
                </c:pt>
                <c:pt idx="477">
                  <c:v>0.6</c:v>
                </c:pt>
                <c:pt idx="478">
                  <c:v>0.6</c:v>
                </c:pt>
                <c:pt idx="479">
                  <c:v>0.6</c:v>
                </c:pt>
                <c:pt idx="480">
                  <c:v>0.6</c:v>
                </c:pt>
                <c:pt idx="481">
                  <c:v>0.6</c:v>
                </c:pt>
                <c:pt idx="482">
                  <c:v>0.6</c:v>
                </c:pt>
                <c:pt idx="483">
                  <c:v>0.6</c:v>
                </c:pt>
                <c:pt idx="484">
                  <c:v>0.6</c:v>
                </c:pt>
                <c:pt idx="485">
                  <c:v>0.6</c:v>
                </c:pt>
                <c:pt idx="486">
                  <c:v>0.6</c:v>
                </c:pt>
                <c:pt idx="487">
                  <c:v>0.6</c:v>
                </c:pt>
                <c:pt idx="488">
                  <c:v>0.6</c:v>
                </c:pt>
                <c:pt idx="489">
                  <c:v>0.6</c:v>
                </c:pt>
                <c:pt idx="490">
                  <c:v>0.6</c:v>
                </c:pt>
                <c:pt idx="491">
                  <c:v>0.6</c:v>
                </c:pt>
                <c:pt idx="492">
                  <c:v>0.6</c:v>
                </c:pt>
                <c:pt idx="493">
                  <c:v>0.6</c:v>
                </c:pt>
                <c:pt idx="494">
                  <c:v>0.6</c:v>
                </c:pt>
                <c:pt idx="495">
                  <c:v>0.6</c:v>
                </c:pt>
                <c:pt idx="496">
                  <c:v>0.6</c:v>
                </c:pt>
                <c:pt idx="497">
                  <c:v>0.6</c:v>
                </c:pt>
                <c:pt idx="498">
                  <c:v>0.6</c:v>
                </c:pt>
                <c:pt idx="499">
                  <c:v>0.6</c:v>
                </c:pt>
                <c:pt idx="500">
                  <c:v>0.6</c:v>
                </c:pt>
                <c:pt idx="501">
                  <c:v>0.6</c:v>
                </c:pt>
                <c:pt idx="502">
                  <c:v>0.6</c:v>
                </c:pt>
                <c:pt idx="503">
                  <c:v>0.6</c:v>
                </c:pt>
                <c:pt idx="504">
                  <c:v>0.6</c:v>
                </c:pt>
                <c:pt idx="505">
                  <c:v>0.6</c:v>
                </c:pt>
                <c:pt idx="506">
                  <c:v>0.6</c:v>
                </c:pt>
                <c:pt idx="507">
                  <c:v>0.6</c:v>
                </c:pt>
                <c:pt idx="508">
                  <c:v>0.6</c:v>
                </c:pt>
                <c:pt idx="509">
                  <c:v>0.6</c:v>
                </c:pt>
                <c:pt idx="510">
                  <c:v>0.6</c:v>
                </c:pt>
                <c:pt idx="511">
                  <c:v>0.6</c:v>
                </c:pt>
                <c:pt idx="512">
                  <c:v>0.6</c:v>
                </c:pt>
                <c:pt idx="513">
                  <c:v>0.6</c:v>
                </c:pt>
                <c:pt idx="514">
                  <c:v>0.6</c:v>
                </c:pt>
                <c:pt idx="515">
                  <c:v>0.6</c:v>
                </c:pt>
                <c:pt idx="516">
                  <c:v>0.6</c:v>
                </c:pt>
                <c:pt idx="517">
                  <c:v>0.6</c:v>
                </c:pt>
                <c:pt idx="518">
                  <c:v>0.6</c:v>
                </c:pt>
                <c:pt idx="519">
                  <c:v>0.6</c:v>
                </c:pt>
                <c:pt idx="520">
                  <c:v>0.6</c:v>
                </c:pt>
                <c:pt idx="521">
                  <c:v>0.6</c:v>
                </c:pt>
                <c:pt idx="522">
                  <c:v>0.6</c:v>
                </c:pt>
                <c:pt idx="523">
                  <c:v>0.6</c:v>
                </c:pt>
                <c:pt idx="524">
                  <c:v>0.6</c:v>
                </c:pt>
                <c:pt idx="525">
                  <c:v>0.6</c:v>
                </c:pt>
                <c:pt idx="526">
                  <c:v>0.6</c:v>
                </c:pt>
                <c:pt idx="527">
                  <c:v>0.6</c:v>
                </c:pt>
                <c:pt idx="528">
                  <c:v>0.6</c:v>
                </c:pt>
                <c:pt idx="529">
                  <c:v>0.6</c:v>
                </c:pt>
                <c:pt idx="530">
                  <c:v>0.6</c:v>
                </c:pt>
                <c:pt idx="531">
                  <c:v>0.6</c:v>
                </c:pt>
                <c:pt idx="532">
                  <c:v>0.6</c:v>
                </c:pt>
                <c:pt idx="533">
                  <c:v>0.6</c:v>
                </c:pt>
                <c:pt idx="534">
                  <c:v>0.6</c:v>
                </c:pt>
                <c:pt idx="535">
                  <c:v>0.6</c:v>
                </c:pt>
                <c:pt idx="536">
                  <c:v>0.6</c:v>
                </c:pt>
                <c:pt idx="537">
                  <c:v>0.6</c:v>
                </c:pt>
                <c:pt idx="538">
                  <c:v>0.6</c:v>
                </c:pt>
                <c:pt idx="539">
                  <c:v>0.6</c:v>
                </c:pt>
                <c:pt idx="540">
                  <c:v>0.6</c:v>
                </c:pt>
                <c:pt idx="541">
                  <c:v>0.6</c:v>
                </c:pt>
                <c:pt idx="542">
                  <c:v>0.6</c:v>
                </c:pt>
                <c:pt idx="543">
                  <c:v>0.6</c:v>
                </c:pt>
                <c:pt idx="544">
                  <c:v>0.6</c:v>
                </c:pt>
                <c:pt idx="545">
                  <c:v>0.6</c:v>
                </c:pt>
                <c:pt idx="546">
                  <c:v>0.6</c:v>
                </c:pt>
                <c:pt idx="547">
                  <c:v>0.6</c:v>
                </c:pt>
                <c:pt idx="548">
                  <c:v>0.6</c:v>
                </c:pt>
                <c:pt idx="549">
                  <c:v>0.6</c:v>
                </c:pt>
                <c:pt idx="550">
                  <c:v>0.6</c:v>
                </c:pt>
                <c:pt idx="551">
                  <c:v>0.6</c:v>
                </c:pt>
                <c:pt idx="552">
                  <c:v>0.6</c:v>
                </c:pt>
                <c:pt idx="553">
                  <c:v>0.6</c:v>
                </c:pt>
                <c:pt idx="554">
                  <c:v>0.6</c:v>
                </c:pt>
                <c:pt idx="555">
                  <c:v>0.6</c:v>
                </c:pt>
                <c:pt idx="556">
                  <c:v>0.6</c:v>
                </c:pt>
                <c:pt idx="557">
                  <c:v>0.6</c:v>
                </c:pt>
                <c:pt idx="558">
                  <c:v>0.6</c:v>
                </c:pt>
                <c:pt idx="559">
                  <c:v>0.6</c:v>
                </c:pt>
                <c:pt idx="560">
                  <c:v>0.6</c:v>
                </c:pt>
                <c:pt idx="561">
                  <c:v>0.6</c:v>
                </c:pt>
                <c:pt idx="562">
                  <c:v>0.6</c:v>
                </c:pt>
                <c:pt idx="563">
                  <c:v>0.6</c:v>
                </c:pt>
                <c:pt idx="564">
                  <c:v>0.6</c:v>
                </c:pt>
                <c:pt idx="565">
                  <c:v>0.6</c:v>
                </c:pt>
                <c:pt idx="566">
                  <c:v>0.6</c:v>
                </c:pt>
                <c:pt idx="567">
                  <c:v>0.6</c:v>
                </c:pt>
                <c:pt idx="568">
                  <c:v>0.6</c:v>
                </c:pt>
                <c:pt idx="569">
                  <c:v>0.6</c:v>
                </c:pt>
                <c:pt idx="570">
                  <c:v>0.6</c:v>
                </c:pt>
                <c:pt idx="571">
                  <c:v>0.6</c:v>
                </c:pt>
                <c:pt idx="572">
                  <c:v>0.6</c:v>
                </c:pt>
                <c:pt idx="573">
                  <c:v>0.6</c:v>
                </c:pt>
                <c:pt idx="574">
                  <c:v>0.6</c:v>
                </c:pt>
                <c:pt idx="575">
                  <c:v>0.6</c:v>
                </c:pt>
                <c:pt idx="576">
                  <c:v>0.6</c:v>
                </c:pt>
                <c:pt idx="577">
                  <c:v>0.6</c:v>
                </c:pt>
                <c:pt idx="578">
                  <c:v>0.6</c:v>
                </c:pt>
                <c:pt idx="579">
                  <c:v>0.6</c:v>
                </c:pt>
                <c:pt idx="580">
                  <c:v>0.6</c:v>
                </c:pt>
                <c:pt idx="581">
                  <c:v>0.6</c:v>
                </c:pt>
                <c:pt idx="582">
                  <c:v>0.6</c:v>
                </c:pt>
                <c:pt idx="583">
                  <c:v>0.6</c:v>
                </c:pt>
                <c:pt idx="584">
                  <c:v>0.6</c:v>
                </c:pt>
                <c:pt idx="585">
                  <c:v>0.6</c:v>
                </c:pt>
                <c:pt idx="586">
                  <c:v>0.6</c:v>
                </c:pt>
                <c:pt idx="587">
                  <c:v>0.6</c:v>
                </c:pt>
                <c:pt idx="588">
                  <c:v>0.6</c:v>
                </c:pt>
                <c:pt idx="589">
                  <c:v>0.6</c:v>
                </c:pt>
                <c:pt idx="590">
                  <c:v>0.7</c:v>
                </c:pt>
                <c:pt idx="591">
                  <c:v>0.7</c:v>
                </c:pt>
                <c:pt idx="592">
                  <c:v>0.7</c:v>
                </c:pt>
                <c:pt idx="593">
                  <c:v>0.7</c:v>
                </c:pt>
                <c:pt idx="594">
                  <c:v>0.7</c:v>
                </c:pt>
                <c:pt idx="595">
                  <c:v>0.7</c:v>
                </c:pt>
                <c:pt idx="596">
                  <c:v>0.7</c:v>
                </c:pt>
                <c:pt idx="597">
                  <c:v>0.7</c:v>
                </c:pt>
                <c:pt idx="598">
                  <c:v>0.7</c:v>
                </c:pt>
                <c:pt idx="599">
                  <c:v>0.7</c:v>
                </c:pt>
                <c:pt idx="600">
                  <c:v>0.7</c:v>
                </c:pt>
                <c:pt idx="601">
                  <c:v>0.7</c:v>
                </c:pt>
                <c:pt idx="602">
                  <c:v>0.7</c:v>
                </c:pt>
                <c:pt idx="603">
                  <c:v>0.7</c:v>
                </c:pt>
                <c:pt idx="604">
                  <c:v>0.7</c:v>
                </c:pt>
                <c:pt idx="605">
                  <c:v>0.7</c:v>
                </c:pt>
                <c:pt idx="606">
                  <c:v>0.7</c:v>
                </c:pt>
                <c:pt idx="607">
                  <c:v>0.7</c:v>
                </c:pt>
                <c:pt idx="608">
                  <c:v>0.7</c:v>
                </c:pt>
                <c:pt idx="609">
                  <c:v>0.7</c:v>
                </c:pt>
                <c:pt idx="610">
                  <c:v>0.7</c:v>
                </c:pt>
                <c:pt idx="611">
                  <c:v>0.7</c:v>
                </c:pt>
                <c:pt idx="612">
                  <c:v>0.7</c:v>
                </c:pt>
                <c:pt idx="613">
                  <c:v>0.7</c:v>
                </c:pt>
                <c:pt idx="614">
                  <c:v>0.7</c:v>
                </c:pt>
                <c:pt idx="615">
                  <c:v>0.7</c:v>
                </c:pt>
                <c:pt idx="616">
                  <c:v>0.7</c:v>
                </c:pt>
                <c:pt idx="617">
                  <c:v>0.7</c:v>
                </c:pt>
                <c:pt idx="618">
                  <c:v>0.7</c:v>
                </c:pt>
                <c:pt idx="619">
                  <c:v>0.7</c:v>
                </c:pt>
                <c:pt idx="620">
                  <c:v>0.7</c:v>
                </c:pt>
                <c:pt idx="621">
                  <c:v>0.7</c:v>
                </c:pt>
                <c:pt idx="622">
                  <c:v>0.7</c:v>
                </c:pt>
                <c:pt idx="623">
                  <c:v>0.7</c:v>
                </c:pt>
                <c:pt idx="624">
                  <c:v>0.7</c:v>
                </c:pt>
                <c:pt idx="625">
                  <c:v>0.7</c:v>
                </c:pt>
                <c:pt idx="626">
                  <c:v>0.7</c:v>
                </c:pt>
                <c:pt idx="627">
                  <c:v>0.7</c:v>
                </c:pt>
                <c:pt idx="628">
                  <c:v>0.7</c:v>
                </c:pt>
                <c:pt idx="629">
                  <c:v>0.7</c:v>
                </c:pt>
                <c:pt idx="630">
                  <c:v>0.7</c:v>
                </c:pt>
                <c:pt idx="631">
                  <c:v>0.7</c:v>
                </c:pt>
                <c:pt idx="632">
                  <c:v>0.7</c:v>
                </c:pt>
                <c:pt idx="633">
                  <c:v>0.7</c:v>
                </c:pt>
                <c:pt idx="634">
                  <c:v>0.7</c:v>
                </c:pt>
                <c:pt idx="635">
                  <c:v>0.7</c:v>
                </c:pt>
                <c:pt idx="636">
                  <c:v>0.7</c:v>
                </c:pt>
                <c:pt idx="637">
                  <c:v>0.7</c:v>
                </c:pt>
                <c:pt idx="638">
                  <c:v>0.7</c:v>
                </c:pt>
                <c:pt idx="639">
                  <c:v>0.7</c:v>
                </c:pt>
                <c:pt idx="640">
                  <c:v>0.7</c:v>
                </c:pt>
                <c:pt idx="641">
                  <c:v>0.7</c:v>
                </c:pt>
                <c:pt idx="642">
                  <c:v>0.7</c:v>
                </c:pt>
                <c:pt idx="643">
                  <c:v>0.7</c:v>
                </c:pt>
                <c:pt idx="644">
                  <c:v>0.7</c:v>
                </c:pt>
                <c:pt idx="645">
                  <c:v>0.7</c:v>
                </c:pt>
                <c:pt idx="646">
                  <c:v>0.7</c:v>
                </c:pt>
                <c:pt idx="647">
                  <c:v>0.7</c:v>
                </c:pt>
                <c:pt idx="648">
                  <c:v>0.7</c:v>
                </c:pt>
                <c:pt idx="649">
                  <c:v>0.7</c:v>
                </c:pt>
                <c:pt idx="650">
                  <c:v>0.7</c:v>
                </c:pt>
                <c:pt idx="651">
                  <c:v>0.7</c:v>
                </c:pt>
                <c:pt idx="652">
                  <c:v>0.7</c:v>
                </c:pt>
                <c:pt idx="653">
                  <c:v>0.7</c:v>
                </c:pt>
                <c:pt idx="654">
                  <c:v>0.7</c:v>
                </c:pt>
                <c:pt idx="655">
                  <c:v>0.7</c:v>
                </c:pt>
                <c:pt idx="656">
                  <c:v>0.7</c:v>
                </c:pt>
                <c:pt idx="657">
                  <c:v>0.7</c:v>
                </c:pt>
                <c:pt idx="658">
                  <c:v>0.7</c:v>
                </c:pt>
                <c:pt idx="659">
                  <c:v>0.7</c:v>
                </c:pt>
                <c:pt idx="660">
                  <c:v>0.7</c:v>
                </c:pt>
                <c:pt idx="661">
                  <c:v>0.7</c:v>
                </c:pt>
                <c:pt idx="662">
                  <c:v>0.7</c:v>
                </c:pt>
                <c:pt idx="663">
                  <c:v>0.7</c:v>
                </c:pt>
                <c:pt idx="664">
                  <c:v>0.7</c:v>
                </c:pt>
                <c:pt idx="665">
                  <c:v>0.7</c:v>
                </c:pt>
                <c:pt idx="666">
                  <c:v>0.7</c:v>
                </c:pt>
                <c:pt idx="667">
                  <c:v>0.7</c:v>
                </c:pt>
                <c:pt idx="668">
                  <c:v>0.7</c:v>
                </c:pt>
                <c:pt idx="669">
                  <c:v>0.7</c:v>
                </c:pt>
                <c:pt idx="670">
                  <c:v>0.7</c:v>
                </c:pt>
                <c:pt idx="671">
                  <c:v>0.7</c:v>
                </c:pt>
                <c:pt idx="672">
                  <c:v>0.7</c:v>
                </c:pt>
                <c:pt idx="673">
                  <c:v>0.7</c:v>
                </c:pt>
                <c:pt idx="674">
                  <c:v>0.7</c:v>
                </c:pt>
                <c:pt idx="675">
                  <c:v>0.7</c:v>
                </c:pt>
                <c:pt idx="676">
                  <c:v>0.7</c:v>
                </c:pt>
                <c:pt idx="677">
                  <c:v>0.7</c:v>
                </c:pt>
                <c:pt idx="678">
                  <c:v>0.7</c:v>
                </c:pt>
                <c:pt idx="679">
                  <c:v>0.7</c:v>
                </c:pt>
                <c:pt idx="680">
                  <c:v>0.7</c:v>
                </c:pt>
                <c:pt idx="681">
                  <c:v>0.7</c:v>
                </c:pt>
                <c:pt idx="682">
                  <c:v>0.83</c:v>
                </c:pt>
                <c:pt idx="683">
                  <c:v>0.83</c:v>
                </c:pt>
                <c:pt idx="684">
                  <c:v>0.83</c:v>
                </c:pt>
                <c:pt idx="685">
                  <c:v>0.83</c:v>
                </c:pt>
                <c:pt idx="686">
                  <c:v>0.83</c:v>
                </c:pt>
                <c:pt idx="687">
                  <c:v>0.83</c:v>
                </c:pt>
                <c:pt idx="688">
                  <c:v>0.83</c:v>
                </c:pt>
                <c:pt idx="689">
                  <c:v>0.83</c:v>
                </c:pt>
                <c:pt idx="690">
                  <c:v>0.83</c:v>
                </c:pt>
                <c:pt idx="691">
                  <c:v>0.83</c:v>
                </c:pt>
                <c:pt idx="692">
                  <c:v>0.83</c:v>
                </c:pt>
                <c:pt idx="693">
                  <c:v>0.83</c:v>
                </c:pt>
                <c:pt idx="694">
                  <c:v>0.83</c:v>
                </c:pt>
                <c:pt idx="695">
                  <c:v>0.83</c:v>
                </c:pt>
                <c:pt idx="696">
                  <c:v>0.83</c:v>
                </c:pt>
                <c:pt idx="697">
                  <c:v>0.83</c:v>
                </c:pt>
                <c:pt idx="698">
                  <c:v>0.83</c:v>
                </c:pt>
                <c:pt idx="699">
                  <c:v>0.83</c:v>
                </c:pt>
                <c:pt idx="700">
                  <c:v>0.83</c:v>
                </c:pt>
                <c:pt idx="701">
                  <c:v>0.83</c:v>
                </c:pt>
                <c:pt idx="702">
                  <c:v>0.83</c:v>
                </c:pt>
                <c:pt idx="703">
                  <c:v>0.83</c:v>
                </c:pt>
                <c:pt idx="704">
                  <c:v>0.83</c:v>
                </c:pt>
                <c:pt idx="705">
                  <c:v>0.83</c:v>
                </c:pt>
                <c:pt idx="706">
                  <c:v>0.83</c:v>
                </c:pt>
                <c:pt idx="707">
                  <c:v>0.83</c:v>
                </c:pt>
                <c:pt idx="708">
                  <c:v>0.83</c:v>
                </c:pt>
                <c:pt idx="709">
                  <c:v>0.83</c:v>
                </c:pt>
                <c:pt idx="710">
                  <c:v>0.83</c:v>
                </c:pt>
                <c:pt idx="711">
                  <c:v>0.83</c:v>
                </c:pt>
                <c:pt idx="712">
                  <c:v>0.83</c:v>
                </c:pt>
                <c:pt idx="713">
                  <c:v>0.83</c:v>
                </c:pt>
                <c:pt idx="714">
                  <c:v>0.83</c:v>
                </c:pt>
                <c:pt idx="715">
                  <c:v>0.83</c:v>
                </c:pt>
                <c:pt idx="716">
                  <c:v>0.83</c:v>
                </c:pt>
                <c:pt idx="717">
                  <c:v>0.83</c:v>
                </c:pt>
                <c:pt idx="718">
                  <c:v>0.83</c:v>
                </c:pt>
                <c:pt idx="719">
                  <c:v>0.83</c:v>
                </c:pt>
                <c:pt idx="720">
                  <c:v>0.83</c:v>
                </c:pt>
                <c:pt idx="721">
                  <c:v>0.83</c:v>
                </c:pt>
                <c:pt idx="722">
                  <c:v>0.83</c:v>
                </c:pt>
                <c:pt idx="723">
                  <c:v>0.83</c:v>
                </c:pt>
                <c:pt idx="724">
                  <c:v>0.83</c:v>
                </c:pt>
                <c:pt idx="725">
                  <c:v>0.83</c:v>
                </c:pt>
                <c:pt idx="726">
                  <c:v>0.83</c:v>
                </c:pt>
                <c:pt idx="727">
                  <c:v>0.83</c:v>
                </c:pt>
                <c:pt idx="728">
                  <c:v>0.83</c:v>
                </c:pt>
                <c:pt idx="729">
                  <c:v>0.83</c:v>
                </c:pt>
                <c:pt idx="730">
                  <c:v>0.83</c:v>
                </c:pt>
                <c:pt idx="731">
                  <c:v>0.83</c:v>
                </c:pt>
                <c:pt idx="732">
                  <c:v>0.83</c:v>
                </c:pt>
                <c:pt idx="733">
                  <c:v>0.83</c:v>
                </c:pt>
                <c:pt idx="734">
                  <c:v>0.83</c:v>
                </c:pt>
                <c:pt idx="735">
                  <c:v>0.83</c:v>
                </c:pt>
                <c:pt idx="736">
                  <c:v>0.83</c:v>
                </c:pt>
                <c:pt idx="737">
                  <c:v>0.83</c:v>
                </c:pt>
                <c:pt idx="738">
                  <c:v>0.83</c:v>
                </c:pt>
                <c:pt idx="739">
                  <c:v>0.83</c:v>
                </c:pt>
                <c:pt idx="740">
                  <c:v>0.83</c:v>
                </c:pt>
                <c:pt idx="741">
                  <c:v>0.83</c:v>
                </c:pt>
                <c:pt idx="742">
                  <c:v>0.83</c:v>
                </c:pt>
                <c:pt idx="743">
                  <c:v>0.83</c:v>
                </c:pt>
                <c:pt idx="744">
                  <c:v>0.83</c:v>
                </c:pt>
                <c:pt idx="745">
                  <c:v>0.83</c:v>
                </c:pt>
                <c:pt idx="746">
                  <c:v>0.83</c:v>
                </c:pt>
                <c:pt idx="747">
                  <c:v>0.83</c:v>
                </c:pt>
                <c:pt idx="748">
                  <c:v>0.83</c:v>
                </c:pt>
                <c:pt idx="749">
                  <c:v>0.83</c:v>
                </c:pt>
                <c:pt idx="750">
                  <c:v>0.83</c:v>
                </c:pt>
                <c:pt idx="751">
                  <c:v>0.83</c:v>
                </c:pt>
                <c:pt idx="752">
                  <c:v>0.83</c:v>
                </c:pt>
                <c:pt idx="753">
                  <c:v>0.83</c:v>
                </c:pt>
                <c:pt idx="754">
                  <c:v>0.83</c:v>
                </c:pt>
                <c:pt idx="755">
                  <c:v>0.9</c:v>
                </c:pt>
                <c:pt idx="756">
                  <c:v>0.9</c:v>
                </c:pt>
                <c:pt idx="757">
                  <c:v>0.9</c:v>
                </c:pt>
                <c:pt idx="758">
                  <c:v>0.9</c:v>
                </c:pt>
                <c:pt idx="759">
                  <c:v>0.9</c:v>
                </c:pt>
                <c:pt idx="760">
                  <c:v>0.9</c:v>
                </c:pt>
                <c:pt idx="761">
                  <c:v>0.9</c:v>
                </c:pt>
                <c:pt idx="762">
                  <c:v>0.9</c:v>
                </c:pt>
                <c:pt idx="763">
                  <c:v>0.9</c:v>
                </c:pt>
                <c:pt idx="764">
                  <c:v>0.9</c:v>
                </c:pt>
                <c:pt idx="765">
                  <c:v>0.9</c:v>
                </c:pt>
                <c:pt idx="766">
                  <c:v>0.9</c:v>
                </c:pt>
                <c:pt idx="767">
                  <c:v>0.9</c:v>
                </c:pt>
                <c:pt idx="768">
                  <c:v>0.9</c:v>
                </c:pt>
                <c:pt idx="769">
                  <c:v>0.9</c:v>
                </c:pt>
                <c:pt idx="770">
                  <c:v>0.9</c:v>
                </c:pt>
                <c:pt idx="771">
                  <c:v>0.9</c:v>
                </c:pt>
                <c:pt idx="772">
                  <c:v>0.9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0.9</c:v>
                </c:pt>
                <c:pt idx="777">
                  <c:v>0.9</c:v>
                </c:pt>
                <c:pt idx="778">
                  <c:v>0.9</c:v>
                </c:pt>
                <c:pt idx="779">
                  <c:v>0.9</c:v>
                </c:pt>
                <c:pt idx="780">
                  <c:v>0.9</c:v>
                </c:pt>
                <c:pt idx="781">
                  <c:v>0.9</c:v>
                </c:pt>
                <c:pt idx="782">
                  <c:v>0.9</c:v>
                </c:pt>
                <c:pt idx="783">
                  <c:v>0.9</c:v>
                </c:pt>
                <c:pt idx="784">
                  <c:v>0.9</c:v>
                </c:pt>
                <c:pt idx="785">
                  <c:v>0.9</c:v>
                </c:pt>
                <c:pt idx="786">
                  <c:v>0.9</c:v>
                </c:pt>
                <c:pt idx="787">
                  <c:v>0.9</c:v>
                </c:pt>
                <c:pt idx="788">
                  <c:v>0.9</c:v>
                </c:pt>
                <c:pt idx="789">
                  <c:v>0.9</c:v>
                </c:pt>
                <c:pt idx="790">
                  <c:v>0.9</c:v>
                </c:pt>
                <c:pt idx="791">
                  <c:v>0.9</c:v>
                </c:pt>
                <c:pt idx="792">
                  <c:v>0.9</c:v>
                </c:pt>
                <c:pt idx="793">
                  <c:v>0.9</c:v>
                </c:pt>
                <c:pt idx="794">
                  <c:v>0.9</c:v>
                </c:pt>
                <c:pt idx="795">
                  <c:v>0.9</c:v>
                </c:pt>
                <c:pt idx="796">
                  <c:v>0.9</c:v>
                </c:pt>
                <c:pt idx="797">
                  <c:v>0.9</c:v>
                </c:pt>
                <c:pt idx="798">
                  <c:v>0.9</c:v>
                </c:pt>
                <c:pt idx="799">
                  <c:v>0.9</c:v>
                </c:pt>
                <c:pt idx="800">
                  <c:v>0.9</c:v>
                </c:pt>
                <c:pt idx="801">
                  <c:v>0.9</c:v>
                </c:pt>
                <c:pt idx="802">
                  <c:v>0.9</c:v>
                </c:pt>
                <c:pt idx="803">
                  <c:v>0.9</c:v>
                </c:pt>
                <c:pt idx="804">
                  <c:v>0.9</c:v>
                </c:pt>
                <c:pt idx="805">
                  <c:v>0.9</c:v>
                </c:pt>
                <c:pt idx="806">
                  <c:v>0.9</c:v>
                </c:pt>
                <c:pt idx="807">
                  <c:v>0.9</c:v>
                </c:pt>
                <c:pt idx="808">
                  <c:v>0.9</c:v>
                </c:pt>
                <c:pt idx="809">
                  <c:v>0.9</c:v>
                </c:pt>
                <c:pt idx="810">
                  <c:v>0.9</c:v>
                </c:pt>
                <c:pt idx="811">
                  <c:v>0.9</c:v>
                </c:pt>
                <c:pt idx="812">
                  <c:v>0.9</c:v>
                </c:pt>
                <c:pt idx="813">
                  <c:v>0.9</c:v>
                </c:pt>
                <c:pt idx="814">
                  <c:v>0.9</c:v>
                </c:pt>
                <c:pt idx="815">
                  <c:v>0.9</c:v>
                </c:pt>
                <c:pt idx="816">
                  <c:v>0.9</c:v>
                </c:pt>
                <c:pt idx="817">
                  <c:v>0.9</c:v>
                </c:pt>
                <c:pt idx="818">
                  <c:v>0.9</c:v>
                </c:pt>
                <c:pt idx="819">
                  <c:v>0.9</c:v>
                </c:pt>
                <c:pt idx="820">
                  <c:v>0.9</c:v>
                </c:pt>
                <c:pt idx="821">
                  <c:v>0.9</c:v>
                </c:pt>
                <c:pt idx="822">
                  <c:v>0.9</c:v>
                </c:pt>
                <c:pt idx="823">
                  <c:v>0.9</c:v>
                </c:pt>
                <c:pt idx="824">
                  <c:v>0.9</c:v>
                </c:pt>
                <c:pt idx="825">
                  <c:v>0.9</c:v>
                </c:pt>
                <c:pt idx="826">
                  <c:v>0.9</c:v>
                </c:pt>
                <c:pt idx="827">
                  <c:v>0.9</c:v>
                </c:pt>
                <c:pt idx="828">
                  <c:v>0.9</c:v>
                </c:pt>
                <c:pt idx="829">
                  <c:v>0.9</c:v>
                </c:pt>
                <c:pt idx="830">
                  <c:v>0.9</c:v>
                </c:pt>
                <c:pt idx="831">
                  <c:v>0.9</c:v>
                </c:pt>
                <c:pt idx="832">
                  <c:v>0.9</c:v>
                </c:pt>
                <c:pt idx="833">
                  <c:v>0.9</c:v>
                </c:pt>
                <c:pt idx="834">
                  <c:v>0.9</c:v>
                </c:pt>
                <c:pt idx="835">
                  <c:v>0.9</c:v>
                </c:pt>
                <c:pt idx="836">
                  <c:v>0.9</c:v>
                </c:pt>
                <c:pt idx="837">
                  <c:v>0.9</c:v>
                </c:pt>
                <c:pt idx="838">
                  <c:v>0.9</c:v>
                </c:pt>
                <c:pt idx="839">
                  <c:v>0.9</c:v>
                </c:pt>
                <c:pt idx="840">
                  <c:v>0.9</c:v>
                </c:pt>
                <c:pt idx="841">
                  <c:v>0.9</c:v>
                </c:pt>
                <c:pt idx="842">
                  <c:v>0.9</c:v>
                </c:pt>
                <c:pt idx="843">
                  <c:v>0.9</c:v>
                </c:pt>
                <c:pt idx="844">
                  <c:v>0.9</c:v>
                </c:pt>
                <c:pt idx="845">
                  <c:v>0.9</c:v>
                </c:pt>
                <c:pt idx="846">
                  <c:v>0.9</c:v>
                </c:pt>
                <c:pt idx="847">
                  <c:v>0.9</c:v>
                </c:pt>
                <c:pt idx="848">
                  <c:v>0.9</c:v>
                </c:pt>
                <c:pt idx="849">
                  <c:v>0.9</c:v>
                </c:pt>
                <c:pt idx="850">
                  <c:v>0.9</c:v>
                </c:pt>
                <c:pt idx="851">
                  <c:v>0.9</c:v>
                </c:pt>
                <c:pt idx="852">
                  <c:v>0.9</c:v>
                </c:pt>
                <c:pt idx="853">
                  <c:v>0.9</c:v>
                </c:pt>
                <c:pt idx="854">
                  <c:v>0.9</c:v>
                </c:pt>
                <c:pt idx="855">
                  <c:v>0.9</c:v>
                </c:pt>
                <c:pt idx="856">
                  <c:v>0.9</c:v>
                </c:pt>
                <c:pt idx="857">
                  <c:v>0.9</c:v>
                </c:pt>
                <c:pt idx="858">
                  <c:v>0.9</c:v>
                </c:pt>
                <c:pt idx="859">
                  <c:v>0.9</c:v>
                </c:pt>
                <c:pt idx="860">
                  <c:v>0.9</c:v>
                </c:pt>
                <c:pt idx="861">
                  <c:v>0.9</c:v>
                </c:pt>
                <c:pt idx="862">
                  <c:v>0.9</c:v>
                </c:pt>
                <c:pt idx="863">
                  <c:v>0.9</c:v>
                </c:pt>
                <c:pt idx="864">
                  <c:v>0.9</c:v>
                </c:pt>
                <c:pt idx="865">
                  <c:v>0.9</c:v>
                </c:pt>
                <c:pt idx="866">
                  <c:v>0.9</c:v>
                </c:pt>
                <c:pt idx="867">
                  <c:v>0.9</c:v>
                </c:pt>
                <c:pt idx="868">
                  <c:v>0.9</c:v>
                </c:pt>
                <c:pt idx="869">
                  <c:v>0.9</c:v>
                </c:pt>
                <c:pt idx="870">
                  <c:v>0.9</c:v>
                </c:pt>
                <c:pt idx="871">
                  <c:v>0.9</c:v>
                </c:pt>
                <c:pt idx="872">
                  <c:v>0.9</c:v>
                </c:pt>
                <c:pt idx="873">
                  <c:v>0.9</c:v>
                </c:pt>
                <c:pt idx="874">
                  <c:v>0.9</c:v>
                </c:pt>
                <c:pt idx="875">
                  <c:v>0.9</c:v>
                </c:pt>
                <c:pt idx="876">
                  <c:v>0.9</c:v>
                </c:pt>
                <c:pt idx="877">
                  <c:v>0.9</c:v>
                </c:pt>
                <c:pt idx="878">
                  <c:v>0.9</c:v>
                </c:pt>
                <c:pt idx="879">
                  <c:v>0.9</c:v>
                </c:pt>
                <c:pt idx="880">
                  <c:v>0.9</c:v>
                </c:pt>
                <c:pt idx="881">
                  <c:v>0.9</c:v>
                </c:pt>
                <c:pt idx="882">
                  <c:v>0.9</c:v>
                </c:pt>
                <c:pt idx="883">
                  <c:v>0.9</c:v>
                </c:pt>
                <c:pt idx="884">
                  <c:v>0.9</c:v>
                </c:pt>
                <c:pt idx="885">
                  <c:v>0.9</c:v>
                </c:pt>
                <c:pt idx="886">
                  <c:v>0.9</c:v>
                </c:pt>
                <c:pt idx="887">
                  <c:v>0.9</c:v>
                </c:pt>
                <c:pt idx="888">
                  <c:v>0.9</c:v>
                </c:pt>
                <c:pt idx="889">
                  <c:v>0.9</c:v>
                </c:pt>
                <c:pt idx="890">
                  <c:v>0.9</c:v>
                </c:pt>
                <c:pt idx="891">
                  <c:v>0.9</c:v>
                </c:pt>
                <c:pt idx="892">
                  <c:v>0.9</c:v>
                </c:pt>
                <c:pt idx="893">
                  <c:v>0.9</c:v>
                </c:pt>
                <c:pt idx="894">
                  <c:v>0.9</c:v>
                </c:pt>
                <c:pt idx="895">
                  <c:v>0.9</c:v>
                </c:pt>
              </c:numCache>
            </c:numRef>
          </c:val>
        </c:ser>
        <c:ser>
          <c:idx val="3"/>
          <c:order val="3"/>
          <c:tx>
            <c:strRef>
              <c:f>World!$R$3</c:f>
              <c:strCache>
                <c:ptCount val="1"/>
                <c:pt idx="0">
                  <c:v>Ventilator Utilization</c:v>
                </c:pt>
              </c:strCache>
            </c:strRef>
          </c:tx>
          <c:spPr>
            <a:ln>
              <a:solidFill>
                <a:srgbClr val="F79646">
                  <a:lumMod val="75000"/>
                  <a:alpha val="72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World!$R$4:$R$899</c:f>
              <c:numCache>
                <c:formatCode>0.0%</c:formatCode>
                <c:ptCount val="896"/>
                <c:pt idx="0">
                  <c:v>1.4400000000000001E-3</c:v>
                </c:pt>
                <c:pt idx="1">
                  <c:v>3.3786538922155689E-3</c:v>
                </c:pt>
                <c:pt idx="2">
                  <c:v>5.8432502390438259E-3</c:v>
                </c:pt>
                <c:pt idx="3">
                  <c:v>8.4323603976143146E-3</c:v>
                </c:pt>
                <c:pt idx="4">
                  <c:v>1.1285925000000002E-2</c:v>
                </c:pt>
                <c:pt idx="5">
                  <c:v>1.485755673267327E-2</c:v>
                </c:pt>
                <c:pt idx="6">
                  <c:v>1.8617580711462453E-2</c:v>
                </c:pt>
                <c:pt idx="7">
                  <c:v>2.248486917159764E-2</c:v>
                </c:pt>
                <c:pt idx="8">
                  <c:v>2.5948376692913389E-2</c:v>
                </c:pt>
                <c:pt idx="9">
                  <c:v>2.9480127819253445E-2</c:v>
                </c:pt>
                <c:pt idx="10">
                  <c:v>3.3689932941176483E-2</c:v>
                </c:pt>
                <c:pt idx="11">
                  <c:v>3.8061848864970667E-2</c:v>
                </c:pt>
                <c:pt idx="12">
                  <c:v>4.2585964687500019E-2</c:v>
                </c:pt>
                <c:pt idx="13">
                  <c:v>4.8328830175438618E-2</c:v>
                </c:pt>
                <c:pt idx="14">
                  <c:v>5.2533216770428048E-2</c:v>
                </c:pt>
                <c:pt idx="15">
                  <c:v>5.461224436893207E-2</c:v>
                </c:pt>
                <c:pt idx="16">
                  <c:v>5.6305681395348861E-2</c:v>
                </c:pt>
                <c:pt idx="17">
                  <c:v>5.8491960464216675E-2</c:v>
                </c:pt>
                <c:pt idx="18">
                  <c:v>6.035728401544406E-2</c:v>
                </c:pt>
                <c:pt idx="19">
                  <c:v>6.1419332601156104E-2</c:v>
                </c:pt>
                <c:pt idx="20">
                  <c:v>6.319315153846157E-2</c:v>
                </c:pt>
                <c:pt idx="21">
                  <c:v>6.3537006046065297E-2</c:v>
                </c:pt>
                <c:pt idx="22">
                  <c:v>6.5091222860958906E-2</c:v>
                </c:pt>
                <c:pt idx="23">
                  <c:v>6.6690700599725733E-2</c:v>
                </c:pt>
                <c:pt idx="24">
                  <c:v>6.7753566230051118E-2</c:v>
                </c:pt>
                <c:pt idx="25">
                  <c:v>6.8731181157955512E-2</c:v>
                </c:pt>
                <c:pt idx="26">
                  <c:v>6.9625952665209795E-2</c:v>
                </c:pt>
                <c:pt idx="27">
                  <c:v>6.9407509517313559E-2</c:v>
                </c:pt>
                <c:pt idx="28">
                  <c:v>7.0119262821439099E-2</c:v>
                </c:pt>
                <c:pt idx="29">
                  <c:v>7.1637716764332171E-2</c:v>
                </c:pt>
                <c:pt idx="30">
                  <c:v>7.3148438740117477E-2</c:v>
                </c:pt>
                <c:pt idx="31">
                  <c:v>7.8435192136379034E-2</c:v>
                </c:pt>
                <c:pt idx="32">
                  <c:v>7.9925351379390233E-2</c:v>
                </c:pt>
                <c:pt idx="33">
                  <c:v>8.6278556584541824E-2</c:v>
                </c:pt>
                <c:pt idx="34">
                  <c:v>8.7603830942678984E-2</c:v>
                </c:pt>
                <c:pt idx="35">
                  <c:v>9.5386246109277886E-2</c:v>
                </c:pt>
                <c:pt idx="36">
                  <c:v>9.7874119745052293E-2</c:v>
                </c:pt>
                <c:pt idx="37">
                  <c:v>0.1004336043953992</c:v>
                </c:pt>
                <c:pt idx="38">
                  <c:v>0.10890802675920939</c:v>
                </c:pt>
                <c:pt idx="39">
                  <c:v>0.11211697417809026</c:v>
                </c:pt>
                <c:pt idx="40">
                  <c:v>0.12201531585118482</c:v>
                </c:pt>
                <c:pt idx="41">
                  <c:v>0.12609434411493525</c:v>
                </c:pt>
                <c:pt idx="42">
                  <c:v>0.13783173634292514</c:v>
                </c:pt>
                <c:pt idx="43">
                  <c:v>0.14309667573748122</c:v>
                </c:pt>
                <c:pt idx="44">
                  <c:v>0.14864964253392909</c:v>
                </c:pt>
                <c:pt idx="45">
                  <c:v>0.15905747975693546</c:v>
                </c:pt>
                <c:pt idx="46">
                  <c:v>0.16531853033343405</c:v>
                </c:pt>
                <c:pt idx="47">
                  <c:v>0.177073287211509</c:v>
                </c:pt>
                <c:pt idx="48">
                  <c:v>0.18411776811945246</c:v>
                </c:pt>
                <c:pt idx="49">
                  <c:v>0.18670611914836321</c:v>
                </c:pt>
                <c:pt idx="50">
                  <c:v>0.19378465285335675</c:v>
                </c:pt>
                <c:pt idx="51">
                  <c:v>0.20121648540112422</c:v>
                </c:pt>
                <c:pt idx="52">
                  <c:v>0.21507343335905896</c:v>
                </c:pt>
                <c:pt idx="53">
                  <c:v>0.22329294408266057</c:v>
                </c:pt>
                <c:pt idx="54">
                  <c:v>0.23856280835780769</c:v>
                </c:pt>
                <c:pt idx="55">
                  <c:v>0.24757446601642541</c:v>
                </c:pt>
                <c:pt idx="56">
                  <c:v>0.24992096585412749</c:v>
                </c:pt>
                <c:pt idx="57">
                  <c:v>0.25857429999590947</c:v>
                </c:pt>
                <c:pt idx="58">
                  <c:v>0.26748514497390297</c:v>
                </c:pt>
                <c:pt idx="59">
                  <c:v>0.28381497898528074</c:v>
                </c:pt>
                <c:pt idx="60">
                  <c:v>0.29342969443645928</c:v>
                </c:pt>
                <c:pt idx="61">
                  <c:v>0.29407404336501536</c:v>
                </c:pt>
                <c:pt idx="62">
                  <c:v>0.30307069085325616</c:v>
                </c:pt>
                <c:pt idx="63">
                  <c:v>0.31221221529853976</c:v>
                </c:pt>
                <c:pt idx="64">
                  <c:v>0.32185111622637175</c:v>
                </c:pt>
                <c:pt idx="65">
                  <c:v>0.33167849899494811</c:v>
                </c:pt>
                <c:pt idx="66">
                  <c:v>0.33047668778110634</c:v>
                </c:pt>
                <c:pt idx="67">
                  <c:v>0.33930957441683368</c:v>
                </c:pt>
                <c:pt idx="68">
                  <c:v>0.33575889947891779</c:v>
                </c:pt>
                <c:pt idx="69">
                  <c:v>0.34317485218861904</c:v>
                </c:pt>
                <c:pt idx="70">
                  <c:v>0.35046288581108453</c:v>
                </c:pt>
                <c:pt idx="71">
                  <c:v>0.35812231785869197</c:v>
                </c:pt>
                <c:pt idx="72">
                  <c:v>0.36569570209777974</c:v>
                </c:pt>
                <c:pt idx="73">
                  <c:v>0.3583005431672816</c:v>
                </c:pt>
                <c:pt idx="74">
                  <c:v>0.36393020993125091</c:v>
                </c:pt>
                <c:pt idx="75">
                  <c:v>0.36925098103594345</c:v>
                </c:pt>
                <c:pt idx="76">
                  <c:v>0.37492295201506398</c:v>
                </c:pt>
                <c:pt idx="77">
                  <c:v>0.38033121493320576</c:v>
                </c:pt>
                <c:pt idx="78">
                  <c:v>0.38544432207940665</c:v>
                </c:pt>
                <c:pt idx="79">
                  <c:v>0.39020171531678366</c:v>
                </c:pt>
                <c:pt idx="80">
                  <c:v>0.39456203241103727</c:v>
                </c:pt>
                <c:pt idx="81">
                  <c:v>0.39934080369686925</c:v>
                </c:pt>
                <c:pt idx="82">
                  <c:v>0.40380071296241182</c:v>
                </c:pt>
                <c:pt idx="83">
                  <c:v>0.40886574531356695</c:v>
                </c:pt>
                <c:pt idx="84">
                  <c:v>0.4137419426431807</c:v>
                </c:pt>
                <c:pt idx="85">
                  <c:v>0.41842438887359928</c:v>
                </c:pt>
                <c:pt idx="86">
                  <c:v>0.42287004370855041</c:v>
                </c:pt>
                <c:pt idx="87">
                  <c:v>0.42706764678690567</c:v>
                </c:pt>
                <c:pt idx="88">
                  <c:v>0.43214198072998566</c:v>
                </c:pt>
                <c:pt idx="89">
                  <c:v>0.43716423433918616</c:v>
                </c:pt>
                <c:pt idx="90">
                  <c:v>0.4421533824032764</c:v>
                </c:pt>
                <c:pt idx="91">
                  <c:v>0.44707998282986128</c:v>
                </c:pt>
                <c:pt idx="92">
                  <c:v>0.45195927140262299</c:v>
                </c:pt>
                <c:pt idx="93">
                  <c:v>0.4568100283775316</c:v>
                </c:pt>
                <c:pt idx="94">
                  <c:v>0.46165702641024914</c:v>
                </c:pt>
                <c:pt idx="95">
                  <c:v>0.46653000356341584</c:v>
                </c:pt>
                <c:pt idx="96">
                  <c:v>0.47139886061642439</c:v>
                </c:pt>
                <c:pt idx="97">
                  <c:v>0.47628729043654194</c:v>
                </c:pt>
                <c:pt idx="98">
                  <c:v>0.4811505721049103</c:v>
                </c:pt>
                <c:pt idx="99">
                  <c:v>0.48600094087790263</c:v>
                </c:pt>
                <c:pt idx="100">
                  <c:v>0.49085193181029479</c:v>
                </c:pt>
                <c:pt idx="101">
                  <c:v>0.49572132556485371</c:v>
                </c:pt>
                <c:pt idx="102">
                  <c:v>0.50062904585991486</c:v>
                </c:pt>
                <c:pt idx="103">
                  <c:v>0.5055113108088648</c:v>
                </c:pt>
                <c:pt idx="104">
                  <c:v>0.51036992590571506</c:v>
                </c:pt>
                <c:pt idx="105">
                  <c:v>0.51520543831080334</c:v>
                </c:pt>
                <c:pt idx="106">
                  <c:v>0.52002065844204459</c:v>
                </c:pt>
                <c:pt idx="107">
                  <c:v>0.52481745098043009</c:v>
                </c:pt>
                <c:pt idx="108">
                  <c:v>0.52959639742554609</c:v>
                </c:pt>
                <c:pt idx="109">
                  <c:v>0.53435625264324571</c:v>
                </c:pt>
                <c:pt idx="110">
                  <c:v>0.53909344078005195</c:v>
                </c:pt>
                <c:pt idx="111">
                  <c:v>0.54380639386166951</c:v>
                </c:pt>
                <c:pt idx="112">
                  <c:v>0.54849165189612548</c:v>
                </c:pt>
                <c:pt idx="113">
                  <c:v>0.55314886811816544</c:v>
                </c:pt>
                <c:pt idx="114">
                  <c:v>0.55777675574149288</c:v>
                </c:pt>
                <c:pt idx="115">
                  <c:v>0.56237292125472427</c:v>
                </c:pt>
                <c:pt idx="116">
                  <c:v>0.56693346854519011</c:v>
                </c:pt>
                <c:pt idx="117">
                  <c:v>0.57145273321273626</c:v>
                </c:pt>
                <c:pt idx="118">
                  <c:v>0.57592942475775166</c:v>
                </c:pt>
                <c:pt idx="119">
                  <c:v>0.58036203287342358</c:v>
                </c:pt>
                <c:pt idx="120">
                  <c:v>0.58474890260506152</c:v>
                </c:pt>
                <c:pt idx="121">
                  <c:v>0.58908805567506073</c:v>
                </c:pt>
                <c:pt idx="122">
                  <c:v>0.59337723875879866</c:v>
                </c:pt>
                <c:pt idx="123">
                  <c:v>0.5976140004890903</c:v>
                </c:pt>
                <c:pt idx="124">
                  <c:v>0.60179581428008266</c:v>
                </c:pt>
                <c:pt idx="125">
                  <c:v>0.60592024711002057</c:v>
                </c:pt>
                <c:pt idx="126">
                  <c:v>0.60998481736252619</c:v>
                </c:pt>
                <c:pt idx="127">
                  <c:v>0.61398713232444846</c:v>
                </c:pt>
                <c:pt idx="128">
                  <c:v>0.6179246639228384</c:v>
                </c:pt>
                <c:pt idx="129">
                  <c:v>0.62179480938546605</c:v>
                </c:pt>
                <c:pt idx="130">
                  <c:v>0.62559496862943931</c:v>
                </c:pt>
                <c:pt idx="131">
                  <c:v>0.6293226561701486</c:v>
                </c:pt>
                <c:pt idx="132">
                  <c:v>0.63297564019987784</c:v>
                </c:pt>
                <c:pt idx="133">
                  <c:v>0.63655163749524202</c:v>
                </c:pt>
                <c:pt idx="134">
                  <c:v>0.64004832626852515</c:v>
                </c:pt>
                <c:pt idx="135">
                  <c:v>0.64346335465874627</c:v>
                </c:pt>
                <c:pt idx="136">
                  <c:v>0.64679436294066428</c:v>
                </c:pt>
                <c:pt idx="137">
                  <c:v>0.65003900367419498</c:v>
                </c:pt>
                <c:pt idx="138">
                  <c:v>0.65319495752609691</c:v>
                </c:pt>
                <c:pt idx="139">
                  <c:v>0.65625994111126507</c:v>
                </c:pt>
                <c:pt idx="140">
                  <c:v>0.65923170295859435</c:v>
                </c:pt>
                <c:pt idx="141">
                  <c:v>0.66210802959287829</c:v>
                </c:pt>
                <c:pt idx="142">
                  <c:v>0.66488674195546749</c:v>
                </c:pt>
                <c:pt idx="143">
                  <c:v>0.66756570794800252</c:v>
                </c:pt>
                <c:pt idx="144">
                  <c:v>0.67014285136883389</c:v>
                </c:pt>
                <c:pt idx="145">
                  <c:v>0.67261615576637379</c:v>
                </c:pt>
                <c:pt idx="146">
                  <c:v>0.67498366036691926</c:v>
                </c:pt>
                <c:pt idx="147">
                  <c:v>0.67724344559228911</c:v>
                </c:pt>
                <c:pt idx="148">
                  <c:v>0.67939363977087519</c:v>
                </c:pt>
                <c:pt idx="149">
                  <c:v>0.6814324253531896</c:v>
                </c:pt>
                <c:pt idx="150">
                  <c:v>0.68335804488974716</c:v>
                </c:pt>
                <c:pt idx="151">
                  <c:v>0.68516880576134875</c:v>
                </c:pt>
                <c:pt idx="152">
                  <c:v>0.686863083729088</c:v>
                </c:pt>
                <c:pt idx="153">
                  <c:v>0.68843932554113507</c:v>
                </c:pt>
                <c:pt idx="154">
                  <c:v>0.68989605111205943</c:v>
                </c:pt>
                <c:pt idx="155">
                  <c:v>0.6912318561032883</c:v>
                </c:pt>
                <c:pt idx="156">
                  <c:v>0.69244541420207639</c:v>
                </c:pt>
                <c:pt idx="157">
                  <c:v>0.6935354797729808</c:v>
                </c:pt>
                <c:pt idx="158">
                  <c:v>0.69450088974793234</c:v>
                </c:pt>
                <c:pt idx="159">
                  <c:v>0.69534056496455354</c:v>
                </c:pt>
                <c:pt idx="160">
                  <c:v>0.69605351128262405</c:v>
                </c:pt>
                <c:pt idx="161">
                  <c:v>0.69663882103203656</c:v>
                </c:pt>
                <c:pt idx="162">
                  <c:v>0.69709567555652507</c:v>
                </c:pt>
                <c:pt idx="163">
                  <c:v>0.69742334740953904</c:v>
                </c:pt>
                <c:pt idx="164">
                  <c:v>0.69762120221431845</c:v>
                </c:pt>
                <c:pt idx="165">
                  <c:v>0.69768870018463292</c:v>
                </c:pt>
                <c:pt idx="166">
                  <c:v>0.69762539737434714</c:v>
                </c:pt>
                <c:pt idx="167">
                  <c:v>0.69743094672350192</c:v>
                </c:pt>
                <c:pt idx="168">
                  <c:v>0.69710509895594952</c:v>
                </c:pt>
                <c:pt idx="169">
                  <c:v>0.69664770335044057</c:v>
                </c:pt>
                <c:pt idx="170">
                  <c:v>0.69605870834986339</c:v>
                </c:pt>
                <c:pt idx="171">
                  <c:v>0.69533816202088483</c:v>
                </c:pt>
                <c:pt idx="172">
                  <c:v>0.69448621232963303</c:v>
                </c:pt>
                <c:pt idx="173">
                  <c:v>0.69350310727689446</c:v>
                </c:pt>
                <c:pt idx="174">
                  <c:v>0.69238919492430007</c:v>
                </c:pt>
                <c:pt idx="175">
                  <c:v>0.69114492332171085</c:v>
                </c:pt>
                <c:pt idx="176">
                  <c:v>0.6897708403078826</c:v>
                </c:pt>
                <c:pt idx="177">
                  <c:v>0.68826759310141383</c:v>
                </c:pt>
                <c:pt idx="178">
                  <c:v>0.68663592769511017</c:v>
                </c:pt>
                <c:pt idx="179">
                  <c:v>0.68487668806702429</c:v>
                </c:pt>
                <c:pt idx="180">
                  <c:v>0.68299081522251159</c:v>
                </c:pt>
                <c:pt idx="181">
                  <c:v>0.68097934607778821</c:v>
                </c:pt>
                <c:pt idx="182">
                  <c:v>0.67884341219141719</c:v>
                </c:pt>
                <c:pt idx="183">
                  <c:v>0.67658423834673809</c:v>
                </c:pt>
                <c:pt idx="184">
                  <c:v>0.67420314098694767</c:v>
                </c:pt>
                <c:pt idx="185">
                  <c:v>0.67170152650709736</c:v>
                </c:pt>
                <c:pt idx="186">
                  <c:v>0.66908088940670918</c:v>
                </c:pt>
                <c:pt idx="187">
                  <c:v>0.66634281030929488</c:v>
                </c:pt>
                <c:pt idx="188">
                  <c:v>0.66348895385244111</c:v>
                </c:pt>
                <c:pt idx="189">
                  <c:v>0.66052106645014941</c:v>
                </c:pt>
                <c:pt idx="190">
                  <c:v>0.65744097392851619</c:v>
                </c:pt>
                <c:pt idx="191">
                  <c:v>0.65425057903778971</c:v>
                </c:pt>
                <c:pt idx="192">
                  <c:v>0.65095185884967721</c:v>
                </c:pt>
                <c:pt idx="193">
                  <c:v>0.64754686204835421</c:v>
                </c:pt>
                <c:pt idx="194">
                  <c:v>0.64403770612315081</c:v>
                </c:pt>
                <c:pt idx="195">
                  <c:v>0.64042657447030549</c:v>
                </c:pt>
                <c:pt idx="196">
                  <c:v>0.63671571341082489</c:v>
                </c:pt>
                <c:pt idx="197">
                  <c:v>0.63290742913137821</c:v>
                </c:pt>
                <c:pt idx="198">
                  <c:v>0.6290040845552709</c:v>
                </c:pt>
                <c:pt idx="199">
                  <c:v>0.6250080961507436</c:v>
                </c:pt>
                <c:pt idx="200">
                  <c:v>0.62092193068388279</c:v>
                </c:pt>
                <c:pt idx="201">
                  <c:v>0.61674810192349572</c:v>
                </c:pt>
                <c:pt idx="202">
                  <c:v>0.61248916730520586</c:v>
                </c:pt>
                <c:pt idx="203">
                  <c:v>0.60814772456208288</c:v>
                </c:pt>
                <c:pt idx="204">
                  <c:v>0.603726408329326</c:v>
                </c:pt>
                <c:pt idx="205">
                  <c:v>0.59922788673076</c:v>
                </c:pt>
                <c:pt idx="206">
                  <c:v>0.62421661651430449</c:v>
                </c:pt>
                <c:pt idx="207">
                  <c:v>0.65226274519056637</c:v>
                </c:pt>
                <c:pt idx="208">
                  <c:v>0.65158162728450786</c:v>
                </c:pt>
                <c:pt idx="209">
                  <c:v>0.6510437120813749</c:v>
                </c:pt>
                <c:pt idx="210">
                  <c:v>0.65070711916997126</c:v>
                </c:pt>
                <c:pt idx="211">
                  <c:v>0.65059081760054882</c:v>
                </c:pt>
                <c:pt idx="212">
                  <c:v>0.650714682256473</c:v>
                </c:pt>
                <c:pt idx="213">
                  <c:v>0.68281382989348283</c:v>
                </c:pt>
                <c:pt idx="214">
                  <c:v>0.68553508095402327</c:v>
                </c:pt>
                <c:pt idx="215">
                  <c:v>0.68864169423679611</c:v>
                </c:pt>
                <c:pt idx="216">
                  <c:v>0.69220922593099932</c:v>
                </c:pt>
                <c:pt idx="217">
                  <c:v>0.696270935714011</c:v>
                </c:pt>
                <c:pt idx="218">
                  <c:v>0.7008617529334451</c:v>
                </c:pt>
                <c:pt idx="219">
                  <c:v>0.70601843191389335</c:v>
                </c:pt>
                <c:pt idx="220">
                  <c:v>0.68330380441078775</c:v>
                </c:pt>
                <c:pt idx="221">
                  <c:v>0.65632365632141032</c:v>
                </c:pt>
                <c:pt idx="222">
                  <c:v>0.6554256886701646</c:v>
                </c:pt>
                <c:pt idx="223">
                  <c:v>0.65454935994211283</c:v>
                </c:pt>
                <c:pt idx="224">
                  <c:v>0.65364827299049777</c:v>
                </c:pt>
                <c:pt idx="225">
                  <c:v>0.65270776817689158</c:v>
                </c:pt>
                <c:pt idx="226">
                  <c:v>0.65171115596703222</c:v>
                </c:pt>
                <c:pt idx="227">
                  <c:v>0.62008929721761452</c:v>
                </c:pt>
                <c:pt idx="228">
                  <c:v>0.61493120206363516</c:v>
                </c:pt>
                <c:pt idx="229">
                  <c:v>0.60932243065346214</c:v>
                </c:pt>
                <c:pt idx="230">
                  <c:v>0.60316944727294097</c:v>
                </c:pt>
                <c:pt idx="231">
                  <c:v>0.59641071964627257</c:v>
                </c:pt>
                <c:pt idx="232">
                  <c:v>0.58897915313170102</c:v>
                </c:pt>
                <c:pt idx="233">
                  <c:v>0.58080161926065443</c:v>
                </c:pt>
                <c:pt idx="234">
                  <c:v>0.57179850771681895</c:v>
                </c:pt>
                <c:pt idx="235">
                  <c:v>0.59061229641684732</c:v>
                </c:pt>
                <c:pt idx="236">
                  <c:v>0.58544585552890427</c:v>
                </c:pt>
                <c:pt idx="237">
                  <c:v>0.579990148744848</c:v>
                </c:pt>
                <c:pt idx="238">
                  <c:v>0.57426108898102302</c:v>
                </c:pt>
                <c:pt idx="239">
                  <c:v>0.56824458269442268</c:v>
                </c:pt>
                <c:pt idx="240">
                  <c:v>0.56192663308366075</c:v>
                </c:pt>
                <c:pt idx="241">
                  <c:v>0.58147872225498842</c:v>
                </c:pt>
                <c:pt idx="242">
                  <c:v>0.60513151695665301</c:v>
                </c:pt>
                <c:pt idx="243">
                  <c:v>0.60348216316345482</c:v>
                </c:pt>
                <c:pt idx="244">
                  <c:v>0.60204678121378574</c:v>
                </c:pt>
                <c:pt idx="245">
                  <c:v>0.60091028986072592</c:v>
                </c:pt>
                <c:pt idx="246">
                  <c:v>0.60012803456818165</c:v>
                </c:pt>
                <c:pt idx="247">
                  <c:v>0.59976260217697563</c:v>
                </c:pt>
                <c:pt idx="248">
                  <c:v>0.6274880925908054</c:v>
                </c:pt>
                <c:pt idx="249">
                  <c:v>0.60394448696386493</c:v>
                </c:pt>
                <c:pt idx="250">
                  <c:v>0.60365173091853541</c:v>
                </c:pt>
                <c:pt idx="251">
                  <c:v>0.60369240888508102</c:v>
                </c:pt>
                <c:pt idx="252">
                  <c:v>0.60407048323703139</c:v>
                </c:pt>
                <c:pt idx="253">
                  <c:v>0.6048219450933966</c:v>
                </c:pt>
                <c:pt idx="254">
                  <c:v>0.60598566560318212</c:v>
                </c:pt>
                <c:pt idx="255">
                  <c:v>0.60993637572889703</c:v>
                </c:pt>
                <c:pt idx="256">
                  <c:v>0.58911710085980684</c:v>
                </c:pt>
                <c:pt idx="257">
                  <c:v>0.59146228039684812</c:v>
                </c:pt>
                <c:pt idx="258">
                  <c:v>0.59408803549384237</c:v>
                </c:pt>
                <c:pt idx="259">
                  <c:v>0.59696454880255778</c:v>
                </c:pt>
                <c:pt idx="260">
                  <c:v>0.60008887041110104</c:v>
                </c:pt>
                <c:pt idx="261">
                  <c:v>0.60345447232651039</c:v>
                </c:pt>
                <c:pt idx="262">
                  <c:v>0.60303285737984058</c:v>
                </c:pt>
                <c:pt idx="263">
                  <c:v>0.60488203552876552</c:v>
                </c:pt>
                <c:pt idx="264">
                  <c:v>0.60828055406577786</c:v>
                </c:pt>
                <c:pt idx="265">
                  <c:v>0.61190719895084</c:v>
                </c:pt>
                <c:pt idx="266">
                  <c:v>0.61575345283498306</c:v>
                </c:pt>
                <c:pt idx="267">
                  <c:v>0.61981197663297449</c:v>
                </c:pt>
                <c:pt idx="268">
                  <c:v>0.6240727668079229</c:v>
                </c:pt>
                <c:pt idx="269">
                  <c:v>0.62500465364368141</c:v>
                </c:pt>
                <c:pt idx="270">
                  <c:v>0.62480767809020477</c:v>
                </c:pt>
                <c:pt idx="271">
                  <c:v>0.62599519953985705</c:v>
                </c:pt>
                <c:pt idx="272">
                  <c:v>0.62709216956310665</c:v>
                </c:pt>
                <c:pt idx="273">
                  <c:v>0.6280715905146198</c:v>
                </c:pt>
                <c:pt idx="274">
                  <c:v>0.62890933905643476</c:v>
                </c:pt>
                <c:pt idx="275">
                  <c:v>0.62958010404726295</c:v>
                </c:pt>
                <c:pt idx="276">
                  <c:v>0.63121525849964366</c:v>
                </c:pt>
                <c:pt idx="277">
                  <c:v>0.63181665182838553</c:v>
                </c:pt>
                <c:pt idx="278">
                  <c:v>0.63231739105780516</c:v>
                </c:pt>
                <c:pt idx="279">
                  <c:v>0.63261325719425687</c:v>
                </c:pt>
                <c:pt idx="280">
                  <c:v>0.63267669728840459</c:v>
                </c:pt>
                <c:pt idx="281">
                  <c:v>0.63247930571017619</c:v>
                </c:pt>
                <c:pt idx="282">
                  <c:v>0.63199157508683734</c:v>
                </c:pt>
                <c:pt idx="283">
                  <c:v>0.63165429003241624</c:v>
                </c:pt>
                <c:pt idx="284">
                  <c:v>0.63075621791228387</c:v>
                </c:pt>
                <c:pt idx="285">
                  <c:v>0.6298052822805017</c:v>
                </c:pt>
                <c:pt idx="286">
                  <c:v>0.62871039676598295</c:v>
                </c:pt>
                <c:pt idx="287">
                  <c:v>0.62746901739709493</c:v>
                </c:pt>
                <c:pt idx="288">
                  <c:v>0.62608040116627239</c:v>
                </c:pt>
                <c:pt idx="289">
                  <c:v>0.62454535759258656</c:v>
                </c:pt>
                <c:pt idx="290">
                  <c:v>0.62286045203081142</c:v>
                </c:pt>
                <c:pt idx="291">
                  <c:v>0.62096620303489491</c:v>
                </c:pt>
                <c:pt idx="292">
                  <c:v>0.61891099291204066</c:v>
                </c:pt>
                <c:pt idx="293">
                  <c:v>0.61669336752386839</c:v>
                </c:pt>
                <c:pt idx="294">
                  <c:v>0.61431741872646517</c:v>
                </c:pt>
                <c:pt idx="295">
                  <c:v>0.61178926024127422</c:v>
                </c:pt>
                <c:pt idx="296">
                  <c:v>0.60911718233708589</c:v>
                </c:pt>
                <c:pt idx="297">
                  <c:v>0.60567986468088675</c:v>
                </c:pt>
                <c:pt idx="298">
                  <c:v>0.60268501955677578</c:v>
                </c:pt>
                <c:pt idx="299">
                  <c:v>0.59956662749269596</c:v>
                </c:pt>
                <c:pt idx="300">
                  <c:v>0.59631994217898576</c:v>
                </c:pt>
                <c:pt idx="301">
                  <c:v>0.59294705637837053</c:v>
                </c:pt>
                <c:pt idx="302">
                  <c:v>0.58945035411976232</c:v>
                </c:pt>
                <c:pt idx="303">
                  <c:v>0.58583239715492419</c:v>
                </c:pt>
                <c:pt idx="304">
                  <c:v>0.58093146617533298</c:v>
                </c:pt>
                <c:pt idx="305">
                  <c:v>0.57700823778770127</c:v>
                </c:pt>
                <c:pt idx="306">
                  <c:v>0.57297584936847668</c:v>
                </c:pt>
                <c:pt idx="307">
                  <c:v>0.56883510812242821</c:v>
                </c:pt>
                <c:pt idx="308">
                  <c:v>0.56459034394568364</c:v>
                </c:pt>
                <c:pt idx="309">
                  <c:v>0.5602458660676497</c:v>
                </c:pt>
                <c:pt idx="310">
                  <c:v>0.55580582534568923</c:v>
                </c:pt>
                <c:pt idx="311">
                  <c:v>0.54964069840266971</c:v>
                </c:pt>
                <c:pt idx="312">
                  <c:v>0.54496177223392939</c:v>
                </c:pt>
                <c:pt idx="313">
                  <c:v>0.5402035794934964</c:v>
                </c:pt>
                <c:pt idx="314">
                  <c:v>0.55349457747119413</c:v>
                </c:pt>
                <c:pt idx="315">
                  <c:v>0.54966038371160619</c:v>
                </c:pt>
                <c:pt idx="316">
                  <c:v>0.54578104017595064</c:v>
                </c:pt>
                <c:pt idx="317">
                  <c:v>0.54189365162234482</c:v>
                </c:pt>
                <c:pt idx="318">
                  <c:v>0.53669873154867453</c:v>
                </c:pt>
                <c:pt idx="319">
                  <c:v>0.53281096025550423</c:v>
                </c:pt>
                <c:pt idx="320">
                  <c:v>0.52894498380471056</c:v>
                </c:pt>
                <c:pt idx="321">
                  <c:v>0.54259231598944302</c:v>
                </c:pt>
                <c:pt idx="322">
                  <c:v>0.53981371515223531</c:v>
                </c:pt>
                <c:pt idx="323">
                  <c:v>0.53710280122530796</c:v>
                </c:pt>
                <c:pt idx="324">
                  <c:v>0.53449997302883046</c:v>
                </c:pt>
                <c:pt idx="325">
                  <c:v>0.5314554356130653</c:v>
                </c:pt>
                <c:pt idx="326">
                  <c:v>0.52916999943350274</c:v>
                </c:pt>
                <c:pt idx="327">
                  <c:v>0.52703652201683293</c:v>
                </c:pt>
                <c:pt idx="328">
                  <c:v>0.52477090759982592</c:v>
                </c:pt>
                <c:pt idx="329">
                  <c:v>0.52187202636098895</c:v>
                </c:pt>
                <c:pt idx="330">
                  <c:v>0.5190386112229044</c:v>
                </c:pt>
                <c:pt idx="331">
                  <c:v>0.51627761579842357</c:v>
                </c:pt>
                <c:pt idx="332">
                  <c:v>0.51289906376477556</c:v>
                </c:pt>
                <c:pt idx="333">
                  <c:v>0.51033360477878886</c:v>
                </c:pt>
                <c:pt idx="334">
                  <c:v>0.50785667112294963</c:v>
                </c:pt>
                <c:pt idx="335">
                  <c:v>0.50492403557091958</c:v>
                </c:pt>
                <c:pt idx="336">
                  <c:v>0.50156481050744017</c:v>
                </c:pt>
                <c:pt idx="337">
                  <c:v>0.49818463344696484</c:v>
                </c:pt>
                <c:pt idx="338">
                  <c:v>0.51065867794811204</c:v>
                </c:pt>
                <c:pt idx="339">
                  <c:v>0.50749204085517374</c:v>
                </c:pt>
                <c:pt idx="340">
                  <c:v>0.50492481773733844</c:v>
                </c:pt>
                <c:pt idx="341">
                  <c:v>0.50235092278353433</c:v>
                </c:pt>
                <c:pt idx="342">
                  <c:v>0.49909770121644864</c:v>
                </c:pt>
                <c:pt idx="343">
                  <c:v>0.49645917536942713</c:v>
                </c:pt>
                <c:pt idx="344">
                  <c:v>0.4938462536812675</c:v>
                </c:pt>
                <c:pt idx="345">
                  <c:v>0.50674999416094746</c:v>
                </c:pt>
                <c:pt idx="346">
                  <c:v>0.48898641615921606</c:v>
                </c:pt>
                <c:pt idx="347">
                  <c:v>0.48645804599689729</c:v>
                </c:pt>
                <c:pt idx="348">
                  <c:v>0.48396795645035673</c:v>
                </c:pt>
                <c:pt idx="349">
                  <c:v>0.48085659831776284</c:v>
                </c:pt>
                <c:pt idx="350">
                  <c:v>0.47837347739955677</c:v>
                </c:pt>
                <c:pt idx="351">
                  <c:v>0.47595021402942883</c:v>
                </c:pt>
                <c:pt idx="352">
                  <c:v>0.47301546084896468</c:v>
                </c:pt>
                <c:pt idx="353">
                  <c:v>0.45414148963511625</c:v>
                </c:pt>
                <c:pt idx="354">
                  <c:v>0.4500663921018585</c:v>
                </c:pt>
                <c:pt idx="355">
                  <c:v>0.45977735233951</c:v>
                </c:pt>
                <c:pt idx="356">
                  <c:v>0.45517165358822198</c:v>
                </c:pt>
                <c:pt idx="357">
                  <c:v>0.45165608865042023</c:v>
                </c:pt>
                <c:pt idx="358">
                  <c:v>0.44810896816415052</c:v>
                </c:pt>
                <c:pt idx="359">
                  <c:v>0.44325342881062785</c:v>
                </c:pt>
                <c:pt idx="360">
                  <c:v>0.43868900643801256</c:v>
                </c:pt>
                <c:pt idx="361">
                  <c:v>0.43488724764492542</c:v>
                </c:pt>
                <c:pt idx="362">
                  <c:v>0.44419501609689693</c:v>
                </c:pt>
                <c:pt idx="363">
                  <c:v>0.42648876888404219</c:v>
                </c:pt>
                <c:pt idx="364">
                  <c:v>0.42249041213118066</c:v>
                </c:pt>
                <c:pt idx="365">
                  <c:v>0.41844979563221335</c:v>
                </c:pt>
                <c:pt idx="366">
                  <c:v>0.41274148921879916</c:v>
                </c:pt>
                <c:pt idx="367">
                  <c:v>0.40849656731306672</c:v>
                </c:pt>
                <c:pt idx="368">
                  <c:v>0.40508205537278597</c:v>
                </c:pt>
                <c:pt idx="369">
                  <c:v>0.40050757905439194</c:v>
                </c:pt>
                <c:pt idx="370">
                  <c:v>0.38280349271690656</c:v>
                </c:pt>
                <c:pt idx="371">
                  <c:v>0.37800360569260222</c:v>
                </c:pt>
                <c:pt idx="372">
                  <c:v>0.38440187082531818</c:v>
                </c:pt>
                <c:pt idx="373">
                  <c:v>0.37837936032492647</c:v>
                </c:pt>
                <c:pt idx="374">
                  <c:v>0.38522883814391068</c:v>
                </c:pt>
                <c:pt idx="375">
                  <c:v>0.39287443996778182</c:v>
                </c:pt>
                <c:pt idx="376">
                  <c:v>0.38864607185410288</c:v>
                </c:pt>
                <c:pt idx="377">
                  <c:v>0.39619940444520957</c:v>
                </c:pt>
                <c:pt idx="378">
                  <c:v>0.40530471828745401</c:v>
                </c:pt>
                <c:pt idx="379">
                  <c:v>0.41532203329259731</c:v>
                </c:pt>
                <c:pt idx="380">
                  <c:v>0.41422387684797174</c:v>
                </c:pt>
                <c:pt idx="381">
                  <c:v>0.41334140451973378</c:v>
                </c:pt>
                <c:pt idx="382">
                  <c:v>0.41263861526827822</c:v>
                </c:pt>
                <c:pt idx="383">
                  <c:v>0.40043910022993628</c:v>
                </c:pt>
                <c:pt idx="384">
                  <c:v>0.39949883133549235</c:v>
                </c:pt>
                <c:pt idx="385">
                  <c:v>0.3994701490494475</c:v>
                </c:pt>
                <c:pt idx="386">
                  <c:v>0.38889117139129681</c:v>
                </c:pt>
                <c:pt idx="387">
                  <c:v>0.3772637087278789</c:v>
                </c:pt>
                <c:pt idx="388">
                  <c:v>0.36557518567412689</c:v>
                </c:pt>
                <c:pt idx="389">
                  <c:v>0.36326067331943224</c:v>
                </c:pt>
                <c:pt idx="390">
                  <c:v>0.36016878594996549</c:v>
                </c:pt>
                <c:pt idx="391">
                  <c:v>0.35718077818175115</c:v>
                </c:pt>
                <c:pt idx="392">
                  <c:v>0.35335549828134016</c:v>
                </c:pt>
                <c:pt idx="393">
                  <c:v>0.34850605349385777</c:v>
                </c:pt>
                <c:pt idx="394">
                  <c:v>0.34248603163845198</c:v>
                </c:pt>
                <c:pt idx="395">
                  <c:v>0.34769371724855203</c:v>
                </c:pt>
                <c:pt idx="396">
                  <c:v>0.35334688023893274</c:v>
                </c:pt>
                <c:pt idx="397">
                  <c:v>0.35945022473144916</c:v>
                </c:pt>
                <c:pt idx="398">
                  <c:v>0.35652772656054937</c:v>
                </c:pt>
                <c:pt idx="399">
                  <c:v>0.35350072477395439</c:v>
                </c:pt>
                <c:pt idx="400">
                  <c:v>0.35033101872331845</c:v>
                </c:pt>
                <c:pt idx="401">
                  <c:v>0.34755598073317817</c:v>
                </c:pt>
                <c:pt idx="402">
                  <c:v>0.34524790443838943</c:v>
                </c:pt>
                <c:pt idx="403">
                  <c:v>0.33334721781666909</c:v>
                </c:pt>
                <c:pt idx="404">
                  <c:v>0.32106365603280868</c:v>
                </c:pt>
                <c:pt idx="405">
                  <c:v>0.30846297048345372</c:v>
                </c:pt>
                <c:pt idx="406">
                  <c:v>0.30408204056775739</c:v>
                </c:pt>
                <c:pt idx="407">
                  <c:v>0.29969611744633812</c:v>
                </c:pt>
                <c:pt idx="408">
                  <c:v>0.2953679531007713</c:v>
                </c:pt>
                <c:pt idx="409">
                  <c:v>0.29119281429671201</c:v>
                </c:pt>
                <c:pt idx="410">
                  <c:v>0.28630870814577664</c:v>
                </c:pt>
                <c:pt idx="411">
                  <c:v>0.28063007651878141</c:v>
                </c:pt>
                <c:pt idx="412">
                  <c:v>0.28378383219773512</c:v>
                </c:pt>
                <c:pt idx="413">
                  <c:v>0.28732155048154512</c:v>
                </c:pt>
                <c:pt idx="414">
                  <c:v>0.29126268473819433</c:v>
                </c:pt>
                <c:pt idx="415">
                  <c:v>0.28769945639906264</c:v>
                </c:pt>
                <c:pt idx="416">
                  <c:v>0.28410167430226008</c:v>
                </c:pt>
                <c:pt idx="417">
                  <c:v>0.2804541427369619</c:v>
                </c:pt>
                <c:pt idx="418">
                  <c:v>0.27723275287955051</c:v>
                </c:pt>
                <c:pt idx="419">
                  <c:v>0.27447562576901924</c:v>
                </c:pt>
                <c:pt idx="420">
                  <c:v>0.26398825682102339</c:v>
                </c:pt>
                <c:pt idx="421">
                  <c:v>0.25335190193184404</c:v>
                </c:pt>
                <c:pt idx="422">
                  <c:v>0.24257572205585082</c:v>
                </c:pt>
                <c:pt idx="423">
                  <c:v>0.23819260484130947</c:v>
                </c:pt>
                <c:pt idx="424">
                  <c:v>0.2338240251522247</c:v>
                </c:pt>
                <c:pt idx="425">
                  <c:v>0.22951368727528154</c:v>
                </c:pt>
                <c:pt idx="426">
                  <c:v>0.22532547152563487</c:v>
                </c:pt>
                <c:pt idx="427">
                  <c:v>0.22060225757202248</c:v>
                </c:pt>
                <c:pt idx="428">
                  <c:v>0.21527740104256715</c:v>
                </c:pt>
                <c:pt idx="429">
                  <c:v>0.21691558335343675</c:v>
                </c:pt>
                <c:pt idx="430">
                  <c:v>0.21884994103549857</c:v>
                </c:pt>
                <c:pt idx="431">
                  <c:v>0.22109411045037844</c:v>
                </c:pt>
                <c:pt idx="432">
                  <c:v>0.21779107553784463</c:v>
                </c:pt>
                <c:pt idx="433">
                  <c:v>0.2144904851075537</c:v>
                </c:pt>
                <c:pt idx="434">
                  <c:v>0.21117559511663977</c:v>
                </c:pt>
                <c:pt idx="435">
                  <c:v>0.2082199500186932</c:v>
                </c:pt>
                <c:pt idx="436">
                  <c:v>0.20564650180583668</c:v>
                </c:pt>
                <c:pt idx="437">
                  <c:v>0.20262755459628901</c:v>
                </c:pt>
                <c:pt idx="438">
                  <c:v>0.19436543394710992</c:v>
                </c:pt>
                <c:pt idx="439">
                  <c:v>0.18605934288499359</c:v>
                </c:pt>
                <c:pt idx="440">
                  <c:v>0.1826114480873719</c:v>
                </c:pt>
                <c:pt idx="441">
                  <c:v>0.17923746129918211</c:v>
                </c:pt>
                <c:pt idx="442">
                  <c:v>0.17597515234146244</c:v>
                </c:pt>
                <c:pt idx="443">
                  <c:v>0.17287623931962123</c:v>
                </c:pt>
                <c:pt idx="444">
                  <c:v>0.16944070803009365</c:v>
                </c:pt>
                <c:pt idx="445">
                  <c:v>0.16562330498374317</c:v>
                </c:pt>
                <c:pt idx="446">
                  <c:v>0.16702643100605316</c:v>
                </c:pt>
                <c:pt idx="447">
                  <c:v>0.16868822189182917</c:v>
                </c:pt>
                <c:pt idx="448">
                  <c:v>0.17062119909795076</c:v>
                </c:pt>
                <c:pt idx="449">
                  <c:v>0.16839841469220809</c:v>
                </c:pt>
                <c:pt idx="450">
                  <c:v>0.16621379778972492</c:v>
                </c:pt>
                <c:pt idx="451">
                  <c:v>0.16315078066565222</c:v>
                </c:pt>
                <c:pt idx="452">
                  <c:v>0.16523640484817612</c:v>
                </c:pt>
                <c:pt idx="453">
                  <c:v>0.16785991795088087</c:v>
                </c:pt>
                <c:pt idx="454">
                  <c:v>0.16634451484741208</c:v>
                </c:pt>
                <c:pt idx="455">
                  <c:v>0.16496766596263007</c:v>
                </c:pt>
                <c:pt idx="456">
                  <c:v>0.16373914618047752</c:v>
                </c:pt>
                <c:pt idx="457">
                  <c:v>0.16266083277450283</c:v>
                </c:pt>
                <c:pt idx="458">
                  <c:v>0.16173099699986979</c:v>
                </c:pt>
                <c:pt idx="459">
                  <c:v>0.16098380778745827</c:v>
                </c:pt>
                <c:pt idx="460">
                  <c:v>0.16045897986989846</c:v>
                </c:pt>
                <c:pt idx="461">
                  <c:v>0.15979647661200097</c:v>
                </c:pt>
                <c:pt idx="462">
                  <c:v>0.15896811701857777</c:v>
                </c:pt>
                <c:pt idx="463">
                  <c:v>0.16221355619215663</c:v>
                </c:pt>
                <c:pt idx="464">
                  <c:v>0.16578611729939091</c:v>
                </c:pt>
                <c:pt idx="465">
                  <c:v>0.16555203469454741</c:v>
                </c:pt>
                <c:pt idx="466">
                  <c:v>0.16551459303844931</c:v>
                </c:pt>
                <c:pt idx="467">
                  <c:v>0.16532458818611465</c:v>
                </c:pt>
                <c:pt idx="468">
                  <c:v>0.16493317327548315</c:v>
                </c:pt>
                <c:pt idx="469">
                  <c:v>0.16462143743927002</c:v>
                </c:pt>
                <c:pt idx="470">
                  <c:v>0.16438514428428699</c:v>
                </c:pt>
                <c:pt idx="471">
                  <c:v>0.16421872667234244</c:v>
                </c:pt>
                <c:pt idx="472">
                  <c:v>0.1641161229663704</c:v>
                </c:pt>
                <c:pt idx="473">
                  <c:v>0.16407100168119698</c:v>
                </c:pt>
                <c:pt idx="474">
                  <c:v>0.16407420737658704</c:v>
                </c:pt>
                <c:pt idx="475">
                  <c:v>0.16411318841378619</c:v>
                </c:pt>
                <c:pt idx="476">
                  <c:v>0.16419996270201251</c:v>
                </c:pt>
                <c:pt idx="477">
                  <c:v>0.16434932901356986</c:v>
                </c:pt>
                <c:pt idx="478">
                  <c:v>0.16427894100198695</c:v>
                </c:pt>
                <c:pt idx="479">
                  <c:v>0.16395116879286914</c:v>
                </c:pt>
                <c:pt idx="480">
                  <c:v>0.16361621107933308</c:v>
                </c:pt>
                <c:pt idx="481">
                  <c:v>0.16326015890089188</c:v>
                </c:pt>
                <c:pt idx="482">
                  <c:v>0.16289230416765985</c:v>
                </c:pt>
                <c:pt idx="483">
                  <c:v>0.16252596777382372</c:v>
                </c:pt>
                <c:pt idx="484">
                  <c:v>0.16215571030879147</c:v>
                </c:pt>
                <c:pt idx="485">
                  <c:v>0.16177602089327969</c:v>
                </c:pt>
                <c:pt idx="486">
                  <c:v>0.16138143004148792</c:v>
                </c:pt>
                <c:pt idx="487">
                  <c:v>0.1609665470612241</c:v>
                </c:pt>
                <c:pt idx="488">
                  <c:v>0.16052608403052235</c:v>
                </c:pt>
                <c:pt idx="489">
                  <c:v>0.16005505812279933</c:v>
                </c:pt>
                <c:pt idx="490">
                  <c:v>0.15954904580176271</c:v>
                </c:pt>
                <c:pt idx="491">
                  <c:v>0.15900252027233727</c:v>
                </c:pt>
                <c:pt idx="492">
                  <c:v>0.15840859078336264</c:v>
                </c:pt>
                <c:pt idx="493">
                  <c:v>0.15777939006329739</c:v>
                </c:pt>
                <c:pt idx="494">
                  <c:v>0.1571304173336244</c:v>
                </c:pt>
                <c:pt idx="495">
                  <c:v>0.15646094663402169</c:v>
                </c:pt>
                <c:pt idx="496">
                  <c:v>0.15577114019929758</c:v>
                </c:pt>
                <c:pt idx="497">
                  <c:v>0.15506053543017831</c:v>
                </c:pt>
                <c:pt idx="498">
                  <c:v>0.15432772969986017</c:v>
                </c:pt>
                <c:pt idx="499">
                  <c:v>0.15357160514514281</c:v>
                </c:pt>
                <c:pt idx="500">
                  <c:v>0.15279135224231394</c:v>
                </c:pt>
                <c:pt idx="501">
                  <c:v>0.15198648543222948</c:v>
                </c:pt>
                <c:pt idx="502">
                  <c:v>0.15115685707392534</c:v>
                </c:pt>
                <c:pt idx="503">
                  <c:v>0.1503026705529496</c:v>
                </c:pt>
                <c:pt idx="504">
                  <c:v>0.14942448040161824</c:v>
                </c:pt>
                <c:pt idx="505">
                  <c:v>0.14852317517045727</c:v>
                </c:pt>
                <c:pt idx="506">
                  <c:v>0.14760007172808495</c:v>
                </c:pt>
                <c:pt idx="507">
                  <c:v>0.14665703275196992</c:v>
                </c:pt>
                <c:pt idx="508">
                  <c:v>0.14569521586445583</c:v>
                </c:pt>
                <c:pt idx="509">
                  <c:v>0.14471480356058766</c:v>
                </c:pt>
                <c:pt idx="510">
                  <c:v>0.14371603672793967</c:v>
                </c:pt>
                <c:pt idx="511">
                  <c:v>0.14269915976810685</c:v>
                </c:pt>
                <c:pt idx="512">
                  <c:v>0.1416644625909208</c:v>
                </c:pt>
                <c:pt idx="513">
                  <c:v>0.14061234625149308</c:v>
                </c:pt>
                <c:pt idx="514">
                  <c:v>0.13954331044840129</c:v>
                </c:pt>
                <c:pt idx="515">
                  <c:v>0.13845793863100306</c:v>
                </c:pt>
                <c:pt idx="516">
                  <c:v>0.1373568812162427</c:v>
                </c:pt>
                <c:pt idx="517">
                  <c:v>0.13624083692310537</c:v>
                </c:pt>
                <c:pt idx="518">
                  <c:v>0.13511053217738092</c:v>
                </c:pt>
                <c:pt idx="519">
                  <c:v>0.13396669934288669</c:v>
                </c:pt>
                <c:pt idx="520">
                  <c:v>0.13281005485923775</c:v>
                </c:pt>
                <c:pt idx="521">
                  <c:v>0.13164126990140484</c:v>
                </c:pt>
                <c:pt idx="522">
                  <c:v>0.1304609316040799</c:v>
                </c:pt>
                <c:pt idx="523">
                  <c:v>0.12926958471020278</c:v>
                </c:pt>
                <c:pt idx="524">
                  <c:v>0.12806779348791175</c:v>
                </c:pt>
                <c:pt idx="525">
                  <c:v>0.12685613908198287</c:v>
                </c:pt>
                <c:pt idx="526">
                  <c:v>0.1256352202455607</c:v>
                </c:pt>
                <c:pt idx="527">
                  <c:v>0.12440565136272135</c:v>
                </c:pt>
                <c:pt idx="528">
                  <c:v>0.12316805605465397</c:v>
                </c:pt>
                <c:pt idx="529">
                  <c:v>0.12192306124482677</c:v>
                </c:pt>
                <c:pt idx="530">
                  <c:v>0.12067129187052576</c:v>
                </c:pt>
                <c:pt idx="531">
                  <c:v>0.11941336639932458</c:v>
                </c:pt>
                <c:pt idx="532">
                  <c:v>0.1181498933169049</c:v>
                </c:pt>
                <c:pt idx="533">
                  <c:v>0.11688146876463101</c:v>
                </c:pt>
                <c:pt idx="534">
                  <c:v>0.11560867546564894</c:v>
                </c:pt>
                <c:pt idx="535">
                  <c:v>0.11433208301553602</c:v>
                </c:pt>
                <c:pt idx="536">
                  <c:v>0.11305225009701875</c:v>
                </c:pt>
                <c:pt idx="537">
                  <c:v>0.11176972933569153</c:v>
                </c:pt>
                <c:pt idx="538">
                  <c:v>0.11048506973446856</c:v>
                </c:pt>
                <c:pt idx="539">
                  <c:v>0.1091988152388238</c:v>
                </c:pt>
                <c:pt idx="540">
                  <c:v>0.10791150339056023</c:v>
                </c:pt>
                <c:pt idx="541">
                  <c:v>0.1066236638614886</c:v>
                </c:pt>
                <c:pt idx="542">
                  <c:v>0.10533581703445141</c:v>
                </c:pt>
                <c:pt idx="543">
                  <c:v>0.10404847291825091</c:v>
                </c:pt>
                <c:pt idx="544">
                  <c:v>0.10276213038510185</c:v>
                </c:pt>
                <c:pt idx="545">
                  <c:v>0.10147727670629719</c:v>
                </c:pt>
                <c:pt idx="546">
                  <c:v>0.10019438735036797</c:v>
                </c:pt>
                <c:pt idx="547">
                  <c:v>9.8913925995521318E-2</c:v>
                </c:pt>
                <c:pt idx="548">
                  <c:v>9.7636344694223845E-2</c:v>
                </c:pt>
                <c:pt idx="549">
                  <c:v>9.6362084115679883E-2</c:v>
                </c:pt>
                <c:pt idx="550">
                  <c:v>9.5091573783199573E-2</c:v>
                </c:pt>
                <c:pt idx="551">
                  <c:v>9.3825232183424895E-2</c:v>
                </c:pt>
                <c:pt idx="552">
                  <c:v>9.2563466572204448E-2</c:v>
                </c:pt>
                <c:pt idx="553">
                  <c:v>9.1306672614302031E-2</c:v>
                </c:pt>
                <c:pt idx="554">
                  <c:v>9.0055234093593756E-2</c:v>
                </c:pt>
                <c:pt idx="555">
                  <c:v>8.8809522692040038E-2</c:v>
                </c:pt>
                <c:pt idx="556">
                  <c:v>8.7569897848593564E-2</c:v>
                </c:pt>
                <c:pt idx="557">
                  <c:v>8.6336706699235932E-2</c:v>
                </c:pt>
                <c:pt idx="558">
                  <c:v>8.5110284081301585E-2</c:v>
                </c:pt>
                <c:pt idx="559">
                  <c:v>8.3890952585079087E-2</c:v>
                </c:pt>
                <c:pt idx="560">
                  <c:v>8.2679022636332061E-2</c:v>
                </c:pt>
                <c:pt idx="561">
                  <c:v>8.1474792594783241E-2</c:v>
                </c:pt>
                <c:pt idx="562">
                  <c:v>8.0278548855859569E-2</c:v>
                </c:pt>
                <c:pt idx="563">
                  <c:v>7.9090565946240241E-2</c:v>
                </c:pt>
                <c:pt idx="564">
                  <c:v>7.791110660791746E-2</c:v>
                </c:pt>
                <c:pt idx="565">
                  <c:v>7.674042187041287E-2</c:v>
                </c:pt>
                <c:pt idx="566">
                  <c:v>7.5578751118487122E-2</c:v>
                </c:pt>
                <c:pt idx="567">
                  <c:v>7.4426322174044435E-2</c:v>
                </c:pt>
                <c:pt idx="568">
                  <c:v>7.3283351403364783E-2</c:v>
                </c:pt>
                <c:pt idx="569">
                  <c:v>7.2150043846607115E-2</c:v>
                </c:pt>
                <c:pt idx="570">
                  <c:v>7.1026593366469715E-2</c:v>
                </c:pt>
                <c:pt idx="571">
                  <c:v>6.9913182812042632E-2</c:v>
                </c:pt>
                <c:pt idx="572">
                  <c:v>6.8809984193610396E-2</c:v>
                </c:pt>
                <c:pt idx="573">
                  <c:v>6.771715886499427E-2</c:v>
                </c:pt>
                <c:pt idx="574">
                  <c:v>6.6634857710905493E-2</c:v>
                </c:pt>
                <c:pt idx="575">
                  <c:v>6.5563221337669994E-2</c:v>
                </c:pt>
                <c:pt idx="576">
                  <c:v>6.4502380266530032E-2</c:v>
                </c:pt>
                <c:pt idx="577">
                  <c:v>6.3452455129479363E-2</c:v>
                </c:pt>
                <c:pt idx="578">
                  <c:v>6.241355686817554E-2</c:v>
                </c:pt>
                <c:pt idx="579">
                  <c:v>6.1385786936834552E-2</c:v>
                </c:pt>
                <c:pt idx="580">
                  <c:v>6.0369237510086611E-2</c:v>
                </c:pt>
                <c:pt idx="581">
                  <c:v>5.9363991696376135E-2</c:v>
                </c:pt>
                <c:pt idx="582">
                  <c:v>5.8370123756369477E-2</c:v>
                </c:pt>
                <c:pt idx="583">
                  <c:v>5.73876993251227E-2</c:v>
                </c:pt>
                <c:pt idx="584">
                  <c:v>5.6416775636886428E-2</c:v>
                </c:pt>
                <c:pt idx="585">
                  <c:v>5.5457401751559075E-2</c:v>
                </c:pt>
                <c:pt idx="586">
                  <c:v>5.4509618781994049E-2</c:v>
                </c:pt>
                <c:pt idx="587">
                  <c:v>5.3573460121586404E-2</c:v>
                </c:pt>
                <c:pt idx="588">
                  <c:v>5.264895167174536E-2</c:v>
                </c:pt>
                <c:pt idx="589">
                  <c:v>5.1736112068994422E-2</c:v>
                </c:pt>
                <c:pt idx="590">
                  <c:v>5.0834952911529022E-2</c:v>
                </c:pt>
                <c:pt idx="591">
                  <c:v>5.0171131911274404E-2</c:v>
                </c:pt>
                <c:pt idx="592">
                  <c:v>4.9529480869614534E-2</c:v>
                </c:pt>
                <c:pt idx="593">
                  <c:v>4.8910566033581862E-2</c:v>
                </c:pt>
                <c:pt idx="594">
                  <c:v>4.831511936916133E-2</c:v>
                </c:pt>
                <c:pt idx="595">
                  <c:v>4.7743913286994774E-2</c:v>
                </c:pt>
                <c:pt idx="596">
                  <c:v>4.7197763603436312E-2</c:v>
                </c:pt>
                <c:pt idx="597">
                  <c:v>4.6677532745585504E-2</c:v>
                </c:pt>
                <c:pt idx="598">
                  <c:v>4.6184133134565653E-2</c:v>
                </c:pt>
                <c:pt idx="599">
                  <c:v>4.5718530757206194E-2</c:v>
                </c:pt>
                <c:pt idx="600">
                  <c:v>4.528174893692892E-2</c:v>
                </c:pt>
                <c:pt idx="601">
                  <c:v>4.4874872315247942E-2</c:v>
                </c:pt>
                <c:pt idx="602">
                  <c:v>4.4499051055913404E-2</c:v>
                </c:pt>
                <c:pt idx="603">
                  <c:v>4.4155505284361178E-2</c:v>
                </c:pt>
                <c:pt idx="604">
                  <c:v>4.3845529775776167E-2</c:v>
                </c:pt>
                <c:pt idx="605">
                  <c:v>4.3355331130301725E-2</c:v>
                </c:pt>
                <c:pt idx="606">
                  <c:v>4.2877078812111113E-2</c:v>
                </c:pt>
                <c:pt idx="607">
                  <c:v>4.2410197762091977E-2</c:v>
                </c:pt>
                <c:pt idx="608">
                  <c:v>4.1953919102410683E-2</c:v>
                </c:pt>
                <c:pt idx="609">
                  <c:v>4.1507379903228198E-2</c:v>
                </c:pt>
                <c:pt idx="610">
                  <c:v>4.1069614911070411E-2</c:v>
                </c:pt>
                <c:pt idx="611">
                  <c:v>4.063954752091866E-2</c:v>
                </c:pt>
                <c:pt idx="612">
                  <c:v>4.021597999949051E-2</c:v>
                </c:pt>
                <c:pt idx="613">
                  <c:v>3.9797582904138894E-2</c:v>
                </c:pt>
                <c:pt idx="614">
                  <c:v>3.9382883637877952E-2</c:v>
                </c:pt>
                <c:pt idx="615">
                  <c:v>3.8970254076890268E-2</c:v>
                </c:pt>
                <c:pt idx="616">
                  <c:v>3.8557897202430566E-2</c:v>
                </c:pt>
                <c:pt idx="617">
                  <c:v>3.8143832664295885E-2</c:v>
                </c:pt>
                <c:pt idx="618">
                  <c:v>3.7725881197958881E-2</c:v>
                </c:pt>
                <c:pt idx="619">
                  <c:v>3.7301647812034863E-2</c:v>
                </c:pt>
                <c:pt idx="620">
                  <c:v>3.6882305423094917E-2</c:v>
                </c:pt>
                <c:pt idx="621">
                  <c:v>3.6467394457091878E-2</c:v>
                </c:pt>
                <c:pt idx="622">
                  <c:v>3.6056457692075543E-2</c:v>
                </c:pt>
                <c:pt idx="623">
                  <c:v>3.5649059466744452E-2</c:v>
                </c:pt>
                <c:pt idx="624">
                  <c:v>3.5244792982296498E-2</c:v>
                </c:pt>
                <c:pt idx="625">
                  <c:v>3.4843288561164046E-2</c:v>
                </c:pt>
                <c:pt idx="626">
                  <c:v>3.4444222974795345E-2</c:v>
                </c:pt>
                <c:pt idx="627">
                  <c:v>3.4047329951467434E-2</c:v>
                </c:pt>
                <c:pt idx="628">
                  <c:v>3.3652411985180437E-2</c:v>
                </c:pt>
                <c:pt idx="629">
                  <c:v>3.3259353577604525E-2</c:v>
                </c:pt>
                <c:pt idx="630">
                  <c:v>3.2868136056889923E-2</c:v>
                </c:pt>
                <c:pt idx="631">
                  <c:v>3.2478854129984788E-2</c:v>
                </c:pt>
                <c:pt idx="632">
                  <c:v>3.2091734339018137E-2</c:v>
                </c:pt>
                <c:pt idx="633">
                  <c:v>3.1707155607384123E-2</c:v>
                </c:pt>
                <c:pt idx="634">
                  <c:v>3.1325672077509782E-2</c:v>
                </c:pt>
                <c:pt idx="635">
                  <c:v>3.0947161612577344E-2</c:v>
                </c:pt>
                <c:pt idx="636">
                  <c:v>3.0571523573006212E-2</c:v>
                </c:pt>
                <c:pt idx="637">
                  <c:v>3.0198680307805242E-2</c:v>
                </c:pt>
                <c:pt idx="638">
                  <c:v>2.9828577156050622E-2</c:v>
                </c:pt>
                <c:pt idx="639">
                  <c:v>2.9461181986204763E-2</c:v>
                </c:pt>
                <c:pt idx="640">
                  <c:v>2.9096484186177909E-2</c:v>
                </c:pt>
                <c:pt idx="641">
                  <c:v>2.8734493004287251E-2</c:v>
                </c:pt>
                <c:pt idx="642">
                  <c:v>2.8375235128422532E-2</c:v>
                </c:pt>
                <c:pt idx="643">
                  <c:v>2.8018751376497796E-2</c:v>
                </c:pt>
                <c:pt idx="644">
                  <c:v>2.7665092355520126E-2</c:v>
                </c:pt>
                <c:pt idx="645">
                  <c:v>2.7314312929192109E-2</c:v>
                </c:pt>
                <c:pt idx="646">
                  <c:v>2.6966465314725453E-2</c:v>
                </c:pt>
                <c:pt idx="647">
                  <c:v>2.6621590608304945E-2</c:v>
                </c:pt>
                <c:pt idx="648">
                  <c:v>2.6279708515216924E-2</c:v>
                </c:pt>
                <c:pt idx="649">
                  <c:v>2.5940805034838102E-2</c:v>
                </c:pt>
                <c:pt idx="650">
                  <c:v>2.5604873038844244E-2</c:v>
                </c:pt>
                <c:pt idx="651">
                  <c:v>2.5271911345106739E-2</c:v>
                </c:pt>
                <c:pt idx="652">
                  <c:v>2.4941923624397275E-2</c:v>
                </c:pt>
                <c:pt idx="653">
                  <c:v>2.4614917242917783E-2</c:v>
                </c:pt>
                <c:pt idx="654">
                  <c:v>2.4290902065921043E-2</c:v>
                </c:pt>
                <c:pt idx="655">
                  <c:v>2.3969889254573724E-2</c:v>
                </c:pt>
                <c:pt idx="656">
                  <c:v>2.3651890096334945E-2</c:v>
                </c:pt>
                <c:pt idx="657">
                  <c:v>2.3336914918519008E-2</c:v>
                </c:pt>
                <c:pt idx="658">
                  <c:v>2.3024972145540362E-2</c:v>
                </c:pt>
                <c:pt idx="659">
                  <c:v>2.2716067572780135E-2</c:v>
                </c:pt>
                <c:pt idx="660">
                  <c:v>2.2410203944263549E-2</c:v>
                </c:pt>
                <c:pt idx="661">
                  <c:v>2.2107380937614361E-2</c:v>
                </c:pt>
                <c:pt idx="662">
                  <c:v>2.1807595678298194E-2</c:v>
                </c:pt>
                <c:pt idx="663">
                  <c:v>2.1510843926247841E-2</c:v>
                </c:pt>
                <c:pt idx="664">
                  <c:v>2.1217122101875964E-2</c:v>
                </c:pt>
                <c:pt idx="665">
                  <c:v>2.0926426896614805E-2</c:v>
                </c:pt>
                <c:pt idx="666">
                  <c:v>2.0638754917461467E-2</c:v>
                </c:pt>
                <c:pt idx="667">
                  <c:v>2.0354102378916036E-2</c:v>
                </c:pt>
                <c:pt idx="668">
                  <c:v>2.0072464849050523E-2</c:v>
                </c:pt>
                <c:pt idx="669">
                  <c:v>1.9793837055261457E-2</c:v>
                </c:pt>
                <c:pt idx="670">
                  <c:v>1.9518212753580386E-2</c:v>
                </c:pt>
                <c:pt idx="671">
                  <c:v>1.9245584663135942E-2</c:v>
                </c:pt>
                <c:pt idx="672">
                  <c:v>1.8975944464366783E-2</c:v>
                </c:pt>
                <c:pt idx="673">
                  <c:v>1.8709282855744431E-2</c:v>
                </c:pt>
                <c:pt idx="674">
                  <c:v>1.8445589658932338E-2</c:v>
                </c:pt>
                <c:pt idx="675">
                  <c:v>1.818485395631203E-2</c:v>
                </c:pt>
                <c:pt idx="676">
                  <c:v>1.7927064237456974E-2</c:v>
                </c:pt>
                <c:pt idx="677">
                  <c:v>1.7672208522212022E-2</c:v>
                </c:pt>
                <c:pt idx="678">
                  <c:v>1.7420274417292991E-2</c:v>
                </c:pt>
                <c:pt idx="679">
                  <c:v>1.7171249050478059E-2</c:v>
                </c:pt>
                <c:pt idx="680">
                  <c:v>1.6925119025029533E-2</c:v>
                </c:pt>
                <c:pt idx="681">
                  <c:v>1.6681870393459603E-2</c:v>
                </c:pt>
                <c:pt idx="682">
                  <c:v>1.6441488648823784E-2</c:v>
                </c:pt>
                <c:pt idx="683">
                  <c:v>1.6294863809193497E-2</c:v>
                </c:pt>
                <c:pt idx="684">
                  <c:v>1.6155792295311645E-2</c:v>
                </c:pt>
                <c:pt idx="685">
                  <c:v>1.6024555505313925E-2</c:v>
                </c:pt>
                <c:pt idx="686">
                  <c:v>1.5901480362136299E-2</c:v>
                </c:pt>
                <c:pt idx="687">
                  <c:v>1.5786915567564681E-2</c:v>
                </c:pt>
                <c:pt idx="688">
                  <c:v>1.5681233054532482E-2</c:v>
                </c:pt>
                <c:pt idx="689">
                  <c:v>1.5584829532650181E-2</c:v>
                </c:pt>
                <c:pt idx="690">
                  <c:v>1.5498128123010296E-2</c:v>
                </c:pt>
                <c:pt idx="691">
                  <c:v>1.5421580087197597E-2</c:v>
                </c:pt>
                <c:pt idx="692">
                  <c:v>1.5355666657712513E-2</c:v>
                </c:pt>
                <c:pt idx="693">
                  <c:v>1.5300900980091908E-2</c:v>
                </c:pt>
                <c:pt idx="694">
                  <c:v>1.5257830181066252E-2</c:v>
                </c:pt>
                <c:pt idx="695">
                  <c:v>1.5227037569169263E-2</c:v>
                </c:pt>
                <c:pt idx="696">
                  <c:v>1.5209144974622229E-2</c:v>
                </c:pt>
                <c:pt idx="697">
                  <c:v>1.5118941154434479E-2</c:v>
                </c:pt>
                <c:pt idx="698">
                  <c:v>1.5032536192799286E-2</c:v>
                </c:pt>
                <c:pt idx="699">
                  <c:v>1.4949696957678742E-2</c:v>
                </c:pt>
                <c:pt idx="700">
                  <c:v>1.4870132869689226E-2</c:v>
                </c:pt>
                <c:pt idx="701">
                  <c:v>1.4793512820625862E-2</c:v>
                </c:pt>
                <c:pt idx="702">
                  <c:v>1.4719461136815977E-2</c:v>
                </c:pt>
                <c:pt idx="703">
                  <c:v>1.4647553184453502E-2</c:v>
                </c:pt>
                <c:pt idx="704">
                  <c:v>1.4577310594809897E-2</c:v>
                </c:pt>
                <c:pt idx="705">
                  <c:v>1.4508196079787759E-2</c:v>
                </c:pt>
                <c:pt idx="706">
                  <c:v>1.4439607806154406E-2</c:v>
                </c:pt>
                <c:pt idx="707">
                  <c:v>1.4370873294385517E-2</c:v>
                </c:pt>
                <c:pt idx="708">
                  <c:v>1.4301242805291183E-2</c:v>
                </c:pt>
                <c:pt idx="709">
                  <c:v>1.4229882174401663E-2</c:v>
                </c:pt>
                <c:pt idx="710">
                  <c:v>1.4155865051224166E-2</c:v>
                </c:pt>
                <c:pt idx="711">
                  <c:v>1.4078164497412622E-2</c:v>
                </c:pt>
                <c:pt idx="712">
                  <c:v>1.4001335922935308E-2</c:v>
                </c:pt>
                <c:pt idx="713">
                  <c:v>1.3925185487624113E-2</c:v>
                </c:pt>
                <c:pt idx="714">
                  <c:v>1.3849520947265432E-2</c:v>
                </c:pt>
                <c:pt idx="715">
                  <c:v>1.3774156999215385E-2</c:v>
                </c:pt>
                <c:pt idx="716">
                  <c:v>1.3698918408270285E-2</c:v>
                </c:pt>
                <c:pt idx="717">
                  <c:v>1.3623643595478848E-2</c:v>
                </c:pt>
                <c:pt idx="718">
                  <c:v>1.3548188743116927E-2</c:v>
                </c:pt>
                <c:pt idx="719">
                  <c:v>1.3472432472976354E-2</c:v>
                </c:pt>
                <c:pt idx="720">
                  <c:v>1.3396281160575476E-2</c:v>
                </c:pt>
                <c:pt idx="721">
                  <c:v>1.3319674953829437E-2</c:v>
                </c:pt>
                <c:pt idx="722">
                  <c:v>1.3242594571170706E-2</c:v>
                </c:pt>
                <c:pt idx="723">
                  <c:v>1.316506896114056E-2</c:v>
                </c:pt>
                <c:pt idx="724">
                  <c:v>1.3087183913145572E-2</c:v>
                </c:pt>
                <c:pt idx="725">
                  <c:v>1.3009091717408112E-2</c:v>
                </c:pt>
                <c:pt idx="726">
                  <c:v>1.2931021981192231E-2</c:v>
                </c:pt>
                <c:pt idx="727">
                  <c:v>1.2852919107167014E-2</c:v>
                </c:pt>
                <c:pt idx="728">
                  <c:v>1.2774736638562319E-2</c:v>
                </c:pt>
                <c:pt idx="729">
                  <c:v>1.2696437818350016E-2</c:v>
                </c:pt>
                <c:pt idx="730">
                  <c:v>1.2617995743991119E-2</c:v>
                </c:pt>
                <c:pt idx="731">
                  <c:v>1.2539393326152311E-2</c:v>
                </c:pt>
                <c:pt idx="732">
                  <c:v>1.2460623008927123E-2</c:v>
                </c:pt>
                <c:pt idx="733">
                  <c:v>1.2381686202937408E-2</c:v>
                </c:pt>
                <c:pt idx="734">
                  <c:v>1.2302592375974596E-2</c:v>
                </c:pt>
                <c:pt idx="735">
                  <c:v>1.222335773836108E-2</c:v>
                </c:pt>
                <c:pt idx="736">
                  <c:v>1.2144003451893445E-2</c:v>
                </c:pt>
                <c:pt idx="737">
                  <c:v>1.2064553281986709E-2</c:v>
                </c:pt>
                <c:pt idx="738">
                  <c:v>1.1985030602379732E-2</c:v>
                </c:pt>
                <c:pt idx="739">
                  <c:v>1.1905454650383692E-2</c:v>
                </c:pt>
                <c:pt idx="740">
                  <c:v>1.1825835918049019E-2</c:v>
                </c:pt>
                <c:pt idx="741">
                  <c:v>1.174617055067167E-2</c:v>
                </c:pt>
                <c:pt idx="742">
                  <c:v>1.1666458082182215E-2</c:v>
                </c:pt>
                <c:pt idx="743">
                  <c:v>1.1586701054977973E-2</c:v>
                </c:pt>
                <c:pt idx="744">
                  <c:v>1.1506904574343382E-2</c:v>
                </c:pt>
                <c:pt idx="745">
                  <c:v>1.1427075825143712E-2</c:v>
                </c:pt>
                <c:pt idx="746">
                  <c:v>1.1347223561286141E-2</c:v>
                </c:pt>
                <c:pt idx="747">
                  <c:v>1.1267357581843784E-2</c:v>
                </c:pt>
                <c:pt idx="748">
                  <c:v>1.1187488211750708E-2</c:v>
                </c:pt>
                <c:pt idx="749">
                  <c:v>1.11076258096662E-2</c:v>
                </c:pt>
                <c:pt idx="750">
                  <c:v>1.1027780331064234E-2</c:v>
                </c:pt>
                <c:pt idx="751">
                  <c:v>1.0947960980929069E-2</c:v>
                </c:pt>
                <c:pt idx="752">
                  <c:v>1.0868175997741368E-2</c:v>
                </c:pt>
                <c:pt idx="753">
                  <c:v>1.078843261884508E-2</c:v>
                </c:pt>
                <c:pt idx="754">
                  <c:v>1.0708737286930611E-2</c:v>
                </c:pt>
                <c:pt idx="755">
                  <c:v>1.0629096168407603E-2</c:v>
                </c:pt>
                <c:pt idx="756">
                  <c:v>1.0580453669573482E-2</c:v>
                </c:pt>
                <c:pt idx="757">
                  <c:v>1.0533713784207912E-2</c:v>
                </c:pt>
                <c:pt idx="758">
                  <c:v>1.0488996173988588E-2</c:v>
                </c:pt>
                <c:pt idx="759">
                  <c:v>1.0446436314102508E-2</c:v>
                </c:pt>
                <c:pt idx="760">
                  <c:v>1.0406178006040772E-2</c:v>
                </c:pt>
                <c:pt idx="761">
                  <c:v>1.0368373806564191E-2</c:v>
                </c:pt>
                <c:pt idx="762">
                  <c:v>1.033318551967605E-2</c:v>
                </c:pt>
                <c:pt idx="763">
                  <c:v>1.0300784752986399E-2</c:v>
                </c:pt>
                <c:pt idx="764">
                  <c:v>1.0271353540717667E-2</c:v>
                </c:pt>
                <c:pt idx="765">
                  <c:v>1.0245085033920374E-2</c:v>
                </c:pt>
                <c:pt idx="766">
                  <c:v>1.0222184256271789E-2</c:v>
                </c:pt>
                <c:pt idx="767">
                  <c:v>1.020286892102548E-2</c:v>
                </c:pt>
                <c:pt idx="768">
                  <c:v>1.0187370301157312E-2</c:v>
                </c:pt>
                <c:pt idx="769">
                  <c:v>1.017593414038954E-2</c:v>
                </c:pt>
                <c:pt idx="770">
                  <c:v>1.0139980569550105E-2</c:v>
                </c:pt>
                <c:pt idx="771">
                  <c:v>1.010486594093182E-2</c:v>
                </c:pt>
                <c:pt idx="772">
                  <c:v>1.0070524524393765E-2</c:v>
                </c:pt>
                <c:pt idx="773">
                  <c:v>1.0036871039826773E-2</c:v>
                </c:pt>
                <c:pt idx="774">
                  <c:v>1.0003805613974881E-2</c:v>
                </c:pt>
                <c:pt idx="775">
                  <c:v>9.9712122956993176E-3</c:v>
                </c:pt>
                <c:pt idx="776">
                  <c:v>9.9389574478034298E-3</c:v>
                </c:pt>
                <c:pt idx="777">
                  <c:v>9.9068880054489945E-3</c:v>
                </c:pt>
                <c:pt idx="778">
                  <c:v>9.8748295887039917E-3</c:v>
                </c:pt>
                <c:pt idx="779">
                  <c:v>9.8425844558640459E-3</c:v>
                </c:pt>
                <c:pt idx="780">
                  <c:v>9.8099292833519133E-3</c:v>
                </c:pt>
                <c:pt idx="781">
                  <c:v>9.7766127572596253E-3</c:v>
                </c:pt>
                <c:pt idx="782">
                  <c:v>9.742352961002905E-3</c:v>
                </c:pt>
                <c:pt idx="783">
                  <c:v>9.7068345431636106E-3</c:v>
                </c:pt>
                <c:pt idx="784">
                  <c:v>9.6697056494716473E-3</c:v>
                </c:pt>
                <c:pt idx="785">
                  <c:v>9.6324936133956787E-3</c:v>
                </c:pt>
                <c:pt idx="786">
                  <c:v>9.5951376741333395E-3</c:v>
                </c:pt>
                <c:pt idx="787">
                  <c:v>9.5575771000050505E-3</c:v>
                </c:pt>
                <c:pt idx="788">
                  <c:v>9.519752957443884E-3</c:v>
                </c:pt>
                <c:pt idx="789">
                  <c:v>9.4816091964190115E-3</c:v>
                </c:pt>
                <c:pt idx="790">
                  <c:v>9.4430939018092328E-3</c:v>
                </c:pt>
                <c:pt idx="791">
                  <c:v>9.4041607292893129E-3</c:v>
                </c:pt>
                <c:pt idx="792">
                  <c:v>9.3647705458168931E-3</c:v>
                </c:pt>
                <c:pt idx="793">
                  <c:v>9.3248932968297699E-3</c:v>
                </c:pt>
                <c:pt idx="794">
                  <c:v>9.2845101244632116E-3</c:v>
                </c:pt>
                <c:pt idx="795">
                  <c:v>9.2436157634806781E-3</c:v>
                </c:pt>
                <c:pt idx="796">
                  <c:v>9.2022212441829482E-3</c:v>
                </c:pt>
                <c:pt idx="797">
                  <c:v>9.1603569343217048E-3</c:v>
                </c:pt>
                <c:pt idx="798">
                  <c:v>9.1180759549913722E-3</c:v>
                </c:pt>
                <c:pt idx="799">
                  <c:v>9.0754580086006842E-3</c:v>
                </c:pt>
                <c:pt idx="800">
                  <c:v>9.0324871523239127E-3</c:v>
                </c:pt>
                <c:pt idx="801">
                  <c:v>8.9891504241585343E-3</c:v>
                </c:pt>
                <c:pt idx="802">
                  <c:v>8.9454380572263487E-3</c:v>
                </c:pt>
                <c:pt idx="803">
                  <c:v>8.9013435610488471E-3</c:v>
                </c:pt>
                <c:pt idx="804">
                  <c:v>8.8568637361772402E-3</c:v>
                </c:pt>
                <c:pt idx="805">
                  <c:v>8.8119986072322902E-3</c:v>
                </c:pt>
                <c:pt idx="806">
                  <c:v>8.7667512572788958E-3</c:v>
                </c:pt>
                <c:pt idx="807">
                  <c:v>8.7211275441308102E-3</c:v>
                </c:pt>
                <c:pt idx="808">
                  <c:v>8.6751356765844556E-3</c:v>
                </c:pt>
                <c:pt idx="809">
                  <c:v>8.6287856256907838E-3</c:v>
                </c:pt>
                <c:pt idx="810">
                  <c:v>8.582088342962306E-3</c:v>
                </c:pt>
                <c:pt idx="811">
                  <c:v>8.5350547538483798E-3</c:v>
                </c:pt>
                <c:pt idx="812">
                  <c:v>8.4876944908638657E-3</c:v>
                </c:pt>
                <c:pt idx="813">
                  <c:v>8.440014326390969E-3</c:v>
                </c:pt>
                <c:pt idx="814">
                  <c:v>8.3920162603567747E-3</c:v>
                </c:pt>
                <c:pt idx="815">
                  <c:v>8.3437034683205812E-3</c:v>
                </c:pt>
                <c:pt idx="816">
                  <c:v>8.2950801810994668E-3</c:v>
                </c:pt>
                <c:pt idx="817">
                  <c:v>8.2461515411871404E-3</c:v>
                </c:pt>
                <c:pt idx="818">
                  <c:v>8.1969234451080859E-3</c:v>
                </c:pt>
                <c:pt idx="819">
                  <c:v>8.1474023752235412E-3</c:v>
                </c:pt>
                <c:pt idx="820">
                  <c:v>8.0975952256854902E-3</c:v>
                </c:pt>
                <c:pt idx="821">
                  <c:v>8.0475091286226173E-3</c:v>
                </c:pt>
                <c:pt idx="822">
                  <c:v>7.9971512882608519E-3</c:v>
                </c:pt>
                <c:pt idx="823">
                  <c:v>7.9465288325603484E-3</c:v>
                </c:pt>
                <c:pt idx="824">
                  <c:v>7.8956486941244089E-3</c:v>
                </c:pt>
                <c:pt idx="825">
                  <c:v>7.844517534640499E-3</c:v>
                </c:pt>
                <c:pt idx="826">
                  <c:v>7.7931417299903355E-3</c:v>
                </c:pt>
                <c:pt idx="827">
                  <c:v>7.7415274364600016E-3</c:v>
                </c:pt>
                <c:pt idx="828">
                  <c:v>7.6896807622416881E-3</c:v>
                </c:pt>
                <c:pt idx="829">
                  <c:v>7.637608072700473E-3</c:v>
                </c:pt>
                <c:pt idx="830">
                  <c:v>7.5853159299878042E-3</c:v>
                </c:pt>
                <c:pt idx="831">
                  <c:v>7.5328110366922182E-3</c:v>
                </c:pt>
                <c:pt idx="832">
                  <c:v>7.4801001853810126E-3</c:v>
                </c:pt>
                <c:pt idx="833">
                  <c:v>7.427190215290415E-3</c:v>
                </c:pt>
                <c:pt idx="834">
                  <c:v>7.3740879772667836E-3</c:v>
                </c:pt>
                <c:pt idx="835">
                  <c:v>7.3208003078215431E-3</c:v>
                </c:pt>
                <c:pt idx="836">
                  <c:v>7.2673340128197612E-3</c:v>
                </c:pt>
                <c:pt idx="837">
                  <c:v>7.2136958608559178E-3</c:v>
                </c:pt>
                <c:pt idx="838">
                  <c:v>7.1598925857571218E-3</c:v>
                </c:pt>
                <c:pt idx="839">
                  <c:v>7.1059308968668732E-3</c:v>
                </c:pt>
                <c:pt idx="840">
                  <c:v>7.0518174947709735E-3</c:v>
                </c:pt>
                <c:pt idx="841">
                  <c:v>6.9975590888964549E-3</c:v>
                </c:pt>
                <c:pt idx="842">
                  <c:v>6.943162411905018E-3</c:v>
                </c:pt>
                <c:pt idx="843">
                  <c:v>6.8886342239698802E-3</c:v>
                </c:pt>
                <c:pt idx="844">
                  <c:v>6.8339812978187049E-3</c:v>
                </c:pt>
                <c:pt idx="845">
                  <c:v>6.779210406743813E-3</c:v>
                </c:pt>
                <c:pt idx="846">
                  <c:v>6.7243283155011043E-3</c:v>
                </c:pt>
                <c:pt idx="847">
                  <c:v>6.6693417738893307E-3</c:v>
                </c:pt>
                <c:pt idx="848">
                  <c:v>6.6142575127090385E-3</c:v>
                </c:pt>
                <c:pt idx="849">
                  <c:v>6.5590822417130904E-3</c:v>
                </c:pt>
                <c:pt idx="850">
                  <c:v>6.5038226490837523E-3</c:v>
                </c:pt>
                <c:pt idx="851">
                  <c:v>6.448485401911952E-3</c:v>
                </c:pt>
                <c:pt idx="852">
                  <c:v>6.3930771471214873E-3</c:v>
                </c:pt>
                <c:pt idx="853">
                  <c:v>6.3376045122852534E-3</c:v>
                </c:pt>
                <c:pt idx="854">
                  <c:v>6.2820741058349609E-3</c:v>
                </c:pt>
                <c:pt idx="855">
                  <c:v>6.226492516286178E-3</c:v>
                </c:pt>
                <c:pt idx="856">
                  <c:v>6.1708663103050175E-3</c:v>
                </c:pt>
                <c:pt idx="857">
                  <c:v>6.1152020297537552E-3</c:v>
                </c:pt>
                <c:pt idx="858">
                  <c:v>6.0595061882958079E-3</c:v>
                </c:pt>
                <c:pt idx="859">
                  <c:v>6.00378526874618E-3</c:v>
                </c:pt>
                <c:pt idx="860">
                  <c:v>5.9480457210230797E-3</c:v>
                </c:pt>
                <c:pt idx="861">
                  <c:v>5.8922939605529278E-3</c:v>
                </c:pt>
                <c:pt idx="862">
                  <c:v>5.836536366985833E-3</c:v>
                </c:pt>
                <c:pt idx="863">
                  <c:v>5.7807792830896609E-3</c:v>
                </c:pt>
                <c:pt idx="864">
                  <c:v>5.7250290137078443E-3</c:v>
                </c:pt>
                <c:pt idx="865">
                  <c:v>5.6692918246890262E-3</c:v>
                </c:pt>
                <c:pt idx="866">
                  <c:v>5.6135739417243801E-3</c:v>
                </c:pt>
                <c:pt idx="867">
                  <c:v>5.5578815490598442E-3</c:v>
                </c:pt>
                <c:pt idx="868">
                  <c:v>5.5022207880832882E-3</c:v>
                </c:pt>
                <c:pt idx="869">
                  <c:v>5.4465977558176585E-3</c:v>
                </c:pt>
                <c:pt idx="870">
                  <c:v>5.3910185033764768E-3</c:v>
                </c:pt>
                <c:pt idx="871">
                  <c:v>5.3354890344517987E-3</c:v>
                </c:pt>
                <c:pt idx="872">
                  <c:v>5.2800153038999754E-3</c:v>
                </c:pt>
                <c:pt idx="873">
                  <c:v>5.2246032164580064E-3</c:v>
                </c:pt>
                <c:pt idx="874">
                  <c:v>5.1692586255515189E-3</c:v>
                </c:pt>
                <c:pt idx="875">
                  <c:v>5.1139873321622157E-3</c:v>
                </c:pt>
                <c:pt idx="876">
                  <c:v>5.058795083730098E-3</c:v>
                </c:pt>
                <c:pt idx="877">
                  <c:v>5.0036875730732917E-3</c:v>
                </c:pt>
                <c:pt idx="878">
                  <c:v>4.9486704373155116E-3</c:v>
                </c:pt>
                <c:pt idx="879">
                  <c:v>4.8937492568178163E-3</c:v>
                </c:pt>
                <c:pt idx="880">
                  <c:v>4.8389295541167538E-3</c:v>
                </c:pt>
                <c:pt idx="881">
                  <c:v>4.7842167928750538E-3</c:v>
                </c:pt>
                <c:pt idx="882">
                  <c:v>4.729616376853393E-3</c:v>
                </c:pt>
                <c:pt idx="883">
                  <c:v>4.6751336489121598E-3</c:v>
                </c:pt>
                <c:pt idx="884">
                  <c:v>4.6207738900507188E-3</c:v>
                </c:pt>
                <c:pt idx="885">
                  <c:v>4.5665423184885921E-3</c:v>
                </c:pt>
                <c:pt idx="886">
                  <c:v>4.512444088788951E-3</c:v>
                </c:pt>
                <c:pt idx="887">
                  <c:v>4.4584842910207799E-3</c:v>
                </c:pt>
                <c:pt idx="888">
                  <c:v>4.4046679499539516E-3</c:v>
                </c:pt>
                <c:pt idx="889">
                  <c:v>4.3510000242834926E-3</c:v>
                </c:pt>
                <c:pt idx="890">
                  <c:v>4.2974854058810963E-3</c:v>
                </c:pt>
                <c:pt idx="891">
                  <c:v>4.2441289190733389E-3</c:v>
                </c:pt>
                <c:pt idx="892">
                  <c:v>4.1909353199470704E-3</c:v>
                </c:pt>
                <c:pt idx="893">
                  <c:v>4.137909295683086E-3</c:v>
                </c:pt>
                <c:pt idx="894">
                  <c:v>4.0850554639194053E-3</c:v>
                </c:pt>
                <c:pt idx="895">
                  <c:v>4.0323783721454816E-3</c:v>
                </c:pt>
              </c:numCache>
            </c:numRef>
          </c:val>
        </c:ser>
        <c:ser>
          <c:idx val="4"/>
          <c:order val="4"/>
          <c:tx>
            <c:strRef>
              <c:f>World!$S$3</c:f>
              <c:strCache>
                <c:ptCount val="1"/>
                <c:pt idx="0">
                  <c:v>predicted active cases as of 3/21</c:v>
                </c:pt>
              </c:strCache>
            </c:strRef>
          </c:tx>
          <c:spPr>
            <a:ln w="69850">
              <a:solidFill>
                <a:srgbClr val="DB41DB">
                  <a:alpha val="4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World!$S$4:$S$899</c:f>
              <c:numCache>
                <c:formatCode>0.0%</c:formatCode>
                <c:ptCount val="896"/>
                <c:pt idx="0">
                  <c:v>4.235294117647059E-4</c:v>
                </c:pt>
                <c:pt idx="1">
                  <c:v>4.9915966386554619E-4</c:v>
                </c:pt>
                <c:pt idx="2">
                  <c:v>5.882575665560342E-4</c:v>
                </c:pt>
                <c:pt idx="3">
                  <c:v>6.9325112586082814E-4</c:v>
                </c:pt>
                <c:pt idx="4">
                  <c:v>8.169731465109205E-4</c:v>
                </c:pt>
                <c:pt idx="5">
                  <c:v>9.6276007132472467E-4</c:v>
                </c:pt>
                <c:pt idx="6">
                  <c:v>1.1345410574318531E-3</c:v>
                </c:pt>
                <c:pt idx="7">
                  <c:v>1.3369426228965816E-3</c:v>
                </c:pt>
                <c:pt idx="8">
                  <c:v>1.5754115169322022E-3</c:v>
                </c:pt>
                <c:pt idx="9">
                  <c:v>1.8563588887405261E-3</c:v>
                </c:pt>
                <c:pt idx="10">
                  <c:v>2.187329310091891E-3</c:v>
                </c:pt>
                <c:pt idx="11">
                  <c:v>2.5771987461426947E-3</c:v>
                </c:pt>
                <c:pt idx="12">
                  <c:v>3.0364061682475736E-3</c:v>
                </c:pt>
                <c:pt idx="13">
                  <c:v>3.5772241586186429E-3</c:v>
                </c:pt>
                <c:pt idx="14">
                  <c:v>4.1924659175037972E-3</c:v>
                </c:pt>
                <c:pt idx="15">
                  <c:v>4.8628121881064421E-3</c:v>
                </c:pt>
                <c:pt idx="16">
                  <c:v>5.6384142738034205E-3</c:v>
                </c:pt>
                <c:pt idx="17">
                  <c:v>6.5352863307440723E-3</c:v>
                </c:pt>
                <c:pt idx="18">
                  <c:v>7.5717821520016404E-3</c:v>
                </c:pt>
                <c:pt idx="19">
                  <c:v>8.7688688874740205E-3</c:v>
                </c:pt>
                <c:pt idx="20">
                  <c:v>1.0150451005412018E-2</c:v>
                </c:pt>
                <c:pt idx="21">
                  <c:v>1.1743719129149012E-2</c:v>
                </c:pt>
                <c:pt idx="22">
                  <c:v>1.3579520127364009E-2</c:v>
                </c:pt>
                <c:pt idx="23">
                  <c:v>1.5692742203588846E-2</c:v>
                </c:pt>
                <c:pt idx="24">
                  <c:v>1.8122705176377697E-2</c:v>
                </c:pt>
                <c:pt idx="25">
                  <c:v>2.0913541433676758E-2</c:v>
                </c:pt>
                <c:pt idx="26">
                  <c:v>2.411454691738717E-2</c:v>
                </c:pt>
                <c:pt idx="27">
                  <c:v>2.7780473658877026E-2</c:v>
                </c:pt>
                <c:pt idx="28">
                  <c:v>3.197172555496039E-2</c:v>
                </c:pt>
                <c:pt idx="29">
                  <c:v>3.6758251879900332E-2</c:v>
                </c:pt>
                <c:pt idx="30">
                  <c:v>4.2222641003941574E-2</c:v>
                </c:pt>
                <c:pt idx="31">
                  <c:v>4.8449017214647831E-2</c:v>
                </c:pt>
                <c:pt idx="32">
                  <c:v>5.5528199543286916E-2</c:v>
                </c:pt>
                <c:pt idx="33">
                  <c:v>6.3556961784905303E-2</c:v>
                </c:pt>
                <c:pt idx="34">
                  <c:v>7.2636756547724696E-2</c:v>
                </c:pt>
                <c:pt idx="35">
                  <c:v>8.2871747477477706E-2</c:v>
                </c:pt>
                <c:pt idx="36">
                  <c:v>9.4365981383725039E-2</c:v>
                </c:pt>
                <c:pt idx="37">
                  <c:v>0.10721952504571472</c:v>
                </c:pt>
                <c:pt idx="38">
                  <c:v>0.12152340098658257</c:v>
                </c:pt>
                <c:pt idx="39">
                  <c:v>0.1373531915002412</c:v>
                </c:pt>
                <c:pt idx="40">
                  <c:v>0.15476125121533457</c:v>
                </c:pt>
                <c:pt idx="41">
                  <c:v>0.17376758623706651</c:v>
                </c:pt>
                <c:pt idx="42">
                  <c:v>0.19434963093724017</c:v>
                </c:pt>
                <c:pt idx="43">
                  <c:v>0.21643138415947399</c:v>
                </c:pt>
                <c:pt idx="44">
                  <c:v>0.23987198402119736</c:v>
                </c:pt>
                <c:pt idx="45">
                  <c:v>0.26445480031224011</c:v>
                </c:pt>
                <c:pt idx="46">
                  <c:v>0.28988070709767211</c:v>
                </c:pt>
                <c:pt idx="47">
                  <c:v>0.31576443564215262</c:v>
                </c:pt>
                <c:pt idx="48">
                  <c:v>0.34163635874708354</c:v>
                </c:pt>
                <c:pt idx="49">
                  <c:v>0.36695098950249572</c:v>
                </c:pt>
                <c:pt idx="50">
                  <c:v>0.39110292795179985</c:v>
                </c:pt>
                <c:pt idx="51">
                  <c:v>0.41345014886262288</c:v>
                </c:pt>
                <c:pt idx="52">
                  <c:v>0.43334349486507912</c:v>
                </c:pt>
                <c:pt idx="53">
                  <c:v>0.45016021279297769</c:v>
                </c:pt>
                <c:pt idx="54">
                  <c:v>0.46333858832458941</c:v>
                </c:pt>
                <c:pt idx="55">
                  <c:v>0.47241041335103151</c:v>
                </c:pt>
                <c:pt idx="56">
                  <c:v>0.47702827248825008</c:v>
                </c:pt>
                <c:pt idx="57">
                  <c:v>0.47698540426035263</c:v>
                </c:pt>
                <c:pt idx="58">
                  <c:v>0.47222696101962108</c:v>
                </c:pt>
                <c:pt idx="59">
                  <c:v>0.46285264296336331</c:v>
                </c:pt>
                <c:pt idx="60">
                  <c:v>0.44911144173230344</c:v>
                </c:pt>
                <c:pt idx="61">
                  <c:v>0.43138928252029202</c:v>
                </c:pt>
                <c:pt idx="62">
                  <c:v>0.41019070826381693</c:v>
                </c:pt>
                <c:pt idx="63">
                  <c:v>0.38611547995060613</c:v>
                </c:pt>
                <c:pt idx="64">
                  <c:v>0.35983087274033981</c:v>
                </c:pt>
                <c:pt idx="65">
                  <c:v>0.33204061062204321</c:v>
                </c:pt>
                <c:pt idx="66">
                  <c:v>0.30345183352299077</c:v>
                </c:pt>
                <c:pt idx="67">
                  <c:v>0.27474209826156276</c:v>
                </c:pt>
                <c:pt idx="68">
                  <c:v>0.24652892980659122</c:v>
                </c:pt>
                <c:pt idx="69">
                  <c:v>0.21934459590022265</c:v>
                </c:pt>
                <c:pt idx="70">
                  <c:v>0.193618405772505</c:v>
                </c:pt>
                <c:pt idx="71">
                  <c:v>0.16966793761757568</c:v>
                </c:pt>
                <c:pt idx="72">
                  <c:v>0.1476993704526916</c:v>
                </c:pt>
                <c:pt idx="73">
                  <c:v>0.12781584225941264</c:v>
                </c:pt>
                <c:pt idx="74">
                  <c:v>0.11003178401144287</c:v>
                </c:pt>
                <c:pt idx="75">
                  <c:v>9.4290697166402468E-2</c:v>
                </c:pt>
                <c:pt idx="76">
                  <c:v>8.0483896047918488E-2</c:v>
                </c:pt>
                <c:pt idx="77">
                  <c:v>6.8468183097879373E-2</c:v>
                </c:pt>
                <c:pt idx="78">
                  <c:v>5.8081095910131067E-2</c:v>
                </c:pt>
                <c:pt idx="79">
                  <c:v>4.9153060056155877E-2</c:v>
                </c:pt>
                <c:pt idx="80">
                  <c:v>4.1516359035597521E-2</c:v>
                </c:pt>
                <c:pt idx="81">
                  <c:v>3.5011225389547235E-2</c:v>
                </c:pt>
                <c:pt idx="82">
                  <c:v>2.9489562798026499E-2</c:v>
                </c:pt>
                <c:pt idx="83">
                  <c:v>2.4816865131272868E-2</c:v>
                </c:pt>
                <c:pt idx="84">
                  <c:v>2.0872856551321293E-2</c:v>
                </c:pt>
                <c:pt idx="85">
                  <c:v>1.7551285105737498E-2</c:v>
                </c:pt>
                <c:pt idx="86">
                  <c:v>1.4759197009816765E-2</c:v>
                </c:pt>
                <c:pt idx="87">
                  <c:v>1.2415922304585842E-2</c:v>
                </c:pt>
                <c:pt idx="88">
                  <c:v>1.0451925287754354E-2</c:v>
                </c:pt>
                <c:pt idx="89">
                  <c:v>8.8076172085353645E-3</c:v>
                </c:pt>
                <c:pt idx="90">
                  <c:v>7.4321913553465407E-3</c:v>
                </c:pt>
                <c:pt idx="91">
                  <c:v>6.2825168926302936E-3</c:v>
                </c:pt>
                <c:pt idx="92">
                  <c:v>5.3221131464760646E-3</c:v>
                </c:pt>
                <c:pt idx="93">
                  <c:v>4.5202166218902377E-3</c:v>
                </c:pt>
                <c:pt idx="94">
                  <c:v>3.8509464213071585E-3</c:v>
                </c:pt>
                <c:pt idx="95">
                  <c:v>3.2925686749421599E-3</c:v>
                </c:pt>
                <c:pt idx="96">
                  <c:v>2.8268566174364305E-3</c:v>
                </c:pt>
                <c:pt idx="97">
                  <c:v>2.4385399623754176E-3</c:v>
                </c:pt>
                <c:pt idx="98">
                  <c:v>2.1148352468219043E-3</c:v>
                </c:pt>
                <c:pt idx="99">
                  <c:v>1.8450478046845794E-3</c:v>
                </c:pt>
                <c:pt idx="100">
                  <c:v>1.6202358535285614E-3</c:v>
                </c:pt>
                <c:pt idx="101">
                  <c:v>1.4329276456920691E-3</c:v>
                </c:pt>
                <c:pt idx="102">
                  <c:v>1.2768835126108632E-3</c:v>
                </c:pt>
                <c:pt idx="103">
                  <c:v>1.146895704340526E-3</c:v>
                </c:pt>
                <c:pt idx="104">
                  <c:v>1.0386200196086392E-3</c:v>
                </c:pt>
                <c:pt idx="105">
                  <c:v>9.4843421963684989E-4</c:v>
                </c:pt>
                <c:pt idx="106">
                  <c:v>8.733190665812338E-4</c:v>
                </c:pt>
                <c:pt idx="107">
                  <c:v>8.1075851227197925E-4</c:v>
                </c:pt>
                <c:pt idx="108">
                  <c:v>7.5865610413940437E-4</c:v>
                </c:pt>
                <c:pt idx="109">
                  <c:v>7.1526510534104869E-4</c:v>
                </c:pt>
                <c:pt idx="110">
                  <c:v>6.791301779887172E-4</c:v>
                </c:pt>
                <c:pt idx="111">
                  <c:v>6.4903877784568261E-4</c:v>
                </c:pt>
                <c:pt idx="112">
                  <c:v>6.2398067251061534E-4</c:v>
                </c:pt>
                <c:pt idx="113">
                  <c:v>6.0311423136320125E-4</c:v>
                </c:pt>
                <c:pt idx="114">
                  <c:v>5.8573834730340395E-4</c:v>
                </c:pt>
                <c:pt idx="115">
                  <c:v>5.7126903766151736E-4</c:v>
                </c:pt>
                <c:pt idx="116">
                  <c:v>5.5921993404574094E-4</c:v>
                </c:pt>
                <c:pt idx="117">
                  <c:v>5.491860084717332E-4</c:v>
                </c:pt>
                <c:pt idx="118">
                  <c:v>5.4082999724194987E-4</c:v>
                </c:pt>
                <c:pt idx="119">
                  <c:v>5.3387107722304198E-4</c:v>
                </c:pt>
                <c:pt idx="120">
                  <c:v>5.2807542463802605E-4</c:v>
                </c:pt>
                <c:pt idx="121">
                  <c:v>5.2324834762984855E-4</c:v>
                </c:pt>
                <c:pt idx="122">
                  <c:v>5.1922773380674468E-4</c:v>
                </c:pt>
                <c:pt idx="123">
                  <c:v>5.1587859534290214E-4</c:v>
                </c:pt>
                <c:pt idx="124">
                  <c:v>5.1308852893227144E-4</c:v>
                </c:pt>
                <c:pt idx="125">
                  <c:v>5.1076393734262779E-4</c:v>
                </c:pt>
                <c:pt idx="126">
                  <c:v>5.0882688440394991E-4</c:v>
                </c:pt>
                <c:pt idx="127">
                  <c:v>5.0721247660734533E-4</c:v>
                </c:pt>
                <c:pt idx="128">
                  <c:v>5.0586668254306026E-4</c:v>
                </c:pt>
                <c:pt idx="129">
                  <c:v>5.0474451655206447E-4</c:v>
                </c:pt>
                <c:pt idx="130">
                  <c:v>5.0380852556662365E-4</c:v>
                </c:pt>
                <c:pt idx="131">
                  <c:v>5.0302752852667465E-4</c:v>
                </c:pt>
                <c:pt idx="132">
                  <c:v>5.0237556632622539E-4</c:v>
                </c:pt>
                <c:pt idx="133">
                  <c:v>5.0183102728977602E-4</c:v>
                </c:pt>
                <c:pt idx="134">
                  <c:v>5.0137591898839848E-4</c:v>
                </c:pt>
                <c:pt idx="135">
                  <c:v>5.0099526201862182E-4</c:v>
                </c:pt>
                <c:pt idx="136">
                  <c:v>5.0067658537775032E-4</c:v>
                </c:pt>
                <c:pt idx="137">
                  <c:v>5.0040950642652891E-4</c:v>
                </c:pt>
                <c:pt idx="138">
                  <c:v>5.001853812484048E-4</c:v>
                </c:pt>
                <c:pt idx="139">
                  <c:v>4.9999701358161095E-4</c:v>
                </c:pt>
                <c:pt idx="140">
                  <c:v>4.9983841248497809E-4</c:v>
                </c:pt>
                <c:pt idx="141">
                  <c:v>4.9970459055756575E-4</c:v>
                </c:pt>
                <c:pt idx="142">
                  <c:v>4.9959139591448411E-4</c:v>
                </c:pt>
                <c:pt idx="143">
                  <c:v>4.9949537226935345E-4</c:v>
                </c:pt>
                <c:pt idx="144">
                  <c:v>4.9941364242544453E-4</c:v>
                </c:pt>
                <c:pt idx="145">
                  <c:v>4.9934381126575951E-4</c:v>
                </c:pt>
                <c:pt idx="146">
                  <c:v>4.9928388498564759E-4</c:v>
                </c:pt>
                <c:pt idx="147">
                  <c:v>4.9923220385401544E-4</c:v>
                </c:pt>
                <c:pt idx="148">
                  <c:v>4.9918738624058748E-4</c:v>
                </c:pt>
                <c:pt idx="149">
                  <c:v>4.9914828202305794E-4</c:v>
                </c:pt>
                <c:pt idx="150">
                  <c:v>4.9911393380227631E-4</c:v>
                </c:pt>
                <c:pt idx="151">
                  <c:v>4.9908354461619025E-4</c:v>
                </c:pt>
                <c:pt idx="152">
                  <c:v>4.9905645106258756E-4</c:v>
                </c:pt>
                <c:pt idx="153">
                  <c:v>4.9903210092364222E-4</c:v>
                </c:pt>
                <c:pt idx="154">
                  <c:v>4.9901003453772005E-4</c:v>
                </c:pt>
                <c:pt idx="155">
                  <c:v>4.9898986929073968E-4</c:v>
                </c:pt>
                <c:pt idx="156">
                  <c:v>4.9897128670481653E-4</c:v>
                </c:pt>
                <c:pt idx="157">
                  <c:v>4.9895402168951511E-4</c:v>
                </c:pt>
                <c:pt idx="158">
                  <c:v>4.9893785359382114E-4</c:v>
                </c:pt>
                <c:pt idx="159">
                  <c:v>4.9892259875745882E-4</c:v>
                </c:pt>
                <c:pt idx="160">
                  <c:v>4.9890810431052967E-4</c:v>
                </c:pt>
                <c:pt idx="161">
                  <c:v>4.9889424301238436E-4</c:v>
                </c:pt>
                <c:pt idx="162">
                  <c:v>4.9888090895558435E-4</c:v>
                </c:pt>
                <c:pt idx="163">
                  <c:v>4.9886801398994459E-4</c:v>
                </c:pt>
                <c:pt idx="164">
                  <c:v>4.9885548474593261E-4</c:v>
                </c:pt>
                <c:pt idx="165">
                  <c:v>4.9884326015694146E-4</c:v>
                </c:pt>
                <c:pt idx="166">
                  <c:v>4.9883128939680777E-4</c:v>
                </c:pt>
                <c:pt idx="167">
                  <c:v>4.9881953016298248E-4</c:v>
                </c:pt>
                <c:pt idx="168">
                  <c:v>4.9880794724743553E-4</c:v>
                </c:pt>
                <c:pt idx="169">
                  <c:v>4.9879651134708775E-4</c:v>
                </c:pt>
                <c:pt idx="170">
                  <c:v>4.9878519807364404E-4</c:v>
                </c:pt>
                <c:pt idx="171">
                  <c:v>4.9877398712941932E-4</c:v>
                </c:pt>
                <c:pt idx="172">
                  <c:v>4.9876286162134494E-4</c:v>
                </c:pt>
                <c:pt idx="173">
                  <c:v>4.9875180748999704E-4</c:v>
                </c:pt>
                <c:pt idx="174">
                  <c:v>4.9874081303436597E-4</c:v>
                </c:pt>
                <c:pt idx="175">
                  <c:v>4.9872986851631545E-4</c:v>
                </c:pt>
                <c:pt idx="176">
                  <c:v>4.9871896583136919E-4</c:v>
                </c:pt>
                <c:pt idx="177">
                  <c:v>4.9870809823470254E-4</c:v>
                </c:pt>
                <c:pt idx="178">
                  <c:v>4.986972601130834E-4</c:v>
                </c:pt>
                <c:pt idx="179">
                  <c:v>4.9868644679505574E-4</c:v>
                </c:pt>
                <c:pt idx="180">
                  <c:v>4.9867565439295645E-4</c:v>
                </c:pt>
                <c:pt idx="181">
                  <c:v>4.986648796714262E-4</c:v>
                </c:pt>
                <c:pt idx="182">
                  <c:v>4.9865411993797325E-4</c:v>
                </c:pt>
                <c:pt idx="183">
                  <c:v>4.9864337295189333E-4</c:v>
                </c:pt>
                <c:pt idx="184">
                  <c:v>4.9863263684846713E-4</c:v>
                </c:pt>
                <c:pt idx="185">
                  <c:v>4.9862191007587326E-4</c:v>
                </c:pt>
                <c:pt idx="186">
                  <c:v>4.9861119134268512E-4</c:v>
                </c:pt>
                <c:pt idx="187">
                  <c:v>4.9860047957417635E-4</c:v>
                </c:pt>
                <c:pt idx="188">
                  <c:v>4.9858977387595596E-4</c:v>
                </c:pt>
                <c:pt idx="189">
                  <c:v>4.9857907350370494E-4</c:v>
                </c:pt>
                <c:pt idx="190">
                  <c:v>4.9856837783799138E-4</c:v>
                </c:pt>
                <c:pt idx="191">
                  <c:v>4.9855768636331E-4</c:v>
                </c:pt>
                <c:pt idx="192">
                  <c:v>4.985469986506395E-4</c:v>
                </c:pt>
                <c:pt idx="193">
                  <c:v>4.9853631434292642E-4</c:v>
                </c:pt>
                <c:pt idx="194">
                  <c:v>4.9852563314300513E-4</c:v>
                </c:pt>
                <c:pt idx="195">
                  <c:v>4.9851495480354475E-4</c:v>
                </c:pt>
                <c:pt idx="196">
                  <c:v>4.9850427911868388E-4</c:v>
                </c:pt>
                <c:pt idx="197">
                  <c:v>4.9849360591706806E-4</c:v>
                </c:pt>
                <c:pt idx="198">
                  <c:v>4.9848293505605739E-4</c:v>
                </c:pt>
                <c:pt idx="199">
                  <c:v>4.9847226641690527E-4</c:v>
                </c:pt>
                <c:pt idx="200">
                  <c:v>4.9846159990074687E-4</c:v>
                </c:pt>
                <c:pt idx="201">
                  <c:v>4.9845093542526101E-4</c:v>
                </c:pt>
                <c:pt idx="202">
                  <c:v>4.9844027292189185E-4</c:v>
                </c:pt>
                <c:pt idx="203">
                  <c:v>4.9842961233353847E-4</c:v>
                </c:pt>
                <c:pt idx="204">
                  <c:v>4.9841895361262998E-4</c:v>
                </c:pt>
                <c:pt idx="205">
                  <c:v>4.9840829671952589E-4</c:v>
                </c:pt>
                <c:pt idx="206">
                  <c:v>4.983976416211846E-4</c:v>
                </c:pt>
                <c:pt idx="207">
                  <c:v>4.9838698829005425E-4</c:v>
                </c:pt>
                <c:pt idx="208">
                  <c:v>4.9837633670315139E-4</c:v>
                </c:pt>
                <c:pt idx="209">
                  <c:v>4.9836568684129344E-4</c:v>
                </c:pt>
                <c:pt idx="210">
                  <c:v>4.9835503868846023E-4</c:v>
                </c:pt>
                <c:pt idx="211">
                  <c:v>4.9834439223126273E-4</c:v>
                </c:pt>
                <c:pt idx="212">
                  <c:v>4.9833374745850134E-4</c:v>
                </c:pt>
                <c:pt idx="213">
                  <c:v>4.9832310436079806E-4</c:v>
                </c:pt>
                <c:pt idx="214">
                  <c:v>4.9831246293029013E-4</c:v>
                </c:pt>
                <c:pt idx="215">
                  <c:v>4.9830182316037606E-4</c:v>
                </c:pt>
                <c:pt idx="216">
                  <c:v>4.98291185045503E-4</c:v>
                </c:pt>
                <c:pt idx="217">
                  <c:v>4.9828054858099121E-4</c:v>
                </c:pt>
                <c:pt idx="218">
                  <c:v>4.9826991376288716E-4</c:v>
                </c:pt>
                <c:pt idx="219">
                  <c:v>4.982592805878414E-4</c:v>
                </c:pt>
                <c:pt idx="220">
                  <c:v>4.9824864905300727E-4</c:v>
                </c:pt>
                <c:pt idx="221">
                  <c:v>4.9823801915595614E-4</c:v>
                </c:pt>
                <c:pt idx="222">
                  <c:v>4.9822739089460744E-4</c:v>
                </c:pt>
                <c:pt idx="223">
                  <c:v>4.9821676426717006E-4</c:v>
                </c:pt>
                <c:pt idx="224">
                  <c:v>4.9820613927209381E-4</c:v>
                </c:pt>
                <c:pt idx="225">
                  <c:v>4.9819551590802875E-4</c:v>
                </c:pt>
                <c:pt idx="226">
                  <c:v>4.9818489417379191E-4</c:v>
                </c:pt>
                <c:pt idx="227">
                  <c:v>4.9817427406833865E-4</c:v>
                </c:pt>
                <c:pt idx="228">
                  <c:v>4.9816365559074026E-4</c:v>
                </c:pt>
                <c:pt idx="229">
                  <c:v>4.9815303874016351E-4</c:v>
                </c:pt>
                <c:pt idx="230">
                  <c:v>4.9814242351585544E-4</c:v>
                </c:pt>
                <c:pt idx="231">
                  <c:v>4.9813180991712942E-4</c:v>
                </c:pt>
                <c:pt idx="232">
                  <c:v>4.9812119794335444E-4</c:v>
                </c:pt>
                <c:pt idx="233">
                  <c:v>4.9811058759394503E-4</c:v>
                </c:pt>
                <c:pt idx="234">
                  <c:v>4.9809997886835443E-4</c:v>
                </c:pt>
                <c:pt idx="235">
                  <c:v>4.9808937176606754E-4</c:v>
                </c:pt>
                <c:pt idx="236">
                  <c:v>4.9807876628659602E-4</c:v>
                </c:pt>
                <c:pt idx="237">
                  <c:v>4.9806816242947368E-4</c:v>
                </c:pt>
                <c:pt idx="238">
                  <c:v>4.9805756019425241E-4</c:v>
                </c:pt>
                <c:pt idx="239">
                  <c:v>4.9804695958049973E-4</c:v>
                </c:pt>
                <c:pt idx="240">
                  <c:v>4.9803636058779572E-4</c:v>
                </c:pt>
                <c:pt idx="241">
                  <c:v>4.980257632157312E-4</c:v>
                </c:pt>
                <c:pt idx="242">
                  <c:v>4.9801516746390579E-4</c:v>
                </c:pt>
                <c:pt idx="243">
                  <c:v>4.9800457333192666E-4</c:v>
                </c:pt>
                <c:pt idx="244">
                  <c:v>4.9799398081940699E-4</c:v>
                </c:pt>
                <c:pt idx="245">
                  <c:v>4.9798338992596523E-4</c:v>
                </c:pt>
                <c:pt idx="246">
                  <c:v>4.9797280065122409E-4</c:v>
                </c:pt>
                <c:pt idx="247">
                  <c:v>4.9796221299480963E-4</c:v>
                </c:pt>
                <c:pt idx="248">
                  <c:v>4.9795162695635148E-4</c:v>
                </c:pt>
                <c:pt idx="249">
                  <c:v>4.9794104253548122E-4</c:v>
                </c:pt>
                <c:pt idx="250">
                  <c:v>4.9793045973183284E-4</c:v>
                </c:pt>
                <c:pt idx="251">
                  <c:v>4.9791987854504193E-4</c:v>
                </c:pt>
                <c:pt idx="252">
                  <c:v>4.9790929897474572E-4</c:v>
                </c:pt>
                <c:pt idx="253">
                  <c:v>4.9789872102058274E-4</c:v>
                </c:pt>
                <c:pt idx="254">
                  <c:v>4.9788814468219248E-4</c:v>
                </c:pt>
                <c:pt idx="255">
                  <c:v>4.9787756995921543E-4</c:v>
                </c:pt>
                <c:pt idx="256">
                  <c:v>4.9786699685129272E-4</c:v>
                </c:pt>
                <c:pt idx="257">
                  <c:v>4.9785642535806612E-4</c:v>
                </c:pt>
                <c:pt idx="258">
                  <c:v>4.9784585547917829E-4</c:v>
                </c:pt>
                <c:pt idx="259">
                  <c:v>4.9783528721427208E-4</c:v>
                </c:pt>
                <c:pt idx="260">
                  <c:v>4.9782472056299058E-4</c:v>
                </c:pt>
                <c:pt idx="261">
                  <c:v>4.9781415552497784E-4</c:v>
                </c:pt>
                <c:pt idx="262">
                  <c:v>4.978035920998777E-4</c:v>
                </c:pt>
                <c:pt idx="263">
                  <c:v>4.9779303028733444E-4</c:v>
                </c:pt>
                <c:pt idx="264">
                  <c:v>4.9778247008699288E-4</c:v>
                </c:pt>
                <c:pt idx="265">
                  <c:v>4.9777191149849771E-4</c:v>
                </c:pt>
                <c:pt idx="266">
                  <c:v>4.9776135452149397E-4</c:v>
                </c:pt>
                <c:pt idx="267">
                  <c:v>4.9775079915562691E-4</c:v>
                </c:pt>
                <c:pt idx="268">
                  <c:v>4.9774024540054178E-4</c:v>
                </c:pt>
                <c:pt idx="269">
                  <c:v>4.9772969325588448E-4</c:v>
                </c:pt>
                <c:pt idx="270">
                  <c:v>4.9771914272130047E-4</c:v>
                </c:pt>
                <c:pt idx="271">
                  <c:v>4.9770859379643577E-4</c:v>
                </c:pt>
                <c:pt idx="272">
                  <c:v>4.9769804648093626E-4</c:v>
                </c:pt>
                <c:pt idx="273">
                  <c:v>4.9768750077444819E-4</c:v>
                </c:pt>
                <c:pt idx="274">
                  <c:v>4.9767695667661798E-4</c:v>
                </c:pt>
                <c:pt idx="275">
                  <c:v>4.9766641418709187E-4</c:v>
                </c:pt>
                <c:pt idx="276">
                  <c:v>4.9765587330551639E-4</c:v>
                </c:pt>
                <c:pt idx="277">
                  <c:v>4.9764533403153833E-4</c:v>
                </c:pt>
                <c:pt idx="278">
                  <c:v>4.9763479636480434E-4</c:v>
                </c:pt>
                <c:pt idx="279">
                  <c:v>4.976242603049614E-4</c:v>
                </c:pt>
                <c:pt idx="280">
                  <c:v>4.976137258516565E-4</c:v>
                </c:pt>
                <c:pt idx="281">
                  <c:v>4.9760319300453672E-4</c:v>
                </c:pt>
                <c:pt idx="282">
                  <c:v>4.9759266176324939E-4</c:v>
                </c:pt>
                <c:pt idx="283">
                  <c:v>4.9758213212744179E-4</c:v>
                </c:pt>
                <c:pt idx="284">
                  <c:v>4.9757160409676126E-4</c:v>
                </c:pt>
                <c:pt idx="285">
                  <c:v>4.9756107767085552E-4</c:v>
                </c:pt>
                <c:pt idx="286">
                  <c:v>4.9755055284937233E-4</c:v>
                </c:pt>
                <c:pt idx="287">
                  <c:v>4.975400296319592E-4</c:v>
                </c:pt>
                <c:pt idx="288">
                  <c:v>4.975295080182642E-4</c:v>
                </c:pt>
                <c:pt idx="289">
                  <c:v>4.9751898800793519E-4</c:v>
                </c:pt>
                <c:pt idx="290">
                  <c:v>4.9750846960062035E-4</c:v>
                </c:pt>
                <c:pt idx="291">
                  <c:v>4.9749795279596795E-4</c:v>
                </c:pt>
                <c:pt idx="292">
                  <c:v>4.9748743759362617E-4</c:v>
                </c:pt>
                <c:pt idx="293">
                  <c:v>4.9747692399324352E-4</c:v>
                </c:pt>
                <c:pt idx="294">
                  <c:v>4.9746641199446861E-4</c:v>
                </c:pt>
                <c:pt idx="295">
                  <c:v>4.9745590159694993E-4</c:v>
                </c:pt>
                <c:pt idx="296">
                  <c:v>4.9744539280033632E-4</c:v>
                </c:pt>
                <c:pt idx="297">
                  <c:v>4.9743488560427659E-4</c:v>
                </c:pt>
                <c:pt idx="298">
                  <c:v>4.974243800084197E-4</c:v>
                </c:pt>
                <c:pt idx="299">
                  <c:v>4.9741387601241467E-4</c:v>
                </c:pt>
                <c:pt idx="300">
                  <c:v>4.9740337361591066E-4</c:v>
                </c:pt>
                <c:pt idx="301">
                  <c:v>4.9739287281855705E-4</c:v>
                </c:pt>
                <c:pt idx="302">
                  <c:v>4.9738237362000309E-4</c:v>
                </c:pt>
                <c:pt idx="303">
                  <c:v>4.9737187601989826E-4</c:v>
                </c:pt>
                <c:pt idx="304">
                  <c:v>4.9736138001789235E-4</c:v>
                </c:pt>
                <c:pt idx="305">
                  <c:v>4.9735088561363486E-4</c:v>
                </c:pt>
                <c:pt idx="306">
                  <c:v>4.9734039280677558E-4</c:v>
                </c:pt>
                <c:pt idx="307">
                  <c:v>4.9732990159696453E-4</c:v>
                </c:pt>
                <c:pt idx="308">
                  <c:v>4.9731941198385163E-4</c:v>
                </c:pt>
                <c:pt idx="309">
                  <c:v>4.973089239670871E-4</c:v>
                </c:pt>
                <c:pt idx="310">
                  <c:v>4.9729843754632097E-4</c:v>
                </c:pt>
                <c:pt idx="311">
                  <c:v>4.972879527212037E-4</c:v>
                </c:pt>
                <c:pt idx="312">
                  <c:v>4.9727746949138573E-4</c:v>
                </c:pt>
                <c:pt idx="313">
                  <c:v>4.9726698785651751E-4</c:v>
                </c:pt>
                <c:pt idx="314">
                  <c:v>4.9725650781624984E-4</c:v>
                </c:pt>
                <c:pt idx="315">
                  <c:v>4.9724602937023337E-4</c:v>
                </c:pt>
                <c:pt idx="316">
                  <c:v>4.9723555251811888E-4</c:v>
                </c:pt>
                <c:pt idx="317">
                  <c:v>4.9722507725955738E-4</c:v>
                </c:pt>
                <c:pt idx="318">
                  <c:v>4.9721460359419996E-4</c:v>
                </c:pt>
                <c:pt idx="319">
                  <c:v>4.9720413152169773E-4</c:v>
                </c:pt>
                <c:pt idx="320">
                  <c:v>4.9719366104170189E-4</c:v>
                </c:pt>
                <c:pt idx="321">
                  <c:v>4.97183192153864E-4</c:v>
                </c:pt>
                <c:pt idx="322">
                  <c:v>4.9717272485783547E-4</c:v>
                </c:pt>
                <c:pt idx="323">
                  <c:v>4.9716225915326774E-4</c:v>
                </c:pt>
                <c:pt idx="324">
                  <c:v>4.9715179503981278E-4</c:v>
                </c:pt>
                <c:pt idx="325">
                  <c:v>4.9714133251712222E-4</c:v>
                </c:pt>
                <c:pt idx="326">
                  <c:v>4.9713087158484784E-4</c:v>
                </c:pt>
                <c:pt idx="327">
                  <c:v>4.971204122426417E-4</c:v>
                </c:pt>
                <c:pt idx="328">
                  <c:v>4.971099544901561E-4</c:v>
                </c:pt>
                <c:pt idx="329">
                  <c:v>4.9709949832704291E-4</c:v>
                </c:pt>
                <c:pt idx="330">
                  <c:v>4.9708904375295486E-4</c:v>
                </c:pt>
                <c:pt idx="331">
                  <c:v>4.9707859076754391E-4</c:v>
                </c:pt>
                <c:pt idx="332">
                  <c:v>4.9706813937046301E-4</c:v>
                </c:pt>
                <c:pt idx="333">
                  <c:v>4.9705768956136457E-4</c:v>
                </c:pt>
                <c:pt idx="334">
                  <c:v>4.9704724133990132E-4</c:v>
                </c:pt>
                <c:pt idx="335">
                  <c:v>4.970367947057261E-4</c:v>
                </c:pt>
                <c:pt idx="336">
                  <c:v>4.9702634965849196E-4</c:v>
                </c:pt>
                <c:pt idx="337">
                  <c:v>4.9701590619785185E-4</c:v>
                </c:pt>
                <c:pt idx="338">
                  <c:v>4.9700546432345904E-4</c:v>
                </c:pt>
                <c:pt idx="339">
                  <c:v>4.9699502403496648E-4</c:v>
                </c:pt>
                <c:pt idx="340">
                  <c:v>4.9698458533202776E-4</c:v>
                </c:pt>
                <c:pt idx="341">
                  <c:v>4.9697414821429638E-4</c:v>
                </c:pt>
                <c:pt idx="342">
                  <c:v>4.9696371268142571E-4</c:v>
                </c:pt>
                <c:pt idx="343">
                  <c:v>4.9695327873306968E-4</c:v>
                </c:pt>
                <c:pt idx="344">
                  <c:v>4.9694284636888188E-4</c:v>
                </c:pt>
                <c:pt idx="345">
                  <c:v>4.9693241558851624E-4</c:v>
                </c:pt>
                <c:pt idx="346">
                  <c:v>4.9692198639162658E-4</c:v>
                </c:pt>
                <c:pt idx="347">
                  <c:v>4.9691155877786724E-4</c:v>
                </c:pt>
                <c:pt idx="348">
                  <c:v>4.9690113274689237E-4</c:v>
                </c:pt>
                <c:pt idx="349">
                  <c:v>4.968907082983561E-4</c:v>
                </c:pt>
                <c:pt idx="350">
                  <c:v>4.9688028543191281E-4</c:v>
                </c:pt>
                <c:pt idx="351">
                  <c:v>4.9686986414721704E-4</c:v>
                </c:pt>
                <c:pt idx="352">
                  <c:v>4.968594444439235E-4</c:v>
                </c:pt>
                <c:pt idx="353">
                  <c:v>4.9684902632168685E-4</c:v>
                </c:pt>
                <c:pt idx="354">
                  <c:v>4.968386097801619E-4</c:v>
                </c:pt>
                <c:pt idx="355">
                  <c:v>4.9682819481900353E-4</c:v>
                </c:pt>
                <c:pt idx="356">
                  <c:v>4.9681778143786666E-4</c:v>
                </c:pt>
                <c:pt idx="357">
                  <c:v>4.968073696364066E-4</c:v>
                </c:pt>
                <c:pt idx="358">
                  <c:v>4.9679695941427836E-4</c:v>
                </c:pt>
                <c:pt idx="359">
                  <c:v>4.9678655077113761E-4</c:v>
                </c:pt>
                <c:pt idx="360">
                  <c:v>4.9677614370663935E-4</c:v>
                </c:pt>
                <c:pt idx="361">
                  <c:v>4.9676573822043924E-4</c:v>
                </c:pt>
                <c:pt idx="362">
                  <c:v>4.9675533431219304E-4</c:v>
                </c:pt>
                <c:pt idx="363">
                  <c:v>4.9674493198155641E-4</c:v>
                </c:pt>
                <c:pt idx="364">
                  <c:v>4.9673453122818523E-4</c:v>
                </c:pt>
                <c:pt idx="365">
                  <c:v>4.9672413205173536E-4</c:v>
                </c:pt>
                <c:pt idx="366">
                  <c:v>4.9671373445186301E-4</c:v>
                </c:pt>
                <c:pt idx="367">
                  <c:v>4.9670333842822417E-4</c:v>
                </c:pt>
                <c:pt idx="368">
                  <c:v>4.9669294398047503E-4</c:v>
                </c:pt>
                <c:pt idx="369">
                  <c:v>4.9668255110827211E-4</c:v>
                </c:pt>
                <c:pt idx="370">
                  <c:v>4.9667215981127183E-4</c:v>
                </c:pt>
                <c:pt idx="371">
                  <c:v>4.9666177008913072E-4</c:v>
                </c:pt>
                <c:pt idx="372">
                  <c:v>4.9665138194150541E-4</c:v>
                </c:pt>
                <c:pt idx="373">
                  <c:v>4.9664099536805264E-4</c:v>
                </c:pt>
                <c:pt idx="374">
                  <c:v>4.9663061036842938E-4</c:v>
                </c:pt>
                <c:pt idx="375">
                  <c:v>4.9662022694229257E-4</c:v>
                </c:pt>
                <c:pt idx="376">
                  <c:v>4.9660984508929928E-4</c:v>
                </c:pt>
                <c:pt idx="377">
                  <c:v>4.9659946480910659E-4</c:v>
                </c:pt>
                <c:pt idx="378">
                  <c:v>4.9658908610137188E-4</c:v>
                </c:pt>
                <c:pt idx="379">
                  <c:v>4.9657870896575255E-4</c:v>
                </c:pt>
                <c:pt idx="380">
                  <c:v>4.9656833340190598E-4</c:v>
                </c:pt>
                <c:pt idx="381">
                  <c:v>4.9655795940948991E-4</c:v>
                </c:pt>
                <c:pt idx="382">
                  <c:v>4.9654758698816181E-4</c:v>
                </c:pt>
                <c:pt idx="383">
                  <c:v>4.9653721613757975E-4</c:v>
                </c:pt>
                <c:pt idx="384">
                  <c:v>4.9652684685740122E-4</c:v>
                </c:pt>
                <c:pt idx="385">
                  <c:v>4.9651647914728447E-4</c:v>
                </c:pt>
                <c:pt idx="386">
                  <c:v>4.9650611300688767E-4</c:v>
                </c:pt>
                <c:pt idx="387">
                  <c:v>4.9649574843586885E-4</c:v>
                </c:pt>
                <c:pt idx="388">
                  <c:v>4.9648538543388648E-4</c:v>
                </c:pt>
                <c:pt idx="389">
                  <c:v>4.9647502400059873E-4</c:v>
                </c:pt>
                <c:pt idx="390">
                  <c:v>4.9646466413566439E-4</c:v>
                </c:pt>
                <c:pt idx="391">
                  <c:v>4.9645430583874182E-4</c:v>
                </c:pt>
                <c:pt idx="392">
                  <c:v>4.9644394910948984E-4</c:v>
                </c:pt>
                <c:pt idx="393">
                  <c:v>4.9643359394756714E-4</c:v>
                </c:pt>
                <c:pt idx="394">
                  <c:v>4.9642324035263272E-4</c:v>
                </c:pt>
                <c:pt idx="395">
                  <c:v>4.9641288832434562E-4</c:v>
                </c:pt>
                <c:pt idx="396">
                  <c:v>4.9640253786236484E-4</c:v>
                </c:pt>
                <c:pt idx="397">
                  <c:v>4.9639218896634974E-4</c:v>
                </c:pt>
                <c:pt idx="398">
                  <c:v>4.9638184163595966E-4</c:v>
                </c:pt>
                <c:pt idx="399">
                  <c:v>4.9637149587085383E-4</c:v>
                </c:pt>
                <c:pt idx="400">
                  <c:v>4.9636115167069181E-4</c:v>
                </c:pt>
                <c:pt idx="401">
                  <c:v>4.9635080903513338E-4</c:v>
                </c:pt>
                <c:pt idx="402">
                  <c:v>4.9634046796383821E-4</c:v>
                </c:pt>
                <c:pt idx="403">
                  <c:v>4.9633012845646607E-4</c:v>
                </c:pt>
                <c:pt idx="404">
                  <c:v>4.9631979051267686E-4</c:v>
                </c:pt>
                <c:pt idx="405">
                  <c:v>4.9630945413213056E-4</c:v>
                </c:pt>
                <c:pt idx="406">
                  <c:v>4.962991193144875E-4</c:v>
                </c:pt>
                <c:pt idx="407">
                  <c:v>4.9628878605940778E-4</c:v>
                </c:pt>
                <c:pt idx="408">
                  <c:v>4.9627845436655172E-4</c:v>
                </c:pt>
                <c:pt idx="409">
                  <c:v>4.9626812423557984E-4</c:v>
                </c:pt>
                <c:pt idx="410">
                  <c:v>4.962577956661526E-4</c:v>
                </c:pt>
                <c:pt idx="411">
                  <c:v>4.9624746865793072E-4</c:v>
                </c:pt>
                <c:pt idx="412">
                  <c:v>4.9623714321057476E-4</c:v>
                </c:pt>
                <c:pt idx="413">
                  <c:v>4.9622681932374579E-4</c:v>
                </c:pt>
                <c:pt idx="414">
                  <c:v>4.9621649699710456E-4</c:v>
                </c:pt>
                <c:pt idx="415">
                  <c:v>4.9620617623031226E-4</c:v>
                </c:pt>
                <c:pt idx="416">
                  <c:v>4.9619585702302986E-4</c:v>
                </c:pt>
                <c:pt idx="417">
                  <c:v>4.9618553937491865E-4</c:v>
                </c:pt>
                <c:pt idx="418">
                  <c:v>4.9617522328564015E-4</c:v>
                </c:pt>
                <c:pt idx="419">
                  <c:v>4.9616490875485555E-4</c:v>
                </c:pt>
                <c:pt idx="420">
                  <c:v>4.9615459578222657E-4</c:v>
                </c:pt>
                <c:pt idx="421">
                  <c:v>4.9614428436741472E-4</c:v>
                </c:pt>
                <c:pt idx="422">
                  <c:v>4.9613397451008184E-4</c:v>
                </c:pt>
                <c:pt idx="423">
                  <c:v>4.9612366620988978E-4</c:v>
                </c:pt>
                <c:pt idx="424">
                  <c:v>4.9611335946650047E-4</c:v>
                </c:pt>
                <c:pt idx="425">
                  <c:v>4.9610305427957586E-4</c:v>
                </c:pt>
                <c:pt idx="426">
                  <c:v>4.9609275064877822E-4</c:v>
                </c:pt>
                <c:pt idx="427">
                  <c:v>4.9608244857376983E-4</c:v>
                </c:pt>
                <c:pt idx="428">
                  <c:v>4.9607214805421306E-4</c:v>
                </c:pt>
                <c:pt idx="429">
                  <c:v>4.9606184908977007E-4</c:v>
                </c:pt>
                <c:pt idx="430">
                  <c:v>4.9605155168010368E-4</c:v>
                </c:pt>
                <c:pt idx="431">
                  <c:v>4.960412558248766E-4</c:v>
                </c:pt>
                <c:pt idx="432">
                  <c:v>4.960309615237513E-4</c:v>
                </c:pt>
                <c:pt idx="433">
                  <c:v>4.9602066877639083E-4</c:v>
                </c:pt>
                <c:pt idx="434">
                  <c:v>4.960103775824581E-4</c:v>
                </c:pt>
                <c:pt idx="435">
                  <c:v>4.9600008794161625E-4</c:v>
                </c:pt>
                <c:pt idx="436">
                  <c:v>4.9598979985352831E-4</c:v>
                </c:pt>
                <c:pt idx="437">
                  <c:v>4.9597951331785764E-4</c:v>
                </c:pt>
                <c:pt idx="438">
                  <c:v>4.9596922833426737E-4</c:v>
                </c:pt>
                <c:pt idx="439">
                  <c:v>4.9595894490242118E-4</c:v>
                </c:pt>
                <c:pt idx="440">
                  <c:v>4.9594866302198255E-4</c:v>
                </c:pt>
                <c:pt idx="441">
                  <c:v>4.9593838269261503E-4</c:v>
                </c:pt>
                <c:pt idx="442">
                  <c:v>4.9592810391398253E-4</c:v>
                </c:pt>
                <c:pt idx="443">
                  <c:v>4.9591782668574884E-4</c:v>
                </c:pt>
                <c:pt idx="444">
                  <c:v>4.9590755100757786E-4</c:v>
                </c:pt>
                <c:pt idx="445">
                  <c:v>4.958972768791338E-4</c:v>
                </c:pt>
                <c:pt idx="446">
                  <c:v>4.9588700430008067E-4</c:v>
                </c:pt>
                <c:pt idx="447">
                  <c:v>4.958767332700827E-4</c:v>
                </c:pt>
                <c:pt idx="448">
                  <c:v>4.9586646378880432E-4</c:v>
                </c:pt>
                <c:pt idx="449">
                  <c:v>4.9585619585590986E-4</c:v>
                </c:pt>
                <c:pt idx="450">
                  <c:v>4.9584592947106399E-4</c:v>
                </c:pt>
                <c:pt idx="451">
                  <c:v>4.9583566463393136E-4</c:v>
                </c:pt>
                <c:pt idx="452">
                  <c:v>4.9582540134417673E-4</c:v>
                </c:pt>
                <c:pt idx="453">
                  <c:v>4.9581513960146497E-4</c:v>
                </c:pt>
                <c:pt idx="454">
                  <c:v>4.9580487940546097E-4</c:v>
                </c:pt>
                <c:pt idx="455">
                  <c:v>4.9579462075582969E-4</c:v>
                </c:pt>
                <c:pt idx="456">
                  <c:v>4.9578436365223645E-4</c:v>
                </c:pt>
                <c:pt idx="457">
                  <c:v>4.9577410809434634E-4</c:v>
                </c:pt>
                <c:pt idx="458">
                  <c:v>4.9576385408182477E-4</c:v>
                </c:pt>
                <c:pt idx="459">
                  <c:v>4.9575360161433727E-4</c:v>
                </c:pt>
                <c:pt idx="460">
                  <c:v>4.9574335069154935E-4</c:v>
                </c:pt>
                <c:pt idx="461">
                  <c:v>4.9573310131312655E-4</c:v>
                </c:pt>
                <c:pt idx="462">
                  <c:v>4.9572285347873472E-4</c:v>
                </c:pt>
                <c:pt idx="463">
                  <c:v>4.9571260718803969E-4</c:v>
                </c:pt>
                <c:pt idx="464">
                  <c:v>4.9570236244070743E-4</c:v>
                </c:pt>
                <c:pt idx="465">
                  <c:v>4.95692119236404E-4</c:v>
                </c:pt>
                <c:pt idx="466">
                  <c:v>4.9568187757479537E-4</c:v>
                </c:pt>
                <c:pt idx="467">
                  <c:v>4.9567163745554781E-4</c:v>
                </c:pt>
                <c:pt idx="468">
                  <c:v>4.9566139887832782E-4</c:v>
                </c:pt>
                <c:pt idx="469">
                  <c:v>4.9565116184280169E-4</c:v>
                </c:pt>
                <c:pt idx="470">
                  <c:v>4.9564092634863614E-4</c:v>
                </c:pt>
                <c:pt idx="471">
                  <c:v>4.9563069239549765E-4</c:v>
                </c:pt>
                <c:pt idx="472">
                  <c:v>4.9562045998305295E-4</c:v>
                </c:pt>
                <c:pt idx="473">
                  <c:v>4.9561022911096897E-4</c:v>
                </c:pt>
                <c:pt idx="474">
                  <c:v>4.9559999977891254E-4</c:v>
                </c:pt>
                <c:pt idx="475">
                  <c:v>4.955897719865507E-4</c:v>
                </c:pt>
                <c:pt idx="476">
                  <c:v>4.9557954573355059E-4</c:v>
                </c:pt>
                <c:pt idx="477">
                  <c:v>4.9556932101957947E-4</c:v>
                </c:pt>
                <c:pt idx="478">
                  <c:v>4.9555909784430462E-4</c:v>
                </c:pt>
                <c:pt idx="479">
                  <c:v>4.9554887620739349E-4</c:v>
                </c:pt>
                <c:pt idx="480">
                  <c:v>4.9553865610851367E-4</c:v>
                </c:pt>
                <c:pt idx="481">
                  <c:v>4.9552843754733275E-4</c:v>
                </c:pt>
                <c:pt idx="482">
                  <c:v>4.9551822052351841E-4</c:v>
                </c:pt>
                <c:pt idx="483">
                  <c:v>4.9550800503673847E-4</c:v>
                </c:pt>
                <c:pt idx="484">
                  <c:v>4.9549779108666071E-4</c:v>
                </c:pt>
                <c:pt idx="485">
                  <c:v>4.9548757867295349E-4</c:v>
                </c:pt>
                <c:pt idx="486">
                  <c:v>4.954773677952846E-4</c:v>
                </c:pt>
                <c:pt idx="487">
                  <c:v>4.9546715845332238E-4</c:v>
                </c:pt>
                <c:pt idx="488">
                  <c:v>4.9545695064673518E-4</c:v>
                </c:pt>
                <c:pt idx="489">
                  <c:v>4.9544674437519134E-4</c:v>
                </c:pt>
                <c:pt idx="490">
                  <c:v>4.9543653963835942E-4</c:v>
                </c:pt>
                <c:pt idx="491">
                  <c:v>4.9542633643590798E-4</c:v>
                </c:pt>
                <c:pt idx="492">
                  <c:v>4.9541613476750568E-4</c:v>
                </c:pt>
                <c:pt idx="493">
                  <c:v>4.9540593463282142E-4</c:v>
                </c:pt>
                <c:pt idx="494">
                  <c:v>4.9539573603152418E-4</c:v>
                </c:pt>
                <c:pt idx="495">
                  <c:v>4.9538553896328274E-4</c:v>
                </c:pt>
                <c:pt idx="496">
                  <c:v>4.953753434277662E-4</c:v>
                </c:pt>
                <c:pt idx="497">
                  <c:v>4.9536514942464388E-4</c:v>
                </c:pt>
                <c:pt idx="498">
                  <c:v>4.953549569535851E-4</c:v>
                </c:pt>
                <c:pt idx="499">
                  <c:v>4.9534476601425907E-4</c:v>
                </c:pt>
                <c:pt idx="500">
                  <c:v>4.9533457660633543E-4</c:v>
                </c:pt>
                <c:pt idx="501">
                  <c:v>4.9532438872948372E-4</c:v>
                </c:pt>
                <c:pt idx="502">
                  <c:v>4.9531420238337369E-4</c:v>
                </c:pt>
                <c:pt idx="503">
                  <c:v>4.9530401756767498E-4</c:v>
                </c:pt>
                <c:pt idx="504">
                  <c:v>4.9529383428205756E-4</c:v>
                </c:pt>
                <c:pt idx="505">
                  <c:v>4.952836525261914E-4</c:v>
                </c:pt>
                <c:pt idx="506">
                  <c:v>4.9527347229974658E-4</c:v>
                </c:pt>
                <c:pt idx="507">
                  <c:v>4.9526329360239318E-4</c:v>
                </c:pt>
                <c:pt idx="508">
                  <c:v>4.9525311643380148E-4</c:v>
                </c:pt>
                <c:pt idx="509">
                  <c:v>4.952429407936419E-4</c:v>
                </c:pt>
                <c:pt idx="510">
                  <c:v>4.9523276668158494E-4</c:v>
                </c:pt>
                <c:pt idx="511">
                  <c:v>4.9522259409730122E-4</c:v>
                </c:pt>
                <c:pt idx="512">
                  <c:v>4.9521242304046114E-4</c:v>
                </c:pt>
                <c:pt idx="513">
                  <c:v>4.9520225351073566E-4</c:v>
                </c:pt>
                <c:pt idx="514">
                  <c:v>4.951920855077956E-4</c:v>
                </c:pt>
                <c:pt idx="515">
                  <c:v>4.951819190313118E-4</c:v>
                </c:pt>
                <c:pt idx="516">
                  <c:v>4.9517175408095554E-4</c:v>
                </c:pt>
                <c:pt idx="517">
                  <c:v>4.9516159065639775E-4</c:v>
                </c:pt>
                <c:pt idx="518">
                  <c:v>4.9515142875730959E-4</c:v>
                </c:pt>
                <c:pt idx="519">
                  <c:v>4.9514126838336267E-4</c:v>
                </c:pt>
                <c:pt idx="520">
                  <c:v>4.9513110953422826E-4</c:v>
                </c:pt>
                <c:pt idx="521">
                  <c:v>4.9512095220957794E-4</c:v>
                </c:pt>
                <c:pt idx="522">
                  <c:v>4.9511079640908332E-4</c:v>
                </c:pt>
                <c:pt idx="523">
                  <c:v>4.951006421324162E-4</c:v>
                </c:pt>
                <c:pt idx="524">
                  <c:v>4.9509048937924839E-4</c:v>
                </c:pt>
                <c:pt idx="525">
                  <c:v>4.9508033814925161E-4</c:v>
                </c:pt>
                <c:pt idx="526">
                  <c:v>4.950701884420982E-4</c:v>
                </c:pt>
                <c:pt idx="527">
                  <c:v>4.9506004025745998E-4</c:v>
                </c:pt>
                <c:pt idx="528">
                  <c:v>4.950498935950092E-4</c:v>
                </c:pt>
                <c:pt idx="529">
                  <c:v>4.950397484544183E-4</c:v>
                </c:pt>
                <c:pt idx="530">
                  <c:v>4.9502960483535966E-4</c:v>
                </c:pt>
                <c:pt idx="531">
                  <c:v>4.9501946273750573E-4</c:v>
                </c:pt>
                <c:pt idx="532">
                  <c:v>4.9500932216052908E-4</c:v>
                </c:pt>
                <c:pt idx="533">
                  <c:v>4.9499918310410239E-4</c:v>
                </c:pt>
                <c:pt idx="534">
                  <c:v>4.9498904556789867E-4</c:v>
                </c:pt>
                <c:pt idx="535">
                  <c:v>4.9497890955159049E-4</c:v>
                </c:pt>
                <c:pt idx="536">
                  <c:v>4.9496877505485106E-4</c:v>
                </c:pt>
                <c:pt idx="537">
                  <c:v>4.9495864207735329E-4</c:v>
                </c:pt>
                <c:pt idx="538">
                  <c:v>4.949485106187704E-4</c:v>
                </c:pt>
                <c:pt idx="539">
                  <c:v>4.9493838067877572E-4</c:v>
                </c:pt>
                <c:pt idx="540">
                  <c:v>4.9492825225704257E-4</c:v>
                </c:pt>
                <c:pt idx="541">
                  <c:v>4.949181253532445E-4</c:v>
                </c:pt>
                <c:pt idx="542">
                  <c:v>4.9490799996705496E-4</c:v>
                </c:pt>
                <c:pt idx="543">
                  <c:v>4.948978760981477E-4</c:v>
                </c:pt>
                <c:pt idx="544">
                  <c:v>4.9488775374619638E-4</c:v>
                </c:pt>
                <c:pt idx="545">
                  <c:v>4.9487763291087498E-4</c:v>
                </c:pt>
                <c:pt idx="546">
                  <c:v>4.9486751359185727E-4</c:v>
                </c:pt>
                <c:pt idx="547">
                  <c:v>4.9485739578881743E-4</c:v>
                </c:pt>
                <c:pt idx="548">
                  <c:v>4.9484727950142946E-4</c:v>
                </c:pt>
                <c:pt idx="549">
                  <c:v>4.9483716472936766E-4</c:v>
                </c:pt>
                <c:pt idx="550">
                  <c:v>4.9482705147230654E-4</c:v>
                </c:pt>
                <c:pt idx="551">
                  <c:v>4.9481693972992032E-4</c:v>
                </c:pt>
                <c:pt idx="552">
                  <c:v>4.948068295018835E-4</c:v>
                </c:pt>
                <c:pt idx="553">
                  <c:v>4.9479672078787073E-4</c:v>
                </c:pt>
                <c:pt idx="554">
                  <c:v>4.9478661358755684E-4</c:v>
                </c:pt>
                <c:pt idx="555">
                  <c:v>4.9477650790061647E-4</c:v>
                </c:pt>
                <c:pt idx="556">
                  <c:v>4.9476640372672469E-4</c:v>
                </c:pt>
                <c:pt idx="557">
                  <c:v>4.9475630106555644E-4</c:v>
                </c:pt>
                <c:pt idx="558">
                  <c:v>4.9474619991678669E-4</c:v>
                </c:pt>
                <c:pt idx="559">
                  <c:v>4.9473610028009083E-4</c:v>
                </c:pt>
                <c:pt idx="560">
                  <c:v>4.9472600215514392E-4</c:v>
                </c:pt>
                <c:pt idx="561">
                  <c:v>4.9471590554162157E-4</c:v>
                </c:pt>
                <c:pt idx="562">
                  <c:v>4.9470581043919916E-4</c:v>
                </c:pt>
                <c:pt idx="563">
                  <c:v>4.946957168475522E-4</c:v>
                </c:pt>
                <c:pt idx="564">
                  <c:v>4.946856247663564E-4</c:v>
                </c:pt>
                <c:pt idx="565">
                  <c:v>4.9467553419528748E-4</c:v>
                </c:pt>
                <c:pt idx="566">
                  <c:v>4.9466544513402147E-4</c:v>
                </c:pt>
                <c:pt idx="567">
                  <c:v>4.946553575822341E-4</c:v>
                </c:pt>
                <c:pt idx="568">
                  <c:v>4.9464527153960161E-4</c:v>
                </c:pt>
                <c:pt idx="569">
                  <c:v>4.9463518700579995E-4</c:v>
                </c:pt>
                <c:pt idx="570">
                  <c:v>4.9462510398050558E-4</c:v>
                </c:pt>
                <c:pt idx="571">
                  <c:v>4.9461502246339476E-4</c:v>
                </c:pt>
                <c:pt idx="572">
                  <c:v>4.9460494245414375E-4</c:v>
                </c:pt>
                <c:pt idx="573">
                  <c:v>4.9459486395242935E-4</c:v>
                </c:pt>
                <c:pt idx="574">
                  <c:v>4.9458478695792792E-4</c:v>
                </c:pt>
                <c:pt idx="575">
                  <c:v>4.9457471147031648E-4</c:v>
                </c:pt>
                <c:pt idx="576">
                  <c:v>4.9456463748927151E-4</c:v>
                </c:pt>
                <c:pt idx="577">
                  <c:v>4.9455456501447013E-4</c:v>
                </c:pt>
                <c:pt idx="578">
                  <c:v>4.9454449404558935E-4</c:v>
                </c:pt>
                <c:pt idx="579">
                  <c:v>4.9453442458230609E-4</c:v>
                </c:pt>
                <c:pt idx="580">
                  <c:v>4.9452435662429768E-4</c:v>
                </c:pt>
                <c:pt idx="581">
                  <c:v>4.9451429017124135E-4</c:v>
                </c:pt>
                <c:pt idx="582">
                  <c:v>4.9450422522281446E-4</c:v>
                </c:pt>
                <c:pt idx="583">
                  <c:v>4.9449416177869466E-4</c:v>
                </c:pt>
                <c:pt idx="584">
                  <c:v>4.944840998385593E-4</c:v>
                </c:pt>
                <c:pt idx="585">
                  <c:v>4.9447403940208615E-4</c:v>
                </c:pt>
                <c:pt idx="586">
                  <c:v>4.9446398046895299E-4</c:v>
                </c:pt>
                <c:pt idx="587">
                  <c:v>4.9445392303883748E-4</c:v>
                </c:pt>
                <c:pt idx="588">
                  <c:v>4.9444386711141794E-4</c:v>
                </c:pt>
                <c:pt idx="589">
                  <c:v>4.9443381268637215E-4</c:v>
                </c:pt>
                <c:pt idx="590">
                  <c:v>4.944237597633781E-4</c:v>
                </c:pt>
                <c:pt idx="591">
                  <c:v>4.9441370834211443E-4</c:v>
                </c:pt>
                <c:pt idx="592">
                  <c:v>4.9440365842225924E-4</c:v>
                </c:pt>
                <c:pt idx="593">
                  <c:v>4.9439361000349084E-4</c:v>
                </c:pt>
                <c:pt idx="594">
                  <c:v>4.94383563085488E-4</c:v>
                </c:pt>
                <c:pt idx="595">
                  <c:v>4.9437351766792924E-4</c:v>
                </c:pt>
                <c:pt idx="596">
                  <c:v>4.943634737504931E-4</c:v>
                </c:pt>
                <c:pt idx="597">
                  <c:v>4.9435343133285854E-4</c:v>
                </c:pt>
                <c:pt idx="598">
                  <c:v>4.9434339041470442E-4</c:v>
                </c:pt>
                <c:pt idx="599">
                  <c:v>4.9433335099570972E-4</c:v>
                </c:pt>
                <c:pt idx="600">
                  <c:v>4.9432331307555351E-4</c:v>
                </c:pt>
                <c:pt idx="601">
                  <c:v>4.9431327665391497E-4</c:v>
                </c:pt>
                <c:pt idx="602">
                  <c:v>4.9430324173047339E-4</c:v>
                </c:pt>
                <c:pt idx="603">
                  <c:v>4.9429320830490808E-4</c:v>
                </c:pt>
                <c:pt idx="604">
                  <c:v>4.9428317637689853E-4</c:v>
                </c:pt>
                <c:pt idx="605">
                  <c:v>4.9427314594612437E-4</c:v>
                </c:pt>
                <c:pt idx="606">
                  <c:v>4.9426311701226511E-4</c:v>
                </c:pt>
                <c:pt idx="607">
                  <c:v>4.9425308957500047E-4</c:v>
                </c:pt>
                <c:pt idx="608">
                  <c:v>4.9424306363401039E-4</c:v>
                </c:pt>
                <c:pt idx="609">
                  <c:v>4.9423303918897483E-4</c:v>
                </c:pt>
                <c:pt idx="610">
                  <c:v>4.9422301623957372E-4</c:v>
                </c:pt>
                <c:pt idx="611">
                  <c:v>4.9421299478548722E-4</c:v>
                </c:pt>
                <c:pt idx="612">
                  <c:v>4.942029748263955E-4</c:v>
                </c:pt>
                <c:pt idx="613">
                  <c:v>4.9419295636197883E-4</c:v>
                </c:pt>
                <c:pt idx="614">
                  <c:v>4.9418293939191768E-4</c:v>
                </c:pt>
                <c:pt idx="615">
                  <c:v>4.9417292391589255E-4</c:v>
                </c:pt>
                <c:pt idx="616">
                  <c:v>4.9416290993358402E-4</c:v>
                </c:pt>
                <c:pt idx="617">
                  <c:v>4.941528974446727E-4</c:v>
                </c:pt>
                <c:pt idx="618">
                  <c:v>4.9414288644883929E-4</c:v>
                </c:pt>
                <c:pt idx="619">
                  <c:v>4.941328769457648E-4</c:v>
                </c:pt>
                <c:pt idx="620">
                  <c:v>4.9412286893513017E-4</c:v>
                </c:pt>
                <c:pt idx="621">
                  <c:v>4.9411286241661642E-4</c:v>
                </c:pt>
                <c:pt idx="622">
                  <c:v>4.9410285738990469E-4</c:v>
                </c:pt>
                <c:pt idx="623">
                  <c:v>4.9409285385467621E-4</c:v>
                </c:pt>
                <c:pt idx="624">
                  <c:v>4.9408285181061224E-4</c:v>
                </c:pt>
                <c:pt idx="625">
                  <c:v>4.9407285125739435E-4</c:v>
                </c:pt>
                <c:pt idx="626">
                  <c:v>4.9406285219470399E-4</c:v>
                </c:pt>
                <c:pt idx="627">
                  <c:v>4.9405285462222274E-4</c:v>
                </c:pt>
                <c:pt idx="628">
                  <c:v>4.9404285853963249E-4</c:v>
                </c:pt>
                <c:pt idx="629">
                  <c:v>4.9403286394661481E-4</c:v>
                </c:pt>
                <c:pt idx="630">
                  <c:v>4.940228708428516E-4</c:v>
                </c:pt>
                <c:pt idx="631">
                  <c:v>4.9401287922802486E-4</c:v>
                </c:pt>
                <c:pt idx="632">
                  <c:v>4.9400288910181691E-4</c:v>
                </c:pt>
                <c:pt idx="633">
                  <c:v>4.9399290046390956E-4</c:v>
                </c:pt>
                <c:pt idx="634">
                  <c:v>4.9398291331398533E-4</c:v>
                </c:pt>
                <c:pt idx="635">
                  <c:v>4.9397292765172645E-4</c:v>
                </c:pt>
                <c:pt idx="636">
                  <c:v>4.9396294347681536E-4</c:v>
                </c:pt>
                <c:pt idx="637">
                  <c:v>4.9395296078893461E-4</c:v>
                </c:pt>
                <c:pt idx="638">
                  <c:v>4.9394297958776695E-4</c:v>
                </c:pt>
                <c:pt idx="639">
                  <c:v>4.9393299987299493E-4</c:v>
                </c:pt>
                <c:pt idx="640">
                  <c:v>4.9392302164430143E-4</c:v>
                </c:pt>
                <c:pt idx="641">
                  <c:v>4.9391304490136942E-4</c:v>
                </c:pt>
                <c:pt idx="642">
                  <c:v>4.9390306964388177E-4</c:v>
                </c:pt>
                <c:pt idx="643">
                  <c:v>4.9389309587152179E-4</c:v>
                </c:pt>
                <c:pt idx="644">
                  <c:v>4.9388312358397246E-4</c:v>
                </c:pt>
                <c:pt idx="645">
                  <c:v>4.9387315278091718E-4</c:v>
                </c:pt>
                <c:pt idx="646">
                  <c:v>4.9386318346203927E-4</c:v>
                </c:pt>
                <c:pt idx="647">
                  <c:v>4.9385321562702214E-4</c:v>
                </c:pt>
                <c:pt idx="648">
                  <c:v>4.9384324927554952E-4</c:v>
                </c:pt>
                <c:pt idx="649">
                  <c:v>4.9383328440730494E-4</c:v>
                </c:pt>
                <c:pt idx="650">
                  <c:v>4.9382332102197214E-4</c:v>
                </c:pt>
                <c:pt idx="651">
                  <c:v>4.9381335911923506E-4</c:v>
                </c:pt>
                <c:pt idx="652">
                  <c:v>4.9380339869877757E-4</c:v>
                </c:pt>
                <c:pt idx="653">
                  <c:v>4.937934397602836E-4</c:v>
                </c:pt>
                <c:pt idx="654">
                  <c:v>4.9378348230343734E-4</c:v>
                </c:pt>
                <c:pt idx="655">
                  <c:v>4.9377352632792295E-4</c:v>
                </c:pt>
                <c:pt idx="656">
                  <c:v>4.9376357183342483E-4</c:v>
                </c:pt>
                <c:pt idx="657">
                  <c:v>4.9375361881962736E-4</c:v>
                </c:pt>
                <c:pt idx="658">
                  <c:v>4.9374366728621494E-4</c:v>
                </c:pt>
                <c:pt idx="659">
                  <c:v>4.9373371723287216E-4</c:v>
                </c:pt>
                <c:pt idx="660">
                  <c:v>4.9372376865928363E-4</c:v>
                </c:pt>
                <c:pt idx="661">
                  <c:v>4.9371382156513429E-4</c:v>
                </c:pt>
                <c:pt idx="662">
                  <c:v>4.9370387595010885E-4</c:v>
                </c:pt>
                <c:pt idx="663">
                  <c:v>4.9369393181389223E-4</c:v>
                </c:pt>
                <c:pt idx="664">
                  <c:v>4.936839891561697E-4</c:v>
                </c:pt>
                <c:pt idx="665">
                  <c:v>4.9367404797662597E-4</c:v>
                </c:pt>
                <c:pt idx="666">
                  <c:v>4.9366410827494662E-4</c:v>
                </c:pt>
                <c:pt idx="667">
                  <c:v>4.9365417005081691E-4</c:v>
                </c:pt>
                <c:pt idx="668">
                  <c:v>4.9364423330392209E-4</c:v>
                </c:pt>
                <c:pt idx="669">
                  <c:v>4.9363429803394774E-4</c:v>
                </c:pt>
                <c:pt idx="670">
                  <c:v>4.9362436424057934E-4</c:v>
                </c:pt>
                <c:pt idx="671">
                  <c:v>4.9361443192350268E-4</c:v>
                </c:pt>
                <c:pt idx="672">
                  <c:v>4.9360450108240368E-4</c:v>
                </c:pt>
                <c:pt idx="673">
                  <c:v>4.9359457171696791E-4</c:v>
                </c:pt>
                <c:pt idx="674">
                  <c:v>4.9358464382688149E-4</c:v>
                </c:pt>
                <c:pt idx="675">
                  <c:v>4.9357471741183034E-4</c:v>
                </c:pt>
                <c:pt idx="676">
                  <c:v>4.9356479247150079E-4</c:v>
                </c:pt>
                <c:pt idx="677">
                  <c:v>4.9355486900557887E-4</c:v>
                </c:pt>
                <c:pt idx="678">
                  <c:v>4.93544947013751E-4</c:v>
                </c:pt>
                <c:pt idx="679">
                  <c:v>4.9353502649570355E-4</c:v>
                </c:pt>
                <c:pt idx="680">
                  <c:v>4.9352510745112295E-4</c:v>
                </c:pt>
                <c:pt idx="681">
                  <c:v>4.9351518987969599E-4</c:v>
                </c:pt>
                <c:pt idx="682">
                  <c:v>4.9350527378110931E-4</c:v>
                </c:pt>
                <c:pt idx="683">
                  <c:v>4.934953591550496E-4</c:v>
                </c:pt>
                <c:pt idx="684">
                  <c:v>4.9348544600120363E-4</c:v>
                </c:pt>
                <c:pt idx="685">
                  <c:v>4.934755343192586E-4</c:v>
                </c:pt>
                <c:pt idx="686">
                  <c:v>4.9346562410890128E-4</c:v>
                </c:pt>
                <c:pt idx="687">
                  <c:v>4.93455715369819E-4</c:v>
                </c:pt>
                <c:pt idx="688">
                  <c:v>4.9344580810169896E-4</c:v>
                </c:pt>
                <c:pt idx="689">
                  <c:v>4.9343590230422848E-4</c:v>
                </c:pt>
                <c:pt idx="690">
                  <c:v>4.9342599797709498E-4</c:v>
                </c:pt>
                <c:pt idx="691">
                  <c:v>4.9341609511998588E-4</c:v>
                </c:pt>
                <c:pt idx="692">
                  <c:v>4.9340619373258883E-4</c:v>
                </c:pt>
                <c:pt idx="693">
                  <c:v>4.9339629381459158E-4</c:v>
                </c:pt>
                <c:pt idx="694">
                  <c:v>4.9338639536568188E-4</c:v>
                </c:pt>
                <c:pt idx="695">
                  <c:v>4.9337649838554747E-4</c:v>
                </c:pt>
                <c:pt idx="696">
                  <c:v>4.9336660287387644E-4</c:v>
                </c:pt>
                <c:pt idx="697">
                  <c:v>4.9335670883035674E-4</c:v>
                </c:pt>
                <c:pt idx="698">
                  <c:v>4.9334681625467656E-4</c:v>
                </c:pt>
                <c:pt idx="699">
                  <c:v>4.933369251465242E-4</c:v>
                </c:pt>
                <c:pt idx="700">
                  <c:v>4.9332703550558784E-4</c:v>
                </c:pt>
                <c:pt idx="701">
                  <c:v>4.9331714733155609E-4</c:v>
                </c:pt>
                <c:pt idx="702">
                  <c:v>4.9330726062411735E-4</c:v>
                </c:pt>
                <c:pt idx="703">
                  <c:v>4.9329737538296003E-4</c:v>
                </c:pt>
                <c:pt idx="704">
                  <c:v>4.9328749160777307E-4</c:v>
                </c:pt>
                <c:pt idx="705">
                  <c:v>4.9327760929824519E-4</c:v>
                </c:pt>
                <c:pt idx="706">
                  <c:v>4.9326772845406522E-4</c:v>
                </c:pt>
                <c:pt idx="707">
                  <c:v>4.9325784907492212E-4</c:v>
                </c:pt>
                <c:pt idx="708">
                  <c:v>4.9324797116050481E-4</c:v>
                </c:pt>
                <c:pt idx="709">
                  <c:v>4.9323809471050269E-4</c:v>
                </c:pt>
                <c:pt idx="710">
                  <c:v>4.9322821972460479E-4</c:v>
                </c:pt>
                <c:pt idx="711">
                  <c:v>4.932183462025005E-4</c:v>
                </c:pt>
                <c:pt idx="712">
                  <c:v>4.9320847414387929E-4</c:v>
                </c:pt>
                <c:pt idx="713">
                  <c:v>4.9319860354843056E-4</c:v>
                </c:pt>
                <c:pt idx="714">
                  <c:v>4.9318873441584388E-4</c:v>
                </c:pt>
                <c:pt idx="715">
                  <c:v>4.9317886674580885E-4</c:v>
                </c:pt>
                <c:pt idx="716">
                  <c:v>4.9316900053801539E-4</c:v>
                </c:pt>
                <c:pt idx="717">
                  <c:v>4.931591357921533E-4</c:v>
                </c:pt>
                <c:pt idx="718">
                  <c:v>4.9314927250791263E-4</c:v>
                </c:pt>
                <c:pt idx="719">
                  <c:v>4.9313941068498328E-4</c:v>
                </c:pt>
                <c:pt idx="720">
                  <c:v>4.9312955032305538E-4</c:v>
                </c:pt>
                <c:pt idx="721">
                  <c:v>4.931196914218193E-4</c:v>
                </c:pt>
                <c:pt idx="722">
                  <c:v>4.9310983398096516E-4</c:v>
                </c:pt>
                <c:pt idx="723">
                  <c:v>4.9309997800018354E-4</c:v>
                </c:pt>
                <c:pt idx="724">
                  <c:v>4.9309012347916467E-4</c:v>
                </c:pt>
                <c:pt idx="725">
                  <c:v>4.9308027041759935E-4</c:v>
                </c:pt>
                <c:pt idx="726">
                  <c:v>4.9307041881517814E-4</c:v>
                </c:pt>
                <c:pt idx="727">
                  <c:v>4.9306056867159183E-4</c:v>
                </c:pt>
                <c:pt idx="728">
                  <c:v>4.9305071998653131E-4</c:v>
                </c:pt>
                <c:pt idx="729">
                  <c:v>4.9304087275968747E-4</c:v>
                </c:pt>
                <c:pt idx="730">
                  <c:v>4.9303102699075143E-4</c:v>
                </c:pt>
                <c:pt idx="731">
                  <c:v>4.9302118267941408E-4</c:v>
                </c:pt>
                <c:pt idx="732">
                  <c:v>4.9301133982536686E-4</c:v>
                </c:pt>
                <c:pt idx="733">
                  <c:v>4.9300149842830098E-4</c:v>
                </c:pt>
                <c:pt idx="734">
                  <c:v>4.9299165848790778E-4</c:v>
                </c:pt>
                <c:pt idx="735">
                  <c:v>4.9298182000387868E-4</c:v>
                </c:pt>
                <c:pt idx="736">
                  <c:v>4.9297198297590546E-4</c:v>
                </c:pt>
                <c:pt idx="737">
                  <c:v>4.9296214740367954E-4</c:v>
                </c:pt>
                <c:pt idx="738">
                  <c:v>4.9295231328689291E-4</c:v>
                </c:pt>
                <c:pt idx="739">
                  <c:v>4.9294248062523721E-4</c:v>
                </c:pt>
                <c:pt idx="740">
                  <c:v>4.9293264941840432E-4</c:v>
                </c:pt>
                <c:pt idx="741">
                  <c:v>4.9292281966608644E-4</c:v>
                </c:pt>
                <c:pt idx="742">
                  <c:v>4.9291299136797564E-4</c:v>
                </c:pt>
                <c:pt idx="743">
                  <c:v>4.9290316452376402E-4</c:v>
                </c:pt>
                <c:pt idx="744">
                  <c:v>4.9289333913314388E-4</c:v>
                </c:pt>
                <c:pt idx="745">
                  <c:v>4.9288351519580751E-4</c:v>
                </c:pt>
                <c:pt idx="746">
                  <c:v>4.9287369271144757E-4</c:v>
                </c:pt>
                <c:pt idx="747">
                  <c:v>4.9286387167975644E-4</c:v>
                </c:pt>
                <c:pt idx="748">
                  <c:v>4.9285405210042676E-4</c:v>
                </c:pt>
                <c:pt idx="749">
                  <c:v>4.9284423397315139E-4</c:v>
                </c:pt>
                <c:pt idx="750">
                  <c:v>4.9283441729762304E-4</c:v>
                </c:pt>
                <c:pt idx="751">
                  <c:v>4.9282460207353469E-4</c:v>
                </c:pt>
                <c:pt idx="752">
                  <c:v>4.9281478830057917E-4</c:v>
                </c:pt>
                <c:pt idx="753">
                  <c:v>4.9280497597844965E-4</c:v>
                </c:pt>
                <c:pt idx="754">
                  <c:v>4.927951651068392E-4</c:v>
                </c:pt>
                <c:pt idx="755">
                  <c:v>4.9278535568544131E-4</c:v>
                </c:pt>
                <c:pt idx="756">
                  <c:v>4.9277554771394916E-4</c:v>
                </c:pt>
                <c:pt idx="757">
                  <c:v>4.9276574119205612E-4</c:v>
                </c:pt>
                <c:pt idx="758">
                  <c:v>4.9275593611945593E-4</c:v>
                </c:pt>
                <c:pt idx="759">
                  <c:v>4.9274613249584206E-4</c:v>
                </c:pt>
                <c:pt idx="760">
                  <c:v>4.9273633032090823E-4</c:v>
                </c:pt>
                <c:pt idx="761">
                  <c:v>4.9272652959434827E-4</c:v>
                </c:pt>
                <c:pt idx="762">
                  <c:v>4.9271673031585589E-4</c:v>
                </c:pt>
                <c:pt idx="763">
                  <c:v>4.9270693248512534E-4</c:v>
                </c:pt>
                <c:pt idx="764">
                  <c:v>4.9269713610185055E-4</c:v>
                </c:pt>
                <c:pt idx="765">
                  <c:v>4.9268734116572556E-4</c:v>
                </c:pt>
                <c:pt idx="766">
                  <c:v>4.9267754767644474E-4</c:v>
                </c:pt>
                <c:pt idx="767">
                  <c:v>4.9266775563370233E-4</c:v>
                </c:pt>
                <c:pt idx="768">
                  <c:v>4.9265796503719281E-4</c:v>
                </c:pt>
                <c:pt idx="769">
                  <c:v>4.9264817588661066E-4</c:v>
                </c:pt>
                <c:pt idx="770">
                  <c:v>4.9263838818165045E-4</c:v>
                </c:pt>
                <c:pt idx="771">
                  <c:v>4.9262860192200687E-4</c:v>
                </c:pt>
                <c:pt idx="772">
                  <c:v>4.9261881710737461E-4</c:v>
                </c:pt>
                <c:pt idx="773">
                  <c:v>4.9260903373744868E-4</c:v>
                </c:pt>
                <c:pt idx="774">
                  <c:v>4.9259925181192388E-4</c:v>
                </c:pt>
                <c:pt idx="775">
                  <c:v>4.9258947133049523E-4</c:v>
                </c:pt>
                <c:pt idx="776">
                  <c:v>4.9257969229285796E-4</c:v>
                </c:pt>
                <c:pt idx="777">
                  <c:v>4.9256991469870718E-4</c:v>
                </c:pt>
                <c:pt idx="778">
                  <c:v>4.9256013854773813E-4</c:v>
                </c:pt>
                <c:pt idx="779">
                  <c:v>4.9255036383964636E-4</c:v>
                </c:pt>
                <c:pt idx="780">
                  <c:v>4.9254059057412722E-4</c:v>
                </c:pt>
                <c:pt idx="781">
                  <c:v>4.9253081875087626E-4</c:v>
                </c:pt>
                <c:pt idx="782">
                  <c:v>4.9252104836958925E-4</c:v>
                </c:pt>
                <c:pt idx="783">
                  <c:v>4.9251127942996176E-4</c:v>
                </c:pt>
                <c:pt idx="784">
                  <c:v>4.9250151193168965E-4</c:v>
                </c:pt>
                <c:pt idx="785">
                  <c:v>4.9249174587446892E-4</c:v>
                </c:pt>
                <c:pt idx="786">
                  <c:v>4.9248198125799556E-4</c:v>
                </c:pt>
                <c:pt idx="787">
                  <c:v>4.9247221808196556E-4</c:v>
                </c:pt>
                <c:pt idx="788">
                  <c:v>4.9246245634607512E-4</c:v>
                </c:pt>
                <c:pt idx="789">
                  <c:v>4.9245269605002057E-4</c:v>
                </c:pt>
                <c:pt idx="790">
                  <c:v>4.924429371934981E-4</c:v>
                </c:pt>
                <c:pt idx="791">
                  <c:v>4.9243317977620425E-4</c:v>
                </c:pt>
                <c:pt idx="792">
                  <c:v>4.9242342379783555E-4</c:v>
                </c:pt>
                <c:pt idx="793">
                  <c:v>4.9241366925808865E-4</c:v>
                </c:pt>
                <c:pt idx="794">
                  <c:v>4.9240391615666017E-4</c:v>
                </c:pt>
                <c:pt idx="795">
                  <c:v>4.9239416449324699E-4</c:v>
                </c:pt>
                <c:pt idx="796">
                  <c:v>4.9238441426754584E-4</c:v>
                </c:pt>
                <c:pt idx="797">
                  <c:v>4.923746654792538E-4</c:v>
                </c:pt>
                <c:pt idx="798">
                  <c:v>4.9236491812806784E-4</c:v>
                </c:pt>
                <c:pt idx="799">
                  <c:v>4.9235517221368514E-4</c:v>
                </c:pt>
                <c:pt idx="800">
                  <c:v>4.9234542773580288E-4</c:v>
                </c:pt>
                <c:pt idx="801">
                  <c:v>4.9233568469411845E-4</c:v>
                </c:pt>
                <c:pt idx="802">
                  <c:v>4.9232594308832927E-4</c:v>
                </c:pt>
                <c:pt idx="803">
                  <c:v>4.9231620291813262E-4</c:v>
                </c:pt>
                <c:pt idx="804">
                  <c:v>4.9230646418322633E-4</c:v>
                </c:pt>
                <c:pt idx="805">
                  <c:v>4.9229672688330802E-4</c:v>
                </c:pt>
                <c:pt idx="806">
                  <c:v>4.922869910180752E-4</c:v>
                </c:pt>
                <c:pt idx="807">
                  <c:v>4.9227725658722592E-4</c:v>
                </c:pt>
                <c:pt idx="808">
                  <c:v>4.9226752359045789E-4</c:v>
                </c:pt>
                <c:pt idx="809">
                  <c:v>4.9225779202746939E-4</c:v>
                </c:pt>
                <c:pt idx="810">
                  <c:v>4.9224806189795836E-4</c:v>
                </c:pt>
                <c:pt idx="811">
                  <c:v>4.9223833320162318E-4</c:v>
                </c:pt>
                <c:pt idx="812">
                  <c:v>4.9222860593816178E-4</c:v>
                </c:pt>
                <c:pt idx="813">
                  <c:v>4.9221888010727276E-4</c:v>
                </c:pt>
                <c:pt idx="814">
                  <c:v>4.9220915570865459E-4</c:v>
                </c:pt>
                <c:pt idx="815">
                  <c:v>4.9219943274200555E-4</c:v>
                </c:pt>
                <c:pt idx="816">
                  <c:v>4.9218971120702445E-4</c:v>
                </c:pt>
                <c:pt idx="817">
                  <c:v>4.9217999110340988E-4</c:v>
                </c:pt>
                <c:pt idx="818">
                  <c:v>4.9217027243086075E-4</c:v>
                </c:pt>
                <c:pt idx="819">
                  <c:v>4.9216055518907587E-4</c:v>
                </c:pt>
                <c:pt idx="820">
                  <c:v>4.9215083937775416E-4</c:v>
                </c:pt>
                <c:pt idx="821">
                  <c:v>4.9214112499659486E-4</c:v>
                </c:pt>
                <c:pt idx="822">
                  <c:v>4.9213141204529701E-4</c:v>
                </c:pt>
                <c:pt idx="823">
                  <c:v>4.9212170052355972E-4</c:v>
                </c:pt>
                <c:pt idx="824">
                  <c:v>4.9211199043108235E-4</c:v>
                </c:pt>
                <c:pt idx="825">
                  <c:v>4.9210228176756426E-4</c:v>
                </c:pt>
                <c:pt idx="826">
                  <c:v>4.9209257453270512E-4</c:v>
                </c:pt>
                <c:pt idx="827">
                  <c:v>4.9208286872620439E-4</c:v>
                </c:pt>
                <c:pt idx="828">
                  <c:v>4.9207316434776163E-4</c:v>
                </c:pt>
                <c:pt idx="829">
                  <c:v>4.9206346139707674E-4</c:v>
                </c:pt>
                <c:pt idx="830">
                  <c:v>4.9205375987384939E-4</c:v>
                </c:pt>
                <c:pt idx="831">
                  <c:v>4.9204405977777981E-4</c:v>
                </c:pt>
                <c:pt idx="832">
                  <c:v>4.9203436110856766E-4</c:v>
                </c:pt>
                <c:pt idx="833">
                  <c:v>4.9202466386591317E-4</c:v>
                </c:pt>
                <c:pt idx="834">
                  <c:v>4.9201496804951656E-4</c:v>
                </c:pt>
                <c:pt idx="835">
                  <c:v>4.9200527365907793E-4</c:v>
                </c:pt>
                <c:pt idx="836">
                  <c:v>4.9199558069429772E-4</c:v>
                </c:pt>
                <c:pt idx="837">
                  <c:v>4.9198588915487637E-4</c:v>
                </c:pt>
                <c:pt idx="838">
                  <c:v>4.9197619904051441E-4</c:v>
                </c:pt>
                <c:pt idx="839">
                  <c:v>4.919665103509125E-4</c:v>
                </c:pt>
                <c:pt idx="840">
                  <c:v>4.9195682308577119E-4</c:v>
                </c:pt>
                <c:pt idx="841">
                  <c:v>4.9194713724479144E-4</c:v>
                </c:pt>
                <c:pt idx="842">
                  <c:v>4.9193745282767392E-4</c:v>
                </c:pt>
                <c:pt idx="843">
                  <c:v>4.919277698341197E-4</c:v>
                </c:pt>
                <c:pt idx="844">
                  <c:v>4.9191808826382977E-4</c:v>
                </c:pt>
                <c:pt idx="845">
                  <c:v>4.9190840811650521E-4</c:v>
                </c:pt>
                <c:pt idx="846">
                  <c:v>4.9189872939184743E-4</c:v>
                </c:pt>
                <c:pt idx="847">
                  <c:v>4.9188905208955741E-4</c:v>
                </c:pt>
                <c:pt idx="848">
                  <c:v>4.9187937620933677E-4</c:v>
                </c:pt>
                <c:pt idx="849">
                  <c:v>4.9186970175088692E-4</c:v>
                </c:pt>
                <c:pt idx="850">
                  <c:v>4.918600287139095E-4</c:v>
                </c:pt>
                <c:pt idx="851">
                  <c:v>4.9185035709810602E-4</c:v>
                </c:pt>
                <c:pt idx="852">
                  <c:v>4.9184068690317812E-4</c:v>
                </c:pt>
                <c:pt idx="853">
                  <c:v>4.9183101812882784E-4</c:v>
                </c:pt>
                <c:pt idx="854">
                  <c:v>4.9182135077475682E-4</c:v>
                </c:pt>
                <c:pt idx="855">
                  <c:v>4.9181168484066723E-4</c:v>
                </c:pt>
                <c:pt idx="856">
                  <c:v>4.9180202032626113E-4</c:v>
                </c:pt>
                <c:pt idx="857">
                  <c:v>4.9179235723124058E-4</c:v>
                </c:pt>
                <c:pt idx="858">
                  <c:v>4.9178269555530786E-4</c:v>
                </c:pt>
                <c:pt idx="859">
                  <c:v>4.9177303529816525E-4</c:v>
                </c:pt>
                <c:pt idx="860">
                  <c:v>4.9176337645951524E-4</c:v>
                </c:pt>
                <c:pt idx="861">
                  <c:v>4.9175371903906033E-4</c:v>
                </c:pt>
                <c:pt idx="862">
                  <c:v>4.9174406303650301E-4</c:v>
                </c:pt>
                <c:pt idx="863">
                  <c:v>4.9173440845154599E-4</c:v>
                </c:pt>
                <c:pt idx="864">
                  <c:v>4.9172475528389198E-4</c:v>
                </c:pt>
                <c:pt idx="865">
                  <c:v>4.9171510353324382E-4</c:v>
                </c:pt>
                <c:pt idx="866">
                  <c:v>4.9170545319930452E-4</c:v>
                </c:pt>
                <c:pt idx="867">
                  <c:v>4.9169580428177692E-4</c:v>
                </c:pt>
                <c:pt idx="868">
                  <c:v>4.9168615678036427E-4</c:v>
                </c:pt>
                <c:pt idx="869">
                  <c:v>4.9167651069476959E-4</c:v>
                </c:pt>
                <c:pt idx="870">
                  <c:v>4.9166686602469627E-4</c:v>
                </c:pt>
                <c:pt idx="871">
                  <c:v>4.9165722276984776E-4</c:v>
                </c:pt>
                <c:pt idx="872">
                  <c:v>4.9164758092992732E-4</c:v>
                </c:pt>
                <c:pt idx="873">
                  <c:v>4.9163794050463843E-4</c:v>
                </c:pt>
                <c:pt idx="874">
                  <c:v>4.9162830149368476E-4</c:v>
                </c:pt>
                <c:pt idx="875">
                  <c:v>4.9161866389677011E-4</c:v>
                </c:pt>
                <c:pt idx="876">
                  <c:v>4.9160902771359797E-4</c:v>
                </c:pt>
                <c:pt idx="877">
                  <c:v>4.9159939294387243E-4</c:v>
                </c:pt>
                <c:pt idx="878">
                  <c:v>4.9158975958729742E-4</c:v>
                </c:pt>
                <c:pt idx="879">
                  <c:v>4.9158012764357684E-4</c:v>
                </c:pt>
                <c:pt idx="880">
                  <c:v>4.915704971124148E-4</c:v>
                </c:pt>
                <c:pt idx="881">
                  <c:v>4.9156086799351576E-4</c:v>
                </c:pt>
                <c:pt idx="882">
                  <c:v>4.9155124028658361E-4</c:v>
                </c:pt>
                <c:pt idx="883">
                  <c:v>4.9154161399132302E-4</c:v>
                </c:pt>
                <c:pt idx="884">
                  <c:v>4.9153198910743834E-4</c:v>
                </c:pt>
                <c:pt idx="885">
                  <c:v>4.915223656346341E-4</c:v>
                </c:pt>
                <c:pt idx="886">
                  <c:v>4.9151274357261488E-4</c:v>
                </c:pt>
                <c:pt idx="887">
                  <c:v>4.9150312292108543E-4</c:v>
                </c:pt>
                <c:pt idx="888">
                  <c:v>4.9149350367975043E-4</c:v>
                </c:pt>
                <c:pt idx="889">
                  <c:v>4.9148388584831497E-4</c:v>
                </c:pt>
                <c:pt idx="890">
                  <c:v>4.9147426942648383E-4</c:v>
                </c:pt>
                <c:pt idx="891">
                  <c:v>4.914646544139622E-4</c:v>
                </c:pt>
                <c:pt idx="892">
                  <c:v>4.9145504081045497E-4</c:v>
                </c:pt>
                <c:pt idx="893">
                  <c:v>4.9144542861566767E-4</c:v>
                </c:pt>
                <c:pt idx="894">
                  <c:v>4.9143581782930539E-4</c:v>
                </c:pt>
                <c:pt idx="895">
                  <c:v>4.9142620845107345E-4</c:v>
                </c:pt>
              </c:numCache>
            </c:numRef>
          </c:val>
        </c:ser>
        <c:ser>
          <c:idx val="5"/>
          <c:order val="5"/>
          <c:tx>
            <c:strRef>
              <c:f>World!$T$3</c:f>
              <c:strCache>
                <c:ptCount val="1"/>
                <c:pt idx="0">
                  <c:v>predicted active cases</c:v>
                </c:pt>
              </c:strCache>
            </c:strRef>
          </c:tx>
          <c:spPr>
            <a:ln>
              <a:solidFill>
                <a:srgbClr val="C00000">
                  <a:alpha val="78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World!$T$4:$T$899</c:f>
              <c:numCache>
                <c:formatCode>0.0%</c:formatCode>
                <c:ptCount val="896"/>
                <c:pt idx="0">
                  <c:v>2.2719999999999999E-5</c:v>
                </c:pt>
                <c:pt idx="1">
                  <c:v>5.3467733333333336E-5</c:v>
                </c:pt>
                <c:pt idx="2">
                  <c:v>9.2747773333333336E-5</c:v>
                </c:pt>
                <c:pt idx="3">
                  <c:v>1.3424490666666668E-4</c:v>
                </c:pt>
                <c:pt idx="4">
                  <c:v>1.802122E-4</c:v>
                </c:pt>
                <c:pt idx="5">
                  <c:v>2.3795318666666667E-4</c:v>
                </c:pt>
                <c:pt idx="6">
                  <c:v>2.9906335999999994E-4</c:v>
                </c:pt>
                <c:pt idx="7">
                  <c:v>3.6226377333333334E-4</c:v>
                </c:pt>
                <c:pt idx="8">
                  <c:v>4.1931274666666662E-4</c:v>
                </c:pt>
                <c:pt idx="9">
                  <c:v>4.7780349333333328E-4</c:v>
                </c:pt>
                <c:pt idx="10">
                  <c:v>5.4765991999999994E-4</c:v>
                </c:pt>
                <c:pt idx="11">
                  <c:v>6.2056934666666658E-4</c:v>
                </c:pt>
                <c:pt idx="12">
                  <c:v>6.9639450666666666E-4</c:v>
                </c:pt>
                <c:pt idx="13">
                  <c:v>7.9265157333333329E-4</c:v>
                </c:pt>
                <c:pt idx="14">
                  <c:v>8.6416371999999987E-4</c:v>
                </c:pt>
                <c:pt idx="15">
                  <c:v>9.0102502666666656E-4</c:v>
                </c:pt>
                <c:pt idx="16">
                  <c:v>9.3171406666666659E-4</c:v>
                </c:pt>
                <c:pt idx="17">
                  <c:v>9.7075365333333327E-4</c:v>
                </c:pt>
                <c:pt idx="18">
                  <c:v>1.0046708266666666E-3</c:v>
                </c:pt>
                <c:pt idx="19">
                  <c:v>1.0253668533333332E-3</c:v>
                </c:pt>
                <c:pt idx="20">
                  <c:v>1.0580912266666665E-3</c:v>
                </c:pt>
                <c:pt idx="21">
                  <c:v>1.0669832666666665E-3</c:v>
                </c:pt>
                <c:pt idx="22">
                  <c:v>1.0963012504761904E-3</c:v>
                </c:pt>
                <c:pt idx="23">
                  <c:v>1.1265441989626356E-3</c:v>
                </c:pt>
                <c:pt idx="24">
                  <c:v>1.1478614198646719E-3</c:v>
                </c:pt>
                <c:pt idx="25">
                  <c:v>1.1678426336924393E-3</c:v>
                </c:pt>
                <c:pt idx="26">
                  <c:v>1.1865164628039799E-3</c:v>
                </c:pt>
                <c:pt idx="27">
                  <c:v>1.186260492684398E-3</c:v>
                </c:pt>
                <c:pt idx="28">
                  <c:v>1.2019345791724307E-3</c:v>
                </c:pt>
                <c:pt idx="29">
                  <c:v>1.2315555573642518E-3</c:v>
                </c:pt>
                <c:pt idx="30">
                  <c:v>1.2612030926875681E-3</c:v>
                </c:pt>
                <c:pt idx="31">
                  <c:v>1.3563055515347423E-3</c:v>
                </c:pt>
                <c:pt idx="32">
                  <c:v>1.3861066906805893E-3</c:v>
                </c:pt>
                <c:pt idx="33">
                  <c:v>1.5006500824216074E-3</c:v>
                </c:pt>
                <c:pt idx="34">
                  <c:v>1.5281397038696693E-3</c:v>
                </c:pt>
                <c:pt idx="35">
                  <c:v>1.6687376204771057E-3</c:v>
                </c:pt>
                <c:pt idx="36">
                  <c:v>1.7172418169745063E-3</c:v>
                </c:pt>
                <c:pt idx="37">
                  <c:v>1.7672698902888562E-3</c:v>
                </c:pt>
                <c:pt idx="38">
                  <c:v>1.9219537103942125E-3</c:v>
                </c:pt>
                <c:pt idx="39">
                  <c:v>1.9843239610689463E-3</c:v>
                </c:pt>
                <c:pt idx="40">
                  <c:v>2.165771856358527E-3</c:v>
                </c:pt>
                <c:pt idx="41">
                  <c:v>2.2446575607919222E-3</c:v>
                </c:pt>
                <c:pt idx="42">
                  <c:v>2.460700940825069E-3</c:v>
                </c:pt>
                <c:pt idx="43">
                  <c:v>2.5620834272411953E-3</c:v>
                </c:pt>
                <c:pt idx="44">
                  <c:v>2.6691974863925923E-3</c:v>
                </c:pt>
                <c:pt idx="45">
                  <c:v>2.8643300426734637E-3</c:v>
                </c:pt>
                <c:pt idx="46">
                  <c:v>2.9856688315424607E-3</c:v>
                </c:pt>
                <c:pt idx="47">
                  <c:v>3.2071797856748799E-3</c:v>
                </c:pt>
                <c:pt idx="48">
                  <c:v>3.3443763407990856E-3</c:v>
                </c:pt>
                <c:pt idx="49">
                  <c:v>3.401153320847779E-3</c:v>
                </c:pt>
                <c:pt idx="50">
                  <c:v>3.5402529562215505E-3</c:v>
                </c:pt>
                <c:pt idx="51">
                  <c:v>3.6865894510607015E-3</c:v>
                </c:pt>
                <c:pt idx="52">
                  <c:v>3.9517852790474546E-3</c:v>
                </c:pt>
                <c:pt idx="53">
                  <c:v>4.1145844719077708E-3</c:v>
                </c:pt>
                <c:pt idx="54">
                  <c:v>4.4085644838834795E-3</c:v>
                </c:pt>
                <c:pt idx="55">
                  <c:v>4.5882054477964593E-3</c:v>
                </c:pt>
                <c:pt idx="56">
                  <c:v>4.6449529416466625E-3</c:v>
                </c:pt>
                <c:pt idx="57">
                  <c:v>4.8195300303703111E-3</c:v>
                </c:pt>
                <c:pt idx="58">
                  <c:v>4.9998709476650445E-3</c:v>
                </c:pt>
                <c:pt idx="59">
                  <c:v>5.3202657697233565E-3</c:v>
                </c:pt>
                <c:pt idx="60">
                  <c:v>5.5162007805170648E-3</c:v>
                </c:pt>
                <c:pt idx="61">
                  <c:v>5.5440838817995015E-3</c:v>
                </c:pt>
                <c:pt idx="62">
                  <c:v>5.729981855686613E-3</c:v>
                </c:pt>
                <c:pt idx="63">
                  <c:v>5.9196294946654788E-3</c:v>
                </c:pt>
                <c:pt idx="64">
                  <c:v>6.1197559820364645E-3</c:v>
                </c:pt>
                <c:pt idx="65">
                  <c:v>6.3245551929565318E-3</c:v>
                </c:pt>
                <c:pt idx="66">
                  <c:v>6.3195508804051864E-3</c:v>
                </c:pt>
                <c:pt idx="67">
                  <c:v>6.5068884302957883E-3</c:v>
                </c:pt>
                <c:pt idx="68">
                  <c:v>6.4570743434362214E-3</c:v>
                </c:pt>
                <c:pt idx="69">
                  <c:v>6.6184131058923401E-3</c:v>
                </c:pt>
                <c:pt idx="70">
                  <c:v>6.7781280710989475E-3</c:v>
                </c:pt>
                <c:pt idx="71">
                  <c:v>6.9458853669700695E-3</c:v>
                </c:pt>
                <c:pt idx="72">
                  <c:v>7.1128514624497043E-3</c:v>
                </c:pt>
                <c:pt idx="73">
                  <c:v>6.9887287535296506E-3</c:v>
                </c:pt>
                <c:pt idx="74">
                  <c:v>7.1186041639251987E-3</c:v>
                </c:pt>
                <c:pt idx="75">
                  <c:v>7.2430853096900139E-3</c:v>
                </c:pt>
                <c:pt idx="76">
                  <c:v>7.3751077660452165E-3</c:v>
                </c:pt>
                <c:pt idx="77">
                  <c:v>7.5026020860327856E-3</c:v>
                </c:pt>
                <c:pt idx="78">
                  <c:v>7.6249043574329409E-3</c:v>
                </c:pt>
                <c:pt idx="79">
                  <c:v>7.7407659862263733E-3</c:v>
                </c:pt>
                <c:pt idx="80">
                  <c:v>7.8493065191722021E-3</c:v>
                </c:pt>
                <c:pt idx="81">
                  <c:v>7.9667307427394498E-3</c:v>
                </c:pt>
                <c:pt idx="82">
                  <c:v>8.0783602328892389E-3</c:v>
                </c:pt>
                <c:pt idx="83">
                  <c:v>8.20268013850208E-3</c:v>
                </c:pt>
                <c:pt idx="84">
                  <c:v>8.3238214021139172E-3</c:v>
                </c:pt>
                <c:pt idx="85">
                  <c:v>8.4416548837230754E-3</c:v>
                </c:pt>
                <c:pt idx="86">
                  <c:v>8.55527889060923E-3</c:v>
                </c:pt>
                <c:pt idx="87">
                  <c:v>8.6644265864124614E-3</c:v>
                </c:pt>
                <c:pt idx="88">
                  <c:v>8.791941233681955E-3</c:v>
                </c:pt>
                <c:pt idx="89">
                  <c:v>8.9190248156264668E-3</c:v>
                </c:pt>
                <c:pt idx="90">
                  <c:v>9.0460587003043571E-3</c:v>
                </c:pt>
                <c:pt idx="91">
                  <c:v>9.1724352326237532E-3</c:v>
                </c:pt>
                <c:pt idx="92">
                  <c:v>9.298459175523726E-3</c:v>
                </c:pt>
                <c:pt idx="93">
                  <c:v>9.4245118827779653E-3</c:v>
                </c:pt>
                <c:pt idx="94">
                  <c:v>9.5511029834808771E-3</c:v>
                </c:pt>
                <c:pt idx="95">
                  <c:v>9.6788508289927157E-3</c:v>
                </c:pt>
                <c:pt idx="96">
                  <c:v>9.8071357845843296E-3</c:v>
                </c:pt>
                <c:pt idx="97">
                  <c:v>9.9364534907019145E-3</c:v>
                </c:pt>
                <c:pt idx="98">
                  <c:v>1.0065873855841434E-2</c:v>
                </c:pt>
                <c:pt idx="99">
                  <c:v>1.0195651258895662E-2</c:v>
                </c:pt>
                <c:pt idx="100">
                  <c:v>1.0326070269194304E-2</c:v>
                </c:pt>
                <c:pt idx="101">
                  <c:v>1.0457508185973439E-2</c:v>
                </c:pt>
                <c:pt idx="102">
                  <c:v>1.0590391822887591E-2</c:v>
                </c:pt>
                <c:pt idx="103">
                  <c:v>1.0723377059165033E-2</c:v>
                </c:pt>
                <c:pt idx="104">
                  <c:v>1.0856499951657035E-2</c:v>
                </c:pt>
                <c:pt idx="105">
                  <c:v>1.0989770131665029E-2</c:v>
                </c:pt>
                <c:pt idx="106">
                  <c:v>1.1123245761932538E-2</c:v>
                </c:pt>
                <c:pt idx="107">
                  <c:v>1.1256965377580435E-2</c:v>
                </c:pt>
                <c:pt idx="108">
                  <c:v>1.1390940350805111E-2</c:v>
                </c:pt>
                <c:pt idx="109">
                  <c:v>1.1525142789894593E-2</c:v>
                </c:pt>
                <c:pt idx="110">
                  <c:v>1.165949409247637E-2</c:v>
                </c:pt>
                <c:pt idx="111">
                  <c:v>1.1793958341263823E-2</c:v>
                </c:pt>
                <c:pt idx="112">
                  <c:v>1.1928458087182342E-2</c:v>
                </c:pt>
                <c:pt idx="113">
                  <c:v>1.2062982932284498E-2</c:v>
                </c:pt>
                <c:pt idx="114">
                  <c:v>1.2197501825831208E-2</c:v>
                </c:pt>
                <c:pt idx="115">
                  <c:v>1.2331959124463228E-2</c:v>
                </c:pt>
                <c:pt idx="116">
                  <c:v>1.2466265550674864E-2</c:v>
                </c:pt>
                <c:pt idx="117">
                  <c:v>1.2600291875600958E-2</c:v>
                </c:pt>
                <c:pt idx="118">
                  <c:v>1.2734004182172078E-2</c:v>
                </c:pt>
                <c:pt idx="119">
                  <c:v>1.2867363341028606E-2</c:v>
                </c:pt>
                <c:pt idx="120">
                  <c:v>1.3000326612461954E-2</c:v>
                </c:pt>
                <c:pt idx="121">
                  <c:v>1.3132843616619368E-2</c:v>
                </c:pt>
                <c:pt idx="122">
                  <c:v>1.3264857311093859E-2</c:v>
                </c:pt>
                <c:pt idx="123">
                  <c:v>1.3396305629612963E-2</c:v>
                </c:pt>
                <c:pt idx="124">
                  <c:v>1.3527124178520866E-2</c:v>
                </c:pt>
                <c:pt idx="125">
                  <c:v>1.3657250014225781E-2</c:v>
                </c:pt>
                <c:pt idx="126">
                  <c:v>1.3786618455374869E-2</c:v>
                </c:pt>
                <c:pt idx="127">
                  <c:v>1.3915166180316818E-2</c:v>
                </c:pt>
                <c:pt idx="128">
                  <c:v>1.4042826154429843E-2</c:v>
                </c:pt>
                <c:pt idx="129">
                  <c:v>1.4169528966626028E-2</c:v>
                </c:pt>
                <c:pt idx="130">
                  <c:v>1.4295204570520892E-2</c:v>
                </c:pt>
                <c:pt idx="131">
                  <c:v>1.4419784845456415E-2</c:v>
                </c:pt>
                <c:pt idx="132">
                  <c:v>1.4543206823885685E-2</c:v>
                </c:pt>
                <c:pt idx="133">
                  <c:v>1.4665405738279371E-2</c:v>
                </c:pt>
                <c:pt idx="134">
                  <c:v>1.4786315298255689E-2</c:v>
                </c:pt>
                <c:pt idx="135">
                  <c:v>1.4905867871439635E-2</c:v>
                </c:pt>
                <c:pt idx="136">
                  <c:v>1.5023994986084593E-2</c:v>
                </c:pt>
                <c:pt idx="137">
                  <c:v>1.5140627794089161E-2</c:v>
                </c:pt>
                <c:pt idx="138">
                  <c:v>1.5255697440586205E-2</c:v>
                </c:pt>
                <c:pt idx="139">
                  <c:v>1.5369135252691591E-2</c:v>
                </c:pt>
                <c:pt idx="140">
                  <c:v>1.5480872652422909E-2</c:v>
                </c:pt>
                <c:pt idx="141">
                  <c:v>1.5590841306325848E-2</c:v>
                </c:pt>
                <c:pt idx="142">
                  <c:v>1.5698973049372657E-2</c:v>
                </c:pt>
                <c:pt idx="143">
                  <c:v>1.5805200189264852E-2</c:v>
                </c:pt>
                <c:pt idx="144">
                  <c:v>1.5909455730004338E-2</c:v>
                </c:pt>
                <c:pt idx="145">
                  <c:v>1.6011673478009549E-2</c:v>
                </c:pt>
                <c:pt idx="146">
                  <c:v>1.6111787960649961E-2</c:v>
                </c:pt>
                <c:pt idx="147">
                  <c:v>1.620973409413717E-2</c:v>
                </c:pt>
                <c:pt idx="148">
                  <c:v>1.6305447354500891E-2</c:v>
                </c:pt>
                <c:pt idx="149">
                  <c:v>1.6398863939339026E-2</c:v>
                </c:pt>
                <c:pt idx="150">
                  <c:v>1.6489920926359005E-2</c:v>
                </c:pt>
                <c:pt idx="151">
                  <c:v>1.6578556404185353E-2</c:v>
                </c:pt>
                <c:pt idx="152">
                  <c:v>1.6664709576512952E-2</c:v>
                </c:pt>
                <c:pt idx="153">
                  <c:v>1.6748320844845024E-2</c:v>
                </c:pt>
                <c:pt idx="154">
                  <c:v>1.6829331881973796E-2</c:v>
                </c:pt>
                <c:pt idx="155">
                  <c:v>1.6907685716283066E-2</c:v>
                </c:pt>
                <c:pt idx="156">
                  <c:v>1.6983326809834474E-2</c:v>
                </c:pt>
                <c:pt idx="157">
                  <c:v>1.7056201146682479E-2</c:v>
                </c:pt>
                <c:pt idx="158">
                  <c:v>1.7126256303638773E-2</c:v>
                </c:pt>
                <c:pt idx="159">
                  <c:v>1.7193441508324081E-2</c:v>
                </c:pt>
                <c:pt idx="160">
                  <c:v>1.725770769243572E-2</c:v>
                </c:pt>
                <c:pt idx="161">
                  <c:v>1.7319007553889154E-2</c:v>
                </c:pt>
                <c:pt idx="162">
                  <c:v>1.7377295647047219E-2</c:v>
                </c:pt>
                <c:pt idx="163">
                  <c:v>1.7432528465476684E-2</c:v>
                </c:pt>
                <c:pt idx="164">
                  <c:v>1.7484664517379886E-2</c:v>
                </c:pt>
                <c:pt idx="165">
                  <c:v>1.7533664393462239E-2</c:v>
                </c:pt>
                <c:pt idx="166">
                  <c:v>1.7579490828799952E-2</c:v>
                </c:pt>
                <c:pt idx="167">
                  <c:v>1.7622108760295907E-2</c:v>
                </c:pt>
                <c:pt idx="168">
                  <c:v>1.7661485381026978E-2</c:v>
                </c:pt>
                <c:pt idx="169">
                  <c:v>1.7697590191973422E-2</c:v>
                </c:pt>
                <c:pt idx="170">
                  <c:v>1.7730395050175488E-2</c:v>
                </c:pt>
                <c:pt idx="171">
                  <c:v>1.7759874213556733E-2</c:v>
                </c:pt>
                <c:pt idx="172">
                  <c:v>1.7786004381466002E-2</c:v>
                </c:pt>
                <c:pt idx="173">
                  <c:v>1.7808764731969132E-2</c:v>
                </c:pt>
                <c:pt idx="174">
                  <c:v>1.782813695663555E-2</c:v>
                </c:pt>
                <c:pt idx="175">
                  <c:v>1.7844105293033111E-2</c:v>
                </c:pt>
                <c:pt idx="176">
                  <c:v>1.7856656554162267E-2</c:v>
                </c:pt>
                <c:pt idx="177">
                  <c:v>1.786578015261529E-2</c:v>
                </c:pt>
                <c:pt idx="178">
                  <c:v>1.7871468119700959E-2</c:v>
                </c:pt>
                <c:pt idx="179">
                  <c:v>1.7873715119785021E-2</c:v>
                </c:pt>
                <c:pt idx="180">
                  <c:v>1.7872518460131472E-2</c:v>
                </c:pt>
                <c:pt idx="181">
                  <c:v>1.7867878096435679E-2</c:v>
                </c:pt>
                <c:pt idx="182">
                  <c:v>1.7859796634138822E-2</c:v>
                </c:pt>
                <c:pt idx="183">
                  <c:v>1.7848279325525948E-2</c:v>
                </c:pt>
                <c:pt idx="184">
                  <c:v>1.7833334062576159E-2</c:v>
                </c:pt>
                <c:pt idx="185">
                  <c:v>1.7814971365601843E-2</c:v>
                </c:pt>
                <c:pt idx="186">
                  <c:v>1.7793204367700172E-2</c:v>
                </c:pt>
                <c:pt idx="187">
                  <c:v>1.7768048795110659E-2</c:v>
                </c:pt>
                <c:pt idx="188">
                  <c:v>1.7739522943505056E-2</c:v>
                </c:pt>
                <c:pt idx="189">
                  <c:v>1.7707647650184708E-2</c:v>
                </c:pt>
                <c:pt idx="190">
                  <c:v>1.7672446262144145E-2</c:v>
                </c:pt>
                <c:pt idx="191">
                  <c:v>1.7633944600012469E-2</c:v>
                </c:pt>
                <c:pt idx="192">
                  <c:v>1.759217091804292E-2</c:v>
                </c:pt>
                <c:pt idx="193">
                  <c:v>1.7547155860313843E-2</c:v>
                </c:pt>
                <c:pt idx="194">
                  <c:v>1.7498932413295736E-2</c:v>
                </c:pt>
                <c:pt idx="195">
                  <c:v>1.7447535854927209E-2</c:v>
                </c:pt>
                <c:pt idx="196">
                  <c:v>1.7393003700336654E-2</c:v>
                </c:pt>
                <c:pt idx="197">
                  <c:v>1.7335375644347142E-2</c:v>
                </c:pt>
                <c:pt idx="198">
                  <c:v>1.7274693500908728E-2</c:v>
                </c:pt>
                <c:pt idx="199">
                  <c:v>1.7211001139611565E-2</c:v>
                </c:pt>
                <c:pt idx="200">
                  <c:v>1.7144344419438146E-2</c:v>
                </c:pt>
                <c:pt idx="201">
                  <c:v>1.7074771119918782E-2</c:v>
                </c:pt>
                <c:pt idx="202">
                  <c:v>1.7002330869855614E-2</c:v>
                </c:pt>
                <c:pt idx="203">
                  <c:v>1.6927075073786105E-2</c:v>
                </c:pt>
                <c:pt idx="204">
                  <c:v>1.6849056836366675E-2</c:v>
                </c:pt>
                <c:pt idx="205">
                  <c:v>1.6768330884868139E-2</c:v>
                </c:pt>
                <c:pt idx="206">
                  <c:v>1.7514403649255914E-2</c:v>
                </c:pt>
                <c:pt idx="207">
                  <c:v>1.835036178805129E-2</c:v>
                </c:pt>
                <c:pt idx="208">
                  <c:v>1.8380305971008582E-2</c:v>
                </c:pt>
                <c:pt idx="209">
                  <c:v>1.8414321911765123E-2</c:v>
                </c:pt>
                <c:pt idx="210">
                  <c:v>1.8454090507655636E-2</c:v>
                </c:pt>
                <c:pt idx="211">
                  <c:v>1.8500197190983211E-2</c:v>
                </c:pt>
                <c:pt idx="212">
                  <c:v>1.8553259231488359E-2</c:v>
                </c:pt>
                <c:pt idx="213">
                  <c:v>1.9520589869093545E-2</c:v>
                </c:pt>
                <c:pt idx="214">
                  <c:v>1.9650842744632666E-2</c:v>
                </c:pt>
                <c:pt idx="215">
                  <c:v>1.9792722212557998E-2</c:v>
                </c:pt>
                <c:pt idx="216">
                  <c:v>1.9948496717362745E-2</c:v>
                </c:pt>
                <c:pt idx="217">
                  <c:v>2.011923628459927E-2</c:v>
                </c:pt>
                <c:pt idx="218">
                  <c:v>2.0306070156885909E-2</c:v>
                </c:pt>
                <c:pt idx="219">
                  <c:v>2.0510192022063979E-2</c:v>
                </c:pt>
                <c:pt idx="220">
                  <c:v>1.9903413379760149E-2</c:v>
                </c:pt>
                <c:pt idx="221">
                  <c:v>1.9168657418769892E-2</c:v>
                </c:pt>
                <c:pt idx="222">
                  <c:v>1.9193619910088312E-2</c:v>
                </c:pt>
                <c:pt idx="223">
                  <c:v>1.9219209091324515E-2</c:v>
                </c:pt>
                <c:pt idx="224">
                  <c:v>1.924406404627901E-2</c:v>
                </c:pt>
                <c:pt idx="225">
                  <c:v>1.9267746160232312E-2</c:v>
                </c:pt>
                <c:pt idx="226">
                  <c:v>1.9289752078941281E-2</c:v>
                </c:pt>
                <c:pt idx="227">
                  <c:v>1.8402845625689938E-2</c:v>
                </c:pt>
                <c:pt idx="228">
                  <c:v>1.82985399955468E-2</c:v>
                </c:pt>
                <c:pt idx="229">
                  <c:v>1.8180094934827591E-2</c:v>
                </c:pt>
                <c:pt idx="230">
                  <c:v>1.8044601703986234E-2</c:v>
                </c:pt>
                <c:pt idx="231">
                  <c:v>1.7890081063638673E-2</c:v>
                </c:pt>
                <c:pt idx="232">
                  <c:v>1.7714366057037263E-2</c:v>
                </c:pt>
                <c:pt idx="233">
                  <c:v>1.7515085424413653E-2</c:v>
                </c:pt>
                <c:pt idx="234">
                  <c:v>1.7289647479636745E-2</c:v>
                </c:pt>
                <c:pt idx="235">
                  <c:v>1.7906232498772864E-2</c:v>
                </c:pt>
                <c:pt idx="236">
                  <c:v>1.7797009090470065E-2</c:v>
                </c:pt>
                <c:pt idx="237">
                  <c:v>1.7678255141034674E-2</c:v>
                </c:pt>
                <c:pt idx="238">
                  <c:v>1.7550383517309573E-2</c:v>
                </c:pt>
                <c:pt idx="239">
                  <c:v>1.7412892398536009E-2</c:v>
                </c:pt>
                <c:pt idx="240">
                  <c:v>1.7265277954511788E-2</c:v>
                </c:pt>
                <c:pt idx="241">
                  <c:v>1.7913732722328678E-2</c:v>
                </c:pt>
                <c:pt idx="242">
                  <c:v>1.8692195002233934E-2</c:v>
                </c:pt>
                <c:pt idx="243">
                  <c:v>1.8691028653081646E-2</c:v>
                </c:pt>
                <c:pt idx="244">
                  <c:v>1.869636635557707E-2</c:v>
                </c:pt>
                <c:pt idx="245">
                  <c:v>1.8710904949040576E-2</c:v>
                </c:pt>
                <c:pt idx="246">
                  <c:v>1.8736446495100433E-2</c:v>
                </c:pt>
                <c:pt idx="247">
                  <c:v>1.8775038590326004E-2</c:v>
                </c:pt>
                <c:pt idx="248">
                  <c:v>1.9695412305739977E-2</c:v>
                </c:pt>
                <c:pt idx="249">
                  <c:v>1.9007050671549602E-2</c:v>
                </c:pt>
                <c:pt idx="250">
                  <c:v>1.9048565731206859E-2</c:v>
                </c:pt>
                <c:pt idx="251">
                  <c:v>1.9100716768527499E-2</c:v>
                </c:pt>
                <c:pt idx="252">
                  <c:v>1.9163714344023256E-2</c:v>
                </c:pt>
                <c:pt idx="253">
                  <c:v>1.9238789618044216E-2</c:v>
                </c:pt>
                <c:pt idx="254">
                  <c:v>1.9327278297527735E-2</c:v>
                </c:pt>
                <c:pt idx="255">
                  <c:v>1.9505228588186169E-2</c:v>
                </c:pt>
                <c:pt idx="256">
                  <c:v>1.8889754782407734E-2</c:v>
                </c:pt>
                <c:pt idx="257">
                  <c:v>1.9015596341850721E-2</c:v>
                </c:pt>
                <c:pt idx="258">
                  <c:v>1.9151021200483471E-2</c:v>
                </c:pt>
                <c:pt idx="259">
                  <c:v>1.9295140243167239E-2</c:v>
                </c:pt>
                <c:pt idx="260">
                  <c:v>1.9447925193623154E-2</c:v>
                </c:pt>
                <c:pt idx="261">
                  <c:v>1.9609230849059217E-2</c:v>
                </c:pt>
                <c:pt idx="262">
                  <c:v>1.9647867298984441E-2</c:v>
                </c:pt>
                <c:pt idx="263">
                  <c:v>1.9760756526880349E-2</c:v>
                </c:pt>
                <c:pt idx="264">
                  <c:v>1.992486133740554E-2</c:v>
                </c:pt>
                <c:pt idx="265">
                  <c:v>2.0097196983228656E-2</c:v>
                </c:pt>
                <c:pt idx="266">
                  <c:v>2.0277546040498268E-2</c:v>
                </c:pt>
                <c:pt idx="267">
                  <c:v>2.0465727337578531E-2</c:v>
                </c:pt>
                <c:pt idx="268">
                  <c:v>2.066146923406309E-2</c:v>
                </c:pt>
                <c:pt idx="269">
                  <c:v>2.0747608502380822E-2</c:v>
                </c:pt>
                <c:pt idx="270">
                  <c:v>2.0796490569979287E-2</c:v>
                </c:pt>
                <c:pt idx="271">
                  <c:v>2.08916953013326E-2</c:v>
                </c:pt>
                <c:pt idx="272">
                  <c:v>2.0984234431069889E-2</c:v>
                </c:pt>
                <c:pt idx="273">
                  <c:v>2.1073179338048816E-2</c:v>
                </c:pt>
                <c:pt idx="274">
                  <c:v>2.1157688288035988E-2</c:v>
                </c:pt>
                <c:pt idx="275">
                  <c:v>2.1236870636137998E-2</c:v>
                </c:pt>
                <c:pt idx="276">
                  <c:v>2.1348947748493448E-2</c:v>
                </c:pt>
                <c:pt idx="277">
                  <c:v>2.142642030515814E-2</c:v>
                </c:pt>
                <c:pt idx="278">
                  <c:v>2.150073748676546E-2</c:v>
                </c:pt>
                <c:pt idx="279">
                  <c:v>2.1568319705444046E-2</c:v>
                </c:pt>
                <c:pt idx="280">
                  <c:v>2.1628170059155117E-2</c:v>
                </c:pt>
                <c:pt idx="281">
                  <c:v>2.1679252035811725E-2</c:v>
                </c:pt>
                <c:pt idx="282">
                  <c:v>2.1720480490232636E-2</c:v>
                </c:pt>
                <c:pt idx="283">
                  <c:v>2.1766965408815467E-2</c:v>
                </c:pt>
                <c:pt idx="284">
                  <c:v>2.1794173875772069E-2</c:v>
                </c:pt>
                <c:pt idx="285">
                  <c:v>2.1819547728300349E-2</c:v>
                </c:pt>
                <c:pt idx="286">
                  <c:v>2.1839908124445612E-2</c:v>
                </c:pt>
                <c:pt idx="287">
                  <c:v>2.1855126249086424E-2</c:v>
                </c:pt>
                <c:pt idx="288">
                  <c:v>2.1865135009019994E-2</c:v>
                </c:pt>
                <c:pt idx="289">
                  <c:v>2.1869921167043928E-2</c:v>
                </c:pt>
                <c:pt idx="290">
                  <c:v>2.1869322537970349E-2</c:v>
                </c:pt>
                <c:pt idx="291">
                  <c:v>2.1861202274654223E-2</c:v>
                </c:pt>
                <c:pt idx="292">
                  <c:v>2.1847208382567034E-2</c:v>
                </c:pt>
                <c:pt idx="293">
                  <c:v>2.1827242917929136E-2</c:v>
                </c:pt>
                <c:pt idx="294">
                  <c:v>2.1801403942892764E-2</c:v>
                </c:pt>
                <c:pt idx="295">
                  <c:v>2.1769862754495276E-2</c:v>
                </c:pt>
                <c:pt idx="296">
                  <c:v>2.1732870376870047E-2</c:v>
                </c:pt>
                <c:pt idx="297">
                  <c:v>2.1668156473966645E-2</c:v>
                </c:pt>
                <c:pt idx="298">
                  <c:v>2.1618821043398045E-2</c:v>
                </c:pt>
                <c:pt idx="299">
                  <c:v>2.1564631612637539E-2</c:v>
                </c:pt>
                <c:pt idx="300">
                  <c:v>2.1505379502073523E-2</c:v>
                </c:pt>
                <c:pt idx="301">
                  <c:v>2.1441101283289601E-2</c:v>
                </c:pt>
                <c:pt idx="302">
                  <c:v>2.1371844676400454E-2</c:v>
                </c:pt>
                <c:pt idx="303">
                  <c:v>2.129766456814481E-2</c:v>
                </c:pt>
                <c:pt idx="304">
                  <c:v>2.1176176127172489E-2</c:v>
                </c:pt>
                <c:pt idx="305">
                  <c:v>2.1089628029260094E-2</c:v>
                </c:pt>
                <c:pt idx="306">
                  <c:v>2.0998473234684508E-2</c:v>
                </c:pt>
                <c:pt idx="307">
                  <c:v>2.090270655128439E-2</c:v>
                </c:pt>
                <c:pt idx="308">
                  <c:v>2.0802452698442768E-2</c:v>
                </c:pt>
                <c:pt idx="309">
                  <c:v>2.0697837144916638E-2</c:v>
                </c:pt>
                <c:pt idx="310">
                  <c:v>2.0588981008457328E-2</c:v>
                </c:pt>
                <c:pt idx="311">
                  <c:v>2.0415327240589285E-2</c:v>
                </c:pt>
                <c:pt idx="312">
                  <c:v>2.029595354833974E-2</c:v>
                </c:pt>
                <c:pt idx="313">
                  <c:v>2.0172842451303581E-2</c:v>
                </c:pt>
                <c:pt idx="314">
                  <c:v>2.0724759060816066E-2</c:v>
                </c:pt>
                <c:pt idx="315">
                  <c:v>2.0636560002252387E-2</c:v>
                </c:pt>
                <c:pt idx="316">
                  <c:v>2.0546049605999529E-2</c:v>
                </c:pt>
                <c:pt idx="317">
                  <c:v>2.0454612038169361E-2</c:v>
                </c:pt>
                <c:pt idx="318">
                  <c:v>2.0313058931823606E-2</c:v>
                </c:pt>
                <c:pt idx="319">
                  <c:v>2.0220215061443447E-2</c:v>
                </c:pt>
                <c:pt idx="320">
                  <c:v>2.0127566638633763E-2</c:v>
                </c:pt>
                <c:pt idx="321">
                  <c:v>2.0702502825292103E-2</c:v>
                </c:pt>
                <c:pt idx="322">
                  <c:v>2.0651988229245591E-2</c:v>
                </c:pt>
                <c:pt idx="323">
                  <c:v>2.0603661896601219E-2</c:v>
                </c:pt>
                <c:pt idx="324">
                  <c:v>2.0559096924443188E-2</c:v>
                </c:pt>
                <c:pt idx="325">
                  <c:v>2.0497120751298559E-2</c:v>
                </c:pt>
                <c:pt idx="326">
                  <c:v>2.0464031511227557E-2</c:v>
                </c:pt>
                <c:pt idx="327">
                  <c:v>2.0436522016352498E-2</c:v>
                </c:pt>
                <c:pt idx="328">
                  <c:v>2.0403592669297588E-2</c:v>
                </c:pt>
                <c:pt idx="329">
                  <c:v>2.0345663586408897E-2</c:v>
                </c:pt>
                <c:pt idx="330">
                  <c:v>2.0289847667903909E-2</c:v>
                </c:pt>
                <c:pt idx="331">
                  <c:v>2.0236436213069042E-2</c:v>
                </c:pt>
                <c:pt idx="332">
                  <c:v>2.0158332331811187E-2</c:v>
                </c:pt>
                <c:pt idx="333">
                  <c:v>2.0111717732754483E-2</c:v>
                </c:pt>
                <c:pt idx="334">
                  <c:v>2.0068218167416569E-2</c:v>
                </c:pt>
                <c:pt idx="335">
                  <c:v>2.0006296707650025E-2</c:v>
                </c:pt>
                <c:pt idx="336">
                  <c:v>1.9926961775421019E-2</c:v>
                </c:pt>
                <c:pt idx="337">
                  <c:v>1.9846233089895873E-2</c:v>
                </c:pt>
                <c:pt idx="338">
                  <c:v>2.0398234320615063E-2</c:v>
                </c:pt>
                <c:pt idx="339">
                  <c:v>2.0326638683275319E-2</c:v>
                </c:pt>
                <c:pt idx="340">
                  <c:v>2.0278596720440557E-2</c:v>
                </c:pt>
                <c:pt idx="341">
                  <c:v>2.0229894419374127E-2</c:v>
                </c:pt>
                <c:pt idx="342">
                  <c:v>2.0153366277690713E-2</c:v>
                </c:pt>
                <c:pt idx="343">
                  <c:v>2.0101181142151658E-2</c:v>
                </c:pt>
                <c:pt idx="344">
                  <c:v>2.0049622564766695E-2</c:v>
                </c:pt>
                <c:pt idx="345">
                  <c:v>2.0629323765689832E-2</c:v>
                </c:pt>
                <c:pt idx="346">
                  <c:v>1.9960216155636316E-2</c:v>
                </c:pt>
                <c:pt idx="347">
                  <c:v>1.9910925650580079E-2</c:v>
                </c:pt>
                <c:pt idx="348">
                  <c:v>1.9862810308086194E-2</c:v>
                </c:pt>
                <c:pt idx="349">
                  <c:v>1.9788738617508649E-2</c:v>
                </c:pt>
                <c:pt idx="350">
                  <c:v>1.9740061101581278E-2</c:v>
                </c:pt>
                <c:pt idx="351">
                  <c:v>1.9693468845657584E-2</c:v>
                </c:pt>
                <c:pt idx="352">
                  <c:v>1.9625275211025334E-2</c:v>
                </c:pt>
                <c:pt idx="353">
                  <c:v>1.8893471431750596E-2</c:v>
                </c:pt>
                <c:pt idx="354">
                  <c:v>1.8774905826421384E-2</c:v>
                </c:pt>
                <c:pt idx="355">
                  <c:v>1.9232237156774731E-2</c:v>
                </c:pt>
                <c:pt idx="356">
                  <c:v>1.9091450944428677E-2</c:v>
                </c:pt>
                <c:pt idx="357">
                  <c:v>1.8995623311637462E-2</c:v>
                </c:pt>
                <c:pt idx="358">
                  <c:v>1.8897820784093525E-2</c:v>
                </c:pt>
                <c:pt idx="359">
                  <c:v>1.8744034231049238E-2</c:v>
                </c:pt>
                <c:pt idx="360">
                  <c:v>1.8601632453544747E-2</c:v>
                </c:pt>
                <c:pt idx="361">
                  <c:v>1.8490761492457885E-2</c:v>
                </c:pt>
                <c:pt idx="362">
                  <c:v>1.8938086642397534E-2</c:v>
                </c:pt>
                <c:pt idx="363">
                  <c:v>1.8232859819174121E-2</c:v>
                </c:pt>
                <c:pt idx="364">
                  <c:v>1.811128710117019E-2</c:v>
                </c:pt>
                <c:pt idx="365">
                  <c:v>1.7987117549432562E-2</c:v>
                </c:pt>
                <c:pt idx="366">
                  <c:v>1.779027213887591E-2</c:v>
                </c:pt>
                <c:pt idx="367">
                  <c:v>1.7655484075190346E-2</c:v>
                </c:pt>
                <c:pt idx="368">
                  <c:v>1.7555834675466571E-2</c:v>
                </c:pt>
                <c:pt idx="369">
                  <c:v>1.7405118591355052E-2</c:v>
                </c:pt>
                <c:pt idx="370">
                  <c:v>1.6681320455113054E-2</c:v>
                </c:pt>
                <c:pt idx="371">
                  <c:v>1.6517308588331142E-2</c:v>
                </c:pt>
                <c:pt idx="372">
                  <c:v>1.6842950195708795E-2</c:v>
                </c:pt>
                <c:pt idx="373">
                  <c:v>1.6624552820144849E-2</c:v>
                </c:pt>
                <c:pt idx="374">
                  <c:v>1.6971949110530102E-2</c:v>
                </c:pt>
                <c:pt idx="375">
                  <c:v>1.7356319703465139E-2</c:v>
                </c:pt>
                <c:pt idx="376">
                  <c:v>1.7216688807006546E-2</c:v>
                </c:pt>
                <c:pt idx="377">
                  <c:v>1.7599535092983239E-2</c:v>
                </c:pt>
                <c:pt idx="378">
                  <c:v>1.8053508773563907E-2</c:v>
                </c:pt>
                <c:pt idx="379">
                  <c:v>1.8550604956705716E-2</c:v>
                </c:pt>
                <c:pt idx="380">
                  <c:v>1.8552478727928767E-2</c:v>
                </c:pt>
                <c:pt idx="381">
                  <c:v>1.85639333650068E-2</c:v>
                </c:pt>
                <c:pt idx="382">
                  <c:v>1.8583427087615585E-2</c:v>
                </c:pt>
                <c:pt idx="383">
                  <c:v>1.8083723040313169E-2</c:v>
                </c:pt>
                <c:pt idx="384">
                  <c:v>1.8091013455945316E-2</c:v>
                </c:pt>
                <c:pt idx="385">
                  <c:v>1.8139625521605345E-2</c:v>
                </c:pt>
                <c:pt idx="386">
                  <c:v>1.7707989886022648E-2</c:v>
                </c:pt>
                <c:pt idx="387">
                  <c:v>1.7225982660543787E-2</c:v>
                </c:pt>
                <c:pt idx="388">
                  <c:v>1.673840545125763E-2</c:v>
                </c:pt>
                <c:pt idx="389">
                  <c:v>1.6678414576649318E-2</c:v>
                </c:pt>
                <c:pt idx="390">
                  <c:v>1.6582197146941879E-2</c:v>
                </c:pt>
                <c:pt idx="391">
                  <c:v>1.6490139177927507E-2</c:v>
                </c:pt>
                <c:pt idx="392">
                  <c:v>1.6358706445287464E-2</c:v>
                </c:pt>
                <c:pt idx="393">
                  <c:v>1.6178897535911025E-2</c:v>
                </c:pt>
                <c:pt idx="394">
                  <c:v>1.5943497156009189E-2</c:v>
                </c:pt>
                <c:pt idx="395">
                  <c:v>1.6230815252568337E-2</c:v>
                </c:pt>
                <c:pt idx="396">
                  <c:v>1.6540482070109892E-2</c:v>
                </c:pt>
                <c:pt idx="397">
                  <c:v>1.6872899548532296E-2</c:v>
                </c:pt>
                <c:pt idx="398">
                  <c:v>1.6782203610222885E-2</c:v>
                </c:pt>
                <c:pt idx="399">
                  <c:v>1.6685966176074044E-2</c:v>
                </c:pt>
                <c:pt idx="400">
                  <c:v>1.6582334886236623E-2</c:v>
                </c:pt>
                <c:pt idx="401">
                  <c:v>1.6496756552388452E-2</c:v>
                </c:pt>
                <c:pt idx="402">
                  <c:v>1.6432825192153645E-2</c:v>
                </c:pt>
                <c:pt idx="403">
                  <c:v>1.5910582673277138E-2</c:v>
                </c:pt>
                <c:pt idx="404">
                  <c:v>1.5367002012534842E-2</c:v>
                </c:pt>
                <c:pt idx="405">
                  <c:v>1.4805070527293197E-2</c:v>
                </c:pt>
                <c:pt idx="406">
                  <c:v>1.4635526630423508E-2</c:v>
                </c:pt>
                <c:pt idx="407">
                  <c:v>1.4464703672618548E-2</c:v>
                </c:pt>
                <c:pt idx="408">
                  <c:v>1.4295631531906898E-2</c:v>
                </c:pt>
                <c:pt idx="409">
                  <c:v>1.4132952090163537E-2</c:v>
                </c:pt>
                <c:pt idx="410">
                  <c:v>1.3934768838642638E-2</c:v>
                </c:pt>
                <c:pt idx="411">
                  <c:v>1.3696611189821382E-2</c:v>
                </c:pt>
                <c:pt idx="412">
                  <c:v>1.3889320258856553E-2</c:v>
                </c:pt>
                <c:pt idx="413">
                  <c:v>1.4101870048733423E-2</c:v>
                </c:pt>
                <c:pt idx="414">
                  <c:v>1.4335381618050692E-2</c:v>
                </c:pt>
                <c:pt idx="415">
                  <c:v>1.4199730434920847E-2</c:v>
                </c:pt>
                <c:pt idx="416">
                  <c:v>1.4061519398722414E-2</c:v>
                </c:pt>
                <c:pt idx="417">
                  <c:v>1.3919975506899062E-2</c:v>
                </c:pt>
                <c:pt idx="418">
                  <c:v>1.3798760112396195E-2</c:v>
                </c:pt>
                <c:pt idx="419">
                  <c:v>1.3699950358234621E-2</c:v>
                </c:pt>
                <c:pt idx="420">
                  <c:v>1.3213573130688688E-2</c:v>
                </c:pt>
                <c:pt idx="421">
                  <c:v>1.2716894430416213E-2</c:v>
                </c:pt>
                <c:pt idx="422">
                  <c:v>1.2210297514201949E-2</c:v>
                </c:pt>
                <c:pt idx="423">
                  <c:v>1.2023474656703307E-2</c:v>
                </c:pt>
                <c:pt idx="424">
                  <c:v>1.1836258754696054E-2</c:v>
                </c:pt>
                <c:pt idx="425">
                  <c:v>1.1650868724099449E-2</c:v>
                </c:pt>
                <c:pt idx="426">
                  <c:v>1.1470575649186172E-2</c:v>
                </c:pt>
                <c:pt idx="427">
                  <c:v>1.1261879997376274E-2</c:v>
                </c:pt>
                <c:pt idx="428">
                  <c:v>1.1021132400848664E-2</c:v>
                </c:pt>
                <c:pt idx="429">
                  <c:v>1.1136435074846386E-2</c:v>
                </c:pt>
                <c:pt idx="430">
                  <c:v>1.1267572402786375E-2</c:v>
                </c:pt>
                <c:pt idx="431">
                  <c:v>1.1415381210607313E-2</c:v>
                </c:pt>
                <c:pt idx="432">
                  <c:v>1.1276737911181384E-2</c:v>
                </c:pt>
                <c:pt idx="433">
                  <c:v>1.1137364848112277E-2</c:v>
                </c:pt>
                <c:pt idx="434">
                  <c:v>1.099638666239844E-2</c:v>
                </c:pt>
                <c:pt idx="435">
                  <c:v>1.0873299022214761E-2</c:v>
                </c:pt>
                <c:pt idx="436">
                  <c:v>1.0769459356980499E-2</c:v>
                </c:pt>
                <c:pt idx="437">
                  <c:v>1.0641565679594941E-2</c:v>
                </c:pt>
                <c:pt idx="438">
                  <c:v>1.0236733230533189E-2</c:v>
                </c:pt>
                <c:pt idx="439">
                  <c:v>9.8272056492764853E-3</c:v>
                </c:pt>
                <c:pt idx="440">
                  <c:v>9.672609559802231E-3</c:v>
                </c:pt>
                <c:pt idx="441">
                  <c:v>9.5209970398404085E-3</c:v>
                </c:pt>
                <c:pt idx="442">
                  <c:v>9.3744087127847972E-3</c:v>
                </c:pt>
                <c:pt idx="443">
                  <c:v>9.2356535816207654E-3</c:v>
                </c:pt>
                <c:pt idx="444">
                  <c:v>9.078012801765489E-3</c:v>
                </c:pt>
                <c:pt idx="445">
                  <c:v>8.8988954137208288E-3</c:v>
                </c:pt>
                <c:pt idx="446">
                  <c:v>8.9999978058180486E-3</c:v>
                </c:pt>
                <c:pt idx="447">
                  <c:v>9.1156037575571992E-3</c:v>
                </c:pt>
                <c:pt idx="448">
                  <c:v>9.2465150313079617E-3</c:v>
                </c:pt>
                <c:pt idx="449">
                  <c:v>9.152261975031991E-3</c:v>
                </c:pt>
                <c:pt idx="450">
                  <c:v>9.0594914431649069E-3</c:v>
                </c:pt>
                <c:pt idx="451">
                  <c:v>8.9181168681037332E-3</c:v>
                </c:pt>
                <c:pt idx="452">
                  <c:v>9.0581176613929813E-3</c:v>
                </c:pt>
                <c:pt idx="453">
                  <c:v>9.228442517416266E-3</c:v>
                </c:pt>
                <c:pt idx="454">
                  <c:v>9.1714931775939978E-3</c:v>
                </c:pt>
                <c:pt idx="455">
                  <c:v>9.1218206651137636E-3</c:v>
                </c:pt>
                <c:pt idx="456">
                  <c:v>9.0800312795308105E-3</c:v>
                </c:pt>
                <c:pt idx="457">
                  <c:v>9.046298837347054E-3</c:v>
                </c:pt>
                <c:pt idx="458">
                  <c:v>9.0205977482056277E-3</c:v>
                </c:pt>
                <c:pt idx="459">
                  <c:v>9.004909828252099E-3</c:v>
                </c:pt>
                <c:pt idx="460">
                  <c:v>9.0015506731949795E-3</c:v>
                </c:pt>
                <c:pt idx="461">
                  <c:v>8.9903717960940505E-3</c:v>
                </c:pt>
                <c:pt idx="462">
                  <c:v>8.9697152652643709E-3</c:v>
                </c:pt>
                <c:pt idx="463">
                  <c:v>9.1794144237748281E-3</c:v>
                </c:pt>
                <c:pt idx="464">
                  <c:v>9.4088432938964454E-3</c:v>
                </c:pt>
                <c:pt idx="465">
                  <c:v>9.4228848657084228E-3</c:v>
                </c:pt>
                <c:pt idx="466">
                  <c:v>9.448176344681385E-3</c:v>
                </c:pt>
                <c:pt idx="467">
                  <c:v>9.4648240576140664E-3</c:v>
                </c:pt>
                <c:pt idx="468">
                  <c:v>9.4699474794294053E-3</c:v>
                </c:pt>
                <c:pt idx="469">
                  <c:v>9.4796319517756258E-3</c:v>
                </c:pt>
                <c:pt idx="470">
                  <c:v>9.4936728610972212E-3</c:v>
                </c:pt>
                <c:pt idx="471">
                  <c:v>9.5117859571666047E-3</c:v>
                </c:pt>
                <c:pt idx="472">
                  <c:v>9.5336547795915345E-3</c:v>
                </c:pt>
                <c:pt idx="473">
                  <c:v>9.5589432925504685E-3</c:v>
                </c:pt>
                <c:pt idx="474">
                  <c:v>9.5871463767808057E-3</c:v>
                </c:pt>
                <c:pt idx="475">
                  <c:v>9.6175538352964492E-3</c:v>
                </c:pt>
                <c:pt idx="476">
                  <c:v>9.6508911072080029E-3</c:v>
                </c:pt>
                <c:pt idx="477">
                  <c:v>9.6880560065297442E-3</c:v>
                </c:pt>
                <c:pt idx="478">
                  <c:v>9.712389191396803E-3</c:v>
                </c:pt>
                <c:pt idx="479">
                  <c:v>9.7215455676034224E-3</c:v>
                </c:pt>
                <c:pt idx="480">
                  <c:v>9.73027005717912E-3</c:v>
                </c:pt>
                <c:pt idx="481">
                  <c:v>9.7377292465044684E-3</c:v>
                </c:pt>
                <c:pt idx="482">
                  <c:v>9.7444678088178076E-3</c:v>
                </c:pt>
                <c:pt idx="483">
                  <c:v>9.7512786321410291E-3</c:v>
                </c:pt>
                <c:pt idx="484">
                  <c:v>9.7578350947570905E-3</c:v>
                </c:pt>
                <c:pt idx="485">
                  <c:v>9.7638023915176606E-3</c:v>
                </c:pt>
                <c:pt idx="486">
                  <c:v>9.7688442641452444E-3</c:v>
                </c:pt>
                <c:pt idx="487">
                  <c:v>9.7726252704431228E-3</c:v>
                </c:pt>
                <c:pt idx="488">
                  <c:v>9.7748122765387632E-3</c:v>
                </c:pt>
                <c:pt idx="489">
                  <c:v>9.7750868678620744E-3</c:v>
                </c:pt>
                <c:pt idx="490">
                  <c:v>9.7731611585232907E-3</c:v>
                </c:pt>
                <c:pt idx="491">
                  <c:v>9.7686761221405811E-3</c:v>
                </c:pt>
                <c:pt idx="492">
                  <c:v>9.761184484736108E-3</c:v>
                </c:pt>
                <c:pt idx="493">
                  <c:v>9.7514094566138361E-3</c:v>
                </c:pt>
                <c:pt idx="494">
                  <c:v>9.7402916758039422E-3</c:v>
                </c:pt>
                <c:pt idx="495">
                  <c:v>9.7277743233971752E-3</c:v>
                </c:pt>
                <c:pt idx="496">
                  <c:v>9.7138553353907486E-3</c:v>
                </c:pt>
                <c:pt idx="497">
                  <c:v>9.6984935908951738E-3</c:v>
                </c:pt>
                <c:pt idx="498">
                  <c:v>9.681588553406173E-3</c:v>
                </c:pt>
                <c:pt idx="499">
                  <c:v>9.6630564482940058E-3</c:v>
                </c:pt>
                <c:pt idx="500">
                  <c:v>9.6428320081812218E-3</c:v>
                </c:pt>
                <c:pt idx="501">
                  <c:v>9.6208697449597577E-3</c:v>
                </c:pt>
                <c:pt idx="502">
                  <c:v>9.5971451369502771E-3</c:v>
                </c:pt>
                <c:pt idx="503">
                  <c:v>9.5716557818795352E-3</c:v>
                </c:pt>
                <c:pt idx="504">
                  <c:v>9.5444217392012046E-3</c:v>
                </c:pt>
                <c:pt idx="505">
                  <c:v>9.5154847715264376E-3</c:v>
                </c:pt>
                <c:pt idx="506">
                  <c:v>9.484914730769043E-3</c:v>
                </c:pt>
                <c:pt idx="507">
                  <c:v>9.4528175530017473E-3</c:v>
                </c:pt>
                <c:pt idx="508">
                  <c:v>9.4192549313342113E-3</c:v>
                </c:pt>
                <c:pt idx="509">
                  <c:v>9.3842261256180479E-3</c:v>
                </c:pt>
                <c:pt idx="510">
                  <c:v>9.3477342347030902E-3</c:v>
                </c:pt>
                <c:pt idx="511">
                  <c:v>9.3097826742232041E-3</c:v>
                </c:pt>
                <c:pt idx="512">
                  <c:v>9.2703779290368386E-3</c:v>
                </c:pt>
                <c:pt idx="513">
                  <c:v>9.2295339077761752E-3</c:v>
                </c:pt>
                <c:pt idx="514">
                  <c:v>9.1872712322101629E-3</c:v>
                </c:pt>
                <c:pt idx="515">
                  <c:v>9.1436163550449902E-3</c:v>
                </c:pt>
                <c:pt idx="516">
                  <c:v>9.0986005357341568E-3</c:v>
                </c:pt>
                <c:pt idx="517">
                  <c:v>9.0522586719174493E-3</c:v>
                </c:pt>
                <c:pt idx="518">
                  <c:v>9.0046279803746958E-3</c:v>
                </c:pt>
                <c:pt idx="519">
                  <c:v>8.9557465749670884E-3</c:v>
                </c:pt>
                <c:pt idx="520">
                  <c:v>8.9056520119496496E-3</c:v>
                </c:pt>
                <c:pt idx="521">
                  <c:v>8.8543793054255294E-3</c:v>
                </c:pt>
                <c:pt idx="522">
                  <c:v>8.8019582696930495E-3</c:v>
                </c:pt>
                <c:pt idx="523">
                  <c:v>8.7484162555376555E-3</c:v>
                </c:pt>
                <c:pt idx="524">
                  <c:v>8.6937823134871795E-3</c:v>
                </c:pt>
                <c:pt idx="525">
                  <c:v>8.6380870378394755E-3</c:v>
                </c:pt>
                <c:pt idx="526">
                  <c:v>8.5813626385445423E-3</c:v>
                </c:pt>
                <c:pt idx="527">
                  <c:v>8.5236428286729563E-3</c:v>
                </c:pt>
                <c:pt idx="528">
                  <c:v>8.4649624061362803E-3</c:v>
                </c:pt>
                <c:pt idx="529">
                  <c:v>8.4053568591511644E-3</c:v>
                </c:pt>
                <c:pt idx="530">
                  <c:v>8.3448620089751312E-3</c:v>
                </c:pt>
                <c:pt idx="531">
                  <c:v>8.2835137017736177E-3</c:v>
                </c:pt>
                <c:pt idx="532">
                  <c:v>8.2213475623133057E-3</c:v>
                </c:pt>
                <c:pt idx="533">
                  <c:v>8.1583988233204768E-3</c:v>
                </c:pt>
                <c:pt idx="534">
                  <c:v>8.0947022419025384E-3</c:v>
                </c:pt>
                <c:pt idx="535">
                  <c:v>8.0302921102951771E-3</c:v>
                </c:pt>
                <c:pt idx="536">
                  <c:v>7.9652024024290998E-3</c:v>
                </c:pt>
                <c:pt idx="537">
                  <c:v>7.8994671099578886E-3</c:v>
                </c:pt>
                <c:pt idx="538">
                  <c:v>7.8331204129779095E-3</c:v>
                </c:pt>
                <c:pt idx="539">
                  <c:v>7.7661965787924519E-3</c:v>
                </c:pt>
                <c:pt idx="540">
                  <c:v>7.6987298650808183E-3</c:v>
                </c:pt>
                <c:pt idx="541">
                  <c:v>7.6307544126518198E-3</c:v>
                </c:pt>
                <c:pt idx="542">
                  <c:v>7.5623041395851253E-3</c:v>
                </c:pt>
                <c:pt idx="543">
                  <c:v>7.4934126574421819E-3</c:v>
                </c:pt>
                <c:pt idx="544">
                  <c:v>7.4241132092251281E-3</c:v>
                </c:pt>
                <c:pt idx="545">
                  <c:v>7.3544386278128603E-3</c:v>
                </c:pt>
                <c:pt idx="546">
                  <c:v>7.2844213127382538E-3</c:v>
                </c:pt>
                <c:pt idx="547">
                  <c:v>7.214093222201394E-3</c:v>
                </c:pt>
                <c:pt idx="548">
                  <c:v>7.1434858761135834E-3</c:v>
                </c:pt>
                <c:pt idx="549">
                  <c:v>7.0726303649681502E-3</c:v>
                </c:pt>
                <c:pt idx="550">
                  <c:v>7.0015573585552977E-3</c:v>
                </c:pt>
                <c:pt idx="551">
                  <c:v>6.9302971054284223E-3</c:v>
                </c:pt>
                <c:pt idx="552">
                  <c:v>6.8588794099313614E-3</c:v>
                </c:pt>
                <c:pt idx="553">
                  <c:v>6.7873335964830066E-3</c:v>
                </c:pt>
                <c:pt idx="554">
                  <c:v>6.7156884784850233E-3</c:v>
                </c:pt>
                <c:pt idx="555">
                  <c:v>6.6439723318321977E-3</c:v>
                </c:pt>
                <c:pt idx="556">
                  <c:v>6.5722128739698531E-3</c:v>
                </c:pt>
                <c:pt idx="557">
                  <c:v>6.5004372487156188E-3</c:v>
                </c:pt>
                <c:pt idx="558">
                  <c:v>6.4286720157053293E-3</c:v>
                </c:pt>
                <c:pt idx="559">
                  <c:v>6.3569431432796688E-3</c:v>
                </c:pt>
                <c:pt idx="560">
                  <c:v>6.2852760036465607E-3</c:v>
                </c:pt>
                <c:pt idx="561">
                  <c:v>6.2136953692304361E-3</c:v>
                </c:pt>
                <c:pt idx="562">
                  <c:v>6.1422254092635955E-3</c:v>
                </c:pt>
                <c:pt idx="563">
                  <c:v>6.0708896858991538E-3</c:v>
                </c:pt>
                <c:pt idx="564">
                  <c:v>5.9997111494273928E-3</c:v>
                </c:pt>
                <c:pt idx="565">
                  <c:v>5.9287121325476665E-3</c:v>
                </c:pt>
                <c:pt idx="566">
                  <c:v>5.8579143442432959E-3</c:v>
                </c:pt>
                <c:pt idx="567">
                  <c:v>5.7873388647050042E-3</c:v>
                </c:pt>
                <c:pt idx="568">
                  <c:v>5.7170061421955905E-3</c:v>
                </c:pt>
                <c:pt idx="569">
                  <c:v>5.6469359916611556E-3</c:v>
                </c:pt>
                <c:pt idx="570">
                  <c:v>5.5771475948842167E-3</c:v>
                </c:pt>
                <c:pt idx="571">
                  <c:v>5.507659501901384E-3</c:v>
                </c:pt>
                <c:pt idx="572">
                  <c:v>5.438489633378874E-3</c:v>
                </c:pt>
                <c:pt idx="573">
                  <c:v>5.3696552836967389E-3</c:v>
                </c:pt>
                <c:pt idx="574">
                  <c:v>5.3011731245562596E-3</c:v>
                </c:pt>
                <c:pt idx="575">
                  <c:v>5.2330592089907995E-3</c:v>
                </c:pt>
                <c:pt idx="576">
                  <c:v>5.1653289757249707E-3</c:v>
                </c:pt>
                <c:pt idx="577">
                  <c:v>5.0979972538856781E-3</c:v>
                </c:pt>
                <c:pt idx="578">
                  <c:v>5.031078268116081E-3</c:v>
                </c:pt>
                <c:pt idx="579">
                  <c:v>4.9645856441739343E-3</c:v>
                </c:pt>
                <c:pt idx="580">
                  <c:v>4.8985324151039631E-3</c:v>
                </c:pt>
                <c:pt idx="581">
                  <c:v>4.8329310280438844E-3</c:v>
                </c:pt>
                <c:pt idx="582">
                  <c:v>4.7677933516338386E-3</c:v>
                </c:pt>
                <c:pt idx="583">
                  <c:v>4.7031306839397519E-3</c:v>
                </c:pt>
                <c:pt idx="584">
                  <c:v>4.6389537608089127E-3</c:v>
                </c:pt>
                <c:pt idx="585">
                  <c:v>4.5752727645849232E-3</c:v>
                </c:pt>
                <c:pt idx="586">
                  <c:v>4.5120973331231919E-3</c:v>
                </c:pt>
                <c:pt idx="587">
                  <c:v>4.4494365690648336E-3</c:v>
                </c:pt>
                <c:pt idx="588">
                  <c:v>4.3872990493406816E-3</c:v>
                </c:pt>
                <c:pt idx="589">
                  <c:v>4.3256928348877084E-3</c:v>
                </c:pt>
                <c:pt idx="590">
                  <c:v>4.2646254805670048E-3</c:v>
                </c:pt>
                <c:pt idx="591">
                  <c:v>4.2230981243999563E-3</c:v>
                </c:pt>
                <c:pt idx="592">
                  <c:v>4.1831369398505321E-3</c:v>
                </c:pt>
                <c:pt idx="593">
                  <c:v>4.1448066130536608E-3</c:v>
                </c:pt>
                <c:pt idx="594">
                  <c:v>4.1081867344062127E-3</c:v>
                </c:pt>
                <c:pt idx="595">
                  <c:v>4.0733613591190654E-3</c:v>
                </c:pt>
                <c:pt idx="596">
                  <c:v>4.0404193317545014E-3</c:v>
                </c:pt>
                <c:pt idx="597">
                  <c:v>4.0094546379434905E-3</c:v>
                </c:pt>
                <c:pt idx="598">
                  <c:v>3.9805667782247794E-3</c:v>
                </c:pt>
                <c:pt idx="599">
                  <c:v>3.9538611653686748E-3</c:v>
                </c:pt>
                <c:pt idx="600">
                  <c:v>3.9294495466377713E-3</c:v>
                </c:pt>
                <c:pt idx="601">
                  <c:v>3.9074504525258629E-3</c:v>
                </c:pt>
                <c:pt idx="602">
                  <c:v>3.8879896736087375E-3</c:v>
                </c:pt>
                <c:pt idx="603">
                  <c:v>3.8712007672365247E-3</c:v>
                </c:pt>
                <c:pt idx="604">
                  <c:v>3.8572255958970684E-3</c:v>
                </c:pt>
                <c:pt idx="605">
                  <c:v>3.8272208200592658E-3</c:v>
                </c:pt>
                <c:pt idx="606">
                  <c:v>3.7980434188377766E-3</c:v>
                </c:pt>
                <c:pt idx="607">
                  <c:v>3.7696514713112766E-3</c:v>
                </c:pt>
                <c:pt idx="608">
                  <c:v>3.7419851564039664E-3</c:v>
                </c:pt>
                <c:pt idx="609">
                  <c:v>3.7149753750498902E-3</c:v>
                </c:pt>
                <c:pt idx="610">
                  <c:v>3.6885428503034938E-3</c:v>
                </c:pt>
                <c:pt idx="611">
                  <c:v>3.662597141385253E-3</c:v>
                </c:pt>
                <c:pt idx="612">
                  <c:v>3.6370355703546783E-3</c:v>
                </c:pt>
                <c:pt idx="613">
                  <c:v>3.6117420543596073E-3</c:v>
                </c:pt>
                <c:pt idx="614">
                  <c:v>3.5865858358712496E-3</c:v>
                </c:pt>
                <c:pt idx="615">
                  <c:v>3.5614201027381015E-3</c:v>
                </c:pt>
                <c:pt idx="616">
                  <c:v>3.5360804892727448E-3</c:v>
                </c:pt>
                <c:pt idx="617">
                  <c:v>3.5103834489204275E-3</c:v>
                </c:pt>
                <c:pt idx="618">
                  <c:v>3.4841244883437416E-3</c:v>
                </c:pt>
                <c:pt idx="619">
                  <c:v>3.4570762519897636E-3</c:v>
                </c:pt>
                <c:pt idx="620">
                  <c:v>3.4302700903442993E-3</c:v>
                </c:pt>
                <c:pt idx="621">
                  <c:v>3.4036662471231532E-3</c:v>
                </c:pt>
                <c:pt idx="622">
                  <c:v>3.3772246121881152E-3</c:v>
                </c:pt>
                <c:pt idx="623">
                  <c:v>3.3509065233855665E-3</c:v>
                </c:pt>
                <c:pt idx="624">
                  <c:v>3.3246754836395538E-3</c:v>
                </c:pt>
                <c:pt idx="625">
                  <c:v>3.2984979837900464E-3</c:v>
                </c:pt>
                <c:pt idx="626">
                  <c:v>3.2723444443765464E-3</c:v>
                </c:pt>
                <c:pt idx="627">
                  <c:v>3.2461902898140551E-3</c:v>
                </c:pt>
                <c:pt idx="628">
                  <c:v>3.2200171697359713E-3</c:v>
                </c:pt>
                <c:pt idx="629">
                  <c:v>3.193814343728158E-3</c:v>
                </c:pt>
                <c:pt idx="630">
                  <c:v>3.1675802472602493E-3</c:v>
                </c:pt>
                <c:pt idx="631">
                  <c:v>3.1413242583460273E-3</c:v>
                </c:pt>
                <c:pt idx="632">
                  <c:v>3.1150686863471583E-3</c:v>
                </c:pt>
                <c:pt idx="633">
                  <c:v>3.0888510063877489E-3</c:v>
                </c:pt>
                <c:pt idx="634">
                  <c:v>3.0627263650862251E-3</c:v>
                </c:pt>
                <c:pt idx="635">
                  <c:v>3.0366843452656685E-3</c:v>
                </c:pt>
                <c:pt idx="636">
                  <c:v>3.0107164899930098E-3</c:v>
                </c:pt>
                <c:pt idx="637">
                  <c:v>2.9848164863276166E-3</c:v>
                </c:pt>
                <c:pt idx="638">
                  <c:v>2.9589802051006343E-3</c:v>
                </c:pt>
                <c:pt idx="639">
                  <c:v>2.9332056953429147E-3</c:v>
                </c:pt>
                <c:pt idx="640">
                  <c:v>2.9074931234927539E-3</c:v>
                </c:pt>
                <c:pt idx="641">
                  <c:v>2.8818446459550678E-3</c:v>
                </c:pt>
                <c:pt idx="642">
                  <c:v>2.8562642019648024E-3</c:v>
                </c:pt>
                <c:pt idx="643">
                  <c:v>2.8307572118976901E-3</c:v>
                </c:pt>
                <c:pt idx="644">
                  <c:v>2.8053301641506384E-3</c:v>
                </c:pt>
                <c:pt idx="645">
                  <c:v>2.7799900714598666E-3</c:v>
                </c:pt>
                <c:pt idx="646">
                  <c:v>2.7547437750129918E-3</c:v>
                </c:pt>
                <c:pt idx="647">
                  <c:v>2.7295970719149231E-3</c:v>
                </c:pt>
                <c:pt idx="648">
                  <c:v>2.7045536384573232E-3</c:v>
                </c:pt>
                <c:pt idx="649">
                  <c:v>2.6796137181854481E-3</c:v>
                </c:pt>
                <c:pt idx="650">
                  <c:v>2.654778264916233E-3</c:v>
                </c:pt>
                <c:pt idx="651">
                  <c:v>2.6300488596413497E-3</c:v>
                </c:pt>
                <c:pt idx="652">
                  <c:v>2.6054276080288699E-3</c:v>
                </c:pt>
                <c:pt idx="653">
                  <c:v>2.5809170288272594E-3</c:v>
                </c:pt>
                <c:pt idx="654">
                  <c:v>2.5565199356057545E-3</c:v>
                </c:pt>
                <c:pt idx="655">
                  <c:v>2.5322393150675995E-3</c:v>
                </c:pt>
                <c:pt idx="656">
                  <c:v>2.5080782061326799E-3</c:v>
                </c:pt>
                <c:pt idx="657">
                  <c:v>2.4840395851136884E-3</c:v>
                </c:pt>
                <c:pt idx="658">
                  <c:v>2.4601262636282603E-3</c:v>
                </c:pt>
                <c:pt idx="659">
                  <c:v>2.4363408074244567E-3</c:v>
                </c:pt>
                <c:pt idx="660">
                  <c:v>2.4126854860777214E-3</c:v>
                </c:pt>
                <c:pt idx="661">
                  <c:v>2.3891622655764027E-3</c:v>
                </c:pt>
                <c:pt idx="662">
                  <c:v>2.3657728581865491E-3</c:v>
                </c:pt>
                <c:pt idx="663">
                  <c:v>2.3425188467154326E-3</c:v>
                </c:pt>
                <c:pt idx="664">
                  <c:v>2.3194019034224233E-3</c:v>
                </c:pt>
                <c:pt idx="665">
                  <c:v>2.2964237489265793E-3</c:v>
                </c:pt>
                <c:pt idx="666">
                  <c:v>2.2735861139013729E-3</c:v>
                </c:pt>
                <c:pt idx="667">
                  <c:v>2.2508907051181368E-3</c:v>
                </c:pt>
                <c:pt idx="668">
                  <c:v>2.228339176709478E-3</c:v>
                </c:pt>
                <c:pt idx="669">
                  <c:v>2.2059331074180131E-3</c:v>
                </c:pt>
                <c:pt idx="670">
                  <c:v>2.1836739844307649E-3</c:v>
                </c:pt>
                <c:pt idx="671">
                  <c:v>2.1615631941610358E-3</c:v>
                </c:pt>
                <c:pt idx="672">
                  <c:v>2.1396020200119387E-3</c:v>
                </c:pt>
                <c:pt idx="673">
                  <c:v>2.1177916467208782E-3</c:v>
                </c:pt>
                <c:pt idx="674">
                  <c:v>2.0961331703211587E-3</c:v>
                </c:pt>
                <c:pt idx="675">
                  <c:v>2.0746276120413754E-3</c:v>
                </c:pt>
                <c:pt idx="676">
                  <c:v>2.0532759335673977E-3</c:v>
                </c:pt>
                <c:pt idx="677">
                  <c:v>2.0320790499836509E-3</c:v>
                </c:pt>
                <c:pt idx="678">
                  <c:v>2.0110378353533171E-3</c:v>
                </c:pt>
                <c:pt idx="679">
                  <c:v>1.9901531142490774E-3</c:v>
                </c:pt>
                <c:pt idx="680">
                  <c:v>1.969425655440143E-3</c:v>
                </c:pt>
                <c:pt idx="681">
                  <c:v>1.9488561676933621E-3</c:v>
                </c:pt>
                <c:pt idx="682">
                  <c:v>1.9284452975353182E-3</c:v>
                </c:pt>
                <c:pt idx="683">
                  <c:v>1.9188986974069684E-3</c:v>
                </c:pt>
                <c:pt idx="684">
                  <c:v>1.9101554479789163E-3</c:v>
                </c:pt>
                <c:pt idx="685">
                  <c:v>1.9022588746942064E-3</c:v>
                </c:pt>
                <c:pt idx="686">
                  <c:v>1.8952583940183738E-3</c:v>
                </c:pt>
                <c:pt idx="687">
                  <c:v>1.8892067920306436E-3</c:v>
                </c:pt>
                <c:pt idx="688">
                  <c:v>1.8841604639368065E-3</c:v>
                </c:pt>
                <c:pt idx="689">
                  <c:v>1.8801796703347316E-3</c:v>
                </c:pt>
                <c:pt idx="690">
                  <c:v>1.8773288101979538E-3</c:v>
                </c:pt>
                <c:pt idx="691">
                  <c:v>1.8756767116194879E-3</c:v>
                </c:pt>
                <c:pt idx="692">
                  <c:v>1.8752969416673281E-3</c:v>
                </c:pt>
                <c:pt idx="693">
                  <c:v>1.8762681371214738E-3</c:v>
                </c:pt>
                <c:pt idx="694">
                  <c:v>1.8786743584163306E-3</c:v>
                </c:pt>
                <c:pt idx="695">
                  <c:v>1.8826054682056089E-3</c:v>
                </c:pt>
                <c:pt idx="696">
                  <c:v>1.8881575360598746E-3</c:v>
                </c:pt>
                <c:pt idx="697">
                  <c:v>1.884728202261615E-3</c:v>
                </c:pt>
                <c:pt idx="698">
                  <c:v>1.8817328380972113E-3</c:v>
                </c:pt>
                <c:pt idx="699">
                  <c:v>1.8791476593727088E-3</c:v>
                </c:pt>
                <c:pt idx="700">
                  <c:v>1.8769412155517863E-3</c:v>
                </c:pt>
                <c:pt idx="701">
                  <c:v>1.8750763756633544E-3</c:v>
                </c:pt>
                <c:pt idx="702">
                  <c:v>1.8735096977450902E-3</c:v>
                </c:pt>
                <c:pt idx="703">
                  <c:v>1.8721907372146068E-3</c:v>
                </c:pt>
                <c:pt idx="704">
                  <c:v>1.8710612896196148E-3</c:v>
                </c:pt>
                <c:pt idx="705">
                  <c:v>1.8700545621185322E-3</c:v>
                </c:pt>
                <c:pt idx="706">
                  <c:v>1.8690942675883772E-3</c:v>
                </c:pt>
                <c:pt idx="707">
                  <c:v>1.8680936347499279E-3</c:v>
                </c:pt>
                <c:pt idx="708">
                  <c:v>1.8669543271296021E-3</c:v>
                </c:pt>
                <c:pt idx="709">
                  <c:v>1.8655652630292462E-3</c:v>
                </c:pt>
                <c:pt idx="710">
                  <c:v>1.8638013280469011E-3</c:v>
                </c:pt>
                <c:pt idx="711">
                  <c:v>1.8615219710141784E-3</c:v>
                </c:pt>
                <c:pt idx="712">
                  <c:v>1.8593255537659942E-3</c:v>
                </c:pt>
                <c:pt idx="713">
                  <c:v>1.8571873786304091E-3</c:v>
                </c:pt>
                <c:pt idx="714">
                  <c:v>1.8550825307358694E-3</c:v>
                </c:pt>
                <c:pt idx="715">
                  <c:v>1.8529865942101375E-3</c:v>
                </c:pt>
                <c:pt idx="716">
                  <c:v>1.8508760871617511E-3</c:v>
                </c:pt>
                <c:pt idx="717">
                  <c:v>1.8487289707961941E-3</c:v>
                </c:pt>
                <c:pt idx="718">
                  <c:v>1.8465252421232491E-3</c:v>
                </c:pt>
                <c:pt idx="719">
                  <c:v>1.8442476205671279E-3</c:v>
                </c:pt>
                <c:pt idx="720">
                  <c:v>1.8418823398872761E-3</c:v>
                </c:pt>
                <c:pt idx="721">
                  <c:v>1.8394200580204927E-3</c:v>
                </c:pt>
                <c:pt idx="722">
                  <c:v>1.8368568987751389E-3</c:v>
                </c:pt>
                <c:pt idx="723">
                  <c:v>1.8341956407583713E-3</c:v>
                </c:pt>
                <c:pt idx="724">
                  <c:v>1.8314470705119801E-3</c:v>
                </c:pt>
                <c:pt idx="725">
                  <c:v>1.8286315185802144E-3</c:v>
                </c:pt>
                <c:pt idx="726">
                  <c:v>1.8257805991480879E-3</c:v>
                </c:pt>
                <c:pt idx="727">
                  <c:v>1.8228860461685082E-3</c:v>
                </c:pt>
                <c:pt idx="728">
                  <c:v>1.8199407484361259E-3</c:v>
                </c:pt>
                <c:pt idx="729">
                  <c:v>1.8169388562383629E-3</c:v>
                </c:pt>
                <c:pt idx="730">
                  <c:v>1.8138758326299298E-3</c:v>
                </c:pt>
                <c:pt idx="731">
                  <c:v>1.8107484776521705E-3</c:v>
                </c:pt>
                <c:pt idx="732">
                  <c:v>1.8075549184690075E-3</c:v>
                </c:pt>
                <c:pt idx="733">
                  <c:v>1.8042945572429262E-3</c:v>
                </c:pt>
                <c:pt idx="734">
                  <c:v>1.8009679672992096E-3</c:v>
                </c:pt>
                <c:pt idx="735">
                  <c:v>1.7975767266886879E-3</c:v>
                </c:pt>
                <c:pt idx="736">
                  <c:v>1.794123176640236E-3</c:v>
                </c:pt>
                <c:pt idx="737">
                  <c:v>1.7906100905736981E-3</c:v>
                </c:pt>
                <c:pt idx="738">
                  <c:v>1.7870402372992587E-3</c:v>
                </c:pt>
                <c:pt idx="739">
                  <c:v>1.7834158197352792E-3</c:v>
                </c:pt>
                <c:pt idx="740">
                  <c:v>1.7797377679059409E-3</c:v>
                </c:pt>
                <c:pt idx="741">
                  <c:v>1.7760048621023958E-3</c:v>
                </c:pt>
                <c:pt idx="742">
                  <c:v>1.7722163765769717E-3</c:v>
                </c:pt>
                <c:pt idx="743">
                  <c:v>1.7683720332121243E-3</c:v>
                </c:pt>
                <c:pt idx="744">
                  <c:v>1.7644719437920919E-3</c:v>
                </c:pt>
                <c:pt idx="745">
                  <c:v>1.7605165447730172E-3</c:v>
                </c:pt>
                <c:pt idx="746">
                  <c:v>1.7565065259364477E-3</c:v>
                </c:pt>
                <c:pt idx="747">
                  <c:v>1.7524427548944108E-3</c:v>
                </c:pt>
                <c:pt idx="748">
                  <c:v>1.7483262001177196E-3</c:v>
                </c:pt>
                <c:pt idx="749">
                  <c:v>1.7441578559988123E-3</c:v>
                </c:pt>
                <c:pt idx="750">
                  <c:v>1.7399386744566957E-3</c:v>
                </c:pt>
                <c:pt idx="751">
                  <c:v>1.7356695087675884E-3</c:v>
                </c:pt>
                <c:pt idx="752">
                  <c:v>1.7313510766866782E-3</c:v>
                </c:pt>
                <c:pt idx="753">
                  <c:v>1.7269839515434201E-3</c:v>
                </c:pt>
                <c:pt idx="754">
                  <c:v>1.7225685918780867E-3</c:v>
                </c:pt>
                <c:pt idx="755">
                  <c:v>1.7181054223780511E-3</c:v>
                </c:pt>
                <c:pt idx="756">
                  <c:v>1.7186202849505026E-3</c:v>
                </c:pt>
                <c:pt idx="757">
                  <c:v>1.7194373188827517E-3</c:v>
                </c:pt>
                <c:pt idx="758">
                  <c:v>1.7205806432842123E-3</c:v>
                </c:pt>
                <c:pt idx="759">
                  <c:v>1.7220774470839094E-3</c:v>
                </c:pt>
                <c:pt idx="760">
                  <c:v>1.7239568230006446E-3</c:v>
                </c:pt>
                <c:pt idx="761">
                  <c:v>1.7262498842871949E-3</c:v>
                </c:pt>
                <c:pt idx="762">
                  <c:v>1.7289898953015011E-3</c:v>
                </c:pt>
                <c:pt idx="763">
                  <c:v>1.7322124166047625E-3</c:v>
                </c:pt>
                <c:pt idx="764">
                  <c:v>1.7359554654578274E-3</c:v>
                </c:pt>
                <c:pt idx="765">
                  <c:v>1.7402596923338028E-3</c:v>
                </c:pt>
                <c:pt idx="766">
                  <c:v>1.7451685737116538E-3</c:v>
                </c:pt>
                <c:pt idx="767">
                  <c:v>1.7507286209415898E-3</c:v>
                </c:pt>
                <c:pt idx="768">
                  <c:v>1.7569896043535052E-3</c:v>
                </c:pt>
                <c:pt idx="769">
                  <c:v>1.7640047909858508E-3</c:v>
                </c:pt>
                <c:pt idx="770">
                  <c:v>1.7668058897705734E-3</c:v>
                </c:pt>
                <c:pt idx="771">
                  <c:v>1.7697684762262339E-3</c:v>
                </c:pt>
                <c:pt idx="772">
                  <c:v>1.7728834519434467E-3</c:v>
                </c:pt>
                <c:pt idx="773">
                  <c:v>1.7761380620511043E-3</c:v>
                </c:pt>
                <c:pt idx="774">
                  <c:v>1.7795166824118428E-3</c:v>
                </c:pt>
                <c:pt idx="775">
                  <c:v>1.7830004801345552E-3</c:v>
                </c:pt>
                <c:pt idx="776">
                  <c:v>1.7865670415498755E-3</c:v>
                </c:pt>
                <c:pt idx="777">
                  <c:v>1.7901899647035011E-3</c:v>
                </c:pt>
                <c:pt idx="778">
                  <c:v>1.7938384128523724E-3</c:v>
                </c:pt>
                <c:pt idx="779">
                  <c:v>1.7974766251432786E-3</c:v>
                </c:pt>
                <c:pt idx="780">
                  <c:v>1.8010633803453714E-3</c:v>
                </c:pt>
                <c:pt idx="781">
                  <c:v>1.8045514092043776E-3</c:v>
                </c:pt>
                <c:pt idx="782">
                  <c:v>1.8078867506959085E-3</c:v>
                </c:pt>
                <c:pt idx="783">
                  <c:v>1.811008047189635E-3</c:v>
                </c:pt>
                <c:pt idx="784">
                  <c:v>1.8138457733094023E-3</c:v>
                </c:pt>
                <c:pt idx="785">
                  <c:v>1.8166833174534181E-3</c:v>
                </c:pt>
                <c:pt idx="786">
                  <c:v>1.8195091183268012E-3</c:v>
                </c:pt>
                <c:pt idx="787">
                  <c:v>1.822311367067496E-3</c:v>
                </c:pt>
                <c:pt idx="788">
                  <c:v>1.8250783405707842E-3</c:v>
                </c:pt>
                <c:pt idx="789">
                  <c:v>1.8277986141063869E-3</c:v>
                </c:pt>
                <c:pt idx="790">
                  <c:v>1.8304613131569167E-3</c:v>
                </c:pt>
                <c:pt idx="791">
                  <c:v>1.8330564095849508E-3</c:v>
                </c:pt>
                <c:pt idx="792">
                  <c:v>1.8355750677538688E-3</c:v>
                </c:pt>
                <c:pt idx="793">
                  <c:v>1.8380100468680591E-3</c:v>
                </c:pt>
                <c:pt idx="794">
                  <c:v>1.8403561665045699E-3</c:v>
                </c:pt>
                <c:pt idx="795">
                  <c:v>1.8426108430854545E-3</c:v>
                </c:pt>
                <c:pt idx="796">
                  <c:v>1.8447747058925336E-3</c:v>
                </c:pt>
                <c:pt idx="797">
                  <c:v>1.8468523021583304E-3</c:v>
                </c:pt>
                <c:pt idx="798">
                  <c:v>1.8488529017822426E-3</c:v>
                </c:pt>
                <c:pt idx="799">
                  <c:v>1.8507914133226464E-3</c:v>
                </c:pt>
                <c:pt idx="800">
                  <c:v>1.8526634759098476E-3</c:v>
                </c:pt>
                <c:pt idx="801">
                  <c:v>1.8544652458512161E-3</c:v>
                </c:pt>
                <c:pt idx="802">
                  <c:v>1.8561934565343484E-3</c:v>
                </c:pt>
                <c:pt idx="803">
                  <c:v>1.8578454525961558E-3</c:v>
                </c:pt>
                <c:pt idx="804">
                  <c:v>1.8594192112248696E-3</c:v>
                </c:pt>
                <c:pt idx="805">
                  <c:v>1.8609133469015193E-3</c:v>
                </c:pt>
                <c:pt idx="806">
                  <c:v>1.8623270952631765E-3</c:v>
                </c:pt>
                <c:pt idx="807">
                  <c:v>1.863660271071135E-3</c:v>
                </c:pt>
                <c:pt idx="808">
                  <c:v>1.8649131944744877E-3</c:v>
                </c:pt>
                <c:pt idx="809">
                  <c:v>1.8660865788621504E-3</c:v>
                </c:pt>
                <c:pt idx="810">
                  <c:v>1.8671813725821221E-3</c:v>
                </c:pt>
                <c:pt idx="811">
                  <c:v>1.8681985456623022E-3</c:v>
                </c:pt>
                <c:pt idx="812">
                  <c:v>1.8691388113779761E-3</c:v>
                </c:pt>
                <c:pt idx="813">
                  <c:v>1.8700022710613862E-3</c:v>
                </c:pt>
                <c:pt idx="814">
                  <c:v>1.870787968921524E-3</c:v>
                </c:pt>
                <c:pt idx="815">
                  <c:v>1.8714951935608023E-3</c:v>
                </c:pt>
                <c:pt idx="816">
                  <c:v>1.8721234584568663E-3</c:v>
                </c:pt>
                <c:pt idx="817">
                  <c:v>1.8726724764097599E-3</c:v>
                </c:pt>
                <c:pt idx="818">
                  <c:v>1.8731421297832893E-3</c:v>
                </c:pt>
                <c:pt idx="819">
                  <c:v>1.8735324371694096E-3</c:v>
                </c:pt>
                <c:pt idx="820">
                  <c:v>1.8738435174103125E-3</c:v>
                </c:pt>
                <c:pt idx="821">
                  <c:v>1.8740755522844851E-3</c:v>
                </c:pt>
                <c:pt idx="822">
                  <c:v>1.874228749609669E-3</c:v>
                </c:pt>
                <c:pt idx="823">
                  <c:v>1.8743033090491488E-3</c:v>
                </c:pt>
                <c:pt idx="824">
                  <c:v>1.8742993935414224E-3</c:v>
                </c:pt>
                <c:pt idx="825">
                  <c:v>1.8742171100221898E-3</c:v>
                </c:pt>
                <c:pt idx="826">
                  <c:v>1.8740565039887672E-3</c:v>
                </c:pt>
                <c:pt idx="827">
                  <c:v>1.8738175734897475E-3</c:v>
                </c:pt>
                <c:pt idx="828">
                  <c:v>1.873500309328621E-3</c:v>
                </c:pt>
                <c:pt idx="829">
                  <c:v>1.8731047696734918E-3</c:v>
                </c:pt>
                <c:pt idx="830">
                  <c:v>1.8726310673690993E-3</c:v>
                </c:pt>
                <c:pt idx="831">
                  <c:v>1.8720793577340787E-3</c:v>
                </c:pt>
                <c:pt idx="832">
                  <c:v>1.8714498273327649E-3</c:v>
                </c:pt>
                <c:pt idx="833">
                  <c:v>1.8707426840869268E-3</c:v>
                </c:pt>
                <c:pt idx="834">
                  <c:v>1.869958149073034E-3</c:v>
                </c:pt>
                <c:pt idx="835">
                  <c:v>1.8690964503078706E-3</c:v>
                </c:pt>
                <c:pt idx="836">
                  <c:v>1.8681578187532877E-3</c:v>
                </c:pt>
                <c:pt idx="837">
                  <c:v>1.8671424866623083E-3</c:v>
                </c:pt>
                <c:pt idx="838">
                  <c:v>1.8660506882350811E-3</c:v>
                </c:pt>
                <c:pt idx="839">
                  <c:v>1.8648826623441511E-3</c:v>
                </c:pt>
                <c:pt idx="840">
                  <c:v>1.8636386568123397E-3</c:v>
                </c:pt>
                <c:pt idx="841">
                  <c:v>1.8623189333692586E-3</c:v>
                </c:pt>
                <c:pt idx="842">
                  <c:v>1.860923771957991E-3</c:v>
                </c:pt>
                <c:pt idx="843">
                  <c:v>1.8594534724929422E-3</c:v>
                </c:pt>
                <c:pt idx="844">
                  <c:v>1.8579083514614931E-3</c:v>
                </c:pt>
                <c:pt idx="845">
                  <c:v>1.8562887391883366E-3</c:v>
                </c:pt>
                <c:pt idx="846">
                  <c:v>1.8545949777752106E-3</c:v>
                </c:pt>
                <c:pt idx="847">
                  <c:v>1.8528274196932054E-3</c:v>
                </c:pt>
                <c:pt idx="848">
                  <c:v>1.8509864269774519E-3</c:v>
                </c:pt>
                <c:pt idx="849">
                  <c:v>1.8490723709461961E-3</c:v>
                </c:pt>
                <c:pt idx="850">
                  <c:v>1.8470856323395844E-3</c:v>
                </c:pt>
                <c:pt idx="851">
                  <c:v>1.8450266017501218E-3</c:v>
                </c:pt>
                <c:pt idx="852">
                  <c:v>1.8428956801994534E-3</c:v>
                </c:pt>
                <c:pt idx="853">
                  <c:v>1.8406932797085124E-3</c:v>
                </c:pt>
                <c:pt idx="854">
                  <c:v>1.8384198237146735E-3</c:v>
                </c:pt>
                <c:pt idx="855">
                  <c:v>1.8360757472160735E-3</c:v>
                </c:pt>
                <c:pt idx="856">
                  <c:v>1.8336614965767226E-3</c:v>
                </c:pt>
                <c:pt idx="857">
                  <c:v>1.8311775290151275E-3</c:v>
                </c:pt>
                <c:pt idx="858">
                  <c:v>1.8286243119343896E-3</c:v>
                </c:pt>
                <c:pt idx="859">
                  <c:v>1.8260023224459653E-3</c:v>
                </c:pt>
                <c:pt idx="860">
                  <c:v>1.8233120470537176E-3</c:v>
                </c:pt>
                <c:pt idx="861">
                  <c:v>1.8205539814616224E-3</c:v>
                </c:pt>
                <c:pt idx="862">
                  <c:v>1.8177286304676217E-3</c:v>
                </c:pt>
                <c:pt idx="863">
                  <c:v>1.8148365079071155E-3</c:v>
                </c:pt>
                <c:pt idx="864">
                  <c:v>1.8118781366125982E-3</c:v>
                </c:pt>
                <c:pt idx="865">
                  <c:v>1.8088540483610525E-3</c:v>
                </c:pt>
                <c:pt idx="866">
                  <c:v>1.8057647837877726E-3</c:v>
                </c:pt>
                <c:pt idx="867">
                  <c:v>1.8026108922540825E-3</c:v>
                </c:pt>
                <c:pt idx="868">
                  <c:v>1.7993929316662848E-3</c:v>
                </c:pt>
                <c:pt idx="869">
                  <c:v>1.7961114682532777E-3</c:v>
                </c:pt>
                <c:pt idx="870">
                  <c:v>1.7927670763191899E-3</c:v>
                </c:pt>
                <c:pt idx="871">
                  <c:v>1.7893603379931294E-3</c:v>
                </c:pt>
                <c:pt idx="872">
                  <c:v>1.7858918429980478E-3</c:v>
                </c:pt>
                <c:pt idx="873">
                  <c:v>1.7823621884511267E-3</c:v>
                </c:pt>
                <c:pt idx="874">
                  <c:v>1.7787719786842562E-3</c:v>
                </c:pt>
                <c:pt idx="875">
                  <c:v>1.7751218250747383E-3</c:v>
                </c:pt>
                <c:pt idx="876">
                  <c:v>1.7714123458782427E-3</c:v>
                </c:pt>
                <c:pt idx="877">
                  <c:v>1.7676441660581415E-3</c:v>
                </c:pt>
                <c:pt idx="878">
                  <c:v>1.7638179171075019E-3</c:v>
                </c:pt>
                <c:pt idx="879">
                  <c:v>1.7599342368621121E-3</c:v>
                </c:pt>
                <c:pt idx="880">
                  <c:v>1.755993769304793E-3</c:v>
                </c:pt>
                <c:pt idx="881">
                  <c:v>1.7519971643627512E-3</c:v>
                </c:pt>
                <c:pt idx="882">
                  <c:v>1.747945077700729E-3</c:v>
                </c:pt>
                <c:pt idx="883">
                  <c:v>1.7438381705130743E-3</c:v>
                </c:pt>
                <c:pt idx="884">
                  <c:v>1.7396771093175444E-3</c:v>
                </c:pt>
                <c:pt idx="885">
                  <c:v>1.7354625657527002E-3</c:v>
                </c:pt>
                <c:pt idx="886">
                  <c:v>1.7311952163793416E-3</c:v>
                </c:pt>
                <c:pt idx="887">
                  <c:v>1.7268757424849129E-3</c:v>
                </c:pt>
                <c:pt idx="888">
                  <c:v>1.7225048298888808E-3</c:v>
                </c:pt>
                <c:pt idx="889">
                  <c:v>1.7180831687477471E-3</c:v>
                </c:pt>
                <c:pt idx="890">
                  <c:v>1.7136114533589561E-3</c:v>
                </c:pt>
                <c:pt idx="891">
                  <c:v>1.7090903819634595E-3</c:v>
                </c:pt>
                <c:pt idx="892">
                  <c:v>1.7045206565471009E-3</c:v>
                </c:pt>
                <c:pt idx="893">
                  <c:v>1.6999029826412504E-3</c:v>
                </c:pt>
                <c:pt idx="894">
                  <c:v>1.6952380691232548E-3</c:v>
                </c:pt>
                <c:pt idx="895">
                  <c:v>1.6905266280172972E-3</c:v>
                </c:pt>
              </c:numCache>
            </c:numRef>
          </c:val>
        </c:ser>
        <c:ser>
          <c:idx val="6"/>
          <c:order val="6"/>
          <c:tx>
            <c:strRef>
              <c:f>World!$U$3</c:f>
              <c:strCache>
                <c:ptCount val="1"/>
                <c:pt idx="0">
                  <c:v>fraction of cases known</c:v>
                </c:pt>
              </c:strCache>
            </c:strRef>
          </c:tx>
          <c:spPr>
            <a:ln w="19050">
              <a:solidFill>
                <a:srgbClr val="00B0F0">
                  <a:alpha val="71000"/>
                </a:srgbClr>
              </a:solidFill>
              <a:prstDash val="dashDot"/>
            </a:ln>
          </c:spPr>
          <c:marker>
            <c:symbol val="none"/>
          </c:marker>
          <c:cat>
            <c:numRef>
              <c:f>World!$N$4:$N$899</c:f>
              <c:numCache>
                <c:formatCode>mm/dd/yy;@</c:formatCode>
                <c:ptCount val="896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  <c:pt idx="114">
                  <c:v>44025</c:v>
                </c:pt>
                <c:pt idx="115">
                  <c:v>44026</c:v>
                </c:pt>
                <c:pt idx="116">
                  <c:v>44027</c:v>
                </c:pt>
                <c:pt idx="117">
                  <c:v>44028</c:v>
                </c:pt>
                <c:pt idx="118">
                  <c:v>44029</c:v>
                </c:pt>
                <c:pt idx="119">
                  <c:v>44030</c:v>
                </c:pt>
                <c:pt idx="120">
                  <c:v>44031</c:v>
                </c:pt>
                <c:pt idx="121">
                  <c:v>44032</c:v>
                </c:pt>
                <c:pt idx="122">
                  <c:v>44033</c:v>
                </c:pt>
                <c:pt idx="123">
                  <c:v>44034</c:v>
                </c:pt>
                <c:pt idx="124">
                  <c:v>44035</c:v>
                </c:pt>
                <c:pt idx="125">
                  <c:v>44036</c:v>
                </c:pt>
                <c:pt idx="126">
                  <c:v>44037</c:v>
                </c:pt>
                <c:pt idx="127">
                  <c:v>44038</c:v>
                </c:pt>
                <c:pt idx="128">
                  <c:v>44039</c:v>
                </c:pt>
                <c:pt idx="129">
                  <c:v>44040</c:v>
                </c:pt>
                <c:pt idx="130">
                  <c:v>44041</c:v>
                </c:pt>
                <c:pt idx="131">
                  <c:v>44042</c:v>
                </c:pt>
                <c:pt idx="132">
                  <c:v>44043</c:v>
                </c:pt>
                <c:pt idx="133">
                  <c:v>44044</c:v>
                </c:pt>
                <c:pt idx="134">
                  <c:v>44045</c:v>
                </c:pt>
                <c:pt idx="135">
                  <c:v>44046</c:v>
                </c:pt>
                <c:pt idx="136">
                  <c:v>44047</c:v>
                </c:pt>
                <c:pt idx="137">
                  <c:v>44048</c:v>
                </c:pt>
                <c:pt idx="138">
                  <c:v>44049</c:v>
                </c:pt>
                <c:pt idx="139">
                  <c:v>44050</c:v>
                </c:pt>
                <c:pt idx="140">
                  <c:v>44051</c:v>
                </c:pt>
                <c:pt idx="141">
                  <c:v>44052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44058</c:v>
                </c:pt>
                <c:pt idx="148">
                  <c:v>44059</c:v>
                </c:pt>
                <c:pt idx="149">
                  <c:v>44060</c:v>
                </c:pt>
                <c:pt idx="150">
                  <c:v>44061</c:v>
                </c:pt>
                <c:pt idx="151">
                  <c:v>44062</c:v>
                </c:pt>
                <c:pt idx="152">
                  <c:v>44063</c:v>
                </c:pt>
                <c:pt idx="153">
                  <c:v>44064</c:v>
                </c:pt>
                <c:pt idx="154">
                  <c:v>44065</c:v>
                </c:pt>
                <c:pt idx="155">
                  <c:v>44066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44072</c:v>
                </c:pt>
                <c:pt idx="162">
                  <c:v>44073</c:v>
                </c:pt>
                <c:pt idx="163">
                  <c:v>44074</c:v>
                </c:pt>
                <c:pt idx="164">
                  <c:v>44075</c:v>
                </c:pt>
                <c:pt idx="165">
                  <c:v>44076</c:v>
                </c:pt>
                <c:pt idx="166">
                  <c:v>44077</c:v>
                </c:pt>
                <c:pt idx="167">
                  <c:v>44078</c:v>
                </c:pt>
                <c:pt idx="168">
                  <c:v>44079</c:v>
                </c:pt>
                <c:pt idx="169">
                  <c:v>44080</c:v>
                </c:pt>
                <c:pt idx="170">
                  <c:v>44081</c:v>
                </c:pt>
                <c:pt idx="171">
                  <c:v>44082</c:v>
                </c:pt>
                <c:pt idx="172">
                  <c:v>44083</c:v>
                </c:pt>
                <c:pt idx="173">
                  <c:v>44084</c:v>
                </c:pt>
                <c:pt idx="174">
                  <c:v>44085</c:v>
                </c:pt>
                <c:pt idx="175">
                  <c:v>44086</c:v>
                </c:pt>
                <c:pt idx="176">
                  <c:v>44087</c:v>
                </c:pt>
                <c:pt idx="177">
                  <c:v>44088</c:v>
                </c:pt>
                <c:pt idx="178">
                  <c:v>44089</c:v>
                </c:pt>
                <c:pt idx="179">
                  <c:v>44090</c:v>
                </c:pt>
                <c:pt idx="180">
                  <c:v>44091</c:v>
                </c:pt>
                <c:pt idx="181">
                  <c:v>44092</c:v>
                </c:pt>
                <c:pt idx="182">
                  <c:v>44093</c:v>
                </c:pt>
                <c:pt idx="183">
                  <c:v>44094</c:v>
                </c:pt>
                <c:pt idx="184">
                  <c:v>44095</c:v>
                </c:pt>
                <c:pt idx="185">
                  <c:v>44096</c:v>
                </c:pt>
                <c:pt idx="186">
                  <c:v>44097</c:v>
                </c:pt>
                <c:pt idx="187">
                  <c:v>44098</c:v>
                </c:pt>
                <c:pt idx="188">
                  <c:v>44099</c:v>
                </c:pt>
                <c:pt idx="189">
                  <c:v>44100</c:v>
                </c:pt>
                <c:pt idx="190">
                  <c:v>44101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44107</c:v>
                </c:pt>
                <c:pt idx="197">
                  <c:v>44108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44114</c:v>
                </c:pt>
                <c:pt idx="204">
                  <c:v>44115</c:v>
                </c:pt>
                <c:pt idx="205">
                  <c:v>44116</c:v>
                </c:pt>
                <c:pt idx="206">
                  <c:v>44117</c:v>
                </c:pt>
                <c:pt idx="207">
                  <c:v>44118</c:v>
                </c:pt>
                <c:pt idx="208">
                  <c:v>44119</c:v>
                </c:pt>
                <c:pt idx="209">
                  <c:v>44120</c:v>
                </c:pt>
                <c:pt idx="210">
                  <c:v>44121</c:v>
                </c:pt>
                <c:pt idx="211">
                  <c:v>44122</c:v>
                </c:pt>
                <c:pt idx="212">
                  <c:v>44123</c:v>
                </c:pt>
                <c:pt idx="213">
                  <c:v>44124</c:v>
                </c:pt>
                <c:pt idx="214">
                  <c:v>44125</c:v>
                </c:pt>
                <c:pt idx="215">
                  <c:v>44126</c:v>
                </c:pt>
                <c:pt idx="216">
                  <c:v>44127</c:v>
                </c:pt>
                <c:pt idx="217">
                  <c:v>44128</c:v>
                </c:pt>
                <c:pt idx="218">
                  <c:v>44129</c:v>
                </c:pt>
                <c:pt idx="219">
                  <c:v>44130</c:v>
                </c:pt>
                <c:pt idx="220">
                  <c:v>44131</c:v>
                </c:pt>
                <c:pt idx="221">
                  <c:v>44132</c:v>
                </c:pt>
                <c:pt idx="222">
                  <c:v>44133</c:v>
                </c:pt>
                <c:pt idx="223">
                  <c:v>44134</c:v>
                </c:pt>
                <c:pt idx="224">
                  <c:v>44135</c:v>
                </c:pt>
                <c:pt idx="225">
                  <c:v>44136</c:v>
                </c:pt>
                <c:pt idx="226">
                  <c:v>44137</c:v>
                </c:pt>
                <c:pt idx="227">
                  <c:v>44138</c:v>
                </c:pt>
                <c:pt idx="228">
                  <c:v>44139</c:v>
                </c:pt>
                <c:pt idx="229">
                  <c:v>44140</c:v>
                </c:pt>
                <c:pt idx="230">
                  <c:v>44141</c:v>
                </c:pt>
                <c:pt idx="231">
                  <c:v>44142</c:v>
                </c:pt>
                <c:pt idx="232">
                  <c:v>44143</c:v>
                </c:pt>
                <c:pt idx="233">
                  <c:v>44144</c:v>
                </c:pt>
                <c:pt idx="234">
                  <c:v>44145</c:v>
                </c:pt>
                <c:pt idx="235">
                  <c:v>44146</c:v>
                </c:pt>
                <c:pt idx="236">
                  <c:v>44147</c:v>
                </c:pt>
                <c:pt idx="237">
                  <c:v>44148</c:v>
                </c:pt>
                <c:pt idx="238">
                  <c:v>44149</c:v>
                </c:pt>
                <c:pt idx="239">
                  <c:v>44150</c:v>
                </c:pt>
                <c:pt idx="240">
                  <c:v>44151</c:v>
                </c:pt>
                <c:pt idx="241">
                  <c:v>44152</c:v>
                </c:pt>
                <c:pt idx="242">
                  <c:v>44153</c:v>
                </c:pt>
                <c:pt idx="243">
                  <c:v>44154</c:v>
                </c:pt>
                <c:pt idx="244">
                  <c:v>44155</c:v>
                </c:pt>
                <c:pt idx="245">
                  <c:v>44156</c:v>
                </c:pt>
                <c:pt idx="246">
                  <c:v>44157</c:v>
                </c:pt>
                <c:pt idx="247">
                  <c:v>44158</c:v>
                </c:pt>
                <c:pt idx="248">
                  <c:v>44159</c:v>
                </c:pt>
                <c:pt idx="249">
                  <c:v>44160</c:v>
                </c:pt>
                <c:pt idx="250">
                  <c:v>44161</c:v>
                </c:pt>
                <c:pt idx="251">
                  <c:v>44162</c:v>
                </c:pt>
                <c:pt idx="252">
                  <c:v>44163</c:v>
                </c:pt>
                <c:pt idx="253">
                  <c:v>44164</c:v>
                </c:pt>
                <c:pt idx="254">
                  <c:v>44165</c:v>
                </c:pt>
                <c:pt idx="255">
                  <c:v>44166</c:v>
                </c:pt>
                <c:pt idx="256">
                  <c:v>44167</c:v>
                </c:pt>
                <c:pt idx="257">
                  <c:v>44168</c:v>
                </c:pt>
                <c:pt idx="258">
                  <c:v>44169</c:v>
                </c:pt>
                <c:pt idx="259">
                  <c:v>44170</c:v>
                </c:pt>
                <c:pt idx="260">
                  <c:v>44171</c:v>
                </c:pt>
                <c:pt idx="261">
                  <c:v>44172</c:v>
                </c:pt>
                <c:pt idx="262">
                  <c:v>44173</c:v>
                </c:pt>
                <c:pt idx="263">
                  <c:v>44174</c:v>
                </c:pt>
                <c:pt idx="264">
                  <c:v>44175</c:v>
                </c:pt>
                <c:pt idx="265">
                  <c:v>44176</c:v>
                </c:pt>
                <c:pt idx="266">
                  <c:v>44177</c:v>
                </c:pt>
                <c:pt idx="267">
                  <c:v>44178</c:v>
                </c:pt>
                <c:pt idx="268">
                  <c:v>44179</c:v>
                </c:pt>
                <c:pt idx="269">
                  <c:v>44180</c:v>
                </c:pt>
                <c:pt idx="270">
                  <c:v>44181</c:v>
                </c:pt>
                <c:pt idx="271">
                  <c:v>44182</c:v>
                </c:pt>
                <c:pt idx="272">
                  <c:v>44183</c:v>
                </c:pt>
                <c:pt idx="273">
                  <c:v>44184</c:v>
                </c:pt>
                <c:pt idx="274">
                  <c:v>44185</c:v>
                </c:pt>
                <c:pt idx="275">
                  <c:v>44186</c:v>
                </c:pt>
                <c:pt idx="276">
                  <c:v>44187</c:v>
                </c:pt>
                <c:pt idx="277">
                  <c:v>44188</c:v>
                </c:pt>
                <c:pt idx="278">
                  <c:v>44189</c:v>
                </c:pt>
                <c:pt idx="279">
                  <c:v>44190</c:v>
                </c:pt>
                <c:pt idx="280">
                  <c:v>44191</c:v>
                </c:pt>
                <c:pt idx="281">
                  <c:v>44192</c:v>
                </c:pt>
                <c:pt idx="282">
                  <c:v>44193</c:v>
                </c:pt>
                <c:pt idx="283">
                  <c:v>44194</c:v>
                </c:pt>
                <c:pt idx="284">
                  <c:v>44195</c:v>
                </c:pt>
                <c:pt idx="285">
                  <c:v>44196</c:v>
                </c:pt>
                <c:pt idx="286">
                  <c:v>44197</c:v>
                </c:pt>
                <c:pt idx="287">
                  <c:v>44198</c:v>
                </c:pt>
                <c:pt idx="288">
                  <c:v>44199</c:v>
                </c:pt>
                <c:pt idx="289">
                  <c:v>44200</c:v>
                </c:pt>
                <c:pt idx="290">
                  <c:v>44201</c:v>
                </c:pt>
                <c:pt idx="291">
                  <c:v>44202</c:v>
                </c:pt>
                <c:pt idx="292">
                  <c:v>44203</c:v>
                </c:pt>
                <c:pt idx="293">
                  <c:v>44204</c:v>
                </c:pt>
                <c:pt idx="294">
                  <c:v>44205</c:v>
                </c:pt>
                <c:pt idx="295">
                  <c:v>44206</c:v>
                </c:pt>
                <c:pt idx="296">
                  <c:v>44207</c:v>
                </c:pt>
                <c:pt idx="297">
                  <c:v>44208</c:v>
                </c:pt>
                <c:pt idx="298">
                  <c:v>44209</c:v>
                </c:pt>
                <c:pt idx="299">
                  <c:v>44210</c:v>
                </c:pt>
                <c:pt idx="300">
                  <c:v>44211</c:v>
                </c:pt>
                <c:pt idx="301">
                  <c:v>44212</c:v>
                </c:pt>
                <c:pt idx="302">
                  <c:v>44213</c:v>
                </c:pt>
                <c:pt idx="303">
                  <c:v>44214</c:v>
                </c:pt>
                <c:pt idx="304">
                  <c:v>44215</c:v>
                </c:pt>
                <c:pt idx="305">
                  <c:v>44216</c:v>
                </c:pt>
                <c:pt idx="306">
                  <c:v>44217</c:v>
                </c:pt>
                <c:pt idx="307">
                  <c:v>44218</c:v>
                </c:pt>
                <c:pt idx="308">
                  <c:v>44219</c:v>
                </c:pt>
                <c:pt idx="309">
                  <c:v>44220</c:v>
                </c:pt>
                <c:pt idx="310">
                  <c:v>44221</c:v>
                </c:pt>
                <c:pt idx="311">
                  <c:v>44222</c:v>
                </c:pt>
                <c:pt idx="312">
                  <c:v>44223</c:v>
                </c:pt>
                <c:pt idx="313">
                  <c:v>44224</c:v>
                </c:pt>
                <c:pt idx="314">
                  <c:v>44225</c:v>
                </c:pt>
                <c:pt idx="315">
                  <c:v>44226</c:v>
                </c:pt>
                <c:pt idx="316">
                  <c:v>44227</c:v>
                </c:pt>
                <c:pt idx="317">
                  <c:v>44228</c:v>
                </c:pt>
                <c:pt idx="318">
                  <c:v>44229</c:v>
                </c:pt>
                <c:pt idx="319">
                  <c:v>44230</c:v>
                </c:pt>
                <c:pt idx="320">
                  <c:v>44231</c:v>
                </c:pt>
                <c:pt idx="321">
                  <c:v>44232</c:v>
                </c:pt>
                <c:pt idx="322">
                  <c:v>44233</c:v>
                </c:pt>
                <c:pt idx="323">
                  <c:v>44234</c:v>
                </c:pt>
                <c:pt idx="324">
                  <c:v>44235</c:v>
                </c:pt>
                <c:pt idx="325">
                  <c:v>44236</c:v>
                </c:pt>
                <c:pt idx="326">
                  <c:v>44237</c:v>
                </c:pt>
                <c:pt idx="327">
                  <c:v>44238</c:v>
                </c:pt>
                <c:pt idx="328">
                  <c:v>44239</c:v>
                </c:pt>
                <c:pt idx="329">
                  <c:v>44240</c:v>
                </c:pt>
                <c:pt idx="330">
                  <c:v>44241</c:v>
                </c:pt>
                <c:pt idx="331">
                  <c:v>44242</c:v>
                </c:pt>
                <c:pt idx="332">
                  <c:v>44243</c:v>
                </c:pt>
                <c:pt idx="333">
                  <c:v>44244</c:v>
                </c:pt>
                <c:pt idx="334">
                  <c:v>44245</c:v>
                </c:pt>
                <c:pt idx="335">
                  <c:v>44246</c:v>
                </c:pt>
                <c:pt idx="336">
                  <c:v>44247</c:v>
                </c:pt>
                <c:pt idx="337">
                  <c:v>44248</c:v>
                </c:pt>
                <c:pt idx="338">
                  <c:v>44249</c:v>
                </c:pt>
                <c:pt idx="339">
                  <c:v>44250</c:v>
                </c:pt>
                <c:pt idx="340">
                  <c:v>44251</c:v>
                </c:pt>
                <c:pt idx="341">
                  <c:v>44252</c:v>
                </c:pt>
                <c:pt idx="342">
                  <c:v>44253</c:v>
                </c:pt>
                <c:pt idx="343">
                  <c:v>44254</c:v>
                </c:pt>
                <c:pt idx="344">
                  <c:v>44255</c:v>
                </c:pt>
                <c:pt idx="345">
                  <c:v>44256</c:v>
                </c:pt>
                <c:pt idx="346">
                  <c:v>44257</c:v>
                </c:pt>
                <c:pt idx="347">
                  <c:v>44258</c:v>
                </c:pt>
                <c:pt idx="348">
                  <c:v>44259</c:v>
                </c:pt>
                <c:pt idx="349">
                  <c:v>44260</c:v>
                </c:pt>
                <c:pt idx="350">
                  <c:v>44261</c:v>
                </c:pt>
                <c:pt idx="351">
                  <c:v>44262</c:v>
                </c:pt>
                <c:pt idx="352">
                  <c:v>44263</c:v>
                </c:pt>
                <c:pt idx="353">
                  <c:v>44264</c:v>
                </c:pt>
                <c:pt idx="354">
                  <c:v>44265</c:v>
                </c:pt>
                <c:pt idx="355">
                  <c:v>44266</c:v>
                </c:pt>
                <c:pt idx="356">
                  <c:v>44267</c:v>
                </c:pt>
                <c:pt idx="357">
                  <c:v>44268</c:v>
                </c:pt>
                <c:pt idx="358">
                  <c:v>44269</c:v>
                </c:pt>
                <c:pt idx="359">
                  <c:v>44270</c:v>
                </c:pt>
                <c:pt idx="360">
                  <c:v>44271</c:v>
                </c:pt>
                <c:pt idx="361">
                  <c:v>44272</c:v>
                </c:pt>
                <c:pt idx="362">
                  <c:v>44273</c:v>
                </c:pt>
                <c:pt idx="363">
                  <c:v>44274</c:v>
                </c:pt>
                <c:pt idx="364">
                  <c:v>44275</c:v>
                </c:pt>
                <c:pt idx="365">
                  <c:v>44276</c:v>
                </c:pt>
                <c:pt idx="366">
                  <c:v>44277</c:v>
                </c:pt>
                <c:pt idx="367">
                  <c:v>44278</c:v>
                </c:pt>
                <c:pt idx="368">
                  <c:v>44279</c:v>
                </c:pt>
                <c:pt idx="369">
                  <c:v>44280</c:v>
                </c:pt>
                <c:pt idx="370">
                  <c:v>44281</c:v>
                </c:pt>
                <c:pt idx="371">
                  <c:v>44282</c:v>
                </c:pt>
                <c:pt idx="372">
                  <c:v>44283</c:v>
                </c:pt>
                <c:pt idx="373">
                  <c:v>44284</c:v>
                </c:pt>
                <c:pt idx="374">
                  <c:v>44285</c:v>
                </c:pt>
                <c:pt idx="375">
                  <c:v>44286</c:v>
                </c:pt>
                <c:pt idx="376">
                  <c:v>44287</c:v>
                </c:pt>
                <c:pt idx="377">
                  <c:v>44288</c:v>
                </c:pt>
                <c:pt idx="378">
                  <c:v>44289</c:v>
                </c:pt>
                <c:pt idx="379">
                  <c:v>44290</c:v>
                </c:pt>
                <c:pt idx="380">
                  <c:v>44291</c:v>
                </c:pt>
                <c:pt idx="381">
                  <c:v>44292</c:v>
                </c:pt>
                <c:pt idx="382">
                  <c:v>44293</c:v>
                </c:pt>
                <c:pt idx="383">
                  <c:v>44294</c:v>
                </c:pt>
                <c:pt idx="384">
                  <c:v>44295</c:v>
                </c:pt>
                <c:pt idx="385">
                  <c:v>44296</c:v>
                </c:pt>
                <c:pt idx="386">
                  <c:v>44297</c:v>
                </c:pt>
                <c:pt idx="387">
                  <c:v>44298</c:v>
                </c:pt>
                <c:pt idx="388">
                  <c:v>44299</c:v>
                </c:pt>
                <c:pt idx="389">
                  <c:v>44300</c:v>
                </c:pt>
                <c:pt idx="390">
                  <c:v>44301</c:v>
                </c:pt>
                <c:pt idx="391">
                  <c:v>44302</c:v>
                </c:pt>
                <c:pt idx="392">
                  <c:v>44303</c:v>
                </c:pt>
                <c:pt idx="393">
                  <c:v>44304</c:v>
                </c:pt>
                <c:pt idx="394">
                  <c:v>44305</c:v>
                </c:pt>
                <c:pt idx="395">
                  <c:v>44306</c:v>
                </c:pt>
                <c:pt idx="396">
                  <c:v>44307</c:v>
                </c:pt>
                <c:pt idx="397">
                  <c:v>44308</c:v>
                </c:pt>
                <c:pt idx="398">
                  <c:v>44309</c:v>
                </c:pt>
                <c:pt idx="399">
                  <c:v>44310</c:v>
                </c:pt>
                <c:pt idx="400">
                  <c:v>44311</c:v>
                </c:pt>
                <c:pt idx="401">
                  <c:v>44312</c:v>
                </c:pt>
                <c:pt idx="402">
                  <c:v>44313</c:v>
                </c:pt>
                <c:pt idx="403">
                  <c:v>44314</c:v>
                </c:pt>
                <c:pt idx="404">
                  <c:v>44315</c:v>
                </c:pt>
                <c:pt idx="405">
                  <c:v>44316</c:v>
                </c:pt>
                <c:pt idx="406">
                  <c:v>44317</c:v>
                </c:pt>
                <c:pt idx="407">
                  <c:v>44318</c:v>
                </c:pt>
                <c:pt idx="408">
                  <c:v>44319</c:v>
                </c:pt>
                <c:pt idx="409">
                  <c:v>44320</c:v>
                </c:pt>
                <c:pt idx="410">
                  <c:v>44321</c:v>
                </c:pt>
                <c:pt idx="411">
                  <c:v>44322</c:v>
                </c:pt>
                <c:pt idx="412">
                  <c:v>44323</c:v>
                </c:pt>
                <c:pt idx="413">
                  <c:v>44324</c:v>
                </c:pt>
                <c:pt idx="414">
                  <c:v>44325</c:v>
                </c:pt>
                <c:pt idx="415">
                  <c:v>44326</c:v>
                </c:pt>
                <c:pt idx="416">
                  <c:v>44327</c:v>
                </c:pt>
                <c:pt idx="417">
                  <c:v>44328</c:v>
                </c:pt>
                <c:pt idx="418">
                  <c:v>44329</c:v>
                </c:pt>
                <c:pt idx="419">
                  <c:v>44330</c:v>
                </c:pt>
                <c:pt idx="420">
                  <c:v>44331</c:v>
                </c:pt>
                <c:pt idx="421">
                  <c:v>44332</c:v>
                </c:pt>
                <c:pt idx="422">
                  <c:v>44333</c:v>
                </c:pt>
                <c:pt idx="423">
                  <c:v>44334</c:v>
                </c:pt>
                <c:pt idx="424">
                  <c:v>44335</c:v>
                </c:pt>
                <c:pt idx="425">
                  <c:v>44336</c:v>
                </c:pt>
                <c:pt idx="426">
                  <c:v>44337</c:v>
                </c:pt>
                <c:pt idx="427">
                  <c:v>44338</c:v>
                </c:pt>
                <c:pt idx="428">
                  <c:v>44339</c:v>
                </c:pt>
                <c:pt idx="429">
                  <c:v>44340</c:v>
                </c:pt>
                <c:pt idx="430">
                  <c:v>44341</c:v>
                </c:pt>
                <c:pt idx="431">
                  <c:v>44342</c:v>
                </c:pt>
                <c:pt idx="432">
                  <c:v>44343</c:v>
                </c:pt>
                <c:pt idx="433">
                  <c:v>44344</c:v>
                </c:pt>
                <c:pt idx="434">
                  <c:v>44345</c:v>
                </c:pt>
                <c:pt idx="435">
                  <c:v>44346</c:v>
                </c:pt>
                <c:pt idx="436">
                  <c:v>44347</c:v>
                </c:pt>
                <c:pt idx="437">
                  <c:v>44348</c:v>
                </c:pt>
                <c:pt idx="438">
                  <c:v>44349</c:v>
                </c:pt>
                <c:pt idx="439">
                  <c:v>44350</c:v>
                </c:pt>
                <c:pt idx="440">
                  <c:v>44351</c:v>
                </c:pt>
                <c:pt idx="441">
                  <c:v>44352</c:v>
                </c:pt>
                <c:pt idx="442">
                  <c:v>44353</c:v>
                </c:pt>
                <c:pt idx="443">
                  <c:v>44354</c:v>
                </c:pt>
                <c:pt idx="444">
                  <c:v>44355</c:v>
                </c:pt>
                <c:pt idx="445">
                  <c:v>44356</c:v>
                </c:pt>
                <c:pt idx="446">
                  <c:v>44357</c:v>
                </c:pt>
                <c:pt idx="447">
                  <c:v>44358</c:v>
                </c:pt>
                <c:pt idx="448">
                  <c:v>44359</c:v>
                </c:pt>
                <c:pt idx="449">
                  <c:v>44360</c:v>
                </c:pt>
                <c:pt idx="450">
                  <c:v>44361</c:v>
                </c:pt>
                <c:pt idx="451">
                  <c:v>44362</c:v>
                </c:pt>
                <c:pt idx="452">
                  <c:v>44363</c:v>
                </c:pt>
                <c:pt idx="453">
                  <c:v>44364</c:v>
                </c:pt>
                <c:pt idx="454">
                  <c:v>44365</c:v>
                </c:pt>
                <c:pt idx="455">
                  <c:v>44366</c:v>
                </c:pt>
                <c:pt idx="456">
                  <c:v>44367</c:v>
                </c:pt>
                <c:pt idx="457">
                  <c:v>44368</c:v>
                </c:pt>
                <c:pt idx="458">
                  <c:v>44369</c:v>
                </c:pt>
                <c:pt idx="459">
                  <c:v>44370</c:v>
                </c:pt>
                <c:pt idx="460">
                  <c:v>44371</c:v>
                </c:pt>
                <c:pt idx="461">
                  <c:v>44372</c:v>
                </c:pt>
                <c:pt idx="462">
                  <c:v>44373</c:v>
                </c:pt>
                <c:pt idx="463">
                  <c:v>44374</c:v>
                </c:pt>
                <c:pt idx="464">
                  <c:v>44375</c:v>
                </c:pt>
                <c:pt idx="465">
                  <c:v>44376</c:v>
                </c:pt>
                <c:pt idx="466">
                  <c:v>44377</c:v>
                </c:pt>
                <c:pt idx="467">
                  <c:v>44378</c:v>
                </c:pt>
                <c:pt idx="468">
                  <c:v>44379</c:v>
                </c:pt>
                <c:pt idx="469">
                  <c:v>44380</c:v>
                </c:pt>
                <c:pt idx="470">
                  <c:v>44381</c:v>
                </c:pt>
                <c:pt idx="471">
                  <c:v>44382</c:v>
                </c:pt>
                <c:pt idx="472">
                  <c:v>44383</c:v>
                </c:pt>
                <c:pt idx="473">
                  <c:v>44384</c:v>
                </c:pt>
                <c:pt idx="474">
                  <c:v>44385</c:v>
                </c:pt>
                <c:pt idx="475">
                  <c:v>44386</c:v>
                </c:pt>
                <c:pt idx="476">
                  <c:v>44387</c:v>
                </c:pt>
                <c:pt idx="477">
                  <c:v>44388</c:v>
                </c:pt>
                <c:pt idx="478">
                  <c:v>44389</c:v>
                </c:pt>
                <c:pt idx="479">
                  <c:v>44390</c:v>
                </c:pt>
                <c:pt idx="480">
                  <c:v>44391</c:v>
                </c:pt>
                <c:pt idx="481">
                  <c:v>44392</c:v>
                </c:pt>
                <c:pt idx="482">
                  <c:v>44393</c:v>
                </c:pt>
                <c:pt idx="483">
                  <c:v>44394</c:v>
                </c:pt>
                <c:pt idx="484">
                  <c:v>44395</c:v>
                </c:pt>
                <c:pt idx="485">
                  <c:v>44396</c:v>
                </c:pt>
                <c:pt idx="486">
                  <c:v>44397</c:v>
                </c:pt>
                <c:pt idx="487">
                  <c:v>44398</c:v>
                </c:pt>
                <c:pt idx="488">
                  <c:v>44399</c:v>
                </c:pt>
                <c:pt idx="489">
                  <c:v>44400</c:v>
                </c:pt>
                <c:pt idx="490">
                  <c:v>44401</c:v>
                </c:pt>
                <c:pt idx="491">
                  <c:v>44402</c:v>
                </c:pt>
                <c:pt idx="492">
                  <c:v>44403</c:v>
                </c:pt>
                <c:pt idx="493">
                  <c:v>44404</c:v>
                </c:pt>
                <c:pt idx="494">
                  <c:v>44405</c:v>
                </c:pt>
                <c:pt idx="495">
                  <c:v>44406</c:v>
                </c:pt>
                <c:pt idx="496">
                  <c:v>44407</c:v>
                </c:pt>
                <c:pt idx="497">
                  <c:v>44408</c:v>
                </c:pt>
                <c:pt idx="498">
                  <c:v>44409</c:v>
                </c:pt>
                <c:pt idx="499">
                  <c:v>44410</c:v>
                </c:pt>
                <c:pt idx="500">
                  <c:v>44411</c:v>
                </c:pt>
                <c:pt idx="501">
                  <c:v>44412</c:v>
                </c:pt>
                <c:pt idx="502">
                  <c:v>44413</c:v>
                </c:pt>
                <c:pt idx="503">
                  <c:v>44414</c:v>
                </c:pt>
                <c:pt idx="504">
                  <c:v>44415</c:v>
                </c:pt>
                <c:pt idx="505">
                  <c:v>44416</c:v>
                </c:pt>
                <c:pt idx="506">
                  <c:v>44417</c:v>
                </c:pt>
                <c:pt idx="507">
                  <c:v>44418</c:v>
                </c:pt>
                <c:pt idx="508">
                  <c:v>44419</c:v>
                </c:pt>
                <c:pt idx="509">
                  <c:v>44420</c:v>
                </c:pt>
                <c:pt idx="510">
                  <c:v>44421</c:v>
                </c:pt>
                <c:pt idx="511">
                  <c:v>44422</c:v>
                </c:pt>
                <c:pt idx="512">
                  <c:v>44423</c:v>
                </c:pt>
                <c:pt idx="513">
                  <c:v>44424</c:v>
                </c:pt>
                <c:pt idx="514">
                  <c:v>44425</c:v>
                </c:pt>
                <c:pt idx="515">
                  <c:v>44426</c:v>
                </c:pt>
                <c:pt idx="516">
                  <c:v>44427</c:v>
                </c:pt>
                <c:pt idx="517">
                  <c:v>44428</c:v>
                </c:pt>
                <c:pt idx="518">
                  <c:v>44429</c:v>
                </c:pt>
                <c:pt idx="519">
                  <c:v>44430</c:v>
                </c:pt>
                <c:pt idx="520">
                  <c:v>44431</c:v>
                </c:pt>
                <c:pt idx="521">
                  <c:v>44432</c:v>
                </c:pt>
                <c:pt idx="522">
                  <c:v>44433</c:v>
                </c:pt>
                <c:pt idx="523">
                  <c:v>44434</c:v>
                </c:pt>
                <c:pt idx="524">
                  <c:v>44435</c:v>
                </c:pt>
                <c:pt idx="525">
                  <c:v>44436</c:v>
                </c:pt>
                <c:pt idx="526">
                  <c:v>44437</c:v>
                </c:pt>
                <c:pt idx="527">
                  <c:v>44438</c:v>
                </c:pt>
                <c:pt idx="528">
                  <c:v>44439</c:v>
                </c:pt>
                <c:pt idx="529">
                  <c:v>44440</c:v>
                </c:pt>
                <c:pt idx="530">
                  <c:v>44441</c:v>
                </c:pt>
                <c:pt idx="531">
                  <c:v>44442</c:v>
                </c:pt>
                <c:pt idx="532">
                  <c:v>44443</c:v>
                </c:pt>
                <c:pt idx="533">
                  <c:v>44444</c:v>
                </c:pt>
                <c:pt idx="534">
                  <c:v>44445</c:v>
                </c:pt>
                <c:pt idx="535">
                  <c:v>44446</c:v>
                </c:pt>
                <c:pt idx="536">
                  <c:v>44447</c:v>
                </c:pt>
                <c:pt idx="537">
                  <c:v>44448</c:v>
                </c:pt>
                <c:pt idx="538">
                  <c:v>44449</c:v>
                </c:pt>
                <c:pt idx="539">
                  <c:v>44450</c:v>
                </c:pt>
                <c:pt idx="540">
                  <c:v>44451</c:v>
                </c:pt>
                <c:pt idx="541">
                  <c:v>44452</c:v>
                </c:pt>
                <c:pt idx="542">
                  <c:v>44453</c:v>
                </c:pt>
                <c:pt idx="543">
                  <c:v>44454</c:v>
                </c:pt>
                <c:pt idx="544">
                  <c:v>44455</c:v>
                </c:pt>
                <c:pt idx="545">
                  <c:v>44456</c:v>
                </c:pt>
                <c:pt idx="546">
                  <c:v>44457</c:v>
                </c:pt>
                <c:pt idx="547">
                  <c:v>44458</c:v>
                </c:pt>
                <c:pt idx="548">
                  <c:v>44459</c:v>
                </c:pt>
                <c:pt idx="549">
                  <c:v>44460</c:v>
                </c:pt>
                <c:pt idx="550">
                  <c:v>44461</c:v>
                </c:pt>
                <c:pt idx="551">
                  <c:v>44462</c:v>
                </c:pt>
                <c:pt idx="552">
                  <c:v>44463</c:v>
                </c:pt>
                <c:pt idx="553">
                  <c:v>44464</c:v>
                </c:pt>
                <c:pt idx="554">
                  <c:v>44465</c:v>
                </c:pt>
                <c:pt idx="555">
                  <c:v>44466</c:v>
                </c:pt>
                <c:pt idx="556">
                  <c:v>44467</c:v>
                </c:pt>
                <c:pt idx="557">
                  <c:v>44468</c:v>
                </c:pt>
                <c:pt idx="558">
                  <c:v>44469</c:v>
                </c:pt>
                <c:pt idx="559">
                  <c:v>44470</c:v>
                </c:pt>
                <c:pt idx="560">
                  <c:v>44471</c:v>
                </c:pt>
                <c:pt idx="561">
                  <c:v>44472</c:v>
                </c:pt>
                <c:pt idx="562">
                  <c:v>44473</c:v>
                </c:pt>
                <c:pt idx="563">
                  <c:v>44474</c:v>
                </c:pt>
                <c:pt idx="564">
                  <c:v>44475</c:v>
                </c:pt>
                <c:pt idx="565">
                  <c:v>44476</c:v>
                </c:pt>
                <c:pt idx="566">
                  <c:v>44477</c:v>
                </c:pt>
                <c:pt idx="567">
                  <c:v>44478</c:v>
                </c:pt>
                <c:pt idx="568">
                  <c:v>44479</c:v>
                </c:pt>
                <c:pt idx="569">
                  <c:v>44480</c:v>
                </c:pt>
                <c:pt idx="570">
                  <c:v>44481</c:v>
                </c:pt>
                <c:pt idx="571">
                  <c:v>44482</c:v>
                </c:pt>
                <c:pt idx="572">
                  <c:v>44483</c:v>
                </c:pt>
                <c:pt idx="573">
                  <c:v>44484</c:v>
                </c:pt>
                <c:pt idx="574">
                  <c:v>44485</c:v>
                </c:pt>
                <c:pt idx="575">
                  <c:v>44486</c:v>
                </c:pt>
                <c:pt idx="576">
                  <c:v>44487</c:v>
                </c:pt>
                <c:pt idx="577">
                  <c:v>44488</c:v>
                </c:pt>
                <c:pt idx="578">
                  <c:v>44489</c:v>
                </c:pt>
                <c:pt idx="579">
                  <c:v>44490</c:v>
                </c:pt>
                <c:pt idx="580">
                  <c:v>44491</c:v>
                </c:pt>
                <c:pt idx="581">
                  <c:v>44492</c:v>
                </c:pt>
                <c:pt idx="582">
                  <c:v>44493</c:v>
                </c:pt>
                <c:pt idx="583">
                  <c:v>44494</c:v>
                </c:pt>
                <c:pt idx="584">
                  <c:v>44495</c:v>
                </c:pt>
                <c:pt idx="585">
                  <c:v>44496</c:v>
                </c:pt>
                <c:pt idx="586">
                  <c:v>44497</c:v>
                </c:pt>
                <c:pt idx="587">
                  <c:v>44498</c:v>
                </c:pt>
                <c:pt idx="588">
                  <c:v>44499</c:v>
                </c:pt>
                <c:pt idx="589">
                  <c:v>44500</c:v>
                </c:pt>
                <c:pt idx="590">
                  <c:v>44501</c:v>
                </c:pt>
                <c:pt idx="591">
                  <c:v>44502</c:v>
                </c:pt>
                <c:pt idx="592">
                  <c:v>44503</c:v>
                </c:pt>
                <c:pt idx="593">
                  <c:v>44504</c:v>
                </c:pt>
                <c:pt idx="594">
                  <c:v>44505</c:v>
                </c:pt>
                <c:pt idx="595">
                  <c:v>44506</c:v>
                </c:pt>
                <c:pt idx="596">
                  <c:v>44507</c:v>
                </c:pt>
                <c:pt idx="597">
                  <c:v>44508</c:v>
                </c:pt>
                <c:pt idx="598">
                  <c:v>44509</c:v>
                </c:pt>
                <c:pt idx="599">
                  <c:v>44510</c:v>
                </c:pt>
                <c:pt idx="600">
                  <c:v>44511</c:v>
                </c:pt>
                <c:pt idx="601">
                  <c:v>44512</c:v>
                </c:pt>
                <c:pt idx="602">
                  <c:v>44513</c:v>
                </c:pt>
                <c:pt idx="603">
                  <c:v>44514</c:v>
                </c:pt>
                <c:pt idx="604">
                  <c:v>44515</c:v>
                </c:pt>
                <c:pt idx="605">
                  <c:v>44516</c:v>
                </c:pt>
                <c:pt idx="606">
                  <c:v>44517</c:v>
                </c:pt>
                <c:pt idx="607">
                  <c:v>44518</c:v>
                </c:pt>
                <c:pt idx="608">
                  <c:v>44519</c:v>
                </c:pt>
                <c:pt idx="609">
                  <c:v>44520</c:v>
                </c:pt>
                <c:pt idx="610">
                  <c:v>44521</c:v>
                </c:pt>
                <c:pt idx="611">
                  <c:v>44522</c:v>
                </c:pt>
                <c:pt idx="612">
                  <c:v>44523</c:v>
                </c:pt>
                <c:pt idx="613">
                  <c:v>44524</c:v>
                </c:pt>
                <c:pt idx="614">
                  <c:v>44525</c:v>
                </c:pt>
                <c:pt idx="615">
                  <c:v>44526</c:v>
                </c:pt>
                <c:pt idx="616">
                  <c:v>44527</c:v>
                </c:pt>
                <c:pt idx="617">
                  <c:v>44528</c:v>
                </c:pt>
                <c:pt idx="618">
                  <c:v>44529</c:v>
                </c:pt>
                <c:pt idx="619">
                  <c:v>44530</c:v>
                </c:pt>
                <c:pt idx="620">
                  <c:v>44531</c:v>
                </c:pt>
                <c:pt idx="621">
                  <c:v>44532</c:v>
                </c:pt>
                <c:pt idx="622">
                  <c:v>44533</c:v>
                </c:pt>
                <c:pt idx="623">
                  <c:v>44534</c:v>
                </c:pt>
                <c:pt idx="624">
                  <c:v>44535</c:v>
                </c:pt>
                <c:pt idx="625">
                  <c:v>44536</c:v>
                </c:pt>
                <c:pt idx="626">
                  <c:v>44537</c:v>
                </c:pt>
                <c:pt idx="627">
                  <c:v>44538</c:v>
                </c:pt>
                <c:pt idx="628">
                  <c:v>44539</c:v>
                </c:pt>
                <c:pt idx="629">
                  <c:v>44540</c:v>
                </c:pt>
                <c:pt idx="630">
                  <c:v>44541</c:v>
                </c:pt>
                <c:pt idx="631">
                  <c:v>44542</c:v>
                </c:pt>
                <c:pt idx="632">
                  <c:v>44543</c:v>
                </c:pt>
                <c:pt idx="633">
                  <c:v>44544</c:v>
                </c:pt>
                <c:pt idx="634">
                  <c:v>44545</c:v>
                </c:pt>
                <c:pt idx="635">
                  <c:v>44546</c:v>
                </c:pt>
                <c:pt idx="636">
                  <c:v>44547</c:v>
                </c:pt>
                <c:pt idx="637">
                  <c:v>44548</c:v>
                </c:pt>
                <c:pt idx="638">
                  <c:v>44549</c:v>
                </c:pt>
                <c:pt idx="639">
                  <c:v>44550</c:v>
                </c:pt>
                <c:pt idx="640">
                  <c:v>44551</c:v>
                </c:pt>
                <c:pt idx="641">
                  <c:v>44552</c:v>
                </c:pt>
                <c:pt idx="642">
                  <c:v>44553</c:v>
                </c:pt>
                <c:pt idx="643">
                  <c:v>44554</c:v>
                </c:pt>
                <c:pt idx="644">
                  <c:v>44555</c:v>
                </c:pt>
                <c:pt idx="645">
                  <c:v>44556</c:v>
                </c:pt>
                <c:pt idx="646">
                  <c:v>44557</c:v>
                </c:pt>
                <c:pt idx="647">
                  <c:v>44558</c:v>
                </c:pt>
                <c:pt idx="648">
                  <c:v>44559</c:v>
                </c:pt>
                <c:pt idx="649">
                  <c:v>44560</c:v>
                </c:pt>
                <c:pt idx="650">
                  <c:v>44561</c:v>
                </c:pt>
                <c:pt idx="651">
                  <c:v>44562</c:v>
                </c:pt>
                <c:pt idx="652">
                  <c:v>44563</c:v>
                </c:pt>
                <c:pt idx="653">
                  <c:v>44564</c:v>
                </c:pt>
                <c:pt idx="654">
                  <c:v>44565</c:v>
                </c:pt>
                <c:pt idx="655">
                  <c:v>44566</c:v>
                </c:pt>
                <c:pt idx="656">
                  <c:v>44567</c:v>
                </c:pt>
                <c:pt idx="657">
                  <c:v>44568</c:v>
                </c:pt>
                <c:pt idx="658">
                  <c:v>44569</c:v>
                </c:pt>
                <c:pt idx="659">
                  <c:v>44570</c:v>
                </c:pt>
                <c:pt idx="660">
                  <c:v>44571</c:v>
                </c:pt>
                <c:pt idx="661">
                  <c:v>44572</c:v>
                </c:pt>
                <c:pt idx="662">
                  <c:v>44573</c:v>
                </c:pt>
                <c:pt idx="663">
                  <c:v>44574</c:v>
                </c:pt>
                <c:pt idx="664">
                  <c:v>44575</c:v>
                </c:pt>
                <c:pt idx="665">
                  <c:v>44576</c:v>
                </c:pt>
                <c:pt idx="666">
                  <c:v>44577</c:v>
                </c:pt>
                <c:pt idx="667">
                  <c:v>44578</c:v>
                </c:pt>
                <c:pt idx="668">
                  <c:v>44579</c:v>
                </c:pt>
                <c:pt idx="669">
                  <c:v>44580</c:v>
                </c:pt>
                <c:pt idx="670">
                  <c:v>44581</c:v>
                </c:pt>
                <c:pt idx="671">
                  <c:v>44582</c:v>
                </c:pt>
                <c:pt idx="672">
                  <c:v>44583</c:v>
                </c:pt>
                <c:pt idx="673">
                  <c:v>44584</c:v>
                </c:pt>
                <c:pt idx="674">
                  <c:v>44585</c:v>
                </c:pt>
                <c:pt idx="675">
                  <c:v>44586</c:v>
                </c:pt>
                <c:pt idx="676">
                  <c:v>44587</c:v>
                </c:pt>
                <c:pt idx="677">
                  <c:v>44588</c:v>
                </c:pt>
                <c:pt idx="678">
                  <c:v>44589</c:v>
                </c:pt>
                <c:pt idx="679">
                  <c:v>44590</c:v>
                </c:pt>
                <c:pt idx="680">
                  <c:v>44591</c:v>
                </c:pt>
                <c:pt idx="681">
                  <c:v>44592</c:v>
                </c:pt>
                <c:pt idx="682">
                  <c:v>44593</c:v>
                </c:pt>
                <c:pt idx="683">
                  <c:v>44594</c:v>
                </c:pt>
                <c:pt idx="684">
                  <c:v>44595</c:v>
                </c:pt>
                <c:pt idx="685">
                  <c:v>44596</c:v>
                </c:pt>
                <c:pt idx="686">
                  <c:v>44597</c:v>
                </c:pt>
                <c:pt idx="687">
                  <c:v>44598</c:v>
                </c:pt>
                <c:pt idx="688">
                  <c:v>44599</c:v>
                </c:pt>
                <c:pt idx="689">
                  <c:v>44600</c:v>
                </c:pt>
                <c:pt idx="690">
                  <c:v>44601</c:v>
                </c:pt>
                <c:pt idx="691">
                  <c:v>44602</c:v>
                </c:pt>
                <c:pt idx="692">
                  <c:v>44603</c:v>
                </c:pt>
                <c:pt idx="693">
                  <c:v>44604</c:v>
                </c:pt>
                <c:pt idx="694">
                  <c:v>44605</c:v>
                </c:pt>
                <c:pt idx="695">
                  <c:v>44606</c:v>
                </c:pt>
                <c:pt idx="696">
                  <c:v>44607</c:v>
                </c:pt>
                <c:pt idx="697">
                  <c:v>44608</c:v>
                </c:pt>
                <c:pt idx="698">
                  <c:v>44609</c:v>
                </c:pt>
                <c:pt idx="699">
                  <c:v>44610</c:v>
                </c:pt>
                <c:pt idx="700">
                  <c:v>44611</c:v>
                </c:pt>
                <c:pt idx="701">
                  <c:v>44612</c:v>
                </c:pt>
                <c:pt idx="702">
                  <c:v>44613</c:v>
                </c:pt>
                <c:pt idx="703">
                  <c:v>44614</c:v>
                </c:pt>
                <c:pt idx="704">
                  <c:v>44615</c:v>
                </c:pt>
                <c:pt idx="705">
                  <c:v>44616</c:v>
                </c:pt>
                <c:pt idx="706">
                  <c:v>44617</c:v>
                </c:pt>
                <c:pt idx="707">
                  <c:v>44618</c:v>
                </c:pt>
                <c:pt idx="708">
                  <c:v>44619</c:v>
                </c:pt>
                <c:pt idx="709">
                  <c:v>44620</c:v>
                </c:pt>
                <c:pt idx="710">
                  <c:v>44621</c:v>
                </c:pt>
                <c:pt idx="711">
                  <c:v>44622</c:v>
                </c:pt>
                <c:pt idx="712">
                  <c:v>44623</c:v>
                </c:pt>
                <c:pt idx="713">
                  <c:v>44624</c:v>
                </c:pt>
                <c:pt idx="714">
                  <c:v>44625</c:v>
                </c:pt>
                <c:pt idx="715">
                  <c:v>44626</c:v>
                </c:pt>
                <c:pt idx="716">
                  <c:v>44627</c:v>
                </c:pt>
                <c:pt idx="717">
                  <c:v>44628</c:v>
                </c:pt>
                <c:pt idx="718">
                  <c:v>44629</c:v>
                </c:pt>
                <c:pt idx="719">
                  <c:v>44630</c:v>
                </c:pt>
                <c:pt idx="720">
                  <c:v>44631</c:v>
                </c:pt>
                <c:pt idx="721">
                  <c:v>44632</c:v>
                </c:pt>
                <c:pt idx="722">
                  <c:v>44633</c:v>
                </c:pt>
                <c:pt idx="723">
                  <c:v>44634</c:v>
                </c:pt>
                <c:pt idx="724">
                  <c:v>44635</c:v>
                </c:pt>
                <c:pt idx="725">
                  <c:v>44636</c:v>
                </c:pt>
                <c:pt idx="726">
                  <c:v>44637</c:v>
                </c:pt>
                <c:pt idx="727">
                  <c:v>44638</c:v>
                </c:pt>
                <c:pt idx="728">
                  <c:v>44639</c:v>
                </c:pt>
                <c:pt idx="729">
                  <c:v>44640</c:v>
                </c:pt>
                <c:pt idx="730">
                  <c:v>44641</c:v>
                </c:pt>
                <c:pt idx="731">
                  <c:v>44642</c:v>
                </c:pt>
                <c:pt idx="732">
                  <c:v>44643</c:v>
                </c:pt>
                <c:pt idx="733">
                  <c:v>44644</c:v>
                </c:pt>
                <c:pt idx="734">
                  <c:v>44645</c:v>
                </c:pt>
                <c:pt idx="735">
                  <c:v>44646</c:v>
                </c:pt>
                <c:pt idx="736">
                  <c:v>44647</c:v>
                </c:pt>
                <c:pt idx="737">
                  <c:v>44648</c:v>
                </c:pt>
                <c:pt idx="738">
                  <c:v>44649</c:v>
                </c:pt>
                <c:pt idx="739">
                  <c:v>44650</c:v>
                </c:pt>
                <c:pt idx="740">
                  <c:v>44651</c:v>
                </c:pt>
                <c:pt idx="741">
                  <c:v>44652</c:v>
                </c:pt>
                <c:pt idx="742">
                  <c:v>44653</c:v>
                </c:pt>
                <c:pt idx="743">
                  <c:v>44654</c:v>
                </c:pt>
                <c:pt idx="744">
                  <c:v>44655</c:v>
                </c:pt>
                <c:pt idx="745">
                  <c:v>44656</c:v>
                </c:pt>
                <c:pt idx="746">
                  <c:v>44657</c:v>
                </c:pt>
                <c:pt idx="747">
                  <c:v>44658</c:v>
                </c:pt>
                <c:pt idx="748">
                  <c:v>44659</c:v>
                </c:pt>
                <c:pt idx="749">
                  <c:v>44660</c:v>
                </c:pt>
                <c:pt idx="750">
                  <c:v>44661</c:v>
                </c:pt>
                <c:pt idx="751">
                  <c:v>44662</c:v>
                </c:pt>
                <c:pt idx="752">
                  <c:v>44663</c:v>
                </c:pt>
                <c:pt idx="753">
                  <c:v>44664</c:v>
                </c:pt>
                <c:pt idx="754">
                  <c:v>44665</c:v>
                </c:pt>
                <c:pt idx="755">
                  <c:v>44666</c:v>
                </c:pt>
                <c:pt idx="756">
                  <c:v>44667</c:v>
                </c:pt>
                <c:pt idx="757">
                  <c:v>44668</c:v>
                </c:pt>
                <c:pt idx="758">
                  <c:v>44669</c:v>
                </c:pt>
                <c:pt idx="759">
                  <c:v>44670</c:v>
                </c:pt>
                <c:pt idx="760">
                  <c:v>44671</c:v>
                </c:pt>
                <c:pt idx="761">
                  <c:v>44672</c:v>
                </c:pt>
                <c:pt idx="762">
                  <c:v>44673</c:v>
                </c:pt>
                <c:pt idx="763">
                  <c:v>44674</c:v>
                </c:pt>
                <c:pt idx="764">
                  <c:v>44675</c:v>
                </c:pt>
                <c:pt idx="765">
                  <c:v>44676</c:v>
                </c:pt>
                <c:pt idx="766">
                  <c:v>44677</c:v>
                </c:pt>
                <c:pt idx="767">
                  <c:v>44678</c:v>
                </c:pt>
                <c:pt idx="768">
                  <c:v>44679</c:v>
                </c:pt>
                <c:pt idx="769">
                  <c:v>44680</c:v>
                </c:pt>
                <c:pt idx="770">
                  <c:v>44681</c:v>
                </c:pt>
                <c:pt idx="771">
                  <c:v>44682</c:v>
                </c:pt>
                <c:pt idx="772">
                  <c:v>44683</c:v>
                </c:pt>
                <c:pt idx="773">
                  <c:v>44684</c:v>
                </c:pt>
                <c:pt idx="774">
                  <c:v>44685</c:v>
                </c:pt>
                <c:pt idx="775">
                  <c:v>44686</c:v>
                </c:pt>
                <c:pt idx="776">
                  <c:v>44687</c:v>
                </c:pt>
                <c:pt idx="777">
                  <c:v>44688</c:v>
                </c:pt>
                <c:pt idx="778">
                  <c:v>44689</c:v>
                </c:pt>
                <c:pt idx="779">
                  <c:v>44690</c:v>
                </c:pt>
                <c:pt idx="780">
                  <c:v>44691</c:v>
                </c:pt>
                <c:pt idx="781">
                  <c:v>44692</c:v>
                </c:pt>
                <c:pt idx="782">
                  <c:v>44693</c:v>
                </c:pt>
                <c:pt idx="783">
                  <c:v>44694</c:v>
                </c:pt>
                <c:pt idx="784">
                  <c:v>44695</c:v>
                </c:pt>
                <c:pt idx="785">
                  <c:v>44696</c:v>
                </c:pt>
                <c:pt idx="786">
                  <c:v>44697</c:v>
                </c:pt>
                <c:pt idx="787">
                  <c:v>44698</c:v>
                </c:pt>
                <c:pt idx="788">
                  <c:v>44699</c:v>
                </c:pt>
                <c:pt idx="789">
                  <c:v>44700</c:v>
                </c:pt>
                <c:pt idx="790">
                  <c:v>44701</c:v>
                </c:pt>
                <c:pt idx="791">
                  <c:v>44702</c:v>
                </c:pt>
                <c:pt idx="792">
                  <c:v>44703</c:v>
                </c:pt>
                <c:pt idx="793">
                  <c:v>44704</c:v>
                </c:pt>
                <c:pt idx="794">
                  <c:v>44705</c:v>
                </c:pt>
                <c:pt idx="795">
                  <c:v>44706</c:v>
                </c:pt>
                <c:pt idx="796">
                  <c:v>44707</c:v>
                </c:pt>
                <c:pt idx="797">
                  <c:v>44708</c:v>
                </c:pt>
                <c:pt idx="798">
                  <c:v>44709</c:v>
                </c:pt>
                <c:pt idx="799">
                  <c:v>44710</c:v>
                </c:pt>
                <c:pt idx="800">
                  <c:v>44711</c:v>
                </c:pt>
                <c:pt idx="801">
                  <c:v>44712</c:v>
                </c:pt>
                <c:pt idx="802">
                  <c:v>44713</c:v>
                </c:pt>
                <c:pt idx="803">
                  <c:v>44714</c:v>
                </c:pt>
                <c:pt idx="804">
                  <c:v>44715</c:v>
                </c:pt>
                <c:pt idx="805">
                  <c:v>44716</c:v>
                </c:pt>
                <c:pt idx="806">
                  <c:v>44717</c:v>
                </c:pt>
                <c:pt idx="807">
                  <c:v>44718</c:v>
                </c:pt>
                <c:pt idx="808">
                  <c:v>44719</c:v>
                </c:pt>
                <c:pt idx="809">
                  <c:v>44720</c:v>
                </c:pt>
                <c:pt idx="810">
                  <c:v>44721</c:v>
                </c:pt>
                <c:pt idx="811">
                  <c:v>44722</c:v>
                </c:pt>
                <c:pt idx="812">
                  <c:v>44723</c:v>
                </c:pt>
                <c:pt idx="813">
                  <c:v>44724</c:v>
                </c:pt>
                <c:pt idx="814">
                  <c:v>44725</c:v>
                </c:pt>
                <c:pt idx="815">
                  <c:v>44726</c:v>
                </c:pt>
                <c:pt idx="816">
                  <c:v>44727</c:v>
                </c:pt>
                <c:pt idx="817">
                  <c:v>44728</c:v>
                </c:pt>
                <c:pt idx="818">
                  <c:v>44729</c:v>
                </c:pt>
                <c:pt idx="819">
                  <c:v>44730</c:v>
                </c:pt>
                <c:pt idx="820">
                  <c:v>44731</c:v>
                </c:pt>
                <c:pt idx="821">
                  <c:v>44732</c:v>
                </c:pt>
                <c:pt idx="822">
                  <c:v>44733</c:v>
                </c:pt>
                <c:pt idx="823">
                  <c:v>44734</c:v>
                </c:pt>
                <c:pt idx="824">
                  <c:v>44735</c:v>
                </c:pt>
                <c:pt idx="825">
                  <c:v>44736</c:v>
                </c:pt>
                <c:pt idx="826">
                  <c:v>44737</c:v>
                </c:pt>
                <c:pt idx="827">
                  <c:v>44738</c:v>
                </c:pt>
                <c:pt idx="828">
                  <c:v>44739</c:v>
                </c:pt>
                <c:pt idx="829">
                  <c:v>44740</c:v>
                </c:pt>
                <c:pt idx="830">
                  <c:v>44741</c:v>
                </c:pt>
                <c:pt idx="831">
                  <c:v>44742</c:v>
                </c:pt>
                <c:pt idx="832">
                  <c:v>44743</c:v>
                </c:pt>
                <c:pt idx="833">
                  <c:v>44744</c:v>
                </c:pt>
                <c:pt idx="834">
                  <c:v>44745</c:v>
                </c:pt>
                <c:pt idx="835">
                  <c:v>44746</c:v>
                </c:pt>
                <c:pt idx="836">
                  <c:v>44747</c:v>
                </c:pt>
                <c:pt idx="837">
                  <c:v>44748</c:v>
                </c:pt>
                <c:pt idx="838">
                  <c:v>44749</c:v>
                </c:pt>
                <c:pt idx="839">
                  <c:v>44750</c:v>
                </c:pt>
                <c:pt idx="840">
                  <c:v>44751</c:v>
                </c:pt>
                <c:pt idx="841">
                  <c:v>44752</c:v>
                </c:pt>
                <c:pt idx="842">
                  <c:v>44753</c:v>
                </c:pt>
                <c:pt idx="843">
                  <c:v>44754</c:v>
                </c:pt>
                <c:pt idx="844">
                  <c:v>44755</c:v>
                </c:pt>
                <c:pt idx="845">
                  <c:v>44756</c:v>
                </c:pt>
                <c:pt idx="846">
                  <c:v>44757</c:v>
                </c:pt>
                <c:pt idx="847">
                  <c:v>44758</c:v>
                </c:pt>
                <c:pt idx="848">
                  <c:v>44759</c:v>
                </c:pt>
                <c:pt idx="849">
                  <c:v>44760</c:v>
                </c:pt>
                <c:pt idx="850">
                  <c:v>44761</c:v>
                </c:pt>
                <c:pt idx="851">
                  <c:v>44762</c:v>
                </c:pt>
                <c:pt idx="852">
                  <c:v>44763</c:v>
                </c:pt>
                <c:pt idx="853">
                  <c:v>44764</c:v>
                </c:pt>
                <c:pt idx="854">
                  <c:v>44765</c:v>
                </c:pt>
                <c:pt idx="855">
                  <c:v>44766</c:v>
                </c:pt>
                <c:pt idx="856">
                  <c:v>44767</c:v>
                </c:pt>
                <c:pt idx="857">
                  <c:v>44768</c:v>
                </c:pt>
                <c:pt idx="858">
                  <c:v>44769</c:v>
                </c:pt>
                <c:pt idx="859">
                  <c:v>44770</c:v>
                </c:pt>
                <c:pt idx="860">
                  <c:v>44771</c:v>
                </c:pt>
                <c:pt idx="861">
                  <c:v>44772</c:v>
                </c:pt>
                <c:pt idx="862">
                  <c:v>44773</c:v>
                </c:pt>
                <c:pt idx="863">
                  <c:v>44774</c:v>
                </c:pt>
                <c:pt idx="864">
                  <c:v>44775</c:v>
                </c:pt>
                <c:pt idx="865">
                  <c:v>44776</c:v>
                </c:pt>
                <c:pt idx="866">
                  <c:v>44777</c:v>
                </c:pt>
                <c:pt idx="867">
                  <c:v>44778</c:v>
                </c:pt>
                <c:pt idx="868">
                  <c:v>44779</c:v>
                </c:pt>
                <c:pt idx="869">
                  <c:v>44780</c:v>
                </c:pt>
                <c:pt idx="870">
                  <c:v>44781</c:v>
                </c:pt>
                <c:pt idx="871">
                  <c:v>44782</c:v>
                </c:pt>
                <c:pt idx="872">
                  <c:v>44783</c:v>
                </c:pt>
                <c:pt idx="873">
                  <c:v>44784</c:v>
                </c:pt>
                <c:pt idx="874">
                  <c:v>44785</c:v>
                </c:pt>
                <c:pt idx="875">
                  <c:v>44786</c:v>
                </c:pt>
                <c:pt idx="876">
                  <c:v>44787</c:v>
                </c:pt>
                <c:pt idx="877">
                  <c:v>44788</c:v>
                </c:pt>
                <c:pt idx="878">
                  <c:v>44789</c:v>
                </c:pt>
                <c:pt idx="879">
                  <c:v>44790</c:v>
                </c:pt>
                <c:pt idx="880">
                  <c:v>44791</c:v>
                </c:pt>
                <c:pt idx="881">
                  <c:v>44792</c:v>
                </c:pt>
                <c:pt idx="882">
                  <c:v>44793</c:v>
                </c:pt>
                <c:pt idx="883">
                  <c:v>44794</c:v>
                </c:pt>
                <c:pt idx="884">
                  <c:v>44795</c:v>
                </c:pt>
                <c:pt idx="885">
                  <c:v>44796</c:v>
                </c:pt>
                <c:pt idx="886">
                  <c:v>44797</c:v>
                </c:pt>
                <c:pt idx="887">
                  <c:v>44798</c:v>
                </c:pt>
                <c:pt idx="888">
                  <c:v>44799</c:v>
                </c:pt>
                <c:pt idx="889">
                  <c:v>44800</c:v>
                </c:pt>
                <c:pt idx="890">
                  <c:v>44801</c:v>
                </c:pt>
                <c:pt idx="891">
                  <c:v>44802</c:v>
                </c:pt>
                <c:pt idx="892">
                  <c:v>44803</c:v>
                </c:pt>
                <c:pt idx="893">
                  <c:v>44804</c:v>
                </c:pt>
                <c:pt idx="894">
                  <c:v>44805</c:v>
                </c:pt>
                <c:pt idx="895">
                  <c:v>44806</c:v>
                </c:pt>
              </c:numCache>
            </c:numRef>
          </c:cat>
          <c:val>
            <c:numRef>
              <c:f>World!$U$4:$U$899</c:f>
              <c:numCache>
                <c:formatCode>0.0%</c:formatCode>
                <c:ptCount val="896"/>
                <c:pt idx="0">
                  <c:v>0.14084507042253522</c:v>
                </c:pt>
                <c:pt idx="1">
                  <c:v>0.14084507042253522</c:v>
                </c:pt>
                <c:pt idx="2">
                  <c:v>0.14084507042253522</c:v>
                </c:pt>
                <c:pt idx="3">
                  <c:v>0.14084507042253522</c:v>
                </c:pt>
                <c:pt idx="4">
                  <c:v>0.14084507042253522</c:v>
                </c:pt>
                <c:pt idx="5">
                  <c:v>0.14084507042253522</c:v>
                </c:pt>
                <c:pt idx="6">
                  <c:v>0.14084507042253522</c:v>
                </c:pt>
                <c:pt idx="7">
                  <c:v>0.14084507042253522</c:v>
                </c:pt>
                <c:pt idx="8">
                  <c:v>0.14084507042253522</c:v>
                </c:pt>
                <c:pt idx="9">
                  <c:v>0.14084507042253522</c:v>
                </c:pt>
                <c:pt idx="10">
                  <c:v>0.14084507042253522</c:v>
                </c:pt>
                <c:pt idx="11">
                  <c:v>0.14084507042253522</c:v>
                </c:pt>
                <c:pt idx="12">
                  <c:v>0.14084507042253522</c:v>
                </c:pt>
                <c:pt idx="13">
                  <c:v>0.14084507042253522</c:v>
                </c:pt>
                <c:pt idx="14">
                  <c:v>0.14084507042253522</c:v>
                </c:pt>
                <c:pt idx="15">
                  <c:v>0.14084507042253522</c:v>
                </c:pt>
                <c:pt idx="16">
                  <c:v>0.14084507042253522</c:v>
                </c:pt>
                <c:pt idx="17">
                  <c:v>0.14084507042253522</c:v>
                </c:pt>
                <c:pt idx="18">
                  <c:v>0.14084507042253522</c:v>
                </c:pt>
                <c:pt idx="19">
                  <c:v>0.14084507042253522</c:v>
                </c:pt>
                <c:pt idx="20">
                  <c:v>0.14084507042253522</c:v>
                </c:pt>
                <c:pt idx="21">
                  <c:v>0.14084507042253522</c:v>
                </c:pt>
                <c:pt idx="22">
                  <c:v>0.14084507042253522</c:v>
                </c:pt>
                <c:pt idx="23">
                  <c:v>0.14084507042253522</c:v>
                </c:pt>
                <c:pt idx="24">
                  <c:v>0.14084507042253522</c:v>
                </c:pt>
                <c:pt idx="25">
                  <c:v>0.14084507042253522</c:v>
                </c:pt>
                <c:pt idx="26">
                  <c:v>0.14084507042253522</c:v>
                </c:pt>
                <c:pt idx="27">
                  <c:v>0.14084507042253522</c:v>
                </c:pt>
                <c:pt idx="28">
                  <c:v>0.14084507042253522</c:v>
                </c:pt>
                <c:pt idx="29">
                  <c:v>0.14084507042253522</c:v>
                </c:pt>
                <c:pt idx="30">
                  <c:v>0.14084507042253522</c:v>
                </c:pt>
                <c:pt idx="31">
                  <c:v>0.14084507042253522</c:v>
                </c:pt>
                <c:pt idx="32">
                  <c:v>0.14084507042253522</c:v>
                </c:pt>
                <c:pt idx="33">
                  <c:v>0.14084507042253522</c:v>
                </c:pt>
                <c:pt idx="34">
                  <c:v>0.14084507042253522</c:v>
                </c:pt>
                <c:pt idx="35">
                  <c:v>0.14084507042253522</c:v>
                </c:pt>
                <c:pt idx="36">
                  <c:v>0.14084507042253522</c:v>
                </c:pt>
                <c:pt idx="37">
                  <c:v>0.14084507042253522</c:v>
                </c:pt>
                <c:pt idx="38">
                  <c:v>0.14084507042253522</c:v>
                </c:pt>
                <c:pt idx="39">
                  <c:v>0.14084507042253522</c:v>
                </c:pt>
                <c:pt idx="40">
                  <c:v>0.14084507042253522</c:v>
                </c:pt>
                <c:pt idx="41">
                  <c:v>0.14084507042253522</c:v>
                </c:pt>
                <c:pt idx="42">
                  <c:v>0.14084507042253522</c:v>
                </c:pt>
                <c:pt idx="43">
                  <c:v>0.14084507042253522</c:v>
                </c:pt>
                <c:pt idx="44">
                  <c:v>0.14084507042253522</c:v>
                </c:pt>
                <c:pt idx="45">
                  <c:v>0.14084507042253522</c:v>
                </c:pt>
                <c:pt idx="46">
                  <c:v>0.14084507042253522</c:v>
                </c:pt>
                <c:pt idx="47">
                  <c:v>0.14084507042253522</c:v>
                </c:pt>
                <c:pt idx="48">
                  <c:v>0.14084507042253522</c:v>
                </c:pt>
                <c:pt idx="49">
                  <c:v>0.14084507042253522</c:v>
                </c:pt>
                <c:pt idx="50">
                  <c:v>0.14084507042253522</c:v>
                </c:pt>
                <c:pt idx="51">
                  <c:v>0.14084507042253522</c:v>
                </c:pt>
                <c:pt idx="52">
                  <c:v>0.14084507042253522</c:v>
                </c:pt>
                <c:pt idx="53">
                  <c:v>0.14084507042253522</c:v>
                </c:pt>
                <c:pt idx="54">
                  <c:v>0.14084507042253522</c:v>
                </c:pt>
                <c:pt idx="55">
                  <c:v>0.14084507042253522</c:v>
                </c:pt>
                <c:pt idx="56">
                  <c:v>0.14084507042253522</c:v>
                </c:pt>
                <c:pt idx="57">
                  <c:v>0.14084507042253522</c:v>
                </c:pt>
                <c:pt idx="58">
                  <c:v>0.14084507042253522</c:v>
                </c:pt>
                <c:pt idx="59">
                  <c:v>0.14084507042253522</c:v>
                </c:pt>
                <c:pt idx="60">
                  <c:v>0.14084507042253522</c:v>
                </c:pt>
                <c:pt idx="61">
                  <c:v>0.14084507042253522</c:v>
                </c:pt>
                <c:pt idx="62">
                  <c:v>0.14084507042253522</c:v>
                </c:pt>
                <c:pt idx="63">
                  <c:v>0.14084507042253522</c:v>
                </c:pt>
                <c:pt idx="64">
                  <c:v>0.14084507042253522</c:v>
                </c:pt>
                <c:pt idx="65">
                  <c:v>0.14084507042253522</c:v>
                </c:pt>
                <c:pt idx="66">
                  <c:v>0.14084507042253522</c:v>
                </c:pt>
                <c:pt idx="67">
                  <c:v>0.14084507042253522</c:v>
                </c:pt>
                <c:pt idx="68">
                  <c:v>0.14084507042253522</c:v>
                </c:pt>
                <c:pt idx="69">
                  <c:v>0.14084507042253522</c:v>
                </c:pt>
                <c:pt idx="70">
                  <c:v>0.14084507042253522</c:v>
                </c:pt>
                <c:pt idx="71">
                  <c:v>0.14084507042253522</c:v>
                </c:pt>
                <c:pt idx="72">
                  <c:v>0.14084507042253522</c:v>
                </c:pt>
                <c:pt idx="73">
                  <c:v>0.14084507042253522</c:v>
                </c:pt>
                <c:pt idx="74">
                  <c:v>0.14084507042253522</c:v>
                </c:pt>
                <c:pt idx="75">
                  <c:v>0.14084507042253522</c:v>
                </c:pt>
                <c:pt idx="76">
                  <c:v>0.14084507042253522</c:v>
                </c:pt>
                <c:pt idx="77">
                  <c:v>0.14084507042253522</c:v>
                </c:pt>
                <c:pt idx="78">
                  <c:v>0.14084507042253522</c:v>
                </c:pt>
                <c:pt idx="79">
                  <c:v>0.14084507042253522</c:v>
                </c:pt>
                <c:pt idx="80">
                  <c:v>0.14084507042253522</c:v>
                </c:pt>
                <c:pt idx="81">
                  <c:v>0.14084507042253522</c:v>
                </c:pt>
                <c:pt idx="82">
                  <c:v>0.14084507042253522</c:v>
                </c:pt>
                <c:pt idx="83">
                  <c:v>0.14084507042253522</c:v>
                </c:pt>
                <c:pt idx="84">
                  <c:v>0.14084507042253522</c:v>
                </c:pt>
                <c:pt idx="85">
                  <c:v>0.14084507042253522</c:v>
                </c:pt>
                <c:pt idx="86">
                  <c:v>0.14084507042253522</c:v>
                </c:pt>
                <c:pt idx="87">
                  <c:v>0.14084507042253522</c:v>
                </c:pt>
                <c:pt idx="88">
                  <c:v>0.14084507042253522</c:v>
                </c:pt>
                <c:pt idx="89">
                  <c:v>0.14084507042253522</c:v>
                </c:pt>
                <c:pt idx="90">
                  <c:v>0.14084507042253522</c:v>
                </c:pt>
                <c:pt idx="91">
                  <c:v>0.14084507042253522</c:v>
                </c:pt>
                <c:pt idx="92">
                  <c:v>0.14084507042253522</c:v>
                </c:pt>
                <c:pt idx="93">
                  <c:v>0.14084507042253522</c:v>
                </c:pt>
                <c:pt idx="94">
                  <c:v>0.14084507042253522</c:v>
                </c:pt>
                <c:pt idx="95">
                  <c:v>0.14084507042253522</c:v>
                </c:pt>
                <c:pt idx="96">
                  <c:v>0.14084507042253522</c:v>
                </c:pt>
                <c:pt idx="97">
                  <c:v>0.14084507042253522</c:v>
                </c:pt>
                <c:pt idx="98">
                  <c:v>0.14084507042253522</c:v>
                </c:pt>
                <c:pt idx="99">
                  <c:v>0.14084507042253522</c:v>
                </c:pt>
                <c:pt idx="100">
                  <c:v>0.14084507042253522</c:v>
                </c:pt>
                <c:pt idx="101">
                  <c:v>0.14084507042253522</c:v>
                </c:pt>
                <c:pt idx="102">
                  <c:v>0.14084507042253522</c:v>
                </c:pt>
                <c:pt idx="103">
                  <c:v>0.14084507042253522</c:v>
                </c:pt>
                <c:pt idx="104">
                  <c:v>0.14084507042253522</c:v>
                </c:pt>
                <c:pt idx="105">
                  <c:v>0.14084507042253522</c:v>
                </c:pt>
                <c:pt idx="106">
                  <c:v>0.14084507042253522</c:v>
                </c:pt>
                <c:pt idx="107">
                  <c:v>0.14084507042253522</c:v>
                </c:pt>
                <c:pt idx="108">
                  <c:v>0.14084507042253522</c:v>
                </c:pt>
                <c:pt idx="109">
                  <c:v>0.14084507042253522</c:v>
                </c:pt>
                <c:pt idx="110">
                  <c:v>0.14084507042253522</c:v>
                </c:pt>
                <c:pt idx="111">
                  <c:v>0.14084507042253522</c:v>
                </c:pt>
                <c:pt idx="112">
                  <c:v>0.14084507042253522</c:v>
                </c:pt>
                <c:pt idx="113">
                  <c:v>0.14084507042253522</c:v>
                </c:pt>
                <c:pt idx="114">
                  <c:v>0.14084507042253522</c:v>
                </c:pt>
                <c:pt idx="115">
                  <c:v>0.14084507042253522</c:v>
                </c:pt>
                <c:pt idx="116">
                  <c:v>0.14084507042253522</c:v>
                </c:pt>
                <c:pt idx="117">
                  <c:v>0.14084507042253522</c:v>
                </c:pt>
                <c:pt idx="118">
                  <c:v>0.14084507042253522</c:v>
                </c:pt>
                <c:pt idx="119">
                  <c:v>0.14084507042253522</c:v>
                </c:pt>
                <c:pt idx="120">
                  <c:v>0.14084507042253522</c:v>
                </c:pt>
                <c:pt idx="121">
                  <c:v>0.14084507042253522</c:v>
                </c:pt>
                <c:pt idx="122">
                  <c:v>0.14084507042253522</c:v>
                </c:pt>
                <c:pt idx="123">
                  <c:v>0.14084507042253522</c:v>
                </c:pt>
                <c:pt idx="124">
                  <c:v>0.14084507042253522</c:v>
                </c:pt>
                <c:pt idx="125">
                  <c:v>0.14084507042253522</c:v>
                </c:pt>
                <c:pt idx="126">
                  <c:v>0.14084507042253522</c:v>
                </c:pt>
                <c:pt idx="127">
                  <c:v>0.14084507042253522</c:v>
                </c:pt>
                <c:pt idx="128">
                  <c:v>0.14084507042253522</c:v>
                </c:pt>
                <c:pt idx="129">
                  <c:v>0.14084507042253522</c:v>
                </c:pt>
                <c:pt idx="130">
                  <c:v>0.14084507042253522</c:v>
                </c:pt>
                <c:pt idx="131">
                  <c:v>0.14084507042253522</c:v>
                </c:pt>
                <c:pt idx="132">
                  <c:v>0.14084507042253522</c:v>
                </c:pt>
                <c:pt idx="133">
                  <c:v>0.14084507042253522</c:v>
                </c:pt>
                <c:pt idx="134">
                  <c:v>0.14084507042253522</c:v>
                </c:pt>
                <c:pt idx="135">
                  <c:v>0.14084507042253522</c:v>
                </c:pt>
                <c:pt idx="136">
                  <c:v>0.14084507042253522</c:v>
                </c:pt>
                <c:pt idx="137">
                  <c:v>0.14084507042253522</c:v>
                </c:pt>
                <c:pt idx="138">
                  <c:v>0.14084507042253522</c:v>
                </c:pt>
                <c:pt idx="139">
                  <c:v>0.14084507042253522</c:v>
                </c:pt>
                <c:pt idx="140">
                  <c:v>0.14084507042253522</c:v>
                </c:pt>
                <c:pt idx="141">
                  <c:v>0.14084507042253522</c:v>
                </c:pt>
                <c:pt idx="142">
                  <c:v>0.14084507042253522</c:v>
                </c:pt>
                <c:pt idx="143">
                  <c:v>0.14084507042253522</c:v>
                </c:pt>
                <c:pt idx="144">
                  <c:v>0.14084507042253522</c:v>
                </c:pt>
                <c:pt idx="145">
                  <c:v>0.14084507042253522</c:v>
                </c:pt>
                <c:pt idx="146">
                  <c:v>0.14084507042253522</c:v>
                </c:pt>
                <c:pt idx="147">
                  <c:v>0.14084507042253522</c:v>
                </c:pt>
                <c:pt idx="148">
                  <c:v>0.14084507042253522</c:v>
                </c:pt>
                <c:pt idx="149">
                  <c:v>0.14084507042253522</c:v>
                </c:pt>
                <c:pt idx="150">
                  <c:v>0.14084507042253522</c:v>
                </c:pt>
                <c:pt idx="151">
                  <c:v>0.14084507042253522</c:v>
                </c:pt>
                <c:pt idx="152">
                  <c:v>0.14084507042253522</c:v>
                </c:pt>
                <c:pt idx="153">
                  <c:v>0.14084507042253522</c:v>
                </c:pt>
                <c:pt idx="154">
                  <c:v>0.14084507042253522</c:v>
                </c:pt>
                <c:pt idx="155">
                  <c:v>0.14084507042253522</c:v>
                </c:pt>
                <c:pt idx="156">
                  <c:v>0.14084507042253522</c:v>
                </c:pt>
                <c:pt idx="157">
                  <c:v>0.14084507042253522</c:v>
                </c:pt>
                <c:pt idx="158">
                  <c:v>0.14084507042253522</c:v>
                </c:pt>
                <c:pt idx="159">
                  <c:v>0.14084507042253522</c:v>
                </c:pt>
                <c:pt idx="160">
                  <c:v>0.14084507042253522</c:v>
                </c:pt>
                <c:pt idx="161">
                  <c:v>0.14084507042253522</c:v>
                </c:pt>
                <c:pt idx="162">
                  <c:v>0.14084507042253522</c:v>
                </c:pt>
                <c:pt idx="163">
                  <c:v>0.14084507042253522</c:v>
                </c:pt>
                <c:pt idx="164">
                  <c:v>0.14084507042253522</c:v>
                </c:pt>
                <c:pt idx="165">
                  <c:v>0.14084507042253522</c:v>
                </c:pt>
                <c:pt idx="166">
                  <c:v>0.14084507042253522</c:v>
                </c:pt>
                <c:pt idx="167">
                  <c:v>0.14084507042253522</c:v>
                </c:pt>
                <c:pt idx="168">
                  <c:v>0.14084507042253522</c:v>
                </c:pt>
                <c:pt idx="169">
                  <c:v>0.14084507042253522</c:v>
                </c:pt>
                <c:pt idx="170">
                  <c:v>0.14084507042253522</c:v>
                </c:pt>
                <c:pt idx="171">
                  <c:v>0.14084507042253522</c:v>
                </c:pt>
                <c:pt idx="172">
                  <c:v>0.14084507042253522</c:v>
                </c:pt>
                <c:pt idx="173">
                  <c:v>0.14084507042253522</c:v>
                </c:pt>
                <c:pt idx="174">
                  <c:v>0.14084507042253522</c:v>
                </c:pt>
                <c:pt idx="175">
                  <c:v>0.14084507042253522</c:v>
                </c:pt>
                <c:pt idx="176">
                  <c:v>0.14084507042253522</c:v>
                </c:pt>
                <c:pt idx="177">
                  <c:v>0.14084507042253522</c:v>
                </c:pt>
                <c:pt idx="178">
                  <c:v>0.14084507042253522</c:v>
                </c:pt>
                <c:pt idx="179">
                  <c:v>0.14084507042253522</c:v>
                </c:pt>
                <c:pt idx="180">
                  <c:v>0.14084507042253522</c:v>
                </c:pt>
                <c:pt idx="181">
                  <c:v>0.14084507042253522</c:v>
                </c:pt>
                <c:pt idx="182">
                  <c:v>0.14084507042253522</c:v>
                </c:pt>
                <c:pt idx="183">
                  <c:v>0.14084507042253522</c:v>
                </c:pt>
                <c:pt idx="184">
                  <c:v>0.14084507042253522</c:v>
                </c:pt>
                <c:pt idx="185">
                  <c:v>0.14084507042253522</c:v>
                </c:pt>
                <c:pt idx="186">
                  <c:v>0.14084507042253522</c:v>
                </c:pt>
                <c:pt idx="187">
                  <c:v>0.14084507042253522</c:v>
                </c:pt>
                <c:pt idx="188">
                  <c:v>0.14084507042253522</c:v>
                </c:pt>
                <c:pt idx="189">
                  <c:v>0.14084507042253522</c:v>
                </c:pt>
                <c:pt idx="190">
                  <c:v>0.14084507042253522</c:v>
                </c:pt>
                <c:pt idx="191">
                  <c:v>0.14084507042253522</c:v>
                </c:pt>
                <c:pt idx="192">
                  <c:v>0.14084507042253522</c:v>
                </c:pt>
                <c:pt idx="193">
                  <c:v>0.14084507042253522</c:v>
                </c:pt>
                <c:pt idx="194">
                  <c:v>0.14084507042253522</c:v>
                </c:pt>
                <c:pt idx="195">
                  <c:v>0.14084507042253522</c:v>
                </c:pt>
                <c:pt idx="196">
                  <c:v>0.14084507042253522</c:v>
                </c:pt>
                <c:pt idx="197">
                  <c:v>0.14084507042253522</c:v>
                </c:pt>
                <c:pt idx="198">
                  <c:v>0.14084507042253522</c:v>
                </c:pt>
                <c:pt idx="199">
                  <c:v>0.14084507042253522</c:v>
                </c:pt>
                <c:pt idx="200">
                  <c:v>0.14084507042253522</c:v>
                </c:pt>
                <c:pt idx="201">
                  <c:v>0.14084507042253522</c:v>
                </c:pt>
                <c:pt idx="202">
                  <c:v>0.14084507042253522</c:v>
                </c:pt>
                <c:pt idx="203">
                  <c:v>0.14084507042253522</c:v>
                </c:pt>
                <c:pt idx="204">
                  <c:v>0.14084507042253522</c:v>
                </c:pt>
                <c:pt idx="205">
                  <c:v>0.14084507042253522</c:v>
                </c:pt>
                <c:pt idx="206">
                  <c:v>0.14084507042253522</c:v>
                </c:pt>
                <c:pt idx="207">
                  <c:v>0.14084507042253522</c:v>
                </c:pt>
                <c:pt idx="208">
                  <c:v>0.14084507042253522</c:v>
                </c:pt>
                <c:pt idx="209">
                  <c:v>0.14084507042253522</c:v>
                </c:pt>
                <c:pt idx="210">
                  <c:v>0.14084507042253522</c:v>
                </c:pt>
                <c:pt idx="211">
                  <c:v>0.14084507042253522</c:v>
                </c:pt>
                <c:pt idx="212">
                  <c:v>0.14084507042253522</c:v>
                </c:pt>
                <c:pt idx="213">
                  <c:v>0.14084507042253522</c:v>
                </c:pt>
                <c:pt idx="214">
                  <c:v>0.14084507042253522</c:v>
                </c:pt>
                <c:pt idx="215">
                  <c:v>0.14084507042253522</c:v>
                </c:pt>
                <c:pt idx="216">
                  <c:v>0.14084507042253522</c:v>
                </c:pt>
                <c:pt idx="217">
                  <c:v>0.14084507042253522</c:v>
                </c:pt>
                <c:pt idx="218">
                  <c:v>0.14084507042253522</c:v>
                </c:pt>
                <c:pt idx="219">
                  <c:v>0.14084507042253522</c:v>
                </c:pt>
                <c:pt idx="220">
                  <c:v>0.14084507042253522</c:v>
                </c:pt>
                <c:pt idx="221">
                  <c:v>0.14084507042253522</c:v>
                </c:pt>
                <c:pt idx="222">
                  <c:v>0.14084507042253522</c:v>
                </c:pt>
                <c:pt idx="223">
                  <c:v>0.14084507042253522</c:v>
                </c:pt>
                <c:pt idx="224">
                  <c:v>0.14084507042253522</c:v>
                </c:pt>
                <c:pt idx="225">
                  <c:v>0.14084507042253522</c:v>
                </c:pt>
                <c:pt idx="226">
                  <c:v>0.14084507042253522</c:v>
                </c:pt>
                <c:pt idx="227">
                  <c:v>0.14084507042253522</c:v>
                </c:pt>
                <c:pt idx="228">
                  <c:v>0.14084507042253522</c:v>
                </c:pt>
                <c:pt idx="229">
                  <c:v>0.14084507042253522</c:v>
                </c:pt>
                <c:pt idx="230">
                  <c:v>0.14084507042253522</c:v>
                </c:pt>
                <c:pt idx="231">
                  <c:v>0.14084507042253522</c:v>
                </c:pt>
                <c:pt idx="232">
                  <c:v>0.14084507042253522</c:v>
                </c:pt>
                <c:pt idx="233">
                  <c:v>0.14084507042253522</c:v>
                </c:pt>
                <c:pt idx="234">
                  <c:v>0.14084507042253522</c:v>
                </c:pt>
                <c:pt idx="235">
                  <c:v>0.14084507042253522</c:v>
                </c:pt>
                <c:pt idx="236">
                  <c:v>0.14084507042253522</c:v>
                </c:pt>
                <c:pt idx="237">
                  <c:v>0.14084507042253522</c:v>
                </c:pt>
                <c:pt idx="238">
                  <c:v>0.14084507042253522</c:v>
                </c:pt>
                <c:pt idx="239">
                  <c:v>0.14084507042253522</c:v>
                </c:pt>
                <c:pt idx="240">
                  <c:v>0.14084507042253522</c:v>
                </c:pt>
                <c:pt idx="241">
                  <c:v>0.14084507042253522</c:v>
                </c:pt>
                <c:pt idx="242">
                  <c:v>0.14084507042253522</c:v>
                </c:pt>
                <c:pt idx="243">
                  <c:v>0.14084507042253522</c:v>
                </c:pt>
                <c:pt idx="244">
                  <c:v>0.14084507042253522</c:v>
                </c:pt>
                <c:pt idx="245">
                  <c:v>0.14084507042253522</c:v>
                </c:pt>
                <c:pt idx="246">
                  <c:v>0.14084507042253522</c:v>
                </c:pt>
                <c:pt idx="247">
                  <c:v>0.14084507042253522</c:v>
                </c:pt>
                <c:pt idx="248">
                  <c:v>0.14084507042253522</c:v>
                </c:pt>
                <c:pt idx="249">
                  <c:v>0.14084507042253522</c:v>
                </c:pt>
                <c:pt idx="250">
                  <c:v>0.14084507042253522</c:v>
                </c:pt>
                <c:pt idx="251">
                  <c:v>0.14084507042253522</c:v>
                </c:pt>
                <c:pt idx="252">
                  <c:v>0.14084507042253522</c:v>
                </c:pt>
                <c:pt idx="253">
                  <c:v>0.14084507042253522</c:v>
                </c:pt>
                <c:pt idx="254">
                  <c:v>0.14084507042253522</c:v>
                </c:pt>
                <c:pt idx="255">
                  <c:v>0.14084507042253522</c:v>
                </c:pt>
                <c:pt idx="256">
                  <c:v>0.14084507042253522</c:v>
                </c:pt>
                <c:pt idx="257">
                  <c:v>0.14084507042253522</c:v>
                </c:pt>
                <c:pt idx="258">
                  <c:v>0.14084507042253522</c:v>
                </c:pt>
                <c:pt idx="259">
                  <c:v>0.14084507042253522</c:v>
                </c:pt>
                <c:pt idx="260">
                  <c:v>0.14084507042253522</c:v>
                </c:pt>
                <c:pt idx="261">
                  <c:v>0.14084507042253522</c:v>
                </c:pt>
                <c:pt idx="262">
                  <c:v>0.14084507042253522</c:v>
                </c:pt>
                <c:pt idx="263">
                  <c:v>0.14084507042253522</c:v>
                </c:pt>
                <c:pt idx="264">
                  <c:v>0.14084507042253522</c:v>
                </c:pt>
                <c:pt idx="265">
                  <c:v>0.14084507042253522</c:v>
                </c:pt>
                <c:pt idx="266">
                  <c:v>0.14084507042253522</c:v>
                </c:pt>
                <c:pt idx="267">
                  <c:v>0.14084507042253522</c:v>
                </c:pt>
                <c:pt idx="268">
                  <c:v>0.14084507042253522</c:v>
                </c:pt>
                <c:pt idx="269">
                  <c:v>0.14084507042253522</c:v>
                </c:pt>
                <c:pt idx="270">
                  <c:v>0.14084507042253522</c:v>
                </c:pt>
                <c:pt idx="271">
                  <c:v>0.14084507042253522</c:v>
                </c:pt>
                <c:pt idx="272">
                  <c:v>0.14084507042253522</c:v>
                </c:pt>
                <c:pt idx="273">
                  <c:v>0.14084507042253522</c:v>
                </c:pt>
                <c:pt idx="274">
                  <c:v>0.14084507042253522</c:v>
                </c:pt>
                <c:pt idx="275">
                  <c:v>0.14084507042253522</c:v>
                </c:pt>
                <c:pt idx="276">
                  <c:v>0.14084507042253522</c:v>
                </c:pt>
                <c:pt idx="277">
                  <c:v>0.14084507042253522</c:v>
                </c:pt>
                <c:pt idx="278">
                  <c:v>0.14084507042253522</c:v>
                </c:pt>
                <c:pt idx="279">
                  <c:v>0.14084507042253522</c:v>
                </c:pt>
                <c:pt idx="280">
                  <c:v>0.14084507042253522</c:v>
                </c:pt>
                <c:pt idx="281">
                  <c:v>0.14084507042253522</c:v>
                </c:pt>
                <c:pt idx="282">
                  <c:v>0.14084507042253522</c:v>
                </c:pt>
                <c:pt idx="283">
                  <c:v>0.14084507042253522</c:v>
                </c:pt>
                <c:pt idx="284">
                  <c:v>0.14084507042253522</c:v>
                </c:pt>
                <c:pt idx="285">
                  <c:v>0.14084507042253522</c:v>
                </c:pt>
                <c:pt idx="286">
                  <c:v>0.14084507042253522</c:v>
                </c:pt>
                <c:pt idx="287">
                  <c:v>0.14084507042253522</c:v>
                </c:pt>
                <c:pt idx="288">
                  <c:v>0.14084507042253522</c:v>
                </c:pt>
                <c:pt idx="289">
                  <c:v>0.14084507042253522</c:v>
                </c:pt>
                <c:pt idx="290">
                  <c:v>0.14084507042253522</c:v>
                </c:pt>
                <c:pt idx="291">
                  <c:v>0.14084507042253522</c:v>
                </c:pt>
                <c:pt idx="292">
                  <c:v>0.14084507042253522</c:v>
                </c:pt>
                <c:pt idx="293">
                  <c:v>0.14084507042253522</c:v>
                </c:pt>
                <c:pt idx="294">
                  <c:v>0.14084507042253522</c:v>
                </c:pt>
                <c:pt idx="295">
                  <c:v>0.14084507042253522</c:v>
                </c:pt>
                <c:pt idx="296">
                  <c:v>0.14084507042253522</c:v>
                </c:pt>
                <c:pt idx="297">
                  <c:v>0.14084507042253522</c:v>
                </c:pt>
                <c:pt idx="298">
                  <c:v>0.14084507042253522</c:v>
                </c:pt>
                <c:pt idx="299">
                  <c:v>0.14084507042253522</c:v>
                </c:pt>
                <c:pt idx="300">
                  <c:v>0.14084507042253522</c:v>
                </c:pt>
                <c:pt idx="301">
                  <c:v>0.14084507042253522</c:v>
                </c:pt>
                <c:pt idx="302">
                  <c:v>0.14084507042253522</c:v>
                </c:pt>
                <c:pt idx="303">
                  <c:v>0.14084507042253522</c:v>
                </c:pt>
                <c:pt idx="304">
                  <c:v>0.14084507042253522</c:v>
                </c:pt>
                <c:pt idx="305">
                  <c:v>0.14084507042253522</c:v>
                </c:pt>
                <c:pt idx="306">
                  <c:v>0.14084507042253522</c:v>
                </c:pt>
                <c:pt idx="307">
                  <c:v>0.14084507042253522</c:v>
                </c:pt>
                <c:pt idx="308">
                  <c:v>0.14084507042253522</c:v>
                </c:pt>
                <c:pt idx="309">
                  <c:v>0.14084507042253522</c:v>
                </c:pt>
                <c:pt idx="310">
                  <c:v>0.14084507042253522</c:v>
                </c:pt>
                <c:pt idx="311">
                  <c:v>0.14084507042253522</c:v>
                </c:pt>
                <c:pt idx="312">
                  <c:v>0.14084507042253522</c:v>
                </c:pt>
                <c:pt idx="313">
                  <c:v>0.14084507042253522</c:v>
                </c:pt>
                <c:pt idx="314">
                  <c:v>0.14084507042253522</c:v>
                </c:pt>
                <c:pt idx="315">
                  <c:v>0.14084507042253522</c:v>
                </c:pt>
                <c:pt idx="316">
                  <c:v>0.14084507042253522</c:v>
                </c:pt>
                <c:pt idx="317">
                  <c:v>0.14084507042253522</c:v>
                </c:pt>
                <c:pt idx="318">
                  <c:v>0.14084507042253522</c:v>
                </c:pt>
                <c:pt idx="319">
                  <c:v>0.14084507042253522</c:v>
                </c:pt>
                <c:pt idx="320">
                  <c:v>0.14084507042253522</c:v>
                </c:pt>
                <c:pt idx="321">
                  <c:v>0.14084507042253522</c:v>
                </c:pt>
                <c:pt idx="322">
                  <c:v>0.14084507042253522</c:v>
                </c:pt>
                <c:pt idx="323">
                  <c:v>0.14084507042253522</c:v>
                </c:pt>
                <c:pt idx="324">
                  <c:v>0.14084507042253522</c:v>
                </c:pt>
                <c:pt idx="325">
                  <c:v>0.14084507042253522</c:v>
                </c:pt>
                <c:pt idx="326">
                  <c:v>0.14084507042253522</c:v>
                </c:pt>
                <c:pt idx="327">
                  <c:v>0.14084507042253522</c:v>
                </c:pt>
                <c:pt idx="328">
                  <c:v>0.14084507042253522</c:v>
                </c:pt>
                <c:pt idx="329">
                  <c:v>0.14084507042253522</c:v>
                </c:pt>
                <c:pt idx="330">
                  <c:v>0.14084507042253522</c:v>
                </c:pt>
                <c:pt idx="331">
                  <c:v>0.14084507042253522</c:v>
                </c:pt>
                <c:pt idx="332">
                  <c:v>0.14084507042253522</c:v>
                </c:pt>
                <c:pt idx="333">
                  <c:v>0.14084507042253522</c:v>
                </c:pt>
                <c:pt idx="334">
                  <c:v>0.14084507042253522</c:v>
                </c:pt>
                <c:pt idx="335">
                  <c:v>0.14084507042253522</c:v>
                </c:pt>
                <c:pt idx="336">
                  <c:v>0.14084507042253522</c:v>
                </c:pt>
                <c:pt idx="337">
                  <c:v>0.14084507042253522</c:v>
                </c:pt>
                <c:pt idx="338">
                  <c:v>0.14084507042253522</c:v>
                </c:pt>
                <c:pt idx="339">
                  <c:v>0.14084507042253522</c:v>
                </c:pt>
                <c:pt idx="340">
                  <c:v>0.14084507042253522</c:v>
                </c:pt>
                <c:pt idx="341">
                  <c:v>0.14084507042253522</c:v>
                </c:pt>
                <c:pt idx="342">
                  <c:v>0.14084507042253522</c:v>
                </c:pt>
                <c:pt idx="343">
                  <c:v>0.14084507042253522</c:v>
                </c:pt>
                <c:pt idx="344">
                  <c:v>0.14084507042253522</c:v>
                </c:pt>
                <c:pt idx="345">
                  <c:v>0.14084507042253522</c:v>
                </c:pt>
                <c:pt idx="346">
                  <c:v>0.14084507042253522</c:v>
                </c:pt>
                <c:pt idx="347">
                  <c:v>0.14084507042253522</c:v>
                </c:pt>
                <c:pt idx="348">
                  <c:v>0.14084507042253522</c:v>
                </c:pt>
                <c:pt idx="349">
                  <c:v>0.14084507042253522</c:v>
                </c:pt>
                <c:pt idx="350">
                  <c:v>0.14084507042253522</c:v>
                </c:pt>
                <c:pt idx="351">
                  <c:v>0.14084507042253522</c:v>
                </c:pt>
                <c:pt idx="352">
                  <c:v>0.14084507042253522</c:v>
                </c:pt>
                <c:pt idx="353">
                  <c:v>0.14084507042253522</c:v>
                </c:pt>
                <c:pt idx="354">
                  <c:v>0.14084507042253522</c:v>
                </c:pt>
                <c:pt idx="355">
                  <c:v>0.14084507042253522</c:v>
                </c:pt>
                <c:pt idx="356">
                  <c:v>0.14084507042253522</c:v>
                </c:pt>
                <c:pt idx="357">
                  <c:v>0.14084507042253522</c:v>
                </c:pt>
                <c:pt idx="358">
                  <c:v>0.14084507042253522</c:v>
                </c:pt>
                <c:pt idx="359">
                  <c:v>0.14084507042253522</c:v>
                </c:pt>
                <c:pt idx="360">
                  <c:v>0.14084507042253522</c:v>
                </c:pt>
                <c:pt idx="361">
                  <c:v>0.14084507042253522</c:v>
                </c:pt>
                <c:pt idx="362">
                  <c:v>0.14084507042253522</c:v>
                </c:pt>
                <c:pt idx="363">
                  <c:v>0.14084507042253522</c:v>
                </c:pt>
                <c:pt idx="364">
                  <c:v>0.14084507042253522</c:v>
                </c:pt>
                <c:pt idx="365">
                  <c:v>0.14084507042253522</c:v>
                </c:pt>
                <c:pt idx="366">
                  <c:v>0.14084507042253522</c:v>
                </c:pt>
                <c:pt idx="367">
                  <c:v>0.14084507042253522</c:v>
                </c:pt>
                <c:pt idx="368">
                  <c:v>0.14084507042253522</c:v>
                </c:pt>
                <c:pt idx="369">
                  <c:v>0.14084507042253522</c:v>
                </c:pt>
                <c:pt idx="370">
                  <c:v>0.14084507042253522</c:v>
                </c:pt>
                <c:pt idx="371">
                  <c:v>0.14084507042253522</c:v>
                </c:pt>
                <c:pt idx="372">
                  <c:v>0.14084507042253522</c:v>
                </c:pt>
                <c:pt idx="373">
                  <c:v>0.14084507042253522</c:v>
                </c:pt>
                <c:pt idx="374">
                  <c:v>0.14084507042253522</c:v>
                </c:pt>
                <c:pt idx="375">
                  <c:v>0.14084507042253522</c:v>
                </c:pt>
                <c:pt idx="376">
                  <c:v>0.14084507042253522</c:v>
                </c:pt>
                <c:pt idx="377">
                  <c:v>0.14084507042253522</c:v>
                </c:pt>
                <c:pt idx="378">
                  <c:v>0.14084507042253522</c:v>
                </c:pt>
                <c:pt idx="379">
                  <c:v>0.14084507042253522</c:v>
                </c:pt>
                <c:pt idx="380">
                  <c:v>0.14084507042253522</c:v>
                </c:pt>
                <c:pt idx="381">
                  <c:v>0.14084507042253522</c:v>
                </c:pt>
                <c:pt idx="382">
                  <c:v>0.14084507042253522</c:v>
                </c:pt>
                <c:pt idx="383">
                  <c:v>0.14084507042253522</c:v>
                </c:pt>
                <c:pt idx="384">
                  <c:v>0.14084507042253522</c:v>
                </c:pt>
                <c:pt idx="385">
                  <c:v>0.14084507042253522</c:v>
                </c:pt>
                <c:pt idx="386">
                  <c:v>0.14084507042253522</c:v>
                </c:pt>
                <c:pt idx="387">
                  <c:v>0.14084507042253522</c:v>
                </c:pt>
                <c:pt idx="388">
                  <c:v>0.14084507042253522</c:v>
                </c:pt>
                <c:pt idx="389">
                  <c:v>0.14084507042253522</c:v>
                </c:pt>
                <c:pt idx="390">
                  <c:v>0.14084507042253522</c:v>
                </c:pt>
                <c:pt idx="391">
                  <c:v>0.14084507042253522</c:v>
                </c:pt>
                <c:pt idx="392">
                  <c:v>0.14084507042253522</c:v>
                </c:pt>
                <c:pt idx="393">
                  <c:v>0.14084507042253522</c:v>
                </c:pt>
                <c:pt idx="394">
                  <c:v>0.14084507042253522</c:v>
                </c:pt>
                <c:pt idx="395">
                  <c:v>0.14084507042253522</c:v>
                </c:pt>
                <c:pt idx="396">
                  <c:v>0.14084507042253522</c:v>
                </c:pt>
                <c:pt idx="397">
                  <c:v>0.14084507042253522</c:v>
                </c:pt>
                <c:pt idx="398">
                  <c:v>0.14084507042253522</c:v>
                </c:pt>
                <c:pt idx="399">
                  <c:v>0.14084507042253522</c:v>
                </c:pt>
                <c:pt idx="400">
                  <c:v>0.14084507042253522</c:v>
                </c:pt>
                <c:pt idx="401">
                  <c:v>0.14084507042253522</c:v>
                </c:pt>
                <c:pt idx="402">
                  <c:v>0.14084507042253522</c:v>
                </c:pt>
                <c:pt idx="403">
                  <c:v>0.14084507042253522</c:v>
                </c:pt>
                <c:pt idx="404">
                  <c:v>0.14084507042253522</c:v>
                </c:pt>
                <c:pt idx="405">
                  <c:v>0.14084507042253522</c:v>
                </c:pt>
                <c:pt idx="406">
                  <c:v>0.14084507042253522</c:v>
                </c:pt>
                <c:pt idx="407">
                  <c:v>0.14084507042253522</c:v>
                </c:pt>
                <c:pt idx="408">
                  <c:v>0.14084507042253522</c:v>
                </c:pt>
                <c:pt idx="409">
                  <c:v>0.14084507042253522</c:v>
                </c:pt>
                <c:pt idx="410">
                  <c:v>0.14084507042253522</c:v>
                </c:pt>
                <c:pt idx="411">
                  <c:v>0.14084507042253522</c:v>
                </c:pt>
                <c:pt idx="412">
                  <c:v>0.14084507042253522</c:v>
                </c:pt>
                <c:pt idx="413">
                  <c:v>0.14084507042253522</c:v>
                </c:pt>
                <c:pt idx="414">
                  <c:v>0.14084507042253522</c:v>
                </c:pt>
                <c:pt idx="415">
                  <c:v>0.14084507042253522</c:v>
                </c:pt>
                <c:pt idx="416">
                  <c:v>0.14084507042253522</c:v>
                </c:pt>
                <c:pt idx="417">
                  <c:v>0.14084507042253522</c:v>
                </c:pt>
                <c:pt idx="418">
                  <c:v>0.14084507042253522</c:v>
                </c:pt>
                <c:pt idx="419">
                  <c:v>0.14084507042253522</c:v>
                </c:pt>
                <c:pt idx="420">
                  <c:v>0.14084507042253522</c:v>
                </c:pt>
                <c:pt idx="421">
                  <c:v>0.14084507042253522</c:v>
                </c:pt>
                <c:pt idx="422">
                  <c:v>0.14084507042253522</c:v>
                </c:pt>
                <c:pt idx="423">
                  <c:v>0.14084507042253522</c:v>
                </c:pt>
                <c:pt idx="424">
                  <c:v>0.14084507042253522</c:v>
                </c:pt>
                <c:pt idx="425">
                  <c:v>0.14084507042253522</c:v>
                </c:pt>
                <c:pt idx="426">
                  <c:v>0.14084507042253522</c:v>
                </c:pt>
                <c:pt idx="427">
                  <c:v>0.14084507042253522</c:v>
                </c:pt>
                <c:pt idx="428">
                  <c:v>0.14084507042253522</c:v>
                </c:pt>
                <c:pt idx="429">
                  <c:v>0.14084507042253522</c:v>
                </c:pt>
                <c:pt idx="430">
                  <c:v>0.14084507042253522</c:v>
                </c:pt>
                <c:pt idx="431">
                  <c:v>0.14084507042253522</c:v>
                </c:pt>
                <c:pt idx="432">
                  <c:v>0.14084507042253522</c:v>
                </c:pt>
                <c:pt idx="433">
                  <c:v>0.14084507042253522</c:v>
                </c:pt>
                <c:pt idx="434">
                  <c:v>0.14084507042253522</c:v>
                </c:pt>
                <c:pt idx="435">
                  <c:v>0.14084507042253522</c:v>
                </c:pt>
                <c:pt idx="436">
                  <c:v>0.14084507042253522</c:v>
                </c:pt>
                <c:pt idx="437">
                  <c:v>0.14084507042253522</c:v>
                </c:pt>
                <c:pt idx="438">
                  <c:v>0.14084507042253522</c:v>
                </c:pt>
                <c:pt idx="439">
                  <c:v>0.14084507042253522</c:v>
                </c:pt>
                <c:pt idx="440">
                  <c:v>0.14084507042253522</c:v>
                </c:pt>
                <c:pt idx="441">
                  <c:v>0.14084507042253522</c:v>
                </c:pt>
                <c:pt idx="442">
                  <c:v>0.14084507042253522</c:v>
                </c:pt>
                <c:pt idx="443">
                  <c:v>0.14084507042253522</c:v>
                </c:pt>
                <c:pt idx="444">
                  <c:v>0.14084507042253522</c:v>
                </c:pt>
                <c:pt idx="445">
                  <c:v>0.14084507042253522</c:v>
                </c:pt>
                <c:pt idx="446">
                  <c:v>0.14084507042253522</c:v>
                </c:pt>
                <c:pt idx="447">
                  <c:v>0.14084507042253522</c:v>
                </c:pt>
                <c:pt idx="448">
                  <c:v>0.14084507042253522</c:v>
                </c:pt>
                <c:pt idx="449">
                  <c:v>0.14084507042253522</c:v>
                </c:pt>
                <c:pt idx="450">
                  <c:v>0.14084507042253522</c:v>
                </c:pt>
                <c:pt idx="451">
                  <c:v>0.14084507042253522</c:v>
                </c:pt>
                <c:pt idx="452">
                  <c:v>0.14084507042253522</c:v>
                </c:pt>
                <c:pt idx="453">
                  <c:v>0.14084507042253522</c:v>
                </c:pt>
                <c:pt idx="454">
                  <c:v>0.14084507042253522</c:v>
                </c:pt>
                <c:pt idx="455">
                  <c:v>0.14084507042253522</c:v>
                </c:pt>
                <c:pt idx="456">
                  <c:v>0.14084507042253522</c:v>
                </c:pt>
                <c:pt idx="457">
                  <c:v>0.14084507042253522</c:v>
                </c:pt>
                <c:pt idx="458">
                  <c:v>0.14084507042253522</c:v>
                </c:pt>
                <c:pt idx="459">
                  <c:v>0.14084507042253522</c:v>
                </c:pt>
                <c:pt idx="460">
                  <c:v>0.14084507042253522</c:v>
                </c:pt>
                <c:pt idx="461">
                  <c:v>0.14084507042253522</c:v>
                </c:pt>
                <c:pt idx="462">
                  <c:v>0.14084507042253522</c:v>
                </c:pt>
                <c:pt idx="463">
                  <c:v>0.14084507042253522</c:v>
                </c:pt>
                <c:pt idx="464">
                  <c:v>0.14084507042253522</c:v>
                </c:pt>
                <c:pt idx="465">
                  <c:v>0.14084507042253522</c:v>
                </c:pt>
                <c:pt idx="466">
                  <c:v>0.14084507042253522</c:v>
                </c:pt>
                <c:pt idx="467">
                  <c:v>0.14084507042253522</c:v>
                </c:pt>
                <c:pt idx="468">
                  <c:v>0.14084507042253522</c:v>
                </c:pt>
                <c:pt idx="469">
                  <c:v>0.14084507042253522</c:v>
                </c:pt>
                <c:pt idx="470">
                  <c:v>0.14084507042253522</c:v>
                </c:pt>
                <c:pt idx="471">
                  <c:v>0.14084507042253522</c:v>
                </c:pt>
                <c:pt idx="472">
                  <c:v>0.14084507042253522</c:v>
                </c:pt>
                <c:pt idx="473">
                  <c:v>0.14084507042253522</c:v>
                </c:pt>
                <c:pt idx="474">
                  <c:v>0.14084507042253522</c:v>
                </c:pt>
                <c:pt idx="475">
                  <c:v>0.14084507042253522</c:v>
                </c:pt>
                <c:pt idx="476">
                  <c:v>0.14084507042253522</c:v>
                </c:pt>
                <c:pt idx="477">
                  <c:v>0.14084507042253522</c:v>
                </c:pt>
                <c:pt idx="478">
                  <c:v>0.14084507042253522</c:v>
                </c:pt>
                <c:pt idx="479">
                  <c:v>0.14084507042253522</c:v>
                </c:pt>
                <c:pt idx="480">
                  <c:v>0.14084507042253522</c:v>
                </c:pt>
                <c:pt idx="481">
                  <c:v>0.14084507042253522</c:v>
                </c:pt>
                <c:pt idx="482">
                  <c:v>0.14084507042253522</c:v>
                </c:pt>
                <c:pt idx="483">
                  <c:v>0.14084507042253522</c:v>
                </c:pt>
                <c:pt idx="484">
                  <c:v>0.14084507042253522</c:v>
                </c:pt>
                <c:pt idx="485">
                  <c:v>0.14084507042253522</c:v>
                </c:pt>
                <c:pt idx="486">
                  <c:v>0.14084507042253522</c:v>
                </c:pt>
                <c:pt idx="487">
                  <c:v>0.14084507042253522</c:v>
                </c:pt>
                <c:pt idx="488">
                  <c:v>0.14084507042253522</c:v>
                </c:pt>
                <c:pt idx="489">
                  <c:v>0.14084507042253522</c:v>
                </c:pt>
                <c:pt idx="490">
                  <c:v>0.14084507042253522</c:v>
                </c:pt>
                <c:pt idx="491">
                  <c:v>0.14084507042253522</c:v>
                </c:pt>
                <c:pt idx="492">
                  <c:v>0.14084507042253522</c:v>
                </c:pt>
                <c:pt idx="493">
                  <c:v>0.14084507042253522</c:v>
                </c:pt>
                <c:pt idx="494">
                  <c:v>0.14084507042253522</c:v>
                </c:pt>
                <c:pt idx="495">
                  <c:v>0.14084507042253522</c:v>
                </c:pt>
                <c:pt idx="496">
                  <c:v>0.14084507042253522</c:v>
                </c:pt>
                <c:pt idx="497">
                  <c:v>0.14084507042253522</c:v>
                </c:pt>
                <c:pt idx="498">
                  <c:v>0.14084507042253522</c:v>
                </c:pt>
                <c:pt idx="499">
                  <c:v>0.14084507042253522</c:v>
                </c:pt>
                <c:pt idx="500">
                  <c:v>0.14084507042253522</c:v>
                </c:pt>
                <c:pt idx="501">
                  <c:v>0.14084507042253522</c:v>
                </c:pt>
                <c:pt idx="502">
                  <c:v>0.14084507042253522</c:v>
                </c:pt>
                <c:pt idx="503">
                  <c:v>0.14084507042253522</c:v>
                </c:pt>
                <c:pt idx="504">
                  <c:v>0.14084507042253522</c:v>
                </c:pt>
                <c:pt idx="505">
                  <c:v>0.14084507042253522</c:v>
                </c:pt>
                <c:pt idx="506">
                  <c:v>0.14084507042253522</c:v>
                </c:pt>
                <c:pt idx="507">
                  <c:v>0.14084507042253522</c:v>
                </c:pt>
                <c:pt idx="508">
                  <c:v>0.14084507042253522</c:v>
                </c:pt>
                <c:pt idx="509">
                  <c:v>0.14084507042253522</c:v>
                </c:pt>
                <c:pt idx="510">
                  <c:v>0.14084507042253522</c:v>
                </c:pt>
                <c:pt idx="511">
                  <c:v>0.14084507042253522</c:v>
                </c:pt>
                <c:pt idx="512">
                  <c:v>0.14084507042253522</c:v>
                </c:pt>
                <c:pt idx="513">
                  <c:v>0.14084507042253522</c:v>
                </c:pt>
                <c:pt idx="514">
                  <c:v>0.14084507042253522</c:v>
                </c:pt>
                <c:pt idx="515">
                  <c:v>0.14084507042253522</c:v>
                </c:pt>
                <c:pt idx="516">
                  <c:v>0.14084507042253522</c:v>
                </c:pt>
                <c:pt idx="517">
                  <c:v>0.14084507042253522</c:v>
                </c:pt>
                <c:pt idx="518">
                  <c:v>0.14084507042253522</c:v>
                </c:pt>
                <c:pt idx="519">
                  <c:v>0.14084507042253522</c:v>
                </c:pt>
                <c:pt idx="520">
                  <c:v>0.14084507042253522</c:v>
                </c:pt>
                <c:pt idx="521">
                  <c:v>0.14084507042253522</c:v>
                </c:pt>
                <c:pt idx="522">
                  <c:v>0.14084507042253522</c:v>
                </c:pt>
                <c:pt idx="523">
                  <c:v>0.14084507042253522</c:v>
                </c:pt>
                <c:pt idx="524">
                  <c:v>0.14084507042253522</c:v>
                </c:pt>
                <c:pt idx="525">
                  <c:v>0.14084507042253522</c:v>
                </c:pt>
                <c:pt idx="526">
                  <c:v>0.14084507042253522</c:v>
                </c:pt>
                <c:pt idx="527">
                  <c:v>0.14084507042253522</c:v>
                </c:pt>
                <c:pt idx="528">
                  <c:v>0.14084507042253522</c:v>
                </c:pt>
                <c:pt idx="529">
                  <c:v>0.14084507042253522</c:v>
                </c:pt>
                <c:pt idx="530">
                  <c:v>0.14084507042253522</c:v>
                </c:pt>
                <c:pt idx="531">
                  <c:v>0.14084507042253522</c:v>
                </c:pt>
                <c:pt idx="532">
                  <c:v>0.14084507042253522</c:v>
                </c:pt>
                <c:pt idx="533">
                  <c:v>0.14084507042253522</c:v>
                </c:pt>
                <c:pt idx="534">
                  <c:v>0.14084507042253522</c:v>
                </c:pt>
                <c:pt idx="535">
                  <c:v>0.14084507042253522</c:v>
                </c:pt>
                <c:pt idx="536">
                  <c:v>0.14084507042253522</c:v>
                </c:pt>
                <c:pt idx="537">
                  <c:v>0.14084507042253522</c:v>
                </c:pt>
                <c:pt idx="538">
                  <c:v>0.14084507042253522</c:v>
                </c:pt>
                <c:pt idx="539">
                  <c:v>0.14084507042253522</c:v>
                </c:pt>
                <c:pt idx="540">
                  <c:v>0.14084507042253522</c:v>
                </c:pt>
                <c:pt idx="541">
                  <c:v>0.14084507042253522</c:v>
                </c:pt>
                <c:pt idx="542">
                  <c:v>0.14084507042253522</c:v>
                </c:pt>
                <c:pt idx="543">
                  <c:v>0.14084507042253522</c:v>
                </c:pt>
                <c:pt idx="544">
                  <c:v>0.14084507042253522</c:v>
                </c:pt>
                <c:pt idx="545">
                  <c:v>0.14084507042253522</c:v>
                </c:pt>
                <c:pt idx="546">
                  <c:v>0.14084507042253522</c:v>
                </c:pt>
                <c:pt idx="547">
                  <c:v>0.14084507042253522</c:v>
                </c:pt>
                <c:pt idx="548">
                  <c:v>0.14084507042253522</c:v>
                </c:pt>
                <c:pt idx="549">
                  <c:v>0.14084507042253522</c:v>
                </c:pt>
                <c:pt idx="550">
                  <c:v>0.14084507042253522</c:v>
                </c:pt>
                <c:pt idx="551">
                  <c:v>0.14084507042253522</c:v>
                </c:pt>
                <c:pt idx="552">
                  <c:v>0.14084507042253522</c:v>
                </c:pt>
                <c:pt idx="553">
                  <c:v>0.14084507042253522</c:v>
                </c:pt>
                <c:pt idx="554">
                  <c:v>0.14084507042253522</c:v>
                </c:pt>
                <c:pt idx="555">
                  <c:v>0.14084507042253522</c:v>
                </c:pt>
                <c:pt idx="556">
                  <c:v>0.14084507042253522</c:v>
                </c:pt>
                <c:pt idx="557">
                  <c:v>0.14084507042253522</c:v>
                </c:pt>
                <c:pt idx="558">
                  <c:v>0.14084507042253522</c:v>
                </c:pt>
                <c:pt idx="559">
                  <c:v>0.14084507042253522</c:v>
                </c:pt>
                <c:pt idx="560">
                  <c:v>0.14084507042253522</c:v>
                </c:pt>
                <c:pt idx="561">
                  <c:v>0.14084507042253522</c:v>
                </c:pt>
                <c:pt idx="562">
                  <c:v>0.14084507042253522</c:v>
                </c:pt>
                <c:pt idx="563">
                  <c:v>0.14084507042253522</c:v>
                </c:pt>
                <c:pt idx="564">
                  <c:v>0.14084507042253522</c:v>
                </c:pt>
                <c:pt idx="565">
                  <c:v>0.14084507042253522</c:v>
                </c:pt>
                <c:pt idx="566">
                  <c:v>0.14084507042253522</c:v>
                </c:pt>
                <c:pt idx="567">
                  <c:v>0.14084507042253522</c:v>
                </c:pt>
                <c:pt idx="568">
                  <c:v>0.14084507042253522</c:v>
                </c:pt>
                <c:pt idx="569">
                  <c:v>0.14084507042253522</c:v>
                </c:pt>
                <c:pt idx="570">
                  <c:v>0.14084507042253522</c:v>
                </c:pt>
                <c:pt idx="571">
                  <c:v>0.14084507042253522</c:v>
                </c:pt>
                <c:pt idx="572">
                  <c:v>0.14084507042253522</c:v>
                </c:pt>
                <c:pt idx="573">
                  <c:v>0.14084507042253522</c:v>
                </c:pt>
                <c:pt idx="574">
                  <c:v>0.14084507042253522</c:v>
                </c:pt>
                <c:pt idx="575">
                  <c:v>0.14084507042253522</c:v>
                </c:pt>
                <c:pt idx="576">
                  <c:v>0.14084507042253522</c:v>
                </c:pt>
                <c:pt idx="577">
                  <c:v>0.14084507042253522</c:v>
                </c:pt>
                <c:pt idx="578">
                  <c:v>0.14084507042253522</c:v>
                </c:pt>
                <c:pt idx="579">
                  <c:v>0.14084507042253522</c:v>
                </c:pt>
                <c:pt idx="580">
                  <c:v>0.14084507042253522</c:v>
                </c:pt>
                <c:pt idx="581">
                  <c:v>0.14084507042253522</c:v>
                </c:pt>
                <c:pt idx="582">
                  <c:v>0.14084507042253522</c:v>
                </c:pt>
                <c:pt idx="583">
                  <c:v>0.14084507042253522</c:v>
                </c:pt>
                <c:pt idx="584">
                  <c:v>0.14084507042253522</c:v>
                </c:pt>
                <c:pt idx="585">
                  <c:v>0.14084507042253522</c:v>
                </c:pt>
                <c:pt idx="586">
                  <c:v>0.14084507042253522</c:v>
                </c:pt>
                <c:pt idx="587">
                  <c:v>0.14084507042253522</c:v>
                </c:pt>
                <c:pt idx="588">
                  <c:v>0.14084507042253522</c:v>
                </c:pt>
                <c:pt idx="589">
                  <c:v>0.14084507042253522</c:v>
                </c:pt>
                <c:pt idx="590">
                  <c:v>0.14084507042253522</c:v>
                </c:pt>
                <c:pt idx="591">
                  <c:v>0.14084507042253522</c:v>
                </c:pt>
                <c:pt idx="592">
                  <c:v>0.14084507042253522</c:v>
                </c:pt>
                <c:pt idx="593">
                  <c:v>0.14084507042253522</c:v>
                </c:pt>
                <c:pt idx="594">
                  <c:v>0.14084507042253522</c:v>
                </c:pt>
                <c:pt idx="595">
                  <c:v>0.14084507042253522</c:v>
                </c:pt>
                <c:pt idx="596">
                  <c:v>0.14084507042253522</c:v>
                </c:pt>
                <c:pt idx="597">
                  <c:v>0.14084507042253522</c:v>
                </c:pt>
                <c:pt idx="598">
                  <c:v>0.14084507042253522</c:v>
                </c:pt>
                <c:pt idx="599">
                  <c:v>0.14084507042253522</c:v>
                </c:pt>
                <c:pt idx="600">
                  <c:v>0.14084507042253522</c:v>
                </c:pt>
                <c:pt idx="601">
                  <c:v>0.14084507042253522</c:v>
                </c:pt>
                <c:pt idx="602">
                  <c:v>0.14084507042253522</c:v>
                </c:pt>
                <c:pt idx="603">
                  <c:v>0.14084507042253522</c:v>
                </c:pt>
                <c:pt idx="604">
                  <c:v>0.14084507042253522</c:v>
                </c:pt>
                <c:pt idx="605">
                  <c:v>0.14084507042253522</c:v>
                </c:pt>
                <c:pt idx="606">
                  <c:v>0.14084507042253522</c:v>
                </c:pt>
                <c:pt idx="607">
                  <c:v>0.14084507042253522</c:v>
                </c:pt>
                <c:pt idx="608">
                  <c:v>0.14084507042253522</c:v>
                </c:pt>
                <c:pt idx="609">
                  <c:v>0.14084507042253522</c:v>
                </c:pt>
                <c:pt idx="610">
                  <c:v>0.14084507042253522</c:v>
                </c:pt>
                <c:pt idx="611">
                  <c:v>0.14084507042253522</c:v>
                </c:pt>
                <c:pt idx="612">
                  <c:v>0.14084507042253522</c:v>
                </c:pt>
                <c:pt idx="613">
                  <c:v>0.14084507042253522</c:v>
                </c:pt>
                <c:pt idx="614">
                  <c:v>0.14084507042253522</c:v>
                </c:pt>
                <c:pt idx="615">
                  <c:v>0.14084507042253522</c:v>
                </c:pt>
                <c:pt idx="616">
                  <c:v>0.14084507042253522</c:v>
                </c:pt>
                <c:pt idx="617">
                  <c:v>0.14084507042253522</c:v>
                </c:pt>
                <c:pt idx="618">
                  <c:v>0.14084507042253522</c:v>
                </c:pt>
                <c:pt idx="619">
                  <c:v>0.14084507042253522</c:v>
                </c:pt>
                <c:pt idx="620">
                  <c:v>0.14084507042253522</c:v>
                </c:pt>
                <c:pt idx="621">
                  <c:v>0.14084507042253522</c:v>
                </c:pt>
                <c:pt idx="622">
                  <c:v>0.14084507042253522</c:v>
                </c:pt>
                <c:pt idx="623">
                  <c:v>0.14084507042253522</c:v>
                </c:pt>
                <c:pt idx="624">
                  <c:v>0.14084507042253522</c:v>
                </c:pt>
                <c:pt idx="625">
                  <c:v>0.14084507042253522</c:v>
                </c:pt>
                <c:pt idx="626">
                  <c:v>0.14084507042253522</c:v>
                </c:pt>
                <c:pt idx="627">
                  <c:v>0.14084507042253522</c:v>
                </c:pt>
                <c:pt idx="628">
                  <c:v>0.14084507042253522</c:v>
                </c:pt>
                <c:pt idx="629">
                  <c:v>0.14084507042253522</c:v>
                </c:pt>
                <c:pt idx="630">
                  <c:v>0.14084507042253522</c:v>
                </c:pt>
                <c:pt idx="631">
                  <c:v>0.14084507042253522</c:v>
                </c:pt>
                <c:pt idx="632">
                  <c:v>0.14084507042253522</c:v>
                </c:pt>
                <c:pt idx="633">
                  <c:v>0.14084507042253522</c:v>
                </c:pt>
                <c:pt idx="634">
                  <c:v>0.14084507042253522</c:v>
                </c:pt>
                <c:pt idx="635">
                  <c:v>0.14084507042253522</c:v>
                </c:pt>
                <c:pt idx="636">
                  <c:v>0.14084507042253522</c:v>
                </c:pt>
                <c:pt idx="637">
                  <c:v>0.14084507042253522</c:v>
                </c:pt>
                <c:pt idx="638">
                  <c:v>0.14084507042253522</c:v>
                </c:pt>
                <c:pt idx="639">
                  <c:v>0.14084507042253522</c:v>
                </c:pt>
                <c:pt idx="640">
                  <c:v>0.14084507042253522</c:v>
                </c:pt>
                <c:pt idx="641">
                  <c:v>0.14084507042253522</c:v>
                </c:pt>
                <c:pt idx="642">
                  <c:v>0.14084507042253522</c:v>
                </c:pt>
                <c:pt idx="643">
                  <c:v>0.14084507042253522</c:v>
                </c:pt>
                <c:pt idx="644">
                  <c:v>0.14084507042253522</c:v>
                </c:pt>
                <c:pt idx="645">
                  <c:v>0.14084507042253522</c:v>
                </c:pt>
                <c:pt idx="646">
                  <c:v>0.14084507042253522</c:v>
                </c:pt>
                <c:pt idx="647">
                  <c:v>0.14084507042253522</c:v>
                </c:pt>
                <c:pt idx="648">
                  <c:v>0.14084507042253522</c:v>
                </c:pt>
                <c:pt idx="649">
                  <c:v>0.14084507042253522</c:v>
                </c:pt>
                <c:pt idx="650">
                  <c:v>0.14084507042253522</c:v>
                </c:pt>
                <c:pt idx="651">
                  <c:v>0.14084507042253522</c:v>
                </c:pt>
                <c:pt idx="652">
                  <c:v>0.14084507042253522</c:v>
                </c:pt>
                <c:pt idx="653">
                  <c:v>0.14084507042253522</c:v>
                </c:pt>
                <c:pt idx="654">
                  <c:v>0.14084507042253522</c:v>
                </c:pt>
                <c:pt idx="655">
                  <c:v>0.14084507042253522</c:v>
                </c:pt>
                <c:pt idx="656">
                  <c:v>0.14084507042253522</c:v>
                </c:pt>
                <c:pt idx="657">
                  <c:v>0.14084507042253522</c:v>
                </c:pt>
                <c:pt idx="658">
                  <c:v>0.14084507042253522</c:v>
                </c:pt>
                <c:pt idx="659">
                  <c:v>0.14084507042253522</c:v>
                </c:pt>
                <c:pt idx="660">
                  <c:v>0.14084507042253522</c:v>
                </c:pt>
                <c:pt idx="661">
                  <c:v>0.14084507042253522</c:v>
                </c:pt>
                <c:pt idx="662">
                  <c:v>0.14084507042253522</c:v>
                </c:pt>
                <c:pt idx="663">
                  <c:v>0.14084507042253522</c:v>
                </c:pt>
                <c:pt idx="664">
                  <c:v>0.14084507042253522</c:v>
                </c:pt>
                <c:pt idx="665">
                  <c:v>0.14084507042253522</c:v>
                </c:pt>
                <c:pt idx="666">
                  <c:v>0.14084507042253522</c:v>
                </c:pt>
                <c:pt idx="667">
                  <c:v>0.14084507042253522</c:v>
                </c:pt>
                <c:pt idx="668">
                  <c:v>0.14084507042253522</c:v>
                </c:pt>
                <c:pt idx="669">
                  <c:v>0.14084507042253522</c:v>
                </c:pt>
                <c:pt idx="670">
                  <c:v>0.14084507042253522</c:v>
                </c:pt>
                <c:pt idx="671">
                  <c:v>0.14084507042253522</c:v>
                </c:pt>
                <c:pt idx="672">
                  <c:v>0.14084507042253522</c:v>
                </c:pt>
                <c:pt idx="673">
                  <c:v>0.14084507042253522</c:v>
                </c:pt>
                <c:pt idx="674">
                  <c:v>0.14084507042253522</c:v>
                </c:pt>
                <c:pt idx="675">
                  <c:v>0.14084507042253522</c:v>
                </c:pt>
                <c:pt idx="676">
                  <c:v>0.14084507042253522</c:v>
                </c:pt>
                <c:pt idx="677">
                  <c:v>0.14084507042253522</c:v>
                </c:pt>
                <c:pt idx="678">
                  <c:v>0.14084507042253522</c:v>
                </c:pt>
                <c:pt idx="679">
                  <c:v>0.14084507042253522</c:v>
                </c:pt>
                <c:pt idx="680">
                  <c:v>0.14084507042253522</c:v>
                </c:pt>
                <c:pt idx="681">
                  <c:v>0.14084507042253522</c:v>
                </c:pt>
                <c:pt idx="682">
                  <c:v>0.14084507042253522</c:v>
                </c:pt>
                <c:pt idx="683">
                  <c:v>0.14084507042253522</c:v>
                </c:pt>
                <c:pt idx="684">
                  <c:v>0.14084507042253522</c:v>
                </c:pt>
                <c:pt idx="685">
                  <c:v>0.14084507042253522</c:v>
                </c:pt>
                <c:pt idx="686">
                  <c:v>0.14084507042253522</c:v>
                </c:pt>
                <c:pt idx="687">
                  <c:v>0.14084507042253522</c:v>
                </c:pt>
                <c:pt idx="688">
                  <c:v>0.14084507042253522</c:v>
                </c:pt>
                <c:pt idx="689">
                  <c:v>0.14084507042253522</c:v>
                </c:pt>
                <c:pt idx="690">
                  <c:v>0.14084507042253522</c:v>
                </c:pt>
                <c:pt idx="691">
                  <c:v>0.14084507042253522</c:v>
                </c:pt>
                <c:pt idx="692">
                  <c:v>0.14084507042253522</c:v>
                </c:pt>
                <c:pt idx="693">
                  <c:v>0.14084507042253522</c:v>
                </c:pt>
                <c:pt idx="694">
                  <c:v>0.14084507042253522</c:v>
                </c:pt>
                <c:pt idx="695">
                  <c:v>0.14084507042253522</c:v>
                </c:pt>
                <c:pt idx="696">
                  <c:v>0.14084507042253522</c:v>
                </c:pt>
                <c:pt idx="697">
                  <c:v>0.14084507042253522</c:v>
                </c:pt>
                <c:pt idx="698">
                  <c:v>0.14084507042253522</c:v>
                </c:pt>
                <c:pt idx="699">
                  <c:v>0.14084507042253522</c:v>
                </c:pt>
                <c:pt idx="700">
                  <c:v>0.14084507042253522</c:v>
                </c:pt>
                <c:pt idx="701">
                  <c:v>0.14084507042253522</c:v>
                </c:pt>
                <c:pt idx="702">
                  <c:v>0.14084507042253522</c:v>
                </c:pt>
                <c:pt idx="703">
                  <c:v>0.14084507042253522</c:v>
                </c:pt>
                <c:pt idx="704">
                  <c:v>0.14084507042253522</c:v>
                </c:pt>
                <c:pt idx="705">
                  <c:v>0.14084507042253522</c:v>
                </c:pt>
                <c:pt idx="706">
                  <c:v>0.14084507042253522</c:v>
                </c:pt>
                <c:pt idx="707">
                  <c:v>0.14084507042253522</c:v>
                </c:pt>
                <c:pt idx="708">
                  <c:v>0.14084507042253522</c:v>
                </c:pt>
                <c:pt idx="709">
                  <c:v>0.14084507042253522</c:v>
                </c:pt>
                <c:pt idx="710">
                  <c:v>0.14084507042253522</c:v>
                </c:pt>
                <c:pt idx="711">
                  <c:v>0.14084507042253522</c:v>
                </c:pt>
                <c:pt idx="712">
                  <c:v>0.14084507042253522</c:v>
                </c:pt>
                <c:pt idx="713">
                  <c:v>0.14084507042253522</c:v>
                </c:pt>
                <c:pt idx="714">
                  <c:v>0.14084507042253522</c:v>
                </c:pt>
                <c:pt idx="715">
                  <c:v>0.14084507042253522</c:v>
                </c:pt>
                <c:pt idx="716">
                  <c:v>0.14084507042253522</c:v>
                </c:pt>
                <c:pt idx="717">
                  <c:v>0.14084507042253522</c:v>
                </c:pt>
                <c:pt idx="718">
                  <c:v>0.14084507042253522</c:v>
                </c:pt>
                <c:pt idx="719">
                  <c:v>0.14084507042253522</c:v>
                </c:pt>
                <c:pt idx="720">
                  <c:v>0.14084507042253522</c:v>
                </c:pt>
                <c:pt idx="721">
                  <c:v>0.14084507042253522</c:v>
                </c:pt>
                <c:pt idx="722">
                  <c:v>0.14084507042253522</c:v>
                </c:pt>
                <c:pt idx="723">
                  <c:v>0.14084507042253522</c:v>
                </c:pt>
                <c:pt idx="724">
                  <c:v>0.14084507042253522</c:v>
                </c:pt>
                <c:pt idx="725">
                  <c:v>0.14084507042253522</c:v>
                </c:pt>
                <c:pt idx="726">
                  <c:v>0.14084507042253522</c:v>
                </c:pt>
                <c:pt idx="727">
                  <c:v>0.14084507042253522</c:v>
                </c:pt>
                <c:pt idx="728">
                  <c:v>0.14084507042253522</c:v>
                </c:pt>
                <c:pt idx="729">
                  <c:v>0.14084507042253522</c:v>
                </c:pt>
                <c:pt idx="730">
                  <c:v>0.14084507042253522</c:v>
                </c:pt>
                <c:pt idx="731">
                  <c:v>0.14084507042253522</c:v>
                </c:pt>
                <c:pt idx="732">
                  <c:v>0.14084507042253522</c:v>
                </c:pt>
                <c:pt idx="733">
                  <c:v>0.14084507042253522</c:v>
                </c:pt>
                <c:pt idx="734">
                  <c:v>0.14084507042253522</c:v>
                </c:pt>
                <c:pt idx="735">
                  <c:v>0.14084507042253522</c:v>
                </c:pt>
                <c:pt idx="736">
                  <c:v>0.14084507042253522</c:v>
                </c:pt>
                <c:pt idx="737">
                  <c:v>0.14084507042253522</c:v>
                </c:pt>
                <c:pt idx="738">
                  <c:v>0.14084507042253522</c:v>
                </c:pt>
                <c:pt idx="739">
                  <c:v>0.14084507042253522</c:v>
                </c:pt>
                <c:pt idx="740">
                  <c:v>0.14084507042253522</c:v>
                </c:pt>
                <c:pt idx="741">
                  <c:v>0.14084507042253522</c:v>
                </c:pt>
                <c:pt idx="742">
                  <c:v>0.14084507042253522</c:v>
                </c:pt>
                <c:pt idx="743">
                  <c:v>0.14084507042253522</c:v>
                </c:pt>
                <c:pt idx="744">
                  <c:v>0.14084507042253522</c:v>
                </c:pt>
                <c:pt idx="745">
                  <c:v>0.14084507042253522</c:v>
                </c:pt>
                <c:pt idx="746">
                  <c:v>0.14084507042253522</c:v>
                </c:pt>
                <c:pt idx="747">
                  <c:v>0.14084507042253522</c:v>
                </c:pt>
                <c:pt idx="748">
                  <c:v>0.14084507042253522</c:v>
                </c:pt>
                <c:pt idx="749">
                  <c:v>0.14084507042253522</c:v>
                </c:pt>
                <c:pt idx="750">
                  <c:v>0.14084507042253522</c:v>
                </c:pt>
                <c:pt idx="751">
                  <c:v>0.14084507042253522</c:v>
                </c:pt>
                <c:pt idx="752">
                  <c:v>0.14084507042253522</c:v>
                </c:pt>
                <c:pt idx="753">
                  <c:v>0.14084507042253522</c:v>
                </c:pt>
                <c:pt idx="754">
                  <c:v>0.14084507042253522</c:v>
                </c:pt>
                <c:pt idx="755">
                  <c:v>0.14084507042253522</c:v>
                </c:pt>
                <c:pt idx="756">
                  <c:v>0.14084507042253522</c:v>
                </c:pt>
                <c:pt idx="757">
                  <c:v>0.14084507042253522</c:v>
                </c:pt>
                <c:pt idx="758">
                  <c:v>0.14084507042253522</c:v>
                </c:pt>
                <c:pt idx="759">
                  <c:v>0.14084507042253522</c:v>
                </c:pt>
                <c:pt idx="760">
                  <c:v>0.14084507042253522</c:v>
                </c:pt>
                <c:pt idx="761">
                  <c:v>0.14084507042253522</c:v>
                </c:pt>
                <c:pt idx="762">
                  <c:v>0.14084507042253522</c:v>
                </c:pt>
                <c:pt idx="763">
                  <c:v>0.14084507042253522</c:v>
                </c:pt>
                <c:pt idx="764">
                  <c:v>0.14084507042253522</c:v>
                </c:pt>
                <c:pt idx="765">
                  <c:v>0.14084507042253522</c:v>
                </c:pt>
                <c:pt idx="766">
                  <c:v>0.14084507042253522</c:v>
                </c:pt>
                <c:pt idx="767">
                  <c:v>0.14084507042253522</c:v>
                </c:pt>
                <c:pt idx="768">
                  <c:v>0.14084507042253522</c:v>
                </c:pt>
                <c:pt idx="769">
                  <c:v>0.14084507042253522</c:v>
                </c:pt>
                <c:pt idx="770">
                  <c:v>0.14084507042253522</c:v>
                </c:pt>
                <c:pt idx="771">
                  <c:v>0.14084507042253522</c:v>
                </c:pt>
                <c:pt idx="772">
                  <c:v>0.14084507042253522</c:v>
                </c:pt>
                <c:pt idx="773">
                  <c:v>0.14084507042253522</c:v>
                </c:pt>
                <c:pt idx="774">
                  <c:v>0.14084507042253522</c:v>
                </c:pt>
                <c:pt idx="775">
                  <c:v>0.14084507042253522</c:v>
                </c:pt>
                <c:pt idx="776">
                  <c:v>0.14084507042253522</c:v>
                </c:pt>
                <c:pt idx="777">
                  <c:v>0.14084507042253522</c:v>
                </c:pt>
                <c:pt idx="778">
                  <c:v>0.14084507042253522</c:v>
                </c:pt>
                <c:pt idx="779">
                  <c:v>0.14084507042253522</c:v>
                </c:pt>
                <c:pt idx="780">
                  <c:v>0.14084507042253522</c:v>
                </c:pt>
                <c:pt idx="781">
                  <c:v>0.14084507042253522</c:v>
                </c:pt>
                <c:pt idx="782">
                  <c:v>0.14084507042253522</c:v>
                </c:pt>
                <c:pt idx="783">
                  <c:v>0.14084507042253522</c:v>
                </c:pt>
                <c:pt idx="784">
                  <c:v>0.14084507042253522</c:v>
                </c:pt>
                <c:pt idx="785">
                  <c:v>0.14084507042253522</c:v>
                </c:pt>
                <c:pt idx="786">
                  <c:v>0.14084507042253522</c:v>
                </c:pt>
                <c:pt idx="787">
                  <c:v>0.14084507042253522</c:v>
                </c:pt>
                <c:pt idx="788">
                  <c:v>0.14084507042253522</c:v>
                </c:pt>
                <c:pt idx="789">
                  <c:v>0.14084507042253522</c:v>
                </c:pt>
                <c:pt idx="790">
                  <c:v>0.14084507042253522</c:v>
                </c:pt>
                <c:pt idx="791">
                  <c:v>0.14084507042253522</c:v>
                </c:pt>
                <c:pt idx="792">
                  <c:v>0.14084507042253522</c:v>
                </c:pt>
                <c:pt idx="793">
                  <c:v>0.14084507042253522</c:v>
                </c:pt>
                <c:pt idx="794">
                  <c:v>0.14084507042253522</c:v>
                </c:pt>
                <c:pt idx="795">
                  <c:v>0.14084507042253522</c:v>
                </c:pt>
                <c:pt idx="796">
                  <c:v>0.14084507042253522</c:v>
                </c:pt>
                <c:pt idx="797">
                  <c:v>0.14084507042253522</c:v>
                </c:pt>
                <c:pt idx="798">
                  <c:v>0.14084507042253522</c:v>
                </c:pt>
                <c:pt idx="799">
                  <c:v>0.14084507042253522</c:v>
                </c:pt>
                <c:pt idx="800">
                  <c:v>0.14084507042253522</c:v>
                </c:pt>
                <c:pt idx="801">
                  <c:v>0.14084507042253522</c:v>
                </c:pt>
                <c:pt idx="802">
                  <c:v>0.14084507042253522</c:v>
                </c:pt>
                <c:pt idx="803">
                  <c:v>0.14084507042253522</c:v>
                </c:pt>
                <c:pt idx="804">
                  <c:v>0.14084507042253522</c:v>
                </c:pt>
                <c:pt idx="805">
                  <c:v>0.14084507042253522</c:v>
                </c:pt>
                <c:pt idx="806">
                  <c:v>0.14084507042253522</c:v>
                </c:pt>
                <c:pt idx="807">
                  <c:v>0.14084507042253522</c:v>
                </c:pt>
                <c:pt idx="808">
                  <c:v>0.14084507042253522</c:v>
                </c:pt>
                <c:pt idx="809">
                  <c:v>0.14084507042253522</c:v>
                </c:pt>
                <c:pt idx="810">
                  <c:v>0.14084507042253522</c:v>
                </c:pt>
                <c:pt idx="811">
                  <c:v>0.14084507042253522</c:v>
                </c:pt>
                <c:pt idx="812">
                  <c:v>0.14084507042253522</c:v>
                </c:pt>
                <c:pt idx="813">
                  <c:v>0.14084507042253522</c:v>
                </c:pt>
                <c:pt idx="814">
                  <c:v>0.14084507042253522</c:v>
                </c:pt>
                <c:pt idx="815">
                  <c:v>0.14084507042253522</c:v>
                </c:pt>
                <c:pt idx="816">
                  <c:v>0.14084507042253522</c:v>
                </c:pt>
                <c:pt idx="817">
                  <c:v>0.14084507042253522</c:v>
                </c:pt>
                <c:pt idx="818">
                  <c:v>0.14084507042253522</c:v>
                </c:pt>
                <c:pt idx="819">
                  <c:v>0.14084507042253522</c:v>
                </c:pt>
                <c:pt idx="820">
                  <c:v>0.14084507042253522</c:v>
                </c:pt>
                <c:pt idx="821">
                  <c:v>0.14084507042253522</c:v>
                </c:pt>
                <c:pt idx="822">
                  <c:v>0.14084507042253522</c:v>
                </c:pt>
                <c:pt idx="823">
                  <c:v>0.14084507042253522</c:v>
                </c:pt>
                <c:pt idx="824">
                  <c:v>0.14084507042253522</c:v>
                </c:pt>
                <c:pt idx="825">
                  <c:v>0.14084507042253522</c:v>
                </c:pt>
                <c:pt idx="826">
                  <c:v>0.14084507042253522</c:v>
                </c:pt>
                <c:pt idx="827">
                  <c:v>0.14084507042253522</c:v>
                </c:pt>
                <c:pt idx="828">
                  <c:v>0.14084507042253522</c:v>
                </c:pt>
                <c:pt idx="829">
                  <c:v>0.14084507042253522</c:v>
                </c:pt>
                <c:pt idx="830">
                  <c:v>0.14084507042253522</c:v>
                </c:pt>
                <c:pt idx="831">
                  <c:v>0.14084507042253522</c:v>
                </c:pt>
                <c:pt idx="832">
                  <c:v>0.14084507042253522</c:v>
                </c:pt>
                <c:pt idx="833">
                  <c:v>0.14084507042253522</c:v>
                </c:pt>
                <c:pt idx="834">
                  <c:v>0.14084507042253522</c:v>
                </c:pt>
                <c:pt idx="835">
                  <c:v>0.14084507042253522</c:v>
                </c:pt>
                <c:pt idx="836">
                  <c:v>0.14084507042253522</c:v>
                </c:pt>
                <c:pt idx="837">
                  <c:v>0.14084507042253522</c:v>
                </c:pt>
                <c:pt idx="838">
                  <c:v>0.14084507042253522</c:v>
                </c:pt>
                <c:pt idx="839">
                  <c:v>0.14084507042253522</c:v>
                </c:pt>
                <c:pt idx="840">
                  <c:v>0.14084507042253522</c:v>
                </c:pt>
                <c:pt idx="841">
                  <c:v>0.14084507042253522</c:v>
                </c:pt>
                <c:pt idx="842">
                  <c:v>0.14084507042253522</c:v>
                </c:pt>
                <c:pt idx="843">
                  <c:v>0.14084507042253522</c:v>
                </c:pt>
                <c:pt idx="844">
                  <c:v>0.14084507042253522</c:v>
                </c:pt>
                <c:pt idx="845">
                  <c:v>0.14084507042253522</c:v>
                </c:pt>
                <c:pt idx="846">
                  <c:v>0.14084507042253522</c:v>
                </c:pt>
                <c:pt idx="847">
                  <c:v>0.14084507042253522</c:v>
                </c:pt>
                <c:pt idx="848">
                  <c:v>0.14084507042253522</c:v>
                </c:pt>
                <c:pt idx="849">
                  <c:v>0.14084507042253522</c:v>
                </c:pt>
                <c:pt idx="850">
                  <c:v>0.14084507042253522</c:v>
                </c:pt>
                <c:pt idx="851">
                  <c:v>0.14084507042253522</c:v>
                </c:pt>
                <c:pt idx="852">
                  <c:v>0.14084507042253522</c:v>
                </c:pt>
                <c:pt idx="853">
                  <c:v>0.14084507042253522</c:v>
                </c:pt>
                <c:pt idx="854">
                  <c:v>0.14084507042253522</c:v>
                </c:pt>
                <c:pt idx="855">
                  <c:v>0.14084507042253522</c:v>
                </c:pt>
                <c:pt idx="856">
                  <c:v>0.14084507042253522</c:v>
                </c:pt>
                <c:pt idx="857">
                  <c:v>0.14084507042253522</c:v>
                </c:pt>
                <c:pt idx="858">
                  <c:v>0.14084507042253522</c:v>
                </c:pt>
                <c:pt idx="859">
                  <c:v>0.14084507042253522</c:v>
                </c:pt>
                <c:pt idx="860">
                  <c:v>0.14084507042253522</c:v>
                </c:pt>
                <c:pt idx="861">
                  <c:v>0.14084507042253522</c:v>
                </c:pt>
                <c:pt idx="862">
                  <c:v>0.14084507042253522</c:v>
                </c:pt>
                <c:pt idx="863">
                  <c:v>0.14084507042253522</c:v>
                </c:pt>
                <c:pt idx="864">
                  <c:v>0.14084507042253522</c:v>
                </c:pt>
                <c:pt idx="865">
                  <c:v>0.14084507042253522</c:v>
                </c:pt>
                <c:pt idx="866">
                  <c:v>0.14084507042253522</c:v>
                </c:pt>
                <c:pt idx="867">
                  <c:v>0.14084507042253522</c:v>
                </c:pt>
                <c:pt idx="868">
                  <c:v>0.14084507042253522</c:v>
                </c:pt>
                <c:pt idx="869">
                  <c:v>0.14084507042253522</c:v>
                </c:pt>
                <c:pt idx="870">
                  <c:v>0.14084507042253522</c:v>
                </c:pt>
                <c:pt idx="871">
                  <c:v>0.14084507042253522</c:v>
                </c:pt>
                <c:pt idx="872">
                  <c:v>0.14084507042253522</c:v>
                </c:pt>
                <c:pt idx="873">
                  <c:v>0.14084507042253522</c:v>
                </c:pt>
                <c:pt idx="874">
                  <c:v>0.14084507042253522</c:v>
                </c:pt>
                <c:pt idx="875">
                  <c:v>0.14084507042253522</c:v>
                </c:pt>
                <c:pt idx="876">
                  <c:v>0.14084507042253522</c:v>
                </c:pt>
                <c:pt idx="877">
                  <c:v>0.14084507042253522</c:v>
                </c:pt>
                <c:pt idx="878">
                  <c:v>0.14084507042253522</c:v>
                </c:pt>
                <c:pt idx="879">
                  <c:v>0.14084507042253522</c:v>
                </c:pt>
                <c:pt idx="880">
                  <c:v>0.14084507042253522</c:v>
                </c:pt>
                <c:pt idx="881">
                  <c:v>0.14084507042253522</c:v>
                </c:pt>
                <c:pt idx="882">
                  <c:v>0.14084507042253522</c:v>
                </c:pt>
                <c:pt idx="883">
                  <c:v>0.14084507042253522</c:v>
                </c:pt>
                <c:pt idx="884">
                  <c:v>0.14084507042253522</c:v>
                </c:pt>
                <c:pt idx="885">
                  <c:v>0.14084507042253522</c:v>
                </c:pt>
                <c:pt idx="886">
                  <c:v>0.14084507042253522</c:v>
                </c:pt>
                <c:pt idx="887">
                  <c:v>0.14084507042253522</c:v>
                </c:pt>
                <c:pt idx="888">
                  <c:v>0.14084507042253522</c:v>
                </c:pt>
                <c:pt idx="889">
                  <c:v>0.14084507042253522</c:v>
                </c:pt>
                <c:pt idx="890">
                  <c:v>0.14084507042253522</c:v>
                </c:pt>
                <c:pt idx="891">
                  <c:v>0.14084507042253522</c:v>
                </c:pt>
                <c:pt idx="892">
                  <c:v>0.14084507042253522</c:v>
                </c:pt>
                <c:pt idx="893">
                  <c:v>0.14084507042253522</c:v>
                </c:pt>
                <c:pt idx="894">
                  <c:v>0.14084507042253522</c:v>
                </c:pt>
                <c:pt idx="895">
                  <c:v>0.14084507042253522</c:v>
                </c:pt>
              </c:numCache>
            </c:numRef>
          </c:val>
        </c:ser>
        <c:marker val="1"/>
        <c:axId val="157136768"/>
        <c:axId val="157138304"/>
      </c:lineChart>
      <c:dateAx>
        <c:axId val="157136768"/>
        <c:scaling>
          <c:orientation val="minMax"/>
        </c:scaling>
        <c:axPos val="b"/>
        <c:majorGridlines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prstDash val="dash"/>
            </a:ln>
          </c:spPr>
        </c:minorGridlines>
        <c:numFmt formatCode="mm/dd/yy;@" sourceLinked="1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57138304"/>
        <c:crosses val="autoZero"/>
        <c:auto val="1"/>
        <c:lblOffset val="100"/>
        <c:majorUnit val="2"/>
        <c:majorTimeUnit val="months"/>
        <c:minorUnit val="7"/>
        <c:minorTimeUnit val="days"/>
      </c:dateAx>
      <c:valAx>
        <c:axId val="157138304"/>
        <c:scaling>
          <c:orientation val="minMax"/>
          <c:max val="1"/>
        </c:scaling>
        <c:axPos val="l"/>
        <c:majorGridlines/>
        <c:minorGridlines>
          <c:spPr>
            <a:ln>
              <a:prstDash val="sysDash"/>
            </a:ln>
          </c:spPr>
        </c:minorGridlines>
        <c:numFmt formatCode="0%" sourceLinked="1"/>
        <c:tickLblPos val="nextTo"/>
        <c:crossAx val="15713676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5.9932767024811665E-2"/>
          <c:y val="4.7747333246052084E-2"/>
          <c:w val="0.36851051618547848"/>
          <c:h val="0.34488837351388146"/>
        </c:manualLayout>
      </c:layout>
      <c:spPr>
        <a:solidFill>
          <a:sysClr val="window" lastClr="FFFFFF">
            <a:alpha val="16000"/>
          </a:sysClr>
        </a:solidFill>
        <a:effectLst>
          <a:outerShdw blurRad="50800" dist="38100" dir="2700000" algn="tl" rotWithShape="0">
            <a:prstClr val="black">
              <a:alpha val="59000"/>
            </a:prstClr>
          </a:outerShdw>
        </a:effectLst>
      </c:spPr>
      <c:txPr>
        <a:bodyPr/>
        <a:lstStyle/>
        <a:p>
          <a:pPr>
            <a:defRPr sz="1200"/>
          </a:pPr>
          <a:endParaRPr lang="en-US"/>
        </a:p>
      </c:txPr>
    </c:legend>
    <c:plotVisOnly val="1"/>
  </c:chart>
  <c:spPr>
    <a:ln w="34925"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World!$AM$4</c:f>
              <c:strCache>
                <c:ptCount val="1"/>
                <c:pt idx="0">
                  <c:v>delta-cases</c:v>
                </c:pt>
              </c:strCache>
            </c:strRef>
          </c:tx>
          <c:marker>
            <c:symbol val="none"/>
          </c:marker>
          <c:cat>
            <c:numRef>
              <c:f>World!$AL$5:$AL$24</c:f>
              <c:numCache>
                <c:formatCode>m/d/yyyy</c:formatCode>
                <c:ptCount val="20"/>
                <c:pt idx="0">
                  <c:v>43912</c:v>
                </c:pt>
                <c:pt idx="1">
                  <c:v>43913</c:v>
                </c:pt>
                <c:pt idx="2">
                  <c:v>43914</c:v>
                </c:pt>
                <c:pt idx="3">
                  <c:v>43915</c:v>
                </c:pt>
                <c:pt idx="4">
                  <c:v>43916</c:v>
                </c:pt>
                <c:pt idx="5">
                  <c:v>43917</c:v>
                </c:pt>
                <c:pt idx="6">
                  <c:v>43918</c:v>
                </c:pt>
                <c:pt idx="7">
                  <c:v>43919</c:v>
                </c:pt>
                <c:pt idx="8">
                  <c:v>43920</c:v>
                </c:pt>
                <c:pt idx="9">
                  <c:v>43921</c:v>
                </c:pt>
                <c:pt idx="10">
                  <c:v>43922</c:v>
                </c:pt>
                <c:pt idx="11">
                  <c:v>43923</c:v>
                </c:pt>
                <c:pt idx="12">
                  <c:v>43924</c:v>
                </c:pt>
                <c:pt idx="13">
                  <c:v>43925</c:v>
                </c:pt>
                <c:pt idx="14">
                  <c:v>43926</c:v>
                </c:pt>
                <c:pt idx="15">
                  <c:v>43927</c:v>
                </c:pt>
                <c:pt idx="16">
                  <c:v>43928</c:v>
                </c:pt>
                <c:pt idx="17">
                  <c:v>43929</c:v>
                </c:pt>
                <c:pt idx="18">
                  <c:v>43930</c:v>
                </c:pt>
                <c:pt idx="19">
                  <c:v>43931</c:v>
                </c:pt>
              </c:numCache>
            </c:numRef>
          </c:cat>
          <c:val>
            <c:numRef>
              <c:f>World!$AM$5:$AM$24</c:f>
              <c:numCache>
                <c:formatCode>#,##0</c:formatCode>
                <c:ptCount val="20"/>
                <c:pt idx="0">
                  <c:v>32480</c:v>
                </c:pt>
                <c:pt idx="1">
                  <c:v>41493</c:v>
                </c:pt>
                <c:pt idx="2">
                  <c:v>43835</c:v>
                </c:pt>
                <c:pt idx="3">
                  <c:v>48557</c:v>
                </c:pt>
                <c:pt idx="4">
                  <c:v>60994</c:v>
                </c:pt>
                <c:pt idx="5">
                  <c:v>64553</c:v>
                </c:pt>
                <c:pt idx="6">
                  <c:v>66761</c:v>
                </c:pt>
                <c:pt idx="7">
                  <c:v>60263</c:v>
                </c:pt>
                <c:pt idx="8">
                  <c:v>61786</c:v>
                </c:pt>
                <c:pt idx="9">
                  <c:v>73792</c:v>
                </c:pt>
                <c:pt idx="10">
                  <c:v>77017</c:v>
                </c:pt>
                <c:pt idx="11">
                  <c:v>80097</c:v>
                </c:pt>
                <c:pt idx="12">
                  <c:v>101680</c:v>
                </c:pt>
                <c:pt idx="13">
                  <c:v>84821</c:v>
                </c:pt>
                <c:pt idx="14">
                  <c:v>71418</c:v>
                </c:pt>
                <c:pt idx="15">
                  <c:v>73911</c:v>
                </c:pt>
                <c:pt idx="16">
                  <c:v>85074</c:v>
                </c:pt>
                <c:pt idx="17">
                  <c:v>84385</c:v>
                </c:pt>
                <c:pt idx="18">
                  <c:v>82856</c:v>
                </c:pt>
                <c:pt idx="19">
                  <c:v>99121</c:v>
                </c:pt>
              </c:numCache>
            </c:numRef>
          </c:val>
        </c:ser>
        <c:marker val="1"/>
        <c:axId val="156967296"/>
        <c:axId val="156968832"/>
      </c:lineChart>
      <c:dateAx>
        <c:axId val="156967296"/>
        <c:scaling>
          <c:orientation val="minMax"/>
        </c:scaling>
        <c:axPos val="b"/>
        <c:numFmt formatCode="m/d/yyyy" sourceLinked="1"/>
        <c:tickLblPos val="nextTo"/>
        <c:crossAx val="156968832"/>
        <c:crosses val="autoZero"/>
        <c:auto val="1"/>
        <c:lblOffset val="100"/>
      </c:dateAx>
      <c:valAx>
        <c:axId val="156968832"/>
        <c:scaling>
          <c:orientation val="minMax"/>
        </c:scaling>
        <c:axPos val="l"/>
        <c:majorGridlines/>
        <c:numFmt formatCode="#,##0" sourceLinked="1"/>
        <c:tickLblPos val="nextTo"/>
        <c:crossAx val="156967296"/>
        <c:crosses val="autoZero"/>
        <c:crossBetween val="between"/>
      </c:valAx>
    </c:plotArea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5626618547681886"/>
          <c:y val="5.1400554097404488E-2"/>
          <c:w val="0.79373381452319902"/>
          <c:h val="0.74332988376453646"/>
        </c:manualLayout>
      </c:layout>
      <c:barChart>
        <c:barDir val="col"/>
        <c:grouping val="clustered"/>
        <c:ser>
          <c:idx val="0"/>
          <c:order val="0"/>
          <c:tx>
            <c:strRef>
              <c:f>Analysis!$B$2</c:f>
              <c:strCache>
                <c:ptCount val="1"/>
                <c:pt idx="0">
                  <c:v>Predicted Known cases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numRef>
              <c:f>Analysis!$A$3:$A$15</c:f>
              <c:numCache>
                <c:formatCode>m/d/yyyy</c:formatCode>
                <c:ptCount val="13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</c:numCache>
            </c:numRef>
          </c:cat>
          <c:val>
            <c:numRef>
              <c:f>Analysis!$B$3:$B$15</c:f>
              <c:numCache>
                <c:formatCode>#,##0</c:formatCode>
                <c:ptCount val="13"/>
                <c:pt idx="0">
                  <c:v>24000</c:v>
                </c:pt>
                <c:pt idx="1">
                  <c:v>33936</c:v>
                </c:pt>
                <c:pt idx="2">
                  <c:v>47979.553621835294</c:v>
                </c:pt>
                <c:pt idx="3">
                  <c:v>67831.193134265777</c:v>
                </c:pt>
                <c:pt idx="4">
                  <c:v>95889.530021985178</c:v>
                </c:pt>
                <c:pt idx="5">
                  <c:v>135540.27579150911</c:v>
                </c:pt>
                <c:pt idx="6">
                  <c:v>188654.79304169022</c:v>
                </c:pt>
                <c:pt idx="7">
                  <c:v>259565.23104638822</c:v>
                </c:pt>
                <c:pt idx="8">
                  <c:v>353873.55536637054</c:v>
                </c:pt>
                <c:pt idx="9">
                  <c:v>478747.34310410434</c:v>
                </c:pt>
                <c:pt idx="10">
                  <c:v>643243.64549414674</c:v>
                </c:pt>
                <c:pt idx="11">
                  <c:v>858624.56850238587</c:v>
                </c:pt>
                <c:pt idx="12">
                  <c:v>1139790.6673244778</c:v>
                </c:pt>
              </c:numCache>
            </c:numRef>
          </c:val>
        </c:ser>
        <c:ser>
          <c:idx val="1"/>
          <c:order val="1"/>
          <c:tx>
            <c:strRef>
              <c:f>Analysis!$C$2</c:f>
              <c:strCache>
                <c:ptCount val="1"/>
                <c:pt idx="0">
                  <c:v>3/27 Known cases + prediction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numRef>
              <c:f>Analysis!$A$3:$A$15</c:f>
              <c:numCache>
                <c:formatCode>m/d/yyyy</c:formatCode>
                <c:ptCount val="13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</c:numCache>
            </c:numRef>
          </c:cat>
          <c:val>
            <c:numRef>
              <c:f>Analysis!$C$3:$C$15</c:f>
              <c:numCache>
                <c:formatCode>General</c:formatCode>
                <c:ptCount val="13"/>
                <c:pt idx="0">
                  <c:v>24000</c:v>
                </c:pt>
                <c:pt idx="1">
                  <c:v>32821</c:v>
                </c:pt>
                <c:pt idx="2">
                  <c:v>43600</c:v>
                </c:pt>
                <c:pt idx="3">
                  <c:v>53870</c:v>
                </c:pt>
                <c:pt idx="4">
                  <c:v>67857</c:v>
                </c:pt>
                <c:pt idx="5">
                  <c:v>84773</c:v>
                </c:pt>
                <c:pt idx="6">
                  <c:v>102738</c:v>
                </c:pt>
                <c:pt idx="7" formatCode="#,##0">
                  <c:v>122794.71264158131</c:v>
                </c:pt>
                <c:pt idx="8" formatCode="#,##0">
                  <c:v>144966.68308865291</c:v>
                </c:pt>
                <c:pt idx="9" formatCode="#,##0">
                  <c:v>169851.56737392748</c:v>
                </c:pt>
                <c:pt idx="10" formatCode="#,##0">
                  <c:v>197216.95977025016</c:v>
                </c:pt>
                <c:pt idx="11" formatCode="#,##0">
                  <c:v>226957.03417569099</c:v>
                </c:pt>
                <c:pt idx="12">
                  <c:v>259370.92790462123</c:v>
                </c:pt>
              </c:numCache>
            </c:numRef>
          </c:val>
        </c:ser>
        <c:ser>
          <c:idx val="2"/>
          <c:order val="2"/>
          <c:tx>
            <c:strRef>
              <c:f>Analysis!$D$2</c:f>
              <c:strCache>
                <c:ptCount val="1"/>
                <c:pt idx="0">
                  <c:v>Actual Known cases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cat>
            <c:numRef>
              <c:f>Analysis!$A$3:$A$15</c:f>
              <c:numCache>
                <c:formatCode>m/d/yyyy</c:formatCode>
                <c:ptCount val="13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</c:numCache>
            </c:numRef>
          </c:cat>
          <c:val>
            <c:numRef>
              <c:f>Analysis!$D$3:$D$15</c:f>
              <c:numCache>
                <c:formatCode>General</c:formatCode>
                <c:ptCount val="13"/>
                <c:pt idx="0">
                  <c:v>24000</c:v>
                </c:pt>
                <c:pt idx="1">
                  <c:v>32821</c:v>
                </c:pt>
                <c:pt idx="2">
                  <c:v>43600</c:v>
                </c:pt>
                <c:pt idx="3">
                  <c:v>53870</c:v>
                </c:pt>
                <c:pt idx="4">
                  <c:v>67857</c:v>
                </c:pt>
                <c:pt idx="5">
                  <c:v>84773</c:v>
                </c:pt>
                <c:pt idx="6">
                  <c:v>102738</c:v>
                </c:pt>
                <c:pt idx="7">
                  <c:v>122070</c:v>
                </c:pt>
                <c:pt idx="8">
                  <c:v>140321</c:v>
                </c:pt>
                <c:pt idx="9">
                  <c:v>162417</c:v>
                </c:pt>
                <c:pt idx="10" formatCode="#,##0">
                  <c:v>187500</c:v>
                </c:pt>
                <c:pt idx="11" formatCode="#,##0">
                  <c:v>214465</c:v>
                </c:pt>
                <c:pt idx="12">
                  <c:v>244000</c:v>
                </c:pt>
              </c:numCache>
            </c:numRef>
          </c:val>
        </c:ser>
        <c:axId val="157197824"/>
        <c:axId val="157199360"/>
      </c:barChart>
      <c:dateAx>
        <c:axId val="157197824"/>
        <c:scaling>
          <c:orientation val="minMax"/>
        </c:scaling>
        <c:axPos val="b"/>
        <c:numFmt formatCode="m/d/yyyy" sourceLinked="1"/>
        <c:tickLblPos val="nextTo"/>
        <c:txPr>
          <a:bodyPr rot="-5400000" vert="horz"/>
          <a:lstStyle/>
          <a:p>
            <a:pPr>
              <a:defRPr sz="1050"/>
            </a:pPr>
            <a:endParaRPr lang="en-US"/>
          </a:p>
        </c:txPr>
        <c:crossAx val="157199360"/>
        <c:crosses val="autoZero"/>
        <c:auto val="1"/>
        <c:lblOffset val="100"/>
      </c:dateAx>
      <c:valAx>
        <c:axId val="157199360"/>
        <c:scaling>
          <c:orientation val="minMax"/>
        </c:scaling>
        <c:axPos val="l"/>
        <c:majorGridlines/>
        <c:numFmt formatCode="#,##0" sourceLinked="1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1571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444444444444769"/>
          <c:y val="0.10127588218139402"/>
          <c:w val="0.58019184001138491"/>
          <c:h val="0.19163714555326974"/>
        </c:manualLayout>
      </c:layout>
      <c:spPr>
        <a:solidFill>
          <a:schemeClr val="bg1">
            <a:lumMod val="9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40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>
        <c:manualLayout>
          <c:layoutTarget val="inner"/>
          <c:xMode val="edge"/>
          <c:yMode val="edge"/>
          <c:x val="0.10736351706036745"/>
          <c:y val="0.31110510649975731"/>
          <c:w val="0.84595581802275344"/>
          <c:h val="0.64920760240091413"/>
        </c:manualLayout>
      </c:layout>
      <c:lineChart>
        <c:grouping val="standard"/>
        <c:ser>
          <c:idx val="0"/>
          <c:order val="0"/>
          <c:tx>
            <c:strRef>
              <c:f>Analysis!$H$2</c:f>
              <c:strCache>
                <c:ptCount val="1"/>
                <c:pt idx="0">
                  <c:v>% delta from day before prediction</c:v>
                </c:pt>
              </c:strCache>
            </c:strRef>
          </c:tx>
          <c:marker>
            <c:symbol val="none"/>
          </c:marker>
          <c:trendline>
            <c:spPr>
              <a:ln w="28575">
                <a:solidFill>
                  <a:srgbClr val="F79646">
                    <a:lumMod val="75000"/>
                    <a:alpha val="59000"/>
                  </a:srgbClr>
                </a:solidFill>
                <a:prstDash val="sysDot"/>
              </a:ln>
            </c:spPr>
            <c:trendlineType val="linear"/>
          </c:trendline>
          <c:cat>
            <c:numRef>
              <c:f>Analysis!$G$3:$G$16</c:f>
              <c:numCache>
                <c:formatCode>m/d/yyyy</c:formatCode>
                <c:ptCount val="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</c:numCache>
            </c:numRef>
          </c:cat>
          <c:val>
            <c:numRef>
              <c:f>Analysis!$H$3:$H$16</c:f>
              <c:numCache>
                <c:formatCode>0.0%</c:formatCode>
                <c:ptCount val="14"/>
                <c:pt idx="0">
                  <c:v>0</c:v>
                </c:pt>
                <c:pt idx="1">
                  <c:v>3.2855964167845357E-2</c:v>
                </c:pt>
                <c:pt idx="2">
                  <c:v>2.8608916511824341E-2</c:v>
                </c:pt>
                <c:pt idx="3">
                  <c:v>6.9908220057234308E-2</c:v>
                </c:pt>
                <c:pt idx="4">
                  <c:v>-1.9499914006896438E-2</c:v>
                </c:pt>
                <c:pt idx="5">
                  <c:v>8.2202939402594277E-3</c:v>
                </c:pt>
                <c:pt idx="6">
                  <c:v>1.5455794025624954E-2</c:v>
                </c:pt>
                <c:pt idx="7">
                  <c:v>5.9018228553263082E-3</c:v>
                </c:pt>
                <c:pt idx="8">
                  <c:v>2.0705350679926758E-2</c:v>
                </c:pt>
                <c:pt idx="9">
                  <c:v>-1.4563130789682806E-2</c:v>
                </c:pt>
                <c:pt idx="10">
                  <c:v>-6.8069019506794464E-3</c:v>
                </c:pt>
                <c:pt idx="11">
                  <c:v>-2.7142165053269676E-4</c:v>
                </c:pt>
                <c:pt idx="12">
                  <c:v>-2.2831813652093645E-3</c:v>
                </c:pt>
                <c:pt idx="13">
                  <c:v>-4.9953668190466226E-4</c:v>
                </c:pt>
              </c:numCache>
            </c:numRef>
          </c:val>
        </c:ser>
        <c:marker val="1"/>
        <c:axId val="157030272"/>
        <c:axId val="157031808"/>
      </c:lineChart>
      <c:dateAx>
        <c:axId val="157030272"/>
        <c:scaling>
          <c:orientation val="minMax"/>
        </c:scaling>
        <c:axPos val="t"/>
        <c:minorGridlines>
          <c:spPr>
            <a:ln>
              <a:prstDash val="dashDot"/>
            </a:ln>
          </c:spPr>
        </c:minorGridlines>
        <c:numFmt formatCode="m/d/yyyy" sourceLinked="1"/>
        <c:tickLblPos val="nextTo"/>
        <c:crossAx val="157031808"/>
        <c:crosses val="max"/>
        <c:auto val="1"/>
        <c:lblOffset val="100"/>
      </c:dateAx>
      <c:valAx>
        <c:axId val="157031808"/>
        <c:scaling>
          <c:orientation val="minMax"/>
        </c:scaling>
        <c:axPos val="l"/>
        <c:majorGridlines>
          <c:spPr>
            <a:ln>
              <a:prstDash val="sysDot"/>
            </a:ln>
          </c:spPr>
        </c:majorGridlines>
        <c:numFmt formatCode="0.0%" sourceLinked="1"/>
        <c:tickLblPos val="nextTo"/>
        <c:crossAx val="1570302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255415573053368"/>
          <c:y val="0.36888898271095077"/>
          <c:w val="0.38869444444444801"/>
          <c:h val="0.19838241399449741"/>
        </c:manualLayout>
      </c:layout>
      <c:spPr>
        <a:solidFill>
          <a:schemeClr val="bg1">
            <a:lumMod val="9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4/12 partial unlock scenarios, 8/1/2021 vaccine</a:t>
            </a:r>
            <a:r>
              <a:rPr lang="en-US" baseline="0"/>
              <a:t> avail.*</a:t>
            </a:r>
            <a:endParaRPr lang="en-US"/>
          </a:p>
        </c:rich>
      </c:tx>
    </c:title>
    <c:plotArea>
      <c:layout>
        <c:manualLayout>
          <c:layoutTarget val="inner"/>
          <c:xMode val="edge"/>
          <c:yMode val="edge"/>
          <c:x val="6.1633659428935034E-2"/>
          <c:y val="0.15479265091863514"/>
          <c:w val="0.91544993239482109"/>
          <c:h val="0.64005867759681534"/>
        </c:manualLayout>
      </c:layout>
      <c:barChart>
        <c:barDir val="col"/>
        <c:grouping val="clustered"/>
        <c:ser>
          <c:idx val="0"/>
          <c:order val="0"/>
          <c:tx>
            <c:strRef>
              <c:f>Analysis!$AA$28</c:f>
              <c:strCache>
                <c:ptCount val="1"/>
                <c:pt idx="0">
                  <c:v>pct worst case econ cost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cat>
            <c:strRef>
              <c:f>Analysis!$W$29:$W$38</c:f>
              <c:strCache>
                <c:ptCount val="10"/>
                <c:pt idx="0">
                  <c:v>0% w/vaccine 8/2021</c:v>
                </c:pt>
                <c:pt idx="1">
                  <c:v>0% *no/vaccine unlk 8/2021</c:v>
                </c:pt>
                <c:pt idx="2">
                  <c:v>20% w/vaccine 8/2021</c:v>
                </c:pt>
                <c:pt idx="3">
                  <c:v>20% 7/1 40% 9/1 60%</c:v>
                </c:pt>
                <c:pt idx="4">
                  <c:v>25% school 9/1</c:v>
                </c:pt>
                <c:pt idx="5">
                  <c:v>30% voting 11/1</c:v>
                </c:pt>
                <c:pt idx="6">
                  <c:v>30% school 9/1</c:v>
                </c:pt>
                <c:pt idx="7">
                  <c:v>30% summer 6/15</c:v>
                </c:pt>
                <c:pt idx="8">
                  <c:v>35% school 9/1</c:v>
                </c:pt>
                <c:pt idx="9">
                  <c:v>40% summer 6/1</c:v>
                </c:pt>
              </c:strCache>
            </c:strRef>
          </c:cat>
          <c:val>
            <c:numRef>
              <c:f>Analysis!$AA$29:$AA$38</c:f>
              <c:numCache>
                <c:formatCode>0%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0.8</c:v>
                </c:pt>
                <c:pt idx="3">
                  <c:v>0.46500000000000008</c:v>
                </c:pt>
                <c:pt idx="4">
                  <c:v>0.24843749999999998</c:v>
                </c:pt>
                <c:pt idx="5">
                  <c:v>0.31937499999999996</c:v>
                </c:pt>
                <c:pt idx="6">
                  <c:v>0.23187499999999997</c:v>
                </c:pt>
                <c:pt idx="7">
                  <c:v>0.12249999999999998</c:v>
                </c:pt>
                <c:pt idx="8">
                  <c:v>0.21531249999999999</c:v>
                </c:pt>
                <c:pt idx="9">
                  <c:v>8.6249999999999993E-2</c:v>
                </c:pt>
              </c:numCache>
            </c:numRef>
          </c:val>
        </c:ser>
        <c:ser>
          <c:idx val="1"/>
          <c:order val="1"/>
          <c:tx>
            <c:strRef>
              <c:f>Analysis!$AB$28</c:f>
              <c:strCache>
                <c:ptCount val="1"/>
                <c:pt idx="0">
                  <c:v>remaining vulnerable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cat>
            <c:strRef>
              <c:f>Analysis!$W$29:$W$38</c:f>
              <c:strCache>
                <c:ptCount val="10"/>
                <c:pt idx="0">
                  <c:v>0% w/vaccine 8/2021</c:v>
                </c:pt>
                <c:pt idx="1">
                  <c:v>0% *no/vaccine unlk 8/2021</c:v>
                </c:pt>
                <c:pt idx="2">
                  <c:v>20% w/vaccine 8/2021</c:v>
                </c:pt>
                <c:pt idx="3">
                  <c:v>20% 7/1 40% 9/1 60%</c:v>
                </c:pt>
                <c:pt idx="4">
                  <c:v>25% school 9/1</c:v>
                </c:pt>
                <c:pt idx="5">
                  <c:v>30% voting 11/1</c:v>
                </c:pt>
                <c:pt idx="6">
                  <c:v>30% school 9/1</c:v>
                </c:pt>
                <c:pt idx="7">
                  <c:v>30% summer 6/15</c:v>
                </c:pt>
                <c:pt idx="8">
                  <c:v>35% school 9/1</c:v>
                </c:pt>
                <c:pt idx="9">
                  <c:v>40% summer 6/1</c:v>
                </c:pt>
              </c:strCache>
            </c:strRef>
          </c:cat>
          <c:val>
            <c:numRef>
              <c:f>Analysis!$AB$29:$AB$38</c:f>
              <c:numCache>
                <c:formatCode>0.0%</c:formatCode>
                <c:ptCount val="10"/>
                <c:pt idx="0">
                  <c:v>0.8</c:v>
                </c:pt>
                <c:pt idx="1">
                  <c:v>0</c:v>
                </c:pt>
                <c:pt idx="2">
                  <c:v>0.6</c:v>
                </c:pt>
                <c:pt idx="3">
                  <c:v>0.45999999999999996</c:v>
                </c:pt>
                <c:pt idx="4">
                  <c:v>0.30000000000000004</c:v>
                </c:pt>
                <c:pt idx="5">
                  <c:v>0.35</c:v>
                </c:pt>
                <c:pt idx="6">
                  <c:v>0.32999999999999996</c:v>
                </c:pt>
                <c:pt idx="7">
                  <c:v>0.26</c:v>
                </c:pt>
                <c:pt idx="8">
                  <c:v>0.33999999999999997</c:v>
                </c:pt>
                <c:pt idx="9">
                  <c:v>0.31999999999999995</c:v>
                </c:pt>
              </c:numCache>
            </c:numRef>
          </c:val>
        </c:ser>
        <c:ser>
          <c:idx val="2"/>
          <c:order val="2"/>
          <c:tx>
            <c:strRef>
              <c:f>Analysis!$AC$28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strRef>
              <c:f>Analysis!$W$29:$W$38</c:f>
              <c:strCache>
                <c:ptCount val="10"/>
                <c:pt idx="0">
                  <c:v>0% w/vaccine 8/2021</c:v>
                </c:pt>
                <c:pt idx="1">
                  <c:v>0% *no/vaccine unlk 8/2021</c:v>
                </c:pt>
                <c:pt idx="2">
                  <c:v>20% w/vaccine 8/2021</c:v>
                </c:pt>
                <c:pt idx="3">
                  <c:v>20% 7/1 40% 9/1 60%</c:v>
                </c:pt>
                <c:pt idx="4">
                  <c:v>25% school 9/1</c:v>
                </c:pt>
                <c:pt idx="5">
                  <c:v>30% voting 11/1</c:v>
                </c:pt>
                <c:pt idx="6">
                  <c:v>30% school 9/1</c:v>
                </c:pt>
                <c:pt idx="7">
                  <c:v>30% summer 6/15</c:v>
                </c:pt>
                <c:pt idx="8">
                  <c:v>35% school 9/1</c:v>
                </c:pt>
                <c:pt idx="9">
                  <c:v>40% summer 6/1</c:v>
                </c:pt>
              </c:strCache>
            </c:strRef>
          </c:cat>
          <c:val>
            <c:numRef>
              <c:f>Analysis!$AC$29:$AC$38</c:f>
              <c:numCache>
                <c:formatCode>0%</c:formatCode>
                <c:ptCount val="10"/>
                <c:pt idx="0">
                  <c:v>0.2</c:v>
                </c:pt>
                <c:pt idx="1">
                  <c:v>0.68</c:v>
                </c:pt>
                <c:pt idx="2">
                  <c:v>0.4</c:v>
                </c:pt>
                <c:pt idx="3">
                  <c:v>0.54</c:v>
                </c:pt>
                <c:pt idx="4">
                  <c:v>0.7</c:v>
                </c:pt>
                <c:pt idx="5">
                  <c:v>0.65</c:v>
                </c:pt>
                <c:pt idx="6">
                  <c:v>0.67</c:v>
                </c:pt>
                <c:pt idx="7">
                  <c:v>0.74</c:v>
                </c:pt>
                <c:pt idx="8">
                  <c:v>0.66</c:v>
                </c:pt>
                <c:pt idx="9">
                  <c:v>0.68</c:v>
                </c:pt>
              </c:numCache>
            </c:numRef>
          </c:val>
        </c:ser>
        <c:ser>
          <c:idx val="3"/>
          <c:order val="3"/>
          <c:tx>
            <c:strRef>
              <c:f>Analysis!$AD$28</c:f>
              <c:strCache>
                <c:ptCount val="1"/>
                <c:pt idx="0">
                  <c:v>ventilator peak util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Analysis!$W$29:$W$38</c:f>
              <c:strCache>
                <c:ptCount val="10"/>
                <c:pt idx="0">
                  <c:v>0% w/vaccine 8/2021</c:v>
                </c:pt>
                <c:pt idx="1">
                  <c:v>0% *no/vaccine unlk 8/2021</c:v>
                </c:pt>
                <c:pt idx="2">
                  <c:v>20% w/vaccine 8/2021</c:v>
                </c:pt>
                <c:pt idx="3">
                  <c:v>20% 7/1 40% 9/1 60%</c:v>
                </c:pt>
                <c:pt idx="4">
                  <c:v>25% school 9/1</c:v>
                </c:pt>
                <c:pt idx="5">
                  <c:v>30% voting 11/1</c:v>
                </c:pt>
                <c:pt idx="6">
                  <c:v>30% school 9/1</c:v>
                </c:pt>
                <c:pt idx="7">
                  <c:v>30% summer 6/15</c:v>
                </c:pt>
                <c:pt idx="8">
                  <c:v>35% school 9/1</c:v>
                </c:pt>
                <c:pt idx="9">
                  <c:v>40% summer 6/1</c:v>
                </c:pt>
              </c:strCache>
            </c:strRef>
          </c:cat>
          <c:val>
            <c:numRef>
              <c:f>Analysis!$AD$29:$AD$38</c:f>
              <c:numCache>
                <c:formatCode>0%</c:formatCode>
                <c:ptCount val="10"/>
                <c:pt idx="0">
                  <c:v>0.06</c:v>
                </c:pt>
                <c:pt idx="1">
                  <c:v>2</c:v>
                </c:pt>
                <c:pt idx="2">
                  <c:v>0.36</c:v>
                </c:pt>
                <c:pt idx="3">
                  <c:v>0.36</c:v>
                </c:pt>
                <c:pt idx="4">
                  <c:v>0.54</c:v>
                </c:pt>
                <c:pt idx="5">
                  <c:v>0.76</c:v>
                </c:pt>
                <c:pt idx="6">
                  <c:v>0.76</c:v>
                </c:pt>
                <c:pt idx="7">
                  <c:v>0.76</c:v>
                </c:pt>
                <c:pt idx="8">
                  <c:v>1</c:v>
                </c:pt>
                <c:pt idx="9">
                  <c:v>1.3</c:v>
                </c:pt>
              </c:numCache>
            </c:numRef>
          </c:val>
        </c:ser>
        <c:ser>
          <c:idx val="4"/>
          <c:order val="4"/>
          <c:tx>
            <c:strRef>
              <c:f>Analysis!$AE$28</c:f>
              <c:strCache>
                <c:ptCount val="1"/>
                <c:pt idx="0">
                  <c:v>pct of  deaths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</c:spPr>
          <c:cat>
            <c:strRef>
              <c:f>Analysis!$W$29:$W$38</c:f>
              <c:strCache>
                <c:ptCount val="10"/>
                <c:pt idx="0">
                  <c:v>0% w/vaccine 8/2021</c:v>
                </c:pt>
                <c:pt idx="1">
                  <c:v>0% *no/vaccine unlk 8/2021</c:v>
                </c:pt>
                <c:pt idx="2">
                  <c:v>20% w/vaccine 8/2021</c:v>
                </c:pt>
                <c:pt idx="3">
                  <c:v>20% 7/1 40% 9/1 60%</c:v>
                </c:pt>
                <c:pt idx="4">
                  <c:v>25% school 9/1</c:v>
                </c:pt>
                <c:pt idx="5">
                  <c:v>30% voting 11/1</c:v>
                </c:pt>
                <c:pt idx="6">
                  <c:v>30% school 9/1</c:v>
                </c:pt>
                <c:pt idx="7">
                  <c:v>30% summer 6/15</c:v>
                </c:pt>
                <c:pt idx="8">
                  <c:v>35% school 9/1</c:v>
                </c:pt>
                <c:pt idx="9">
                  <c:v>40% summer 6/1</c:v>
                </c:pt>
              </c:strCache>
            </c:strRef>
          </c:cat>
          <c:val>
            <c:numRef>
              <c:f>Analysis!$AE$29:$AE$38</c:f>
              <c:numCache>
                <c:formatCode>0%</c:formatCode>
                <c:ptCount val="10"/>
                <c:pt idx="0">
                  <c:v>0.27027027027027029</c:v>
                </c:pt>
                <c:pt idx="1">
                  <c:v>0.91891891891891908</c:v>
                </c:pt>
                <c:pt idx="2">
                  <c:v>0.54054054054054057</c:v>
                </c:pt>
                <c:pt idx="3">
                  <c:v>0.72972972972972971</c:v>
                </c:pt>
                <c:pt idx="4">
                  <c:v>0.94594594594594583</c:v>
                </c:pt>
                <c:pt idx="5">
                  <c:v>0.8783783783783784</c:v>
                </c:pt>
                <c:pt idx="6">
                  <c:v>0.90540540540540537</c:v>
                </c:pt>
                <c:pt idx="7">
                  <c:v>1</c:v>
                </c:pt>
                <c:pt idx="8">
                  <c:v>0.89189189189189189</c:v>
                </c:pt>
                <c:pt idx="9">
                  <c:v>0.91891891891891908</c:v>
                </c:pt>
              </c:numCache>
            </c:numRef>
          </c:val>
        </c:ser>
        <c:axId val="157071232"/>
        <c:axId val="157072768"/>
      </c:barChart>
      <c:catAx>
        <c:axId val="157071232"/>
        <c:scaling>
          <c:orientation val="minMax"/>
        </c:scaling>
        <c:axPos val="b"/>
        <c:numFmt formatCode="0%" sourceLinked="1"/>
        <c:tickLblPos val="nextTo"/>
        <c:crossAx val="157072768"/>
        <c:crosses val="autoZero"/>
        <c:auto val="1"/>
        <c:lblAlgn val="ctr"/>
        <c:lblOffset val="100"/>
      </c:catAx>
      <c:valAx>
        <c:axId val="157072768"/>
        <c:scaling>
          <c:orientation val="minMax"/>
          <c:max val="1.4"/>
          <c:min val="0"/>
        </c:scaling>
        <c:axPos val="l"/>
        <c:majorGridlines/>
        <c:numFmt formatCode="0%" sourceLinked="1"/>
        <c:tickLblPos val="nextTo"/>
        <c:crossAx val="157071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067923327765847"/>
          <c:y val="0.11329148240031672"/>
          <c:w val="0.23646328349925597"/>
          <c:h val="0.25155776075935732"/>
        </c:manualLayout>
      </c:layout>
      <c:spPr>
        <a:solidFill>
          <a:schemeClr val="bg1"/>
        </a:solidFill>
        <a:ln>
          <a:solidFill>
            <a:schemeClr val="bg2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Cost/Benefit Trade</a:t>
            </a:r>
            <a:r>
              <a:rPr lang="en-US" baseline="0"/>
              <a:t> for Partial Unlock</a:t>
            </a:r>
            <a:endParaRPr lang="en-US"/>
          </a:p>
        </c:rich>
      </c:tx>
      <c:layout>
        <c:manualLayout>
          <c:xMode val="edge"/>
          <c:yMode val="edge"/>
          <c:x val="0.2116184351554147"/>
          <c:y val="3.5608308605341282E-2"/>
        </c:manualLayout>
      </c:layout>
      <c:overlay val="1"/>
      <c:spPr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0.10593285214348212"/>
          <c:y val="5.1400554097404488E-2"/>
          <c:w val="0.82792957130359524"/>
          <c:h val="0.77597112860892858"/>
        </c:manualLayout>
      </c:layout>
      <c:barChart>
        <c:barDir val="col"/>
        <c:grouping val="clustered"/>
        <c:ser>
          <c:idx val="0"/>
          <c:order val="0"/>
          <c:tx>
            <c:strRef>
              <c:f>Analysis!$X$51</c:f>
              <c:strCache>
                <c:ptCount val="1"/>
                <c:pt idx="0">
                  <c:v>ventilator peak util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Analysis!$W$52:$W$61</c:f>
              <c:numCache>
                <c:formatCode>0%</c:formatCode>
                <c:ptCount val="10"/>
                <c:pt idx="0">
                  <c:v>8.6249999999999993E-2</c:v>
                </c:pt>
                <c:pt idx="1">
                  <c:v>0.12249999999999998</c:v>
                </c:pt>
                <c:pt idx="2">
                  <c:v>0.21531249999999999</c:v>
                </c:pt>
                <c:pt idx="3">
                  <c:v>0.23187499999999997</c:v>
                </c:pt>
                <c:pt idx="4">
                  <c:v>0.24843749999999998</c:v>
                </c:pt>
                <c:pt idx="5">
                  <c:v>0.31937499999999996</c:v>
                </c:pt>
                <c:pt idx="6">
                  <c:v>0.46500000000000008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numCache>
            </c:numRef>
          </c:cat>
          <c:val>
            <c:numRef>
              <c:f>Analysis!$X$52:$X$61</c:f>
              <c:numCache>
                <c:formatCode>0%</c:formatCode>
                <c:ptCount val="10"/>
                <c:pt idx="0">
                  <c:v>1.3</c:v>
                </c:pt>
                <c:pt idx="1">
                  <c:v>0.76</c:v>
                </c:pt>
                <c:pt idx="2">
                  <c:v>1</c:v>
                </c:pt>
                <c:pt idx="3">
                  <c:v>0.76</c:v>
                </c:pt>
                <c:pt idx="4">
                  <c:v>0.54</c:v>
                </c:pt>
                <c:pt idx="5">
                  <c:v>0.76</c:v>
                </c:pt>
                <c:pt idx="6">
                  <c:v>0.36</c:v>
                </c:pt>
                <c:pt idx="7">
                  <c:v>0.36</c:v>
                </c:pt>
                <c:pt idx="8">
                  <c:v>0.13</c:v>
                </c:pt>
                <c:pt idx="9">
                  <c:v>0.06</c:v>
                </c:pt>
              </c:numCache>
            </c:numRef>
          </c:val>
        </c:ser>
        <c:ser>
          <c:idx val="1"/>
          <c:order val="1"/>
          <c:tx>
            <c:strRef>
              <c:f>Analysis!$Y$51</c:f>
              <c:strCache>
                <c:ptCount val="1"/>
                <c:pt idx="0">
                  <c:v>pct of deaths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</c:spPr>
          <c:cat>
            <c:numRef>
              <c:f>Analysis!$W$52:$W$61</c:f>
              <c:numCache>
                <c:formatCode>0%</c:formatCode>
                <c:ptCount val="10"/>
                <c:pt idx="0">
                  <c:v>8.6249999999999993E-2</c:v>
                </c:pt>
                <c:pt idx="1">
                  <c:v>0.12249999999999998</c:v>
                </c:pt>
                <c:pt idx="2">
                  <c:v>0.21531249999999999</c:v>
                </c:pt>
                <c:pt idx="3">
                  <c:v>0.23187499999999997</c:v>
                </c:pt>
                <c:pt idx="4">
                  <c:v>0.24843749999999998</c:v>
                </c:pt>
                <c:pt idx="5">
                  <c:v>0.31937499999999996</c:v>
                </c:pt>
                <c:pt idx="6">
                  <c:v>0.46500000000000008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numCache>
            </c:numRef>
          </c:cat>
          <c:val>
            <c:numRef>
              <c:f>Analysis!$Y$52:$Y$61</c:f>
              <c:numCache>
                <c:formatCode>0%</c:formatCode>
                <c:ptCount val="10"/>
                <c:pt idx="0">
                  <c:v>1</c:v>
                </c:pt>
                <c:pt idx="1">
                  <c:v>1.088235294117647</c:v>
                </c:pt>
                <c:pt idx="2">
                  <c:v>0.97058823529411753</c:v>
                </c:pt>
                <c:pt idx="3">
                  <c:v>0.98529411764705865</c:v>
                </c:pt>
                <c:pt idx="4">
                  <c:v>1.029411764705882</c:v>
                </c:pt>
                <c:pt idx="5">
                  <c:v>0.95588235294117641</c:v>
                </c:pt>
                <c:pt idx="6">
                  <c:v>0.79411764705882348</c:v>
                </c:pt>
                <c:pt idx="7">
                  <c:v>0.58823529411764697</c:v>
                </c:pt>
                <c:pt idx="8">
                  <c:v>0.44117647058823523</c:v>
                </c:pt>
                <c:pt idx="9">
                  <c:v>0.29411764705882348</c:v>
                </c:pt>
              </c:numCache>
            </c:numRef>
          </c:val>
        </c:ser>
        <c:axId val="165581952"/>
        <c:axId val="165583872"/>
      </c:barChart>
      <c:catAx>
        <c:axId val="165581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percent worst case economic cost (100=continue present isolation 16 months)</a:t>
                </a:r>
              </a:p>
            </c:rich>
          </c:tx>
          <c:layout>
            <c:manualLayout>
              <c:xMode val="edge"/>
              <c:yMode val="edge"/>
              <c:x val="0.1683275660194217"/>
              <c:y val="0.90631452318460159"/>
            </c:manualLayout>
          </c:layout>
        </c:title>
        <c:numFmt formatCode="0%" sourceLinked="1"/>
        <c:tickLblPos val="nextTo"/>
        <c:crossAx val="165583872"/>
        <c:crosses val="autoZero"/>
        <c:auto val="1"/>
        <c:lblAlgn val="ctr"/>
        <c:lblOffset val="100"/>
      </c:catAx>
      <c:valAx>
        <c:axId val="165583872"/>
        <c:scaling>
          <c:orientation val="minMax"/>
        </c:scaling>
        <c:axPos val="l"/>
        <c:majorGridlines/>
        <c:numFmt formatCode="0%" sourceLinked="1"/>
        <c:tickLblPos val="nextTo"/>
        <c:crossAx val="165581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446624638158625"/>
          <c:y val="0.16738179240947998"/>
          <c:w val="0.23744267497109584"/>
          <c:h val="0.19620707648932714"/>
        </c:manualLayout>
      </c:layout>
      <c:spPr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100" b="1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8690723475516482E-2"/>
          <c:y val="2.8522850828617521E-2"/>
          <c:w val="0.89334895254657798"/>
          <c:h val="0.7979365105677575"/>
        </c:manualLayout>
      </c:layout>
      <c:lineChart>
        <c:grouping val="standard"/>
        <c:ser>
          <c:idx val="0"/>
          <c:order val="0"/>
          <c:tx>
            <c:strRef>
              <c:f>Analysis!$D$65</c:f>
              <c:strCache>
                <c:ptCount val="1"/>
                <c:pt idx="0">
                  <c:v>Replication Rate (R0)</c:v>
                </c:pt>
              </c:strCache>
            </c:strRef>
          </c:tx>
          <c:marker>
            <c:symbol val="none"/>
          </c:marker>
          <c:cat>
            <c:numRef>
              <c:f>Analysis!$C$66:$C$87</c:f>
              <c:numCache>
                <c:formatCode>m/d/yyyy</c:formatCode>
                <c:ptCount val="22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</c:numCache>
            </c:numRef>
          </c:cat>
          <c:val>
            <c:numRef>
              <c:f>Analysis!$D$66:$D$87</c:f>
              <c:numCache>
                <c:formatCode>0.00</c:formatCode>
                <c:ptCount val="22"/>
                <c:pt idx="0">
                  <c:v>2.5</c:v>
                </c:pt>
                <c:pt idx="1">
                  <c:v>2.3418319169027386</c:v>
                </c:pt>
                <c:pt idx="2">
                  <c:v>1.9882008308411501</c:v>
                </c:pt>
                <c:pt idx="3">
                  <c:v>1.7212686637331227</c:v>
                </c:pt>
                <c:pt idx="4">
                  <c:v>1.5951706808849666</c:v>
                </c:pt>
                <c:pt idx="5">
                  <c:v>1.5661994729981155</c:v>
                </c:pt>
                <c:pt idx="6">
                  <c:v>1.4767899499438661</c:v>
                </c:pt>
                <c:pt idx="7">
                  <c:v>1.4070725310295387</c:v>
                </c:pt>
                <c:pt idx="8">
                  <c:v>1.3174582031414621</c:v>
                </c:pt>
                <c:pt idx="9">
                  <c:v>1.2856371098016994</c:v>
                </c:pt>
                <c:pt idx="10">
                  <c:v>1.2976269084816154</c:v>
                </c:pt>
                <c:pt idx="11">
                  <c:v>1.2741385736652169</c:v>
                </c:pt>
                <c:pt idx="12">
                  <c:v>1.254059116836227</c:v>
                </c:pt>
                <c:pt idx="13">
                  <c:v>1.2833525218119657</c:v>
                </c:pt>
                <c:pt idx="14">
                  <c:v>1.2168109585119409</c:v>
                </c:pt>
                <c:pt idx="15">
                  <c:v>1.1750832906942414</c:v>
                </c:pt>
                <c:pt idx="16">
                  <c:v>1.1752267058184016</c:v>
                </c:pt>
                <c:pt idx="17">
                  <c:v>1.1935805368211234</c:v>
                </c:pt>
                <c:pt idx="18">
                  <c:v>1.1855305080444347</c:v>
                </c:pt>
                <c:pt idx="19">
                  <c:v>1.1784919194362531</c:v>
                </c:pt>
                <c:pt idx="20">
                  <c:v>1.2069266524828026</c:v>
                </c:pt>
                <c:pt idx="21">
                  <c:v>1.1533887639876763</c:v>
                </c:pt>
              </c:numCache>
            </c:numRef>
          </c:val>
        </c:ser>
        <c:ser>
          <c:idx val="1"/>
          <c:order val="1"/>
          <c:tx>
            <c:strRef>
              <c:f>Analysis!$E$65</c:f>
              <c:strCache>
                <c:ptCount val="1"/>
                <c:pt idx="0">
                  <c:v>R0 from cases = 18 EXP(-(2+cases/cases(3-21)))+1.15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numRef>
              <c:f>Analysis!$C$66:$C$87</c:f>
              <c:numCache>
                <c:formatCode>m/d/yyyy</c:formatCode>
                <c:ptCount val="22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</c:numCache>
            </c:numRef>
          </c:cat>
          <c:val>
            <c:numRef>
              <c:f>Analysis!$E$66:$E$87</c:f>
              <c:numCache>
                <c:formatCode>General</c:formatCode>
                <c:ptCount val="22"/>
                <c:pt idx="0">
                  <c:v>2.0461672306215508</c:v>
                </c:pt>
                <c:pt idx="1">
                  <c:v>1.9556683899670975</c:v>
                </c:pt>
                <c:pt idx="2">
                  <c:v>1.853224982078437</c:v>
                </c:pt>
                <c:pt idx="3">
                  <c:v>1.7591140304099777</c:v>
                </c:pt>
                <c:pt idx="4">
                  <c:v>1.6694951756588536</c:v>
                </c:pt>
                <c:pt idx="5">
                  <c:v>1.5753645956722999</c:v>
                </c:pt>
                <c:pt idx="6">
                  <c:v>1.4942509937152351</c:v>
                </c:pt>
                <c:pt idx="7">
                  <c:v>1.4265961626709966</c:v>
                </c:pt>
                <c:pt idx="8">
                  <c:v>1.3770212405739803</c:v>
                </c:pt>
                <c:pt idx="9">
                  <c:v>1.3354039418256569</c:v>
                </c:pt>
                <c:pt idx="10">
                  <c:v>1.2955733357912143</c:v>
                </c:pt>
                <c:pt idx="11">
                  <c:v>1.2630978033033069</c:v>
                </c:pt>
                <c:pt idx="12">
                  <c:v>1.2369845992339601</c:v>
                </c:pt>
                <c:pt idx="13">
                  <c:v>1.212331683220627</c:v>
                </c:pt>
                <c:pt idx="14">
                  <c:v>1.1972033485642992</c:v>
                </c:pt>
                <c:pt idx="15">
                  <c:v>1.1873520877970432</c:v>
                </c:pt>
                <c:pt idx="16">
                  <c:v>1.1793162465291944</c:v>
                </c:pt>
                <c:pt idx="17">
                  <c:v>1.172182586965772</c:v>
                </c:pt>
                <c:pt idx="18">
                  <c:v>1.1668227409749172</c:v>
                </c:pt>
                <c:pt idx="19">
                  <c:v>1.162822057935319</c:v>
                </c:pt>
                <c:pt idx="20">
                  <c:v>1.1592654551637953</c:v>
                </c:pt>
                <c:pt idx="21">
                  <c:v>1.1572712248661978</c:v>
                </c:pt>
              </c:numCache>
            </c:numRef>
          </c:val>
        </c:ser>
        <c:marker val="1"/>
        <c:axId val="165602432"/>
        <c:axId val="165603968"/>
      </c:lineChart>
      <c:dateAx>
        <c:axId val="165602432"/>
        <c:scaling>
          <c:orientation val="minMax"/>
        </c:scaling>
        <c:axPos val="b"/>
        <c:majorGridlines>
          <c:spPr>
            <a:ln w="19050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m/d/yyyy" sourceLinked="1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65603968"/>
        <c:crosses val="autoZero"/>
        <c:auto val="1"/>
        <c:lblOffset val="100"/>
      </c:dateAx>
      <c:valAx>
        <c:axId val="165603968"/>
        <c:scaling>
          <c:orientation val="minMax"/>
        </c:scaling>
        <c:axPos val="l"/>
        <c:majorGridlines/>
        <c:numFmt formatCode="0.00" sourceLinked="1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560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5440972931818637"/>
          <c:y val="7.6443829136742525E-2"/>
          <c:w val="0.60027264530864943"/>
          <c:h val="0.15402105263157895"/>
        </c:manualLayout>
      </c:layout>
      <c:spPr>
        <a:solidFill>
          <a:schemeClr val="bg1"/>
        </a:solidFill>
        <a:ln>
          <a:solidFill>
            <a:sysClr val="window" lastClr="FFFFFF">
              <a:lumMod val="65000"/>
            </a:sys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28576</xdr:colOff>
      <xdr:row>2</xdr:row>
      <xdr:rowOff>19050</xdr:rowOff>
    </xdr:from>
    <xdr:to>
      <xdr:col>21</xdr:col>
      <xdr:colOff>419100</xdr:colOff>
      <xdr:row>2</xdr:row>
      <xdr:rowOff>266700</xdr:rowOff>
    </xdr:to>
    <xdr:sp macro="" textlink="">
      <xdr:nvSpPr>
        <xdr:cNvPr id="3" name="TextBox 2"/>
        <xdr:cNvSpPr txBox="1"/>
      </xdr:nvSpPr>
      <xdr:spPr>
        <a:xfrm>
          <a:off x="13163551" y="1247775"/>
          <a:ext cx="1743074" cy="2476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Scroll right for USER GUIDE</a:t>
          </a:r>
        </a:p>
      </xdr:txBody>
    </xdr:sp>
    <xdr:clientData/>
  </xdr:twoCellAnchor>
  <xdr:twoCellAnchor>
    <xdr:from>
      <xdr:col>11</xdr:col>
      <xdr:colOff>133350</xdr:colOff>
      <xdr:row>5</xdr:row>
      <xdr:rowOff>57150</xdr:rowOff>
    </xdr:from>
    <xdr:to>
      <xdr:col>21</xdr:col>
      <xdr:colOff>19051</xdr:colOff>
      <xdr:row>21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21</xdr:col>
      <xdr:colOff>733426</xdr:colOff>
      <xdr:row>2</xdr:row>
      <xdr:rowOff>28575</xdr:rowOff>
    </xdr:from>
    <xdr:ext cx="5295900" cy="226460"/>
    <xdr:sp macro="" textlink="">
      <xdr:nvSpPr>
        <xdr:cNvPr id="11" name="TextBox 10"/>
        <xdr:cNvSpPr txBox="1"/>
      </xdr:nvSpPr>
      <xdr:spPr>
        <a:xfrm>
          <a:off x="15363826" y="1257300"/>
          <a:ext cx="5295900" cy="226460"/>
        </a:xfrm>
        <a:prstGeom prst="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© 2020 Robert Shuler - download at http://shulerresearch.org/ - OK to use if credit source.</a:t>
          </a:r>
        </a:p>
      </xdr:txBody>
    </xdr:sp>
    <xdr:clientData/>
  </xdr:oneCellAnchor>
  <xdr:twoCellAnchor>
    <xdr:from>
      <xdr:col>39</xdr:col>
      <xdr:colOff>409575</xdr:colOff>
      <xdr:row>2</xdr:row>
      <xdr:rowOff>219075</xdr:rowOff>
    </xdr:from>
    <xdr:to>
      <xdr:col>47</xdr:col>
      <xdr:colOff>104775</xdr:colOff>
      <xdr:row>14</xdr:row>
      <xdr:rowOff>133350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38101</xdr:colOff>
      <xdr:row>0</xdr:row>
      <xdr:rowOff>66675</xdr:rowOff>
    </xdr:from>
    <xdr:to>
      <xdr:col>6</xdr:col>
      <xdr:colOff>590550</xdr:colOff>
      <xdr:row>0</xdr:row>
      <xdr:rowOff>314325</xdr:rowOff>
    </xdr:to>
    <xdr:sp macro="" textlink="">
      <xdr:nvSpPr>
        <xdr:cNvPr id="14" name="TextBox 13"/>
        <xdr:cNvSpPr txBox="1"/>
      </xdr:nvSpPr>
      <xdr:spPr>
        <a:xfrm>
          <a:off x="1552576" y="66675"/>
          <a:ext cx="3571874" cy="2476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>
              <a:solidFill>
                <a:srgbClr val="FF0000"/>
              </a:solidFill>
            </a:rPr>
            <a:t>Unlock dates and percent effectiveness</a:t>
          </a:r>
        </a:p>
      </xdr:txBody>
    </xdr:sp>
    <xdr:clientData/>
  </xdr:twoCellAnchor>
  <xdr:twoCellAnchor>
    <xdr:from>
      <xdr:col>1</xdr:col>
      <xdr:colOff>9528</xdr:colOff>
      <xdr:row>0</xdr:row>
      <xdr:rowOff>561974</xdr:rowOff>
    </xdr:from>
    <xdr:to>
      <xdr:col>2</xdr:col>
      <xdr:colOff>0</xdr:colOff>
      <xdr:row>1</xdr:row>
      <xdr:rowOff>57150</xdr:rowOff>
    </xdr:to>
    <xdr:sp macro="" textlink="">
      <xdr:nvSpPr>
        <xdr:cNvPr id="15" name="TextBox 14"/>
        <xdr:cNvSpPr txBox="1"/>
      </xdr:nvSpPr>
      <xdr:spPr>
        <a:xfrm>
          <a:off x="704853" y="561974"/>
          <a:ext cx="809622" cy="36195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>
              <a:solidFill>
                <a:srgbClr val="FF0000"/>
              </a:solidFill>
            </a:rPr>
            <a:t>Partial Unlock </a:t>
          </a:r>
          <a:br>
            <a:rPr lang="en-US" sz="800">
              <a:solidFill>
                <a:srgbClr val="FF0000"/>
              </a:solidFill>
            </a:rPr>
          </a:br>
          <a:r>
            <a:rPr lang="en-US" sz="800">
              <a:solidFill>
                <a:srgbClr val="FF0000"/>
              </a:solidFill>
            </a:rPr>
            <a:t>Start</a:t>
          </a:r>
          <a:r>
            <a:rPr lang="en-US" sz="800" baseline="0">
              <a:solidFill>
                <a:srgbClr val="FF0000"/>
              </a:solidFill>
            </a:rPr>
            <a:t> &amp;</a:t>
          </a:r>
          <a:r>
            <a:rPr lang="en-US" sz="800">
              <a:solidFill>
                <a:srgbClr val="FF0000"/>
              </a:solidFill>
            </a:rPr>
            <a:t> Floor %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0.21997</cdr:x>
      <cdr:y>0.06427</cdr:y>
    </cdr:from>
    <cdr:to>
      <cdr:x>0.57522</cdr:x>
      <cdr:y>0.24164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7351" y="238152"/>
          <a:ext cx="2676522" cy="657195"/>
        </a:xfrm>
        <a:prstGeom xmlns:a="http://schemas.openxmlformats.org/drawingml/2006/main" prst="rect">
          <a:avLst/>
        </a:prstGeom>
        <a:solidFill xmlns:a="http://schemas.openxmlformats.org/drawingml/2006/main">
          <a:srgbClr val="FFF9A7">
            <a:alpha val="49804"/>
          </a:srgbClr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COVID-19 </a:t>
          </a:r>
          <a:r>
            <a:rPr lang="en-US" sz="1200" b="1" baseline="0"/>
            <a:t>adaptive SIR Model</a:t>
          </a:r>
          <a:br>
            <a:rPr lang="en-US" sz="1200" b="1" baseline="0"/>
          </a:br>
          <a:r>
            <a:rPr lang="en-US" sz="1200" b="1" baseline="0"/>
            <a:t>See legend for scope</a:t>
          </a:r>
          <a:r>
            <a:rPr lang="en-US" sz="1200" baseline="0"/>
            <a:t/>
          </a:r>
          <a:br>
            <a:rPr lang="en-US" sz="1200" baseline="0"/>
          </a:br>
          <a:r>
            <a:rPr lang="en-US" sz="1200" b="1" baseline="0">
              <a:solidFill>
                <a:srgbClr val="92D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Green line </a:t>
          </a:r>
          <a:r>
            <a:rPr lang="en-US" sz="1200" baseline="0"/>
            <a:t>is % easing of social distancing</a:t>
          </a:r>
        </a:p>
      </cdr:txBody>
    </cdr:sp>
  </cdr:relSizeAnchor>
  <cdr:relSizeAnchor xmlns:cdr="http://schemas.openxmlformats.org/drawingml/2006/chartDrawing">
    <cdr:from>
      <cdr:x>0.05717</cdr:x>
      <cdr:y>0.67352</cdr:y>
    </cdr:from>
    <cdr:to>
      <cdr:x>0.1211</cdr:x>
      <cdr:y>0.7455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2961" y="2495553"/>
          <a:ext cx="49536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>
              <a:solidFill>
                <a:srgbClr val="7030A0"/>
              </a:solidFill>
              <a:latin typeface="Arial Rounded MT Bold" pitchFamily="34" charset="0"/>
            </a:rPr>
            <a:t>4/10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0.05759</cdr:x>
      <cdr:y>0.05154</cdr:y>
    </cdr:from>
    <cdr:to>
      <cdr:x>0.56848</cdr:x>
      <cdr:y>0.20427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2462" y="161022"/>
          <a:ext cx="3304169" cy="477154"/>
        </a:xfrm>
        <a:prstGeom xmlns:a="http://schemas.openxmlformats.org/drawingml/2006/main" prst="rect">
          <a:avLst/>
        </a:prstGeom>
        <a:solidFill xmlns:a="http://schemas.openxmlformats.org/drawingml/2006/main">
          <a:srgbClr val="FFF9A7">
            <a:alpha val="49804"/>
          </a:srgbClr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COVID-19 </a:t>
          </a:r>
          <a:r>
            <a:rPr lang="en-US" sz="1200" b="1" baseline="0"/>
            <a:t>adaptive SIR Model</a:t>
          </a:r>
        </a:p>
        <a:p xmlns:a="http://schemas.openxmlformats.org/drawingml/2006/main">
          <a:r>
            <a:rPr lang="en-US" sz="1200" b="1" baseline="0"/>
            <a:t>100k vents - 300/day mfg - 7.1 case ratio - R0=2.5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206661</xdr:colOff>
      <xdr:row>2</xdr:row>
      <xdr:rowOff>67909</xdr:rowOff>
    </xdr:from>
    <xdr:to>
      <xdr:col>21</xdr:col>
      <xdr:colOff>581025</xdr:colOff>
      <xdr:row>2</xdr:row>
      <xdr:rowOff>323850</xdr:rowOff>
    </xdr:to>
    <xdr:sp macro="" textlink="">
      <xdr:nvSpPr>
        <xdr:cNvPr id="2" name="TextBox 1"/>
        <xdr:cNvSpPr txBox="1"/>
      </xdr:nvSpPr>
      <xdr:spPr>
        <a:xfrm>
          <a:off x="13560711" y="1296634"/>
          <a:ext cx="1726914" cy="25594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Scroll right for USER GUIDE</a:t>
          </a:r>
        </a:p>
      </xdr:txBody>
    </xdr:sp>
    <xdr:clientData/>
  </xdr:twoCellAnchor>
  <xdr:twoCellAnchor>
    <xdr:from>
      <xdr:col>10</xdr:col>
      <xdr:colOff>590550</xdr:colOff>
      <xdr:row>4</xdr:row>
      <xdr:rowOff>104775</xdr:rowOff>
    </xdr:from>
    <xdr:to>
      <xdr:col>22</xdr:col>
      <xdr:colOff>219075</xdr:colOff>
      <xdr:row>25</xdr:row>
      <xdr:rowOff>95250</xdr:rowOff>
    </xdr:to>
    <xdr:grpSp>
      <xdr:nvGrpSpPr>
        <xdr:cNvPr id="3" name="Group 2"/>
        <xdr:cNvGrpSpPr/>
      </xdr:nvGrpSpPr>
      <xdr:grpSpPr>
        <a:xfrm>
          <a:off x="8372475" y="2238375"/>
          <a:ext cx="7734300" cy="4010025"/>
          <a:chOff x="8172449" y="2801373"/>
          <a:chExt cx="7534275" cy="3989514"/>
        </a:xfrm>
      </xdr:grpSpPr>
      <xdr:graphicFrame macro="">
        <xdr:nvGraphicFramePr>
          <xdr:cNvPr id="8" name="Chart 7"/>
          <xdr:cNvGraphicFramePr/>
        </xdr:nvGraphicFramePr>
        <xdr:xfrm>
          <a:off x="8172449" y="2801373"/>
          <a:ext cx="7534275" cy="39895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ight Arrow 4"/>
          <xdr:cNvSpPr/>
        </xdr:nvSpPr>
        <xdr:spPr>
          <a:xfrm rot="2828058">
            <a:off x="8999290" y="5334490"/>
            <a:ext cx="1534241" cy="319522"/>
          </a:xfrm>
          <a:prstGeom prst="rightArrow">
            <a:avLst/>
          </a:prstGeom>
          <a:solidFill>
            <a:schemeClr val="accent1">
              <a:alpha val="4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1100">
                <a:solidFill>
                  <a:sysClr val="windowText" lastClr="000000"/>
                </a:solidFill>
              </a:rPr>
              <a:t>flattening</a:t>
            </a:r>
          </a:p>
        </xdr:txBody>
      </xdr:sp>
      <xdr:sp macro="" textlink="">
        <xdr:nvSpPr>
          <xdr:cNvPr id="6" name="Right Arrow 5"/>
          <xdr:cNvSpPr/>
        </xdr:nvSpPr>
        <xdr:spPr>
          <a:xfrm rot="1226050">
            <a:off x="9171550" y="5417327"/>
            <a:ext cx="3665243" cy="289063"/>
          </a:xfrm>
          <a:prstGeom prst="rightArrow">
            <a:avLst/>
          </a:prstGeom>
          <a:solidFill>
            <a:schemeClr val="accent1">
              <a:alpha val="4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1100">
                <a:solidFill>
                  <a:sysClr val="windowText" lastClr="000000"/>
                </a:solidFill>
              </a:rPr>
              <a:t>rebound</a:t>
            </a:r>
          </a:p>
        </xdr:txBody>
      </xdr:sp>
      <xdr:sp macro="" textlink="">
        <xdr:nvSpPr>
          <xdr:cNvPr id="7" name="Right Arrow 6"/>
          <xdr:cNvSpPr/>
        </xdr:nvSpPr>
        <xdr:spPr>
          <a:xfrm rot="2174237">
            <a:off x="14380988" y="3884176"/>
            <a:ext cx="1096349" cy="313868"/>
          </a:xfrm>
          <a:prstGeom prst="rightArrow">
            <a:avLst/>
          </a:prstGeom>
          <a:solidFill>
            <a:schemeClr val="accent1">
              <a:alpha val="4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lIns="0" tIns="0" rIns="0" bIns="0" rtlCol="0" anchor="ctr"/>
          <a:lstStyle/>
          <a:p>
            <a:pPr algn="ctr"/>
            <a:r>
              <a:rPr lang="en-US" sz="1100">
                <a:solidFill>
                  <a:sysClr val="windowText" lastClr="000000"/>
                </a:solidFill>
              </a:rPr>
              <a:t>eventual</a:t>
            </a:r>
            <a:r>
              <a:rPr lang="en-US" sz="1100" baseline="0">
                <a:solidFill>
                  <a:sysClr val="windowText" lastClr="000000"/>
                </a:solidFill>
              </a:rPr>
              <a:t> cases</a:t>
            </a:r>
            <a:endParaRPr lang="en-US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oneCellAnchor>
    <xdr:from>
      <xdr:col>21</xdr:col>
      <xdr:colOff>733426</xdr:colOff>
      <xdr:row>2</xdr:row>
      <xdr:rowOff>28575</xdr:rowOff>
    </xdr:from>
    <xdr:ext cx="5295900" cy="226460"/>
    <xdr:sp macro="" textlink="">
      <xdr:nvSpPr>
        <xdr:cNvPr id="10" name="TextBox 9"/>
        <xdr:cNvSpPr txBox="1"/>
      </xdr:nvSpPr>
      <xdr:spPr>
        <a:xfrm>
          <a:off x="15287626" y="1257300"/>
          <a:ext cx="5295900" cy="226460"/>
        </a:xfrm>
        <a:prstGeom prst="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© 2020 Robert Shuler - download at http://shulerresearch.org/ - OK to use if credit source.</a:t>
          </a:r>
        </a:p>
      </xdr:txBody>
    </xdr:sp>
    <xdr:clientData/>
  </xdr:oneCellAnchor>
  <xdr:twoCellAnchor>
    <xdr:from>
      <xdr:col>39</xdr:col>
      <xdr:colOff>409575</xdr:colOff>
      <xdr:row>2</xdr:row>
      <xdr:rowOff>219075</xdr:rowOff>
    </xdr:from>
    <xdr:to>
      <xdr:col>47</xdr:col>
      <xdr:colOff>104775</xdr:colOff>
      <xdr:row>14</xdr:row>
      <xdr:rowOff>133350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9528</xdr:colOff>
      <xdr:row>0</xdr:row>
      <xdr:rowOff>561974</xdr:rowOff>
    </xdr:from>
    <xdr:to>
      <xdr:col>2</xdr:col>
      <xdr:colOff>0</xdr:colOff>
      <xdr:row>1</xdr:row>
      <xdr:rowOff>57150</xdr:rowOff>
    </xdr:to>
    <xdr:sp macro="" textlink="">
      <xdr:nvSpPr>
        <xdr:cNvPr id="12" name="TextBox 11"/>
        <xdr:cNvSpPr txBox="1"/>
      </xdr:nvSpPr>
      <xdr:spPr>
        <a:xfrm>
          <a:off x="704853" y="561974"/>
          <a:ext cx="809622" cy="36195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>
              <a:solidFill>
                <a:srgbClr val="FF0000"/>
              </a:solidFill>
            </a:rPr>
            <a:t>Partial Unlock </a:t>
          </a:r>
          <a:br>
            <a:rPr lang="en-US" sz="800">
              <a:solidFill>
                <a:srgbClr val="FF0000"/>
              </a:solidFill>
            </a:rPr>
          </a:br>
          <a:r>
            <a:rPr lang="en-US" sz="800">
              <a:solidFill>
                <a:srgbClr val="FF0000"/>
              </a:solidFill>
            </a:rPr>
            <a:t>Start</a:t>
          </a:r>
          <a:r>
            <a:rPr lang="en-US" sz="800" baseline="0">
              <a:solidFill>
                <a:srgbClr val="FF0000"/>
              </a:solidFill>
            </a:rPr>
            <a:t> &amp;</a:t>
          </a:r>
          <a:r>
            <a:rPr lang="en-US" sz="800">
              <a:solidFill>
                <a:srgbClr val="FF0000"/>
              </a:solidFill>
            </a:rPr>
            <a:t> Floor %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0.42078</cdr:x>
      <cdr:y>0.05477</cdr:y>
    </cdr:from>
    <cdr:to>
      <cdr:x>0.77603</cdr:x>
      <cdr:y>0.3658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54439" y="219629"/>
          <a:ext cx="2747610" cy="1247221"/>
        </a:xfrm>
        <a:prstGeom xmlns:a="http://schemas.openxmlformats.org/drawingml/2006/main" prst="rect">
          <a:avLst/>
        </a:prstGeom>
        <a:solidFill xmlns:a="http://schemas.openxmlformats.org/drawingml/2006/main">
          <a:srgbClr val="FFF9A7">
            <a:alpha val="49804"/>
          </a:srgbClr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COVID-19 </a:t>
          </a:r>
          <a:r>
            <a:rPr lang="en-US" sz="1200" b="1" baseline="0"/>
            <a:t>adaptive SIR Model</a:t>
          </a:r>
          <a:br>
            <a:rPr lang="en-US" sz="1200" b="1" baseline="0"/>
          </a:br>
          <a:r>
            <a:rPr lang="en-US" sz="1200" b="1" baseline="0"/>
            <a:t>See legend for scope</a:t>
          </a:r>
          <a:r>
            <a:rPr lang="en-US" sz="1200" baseline="0"/>
            <a:t/>
          </a:r>
          <a:br>
            <a:rPr lang="en-US" sz="1200" baseline="0"/>
          </a:br>
          <a:r>
            <a:rPr lang="en-US" sz="1200" b="1" baseline="0">
              <a:solidFill>
                <a:srgbClr val="92D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Green line </a:t>
          </a:r>
          <a:r>
            <a:rPr lang="en-US" sz="1200" baseline="0"/>
            <a:t>is % easing of social distancing</a:t>
          </a:r>
        </a:p>
        <a:p xmlns:a="http://schemas.openxmlformats.org/drawingml/2006/main">
          <a:r>
            <a:rPr lang="en-US" sz="1200" baseline="0"/>
            <a:t>500,000 vents, 1000/day production</a:t>
          </a:r>
        </a:p>
        <a:p xmlns:a="http://schemas.openxmlformats.org/drawingml/2006/main">
          <a:r>
            <a:rPr lang="en-US" sz="1200" baseline="0"/>
            <a:t>1%/year improvement in cases on ven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latin typeface="+mn-lt"/>
              <a:ea typeface="+mn-ea"/>
              <a:cs typeface="+mn-cs"/>
            </a:rPr>
            <a:t>R0=2.5, case ratio = 7.1</a:t>
          </a:r>
          <a:endParaRPr lang="en-US" sz="1200"/>
        </a:p>
        <a:p xmlns:a="http://schemas.openxmlformats.org/drawingml/2006/main">
          <a:r>
            <a:rPr lang="en-US" sz="1200" baseline="0"/>
            <a:t>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285749</xdr:colOff>
      <xdr:row>35</xdr:row>
      <xdr:rowOff>180975</xdr:rowOff>
    </xdr:from>
    <xdr:to>
      <xdr:col>10</xdr:col>
      <xdr:colOff>276224</xdr:colOff>
      <xdr:row>61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533400</xdr:colOff>
      <xdr:row>1</xdr:row>
      <xdr:rowOff>714374</xdr:rowOff>
    </xdr:from>
    <xdr:to>
      <xdr:col>16</xdr:col>
      <xdr:colOff>228600</xdr:colOff>
      <xdr:row>20</xdr:row>
      <xdr:rowOff>28574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219075</xdr:colOff>
      <xdr:row>39</xdr:row>
      <xdr:rowOff>76199</xdr:rowOff>
    </xdr:from>
    <xdr:to>
      <xdr:col>20</xdr:col>
      <xdr:colOff>428625</xdr:colOff>
      <xdr:row>55</xdr:row>
      <xdr:rowOff>123824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21</xdr:row>
      <xdr:rowOff>114299</xdr:rowOff>
    </xdr:from>
    <xdr:to>
      <xdr:col>18</xdr:col>
      <xdr:colOff>438150</xdr:colOff>
      <xdr:row>36</xdr:row>
      <xdr:rowOff>85724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319088</xdr:colOff>
      <xdr:row>64</xdr:row>
      <xdr:rowOff>652463</xdr:rowOff>
    </xdr:from>
    <xdr:to>
      <xdr:col>23</xdr:col>
      <xdr:colOff>42863</xdr:colOff>
      <xdr:row>81</xdr:row>
      <xdr:rowOff>95250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0.74369</cdr:x>
      <cdr:y>0.08767</cdr:y>
    </cdr:from>
    <cdr:to>
      <cdr:x>0.87374</cdr:x>
      <cdr:y>0.16986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10225" y="304801"/>
          <a:ext cx="981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>
              <a:latin typeface="Agency FB" pitchFamily="34" charset="0"/>
            </a:rPr>
            <a:t>*Except as noted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0.09901</cdr:x>
      <cdr:y>0.18046</cdr:y>
    </cdr:from>
    <cdr:to>
      <cdr:x>0.10634</cdr:x>
      <cdr:y>0.27816</cdr:y>
    </cdr:to>
    <cdr:sp macro="" textlink="">
      <cdr:nvSpPr>
        <cdr:cNvPr id="5" name="Straight Arrow Connector 4"/>
        <cdr:cNvSpPr/>
      </cdr:nvSpPr>
      <cdr:spPr>
        <a:xfrm xmlns:a="http://schemas.openxmlformats.org/drawingml/2006/main">
          <a:off x="617696" y="747712"/>
          <a:ext cx="45719" cy="40481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FF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0.10534</cdr:x>
      <cdr:y>0.13678</cdr:y>
    </cdr:from>
    <cdr:to>
      <cdr:x>0.34275</cdr:x>
      <cdr:y>0.28161</cdr:y>
    </cdr:to>
    <cdr:sp macro="" textlink="">
      <cdr:nvSpPr>
        <cdr:cNvPr id="6" name="TextBox 5"/>
        <cdr:cNvSpPr txBox="1"/>
      </cdr:nvSpPr>
      <cdr:spPr>
        <a:xfrm xmlns:a="http://schemas.openxmlformats.org/drawingml/2006/main" rot="21291904">
          <a:off x="657224" y="566737"/>
          <a:ext cx="1481137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0">
              <a:solidFill>
                <a:srgbClr val="FF0000"/>
              </a:solidFill>
            </a:rPr>
            <a:t>likely response to</a:t>
          </a:r>
          <a:br>
            <a:rPr lang="en-US" sz="1400" b="0">
              <a:solidFill>
                <a:srgbClr val="FF0000"/>
              </a:solidFill>
            </a:rPr>
          </a:br>
          <a:r>
            <a:rPr lang="en-US" sz="1400" b="0">
              <a:solidFill>
                <a:srgbClr val="FF0000"/>
              </a:solidFill>
            </a:rPr>
            <a:t>gov't</a:t>
          </a:r>
          <a:r>
            <a:rPr lang="en-US" sz="1400" b="0" baseline="0">
              <a:solidFill>
                <a:srgbClr val="FF0000"/>
              </a:solidFill>
            </a:rPr>
            <a:t> lockdowns</a:t>
          </a:r>
          <a:endParaRPr lang="en-US" sz="1400" b="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0.48092</cdr:x>
      <cdr:y>0.37241</cdr:y>
    </cdr:from>
    <cdr:to>
      <cdr:x>0.92443</cdr:x>
      <cdr:y>0.43333</cdr:y>
    </cdr:to>
    <cdr:sp macro="" textlink="">
      <cdr:nvSpPr>
        <cdr:cNvPr id="7" name="TextBox 6"/>
        <cdr:cNvSpPr txBox="1"/>
      </cdr:nvSpPr>
      <cdr:spPr>
        <a:xfrm xmlns:a="http://schemas.openxmlformats.org/drawingml/2006/main" rot="184576">
          <a:off x="3000375" y="1543049"/>
          <a:ext cx="2767012" cy="252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chemeClr val="accent6">
                  <a:lumMod val="75000"/>
                </a:schemeClr>
              </a:solidFill>
            </a:rPr>
            <a:t>likely innate public fear of</a:t>
          </a:r>
          <a:r>
            <a:rPr lang="en-US" sz="1400" baseline="0">
              <a:solidFill>
                <a:schemeClr val="accent6">
                  <a:lumMod val="75000"/>
                </a:schemeClr>
              </a:solidFill>
            </a:rPr>
            <a:t> contagion</a:t>
          </a:r>
          <a:endParaRPr lang="en-US" sz="1400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28576</xdr:colOff>
      <xdr:row>2</xdr:row>
      <xdr:rowOff>19050</xdr:rowOff>
    </xdr:from>
    <xdr:to>
      <xdr:col>21</xdr:col>
      <xdr:colOff>419100</xdr:colOff>
      <xdr:row>2</xdr:row>
      <xdr:rowOff>266700</xdr:rowOff>
    </xdr:to>
    <xdr:sp macro="" textlink="">
      <xdr:nvSpPr>
        <xdr:cNvPr id="2" name="TextBox 1"/>
        <xdr:cNvSpPr txBox="1"/>
      </xdr:nvSpPr>
      <xdr:spPr>
        <a:xfrm>
          <a:off x="13163551" y="1247775"/>
          <a:ext cx="1743074" cy="2476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Scroll right for USER GUIDE</a:t>
          </a:r>
        </a:p>
      </xdr:txBody>
    </xdr:sp>
    <xdr:clientData/>
  </xdr:twoCellAnchor>
  <xdr:oneCellAnchor>
    <xdr:from>
      <xdr:col>15</xdr:col>
      <xdr:colOff>704851</xdr:colOff>
      <xdr:row>8</xdr:row>
      <xdr:rowOff>66675</xdr:rowOff>
    </xdr:from>
    <xdr:ext cx="5295900" cy="226460"/>
    <xdr:sp macro="" textlink="">
      <xdr:nvSpPr>
        <xdr:cNvPr id="10" name="TextBox 9"/>
        <xdr:cNvSpPr txBox="1"/>
      </xdr:nvSpPr>
      <xdr:spPr>
        <a:xfrm>
          <a:off x="11506201" y="2962275"/>
          <a:ext cx="5295900" cy="226460"/>
        </a:xfrm>
        <a:prstGeom prst="rect">
          <a:avLst/>
        </a:prstGeom>
        <a:solidFill>
          <a:schemeClr val="bg1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© 2020 Robert Shuler - download at http://shulerresearch.org/ - OK to use if credit source.</a:t>
          </a:r>
        </a:p>
      </xdr:txBody>
    </xdr:sp>
    <xdr:clientData/>
  </xdr:oneCellAnchor>
  <xdr:twoCellAnchor>
    <xdr:from>
      <xdr:col>4</xdr:col>
      <xdr:colOff>14289</xdr:colOff>
      <xdr:row>7</xdr:row>
      <xdr:rowOff>14288</xdr:rowOff>
    </xdr:from>
    <xdr:to>
      <xdr:col>4</xdr:col>
      <xdr:colOff>290514</xdr:colOff>
      <xdr:row>17</xdr:row>
      <xdr:rowOff>33338</xdr:rowOff>
    </xdr:to>
    <xdr:sp macro="" textlink="">
      <xdr:nvSpPr>
        <xdr:cNvPr id="11" name="TextBox 10"/>
        <xdr:cNvSpPr txBox="1"/>
      </xdr:nvSpPr>
      <xdr:spPr>
        <a:xfrm rot="16200000">
          <a:off x="2085977" y="3552825"/>
          <a:ext cx="1943100" cy="276225"/>
        </a:xfrm>
        <a:prstGeom prst="rect">
          <a:avLst/>
        </a:prstGeom>
        <a:solidFill>
          <a:schemeClr val="lt1">
            <a:alpha val="36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bg1">
                  <a:lumMod val="50000"/>
                </a:schemeClr>
              </a:solidFill>
            </a:rPr>
            <a:t>These are copied from US tab</a:t>
          </a:r>
        </a:p>
      </xdr:txBody>
    </xdr:sp>
    <xdr:clientData/>
  </xdr:twoCellAnchor>
  <xdr:twoCellAnchor>
    <xdr:from>
      <xdr:col>14</xdr:col>
      <xdr:colOff>257175</xdr:colOff>
      <xdr:row>10</xdr:row>
      <xdr:rowOff>190500</xdr:rowOff>
    </xdr:from>
    <xdr:to>
      <xdr:col>24</xdr:col>
      <xdr:colOff>219076</xdr:colOff>
      <xdr:row>49</xdr:row>
      <xdr:rowOff>190499</xdr:rowOff>
    </xdr:to>
    <xdr:grpSp>
      <xdr:nvGrpSpPr>
        <xdr:cNvPr id="55" name="Group 54"/>
        <xdr:cNvGrpSpPr/>
      </xdr:nvGrpSpPr>
      <xdr:grpSpPr>
        <a:xfrm>
          <a:off x="10239375" y="3476625"/>
          <a:ext cx="7620001" cy="7439024"/>
          <a:chOff x="3867150" y="1466850"/>
          <a:chExt cx="7620001" cy="7439024"/>
        </a:xfrm>
      </xdr:grpSpPr>
      <xdr:grpSp>
        <xdr:nvGrpSpPr>
          <xdr:cNvPr id="3" name="Group 2"/>
          <xdr:cNvGrpSpPr/>
        </xdr:nvGrpSpPr>
        <xdr:grpSpPr>
          <a:xfrm>
            <a:off x="3876675" y="1466850"/>
            <a:ext cx="7610474" cy="3724274"/>
            <a:chOff x="8172449" y="3000375"/>
            <a:chExt cx="7534275" cy="3705224"/>
          </a:xfrm>
        </xdr:grpSpPr>
        <xdr:grpSp>
          <xdr:nvGrpSpPr>
            <xdr:cNvPr id="4" name="Group 11"/>
            <xdr:cNvGrpSpPr/>
          </xdr:nvGrpSpPr>
          <xdr:grpSpPr>
            <a:xfrm>
              <a:off x="8172449" y="3000375"/>
              <a:ext cx="7534275" cy="3705224"/>
              <a:chOff x="-1671639" y="4619625"/>
              <a:chExt cx="6424668" cy="3705224"/>
            </a:xfrm>
          </xdr:grpSpPr>
          <xdr:graphicFrame macro="">
            <xdr:nvGraphicFramePr>
              <xdr:cNvPr id="8" name="Chart 7"/>
              <xdr:cNvGraphicFramePr/>
            </xdr:nvGraphicFramePr>
            <xdr:xfrm>
              <a:off x="-1671639" y="4619625"/>
              <a:ext cx="6424668" cy="370522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cxnSp macro="">
            <xdr:nvCxnSpPr>
              <xdr:cNvPr id="9" name="Straight Arrow Connector 8"/>
              <xdr:cNvCxnSpPr/>
            </xdr:nvCxnSpPr>
            <xdr:spPr>
              <a:xfrm>
                <a:off x="-1047750" y="7305675"/>
                <a:ext cx="0" cy="628650"/>
              </a:xfrm>
              <a:prstGeom prst="straightConnector1">
                <a:avLst/>
              </a:prstGeom>
              <a:ln w="19050">
                <a:solidFill>
                  <a:srgbClr val="7030A0"/>
                </a:solidFill>
                <a:tailEnd type="triangle" w="lg" len="lg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" name="Right Arrow 4"/>
            <xdr:cNvSpPr/>
          </xdr:nvSpPr>
          <xdr:spPr>
            <a:xfrm rot="2225396">
              <a:off x="9697220" y="5495368"/>
              <a:ext cx="1853697" cy="321102"/>
            </a:xfrm>
            <a:prstGeom prst="rightArrow">
              <a:avLst/>
            </a:prstGeom>
            <a:solidFill>
              <a:schemeClr val="accent1">
                <a:alpha val="4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lIns="0" tIns="0" rIns="0" bIns="0" rtlCol="0" anchor="ctr"/>
            <a:lstStyle/>
            <a:p>
              <a:pPr algn="ctr"/>
              <a:r>
                <a:rPr lang="en-US" sz="1100">
                  <a:solidFill>
                    <a:sysClr val="windowText" lastClr="000000"/>
                  </a:solidFill>
                </a:rPr>
                <a:t>flattening</a:t>
              </a:r>
            </a:p>
          </xdr:txBody>
        </xdr:sp>
        <xdr:sp macro="" textlink="">
          <xdr:nvSpPr>
            <xdr:cNvPr id="6" name="Right Arrow 5"/>
            <xdr:cNvSpPr/>
          </xdr:nvSpPr>
          <xdr:spPr>
            <a:xfrm rot="889666">
              <a:off x="9824135" y="5428252"/>
              <a:ext cx="4254111" cy="319521"/>
            </a:xfrm>
            <a:prstGeom prst="rightArrow">
              <a:avLst/>
            </a:prstGeom>
            <a:solidFill>
              <a:schemeClr val="accent1">
                <a:alpha val="4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lIns="0" tIns="0" rIns="0" bIns="0" rtlCol="0" anchor="ctr"/>
            <a:lstStyle/>
            <a:p>
              <a:pPr algn="ctr"/>
              <a:r>
                <a:rPr lang="en-US" sz="1100">
                  <a:solidFill>
                    <a:sysClr val="windowText" lastClr="000000"/>
                  </a:solidFill>
                </a:rPr>
                <a:t>rebound</a:t>
              </a:r>
            </a:p>
          </xdr:txBody>
        </xdr:sp>
        <xdr:sp macro="" textlink="">
          <xdr:nvSpPr>
            <xdr:cNvPr id="7" name="Right Arrow 6"/>
            <xdr:cNvSpPr/>
          </xdr:nvSpPr>
          <xdr:spPr>
            <a:xfrm rot="2174237">
              <a:off x="14239966" y="3306123"/>
              <a:ext cx="1096349" cy="313868"/>
            </a:xfrm>
            <a:prstGeom prst="rightArrow">
              <a:avLst/>
            </a:prstGeom>
            <a:solidFill>
              <a:schemeClr val="accent1">
                <a:alpha val="4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lIns="0" tIns="0" rIns="0" bIns="0" rtlCol="0" anchor="ctr"/>
            <a:lstStyle/>
            <a:p>
              <a:pPr algn="ctr"/>
              <a:r>
                <a:rPr lang="en-US" sz="1100">
                  <a:solidFill>
                    <a:sysClr val="windowText" lastClr="000000"/>
                  </a:solidFill>
                </a:rPr>
                <a:t>eventual</a:t>
              </a:r>
              <a:r>
                <a:rPr lang="en-US" sz="1100" baseline="0">
                  <a:solidFill>
                    <a:sysClr val="windowText" lastClr="000000"/>
                  </a:solidFill>
                </a:rPr>
                <a:t> cases</a:t>
              </a:r>
              <a:endParaRPr lang="en-US" sz="11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48" name="Group 47"/>
          <xdr:cNvGrpSpPr/>
        </xdr:nvGrpSpPr>
        <xdr:grpSpPr>
          <a:xfrm>
            <a:off x="3867150" y="5181600"/>
            <a:ext cx="7620001" cy="3724274"/>
            <a:chOff x="8172449" y="3000375"/>
            <a:chExt cx="7534275" cy="3705224"/>
          </a:xfrm>
        </xdr:grpSpPr>
        <xdr:grpSp>
          <xdr:nvGrpSpPr>
            <xdr:cNvPr id="49" name="Group 11"/>
            <xdr:cNvGrpSpPr/>
          </xdr:nvGrpSpPr>
          <xdr:grpSpPr>
            <a:xfrm>
              <a:off x="8172449" y="3000375"/>
              <a:ext cx="7534275" cy="3705224"/>
              <a:chOff x="-1671639" y="4619625"/>
              <a:chExt cx="6424668" cy="3705224"/>
            </a:xfrm>
          </xdr:grpSpPr>
          <xdr:graphicFrame macro="">
            <xdr:nvGraphicFramePr>
              <xdr:cNvPr id="53" name="Chart 52"/>
              <xdr:cNvGraphicFramePr/>
            </xdr:nvGraphicFramePr>
            <xdr:xfrm>
              <a:off x="-1671639" y="4619625"/>
              <a:ext cx="6424668" cy="370522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  <xdr:cxnSp macro="">
            <xdr:nvCxnSpPr>
              <xdr:cNvPr id="54" name="Straight Arrow Connector 53"/>
              <xdr:cNvCxnSpPr/>
            </xdr:nvCxnSpPr>
            <xdr:spPr>
              <a:xfrm>
                <a:off x="-1047750" y="7305675"/>
                <a:ext cx="0" cy="628650"/>
              </a:xfrm>
              <a:prstGeom prst="straightConnector1">
                <a:avLst/>
              </a:prstGeom>
              <a:ln w="19050">
                <a:solidFill>
                  <a:srgbClr val="7030A0"/>
                </a:solidFill>
                <a:tailEnd type="triangle" w="lg" len="lg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0" name="Right Arrow 49"/>
            <xdr:cNvSpPr/>
          </xdr:nvSpPr>
          <xdr:spPr>
            <a:xfrm rot="3561779">
              <a:off x="9282137" y="5458919"/>
              <a:ext cx="1194709" cy="319522"/>
            </a:xfrm>
            <a:prstGeom prst="rightArrow">
              <a:avLst/>
            </a:prstGeom>
            <a:solidFill>
              <a:schemeClr val="accent1">
                <a:alpha val="4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lIns="0" tIns="0" rIns="0" bIns="0" rtlCol="0" anchor="ctr"/>
            <a:lstStyle/>
            <a:p>
              <a:pPr algn="ctr"/>
              <a:r>
                <a:rPr lang="en-US" sz="1100">
                  <a:solidFill>
                    <a:sysClr val="windowText" lastClr="000000"/>
                  </a:solidFill>
                </a:rPr>
                <a:t>flattening</a:t>
              </a:r>
            </a:p>
          </xdr:txBody>
        </xdr:sp>
        <xdr:sp macro="" textlink="">
          <xdr:nvSpPr>
            <xdr:cNvPr id="51" name="Right Arrow 50"/>
            <xdr:cNvSpPr/>
          </xdr:nvSpPr>
          <xdr:spPr>
            <a:xfrm rot="1226050">
              <a:off x="9453934" y="5469307"/>
              <a:ext cx="3373685" cy="289063"/>
            </a:xfrm>
            <a:prstGeom prst="rightArrow">
              <a:avLst/>
            </a:prstGeom>
            <a:solidFill>
              <a:schemeClr val="accent1">
                <a:alpha val="4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lIns="0" tIns="0" rIns="0" bIns="0" rtlCol="0" anchor="ctr"/>
            <a:lstStyle/>
            <a:p>
              <a:pPr algn="ctr"/>
              <a:r>
                <a:rPr lang="en-US" sz="1100">
                  <a:solidFill>
                    <a:sysClr val="windowText" lastClr="000000"/>
                  </a:solidFill>
                </a:rPr>
                <a:t>rebound</a:t>
              </a:r>
            </a:p>
          </xdr:txBody>
        </xdr:sp>
        <xdr:sp macro="" textlink="">
          <xdr:nvSpPr>
            <xdr:cNvPr id="52" name="Right Arrow 51"/>
            <xdr:cNvSpPr/>
          </xdr:nvSpPr>
          <xdr:spPr>
            <a:xfrm rot="2174237">
              <a:off x="14288201" y="3448267"/>
              <a:ext cx="1096349" cy="313868"/>
            </a:xfrm>
            <a:prstGeom prst="rightArrow">
              <a:avLst/>
            </a:prstGeom>
            <a:solidFill>
              <a:schemeClr val="accent1">
                <a:alpha val="4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lIns="0" tIns="0" rIns="0" bIns="0" rtlCol="0" anchor="ctr"/>
            <a:lstStyle/>
            <a:p>
              <a:pPr algn="ctr"/>
              <a:r>
                <a:rPr lang="en-US" sz="1100">
                  <a:solidFill>
                    <a:sysClr val="windowText" lastClr="000000"/>
                  </a:solidFill>
                </a:rPr>
                <a:t>eventual</a:t>
              </a:r>
              <a:r>
                <a:rPr lang="en-US" sz="1100" baseline="0">
                  <a:solidFill>
                    <a:sysClr val="windowText" lastClr="000000"/>
                  </a:solidFill>
                </a:rPr>
                <a:t> cases</a:t>
              </a:r>
              <a:endParaRPr lang="en-US" sz="1100">
                <a:solidFill>
                  <a:sysClr val="windowText" lastClr="000000"/>
                </a:solidFill>
              </a:endParaRPr>
            </a:p>
          </xdr:txBody>
        </xdr:sp>
      </xdr:grp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0.21997</cdr:x>
      <cdr:y>0.06427</cdr:y>
    </cdr:from>
    <cdr:to>
      <cdr:x>0.57522</cdr:x>
      <cdr:y>0.24164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57351" y="238152"/>
          <a:ext cx="2676522" cy="657195"/>
        </a:xfrm>
        <a:prstGeom xmlns:a="http://schemas.openxmlformats.org/drawingml/2006/main" prst="rect">
          <a:avLst/>
        </a:prstGeom>
        <a:solidFill xmlns:a="http://schemas.openxmlformats.org/drawingml/2006/main">
          <a:srgbClr val="FFF9A7">
            <a:alpha val="49804"/>
          </a:srgbClr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COVID-19 </a:t>
          </a:r>
          <a:r>
            <a:rPr lang="en-US" sz="1200" b="1" baseline="0"/>
            <a:t>adaptive SIR Model</a:t>
          </a:r>
          <a:br>
            <a:rPr lang="en-US" sz="1200" b="1" baseline="0"/>
          </a:br>
          <a:r>
            <a:rPr lang="en-US" sz="1200" b="1" baseline="0"/>
            <a:t>See legend for scope</a:t>
          </a:r>
          <a:r>
            <a:rPr lang="en-US" sz="1200" baseline="0"/>
            <a:t/>
          </a:r>
          <a:br>
            <a:rPr lang="en-US" sz="1200" baseline="0"/>
          </a:br>
          <a:r>
            <a:rPr lang="en-US" sz="1200" b="1" baseline="0">
              <a:solidFill>
                <a:srgbClr val="92D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Green line </a:t>
          </a:r>
          <a:r>
            <a:rPr lang="en-US" sz="1200" baseline="0"/>
            <a:t>is % easing of social distancing</a:t>
          </a:r>
        </a:p>
      </cdr:txBody>
    </cdr:sp>
  </cdr:relSizeAnchor>
  <cdr:relSizeAnchor xmlns:cdr="http://schemas.openxmlformats.org/drawingml/2006/chartDrawing">
    <cdr:from>
      <cdr:x>0.05717</cdr:x>
      <cdr:y>0.67352</cdr:y>
    </cdr:from>
    <cdr:to>
      <cdr:x>0.1211</cdr:x>
      <cdr:y>0.7455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2961" y="2495553"/>
          <a:ext cx="49536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>
              <a:solidFill>
                <a:srgbClr val="7030A0"/>
              </a:solidFill>
              <a:latin typeface="Arial Rounded MT Bold" pitchFamily="34" charset="0"/>
            </a:rPr>
            <a:t>4/10</a:t>
          </a:r>
        </a:p>
      </cdr:txBody>
    </cdr:sp>
  </cdr:relSizeAnchor>
  <cdr:relSizeAnchor xmlns:cdr="http://schemas.openxmlformats.org/drawingml/2006/chartDrawing">
    <cdr:from>
      <cdr:x>0.51564</cdr:x>
      <cdr:y>0.31969</cdr:y>
    </cdr:from>
    <cdr:to>
      <cdr:x>1</cdr:x>
      <cdr:y>0.60102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924265" y="1190613"/>
          <a:ext cx="3686209" cy="10477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  <a:alpha val="66000"/>
          </a:schemeClr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800" b="1"/>
            <a:t>April 11, 2020 forecast</a:t>
          </a:r>
        </a:p>
        <a:p xmlns:a="http://schemas.openxmlformats.org/drawingml/2006/main">
          <a:r>
            <a:rPr lang="en-US" sz="2800" b="1"/>
            <a:t>with requested ventil.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package" Target="../embeddings/Microsoft_Office_Word_Document1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package" Target="../embeddings/Microsoft_Office_Word_Document2.doc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Relationship Id="rId4" Type="http://schemas.openxmlformats.org/officeDocument/2006/relationships/package" Target="../embeddings/Microsoft_Office_Word_Document3.docx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994"/>
  <sheetViews>
    <sheetView tabSelected="1" zoomScaleNormal="100" workbookViewId="0">
      <selection activeCell="B2" sqref="B2"/>
    </sheetView>
  </sheetViews>
  <sheetFormatPr defaultRowHeight="15"/>
  <cols>
    <col min="1" max="1" width="10.42578125" customWidth="1"/>
    <col min="2" max="2" width="12.28515625" customWidth="1"/>
    <col min="3" max="3" width="12.140625" style="79" customWidth="1"/>
    <col min="4" max="4" width="11.5703125" customWidth="1"/>
    <col min="5" max="5" width="11.28515625" customWidth="1"/>
    <col min="6" max="6" width="10.28515625" style="50" customWidth="1"/>
    <col min="7" max="7" width="9.85546875" style="28" customWidth="1"/>
    <col min="8" max="8" width="12.85546875" customWidth="1"/>
    <col min="9" max="10" width="11.5703125" customWidth="1"/>
    <col min="11" max="11" width="10.42578125" customWidth="1"/>
    <col min="12" max="12" width="8.85546875" customWidth="1"/>
    <col min="13" max="13" width="10.85546875" style="37" customWidth="1"/>
    <col min="14" max="14" width="9.85546875" style="17" customWidth="1"/>
    <col min="15" max="15" width="9.5703125" customWidth="1"/>
    <col min="16" max="16" width="10.140625" customWidth="1"/>
    <col min="17" max="17" width="10" customWidth="1"/>
    <col min="18" max="18" width="10" style="28" customWidth="1"/>
    <col min="19" max="19" width="9.140625" style="28" customWidth="1"/>
    <col min="20" max="20" width="9.5703125" style="28" customWidth="1"/>
    <col min="21" max="21" width="10.7109375" style="28" customWidth="1"/>
    <col min="22" max="22" width="12.42578125" style="28" customWidth="1"/>
    <col min="23" max="23" width="12.28515625" style="19" customWidth="1"/>
    <col min="24" max="24" width="13.7109375" customWidth="1"/>
    <col min="25" max="25" width="13" customWidth="1"/>
    <col min="26" max="26" width="12.140625" style="53" customWidth="1"/>
    <col min="27" max="28" width="10.7109375" customWidth="1"/>
    <col min="29" max="31" width="11.85546875" customWidth="1"/>
    <col min="32" max="32" width="9.7109375" bestFit="1" customWidth="1"/>
    <col min="33" max="33" width="8.5703125" customWidth="1"/>
    <col min="34" max="34" width="7.85546875" customWidth="1"/>
    <col min="35" max="36" width="4.28515625" style="81" customWidth="1"/>
    <col min="37" max="37" width="4.7109375" style="81" customWidth="1"/>
    <col min="38" max="38" width="11" bestFit="1" customWidth="1"/>
  </cols>
  <sheetData>
    <row r="1" spans="1:39" ht="68.25" customHeight="1">
      <c r="A1" s="202" t="s">
        <v>109</v>
      </c>
      <c r="B1" s="203">
        <v>43983</v>
      </c>
      <c r="C1" s="204">
        <v>44197</v>
      </c>
      <c r="D1" s="204">
        <v>44743</v>
      </c>
      <c r="E1" s="204">
        <v>44136</v>
      </c>
      <c r="F1" s="203">
        <v>44228</v>
      </c>
      <c r="G1" s="203">
        <v>44348</v>
      </c>
      <c r="H1" s="205" t="s">
        <v>61</v>
      </c>
      <c r="I1" s="206" t="s">
        <v>98</v>
      </c>
      <c r="J1" s="207" t="s">
        <v>99</v>
      </c>
      <c r="K1" s="208" t="s">
        <v>64</v>
      </c>
      <c r="L1" s="209" t="s">
        <v>57</v>
      </c>
      <c r="M1" s="206" t="s">
        <v>95</v>
      </c>
      <c r="N1" s="206" t="s">
        <v>66</v>
      </c>
      <c r="O1" s="206" t="s">
        <v>58</v>
      </c>
      <c r="P1" s="206" t="s">
        <v>65</v>
      </c>
      <c r="Q1" s="206" t="s">
        <v>68</v>
      </c>
      <c r="R1" s="209" t="s">
        <v>69</v>
      </c>
      <c r="S1" s="208" t="s">
        <v>70</v>
      </c>
      <c r="T1" s="209" t="s">
        <v>107</v>
      </c>
      <c r="U1" s="206" t="s">
        <v>72</v>
      </c>
      <c r="V1" s="206" t="s">
        <v>96</v>
      </c>
      <c r="W1" s="210" t="s">
        <v>59</v>
      </c>
      <c r="X1" s="202" t="s">
        <v>75</v>
      </c>
      <c r="Y1" s="202" t="s">
        <v>76</v>
      </c>
      <c r="Z1" s="202" t="s">
        <v>77</v>
      </c>
      <c r="AA1" s="202" t="s">
        <v>78</v>
      </c>
      <c r="AB1" s="206" t="s">
        <v>100</v>
      </c>
      <c r="AC1" s="206" t="s">
        <v>102</v>
      </c>
      <c r="AD1" s="116"/>
      <c r="AE1" s="116"/>
    </row>
    <row r="2" spans="1:39" ht="28.5" customHeight="1">
      <c r="A2" s="211" t="s">
        <v>97</v>
      </c>
      <c r="B2" s="212">
        <v>0.05</v>
      </c>
      <c r="C2" s="212">
        <v>0.4</v>
      </c>
      <c r="D2" s="213" t="s">
        <v>56</v>
      </c>
      <c r="E2" s="212">
        <v>0.6</v>
      </c>
      <c r="F2" s="214">
        <v>0.75</v>
      </c>
      <c r="G2" s="214">
        <v>1</v>
      </c>
      <c r="H2" s="109">
        <v>0</v>
      </c>
      <c r="I2" s="215">
        <v>1</v>
      </c>
      <c r="J2" s="216">
        <v>0</v>
      </c>
      <c r="K2" s="217">
        <v>2.5</v>
      </c>
      <c r="L2" s="215">
        <v>0</v>
      </c>
      <c r="M2" s="218">
        <v>0.03</v>
      </c>
      <c r="N2" s="217">
        <v>14</v>
      </c>
      <c r="O2" s="219">
        <f>(Q2+R2)/X2</f>
        <v>3.1617647058823531E-4</v>
      </c>
      <c r="P2" s="220">
        <f>IF(L2=1,W2*O2,IF(H$2=0,Q2,IF(H$2=1,R2,Q2-R2)))</f>
        <v>100000</v>
      </c>
      <c r="Q2" s="221">
        <v>100000</v>
      </c>
      <c r="R2" s="221">
        <v>7500</v>
      </c>
      <c r="S2" s="222">
        <v>0.3</v>
      </c>
      <c r="T2" s="223">
        <v>0.6</v>
      </c>
      <c r="U2" s="224">
        <f>T2</f>
        <v>0.6</v>
      </c>
      <c r="V2" s="225">
        <v>7.1</v>
      </c>
      <c r="W2" s="226">
        <f>IF(H$2=0,X2,IF(H$2=1,Y2,X2-Y2))</f>
        <v>340000000</v>
      </c>
      <c r="X2" s="227">
        <v>340000000</v>
      </c>
      <c r="Y2" s="227">
        <v>20000000</v>
      </c>
      <c r="Z2" s="228" t="s">
        <v>79</v>
      </c>
      <c r="AA2" s="229" t="s">
        <v>80</v>
      </c>
      <c r="AB2" s="230">
        <v>300</v>
      </c>
      <c r="AC2" s="231">
        <v>3.0000000000000001E-5</v>
      </c>
      <c r="AD2" s="161"/>
      <c r="AE2" s="161"/>
      <c r="AF2" s="101"/>
      <c r="AJ2" s="82"/>
      <c r="AK2" s="82"/>
    </row>
    <row r="3" spans="1:39" ht="56.25">
      <c r="A3" s="94" t="s">
        <v>0</v>
      </c>
      <c r="B3" s="6" t="s">
        <v>3</v>
      </c>
      <c r="C3" s="135" t="str">
        <f>CONCATENATE(IF(H$2=0,Z2,IF(H$2=1,AA2,CONCATENATE(Z2," excl ",AA2)))," known cases")</f>
        <v>US known cases</v>
      </c>
      <c r="D3" s="142" t="str">
        <f>CONCATENATE(Z2," known cases")</f>
        <v>US known cases</v>
      </c>
      <c r="E3" s="142" t="str">
        <f>CONCATENATE(AA2," known cases")</f>
        <v>NY known cases</v>
      </c>
      <c r="F3" s="58" t="s">
        <v>54</v>
      </c>
      <c r="G3" s="131" t="s">
        <v>13</v>
      </c>
      <c r="H3" s="126" t="s">
        <v>46</v>
      </c>
      <c r="I3" s="126" t="s">
        <v>12</v>
      </c>
      <c r="J3" s="126" t="s">
        <v>5</v>
      </c>
      <c r="K3" s="125" t="s">
        <v>73</v>
      </c>
      <c r="L3" s="5" t="s">
        <v>16</v>
      </c>
      <c r="M3" s="127" t="s">
        <v>74</v>
      </c>
      <c r="N3" s="123"/>
      <c r="O3" s="103" t="str">
        <f>CONCATENATE(IF(H$2=0,Z2,IF(H$2=1,AA2,CONCATENATE(Z2," excl ",AA2)))," cases")</f>
        <v>US cases</v>
      </c>
      <c r="P3" s="87" t="s">
        <v>48</v>
      </c>
      <c r="Q3" s="92" t="s">
        <v>67</v>
      </c>
      <c r="R3" s="30" t="s">
        <v>15</v>
      </c>
      <c r="S3" s="69" t="s">
        <v>87</v>
      </c>
      <c r="T3" s="69" t="s">
        <v>49</v>
      </c>
      <c r="U3" s="69" t="s">
        <v>50</v>
      </c>
      <c r="V3" s="69" t="s">
        <v>47</v>
      </c>
      <c r="W3" s="130" t="s">
        <v>6</v>
      </c>
      <c r="X3" s="92" t="s">
        <v>9</v>
      </c>
      <c r="Y3" s="92" t="s">
        <v>7</v>
      </c>
      <c r="Z3" s="51" t="s">
        <v>17</v>
      </c>
      <c r="AA3" s="4" t="s">
        <v>105</v>
      </c>
      <c r="AB3" s="154" t="s">
        <v>101</v>
      </c>
      <c r="AC3" s="159" t="s">
        <v>103</v>
      </c>
      <c r="AD3" s="131" t="s">
        <v>110</v>
      </c>
      <c r="AE3" s="131" t="s">
        <v>106</v>
      </c>
      <c r="AF3" s="83" t="s">
        <v>51</v>
      </c>
      <c r="AG3" s="83" t="s">
        <v>52</v>
      </c>
      <c r="AH3" s="83" t="s">
        <v>53</v>
      </c>
      <c r="AL3" s="55" t="s">
        <v>83</v>
      </c>
    </row>
    <row r="4" spans="1:39">
      <c r="A4" s="7">
        <v>43911</v>
      </c>
      <c r="B4" s="8">
        <v>24000</v>
      </c>
      <c r="C4" s="144">
        <f t="shared" ref="C4:C67" si="0">IF(H$2=0,D4,IF(H$2=1,E4,D4-E4))</f>
        <v>24000</v>
      </c>
      <c r="D4" s="136">
        <v>24000</v>
      </c>
      <c r="E4" s="136">
        <v>10356</v>
      </c>
      <c r="F4" s="78">
        <v>0</v>
      </c>
      <c r="G4" s="29">
        <f t="shared" ref="G4:G67" si="1">H4/V$2</f>
        <v>24000</v>
      </c>
      <c r="H4" s="8">
        <f>I4</f>
        <v>170400</v>
      </c>
      <c r="I4" s="8">
        <f>B4*V$2</f>
        <v>170400</v>
      </c>
      <c r="J4" s="10">
        <f>J5/(1+K4)</f>
        <v>2520.2857142857142</v>
      </c>
      <c r="K4" s="68">
        <f>K2</f>
        <v>2.5</v>
      </c>
      <c r="L4" s="186">
        <v>44197</v>
      </c>
      <c r="M4" s="57">
        <v>0</v>
      </c>
      <c r="N4" s="172">
        <v>43911</v>
      </c>
      <c r="O4" s="11">
        <f t="shared" ref="O4:O67" si="2">I4/W$2</f>
        <v>5.0117647058823525E-4</v>
      </c>
      <c r="P4" s="11">
        <f t="shared" ref="P4:P67" si="3">IF(C4&gt;0,Z4/W$2,"")</f>
        <v>5.0117647058823525E-4</v>
      </c>
      <c r="Q4" s="11">
        <f>IF(J$2&gt;0,100%,IF(M4&lt;1,V4,IF(AND(I$2=1,N4&gt;=B$1),B$2,0)))</f>
        <v>0.4</v>
      </c>
      <c r="R4" s="32">
        <f>G4*AC4/AB4</f>
        <v>7.1999999999999998E-3</v>
      </c>
      <c r="S4" s="32">
        <v>4.235294117647059E-4</v>
      </c>
      <c r="T4" s="32">
        <f t="shared" ref="T4:T67" si="4">Z4/W$2</f>
        <v>5.0117647058823525E-4</v>
      </c>
      <c r="U4" s="32">
        <f t="shared" ref="U4:U67" si="5">1/V$2</f>
        <v>0.14084507042253522</v>
      </c>
      <c r="V4" s="32">
        <f>IF(N4&gt;=G$1,G$2,IF(N4&gt;=F$1,F$2,IF(N4&gt;=E$1,E$2,IF(N4&gt;=D$1,0,IF(N4&gt;=C$1,C$2,IF(M4&lt;1,C$2,0))))))</f>
        <v>0.4</v>
      </c>
      <c r="W4" s="8">
        <f t="shared" ref="W4:W67" ca="1" si="6">IF(ROW(J3)&gt;(1+N$2),OFFSET(J3,2-N$2,0)*V$2,0)</f>
        <v>0</v>
      </c>
      <c r="X4" s="8">
        <f ca="1">W4</f>
        <v>0</v>
      </c>
      <c r="Y4" s="22">
        <f t="shared" ref="Y4:Y67" si="7">IF(I4&lt;W$2,1-I4/W$2,0)</f>
        <v>0.99949882352941177</v>
      </c>
      <c r="Z4" s="8">
        <f>I4</f>
        <v>170400</v>
      </c>
      <c r="AA4" s="12">
        <f>K4</f>
        <v>2.5</v>
      </c>
      <c r="AB4" s="158">
        <f>P2</f>
        <v>100000</v>
      </c>
      <c r="AC4" s="160">
        <f>M2</f>
        <v>0.03</v>
      </c>
      <c r="AD4" s="162">
        <f>K4</f>
        <v>2.5</v>
      </c>
      <c r="AE4" s="162">
        <f>K4</f>
        <v>2.5</v>
      </c>
      <c r="AF4" s="84">
        <v>4.4999999999999999E-4</v>
      </c>
      <c r="AG4" s="84">
        <v>7.1999999999999998E-3</v>
      </c>
      <c r="AH4" s="84">
        <v>4.4999999999999999E-4</v>
      </c>
      <c r="AM4" s="148" t="s">
        <v>84</v>
      </c>
    </row>
    <row r="5" spans="1:39">
      <c r="A5" s="7">
        <f t="shared" ref="A5:A50" si="8">A4+1</f>
        <v>43912</v>
      </c>
      <c r="B5" s="8">
        <f t="shared" ref="B5:B68" si="9">B4 + J5</f>
        <v>32821</v>
      </c>
      <c r="C5" s="144">
        <f t="shared" si="0"/>
        <v>32821</v>
      </c>
      <c r="D5" s="136">
        <v>32821</v>
      </c>
      <c r="E5" s="136">
        <v>15168</v>
      </c>
      <c r="F5" s="78">
        <v>0</v>
      </c>
      <c r="G5" s="29">
        <f t="shared" ca="1" si="1"/>
        <v>32821</v>
      </c>
      <c r="H5" s="8">
        <f t="shared" ref="H5:H68" ca="1" si="10">H4+IF(C5&gt;0,V$2*(C5-C4),V$2*J5)-W4</f>
        <v>233029.1</v>
      </c>
      <c r="I5" s="8">
        <f t="shared" ref="I5:I68" si="11">I4+IF(C5&gt;0,V$2*(C5-C4),V$2*J5)</f>
        <v>233029.1</v>
      </c>
      <c r="J5" s="8">
        <f t="shared" ref="J5:J68" si="12">IF(C5&gt;0,C5-C4,H4*K4/(N$2*V$2))</f>
        <v>8821</v>
      </c>
      <c r="K5" s="12">
        <f t="shared" ref="K5:K68" ca="1" si="13">IF(C5&gt;0,1+N$2*(C5-C4)/Z5,K$4*Y4*Q5+(1-Q5)*AA4*Y4)</f>
        <v>1.5299509803711211</v>
      </c>
      <c r="L5" s="186">
        <v>44197</v>
      </c>
      <c r="M5" s="46">
        <v>1</v>
      </c>
      <c r="N5" s="173">
        <f t="shared" ref="N5:N36" si="14">N4+1</f>
        <v>43912</v>
      </c>
      <c r="O5" s="11">
        <f t="shared" si="2"/>
        <v>6.8537970588235296E-4</v>
      </c>
      <c r="P5" s="11">
        <f t="shared" ca="1" si="3"/>
        <v>6.8537970588235296E-4</v>
      </c>
      <c r="Q5" s="11">
        <f t="shared" ref="Q5:Q68" si="15">IF(J$2&gt;0,100%,IF(M5&lt;1,V5,IF(AND(I$2=1,N5&gt;=B$1),B$2,0)))</f>
        <v>0</v>
      </c>
      <c r="R5" s="32">
        <f t="shared" ref="R5:R68" ca="1" si="16">G5*AC5/AB5</f>
        <v>9.8070326021934186E-3</v>
      </c>
      <c r="S5" s="32">
        <v>4.9915966386554619E-4</v>
      </c>
      <c r="T5" s="32">
        <f t="shared" ca="1" si="4"/>
        <v>6.8537970588235296E-4</v>
      </c>
      <c r="U5" s="32">
        <f t="shared" si="5"/>
        <v>0.14084507042253522</v>
      </c>
      <c r="V5" s="32">
        <f t="shared" ref="V5:V68" si="17">IF(N5&gt;=G$1,G$2,IF(N5&gt;=F$1,F$2,IF(N5&gt;=E$1,E$2,IF(N5&gt;=D$1,0,IF(N5&gt;=C$1,C$2,IF(M5&lt;1,C$2,0))))))</f>
        <v>0</v>
      </c>
      <c r="W5" s="8">
        <f t="shared" ca="1" si="6"/>
        <v>0</v>
      </c>
      <c r="X5" s="8">
        <f ca="1">W5+X4</f>
        <v>0</v>
      </c>
      <c r="Y5" s="22">
        <f t="shared" si="7"/>
        <v>0.99931462029411766</v>
      </c>
      <c r="Z5" s="8">
        <f t="shared" ref="Z5:Z68" ca="1" si="18">H4+IF(C5&gt;0,V$2*(C5-C4),V$2*J5)-W4</f>
        <v>233029.1</v>
      </c>
      <c r="AA5" s="12">
        <f t="shared" ref="AA5:AA68" ca="1" si="19">IF(C5&gt;0,K5/Y4,AA4)</f>
        <v>1.5307181402861352</v>
      </c>
      <c r="AB5" s="158">
        <f>AB4+AB$2</f>
        <v>100300</v>
      </c>
      <c r="AC5" s="160">
        <f>AC4-AC$2</f>
        <v>2.997E-2</v>
      </c>
      <c r="AD5" s="162">
        <f ca="1">(K5+K4)/2</f>
        <v>2.0149754901855603</v>
      </c>
      <c r="AE5" s="162">
        <f ca="1">IF(Q5&lt;=B$2,K5,AE4)</f>
        <v>1.5299509803711211</v>
      </c>
      <c r="AF5" s="84">
        <v>6.1539375000000003E-4</v>
      </c>
      <c r="AG5" s="84">
        <v>8.6435999999999995E-3</v>
      </c>
      <c r="AH5" s="84">
        <v>5.2516875000000005E-4</v>
      </c>
      <c r="AL5" s="149">
        <f>A5</f>
        <v>43912</v>
      </c>
      <c r="AM5" s="23">
        <f>D5-D4</f>
        <v>8821</v>
      </c>
    </row>
    <row r="6" spans="1:39">
      <c r="A6" s="7">
        <f t="shared" si="8"/>
        <v>43913</v>
      </c>
      <c r="B6" s="8">
        <f t="shared" si="9"/>
        <v>43600</v>
      </c>
      <c r="C6" s="144">
        <f t="shared" si="0"/>
        <v>43600</v>
      </c>
      <c r="D6" s="136">
        <v>43600</v>
      </c>
      <c r="E6" s="136">
        <v>20875</v>
      </c>
      <c r="F6" s="78">
        <v>0</v>
      </c>
      <c r="G6" s="29">
        <f t="shared" ca="1" si="1"/>
        <v>43600</v>
      </c>
      <c r="H6" s="8">
        <f t="shared" ca="1" si="10"/>
        <v>309560</v>
      </c>
      <c r="I6" s="8">
        <f t="shared" si="11"/>
        <v>309560</v>
      </c>
      <c r="J6" s="8">
        <f t="shared" si="12"/>
        <v>10779</v>
      </c>
      <c r="K6" s="12">
        <f t="shared" ca="1" si="13"/>
        <v>1.4874854632381445</v>
      </c>
      <c r="L6" s="186">
        <v>44197</v>
      </c>
      <c r="M6" s="38">
        <v>1</v>
      </c>
      <c r="N6" s="174">
        <f t="shared" si="14"/>
        <v>43913</v>
      </c>
      <c r="O6" s="11">
        <f t="shared" si="2"/>
        <v>9.1047058823529416E-4</v>
      </c>
      <c r="P6" s="11">
        <f t="shared" ca="1" si="3"/>
        <v>9.1047058823529416E-4</v>
      </c>
      <c r="Q6" s="11">
        <f t="shared" si="15"/>
        <v>0</v>
      </c>
      <c r="R6" s="32">
        <f t="shared" ca="1" si="16"/>
        <v>1.2975984095427436E-2</v>
      </c>
      <c r="S6" s="32">
        <v>5.882575665560342E-4</v>
      </c>
      <c r="T6" s="32">
        <f t="shared" ca="1" si="4"/>
        <v>9.1047058823529416E-4</v>
      </c>
      <c r="U6" s="32">
        <f t="shared" si="5"/>
        <v>0.14084507042253522</v>
      </c>
      <c r="V6" s="32">
        <f t="shared" si="17"/>
        <v>0</v>
      </c>
      <c r="W6" s="8">
        <f t="shared" ca="1" si="6"/>
        <v>0</v>
      </c>
      <c r="X6" s="8">
        <f t="shared" ref="X6:X69" ca="1" si="20">W6+X5</f>
        <v>0</v>
      </c>
      <c r="Y6" s="22">
        <f t="shared" si="7"/>
        <v>0.99908952941176465</v>
      </c>
      <c r="Z6" s="8">
        <f t="shared" ca="1" si="18"/>
        <v>309560</v>
      </c>
      <c r="AA6" s="12">
        <f t="shared" ca="1" si="19"/>
        <v>1.4885056548060396</v>
      </c>
      <c r="AB6" s="158">
        <f t="shared" ref="AB6:AB69" si="21">AB5+AB$2</f>
        <v>100600</v>
      </c>
      <c r="AC6" s="160">
        <f t="shared" ref="AC6:AC69" si="22">AC5-AC$2</f>
        <v>2.9940000000000001E-2</v>
      </c>
      <c r="AD6" s="162">
        <f t="shared" ref="AD6:AD69" ca="1" si="23">(K6+K5)/2</f>
        <v>1.5087182218046329</v>
      </c>
      <c r="AE6" s="162">
        <f t="shared" ref="AE6:AE69" ca="1" si="24">IF(Q6&lt;=B$2,K6,AE5)</f>
        <v>1.4874854632381445</v>
      </c>
      <c r="AF6" s="84">
        <v>8.1749999999999998E-4</v>
      </c>
      <c r="AG6" s="84">
        <v>1.0355700000000001E-2</v>
      </c>
      <c r="AH6" s="84">
        <v>6.2026875000000003E-4</v>
      </c>
      <c r="AL6" s="149">
        <f t="shared" ref="AL6:AL69" si="25">A6</f>
        <v>43913</v>
      </c>
      <c r="AM6" s="23">
        <f t="shared" ref="AM6:AM69" si="26">D6-D5</f>
        <v>10779</v>
      </c>
    </row>
    <row r="7" spans="1:39">
      <c r="A7" s="7">
        <f t="shared" si="8"/>
        <v>43914</v>
      </c>
      <c r="B7" s="8">
        <f t="shared" si="9"/>
        <v>53870</v>
      </c>
      <c r="C7" s="144">
        <f t="shared" si="0"/>
        <v>53870</v>
      </c>
      <c r="D7" s="136">
        <v>53870</v>
      </c>
      <c r="E7" s="136">
        <v>25665</v>
      </c>
      <c r="F7" s="78">
        <v>0</v>
      </c>
      <c r="G7" s="29">
        <f t="shared" ca="1" si="1"/>
        <v>53870</v>
      </c>
      <c r="H7" s="8">
        <f t="shared" ca="1" si="10"/>
        <v>382477</v>
      </c>
      <c r="I7" s="8">
        <f t="shared" si="11"/>
        <v>382477</v>
      </c>
      <c r="J7" s="8">
        <f t="shared" si="12"/>
        <v>10270</v>
      </c>
      <c r="K7" s="12">
        <f t="shared" ca="1" si="13"/>
        <v>1.3759180290579565</v>
      </c>
      <c r="L7" s="186">
        <v>44197</v>
      </c>
      <c r="M7" s="38">
        <v>1</v>
      </c>
      <c r="N7" s="174">
        <f t="shared" si="14"/>
        <v>43914</v>
      </c>
      <c r="O7" s="11">
        <f t="shared" si="2"/>
        <v>1.1249323529411764E-3</v>
      </c>
      <c r="P7" s="11">
        <f t="shared" ca="1" si="3"/>
        <v>1.1249323529411764E-3</v>
      </c>
      <c r="Q7" s="11">
        <f t="shared" si="15"/>
        <v>0</v>
      </c>
      <c r="R7" s="32">
        <f t="shared" ca="1" si="16"/>
        <v>1.596879781962339E-2</v>
      </c>
      <c r="S7" s="32">
        <v>6.9325112586082814E-4</v>
      </c>
      <c r="T7" s="32">
        <f t="shared" ca="1" si="4"/>
        <v>1.1249323529411764E-3</v>
      </c>
      <c r="U7" s="32">
        <f t="shared" si="5"/>
        <v>0.14084507042253522</v>
      </c>
      <c r="V7" s="32">
        <f t="shared" si="17"/>
        <v>0</v>
      </c>
      <c r="W7" s="8">
        <f t="shared" ca="1" si="6"/>
        <v>0</v>
      </c>
      <c r="X7" s="8">
        <f t="shared" ca="1" si="20"/>
        <v>0</v>
      </c>
      <c r="Y7" s="22">
        <f t="shared" si="7"/>
        <v>0.9988750676470588</v>
      </c>
      <c r="Z7" s="8">
        <f t="shared" ca="1" si="18"/>
        <v>382477</v>
      </c>
      <c r="AA7" s="12">
        <f t="shared" ca="1" si="19"/>
        <v>1.3771719035711021</v>
      </c>
      <c r="AB7" s="158">
        <f t="shared" si="21"/>
        <v>100900</v>
      </c>
      <c r="AC7" s="160">
        <f t="shared" si="22"/>
        <v>2.9910000000000003E-2</v>
      </c>
      <c r="AD7" s="162">
        <f t="shared" ca="1" si="23"/>
        <v>1.4317017461480503</v>
      </c>
      <c r="AE7" s="162">
        <f t="shared" ca="1" si="24"/>
        <v>1.3759180290579565</v>
      </c>
      <c r="AF7" s="84">
        <v>1.0100624999999999E-3</v>
      </c>
      <c r="AG7" s="84">
        <v>1.17927E-2</v>
      </c>
      <c r="AH7" s="84">
        <v>7.2301875000000001E-4</v>
      </c>
      <c r="AL7" s="149">
        <f t="shared" si="25"/>
        <v>43914</v>
      </c>
      <c r="AM7" s="23">
        <f t="shared" si="26"/>
        <v>10270</v>
      </c>
    </row>
    <row r="8" spans="1:39">
      <c r="A8" s="7">
        <f t="shared" si="8"/>
        <v>43915</v>
      </c>
      <c r="B8" s="8">
        <f t="shared" si="9"/>
        <v>67857</v>
      </c>
      <c r="C8" s="144">
        <f t="shared" si="0"/>
        <v>67857</v>
      </c>
      <c r="D8" s="136">
        <v>67857</v>
      </c>
      <c r="E8" s="136">
        <v>30811</v>
      </c>
      <c r="F8" s="78">
        <v>0</v>
      </c>
      <c r="G8" s="29">
        <f t="shared" ca="1" si="1"/>
        <v>67857</v>
      </c>
      <c r="H8" s="8">
        <f t="shared" ca="1" si="10"/>
        <v>481784.7</v>
      </c>
      <c r="I8" s="8">
        <f t="shared" si="11"/>
        <v>481784.7</v>
      </c>
      <c r="J8" s="8">
        <f t="shared" si="12"/>
        <v>13987</v>
      </c>
      <c r="K8" s="12">
        <f t="shared" ca="1" si="13"/>
        <v>1.4064429609325493</v>
      </c>
      <c r="L8" s="186">
        <v>44197</v>
      </c>
      <c r="M8" s="38">
        <v>1</v>
      </c>
      <c r="N8" s="174">
        <f t="shared" si="14"/>
        <v>43915</v>
      </c>
      <c r="O8" s="11">
        <f t="shared" si="2"/>
        <v>1.4170138235294117E-3</v>
      </c>
      <c r="P8" s="11">
        <f t="shared" ca="1" si="3"/>
        <v>1.4170138235294117E-3</v>
      </c>
      <c r="Q8" s="11">
        <f t="shared" si="15"/>
        <v>0</v>
      </c>
      <c r="R8" s="32">
        <f t="shared" ca="1" si="16"/>
        <v>2.0035248616600793E-2</v>
      </c>
      <c r="S8" s="32">
        <v>8.169731465109205E-4</v>
      </c>
      <c r="T8" s="32">
        <f t="shared" ca="1" si="4"/>
        <v>1.4170138235294117E-3</v>
      </c>
      <c r="U8" s="32">
        <f t="shared" si="5"/>
        <v>0.14084507042253522</v>
      </c>
      <c r="V8" s="32">
        <f t="shared" si="17"/>
        <v>0</v>
      </c>
      <c r="W8" s="8">
        <f t="shared" ca="1" si="6"/>
        <v>0</v>
      </c>
      <c r="X8" s="8">
        <f t="shared" ca="1" si="20"/>
        <v>0</v>
      </c>
      <c r="Y8" s="22">
        <f t="shared" si="7"/>
        <v>0.99858298617647057</v>
      </c>
      <c r="Z8" s="8">
        <f t="shared" ca="1" si="18"/>
        <v>481784.7</v>
      </c>
      <c r="AA8" s="12">
        <f t="shared" ca="1" si="19"/>
        <v>1.4080268959416053</v>
      </c>
      <c r="AB8" s="158">
        <f t="shared" si="21"/>
        <v>101200</v>
      </c>
      <c r="AC8" s="160">
        <f t="shared" si="22"/>
        <v>2.9880000000000004E-2</v>
      </c>
      <c r="AD8" s="162">
        <f t="shared" ca="1" si="23"/>
        <v>1.3911804949952529</v>
      </c>
      <c r="AE8" s="162">
        <f t="shared" ca="1" si="24"/>
        <v>1.4064429609325493</v>
      </c>
      <c r="AF8" s="84">
        <v>1.27231875E-3</v>
      </c>
      <c r="AG8" s="84">
        <v>1.3336499999999999E-2</v>
      </c>
      <c r="AH8" s="84">
        <v>8.8878749999999999E-4</v>
      </c>
      <c r="AL8" s="149">
        <f t="shared" si="25"/>
        <v>43915</v>
      </c>
      <c r="AM8" s="23">
        <f t="shared" si="26"/>
        <v>13987</v>
      </c>
    </row>
    <row r="9" spans="1:39">
      <c r="A9" s="7">
        <f t="shared" si="8"/>
        <v>43916</v>
      </c>
      <c r="B9" s="8">
        <f t="shared" si="9"/>
        <v>84773</v>
      </c>
      <c r="C9" s="144">
        <f t="shared" si="0"/>
        <v>84773</v>
      </c>
      <c r="D9" s="136">
        <v>84773</v>
      </c>
      <c r="E9" s="136">
        <v>37258</v>
      </c>
      <c r="F9" s="78">
        <v>0</v>
      </c>
      <c r="G9" s="29">
        <f t="shared" ca="1" si="1"/>
        <v>84773.000000000015</v>
      </c>
      <c r="H9" s="8">
        <f t="shared" ca="1" si="10"/>
        <v>601888.30000000005</v>
      </c>
      <c r="I9" s="8">
        <f t="shared" si="11"/>
        <v>601888.30000000005</v>
      </c>
      <c r="J9" s="8">
        <f t="shared" si="12"/>
        <v>16916</v>
      </c>
      <c r="K9" s="12">
        <f t="shared" ca="1" si="13"/>
        <v>1.3934683561717347</v>
      </c>
      <c r="L9" s="186">
        <v>44197</v>
      </c>
      <c r="M9" s="38">
        <v>1</v>
      </c>
      <c r="N9" s="174">
        <f t="shared" si="14"/>
        <v>43916</v>
      </c>
      <c r="O9" s="11">
        <f t="shared" si="2"/>
        <v>1.7702597058823532E-3</v>
      </c>
      <c r="P9" s="11">
        <f t="shared" ca="1" si="3"/>
        <v>1.7702597058823532E-3</v>
      </c>
      <c r="Q9" s="11">
        <f t="shared" si="15"/>
        <v>0</v>
      </c>
      <c r="R9" s="32">
        <f t="shared" ca="1" si="16"/>
        <v>2.4930778817733996E-2</v>
      </c>
      <c r="S9" s="32">
        <v>9.6276007132472467E-4</v>
      </c>
      <c r="T9" s="32">
        <f t="shared" ca="1" si="4"/>
        <v>1.7702597058823532E-3</v>
      </c>
      <c r="U9" s="32">
        <f t="shared" si="5"/>
        <v>0.14084507042253522</v>
      </c>
      <c r="V9" s="32">
        <f t="shared" si="17"/>
        <v>0</v>
      </c>
      <c r="W9" s="8">
        <f t="shared" ca="1" si="6"/>
        <v>0</v>
      </c>
      <c r="X9" s="8">
        <f t="shared" ca="1" si="20"/>
        <v>0</v>
      </c>
      <c r="Y9" s="22">
        <f t="shared" si="7"/>
        <v>0.9982297402941176</v>
      </c>
      <c r="Z9" s="8">
        <f t="shared" ca="1" si="18"/>
        <v>601888.30000000005</v>
      </c>
      <c r="AA9" s="12">
        <f t="shared" ca="1" si="19"/>
        <v>1.3954457220498644</v>
      </c>
      <c r="AB9" s="158">
        <f t="shared" si="21"/>
        <v>101500</v>
      </c>
      <c r="AC9" s="160">
        <f t="shared" si="22"/>
        <v>2.9850000000000005E-2</v>
      </c>
      <c r="AD9" s="162">
        <f t="shared" ca="1" si="23"/>
        <v>1.399955658552142</v>
      </c>
      <c r="AE9" s="162">
        <f t="shared" ca="1" si="24"/>
        <v>1.3934683561717347</v>
      </c>
      <c r="AF9" s="84">
        <v>1.5422383928571429E-3</v>
      </c>
      <c r="AG9" s="84">
        <v>1.4858142857142858E-2</v>
      </c>
      <c r="AH9" s="84">
        <v>1.0636044642857144E-3</v>
      </c>
      <c r="AL9" s="149">
        <f t="shared" si="25"/>
        <v>43916</v>
      </c>
      <c r="AM9" s="23">
        <f t="shared" si="26"/>
        <v>16916</v>
      </c>
    </row>
    <row r="10" spans="1:39" ht="15.75" thickBot="1">
      <c r="A10" s="7">
        <f t="shared" si="8"/>
        <v>43917</v>
      </c>
      <c r="B10" s="8">
        <f t="shared" si="9"/>
        <v>102738</v>
      </c>
      <c r="C10" s="144">
        <f t="shared" si="0"/>
        <v>102738</v>
      </c>
      <c r="D10" s="136">
        <v>102738</v>
      </c>
      <c r="E10" s="136">
        <v>44635</v>
      </c>
      <c r="F10" s="78">
        <v>0</v>
      </c>
      <c r="G10" s="29">
        <f t="shared" ca="1" si="1"/>
        <v>102738.00000000001</v>
      </c>
      <c r="H10" s="8">
        <f t="shared" ca="1" si="10"/>
        <v>729439.8</v>
      </c>
      <c r="I10" s="8">
        <f t="shared" si="11"/>
        <v>729439.8</v>
      </c>
      <c r="J10" s="8">
        <f t="shared" si="12"/>
        <v>17965</v>
      </c>
      <c r="K10" s="12">
        <f t="shared" ca="1" si="13"/>
        <v>1.3447988442637762</v>
      </c>
      <c r="L10" s="186">
        <v>44197</v>
      </c>
      <c r="M10" s="40">
        <v>1</v>
      </c>
      <c r="N10" s="175">
        <f t="shared" si="14"/>
        <v>43917</v>
      </c>
      <c r="O10" s="11">
        <f t="shared" si="2"/>
        <v>2.1454111764705884E-3</v>
      </c>
      <c r="P10" s="11">
        <f t="shared" ca="1" si="3"/>
        <v>2.1454111764705884E-3</v>
      </c>
      <c r="Q10" s="11">
        <f t="shared" si="15"/>
        <v>0</v>
      </c>
      <c r="R10" s="32">
        <f t="shared" ca="1" si="16"/>
        <v>3.0094765815324175E-2</v>
      </c>
      <c r="S10" s="32">
        <v>1.1345410574318531E-3</v>
      </c>
      <c r="T10" s="32">
        <f t="shared" ca="1" si="4"/>
        <v>2.1454111764705884E-3</v>
      </c>
      <c r="U10" s="32">
        <f t="shared" si="5"/>
        <v>0.14084507042253522</v>
      </c>
      <c r="V10" s="32">
        <f t="shared" si="17"/>
        <v>0</v>
      </c>
      <c r="W10" s="8">
        <f t="shared" ca="1" si="6"/>
        <v>0</v>
      </c>
      <c r="X10" s="8">
        <f t="shared" ca="1" si="20"/>
        <v>0</v>
      </c>
      <c r="Y10" s="22">
        <f t="shared" si="7"/>
        <v>0.9978545888235294</v>
      </c>
      <c r="Z10" s="8">
        <f t="shared" ca="1" si="18"/>
        <v>729439.8</v>
      </c>
      <c r="AA10" s="12">
        <f t="shared" ca="1" si="19"/>
        <v>1.3471837093007726</v>
      </c>
      <c r="AB10" s="158">
        <f t="shared" si="21"/>
        <v>101800</v>
      </c>
      <c r="AC10" s="160">
        <f t="shared" si="22"/>
        <v>2.9820000000000006E-2</v>
      </c>
      <c r="AD10" s="162">
        <f t="shared" ca="1" si="23"/>
        <v>1.3691336002177554</v>
      </c>
      <c r="AE10" s="162">
        <f t="shared" ca="1" si="24"/>
        <v>1.3447988442637762</v>
      </c>
      <c r="AF10" s="84">
        <v>1.7609437500000001E-3</v>
      </c>
      <c r="AG10" s="84">
        <v>1.6040100000000002E-2</v>
      </c>
      <c r="AH10" s="84">
        <v>1.2084375000000001E-3</v>
      </c>
      <c r="AL10" s="149">
        <f t="shared" si="25"/>
        <v>43917</v>
      </c>
      <c r="AM10" s="23">
        <f t="shared" si="26"/>
        <v>17965</v>
      </c>
    </row>
    <row r="11" spans="1:39" ht="15.75" thickTop="1">
      <c r="A11" s="7">
        <f t="shared" si="8"/>
        <v>43918</v>
      </c>
      <c r="B11" s="8">
        <f t="shared" si="9"/>
        <v>122070</v>
      </c>
      <c r="C11" s="144">
        <f t="shared" si="0"/>
        <v>122070</v>
      </c>
      <c r="D11" s="136">
        <v>122070</v>
      </c>
      <c r="E11" s="136">
        <v>52318</v>
      </c>
      <c r="F11" s="78">
        <v>0</v>
      </c>
      <c r="G11" s="29">
        <f t="shared" ca="1" si="1"/>
        <v>122070</v>
      </c>
      <c r="H11" s="8">
        <f t="shared" ca="1" si="10"/>
        <v>866697</v>
      </c>
      <c r="I11" s="8">
        <f t="shared" si="11"/>
        <v>866697</v>
      </c>
      <c r="J11" s="8">
        <f t="shared" si="12"/>
        <v>19332</v>
      </c>
      <c r="K11" s="12">
        <f t="shared" ca="1" si="13"/>
        <v>1.3122752242133064</v>
      </c>
      <c r="L11" s="48"/>
      <c r="M11" s="47">
        <f>IF(AND(I$2&gt;0,R4&lt;F4-0.12),0,IF(AND(N11&gt;=L$4,I$2&gt;0),0,IF(OR(AND(N11&gt;=C$1,N11&lt;D$1),N11&gt;=E$1),0,1)))</f>
        <v>1</v>
      </c>
      <c r="N11" s="176">
        <f t="shared" si="14"/>
        <v>43918</v>
      </c>
      <c r="O11" s="11">
        <f t="shared" si="2"/>
        <v>2.5491088235294118E-3</v>
      </c>
      <c r="P11" s="11">
        <f t="shared" ca="1" si="3"/>
        <v>2.5491088235294118E-3</v>
      </c>
      <c r="Q11" s="11">
        <f t="shared" si="15"/>
        <v>0</v>
      </c>
      <c r="R11" s="32">
        <f t="shared" ca="1" si="16"/>
        <v>3.5616702252693443E-2</v>
      </c>
      <c r="S11" s="32">
        <v>1.3369426228965816E-3</v>
      </c>
      <c r="T11" s="32">
        <f t="shared" ca="1" si="4"/>
        <v>2.5491088235294118E-3</v>
      </c>
      <c r="U11" s="32">
        <f t="shared" si="5"/>
        <v>0.14084507042253522</v>
      </c>
      <c r="V11" s="32">
        <f t="shared" si="17"/>
        <v>0</v>
      </c>
      <c r="W11" s="8">
        <f t="shared" ca="1" si="6"/>
        <v>0</v>
      </c>
      <c r="X11" s="8">
        <f t="shared" ca="1" si="20"/>
        <v>0</v>
      </c>
      <c r="Y11" s="22">
        <f t="shared" si="7"/>
        <v>0.99745089117647057</v>
      </c>
      <c r="Z11" s="8">
        <f t="shared" ca="1" si="18"/>
        <v>866697</v>
      </c>
      <c r="AA11" s="12">
        <f t="shared" ca="1" si="19"/>
        <v>1.3150966472584737</v>
      </c>
      <c r="AB11" s="158">
        <f t="shared" si="21"/>
        <v>102100</v>
      </c>
      <c r="AC11" s="160">
        <f t="shared" si="22"/>
        <v>2.9790000000000007E-2</v>
      </c>
      <c r="AD11" s="162">
        <f t="shared" ca="1" si="23"/>
        <v>1.3285370342385412</v>
      </c>
      <c r="AE11" s="162">
        <f t="shared" ca="1" si="24"/>
        <v>1.3122752242133064</v>
      </c>
      <c r="AF11" s="85">
        <v>2.0867062500000001E-3</v>
      </c>
      <c r="AG11" s="85">
        <v>1.8076499999999999E-2</v>
      </c>
      <c r="AH11" s="85">
        <v>1.4069250000000001E-3</v>
      </c>
      <c r="AL11" s="149">
        <f t="shared" si="25"/>
        <v>43918</v>
      </c>
      <c r="AM11" s="23">
        <f t="shared" si="26"/>
        <v>19332</v>
      </c>
    </row>
    <row r="12" spans="1:39">
      <c r="A12" s="7">
        <f t="shared" si="8"/>
        <v>43919</v>
      </c>
      <c r="B12" s="8">
        <f t="shared" si="9"/>
        <v>140321</v>
      </c>
      <c r="C12" s="144">
        <f t="shared" si="0"/>
        <v>140321</v>
      </c>
      <c r="D12" s="136">
        <v>140321</v>
      </c>
      <c r="E12" s="136">
        <v>59513</v>
      </c>
      <c r="F12" s="78">
        <v>0</v>
      </c>
      <c r="G12" s="29">
        <f t="shared" ca="1" si="1"/>
        <v>140321</v>
      </c>
      <c r="H12" s="8">
        <f t="shared" ca="1" si="10"/>
        <v>996279.1</v>
      </c>
      <c r="I12" s="8">
        <f t="shared" si="11"/>
        <v>996279.1</v>
      </c>
      <c r="J12" s="8">
        <f t="shared" si="12"/>
        <v>18251</v>
      </c>
      <c r="K12" s="12">
        <f t="shared" ca="1" si="13"/>
        <v>1.2564682928709434</v>
      </c>
      <c r="L12" s="48"/>
      <c r="M12" s="46">
        <f ca="1">IF(AND(I$2&gt;0,R5&lt;F5-0.12),0,IF(AND(N12&gt;=L$5,I$2&gt;0),0,IF(OR(AND(N12&gt;=C$1,N12&lt;D$1),N12&gt;=E$1),0,1)))</f>
        <v>1</v>
      </c>
      <c r="N12" s="177">
        <f t="shared" si="14"/>
        <v>43919</v>
      </c>
      <c r="O12" s="11">
        <f t="shared" si="2"/>
        <v>2.9302326470588233E-3</v>
      </c>
      <c r="P12" s="11">
        <f t="shared" ca="1" si="3"/>
        <v>2.9302326470588233E-3</v>
      </c>
      <c r="Q12" s="11">
        <f t="shared" ca="1" si="15"/>
        <v>0</v>
      </c>
      <c r="R12" s="32">
        <f t="shared" ca="1" si="16"/>
        <v>4.0780790625000014E-2</v>
      </c>
      <c r="S12" s="32">
        <v>1.5754115169322022E-3</v>
      </c>
      <c r="T12" s="32">
        <f t="shared" ca="1" si="4"/>
        <v>2.9302326470588233E-3</v>
      </c>
      <c r="U12" s="32">
        <f t="shared" si="5"/>
        <v>0.14084507042253522</v>
      </c>
      <c r="V12" s="32">
        <f t="shared" ca="1" si="17"/>
        <v>0</v>
      </c>
      <c r="W12" s="8">
        <f t="shared" ca="1" si="6"/>
        <v>0</v>
      </c>
      <c r="X12" s="8">
        <f t="shared" ca="1" si="20"/>
        <v>0</v>
      </c>
      <c r="Y12" s="22">
        <f t="shared" si="7"/>
        <v>0.99706976735294117</v>
      </c>
      <c r="Z12" s="8">
        <f t="shared" ca="1" si="18"/>
        <v>996279.1</v>
      </c>
      <c r="AA12" s="12">
        <f t="shared" ca="1" si="19"/>
        <v>1.2596793526235339</v>
      </c>
      <c r="AB12" s="158">
        <f t="shared" si="21"/>
        <v>102400</v>
      </c>
      <c r="AC12" s="160">
        <f t="shared" si="22"/>
        <v>2.9760000000000009E-2</v>
      </c>
      <c r="AD12" s="162">
        <f t="shared" ca="1" si="23"/>
        <v>1.2843717585421248</v>
      </c>
      <c r="AE12" s="162">
        <f t="shared" ca="1" si="24"/>
        <v>1.2564682928709434</v>
      </c>
      <c r="AF12" s="85">
        <v>2.4384562500000002E-3</v>
      </c>
      <c r="AG12" s="85">
        <v>2.05101E-2</v>
      </c>
      <c r="AH12" s="85">
        <v>1.6065750000000001E-3</v>
      </c>
      <c r="AL12" s="149">
        <f t="shared" si="25"/>
        <v>43919</v>
      </c>
      <c r="AM12" s="23">
        <f t="shared" si="26"/>
        <v>18251</v>
      </c>
    </row>
    <row r="13" spans="1:39">
      <c r="A13" s="7">
        <f t="shared" si="8"/>
        <v>43920</v>
      </c>
      <c r="B13" s="8">
        <f t="shared" si="9"/>
        <v>162417</v>
      </c>
      <c r="C13" s="144">
        <f t="shared" si="0"/>
        <v>162417</v>
      </c>
      <c r="D13" s="136">
        <v>162417</v>
      </c>
      <c r="E13" s="136">
        <v>66497</v>
      </c>
      <c r="F13" s="78">
        <v>0</v>
      </c>
      <c r="G13" s="29">
        <f t="shared" ca="1" si="1"/>
        <v>162417</v>
      </c>
      <c r="H13" s="8">
        <f t="shared" ca="1" si="10"/>
        <v>1153160.7</v>
      </c>
      <c r="I13" s="8">
        <f t="shared" si="11"/>
        <v>1153160.7</v>
      </c>
      <c r="J13" s="8">
        <f t="shared" si="12"/>
        <v>22096</v>
      </c>
      <c r="K13" s="12">
        <f t="shared" ca="1" si="13"/>
        <v>1.268257494380445</v>
      </c>
      <c r="L13" s="48"/>
      <c r="M13" s="38">
        <f ca="1">IF(AND(I$2&gt;0,R6&lt;F6),0,IF(AND(N13&gt;=L$6,I$2&gt;0),0,IF(OR(AND(N13&gt;=C$1,N13&lt;D$1),N13&gt;=E$1),0,1)))</f>
        <v>1</v>
      </c>
      <c r="N13" s="178">
        <f t="shared" si="14"/>
        <v>43920</v>
      </c>
      <c r="O13" s="11">
        <f t="shared" si="2"/>
        <v>3.3916491176470588E-3</v>
      </c>
      <c r="P13" s="11">
        <f t="shared" ca="1" si="3"/>
        <v>3.3916491176470588E-3</v>
      </c>
      <c r="Q13" s="11">
        <f t="shared" ca="1" si="15"/>
        <v>0</v>
      </c>
      <c r="R13" s="32">
        <f t="shared" ca="1" si="16"/>
        <v>4.7017112074001964E-2</v>
      </c>
      <c r="S13" s="32">
        <v>1.8563588887405261E-3</v>
      </c>
      <c r="T13" s="32">
        <f t="shared" ca="1" si="4"/>
        <v>3.3916491176470588E-3</v>
      </c>
      <c r="U13" s="32">
        <f t="shared" si="5"/>
        <v>0.14084507042253522</v>
      </c>
      <c r="V13" s="32">
        <f t="shared" ca="1" si="17"/>
        <v>0</v>
      </c>
      <c r="W13" s="8">
        <f t="shared" ca="1" si="6"/>
        <v>0</v>
      </c>
      <c r="X13" s="8">
        <f t="shared" ca="1" si="20"/>
        <v>0</v>
      </c>
      <c r="Y13" s="22">
        <f t="shared" si="7"/>
        <v>0.99660835088235289</v>
      </c>
      <c r="Z13" s="8">
        <f t="shared" ca="1" si="18"/>
        <v>1153160.7</v>
      </c>
      <c r="AA13" s="12">
        <f t="shared" ca="1" si="19"/>
        <v>1.2719847054910343</v>
      </c>
      <c r="AB13" s="158">
        <f t="shared" si="21"/>
        <v>102700</v>
      </c>
      <c r="AC13" s="160">
        <f t="shared" si="22"/>
        <v>2.973000000000001E-2</v>
      </c>
      <c r="AD13" s="162">
        <f t="shared" ca="1" si="23"/>
        <v>1.2623628936256943</v>
      </c>
      <c r="AE13" s="162">
        <f t="shared" ca="1" si="24"/>
        <v>1.268257494380445</v>
      </c>
      <c r="AF13" s="85">
        <v>2.7830624999999999E-3</v>
      </c>
      <c r="AG13" s="85">
        <v>2.2498500000000001E-2</v>
      </c>
      <c r="AH13" s="85">
        <v>1.82690625E-3</v>
      </c>
      <c r="AL13" s="149">
        <f t="shared" si="25"/>
        <v>43920</v>
      </c>
      <c r="AM13" s="23">
        <f t="shared" si="26"/>
        <v>22096</v>
      </c>
    </row>
    <row r="14" spans="1:39">
      <c r="A14" s="13">
        <f t="shared" si="8"/>
        <v>43921</v>
      </c>
      <c r="B14" s="8">
        <f t="shared" si="9"/>
        <v>187500</v>
      </c>
      <c r="C14" s="144">
        <f t="shared" si="0"/>
        <v>187500</v>
      </c>
      <c r="D14" s="49">
        <v>187500</v>
      </c>
      <c r="E14" s="49">
        <v>75795</v>
      </c>
      <c r="F14" s="78">
        <v>0</v>
      </c>
      <c r="G14" s="29">
        <f t="shared" ca="1" si="1"/>
        <v>187500</v>
      </c>
      <c r="H14" s="8">
        <f t="shared" ca="1" si="10"/>
        <v>1331250</v>
      </c>
      <c r="I14" s="8">
        <f t="shared" si="11"/>
        <v>1331250</v>
      </c>
      <c r="J14" s="8">
        <f t="shared" si="12"/>
        <v>25083</v>
      </c>
      <c r="K14" s="12">
        <f t="shared" ca="1" si="13"/>
        <v>1.263783661971831</v>
      </c>
      <c r="L14" s="48"/>
      <c r="M14" s="38">
        <f ca="1">IF(AND(I$2&gt;0,R7&lt;F7-0.02),0,IF(AND(N14&gt;=L$7,I$2&gt;0),0,IF(OR(AND(N14&gt;=C$1,N14&lt;D$1),N14&gt;=E$1),0,1)))</f>
        <v>1</v>
      </c>
      <c r="N14" s="178">
        <f t="shared" si="14"/>
        <v>43921</v>
      </c>
      <c r="O14" s="11">
        <f t="shared" si="2"/>
        <v>3.9154411764705885E-3</v>
      </c>
      <c r="P14" s="11">
        <f t="shared" ca="1" si="3"/>
        <v>3.9154411764705885E-3</v>
      </c>
      <c r="Q14" s="11">
        <f t="shared" ca="1" si="15"/>
        <v>0</v>
      </c>
      <c r="R14" s="32">
        <f t="shared" ca="1" si="16"/>
        <v>5.4065533980582545E-2</v>
      </c>
      <c r="S14" s="32">
        <v>2.187329310091891E-3</v>
      </c>
      <c r="T14" s="32">
        <f t="shared" ca="1" si="4"/>
        <v>3.9154411764705885E-3</v>
      </c>
      <c r="U14" s="32">
        <f t="shared" si="5"/>
        <v>0.14084507042253522</v>
      </c>
      <c r="V14" s="32">
        <f t="shared" ca="1" si="17"/>
        <v>0</v>
      </c>
      <c r="W14" s="8">
        <f t="shared" ca="1" si="6"/>
        <v>0</v>
      </c>
      <c r="X14" s="8">
        <f t="shared" ca="1" si="20"/>
        <v>0</v>
      </c>
      <c r="Y14" s="22">
        <f t="shared" si="7"/>
        <v>0.99608455882352942</v>
      </c>
      <c r="Z14" s="8">
        <f t="shared" ca="1" si="18"/>
        <v>1331250</v>
      </c>
      <c r="AA14" s="12">
        <f t="shared" ca="1" si="19"/>
        <v>1.2680845598503494</v>
      </c>
      <c r="AB14" s="158">
        <f t="shared" si="21"/>
        <v>103000</v>
      </c>
      <c r="AC14" s="160">
        <f t="shared" si="22"/>
        <v>2.9700000000000011E-2</v>
      </c>
      <c r="AD14" s="162">
        <f t="shared" ca="1" si="23"/>
        <v>1.266020578176138</v>
      </c>
      <c r="AE14" s="162">
        <f t="shared" ca="1" si="24"/>
        <v>1.263783661971831</v>
      </c>
      <c r="AF14" s="85">
        <v>3.1984499999999998E-3</v>
      </c>
      <c r="AG14" s="85">
        <v>2.4897599999999999E-2</v>
      </c>
      <c r="AH14" s="85">
        <v>2.0923500000000002E-3</v>
      </c>
      <c r="AL14" s="149">
        <f t="shared" si="25"/>
        <v>43921</v>
      </c>
      <c r="AM14" s="23">
        <f t="shared" si="26"/>
        <v>25083</v>
      </c>
    </row>
    <row r="15" spans="1:39">
      <c r="A15" s="7">
        <f t="shared" si="8"/>
        <v>43922</v>
      </c>
      <c r="B15" s="8">
        <f t="shared" si="9"/>
        <v>214465</v>
      </c>
      <c r="C15" s="144">
        <f t="shared" si="0"/>
        <v>214465</v>
      </c>
      <c r="D15" s="9">
        <v>214465</v>
      </c>
      <c r="E15" s="136">
        <v>83712</v>
      </c>
      <c r="F15" s="78">
        <v>0</v>
      </c>
      <c r="G15" s="29">
        <f t="shared" ca="1" si="1"/>
        <v>214465</v>
      </c>
      <c r="H15" s="8">
        <f t="shared" ca="1" si="10"/>
        <v>1522701.5</v>
      </c>
      <c r="I15" s="8">
        <f t="shared" si="11"/>
        <v>1522701.5</v>
      </c>
      <c r="J15" s="8">
        <f t="shared" si="12"/>
        <v>26965</v>
      </c>
      <c r="K15" s="12">
        <f t="shared" ca="1" si="13"/>
        <v>1.2479212110843787</v>
      </c>
      <c r="L15" s="48"/>
      <c r="M15" s="38">
        <f ca="1">IF(AND(I$2&gt;0,R8&lt;F8-0.04),0,IF(AND(N15&gt;=L$8,I$2&gt;0),0,IF(OR(AND(N15&gt;=C$1,N15&lt;D$1),N15&gt;=E$1),0,1)))</f>
        <v>1</v>
      </c>
      <c r="N15" s="178">
        <f t="shared" si="14"/>
        <v>43922</v>
      </c>
      <c r="O15" s="11">
        <f t="shared" si="2"/>
        <v>4.478533823529412E-3</v>
      </c>
      <c r="P15" s="11">
        <f t="shared" ca="1" si="3"/>
        <v>4.478533823529412E-3</v>
      </c>
      <c r="Q15" s="11">
        <f t="shared" ca="1" si="15"/>
        <v>0</v>
      </c>
      <c r="R15" s="32">
        <f t="shared" ca="1" si="16"/>
        <v>6.1598998547918712E-2</v>
      </c>
      <c r="S15" s="32">
        <v>2.5771987461426947E-3</v>
      </c>
      <c r="T15" s="32">
        <f t="shared" ca="1" si="4"/>
        <v>4.478533823529412E-3</v>
      </c>
      <c r="U15" s="32">
        <f t="shared" si="5"/>
        <v>0.14084507042253522</v>
      </c>
      <c r="V15" s="32">
        <f t="shared" ca="1" si="17"/>
        <v>0</v>
      </c>
      <c r="W15" s="8">
        <f t="shared" ca="1" si="6"/>
        <v>0</v>
      </c>
      <c r="X15" s="8">
        <f t="shared" ca="1" si="20"/>
        <v>0</v>
      </c>
      <c r="Y15" s="22">
        <f t="shared" si="7"/>
        <v>0.99552146617647064</v>
      </c>
      <c r="Z15" s="8">
        <f t="shared" ca="1" si="18"/>
        <v>1522701.5</v>
      </c>
      <c r="AA15" s="12">
        <f t="shared" ca="1" si="19"/>
        <v>1.2528265798621478</v>
      </c>
      <c r="AB15" s="158">
        <f t="shared" si="21"/>
        <v>103300</v>
      </c>
      <c r="AC15" s="160">
        <f t="shared" si="22"/>
        <v>2.9670000000000012E-2</v>
      </c>
      <c r="AD15" s="162">
        <f t="shared" ca="1" si="23"/>
        <v>1.2558524365281047</v>
      </c>
      <c r="AE15" s="162">
        <f t="shared" ca="1" si="24"/>
        <v>1.2479212110843787</v>
      </c>
      <c r="AF15" s="85">
        <v>3.7217196239079037E-3</v>
      </c>
      <c r="AG15" s="85">
        <v>2.7731627621317426E-2</v>
      </c>
      <c r="AH15" s="85">
        <v>2.4300472530839512E-3</v>
      </c>
      <c r="AL15" s="149">
        <f t="shared" si="25"/>
        <v>43922</v>
      </c>
      <c r="AM15" s="23">
        <f t="shared" si="26"/>
        <v>26965</v>
      </c>
    </row>
    <row r="16" spans="1:39">
      <c r="A16" s="7">
        <f t="shared" si="8"/>
        <v>43923</v>
      </c>
      <c r="B16" s="8">
        <f t="shared" si="9"/>
        <v>244000</v>
      </c>
      <c r="C16" s="144">
        <f t="shared" si="0"/>
        <v>244000</v>
      </c>
      <c r="D16" s="136">
        <v>244000</v>
      </c>
      <c r="E16" s="9">
        <v>92381</v>
      </c>
      <c r="F16" s="78">
        <v>0</v>
      </c>
      <c r="G16" s="29">
        <f t="shared" ca="1" si="1"/>
        <v>244000</v>
      </c>
      <c r="H16" s="8">
        <f t="shared" ca="1" si="10"/>
        <v>1732400</v>
      </c>
      <c r="I16" s="8">
        <f t="shared" si="11"/>
        <v>1732400</v>
      </c>
      <c r="J16" s="8">
        <f t="shared" si="12"/>
        <v>29535</v>
      </c>
      <c r="K16" s="12">
        <f t="shared" ca="1" si="13"/>
        <v>1.2386804433156315</v>
      </c>
      <c r="L16" s="48"/>
      <c r="M16" s="38">
        <f ca="1">IF(AND(I$2&gt;0,R9&lt;F9-0.06),0,IF(AND(N16&gt;=L$9,I$2&gt;0),0,IF(OR(AND(N16&gt;=C$1,N16&lt;D$1),N16&gt;=E$1),0,1)))</f>
        <v>1</v>
      </c>
      <c r="N16" s="179">
        <f t="shared" si="14"/>
        <v>43923</v>
      </c>
      <c r="O16" s="11">
        <f t="shared" si="2"/>
        <v>5.095294117647059E-3</v>
      </c>
      <c r="P16" s="11">
        <f t="shared" ca="1" si="3"/>
        <v>5.095294117647059E-3</v>
      </c>
      <c r="Q16" s="11">
        <f t="shared" ca="1" si="15"/>
        <v>0</v>
      </c>
      <c r="R16" s="32">
        <f t="shared" ca="1" si="16"/>
        <v>6.9808494208494248E-2</v>
      </c>
      <c r="S16" s="32">
        <v>3.0364061682475736E-3</v>
      </c>
      <c r="T16" s="32">
        <f t="shared" ca="1" si="4"/>
        <v>5.095294117647059E-3</v>
      </c>
      <c r="U16" s="32">
        <f t="shared" si="5"/>
        <v>0.14084507042253522</v>
      </c>
      <c r="V16" s="32">
        <f t="shared" ca="1" si="17"/>
        <v>0</v>
      </c>
      <c r="W16" s="8">
        <f t="shared" ca="1" si="6"/>
        <v>0</v>
      </c>
      <c r="X16" s="8">
        <f t="shared" ca="1" si="20"/>
        <v>0</v>
      </c>
      <c r="Y16" s="22">
        <f t="shared" si="7"/>
        <v>0.99490470588235291</v>
      </c>
      <c r="Z16" s="8">
        <f t="shared" ca="1" si="18"/>
        <v>1732400</v>
      </c>
      <c r="AA16" s="12">
        <f t="shared" ca="1" si="19"/>
        <v>1.2442528718874029</v>
      </c>
      <c r="AB16" s="158">
        <f t="shared" si="21"/>
        <v>103600</v>
      </c>
      <c r="AC16" s="160">
        <f t="shared" si="22"/>
        <v>2.9640000000000014E-2</v>
      </c>
      <c r="AD16" s="162">
        <f t="shared" ca="1" si="23"/>
        <v>1.243300827200005</v>
      </c>
      <c r="AE16" s="162">
        <f t="shared" ca="1" si="24"/>
        <v>1.2386804433156315</v>
      </c>
      <c r="AF16" s="85">
        <v>4.3225801896599738E-3</v>
      </c>
      <c r="AG16" s="85">
        <v>3.1104100633719853E-2</v>
      </c>
      <c r="AH16" s="85">
        <v>2.800455247185335E-3</v>
      </c>
      <c r="AL16" s="149">
        <f t="shared" si="25"/>
        <v>43923</v>
      </c>
      <c r="AM16" s="23">
        <f t="shared" si="26"/>
        <v>29535</v>
      </c>
    </row>
    <row r="17" spans="1:39">
      <c r="A17" s="13">
        <f t="shared" si="8"/>
        <v>43924</v>
      </c>
      <c r="B17" s="8">
        <f t="shared" si="9"/>
        <v>276000</v>
      </c>
      <c r="C17" s="144">
        <f t="shared" si="0"/>
        <v>276000</v>
      </c>
      <c r="D17" s="136">
        <v>276000</v>
      </c>
      <c r="E17" s="136">
        <v>102863</v>
      </c>
      <c r="F17" s="78">
        <v>0</v>
      </c>
      <c r="G17" s="29">
        <f t="shared" ca="1" si="1"/>
        <v>276000</v>
      </c>
      <c r="H17" s="8">
        <f t="shared" ca="1" si="10"/>
        <v>1959600</v>
      </c>
      <c r="I17" s="8">
        <f t="shared" si="11"/>
        <v>1959600</v>
      </c>
      <c r="J17" s="8">
        <f t="shared" si="12"/>
        <v>32000</v>
      </c>
      <c r="K17" s="12">
        <f t="shared" ca="1" si="13"/>
        <v>1.2286180853235353</v>
      </c>
      <c r="L17" s="48"/>
      <c r="M17" s="39">
        <f ca="1">IF(AND(I$2&gt;0,R10&lt;F10-0.1),0,IF(AND(N17&gt;=L$10,I$2&gt;0),0,IF(OR(AND(N17&gt;=C$1,N17&lt;D$1),N17&gt;=E$1),0,1)))</f>
        <v>1</v>
      </c>
      <c r="N17" s="179">
        <f t="shared" si="14"/>
        <v>43924</v>
      </c>
      <c r="O17" s="11">
        <f t="shared" si="2"/>
        <v>5.7635294117647055E-3</v>
      </c>
      <c r="P17" s="11">
        <f t="shared" ca="1" si="3"/>
        <v>5.7635294117647055E-3</v>
      </c>
      <c r="Q17" s="11">
        <f t="shared" ca="1" si="15"/>
        <v>0</v>
      </c>
      <c r="R17" s="32">
        <f t="shared" ca="1" si="16"/>
        <v>7.865601539942256E-2</v>
      </c>
      <c r="S17" s="32">
        <v>3.5772241586186429E-3</v>
      </c>
      <c r="T17" s="32">
        <f t="shared" ca="1" si="4"/>
        <v>5.7635294117647055E-3</v>
      </c>
      <c r="U17" s="32">
        <f t="shared" si="5"/>
        <v>0.14084507042253522</v>
      </c>
      <c r="V17" s="32">
        <f t="shared" ca="1" si="17"/>
        <v>0</v>
      </c>
      <c r="W17" s="8">
        <f t="shared" ca="1" si="6"/>
        <v>17894.028571428571</v>
      </c>
      <c r="X17" s="8">
        <f t="shared" ca="1" si="20"/>
        <v>17894.028571428571</v>
      </c>
      <c r="Y17" s="22">
        <f t="shared" si="7"/>
        <v>0.99423647058823528</v>
      </c>
      <c r="Z17" s="8">
        <f t="shared" ca="1" si="18"/>
        <v>1959600</v>
      </c>
      <c r="AA17" s="12">
        <f t="shared" ca="1" si="19"/>
        <v>1.2349103165955062</v>
      </c>
      <c r="AB17" s="158">
        <f t="shared" si="21"/>
        <v>103900</v>
      </c>
      <c r="AC17" s="160">
        <f t="shared" si="22"/>
        <v>2.9610000000000015E-2</v>
      </c>
      <c r="AD17" s="162">
        <f t="shared" ca="1" si="23"/>
        <v>1.2336492643195833</v>
      </c>
      <c r="AE17" s="162">
        <f t="shared" ca="1" si="24"/>
        <v>1.2286180853235353</v>
      </c>
      <c r="AF17" s="85">
        <v>5.065653842588223E-3</v>
      </c>
      <c r="AG17" s="85">
        <v>3.5103187877057365E-2</v>
      </c>
      <c r="AH17" s="85">
        <v>3.2596767031346421E-3</v>
      </c>
      <c r="AL17" s="149">
        <f t="shared" si="25"/>
        <v>43924</v>
      </c>
      <c r="AM17" s="23">
        <f t="shared" si="26"/>
        <v>32000</v>
      </c>
    </row>
    <row r="18" spans="1:39">
      <c r="A18" s="7">
        <f t="shared" si="8"/>
        <v>43925</v>
      </c>
      <c r="B18" s="8">
        <f t="shared" si="9"/>
        <v>310500</v>
      </c>
      <c r="C18" s="144">
        <f t="shared" si="0"/>
        <v>310500</v>
      </c>
      <c r="D18" s="9">
        <v>310500</v>
      </c>
      <c r="E18" s="9">
        <v>113704</v>
      </c>
      <c r="F18" s="78">
        <v>0</v>
      </c>
      <c r="G18" s="29">
        <f t="shared" ca="1" si="1"/>
        <v>307979.71428571426</v>
      </c>
      <c r="H18" s="8">
        <f t="shared" ca="1" si="10"/>
        <v>2186655.9714285713</v>
      </c>
      <c r="I18" s="8">
        <f t="shared" si="11"/>
        <v>2204550</v>
      </c>
      <c r="J18" s="8">
        <f t="shared" si="12"/>
        <v>34500</v>
      </c>
      <c r="K18" s="12">
        <f t="shared" ca="1" si="13"/>
        <v>1.2208852267165053</v>
      </c>
      <c r="L18" s="48"/>
      <c r="M18" s="47">
        <f ca="1">IF(AND(I$2&gt;0,R11&lt;F11-0.12),0,IF(AND(N18&gt;=L$4,I$2&gt;0),0,IF(OR(AND(N18&gt;=C$1,N18&lt;D$1),N18&gt;=E$1),0,1)))</f>
        <v>1</v>
      </c>
      <c r="N18" s="180">
        <f t="shared" si="14"/>
        <v>43925</v>
      </c>
      <c r="O18" s="11">
        <f t="shared" si="2"/>
        <v>6.4839705882352942E-3</v>
      </c>
      <c r="P18" s="11">
        <f t="shared" ca="1" si="3"/>
        <v>6.431341092436974E-3</v>
      </c>
      <c r="Q18" s="11">
        <f t="shared" ca="1" si="15"/>
        <v>0</v>
      </c>
      <c r="R18" s="32">
        <f t="shared" ca="1" si="16"/>
        <v>8.7428406416232562E-2</v>
      </c>
      <c r="S18" s="32">
        <v>4.1924659175037972E-3</v>
      </c>
      <c r="T18" s="32">
        <f t="shared" ca="1" si="4"/>
        <v>6.431341092436974E-3</v>
      </c>
      <c r="U18" s="32">
        <f t="shared" si="5"/>
        <v>0.14084507042253522</v>
      </c>
      <c r="V18" s="32">
        <f t="shared" ca="1" si="17"/>
        <v>0</v>
      </c>
      <c r="W18" s="8">
        <f t="shared" ca="1" si="6"/>
        <v>62629.1</v>
      </c>
      <c r="X18" s="8">
        <f t="shared" ca="1" si="20"/>
        <v>80523.128571428562</v>
      </c>
      <c r="Y18" s="22">
        <f t="shared" si="7"/>
        <v>0.99351602941176476</v>
      </c>
      <c r="Z18" s="8">
        <f t="shared" ca="1" si="18"/>
        <v>2186655.9714285713</v>
      </c>
      <c r="AA18" s="12">
        <f t="shared" ca="1" si="19"/>
        <v>1.2279626254246883</v>
      </c>
      <c r="AB18" s="158">
        <f t="shared" si="21"/>
        <v>104200</v>
      </c>
      <c r="AC18" s="160">
        <f t="shared" si="22"/>
        <v>2.9580000000000016E-2</v>
      </c>
      <c r="AD18" s="162">
        <f t="shared" ca="1" si="23"/>
        <v>1.2247516560200205</v>
      </c>
      <c r="AE18" s="162">
        <f t="shared" ca="1" si="24"/>
        <v>1.2208852267165053</v>
      </c>
      <c r="AF18" s="85">
        <v>5.8273536773396032E-3</v>
      </c>
      <c r="AG18" s="85">
        <v>3.9448117141895715E-2</v>
      </c>
      <c r="AH18" s="85">
        <v>3.6980415769290792E-3</v>
      </c>
      <c r="AL18" s="149">
        <f t="shared" si="25"/>
        <v>43925</v>
      </c>
      <c r="AM18" s="23">
        <f t="shared" si="26"/>
        <v>34500</v>
      </c>
    </row>
    <row r="19" spans="1:39">
      <c r="A19" s="7">
        <f t="shared" si="8"/>
        <v>43926</v>
      </c>
      <c r="B19" s="8">
        <f t="shared" si="9"/>
        <v>336327</v>
      </c>
      <c r="C19" s="144">
        <f t="shared" si="0"/>
        <v>336327</v>
      </c>
      <c r="D19" s="9">
        <v>336327</v>
      </c>
      <c r="E19" s="9">
        <v>123018</v>
      </c>
      <c r="F19" s="78">
        <v>0</v>
      </c>
      <c r="G19" s="29">
        <f t="shared" ca="1" si="1"/>
        <v>324985.71428571432</v>
      </c>
      <c r="H19" s="8">
        <f t="shared" ca="1" si="10"/>
        <v>2307398.5714285714</v>
      </c>
      <c r="I19" s="8">
        <f t="shared" si="11"/>
        <v>2387921.7000000002</v>
      </c>
      <c r="J19" s="8">
        <f t="shared" si="12"/>
        <v>25827</v>
      </c>
      <c r="K19" s="12">
        <f t="shared" ca="1" si="13"/>
        <v>1.1567037461482597</v>
      </c>
      <c r="L19" s="48"/>
      <c r="M19" s="46">
        <f ca="1">IF(AND(I$2&gt;0,R12&lt;F12-0.12),0,IF(AND(N19&gt;=L$5,I$2&gt;0),0,IF(OR(AND(N19&gt;=C$1,N19&lt;D$1),N19&gt;=E$1),0,1)))</f>
        <v>1</v>
      </c>
      <c r="N19" s="181">
        <f t="shared" si="14"/>
        <v>43926</v>
      </c>
      <c r="O19" s="11">
        <f t="shared" si="2"/>
        <v>7.023299117647059E-3</v>
      </c>
      <c r="P19" s="11">
        <f t="shared" ca="1" si="3"/>
        <v>6.7864663865546213E-3</v>
      </c>
      <c r="Q19" s="11">
        <f t="shared" ca="1" si="15"/>
        <v>0</v>
      </c>
      <c r="R19" s="32">
        <f t="shared" ca="1" si="16"/>
        <v>9.1897874231032184E-2</v>
      </c>
      <c r="S19" s="32">
        <v>4.8628121881064421E-3</v>
      </c>
      <c r="T19" s="32">
        <f t="shared" ca="1" si="4"/>
        <v>6.7864663865546213E-3</v>
      </c>
      <c r="U19" s="32">
        <f t="shared" si="5"/>
        <v>0.14084507042253522</v>
      </c>
      <c r="V19" s="32">
        <f t="shared" ca="1" si="17"/>
        <v>0</v>
      </c>
      <c r="W19" s="8">
        <f t="shared" ca="1" si="6"/>
        <v>76530.899999999994</v>
      </c>
      <c r="X19" s="8">
        <f t="shared" ca="1" si="20"/>
        <v>157054.02857142856</v>
      </c>
      <c r="Y19" s="22">
        <f t="shared" si="7"/>
        <v>0.9929767008823529</v>
      </c>
      <c r="Z19" s="8">
        <f t="shared" ca="1" si="18"/>
        <v>2307398.5714285714</v>
      </c>
      <c r="AA19" s="12">
        <f t="shared" ca="1" si="19"/>
        <v>1.1642527265847076</v>
      </c>
      <c r="AB19" s="158">
        <f t="shared" si="21"/>
        <v>104500</v>
      </c>
      <c r="AC19" s="160">
        <f t="shared" si="22"/>
        <v>2.9550000000000017E-2</v>
      </c>
      <c r="AD19" s="162">
        <f t="shared" ca="1" si="23"/>
        <v>1.1887944864323825</v>
      </c>
      <c r="AE19" s="162">
        <f t="shared" ca="1" si="24"/>
        <v>1.1567037461482597</v>
      </c>
      <c r="AF19" s="85">
        <v>6.6784619579778083E-3</v>
      </c>
      <c r="AG19" s="85">
        <v>4.3048846252873398E-2</v>
      </c>
      <c r="AH19" s="85">
        <v>4.2512368352428404E-3</v>
      </c>
      <c r="AL19" s="149">
        <f t="shared" si="25"/>
        <v>43926</v>
      </c>
      <c r="AM19" s="23">
        <f t="shared" si="26"/>
        <v>25827</v>
      </c>
    </row>
    <row r="20" spans="1:39">
      <c r="A20" s="7">
        <f t="shared" si="8"/>
        <v>43927</v>
      </c>
      <c r="B20" s="8">
        <f t="shared" si="9"/>
        <v>364028</v>
      </c>
      <c r="C20" s="144">
        <f t="shared" si="0"/>
        <v>364028</v>
      </c>
      <c r="D20" s="9">
        <v>364028</v>
      </c>
      <c r="E20" s="9">
        <v>130689</v>
      </c>
      <c r="F20" s="78">
        <v>0</v>
      </c>
      <c r="G20" s="29">
        <f t="shared" ca="1" si="1"/>
        <v>341907.71428571432</v>
      </c>
      <c r="H20" s="8">
        <f t="shared" ca="1" si="10"/>
        <v>2427544.7714285715</v>
      </c>
      <c r="I20" s="8">
        <f t="shared" si="11"/>
        <v>2584598.8000000003</v>
      </c>
      <c r="J20" s="8">
        <f t="shared" si="12"/>
        <v>27701</v>
      </c>
      <c r="K20" s="12">
        <f t="shared" ca="1" si="13"/>
        <v>1.1597556529397304</v>
      </c>
      <c r="L20" s="48"/>
      <c r="M20" s="38">
        <f ca="1">IF(AND(I$2&gt;0,R13&lt;F13),0,IF(AND(N20&gt;=L$6,I$2&gt;0),0,IF(OR(AND(N20&gt;=C$1,N20&lt;D$1),N20&gt;=E$1),0,1)))</f>
        <v>1</v>
      </c>
      <c r="N20" s="179">
        <f t="shared" si="14"/>
        <v>43927</v>
      </c>
      <c r="O20" s="11">
        <f t="shared" si="2"/>
        <v>7.6017611764705893E-3</v>
      </c>
      <c r="P20" s="11">
        <f t="shared" ca="1" si="3"/>
        <v>7.1398375630252102E-3</v>
      </c>
      <c r="Q20" s="11">
        <f t="shared" ca="1" si="15"/>
        <v>0</v>
      </c>
      <c r="R20" s="32">
        <f t="shared" ca="1" si="16"/>
        <v>9.6308356161395922E-2</v>
      </c>
      <c r="S20" s="32">
        <v>5.6384142738034205E-3</v>
      </c>
      <c r="T20" s="32">
        <f t="shared" ca="1" si="4"/>
        <v>7.1398375630252102E-3</v>
      </c>
      <c r="U20" s="32">
        <f t="shared" si="5"/>
        <v>0.14084507042253522</v>
      </c>
      <c r="V20" s="32">
        <f t="shared" ca="1" si="17"/>
        <v>0</v>
      </c>
      <c r="W20" s="8">
        <f t="shared" ca="1" si="6"/>
        <v>72917</v>
      </c>
      <c r="X20" s="8">
        <f t="shared" ca="1" si="20"/>
        <v>229971.02857142856</v>
      </c>
      <c r="Y20" s="22">
        <f t="shared" si="7"/>
        <v>0.9923982388235294</v>
      </c>
      <c r="Z20" s="8">
        <f t="shared" ca="1" si="18"/>
        <v>2427544.7714285715</v>
      </c>
      <c r="AA20" s="12">
        <f t="shared" ca="1" si="19"/>
        <v>1.167958575371586</v>
      </c>
      <c r="AB20" s="158">
        <f t="shared" si="21"/>
        <v>104800</v>
      </c>
      <c r="AC20" s="160">
        <f t="shared" si="22"/>
        <v>2.9520000000000018E-2</v>
      </c>
      <c r="AD20" s="162">
        <f t="shared" ca="1" si="23"/>
        <v>1.1582296995439951</v>
      </c>
      <c r="AE20" s="162">
        <f t="shared" ca="1" si="24"/>
        <v>1.1597556529397304</v>
      </c>
      <c r="AF20" s="85">
        <v>7.5154614111455518E-3</v>
      </c>
      <c r="AG20" s="85">
        <v>4.63399453763811E-2</v>
      </c>
      <c r="AH20" s="85">
        <v>4.7950090383302758E-3</v>
      </c>
      <c r="AL20" s="149">
        <f t="shared" si="25"/>
        <v>43927</v>
      </c>
      <c r="AM20" s="23">
        <f t="shared" si="26"/>
        <v>27701</v>
      </c>
    </row>
    <row r="21" spans="1:39">
      <c r="A21" s="7">
        <f t="shared" si="8"/>
        <v>43928</v>
      </c>
      <c r="B21" s="8">
        <f t="shared" si="9"/>
        <v>395000</v>
      </c>
      <c r="C21" s="144">
        <f t="shared" si="0"/>
        <v>395000</v>
      </c>
      <c r="D21" s="9">
        <v>395000</v>
      </c>
      <c r="E21" s="9">
        <v>139000</v>
      </c>
      <c r="F21" s="78">
        <v>0</v>
      </c>
      <c r="G21" s="29">
        <f t="shared" ca="1" si="1"/>
        <v>362609.71428571432</v>
      </c>
      <c r="H21" s="8">
        <f t="shared" ca="1" si="10"/>
        <v>2574528.9714285717</v>
      </c>
      <c r="I21" s="8">
        <f t="shared" si="11"/>
        <v>2804500.0000000005</v>
      </c>
      <c r="J21" s="8">
        <f t="shared" si="12"/>
        <v>30972</v>
      </c>
      <c r="K21" s="12">
        <f t="shared" ca="1" si="13"/>
        <v>1.168422264737381</v>
      </c>
      <c r="L21" s="48"/>
      <c r="M21" s="38">
        <f ca="1">IF(AND(I$2&gt;0,R14&lt;F14-0.02),0,IF(AND(N21&gt;=L$7,I$2&gt;0),0,IF(OR(AND(N21&gt;=C$1,N21&lt;D$1),N21&gt;=E$1),0,1)))</f>
        <v>1</v>
      </c>
      <c r="N21" s="179">
        <f t="shared" si="14"/>
        <v>43928</v>
      </c>
      <c r="O21" s="11">
        <f t="shared" si="2"/>
        <v>8.2485294117647066E-3</v>
      </c>
      <c r="P21" s="11">
        <f t="shared" ca="1" si="3"/>
        <v>7.5721440336134465E-3</v>
      </c>
      <c r="Q21" s="11">
        <f t="shared" ca="1" si="15"/>
        <v>0</v>
      </c>
      <c r="R21" s="32">
        <f t="shared" ca="1" si="16"/>
        <v>0.10174462868016862</v>
      </c>
      <c r="S21" s="32">
        <v>6.5352863307440723E-3</v>
      </c>
      <c r="T21" s="32">
        <f t="shared" ca="1" si="4"/>
        <v>7.5721440336134465E-3</v>
      </c>
      <c r="U21" s="32">
        <f t="shared" si="5"/>
        <v>0.14084507042253522</v>
      </c>
      <c r="V21" s="32">
        <f t="shared" ca="1" si="17"/>
        <v>0</v>
      </c>
      <c r="W21" s="8">
        <f t="shared" ca="1" si="6"/>
        <v>99307.7</v>
      </c>
      <c r="X21" s="8">
        <f t="shared" ca="1" si="20"/>
        <v>329278.72857142857</v>
      </c>
      <c r="Y21" s="22">
        <f t="shared" si="7"/>
        <v>0.99175147058823532</v>
      </c>
      <c r="Z21" s="8">
        <f t="shared" ca="1" si="18"/>
        <v>2574528.9714285717</v>
      </c>
      <c r="AA21" s="12">
        <f t="shared" ca="1" si="19"/>
        <v>1.1773723682969499</v>
      </c>
      <c r="AB21" s="158">
        <f t="shared" si="21"/>
        <v>105100</v>
      </c>
      <c r="AC21" s="160">
        <f t="shared" si="22"/>
        <v>2.949000000000002E-2</v>
      </c>
      <c r="AD21" s="162">
        <f t="shared" ca="1" si="23"/>
        <v>1.1640889588385557</v>
      </c>
      <c r="AE21" s="162">
        <f t="shared" ca="1" si="24"/>
        <v>1.168422264737381</v>
      </c>
      <c r="AF21" s="85">
        <v>8.4380433246253363E-3</v>
      </c>
      <c r="AG21" s="85">
        <v>4.9689479705391858E-2</v>
      </c>
      <c r="AH21" s="85">
        <v>5.3961624594716017E-3</v>
      </c>
      <c r="AL21" s="149">
        <f t="shared" si="25"/>
        <v>43928</v>
      </c>
      <c r="AM21" s="23">
        <f t="shared" si="26"/>
        <v>30972</v>
      </c>
    </row>
    <row r="22" spans="1:39">
      <c r="A22" s="7">
        <f t="shared" si="8"/>
        <v>43929</v>
      </c>
      <c r="B22" s="8">
        <f t="shared" si="9"/>
        <v>426659</v>
      </c>
      <c r="C22" s="144">
        <f t="shared" si="0"/>
        <v>426659</v>
      </c>
      <c r="D22" s="136">
        <v>426659</v>
      </c>
      <c r="E22" s="136">
        <v>149316</v>
      </c>
      <c r="F22" s="78">
        <v>0</v>
      </c>
      <c r="G22" s="29">
        <f t="shared" ca="1" si="1"/>
        <v>380281.71428571432</v>
      </c>
      <c r="H22" s="8">
        <f t="shared" ca="1" si="10"/>
        <v>2700000.1714285715</v>
      </c>
      <c r="I22" s="8">
        <f t="shared" si="11"/>
        <v>3029278.9000000004</v>
      </c>
      <c r="J22" s="8">
        <f t="shared" si="12"/>
        <v>31659</v>
      </c>
      <c r="K22" s="12">
        <f t="shared" ca="1" si="13"/>
        <v>1.1641577673550625</v>
      </c>
      <c r="L22" s="48"/>
      <c r="M22" s="38">
        <f ca="1">IF(AND(I$2&gt;0,R15&lt;F15-0.04),0,IF(AND(N22&gt;=L$8,I$2&gt;0),0,IF(OR(AND(N22&gt;=C$1,N22&lt;D$1),N22&gt;=E$1),0,1)))</f>
        <v>1</v>
      </c>
      <c r="N22" s="178">
        <f t="shared" si="14"/>
        <v>43929</v>
      </c>
      <c r="O22" s="11">
        <f t="shared" si="2"/>
        <v>8.9096438235294131E-3</v>
      </c>
      <c r="P22" s="11">
        <f t="shared" ca="1" si="3"/>
        <v>7.9411769747899166E-3</v>
      </c>
      <c r="Q22" s="11">
        <f t="shared" ca="1" si="15"/>
        <v>0</v>
      </c>
      <c r="R22" s="32">
        <f t="shared" ca="1" si="16"/>
        <v>0.10629126473299005</v>
      </c>
      <c r="S22" s="32">
        <v>7.5717821520016404E-3</v>
      </c>
      <c r="T22" s="32">
        <f t="shared" ca="1" si="4"/>
        <v>7.9411769747899166E-3</v>
      </c>
      <c r="U22" s="32">
        <f t="shared" si="5"/>
        <v>0.14084507042253522</v>
      </c>
      <c r="V22" s="32">
        <f t="shared" ca="1" si="17"/>
        <v>0</v>
      </c>
      <c r="W22" s="8">
        <f t="shared" ca="1" si="6"/>
        <v>120103.59999999999</v>
      </c>
      <c r="X22" s="8">
        <f t="shared" ca="1" si="20"/>
        <v>449382.32857142854</v>
      </c>
      <c r="Y22" s="22">
        <f t="shared" si="7"/>
        <v>0.99109035617647057</v>
      </c>
      <c r="Z22" s="8">
        <f t="shared" ca="1" si="18"/>
        <v>2700000.1714285715</v>
      </c>
      <c r="AA22" s="12">
        <f t="shared" ca="1" si="19"/>
        <v>1.1738402229588509</v>
      </c>
      <c r="AB22" s="158">
        <f t="shared" si="21"/>
        <v>105400</v>
      </c>
      <c r="AC22" s="160">
        <f t="shared" si="22"/>
        <v>2.9460000000000021E-2</v>
      </c>
      <c r="AD22" s="162">
        <f t="shared" ca="1" si="23"/>
        <v>1.1662900160462217</v>
      </c>
      <c r="AE22" s="162">
        <f t="shared" ca="1" si="24"/>
        <v>1.1641577673550625</v>
      </c>
      <c r="AF22" s="85">
        <v>9.5121360598734196E-3</v>
      </c>
      <c r="AG22" s="85">
        <v>5.369663338725264E-2</v>
      </c>
      <c r="AH22" s="85">
        <v>6.0770645255725925E-3</v>
      </c>
      <c r="AL22" s="149">
        <f t="shared" si="25"/>
        <v>43929</v>
      </c>
      <c r="AM22" s="23">
        <f t="shared" si="26"/>
        <v>31659</v>
      </c>
    </row>
    <row r="23" spans="1:39">
      <c r="A23" s="7">
        <f t="shared" si="8"/>
        <v>43930</v>
      </c>
      <c r="B23" s="8">
        <f t="shared" si="9"/>
        <v>466546</v>
      </c>
      <c r="C23" s="144">
        <f t="shared" si="0"/>
        <v>466546</v>
      </c>
      <c r="D23" s="136">
        <v>466546</v>
      </c>
      <c r="E23" s="136">
        <v>161504</v>
      </c>
      <c r="F23" s="78">
        <v>0</v>
      </c>
      <c r="G23" s="29">
        <f t="shared" ca="1" si="1"/>
        <v>403252.71428571432</v>
      </c>
      <c r="H23" s="8">
        <f t="shared" ca="1" si="10"/>
        <v>2863094.2714285715</v>
      </c>
      <c r="I23" s="8">
        <f t="shared" si="11"/>
        <v>3312476.6000000006</v>
      </c>
      <c r="J23" s="8">
        <f t="shared" si="12"/>
        <v>39887</v>
      </c>
      <c r="K23" s="12">
        <f t="shared" ca="1" si="13"/>
        <v>1.1950400325873207</v>
      </c>
      <c r="L23" s="48"/>
      <c r="M23" s="38">
        <f ca="1">IF(AND(I$2&gt;0,R16&lt;F16-0.06),0,IF(AND(N23&gt;=L$9,I$2&gt;0),0,IF(OR(AND(N23&gt;=C$1,N23&lt;D$1),N23&gt;=E$1),0,1)))</f>
        <v>1</v>
      </c>
      <c r="N23" s="179">
        <f t="shared" si="14"/>
        <v>43930</v>
      </c>
      <c r="O23" s="11">
        <f t="shared" si="2"/>
        <v>9.7425782352941193E-3</v>
      </c>
      <c r="P23" s="11">
        <f t="shared" ca="1" si="3"/>
        <v>8.4208655042016817E-3</v>
      </c>
      <c r="Q23" s="11">
        <f t="shared" ca="1" si="15"/>
        <v>0</v>
      </c>
      <c r="R23" s="32">
        <f t="shared" ca="1" si="16"/>
        <v>0.11227745867009065</v>
      </c>
      <c r="S23" s="32">
        <v>8.7688688874740205E-3</v>
      </c>
      <c r="T23" s="32">
        <f t="shared" ca="1" si="4"/>
        <v>8.4208655042016817E-3</v>
      </c>
      <c r="U23" s="32">
        <f t="shared" si="5"/>
        <v>0.14084507042253522</v>
      </c>
      <c r="V23" s="32">
        <f t="shared" ca="1" si="17"/>
        <v>0</v>
      </c>
      <c r="W23" s="8">
        <f t="shared" ca="1" si="6"/>
        <v>127551.5</v>
      </c>
      <c r="X23" s="8">
        <f t="shared" ca="1" si="20"/>
        <v>576933.82857142854</v>
      </c>
      <c r="Y23" s="22">
        <f t="shared" si="7"/>
        <v>0.99025742176470588</v>
      </c>
      <c r="Z23" s="8">
        <f t="shared" ca="1" si="18"/>
        <v>2863094.2714285715</v>
      </c>
      <c r="AA23" s="12">
        <f t="shared" ca="1" si="19"/>
        <v>1.2057831308112694</v>
      </c>
      <c r="AB23" s="158">
        <f t="shared" si="21"/>
        <v>105700</v>
      </c>
      <c r="AC23" s="160">
        <f t="shared" si="22"/>
        <v>2.9430000000000022E-2</v>
      </c>
      <c r="AD23" s="162">
        <f t="shared" ca="1" si="23"/>
        <v>1.1795988999711917</v>
      </c>
      <c r="AE23" s="162">
        <f t="shared" ca="1" si="24"/>
        <v>1.1950400325873207</v>
      </c>
      <c r="AF23" s="85">
        <v>1.0669091227585137E-2</v>
      </c>
      <c r="AG23" s="85">
        <v>5.8004104395222585E-2</v>
      </c>
      <c r="AH23" s="85">
        <v>6.7857625781119028E-3</v>
      </c>
      <c r="AL23" s="149">
        <f t="shared" si="25"/>
        <v>43930</v>
      </c>
      <c r="AM23" s="23">
        <f t="shared" si="26"/>
        <v>39887</v>
      </c>
    </row>
    <row r="24" spans="1:39">
      <c r="A24" s="7">
        <f t="shared" si="8"/>
        <v>43931</v>
      </c>
      <c r="B24" s="8">
        <f t="shared" si="9"/>
        <v>502000</v>
      </c>
      <c r="C24" s="144">
        <f t="shared" si="0"/>
        <v>502000</v>
      </c>
      <c r="D24" s="136">
        <v>502000</v>
      </c>
      <c r="E24" s="136">
        <v>173258</v>
      </c>
      <c r="F24" s="78">
        <v>0</v>
      </c>
      <c r="G24" s="29">
        <f t="shared" ca="1" si="1"/>
        <v>420741.71428571432</v>
      </c>
      <c r="H24" s="8">
        <f t="shared" ca="1" si="10"/>
        <v>2987266.1714285715</v>
      </c>
      <c r="I24" s="8">
        <f t="shared" si="11"/>
        <v>3564200.0000000005</v>
      </c>
      <c r="J24" s="8">
        <f t="shared" si="12"/>
        <v>35454</v>
      </c>
      <c r="K24" s="12">
        <f t="shared" ca="1" si="13"/>
        <v>1.1661572727423324</v>
      </c>
      <c r="L24" s="48"/>
      <c r="M24" s="39">
        <f ca="1">IF(AND(I$2&gt;0,R17&lt;F17-0.1),0,IF(AND(N24&gt;=L$10,I$2&gt;0),0,IF(OR(AND(N24&gt;=C$1,N24&lt;D$1),N24&gt;=E$1),0,1)))</f>
        <v>1</v>
      </c>
      <c r="N24" s="179">
        <f t="shared" si="14"/>
        <v>43931</v>
      </c>
      <c r="O24" s="11">
        <f t="shared" si="2"/>
        <v>1.0482941176470589E-2</v>
      </c>
      <c r="P24" s="11">
        <f t="shared" ca="1" si="3"/>
        <v>8.7860769747899158E-3</v>
      </c>
      <c r="Q24" s="11">
        <f t="shared" ca="1" si="15"/>
        <v>0</v>
      </c>
      <c r="R24" s="32">
        <f t="shared" ca="1" si="16"/>
        <v>0.11669628679245293</v>
      </c>
      <c r="S24" s="32">
        <v>1.0150451005412018E-2</v>
      </c>
      <c r="T24" s="32">
        <f t="shared" ca="1" si="4"/>
        <v>8.7860769747899158E-3</v>
      </c>
      <c r="U24" s="32">
        <f t="shared" si="5"/>
        <v>0.14084507042253522</v>
      </c>
      <c r="V24" s="32">
        <f t="shared" ca="1" si="17"/>
        <v>0</v>
      </c>
      <c r="W24" s="8">
        <f t="shared" ca="1" si="6"/>
        <v>137257.19999999998</v>
      </c>
      <c r="X24" s="8">
        <f t="shared" ca="1" si="20"/>
        <v>714191.0285714285</v>
      </c>
      <c r="Y24" s="22">
        <f t="shared" si="7"/>
        <v>0.98951705882352936</v>
      </c>
      <c r="Z24" s="8">
        <f t="shared" ca="1" si="18"/>
        <v>2987266.1714285715</v>
      </c>
      <c r="AA24" s="12">
        <f t="shared" ca="1" si="19"/>
        <v>1.1776304293323661</v>
      </c>
      <c r="AB24" s="158">
        <f t="shared" si="21"/>
        <v>106000</v>
      </c>
      <c r="AC24" s="160">
        <f t="shared" si="22"/>
        <v>2.9400000000000023E-2</v>
      </c>
      <c r="AD24" s="162">
        <f t="shared" ca="1" si="23"/>
        <v>1.1805986526648264</v>
      </c>
      <c r="AE24" s="162">
        <f t="shared" ca="1" si="24"/>
        <v>1.1661572727423324</v>
      </c>
      <c r="AF24" s="85">
        <v>1.1945303859554088E-2</v>
      </c>
      <c r="AG24" s="85">
        <v>6.2369968584438149E-2</v>
      </c>
      <c r="AH24" s="85">
        <v>7.5666178445609493E-3</v>
      </c>
      <c r="AL24" s="149">
        <f t="shared" si="25"/>
        <v>43931</v>
      </c>
      <c r="AM24" s="23">
        <f t="shared" si="26"/>
        <v>35454</v>
      </c>
    </row>
    <row r="25" spans="1:39">
      <c r="A25" s="7">
        <f t="shared" si="8"/>
        <v>43932</v>
      </c>
      <c r="B25" s="8">
        <f t="shared" si="9"/>
        <v>531257</v>
      </c>
      <c r="C25" s="144">
        <f t="shared" si="0"/>
        <v>531257</v>
      </c>
      <c r="D25" s="136">
        <v>531257</v>
      </c>
      <c r="E25" s="136">
        <v>180458</v>
      </c>
      <c r="F25" s="78">
        <v>0</v>
      </c>
      <c r="G25" s="29">
        <f t="shared" ca="1" si="1"/>
        <v>430666.71428571432</v>
      </c>
      <c r="H25" s="8">
        <f t="shared" ca="1" si="10"/>
        <v>3057733.6714285715</v>
      </c>
      <c r="I25" s="8">
        <f t="shared" si="11"/>
        <v>3771924.7000000007</v>
      </c>
      <c r="J25" s="8">
        <f t="shared" si="12"/>
        <v>29257</v>
      </c>
      <c r="K25" s="12">
        <f t="shared" ca="1" si="13"/>
        <v>1.1339547665080445</v>
      </c>
      <c r="L25" s="48"/>
      <c r="M25" s="47">
        <f ca="1">IF(AND(I$2&gt;0,R18&lt;F18-0.12),0,IF(AND(N25&gt;=L$4,I$2&gt;0),0,IF(OR(AND(N25&gt;=C$1,N25&lt;D$1),N25&gt;=E$1),0,1)))</f>
        <v>1</v>
      </c>
      <c r="N25" s="180">
        <f t="shared" si="14"/>
        <v>43932</v>
      </c>
      <c r="O25" s="11">
        <f t="shared" si="2"/>
        <v>1.1093896176470591E-2</v>
      </c>
      <c r="P25" s="11">
        <f t="shared" ca="1" si="3"/>
        <v>8.9933343277310927E-3</v>
      </c>
      <c r="Q25" s="11">
        <f t="shared" ca="1" si="15"/>
        <v>0</v>
      </c>
      <c r="R25" s="32">
        <f t="shared" ca="1" si="16"/>
        <v>0.11899041767235598</v>
      </c>
      <c r="S25" s="32">
        <v>1.1743719129149012E-2</v>
      </c>
      <c r="T25" s="32">
        <f t="shared" ca="1" si="4"/>
        <v>8.9933343277310927E-3</v>
      </c>
      <c r="U25" s="32">
        <f t="shared" si="5"/>
        <v>0.14084507042253522</v>
      </c>
      <c r="V25" s="32">
        <f t="shared" ca="1" si="17"/>
        <v>0</v>
      </c>
      <c r="W25" s="8">
        <f t="shared" ca="1" si="6"/>
        <v>129582.09999999999</v>
      </c>
      <c r="X25" s="8">
        <f t="shared" ca="1" si="20"/>
        <v>843773.12857142847</v>
      </c>
      <c r="Y25" s="22">
        <f t="shared" si="7"/>
        <v>0.98890610382352939</v>
      </c>
      <c r="Z25" s="8">
        <f t="shared" ca="1" si="18"/>
        <v>3057733.6714285715</v>
      </c>
      <c r="AA25" s="12">
        <f t="shared" ca="1" si="19"/>
        <v>1.1459678803882796</v>
      </c>
      <c r="AB25" s="158">
        <f t="shared" si="21"/>
        <v>106300</v>
      </c>
      <c r="AC25" s="160">
        <f t="shared" si="22"/>
        <v>2.9370000000000025E-2</v>
      </c>
      <c r="AD25" s="162">
        <f t="shared" ca="1" si="23"/>
        <v>1.1500560196251883</v>
      </c>
      <c r="AE25" s="162">
        <f t="shared" ca="1" si="24"/>
        <v>1.1339547665080445</v>
      </c>
      <c r="AF25" s="85">
        <v>1.3409804088472956E-2</v>
      </c>
      <c r="AG25" s="85">
        <v>6.6986119321580773E-2</v>
      </c>
      <c r="AH25" s="85">
        <v>8.4672542171197532E-3</v>
      </c>
      <c r="AL25" s="149">
        <f t="shared" si="25"/>
        <v>43932</v>
      </c>
      <c r="AM25" s="23">
        <f t="shared" si="26"/>
        <v>29257</v>
      </c>
    </row>
    <row r="26" spans="1:39">
      <c r="A26" s="7">
        <f t="shared" si="8"/>
        <v>43933</v>
      </c>
      <c r="B26" s="8">
        <f t="shared" si="9"/>
        <v>560402</v>
      </c>
      <c r="C26" s="144">
        <f t="shared" si="0"/>
        <v>560402</v>
      </c>
      <c r="D26" s="136">
        <v>560402</v>
      </c>
      <c r="E26" s="136">
        <v>189415</v>
      </c>
      <c r="F26" s="78">
        <v>0</v>
      </c>
      <c r="G26" s="29">
        <f t="shared" ca="1" si="1"/>
        <v>441560.71428571432</v>
      </c>
      <c r="H26" s="8">
        <f t="shared" ca="1" si="10"/>
        <v>3135081.0714285714</v>
      </c>
      <c r="I26" s="8">
        <f t="shared" si="11"/>
        <v>3978854.2000000007</v>
      </c>
      <c r="J26" s="8">
        <f t="shared" si="12"/>
        <v>29145</v>
      </c>
      <c r="K26" s="12">
        <f t="shared" ca="1" si="13"/>
        <v>1.1301497443618169</v>
      </c>
      <c r="L26" s="48"/>
      <c r="M26" s="46">
        <f ca="1">IF(AND(I$2&gt;0,R19&lt;F19-0.12),0,IF(AND(N26&gt;=L$5,I$2&gt;0),0,IF(OR(AND(N26&gt;=C$1,N26&lt;D$1),N26&gt;=E$1),0,1)))</f>
        <v>1</v>
      </c>
      <c r="N26" s="177">
        <f t="shared" si="14"/>
        <v>43933</v>
      </c>
      <c r="O26" s="11">
        <f t="shared" si="2"/>
        <v>1.1702512352941178E-2</v>
      </c>
      <c r="P26" s="11">
        <f t="shared" ca="1" si="3"/>
        <v>9.2208266806722682E-3</v>
      </c>
      <c r="Q26" s="11">
        <f t="shared" ca="1" si="15"/>
        <v>0</v>
      </c>
      <c r="R26" s="32">
        <f t="shared" ca="1" si="16"/>
        <v>0.12153275194317889</v>
      </c>
      <c r="S26" s="32">
        <v>1.3579520127364009E-2</v>
      </c>
      <c r="T26" s="32">
        <f t="shared" ca="1" si="4"/>
        <v>9.2208266806722682E-3</v>
      </c>
      <c r="U26" s="32">
        <f t="shared" si="5"/>
        <v>0.14084507042253522</v>
      </c>
      <c r="V26" s="32">
        <f t="shared" ca="1" si="17"/>
        <v>0</v>
      </c>
      <c r="W26" s="8">
        <f t="shared" ca="1" si="6"/>
        <v>156881.60000000001</v>
      </c>
      <c r="X26" s="8">
        <f t="shared" ca="1" si="20"/>
        <v>1000654.7285714285</v>
      </c>
      <c r="Y26" s="22">
        <f t="shared" si="7"/>
        <v>0.98829748764705883</v>
      </c>
      <c r="Z26" s="8">
        <f t="shared" ca="1" si="18"/>
        <v>3135081.0714285714</v>
      </c>
      <c r="AA26" s="12">
        <f t="shared" ca="1" si="19"/>
        <v>1.1428281613311717</v>
      </c>
      <c r="AB26" s="158">
        <f t="shared" si="21"/>
        <v>106600</v>
      </c>
      <c r="AC26" s="160">
        <f t="shared" si="22"/>
        <v>2.9340000000000026E-2</v>
      </c>
      <c r="AD26" s="162">
        <f t="shared" ca="1" si="23"/>
        <v>1.1320522554349308</v>
      </c>
      <c r="AE26" s="162">
        <f t="shared" ca="1" si="24"/>
        <v>1.1301497443618169</v>
      </c>
      <c r="AF26" s="85">
        <v>1.5070955796794081E-2</v>
      </c>
      <c r="AG26" s="85">
        <v>7.1990771262600686E-2</v>
      </c>
      <c r="AH26" s="85">
        <v>9.4797127126066867E-3</v>
      </c>
      <c r="AL26" s="149">
        <f t="shared" si="25"/>
        <v>43933</v>
      </c>
      <c r="AM26" s="23">
        <f t="shared" si="26"/>
        <v>29145</v>
      </c>
    </row>
    <row r="27" spans="1:39">
      <c r="A27" s="7">
        <f t="shared" si="8"/>
        <v>43934</v>
      </c>
      <c r="B27" s="8">
        <f t="shared" ca="1" si="9"/>
        <v>596046.98059787299</v>
      </c>
      <c r="C27" s="144">
        <f t="shared" si="0"/>
        <v>0</v>
      </c>
      <c r="D27" s="136"/>
      <c r="E27" s="136"/>
      <c r="F27" s="78">
        <v>0</v>
      </c>
      <c r="G27" s="29">
        <f t="shared" ca="1" si="1"/>
        <v>455109.69488358725</v>
      </c>
      <c r="H27" s="8">
        <f t="shared" ca="1" si="10"/>
        <v>3231278.8336734693</v>
      </c>
      <c r="I27" s="8">
        <f t="shared" ca="1" si="11"/>
        <v>4231933.5622448986</v>
      </c>
      <c r="J27" s="8">
        <f t="shared" ca="1" si="12"/>
        <v>35644.980597872949</v>
      </c>
      <c r="K27" s="12">
        <f t="shared" ca="1" si="13"/>
        <v>1.1294542006559045</v>
      </c>
      <c r="L27" s="48"/>
      <c r="M27" s="38">
        <f ca="1">IF(AND(I$2&gt;0,R20&lt;F20),0,IF(AND(N27&gt;=L$6,I$2&gt;0),0,IF(OR(AND(N27&gt;=C$1,N27&lt;D$1),N27&gt;=E$1),0,1)))</f>
        <v>1</v>
      </c>
      <c r="N27" s="179">
        <f t="shared" si="14"/>
        <v>43934</v>
      </c>
      <c r="O27" s="11">
        <f t="shared" ca="1" si="2"/>
        <v>1.2446863418367348E-2</v>
      </c>
      <c r="P27" s="11" t="str">
        <f t="shared" si="3"/>
        <v/>
      </c>
      <c r="Q27" s="11">
        <f t="shared" ca="1" si="15"/>
        <v>0</v>
      </c>
      <c r="R27" s="32">
        <f t="shared" ca="1" si="16"/>
        <v>0.12478264880297432</v>
      </c>
      <c r="S27" s="32">
        <v>1.5692742203588846E-2</v>
      </c>
      <c r="T27" s="32">
        <f t="shared" ca="1" si="4"/>
        <v>9.5037612755102044E-3</v>
      </c>
      <c r="U27" s="32">
        <f t="shared" si="5"/>
        <v>0.14084507042253522</v>
      </c>
      <c r="V27" s="32">
        <f t="shared" ca="1" si="17"/>
        <v>0</v>
      </c>
      <c r="W27" s="8">
        <f t="shared" ca="1" si="6"/>
        <v>178089.3</v>
      </c>
      <c r="X27" s="8">
        <f t="shared" ca="1" si="20"/>
        <v>1178744.0285714285</v>
      </c>
      <c r="Y27" s="22">
        <f t="shared" ca="1" si="7"/>
        <v>0.98755313658163268</v>
      </c>
      <c r="Z27" s="8">
        <f t="shared" ca="1" si="18"/>
        <v>3231278.8336734693</v>
      </c>
      <c r="AA27" s="12">
        <f t="shared" ca="1" si="19"/>
        <v>1.1428281613311717</v>
      </c>
      <c r="AB27" s="158">
        <f t="shared" si="21"/>
        <v>106900</v>
      </c>
      <c r="AC27" s="160">
        <f t="shared" si="22"/>
        <v>2.9310000000000027E-2</v>
      </c>
      <c r="AD27" s="162">
        <f t="shared" ca="1" si="23"/>
        <v>1.1298019725088606</v>
      </c>
      <c r="AE27" s="162">
        <f t="shared" ca="1" si="24"/>
        <v>1.1294542006559045</v>
      </c>
      <c r="AF27" s="85">
        <v>1.7003262079624014E-2</v>
      </c>
      <c r="AG27" s="85">
        <v>7.7617505456019559E-2</v>
      </c>
      <c r="AH27" s="85">
        <v>1.0653780262508225E-2</v>
      </c>
      <c r="AL27" s="149">
        <f t="shared" si="25"/>
        <v>43934</v>
      </c>
      <c r="AM27" s="23">
        <f t="shared" si="26"/>
        <v>-560402</v>
      </c>
    </row>
    <row r="28" spans="1:39">
      <c r="A28" s="14">
        <f t="shared" si="8"/>
        <v>43935</v>
      </c>
      <c r="B28" s="8">
        <f t="shared" ca="1" si="9"/>
        <v>632763.09178683686</v>
      </c>
      <c r="C28" s="144">
        <f t="shared" si="0"/>
        <v>0</v>
      </c>
      <c r="D28" s="136"/>
      <c r="E28" s="136"/>
      <c r="F28" s="78">
        <v>0</v>
      </c>
      <c r="G28" s="29">
        <f t="shared" ca="1" si="1"/>
        <v>466742.80607255118</v>
      </c>
      <c r="H28" s="8">
        <f t="shared" ca="1" si="10"/>
        <v>3313873.9231151133</v>
      </c>
      <c r="I28" s="8">
        <f t="shared" ca="1" si="11"/>
        <v>4492617.9516865425</v>
      </c>
      <c r="J28" s="8">
        <f t="shared" ca="1" si="12"/>
        <v>36716.1111889639</v>
      </c>
      <c r="K28" s="12">
        <f t="shared" ca="1" si="13"/>
        <v>1.1286035352964188</v>
      </c>
      <c r="L28" s="48"/>
      <c r="M28" s="38">
        <f ca="1">IF(AND(I$2&gt;0,R21&lt;F21-0.02),0,IF(AND(N28&gt;=L$7,I$2&gt;0),0,IF(OR(AND(N28&gt;=C$1,N28&lt;D$1),N28&gt;=E$1),0,1)))</f>
        <v>1</v>
      </c>
      <c r="N28" s="179">
        <f t="shared" si="14"/>
        <v>43935</v>
      </c>
      <c r="O28" s="11">
        <f t="shared" ca="1" si="2"/>
        <v>1.3213582210842772E-2</v>
      </c>
      <c r="P28" s="11" t="str">
        <f t="shared" si="3"/>
        <v/>
      </c>
      <c r="Q28" s="11">
        <f t="shared" ca="1" si="15"/>
        <v>0</v>
      </c>
      <c r="R28" s="32">
        <f t="shared" ca="1" si="16"/>
        <v>0.12748348285265215</v>
      </c>
      <c r="S28" s="32">
        <v>1.8122705176377697E-2</v>
      </c>
      <c r="T28" s="32">
        <f t="shared" ca="1" si="4"/>
        <v>9.746688009162098E-3</v>
      </c>
      <c r="U28" s="32">
        <f t="shared" si="5"/>
        <v>0.14084507042253522</v>
      </c>
      <c r="V28" s="32">
        <f t="shared" ca="1" si="17"/>
        <v>0</v>
      </c>
      <c r="W28" s="8">
        <f t="shared" ca="1" si="6"/>
        <v>191451.5</v>
      </c>
      <c r="X28" s="8">
        <f t="shared" ca="1" si="20"/>
        <v>1370195.5285714285</v>
      </c>
      <c r="Y28" s="22">
        <f t="shared" ca="1" si="7"/>
        <v>0.98678641778915721</v>
      </c>
      <c r="Z28" s="8">
        <f t="shared" ca="1" si="18"/>
        <v>3313873.9231151133</v>
      </c>
      <c r="AA28" s="12">
        <f t="shared" ca="1" si="19"/>
        <v>1.1428281613311717</v>
      </c>
      <c r="AB28" s="158">
        <f t="shared" si="21"/>
        <v>107200</v>
      </c>
      <c r="AC28" s="160">
        <f t="shared" si="22"/>
        <v>2.9280000000000028E-2</v>
      </c>
      <c r="AD28" s="162">
        <f t="shared" ca="1" si="23"/>
        <v>1.1290288679761615</v>
      </c>
      <c r="AE28" s="162">
        <f t="shared" ca="1" si="24"/>
        <v>1.1286035352964188</v>
      </c>
      <c r="AF28" s="85">
        <v>1.9152104209384319E-2</v>
      </c>
      <c r="AG28" s="85">
        <v>8.3871680087240816E-2</v>
      </c>
      <c r="AH28" s="85">
        <v>1.1920856950564419E-2</v>
      </c>
      <c r="AL28" s="149">
        <f t="shared" si="25"/>
        <v>43935</v>
      </c>
      <c r="AM28" s="23">
        <f t="shared" si="26"/>
        <v>0</v>
      </c>
    </row>
    <row r="29" spans="1:39">
      <c r="A29" s="14">
        <f t="shared" si="8"/>
        <v>43936</v>
      </c>
      <c r="B29" s="8">
        <f t="shared" ca="1" si="9"/>
        <v>670389.34757309768</v>
      </c>
      <c r="C29" s="144">
        <f t="shared" si="0"/>
        <v>0</v>
      </c>
      <c r="D29" s="136"/>
      <c r="E29" s="136"/>
      <c r="F29" s="78">
        <v>0</v>
      </c>
      <c r="G29" s="29">
        <f t="shared" ca="1" si="1"/>
        <v>477404.06185881206</v>
      </c>
      <c r="H29" s="8">
        <f t="shared" ca="1" si="10"/>
        <v>3389568.8391975653</v>
      </c>
      <c r="I29" s="8">
        <f t="shared" ca="1" si="11"/>
        <v>4759764.3677689945</v>
      </c>
      <c r="J29" s="8">
        <f t="shared" ca="1" si="12"/>
        <v>37626.255786260866</v>
      </c>
      <c r="K29" s="12">
        <f t="shared" ca="1" si="13"/>
        <v>1.1277273074685559</v>
      </c>
      <c r="L29" s="48"/>
      <c r="M29" s="38">
        <f ca="1">IF(AND(I$2&gt;0,R22&lt;F22-0.04),0,IF(AND(N29&gt;=L$8,I$2&gt;0),0,IF(OR(AND(N29&gt;=C$1,N29&lt;D$1),N29&gt;=E$1),0,1)))</f>
        <v>1</v>
      </c>
      <c r="N29" s="178">
        <f t="shared" si="14"/>
        <v>43936</v>
      </c>
      <c r="O29" s="11">
        <f t="shared" ca="1" si="2"/>
        <v>1.3999306964026454E-2</v>
      </c>
      <c r="P29" s="11" t="str">
        <f t="shared" si="3"/>
        <v/>
      </c>
      <c r="Q29" s="11">
        <f t="shared" ca="1" si="15"/>
        <v>0</v>
      </c>
      <c r="R29" s="32">
        <f t="shared" ca="1" si="16"/>
        <v>0.12989831450576991</v>
      </c>
      <c r="S29" s="32">
        <v>2.0913541433676758E-2</v>
      </c>
      <c r="T29" s="32">
        <f t="shared" ca="1" si="4"/>
        <v>9.9693201152869573E-3</v>
      </c>
      <c r="U29" s="32">
        <f t="shared" si="5"/>
        <v>0.14084507042253522</v>
      </c>
      <c r="V29" s="32">
        <f t="shared" ca="1" si="17"/>
        <v>0</v>
      </c>
      <c r="W29" s="8">
        <f t="shared" ca="1" si="6"/>
        <v>209698.5</v>
      </c>
      <c r="X29" s="8">
        <f t="shared" ca="1" si="20"/>
        <v>1579894.0285714285</v>
      </c>
      <c r="Y29" s="22">
        <f t="shared" ca="1" si="7"/>
        <v>0.9860006930359736</v>
      </c>
      <c r="Z29" s="8">
        <f t="shared" ca="1" si="18"/>
        <v>3389568.8391975653</v>
      </c>
      <c r="AA29" s="12">
        <f t="shared" ca="1" si="19"/>
        <v>1.1428281613311717</v>
      </c>
      <c r="AB29" s="158">
        <f t="shared" si="21"/>
        <v>107500</v>
      </c>
      <c r="AC29" s="160">
        <f t="shared" si="22"/>
        <v>2.9250000000000029E-2</v>
      </c>
      <c r="AD29" s="162">
        <f t="shared" ca="1" si="23"/>
        <v>1.1281654213824872</v>
      </c>
      <c r="AE29" s="162">
        <f t="shared" ca="1" si="24"/>
        <v>1.1277273074685559</v>
      </c>
      <c r="AF29" s="85">
        <v>2.1564543953945112E-2</v>
      </c>
      <c r="AG29" s="85">
        <v>8.9998191775089317E-2</v>
      </c>
      <c r="AH29" s="85">
        <v>1.3361834379410869E-2</v>
      </c>
      <c r="AL29" s="149">
        <f t="shared" si="25"/>
        <v>43936</v>
      </c>
      <c r="AM29" s="23">
        <f t="shared" si="26"/>
        <v>0</v>
      </c>
    </row>
    <row r="30" spans="1:39">
      <c r="A30" s="14">
        <f t="shared" si="8"/>
        <v>43937</v>
      </c>
      <c r="B30" s="8">
        <f t="shared" ca="1" si="9"/>
        <v>708845.17594842555</v>
      </c>
      <c r="C30" s="144">
        <f t="shared" si="0"/>
        <v>0</v>
      </c>
      <c r="D30" s="136"/>
      <c r="E30" s="136"/>
      <c r="F30" s="78">
        <v>0</v>
      </c>
      <c r="G30" s="29">
        <f t="shared" ca="1" si="1"/>
        <v>486324.89023413992</v>
      </c>
      <c r="H30" s="8">
        <f t="shared" ca="1" si="10"/>
        <v>3452906.7206623931</v>
      </c>
      <c r="I30" s="8">
        <f t="shared" ca="1" si="11"/>
        <v>5032800.7492338223</v>
      </c>
      <c r="J30" s="8">
        <f t="shared" ca="1" si="12"/>
        <v>38455.828375327859</v>
      </c>
      <c r="K30" s="12">
        <f t="shared" ca="1" si="13"/>
        <v>1.1268293590935627</v>
      </c>
      <c r="L30" s="48"/>
      <c r="M30" s="38">
        <f ca="1">IF(AND(I$2&gt;0,R23&lt;F23-0.06),0,IF(AND(N30&gt;=L$9,I$2&gt;0),0,IF(OR(AND(N30&gt;=C$1,N30&lt;D$1),N30&gt;=E$1),0,1)))</f>
        <v>1</v>
      </c>
      <c r="N30" s="178">
        <f t="shared" si="14"/>
        <v>43937</v>
      </c>
      <c r="O30" s="11">
        <f t="shared" ca="1" si="2"/>
        <v>1.480235514480536E-2</v>
      </c>
      <c r="P30" s="11" t="str">
        <f t="shared" si="3"/>
        <v/>
      </c>
      <c r="Q30" s="11">
        <f t="shared" ca="1" si="15"/>
        <v>0</v>
      </c>
      <c r="R30" s="32">
        <f t="shared" ca="1" si="16"/>
        <v>0.13182201570168445</v>
      </c>
      <c r="S30" s="32">
        <v>2.411454691738717E-2</v>
      </c>
      <c r="T30" s="32">
        <f t="shared" ca="1" si="4"/>
        <v>1.0155608001948216E-2</v>
      </c>
      <c r="U30" s="32">
        <f t="shared" si="5"/>
        <v>0.14084507042253522</v>
      </c>
      <c r="V30" s="32">
        <f t="shared" ca="1" si="17"/>
        <v>0</v>
      </c>
      <c r="W30" s="8">
        <f t="shared" ca="1" si="6"/>
        <v>227200</v>
      </c>
      <c r="X30" s="8">
        <f t="shared" ca="1" si="20"/>
        <v>1807094.0285714285</v>
      </c>
      <c r="Y30" s="22">
        <f t="shared" ca="1" si="7"/>
        <v>0.98519764485519468</v>
      </c>
      <c r="Z30" s="8">
        <f t="shared" ca="1" si="18"/>
        <v>3452906.7206623931</v>
      </c>
      <c r="AA30" s="12">
        <f t="shared" ca="1" si="19"/>
        <v>1.1428281613311717</v>
      </c>
      <c r="AB30" s="158">
        <f t="shared" si="21"/>
        <v>107800</v>
      </c>
      <c r="AC30" s="160">
        <f t="shared" si="22"/>
        <v>2.9220000000000031E-2</v>
      </c>
      <c r="AD30" s="162">
        <f t="shared" ca="1" si="23"/>
        <v>1.1272783332810592</v>
      </c>
      <c r="AE30" s="162">
        <f t="shared" ca="1" si="24"/>
        <v>1.1268293590935627</v>
      </c>
      <c r="AF30" s="85">
        <v>2.4253333246908742E-2</v>
      </c>
      <c r="AG30" s="85">
        <v>9.6363770808425744E-2</v>
      </c>
      <c r="AH30" s="85">
        <v>1.4961202239964519E-2</v>
      </c>
      <c r="AL30" s="149">
        <f t="shared" si="25"/>
        <v>43937</v>
      </c>
      <c r="AM30" s="23">
        <f t="shared" si="26"/>
        <v>0</v>
      </c>
    </row>
    <row r="31" spans="1:39">
      <c r="A31" s="7">
        <f t="shared" si="8"/>
        <v>43938</v>
      </c>
      <c r="B31" s="8">
        <f t="shared" ca="1" si="9"/>
        <v>747988.40197512438</v>
      </c>
      <c r="C31" s="144">
        <f t="shared" si="0"/>
        <v>0</v>
      </c>
      <c r="D31" s="136"/>
      <c r="E31" s="136"/>
      <c r="F31" s="78">
        <v>0</v>
      </c>
      <c r="G31" s="29">
        <f t="shared" ca="1" si="1"/>
        <v>493468.11626083869</v>
      </c>
      <c r="H31" s="8">
        <f t="shared" ca="1" si="10"/>
        <v>3503623.6254519545</v>
      </c>
      <c r="I31" s="8">
        <f t="shared" ca="1" si="11"/>
        <v>5310717.6540233837</v>
      </c>
      <c r="J31" s="8">
        <f t="shared" ca="1" si="12"/>
        <v>39143.226026698794</v>
      </c>
      <c r="K31" s="12">
        <f t="shared" ca="1" si="13"/>
        <v>1.1259116130176627</v>
      </c>
      <c r="L31" s="48"/>
      <c r="M31" s="39">
        <f ca="1">IF(AND(I$2&gt;0,R24&lt;F24-0.1),0,IF(AND(N31&gt;=L$10,I$2&gt;0),0,IF(OR(AND(N31&gt;=C$1,N31&lt;D$1),N31&gt;=E$1),0,1)))</f>
        <v>1</v>
      </c>
      <c r="N31" s="178">
        <f t="shared" si="14"/>
        <v>43938</v>
      </c>
      <c r="O31" s="11">
        <f t="shared" ca="1" si="2"/>
        <v>1.5619757805951128E-2</v>
      </c>
      <c r="P31" s="11" t="str">
        <f t="shared" si="3"/>
        <v/>
      </c>
      <c r="Q31" s="11">
        <f t="shared" ca="1" si="15"/>
        <v>0</v>
      </c>
      <c r="R31" s="32">
        <f t="shared" ca="1" si="16"/>
        <v>0.13325008615776038</v>
      </c>
      <c r="S31" s="32">
        <v>2.7780473658877026E-2</v>
      </c>
      <c r="T31" s="32">
        <f t="shared" ca="1" si="4"/>
        <v>1.0304775368976338E-2</v>
      </c>
      <c r="U31" s="32">
        <f t="shared" si="5"/>
        <v>0.14084507042253522</v>
      </c>
      <c r="V31" s="32">
        <f t="shared" ca="1" si="17"/>
        <v>0</v>
      </c>
      <c r="W31" s="8">
        <f t="shared" ca="1" si="6"/>
        <v>244950</v>
      </c>
      <c r="X31" s="8">
        <f t="shared" ca="1" si="20"/>
        <v>2052044.0285714285</v>
      </c>
      <c r="Y31" s="22">
        <f t="shared" ca="1" si="7"/>
        <v>0.98438024219404885</v>
      </c>
      <c r="Z31" s="8">
        <f t="shared" ca="1" si="18"/>
        <v>3503623.6254519545</v>
      </c>
      <c r="AA31" s="12">
        <f t="shared" ca="1" si="19"/>
        <v>1.1428281613311717</v>
      </c>
      <c r="AB31" s="158">
        <f t="shared" si="21"/>
        <v>108100</v>
      </c>
      <c r="AC31" s="160">
        <f t="shared" si="22"/>
        <v>2.9190000000000032E-2</v>
      </c>
      <c r="AD31" s="162">
        <f t="shared" ca="1" si="23"/>
        <v>1.1263704860556127</v>
      </c>
      <c r="AE31" s="162">
        <f t="shared" ca="1" si="24"/>
        <v>1.1259116130176627</v>
      </c>
      <c r="AF31" s="85">
        <v>2.7245256711872806E-2</v>
      </c>
      <c r="AG31" s="85">
        <v>0.10292369138574416</v>
      </c>
      <c r="AH31" s="85">
        <v>1.6736286002305756E-2</v>
      </c>
      <c r="AL31" s="149">
        <f t="shared" si="25"/>
        <v>43938</v>
      </c>
      <c r="AM31" s="23">
        <f t="shared" si="26"/>
        <v>0</v>
      </c>
    </row>
    <row r="32" spans="1:39">
      <c r="A32" s="15">
        <f t="shared" si="8"/>
        <v>43939</v>
      </c>
      <c r="B32" s="8">
        <f t="shared" ca="1" si="9"/>
        <v>787674.22217169788</v>
      </c>
      <c r="C32" s="144">
        <f t="shared" si="0"/>
        <v>0</v>
      </c>
      <c r="D32" s="136"/>
      <c r="E32" s="136"/>
      <c r="F32" s="78">
        <v>0</v>
      </c>
      <c r="G32" s="29">
        <f t="shared" ca="1" si="1"/>
        <v>498653.9364574122</v>
      </c>
      <c r="H32" s="8">
        <f t="shared" ca="1" si="10"/>
        <v>3540442.9488476263</v>
      </c>
      <c r="I32" s="8">
        <f t="shared" ca="1" si="11"/>
        <v>5592486.9774190551</v>
      </c>
      <c r="J32" s="8">
        <f t="shared" ca="1" si="12"/>
        <v>39685.820196573462</v>
      </c>
      <c r="K32" s="12">
        <f t="shared" ca="1" si="13"/>
        <v>1.1249774622373583</v>
      </c>
      <c r="L32" s="48"/>
      <c r="M32" s="47">
        <f ca="1">IF(AND(I$2&gt;0,R25&lt;F25-0.12),0,IF(AND(N32&gt;=L$4,I$2&gt;0),0,IF(OR(AND(N32&gt;=C$1,N32&lt;D$1),N32&gt;=E$1),0,1)))</f>
        <v>1</v>
      </c>
      <c r="N32" s="180">
        <f t="shared" si="14"/>
        <v>43939</v>
      </c>
      <c r="O32" s="11">
        <f t="shared" ca="1" si="2"/>
        <v>1.6448491110056043E-2</v>
      </c>
      <c r="P32" s="11" t="str">
        <f t="shared" si="3"/>
        <v/>
      </c>
      <c r="Q32" s="11">
        <f t="shared" ca="1" si="15"/>
        <v>0</v>
      </c>
      <c r="R32" s="32">
        <f t="shared" ca="1" si="16"/>
        <v>0.13413974895847008</v>
      </c>
      <c r="S32" s="32">
        <v>3.197172555496039E-2</v>
      </c>
      <c r="T32" s="32">
        <f t="shared" ca="1" si="4"/>
        <v>1.0413067496610666E-2</v>
      </c>
      <c r="U32" s="32">
        <f t="shared" si="5"/>
        <v>0.14084507042253522</v>
      </c>
      <c r="V32" s="32">
        <f t="shared" ca="1" si="17"/>
        <v>0</v>
      </c>
      <c r="W32" s="8">
        <f t="shared" ca="1" si="6"/>
        <v>183371.69999999998</v>
      </c>
      <c r="X32" s="8">
        <f t="shared" ca="1" si="20"/>
        <v>2235415.7285714285</v>
      </c>
      <c r="Y32" s="22">
        <f t="shared" ca="1" si="7"/>
        <v>0.98355150888994392</v>
      </c>
      <c r="Z32" s="8">
        <f t="shared" ca="1" si="18"/>
        <v>3540442.9488476263</v>
      </c>
      <c r="AA32" s="12">
        <f t="shared" ca="1" si="19"/>
        <v>1.1428281613311717</v>
      </c>
      <c r="AB32" s="158">
        <f t="shared" si="21"/>
        <v>108400</v>
      </c>
      <c r="AC32" s="160">
        <f t="shared" si="22"/>
        <v>2.9160000000000033E-2</v>
      </c>
      <c r="AD32" s="162">
        <f t="shared" ca="1" si="23"/>
        <v>1.1254445376275104</v>
      </c>
      <c r="AE32" s="162">
        <f t="shared" ca="1" si="24"/>
        <v>1.1249774622373583</v>
      </c>
      <c r="AF32" s="85">
        <v>3.0560165709034495E-2</v>
      </c>
      <c r="AG32" s="85">
        <v>0.10961105968207886</v>
      </c>
      <c r="AH32" s="85">
        <v>1.869829038251862E-2</v>
      </c>
      <c r="AL32" s="149">
        <f t="shared" si="25"/>
        <v>43939</v>
      </c>
      <c r="AM32" s="23">
        <f t="shared" si="26"/>
        <v>0</v>
      </c>
    </row>
    <row r="33" spans="1:39">
      <c r="A33" s="14">
        <f t="shared" si="8"/>
        <v>43940</v>
      </c>
      <c r="B33" s="8">
        <f t="shared" ca="1" si="9"/>
        <v>827743.82502673566</v>
      </c>
      <c r="C33" s="144">
        <f t="shared" si="0"/>
        <v>0</v>
      </c>
      <c r="D33" s="136"/>
      <c r="E33" s="136"/>
      <c r="F33" s="78">
        <v>0</v>
      </c>
      <c r="G33" s="29">
        <f t="shared" ca="1" si="1"/>
        <v>512896.53931244987</v>
      </c>
      <c r="H33" s="8">
        <f t="shared" ca="1" si="10"/>
        <v>3641565.4291183939</v>
      </c>
      <c r="I33" s="8">
        <f t="shared" ca="1" si="11"/>
        <v>5876981.1576898228</v>
      </c>
      <c r="J33" s="8">
        <f t="shared" ca="1" si="12"/>
        <v>40069.602855037752</v>
      </c>
      <c r="K33" s="12">
        <f t="shared" ca="1" si="13"/>
        <v>1.1240303624791943</v>
      </c>
      <c r="L33" s="48"/>
      <c r="M33" s="46">
        <f ca="1">IF(AND(I$2&gt;0,R26&lt;F26-0.12),0,IF(AND(N33&gt;=L$5,I$2&gt;0),0,IF(OR(AND(N33&gt;=C$1,N33&lt;D$1),N33&gt;=E$1),0,1)))</f>
        <v>1</v>
      </c>
      <c r="N33" s="177">
        <f t="shared" si="14"/>
        <v>43940</v>
      </c>
      <c r="O33" s="11">
        <f t="shared" ca="1" si="2"/>
        <v>1.7285238699087713E-2</v>
      </c>
      <c r="P33" s="11" t="str">
        <f t="shared" si="3"/>
        <v/>
      </c>
      <c r="Q33" s="11">
        <f t="shared" ca="1" si="15"/>
        <v>0</v>
      </c>
      <c r="R33" s="32">
        <f t="shared" ca="1" si="16"/>
        <v>0.13744872300065944</v>
      </c>
      <c r="S33" s="32">
        <v>3.6758251879900332E-2</v>
      </c>
      <c r="T33" s="32">
        <f t="shared" ca="1" si="4"/>
        <v>1.071048655623057E-2</v>
      </c>
      <c r="U33" s="32">
        <f t="shared" si="5"/>
        <v>0.14084507042253522</v>
      </c>
      <c r="V33" s="32">
        <f t="shared" ca="1" si="17"/>
        <v>0</v>
      </c>
      <c r="W33" s="8">
        <f t="shared" ca="1" si="6"/>
        <v>196677.09999999998</v>
      </c>
      <c r="X33" s="8">
        <f t="shared" ca="1" si="20"/>
        <v>2432092.8285714285</v>
      </c>
      <c r="Y33" s="22">
        <f t="shared" ca="1" si="7"/>
        <v>0.98271476130091229</v>
      </c>
      <c r="Z33" s="8">
        <f t="shared" ca="1" si="18"/>
        <v>3641565.4291183939</v>
      </c>
      <c r="AA33" s="12">
        <f t="shared" ca="1" si="19"/>
        <v>1.1428281613311717</v>
      </c>
      <c r="AB33" s="158">
        <f t="shared" si="21"/>
        <v>108700</v>
      </c>
      <c r="AC33" s="160">
        <f t="shared" si="22"/>
        <v>2.9130000000000034E-2</v>
      </c>
      <c r="AD33" s="162">
        <f t="shared" ca="1" si="23"/>
        <v>1.1245039123582763</v>
      </c>
      <c r="AE33" s="162">
        <f t="shared" ca="1" si="24"/>
        <v>1.1240303624791943</v>
      </c>
      <c r="AF33" s="85">
        <v>3.4238597352326199E-2</v>
      </c>
      <c r="AG33" s="85">
        <v>0.11638225432561027</v>
      </c>
      <c r="AH33" s="85">
        <v>2.0875830675106212E-2</v>
      </c>
      <c r="AL33" s="149">
        <f t="shared" si="25"/>
        <v>43940</v>
      </c>
      <c r="AM33" s="23">
        <f t="shared" si="26"/>
        <v>0</v>
      </c>
    </row>
    <row r="34" spans="1:39">
      <c r="A34" s="7">
        <f t="shared" si="8"/>
        <v>43941</v>
      </c>
      <c r="B34" s="8">
        <f t="shared" ca="1" si="9"/>
        <v>868923.20238371403</v>
      </c>
      <c r="C34" s="144">
        <f t="shared" si="0"/>
        <v>0</v>
      </c>
      <c r="D34" s="136"/>
      <c r="E34" s="136"/>
      <c r="F34" s="78">
        <f ca="1">IF(AD33&gt;1,S$2,T$2)</f>
        <v>0.3</v>
      </c>
      <c r="G34" s="29">
        <f t="shared" ca="1" si="1"/>
        <v>526374.91666942823</v>
      </c>
      <c r="H34" s="8">
        <f t="shared" ca="1" si="10"/>
        <v>3737261.9083529403</v>
      </c>
      <c r="I34" s="8">
        <f t="shared" ca="1" si="11"/>
        <v>6169354.7369243689</v>
      </c>
      <c r="J34" s="8">
        <f t="shared" ca="1" si="12"/>
        <v>41179.377356978388</v>
      </c>
      <c r="K34" s="12">
        <f t="shared" ca="1" si="13"/>
        <v>1.123074103770523</v>
      </c>
      <c r="L34" s="48"/>
      <c r="M34" s="38">
        <f ca="1">IF(AND(I$2&gt;0,R27&lt;F27),0,IF(AND(N34&gt;=L$6,I$2&gt;0),0,IF(OR(AND(N34&gt;=C$1,N34&lt;D$1),N34&gt;=E$1),0,1)))</f>
        <v>1</v>
      </c>
      <c r="N34" s="178">
        <f t="shared" si="14"/>
        <v>43941</v>
      </c>
      <c r="O34" s="11">
        <f t="shared" ca="1" si="2"/>
        <v>1.8145160990954028E-2</v>
      </c>
      <c r="P34" s="11" t="str">
        <f t="shared" si="3"/>
        <v/>
      </c>
      <c r="Q34" s="11">
        <f t="shared" ca="1" si="15"/>
        <v>0</v>
      </c>
      <c r="R34" s="32">
        <f t="shared" ca="1" si="16"/>
        <v>0.14052761536770991</v>
      </c>
      <c r="S34" s="32">
        <v>4.2222641003941574E-2</v>
      </c>
      <c r="T34" s="32">
        <f t="shared" ca="1" si="4"/>
        <v>1.0991946789273354E-2</v>
      </c>
      <c r="U34" s="32">
        <f t="shared" si="5"/>
        <v>0.14084507042253522</v>
      </c>
      <c r="V34" s="32">
        <f t="shared" ca="1" si="17"/>
        <v>0</v>
      </c>
      <c r="W34" s="8">
        <f t="shared" ca="1" si="6"/>
        <v>219901.19999999998</v>
      </c>
      <c r="X34" s="8">
        <f t="shared" ca="1" si="20"/>
        <v>2651994.0285714287</v>
      </c>
      <c r="Y34" s="22">
        <f t="shared" ca="1" si="7"/>
        <v>0.98185483900904602</v>
      </c>
      <c r="Z34" s="8">
        <f t="shared" ca="1" si="18"/>
        <v>3737261.9083529403</v>
      </c>
      <c r="AA34" s="12">
        <f t="shared" ca="1" si="19"/>
        <v>1.1428281613311717</v>
      </c>
      <c r="AB34" s="158">
        <f t="shared" si="21"/>
        <v>109000</v>
      </c>
      <c r="AC34" s="160">
        <f t="shared" si="22"/>
        <v>2.9100000000000036E-2</v>
      </c>
      <c r="AD34" s="162">
        <f t="shared" ca="1" si="23"/>
        <v>1.1235522331248586</v>
      </c>
      <c r="AE34" s="162">
        <f t="shared" ca="1" si="24"/>
        <v>1.123074103770523</v>
      </c>
      <c r="AF34" s="85">
        <v>3.8315056190914409E-2</v>
      </c>
      <c r="AG34" s="85">
        <v>0.12330825896589416</v>
      </c>
      <c r="AH34" s="85">
        <v>2.3281275569667869E-2</v>
      </c>
      <c r="AL34" s="149">
        <f t="shared" si="25"/>
        <v>43941</v>
      </c>
      <c r="AM34" s="23">
        <f t="shared" si="26"/>
        <v>0</v>
      </c>
    </row>
    <row r="35" spans="1:39">
      <c r="A35" s="7">
        <f t="shared" si="8"/>
        <v>43942</v>
      </c>
      <c r="B35" s="8">
        <f t="shared" ca="1" si="9"/>
        <v>911148.77651127125</v>
      </c>
      <c r="C35" s="144">
        <f t="shared" si="0"/>
        <v>0</v>
      </c>
      <c r="D35" s="136"/>
      <c r="E35" s="136"/>
      <c r="F35" s="78">
        <f ca="1">IF(AD34&gt;1,0,IF(AE34&gt;=1,U$2,T$2))</f>
        <v>0</v>
      </c>
      <c r="G35" s="29">
        <f t="shared" ca="1" si="1"/>
        <v>537628.49079698545</v>
      </c>
      <c r="H35" s="8">
        <f t="shared" ca="1" si="10"/>
        <v>3817162.2846585969</v>
      </c>
      <c r="I35" s="8">
        <f t="shared" ca="1" si="11"/>
        <v>6469156.3132300256</v>
      </c>
      <c r="J35" s="8">
        <f t="shared" ca="1" si="12"/>
        <v>42225.574127557273</v>
      </c>
      <c r="K35" s="12">
        <f t="shared" ca="1" si="13"/>
        <v>1.1220913603588216</v>
      </c>
      <c r="L35" s="48"/>
      <c r="M35" s="38">
        <f ca="1">IF(AND(I$2&gt;0,R28&lt;F28-0.02),0,IF(AND(N35&gt;=L$7,I$2&gt;0),0,IF(OR(AND(N35&gt;=C$1,N35&lt;D$1),N35&gt;=E$1),0,1)))</f>
        <v>1</v>
      </c>
      <c r="N35" s="178">
        <f t="shared" si="14"/>
        <v>43942</v>
      </c>
      <c r="O35" s="11">
        <f t="shared" ca="1" si="2"/>
        <v>1.9026930333029487E-2</v>
      </c>
      <c r="P35" s="11" t="str">
        <f t="shared" si="3"/>
        <v/>
      </c>
      <c r="Q35" s="11">
        <f t="shared" ca="1" si="15"/>
        <v>0</v>
      </c>
      <c r="R35" s="32">
        <f t="shared" ca="1" si="16"/>
        <v>0.14299048698507216</v>
      </c>
      <c r="S35" s="32">
        <v>4.8449017214647831E-2</v>
      </c>
      <c r="T35" s="32">
        <f t="shared" ca="1" si="4"/>
        <v>1.1226947896054697E-2</v>
      </c>
      <c r="U35" s="32">
        <f t="shared" si="5"/>
        <v>0.14084507042253522</v>
      </c>
      <c r="V35" s="32">
        <f t="shared" ca="1" si="17"/>
        <v>0</v>
      </c>
      <c r="W35" s="8">
        <f t="shared" ca="1" si="6"/>
        <v>224778.9</v>
      </c>
      <c r="X35" s="8">
        <f t="shared" ca="1" si="20"/>
        <v>2876772.9285714286</v>
      </c>
      <c r="Y35" s="22">
        <f t="shared" ca="1" si="7"/>
        <v>0.98097306966697051</v>
      </c>
      <c r="Z35" s="8">
        <f t="shared" ca="1" si="18"/>
        <v>3817162.2846585969</v>
      </c>
      <c r="AA35" s="12">
        <f t="shared" ca="1" si="19"/>
        <v>1.1428281613311717</v>
      </c>
      <c r="AB35" s="158">
        <f t="shared" si="21"/>
        <v>109300</v>
      </c>
      <c r="AC35" s="160">
        <f t="shared" si="22"/>
        <v>2.9070000000000037E-2</v>
      </c>
      <c r="AD35" s="162">
        <f t="shared" ca="1" si="23"/>
        <v>1.1225827320646724</v>
      </c>
      <c r="AE35" s="162">
        <f t="shared" ca="1" si="24"/>
        <v>1.1220913603588216</v>
      </c>
      <c r="AF35" s="85">
        <v>4.2843281589051374E-2</v>
      </c>
      <c r="AG35" s="85">
        <v>0.13042228130722222</v>
      </c>
      <c r="AH35" s="85">
        <v>2.5946511514971567E-2</v>
      </c>
      <c r="AL35" s="149">
        <f t="shared" si="25"/>
        <v>43942</v>
      </c>
      <c r="AM35" s="23">
        <f t="shared" si="26"/>
        <v>0</v>
      </c>
    </row>
    <row r="36" spans="1:39">
      <c r="A36" s="7">
        <f t="shared" si="8"/>
        <v>43943</v>
      </c>
      <c r="B36" s="8">
        <f t="shared" ca="1" si="9"/>
        <v>954239.36826884618</v>
      </c>
      <c r="C36" s="144">
        <f t="shared" si="0"/>
        <v>0</v>
      </c>
      <c r="D36" s="136"/>
      <c r="E36" s="136"/>
      <c r="F36" s="78">
        <f ca="1">IF(AD35&gt;1,S$2,T$2)</f>
        <v>0.3</v>
      </c>
      <c r="G36" s="29">
        <f t="shared" ca="1" si="1"/>
        <v>549060.0825545605</v>
      </c>
      <c r="H36" s="8">
        <f t="shared" ca="1" si="10"/>
        <v>3898326.5861373791</v>
      </c>
      <c r="I36" s="8">
        <f t="shared" ca="1" si="11"/>
        <v>6775099.5147088077</v>
      </c>
      <c r="J36" s="8">
        <f t="shared" ca="1" si="12"/>
        <v>43090.591757574977</v>
      </c>
      <c r="K36" s="12">
        <f t="shared" ca="1" si="13"/>
        <v>1.1210836495228993</v>
      </c>
      <c r="L36" s="48"/>
      <c r="M36" s="38">
        <f ca="1">IF(AND(I$2&gt;0,R29&lt;F29-0.04),0,IF(AND(N36&gt;=L$8,I$2&gt;0),0,IF(OR(AND(N36&gt;=C$1,N36&lt;D$1),N36&gt;=E$1),0,1)))</f>
        <v>1</v>
      </c>
      <c r="N36" s="178">
        <f t="shared" si="14"/>
        <v>43943</v>
      </c>
      <c r="O36" s="11">
        <f t="shared" ca="1" si="2"/>
        <v>1.9926763278555318E-2</v>
      </c>
      <c r="P36" s="11" t="str">
        <f t="shared" si="3"/>
        <v/>
      </c>
      <c r="Q36" s="11">
        <f t="shared" ca="1" si="15"/>
        <v>0</v>
      </c>
      <c r="R36" s="32">
        <f t="shared" ca="1" si="16"/>
        <v>0.14548088318781441</v>
      </c>
      <c r="S36" s="32">
        <v>5.5528199543286916E-2</v>
      </c>
      <c r="T36" s="32">
        <f t="shared" ca="1" si="4"/>
        <v>1.1465666429815821E-2</v>
      </c>
      <c r="U36" s="32">
        <f t="shared" si="5"/>
        <v>0.14084507042253522</v>
      </c>
      <c r="V36" s="32">
        <f t="shared" ca="1" si="17"/>
        <v>0</v>
      </c>
      <c r="W36" s="8">
        <f t="shared" ca="1" si="6"/>
        <v>283197.7</v>
      </c>
      <c r="X36" s="8">
        <f t="shared" ca="1" si="20"/>
        <v>3159970.6285714288</v>
      </c>
      <c r="Y36" s="22">
        <f t="shared" ca="1" si="7"/>
        <v>0.98007323672144464</v>
      </c>
      <c r="Z36" s="8">
        <f t="shared" ca="1" si="18"/>
        <v>3898326.5861373791</v>
      </c>
      <c r="AA36" s="12">
        <f t="shared" ca="1" si="19"/>
        <v>1.1428281613311717</v>
      </c>
      <c r="AB36" s="158">
        <f t="shared" si="21"/>
        <v>109600</v>
      </c>
      <c r="AC36" s="160">
        <f t="shared" si="22"/>
        <v>2.9040000000000038E-2</v>
      </c>
      <c r="AD36" s="162">
        <f t="shared" ca="1" si="23"/>
        <v>1.1215875049408606</v>
      </c>
      <c r="AE36" s="162">
        <f t="shared" ca="1" si="24"/>
        <v>1.1210836495228993</v>
      </c>
      <c r="AF36" s="85">
        <v>4.7867594122366963E-2</v>
      </c>
      <c r="AG36" s="85">
        <v>0.13771483129403492</v>
      </c>
      <c r="AH36" s="85">
        <v>2.8897507061828358E-2</v>
      </c>
      <c r="AL36" s="149">
        <f t="shared" si="25"/>
        <v>43943</v>
      </c>
      <c r="AM36" s="23">
        <f t="shared" si="26"/>
        <v>0</v>
      </c>
    </row>
    <row r="37" spans="1:39">
      <c r="A37" s="16">
        <f t="shared" si="8"/>
        <v>43944</v>
      </c>
      <c r="B37" s="8">
        <f t="shared" ca="1" si="9"/>
        <v>998206.67406581843</v>
      </c>
      <c r="C37" s="144">
        <f t="shared" si="0"/>
        <v>0</v>
      </c>
      <c r="D37" s="136"/>
      <c r="E37" s="136"/>
      <c r="F37" s="78">
        <f ca="1">IF(AD36&gt;1,0,IF(AE36&gt;=1,U$2,T$2))</f>
        <v>0</v>
      </c>
      <c r="G37" s="29">
        <f t="shared" ca="1" si="1"/>
        <v>553140.38835153263</v>
      </c>
      <c r="H37" s="8">
        <f t="shared" ca="1" si="10"/>
        <v>3927296.7572958814</v>
      </c>
      <c r="I37" s="8">
        <f t="shared" ca="1" si="11"/>
        <v>7087267.3858673107</v>
      </c>
      <c r="J37" s="8">
        <f t="shared" ca="1" si="12"/>
        <v>43967.305796972221</v>
      </c>
      <c r="K37" s="12">
        <f t="shared" ca="1" si="13"/>
        <v>1.1200552950922589</v>
      </c>
      <c r="L37" s="48"/>
      <c r="M37" s="38">
        <f ca="1">IF(AND(I$2&gt;0,R30&lt;F30-0.06),0,IF(AND(N37&gt;=L$9,I$2&gt;0),0,IF(OR(AND(N37&gt;=C$1,N37&lt;D$1),N37&gt;=E$1),0,1)))</f>
        <v>1</v>
      </c>
      <c r="N37" s="178">
        <f t="shared" ref="N37:N100" si="27">N36+1</f>
        <v>43944</v>
      </c>
      <c r="O37" s="11">
        <f t="shared" ca="1" si="2"/>
        <v>2.0844904076080327E-2</v>
      </c>
      <c r="P37" s="11" t="str">
        <f t="shared" si="3"/>
        <v/>
      </c>
      <c r="Q37" s="11">
        <f t="shared" ca="1" si="15"/>
        <v>0</v>
      </c>
      <c r="R37" s="32">
        <f t="shared" ca="1" si="16"/>
        <v>0.14601094327641476</v>
      </c>
      <c r="S37" s="32">
        <v>6.3556961784905303E-2</v>
      </c>
      <c r="T37" s="32">
        <f t="shared" ca="1" si="4"/>
        <v>1.1550872815576122E-2</v>
      </c>
      <c r="U37" s="32">
        <f t="shared" si="5"/>
        <v>0.14084507042253522</v>
      </c>
      <c r="V37" s="32">
        <f t="shared" ca="1" si="17"/>
        <v>0</v>
      </c>
      <c r="W37" s="8">
        <f t="shared" ca="1" si="6"/>
        <v>251723.4</v>
      </c>
      <c r="X37" s="8">
        <f t="shared" ca="1" si="20"/>
        <v>3411694.0285714287</v>
      </c>
      <c r="Y37" s="22">
        <f t="shared" ca="1" si="7"/>
        <v>0.97915509592391969</v>
      </c>
      <c r="Z37" s="8">
        <f t="shared" ca="1" si="18"/>
        <v>3927296.7572958814</v>
      </c>
      <c r="AA37" s="12">
        <f t="shared" ca="1" si="19"/>
        <v>1.1428281613311717</v>
      </c>
      <c r="AB37" s="158">
        <f t="shared" si="21"/>
        <v>109900</v>
      </c>
      <c r="AC37" s="160">
        <f t="shared" si="22"/>
        <v>2.9010000000000039E-2</v>
      </c>
      <c r="AD37" s="162">
        <f t="shared" ca="1" si="23"/>
        <v>1.120569472307579</v>
      </c>
      <c r="AE37" s="162">
        <f t="shared" ca="1" si="24"/>
        <v>1.1200552950922589</v>
      </c>
      <c r="AF37" s="85">
        <v>5.3426166137875805E-2</v>
      </c>
      <c r="AG37" s="85">
        <v>0.14510722758881903</v>
      </c>
      <c r="AH37" s="85">
        <v>3.215981867906266E-2</v>
      </c>
      <c r="AL37" s="149">
        <f t="shared" si="25"/>
        <v>43944</v>
      </c>
      <c r="AM37" s="23">
        <f t="shared" si="26"/>
        <v>0</v>
      </c>
    </row>
    <row r="38" spans="1:39">
      <c r="A38" s="14">
        <f t="shared" si="8"/>
        <v>43945</v>
      </c>
      <c r="B38" s="8">
        <f t="shared" ca="1" si="9"/>
        <v>1042460.08984457</v>
      </c>
      <c r="C38" s="144">
        <f t="shared" si="0"/>
        <v>0</v>
      </c>
      <c r="D38" s="136"/>
      <c r="E38" s="136"/>
      <c r="F38" s="78">
        <f ca="1">IF(AD37&gt;1,S$2,T$2)</f>
        <v>0.3</v>
      </c>
      <c r="G38" s="29">
        <f t="shared" ca="1" si="1"/>
        <v>561939.80413028423</v>
      </c>
      <c r="H38" s="8">
        <f t="shared" ca="1" si="10"/>
        <v>3989772.6093250182</v>
      </c>
      <c r="I38" s="8">
        <f t="shared" ca="1" si="11"/>
        <v>7401466.6378964474</v>
      </c>
      <c r="J38" s="8">
        <f t="shared" ca="1" si="12"/>
        <v>44253.415778751616</v>
      </c>
      <c r="K38" s="12">
        <f t="shared" ca="1" si="13"/>
        <v>1.1190060179327803</v>
      </c>
      <c r="L38" s="48"/>
      <c r="M38" s="39">
        <f ca="1">IF(AND(I$2&gt;0,R31&lt;F31-0.1),0,IF(AND(N38&gt;=L$10,I$2&gt;0),0,IF(OR(AND(N38&gt;=C$1,N38&lt;D$1),N38&gt;=E$1),0,1)))</f>
        <v>1</v>
      </c>
      <c r="N38" s="178">
        <f t="shared" si="27"/>
        <v>43945</v>
      </c>
      <c r="O38" s="11">
        <f t="shared" ca="1" si="2"/>
        <v>2.1769019523224846E-2</v>
      </c>
      <c r="P38" s="11" t="str">
        <f t="shared" si="3"/>
        <v/>
      </c>
      <c r="Q38" s="11">
        <f t="shared" ca="1" si="15"/>
        <v>0</v>
      </c>
      <c r="R38" s="32">
        <f t="shared" ca="1" si="16"/>
        <v>0.14777691037836352</v>
      </c>
      <c r="S38" s="32">
        <v>7.2636756547724696E-2</v>
      </c>
      <c r="T38" s="32">
        <f t="shared" ca="1" si="4"/>
        <v>1.1734625321544172E-2</v>
      </c>
      <c r="U38" s="32">
        <f t="shared" si="5"/>
        <v>0.14084507042253522</v>
      </c>
      <c r="V38" s="32">
        <f t="shared" ca="1" si="17"/>
        <v>0</v>
      </c>
      <c r="W38" s="8">
        <f t="shared" ca="1" si="6"/>
        <v>207724.69999999998</v>
      </c>
      <c r="X38" s="8">
        <f t="shared" ca="1" si="20"/>
        <v>3619418.7285714289</v>
      </c>
      <c r="Y38" s="22">
        <f t="shared" ca="1" si="7"/>
        <v>0.97823098047677515</v>
      </c>
      <c r="Z38" s="8">
        <f t="shared" ca="1" si="18"/>
        <v>3989772.6093250182</v>
      </c>
      <c r="AA38" s="12">
        <f t="shared" ca="1" si="19"/>
        <v>1.1428281613311717</v>
      </c>
      <c r="AB38" s="158">
        <f t="shared" si="21"/>
        <v>110200</v>
      </c>
      <c r="AC38" s="160">
        <f t="shared" si="22"/>
        <v>2.898000000000004E-2</v>
      </c>
      <c r="AD38" s="162">
        <f t="shared" ca="1" si="23"/>
        <v>1.1195306565125196</v>
      </c>
      <c r="AE38" s="162">
        <f t="shared" ca="1" si="24"/>
        <v>1.1190060179327803</v>
      </c>
      <c r="AF38" s="85">
        <v>5.9570114235247835E-2</v>
      </c>
      <c r="AG38" s="85">
        <v>0.15255248005160074</v>
      </c>
      <c r="AH38" s="85">
        <v>3.5769303088786786E-2</v>
      </c>
      <c r="AL38" s="149">
        <f t="shared" si="25"/>
        <v>43945</v>
      </c>
      <c r="AM38" s="23">
        <f t="shared" si="26"/>
        <v>0</v>
      </c>
    </row>
    <row r="39" spans="1:39">
      <c r="A39" s="14">
        <f t="shared" si="8"/>
        <v>43946</v>
      </c>
      <c r="B39" s="8">
        <f t="shared" ca="1" si="9"/>
        <v>1087375.3771686954</v>
      </c>
      <c r="C39" s="144">
        <f t="shared" si="0"/>
        <v>0</v>
      </c>
      <c r="D39" s="136"/>
      <c r="E39" s="136"/>
      <c r="F39" s="78">
        <f ca="1">IF(AD38&gt;1,0,IF(AE38&gt;=1,U$2,T$2))</f>
        <v>0</v>
      </c>
      <c r="G39" s="29">
        <f t="shared" ca="1" si="1"/>
        <v>577598.09145440964</v>
      </c>
      <c r="H39" s="8">
        <f t="shared" ca="1" si="10"/>
        <v>4100946.4493263084</v>
      </c>
      <c r="I39" s="8">
        <f t="shared" ca="1" si="11"/>
        <v>7720365.1778977383</v>
      </c>
      <c r="J39" s="8">
        <f t="shared" ca="1" si="12"/>
        <v>44915.287324125427</v>
      </c>
      <c r="K39" s="12">
        <f t="shared" ca="1" si="13"/>
        <v>1.1179499127754622</v>
      </c>
      <c r="L39" s="48"/>
      <c r="M39" s="47">
        <f ca="1">IF(AND(I$2&gt;0,R32&lt;F32-0.12),0,IF(AND(N39&gt;=L$4,I$2&gt;0),0,IF(OR(AND(N39&gt;=C$1,N39&lt;D$1),N39&gt;=E$1),0,1)))</f>
        <v>1</v>
      </c>
      <c r="N39" s="180">
        <f t="shared" si="27"/>
        <v>43946</v>
      </c>
      <c r="O39" s="11">
        <f t="shared" ca="1" si="2"/>
        <v>2.2706956405581583E-2</v>
      </c>
      <c r="P39" s="11" t="str">
        <f t="shared" si="3"/>
        <v/>
      </c>
      <c r="Q39" s="11">
        <f t="shared" ca="1" si="15"/>
        <v>0</v>
      </c>
      <c r="R39" s="32">
        <f t="shared" ca="1" si="16"/>
        <v>0.15132547282900619</v>
      </c>
      <c r="S39" s="32">
        <v>8.2871747477477706E-2</v>
      </c>
      <c r="T39" s="32">
        <f t="shared" ca="1" si="4"/>
        <v>1.2061607203900907E-2</v>
      </c>
      <c r="U39" s="32">
        <f t="shared" si="5"/>
        <v>0.14084507042253522</v>
      </c>
      <c r="V39" s="32">
        <f t="shared" ca="1" si="17"/>
        <v>0</v>
      </c>
      <c r="W39" s="8">
        <f t="shared" ca="1" si="6"/>
        <v>206929.5</v>
      </c>
      <c r="X39" s="8">
        <f t="shared" ca="1" si="20"/>
        <v>3826348.2285714289</v>
      </c>
      <c r="Y39" s="22">
        <f t="shared" ca="1" si="7"/>
        <v>0.97729304359441838</v>
      </c>
      <c r="Z39" s="8">
        <f t="shared" ca="1" si="18"/>
        <v>4100946.4493263084</v>
      </c>
      <c r="AA39" s="12">
        <f t="shared" ca="1" si="19"/>
        <v>1.1428281613311717</v>
      </c>
      <c r="AB39" s="158">
        <f t="shared" si="21"/>
        <v>110500</v>
      </c>
      <c r="AC39" s="160">
        <f t="shared" si="22"/>
        <v>2.8950000000000042E-2</v>
      </c>
      <c r="AD39" s="162">
        <f t="shared" ca="1" si="23"/>
        <v>1.1184779653541213</v>
      </c>
      <c r="AE39" s="162">
        <f t="shared" ca="1" si="24"/>
        <v>1.1179499127754622</v>
      </c>
      <c r="AF39" s="85">
        <v>6.6348676412790158E-2</v>
      </c>
      <c r="AG39" s="85">
        <v>0.16002610470518847</v>
      </c>
      <c r="AH39" s="85">
        <v>3.9759148707513632E-2</v>
      </c>
      <c r="AL39" s="149">
        <f t="shared" si="25"/>
        <v>43946</v>
      </c>
      <c r="AM39" s="23">
        <f t="shared" si="26"/>
        <v>0</v>
      </c>
    </row>
    <row r="40" spans="1:39">
      <c r="A40" s="7">
        <f t="shared" si="8"/>
        <v>43947</v>
      </c>
      <c r="B40" s="8">
        <f t="shared" ca="1" si="9"/>
        <v>1133498.6440230333</v>
      </c>
      <c r="C40" s="144">
        <f t="shared" si="0"/>
        <v>0</v>
      </c>
      <c r="D40" s="136"/>
      <c r="E40" s="136"/>
      <c r="F40" s="78">
        <f ca="1">IF(AD39&gt;1,0,IF(AE39&gt;=1,U$2,T$2))</f>
        <v>0</v>
      </c>
      <c r="G40" s="29">
        <f t="shared" ca="1" si="1"/>
        <v>594576.35830874753</v>
      </c>
      <c r="H40" s="8">
        <f t="shared" ca="1" si="10"/>
        <v>4221492.1439921074</v>
      </c>
      <c r="I40" s="8">
        <f t="shared" ca="1" si="11"/>
        <v>8047840.3725635372</v>
      </c>
      <c r="J40" s="8">
        <f t="shared" ca="1" si="12"/>
        <v>46123.266854337911</v>
      </c>
      <c r="K40" s="12">
        <f t="shared" ca="1" si="13"/>
        <v>1.1168780120927537</v>
      </c>
      <c r="L40" s="48"/>
      <c r="M40" s="46">
        <f ca="1">IF(AND(I$2&gt;0,R33&lt;F33-0.12),0,IF(AND(N40&gt;=L$5,I$2&gt;0),0,IF(OR(AND(N40&gt;=C$1,N40&lt;D$1),N40&gt;=E$1),0,1)))</f>
        <v>1</v>
      </c>
      <c r="N40" s="177">
        <f t="shared" si="27"/>
        <v>43947</v>
      </c>
      <c r="O40" s="11">
        <f t="shared" ca="1" si="2"/>
        <v>2.3670118742833934E-2</v>
      </c>
      <c r="P40" s="11" t="str">
        <f t="shared" si="3"/>
        <v/>
      </c>
      <c r="Q40" s="11">
        <f t="shared" ca="1" si="15"/>
        <v>0</v>
      </c>
      <c r="R40" s="32">
        <f t="shared" ca="1" si="16"/>
        <v>0.15519086897372747</v>
      </c>
      <c r="S40" s="32">
        <v>9.4365981383725039E-2</v>
      </c>
      <c r="T40" s="32">
        <f t="shared" ca="1" si="4"/>
        <v>1.2416153364682669E-2</v>
      </c>
      <c r="U40" s="32">
        <f t="shared" si="5"/>
        <v>0.14084507042253522</v>
      </c>
      <c r="V40" s="32">
        <f t="shared" ca="1" si="17"/>
        <v>0</v>
      </c>
      <c r="W40" s="8">
        <f t="shared" ca="1" si="6"/>
        <v>253079.36224489793</v>
      </c>
      <c r="X40" s="8">
        <f t="shared" ca="1" si="20"/>
        <v>4079427.5908163269</v>
      </c>
      <c r="Y40" s="22">
        <f t="shared" ca="1" si="7"/>
        <v>0.97632988125716602</v>
      </c>
      <c r="Z40" s="8">
        <f t="shared" ca="1" si="18"/>
        <v>4221492.1439921074</v>
      </c>
      <c r="AA40" s="12">
        <f t="shared" ca="1" si="19"/>
        <v>1.1428281613311717</v>
      </c>
      <c r="AB40" s="158">
        <f t="shared" si="21"/>
        <v>110800</v>
      </c>
      <c r="AC40" s="160">
        <f t="shared" si="22"/>
        <v>2.8920000000000043E-2</v>
      </c>
      <c r="AD40" s="162">
        <f t="shared" ca="1" si="23"/>
        <v>1.117413962434108</v>
      </c>
      <c r="AE40" s="162">
        <f t="shared" ca="1" si="24"/>
        <v>1.1168780120927537</v>
      </c>
      <c r="AF40" s="85">
        <v>7.3803202204783258E-2</v>
      </c>
      <c r="AG40" s="85">
        <v>0.16748091152087544</v>
      </c>
      <c r="AH40" s="85">
        <v>4.4158738333178897E-2</v>
      </c>
      <c r="AL40" s="149">
        <f t="shared" si="25"/>
        <v>43947</v>
      </c>
      <c r="AM40" s="23">
        <f t="shared" si="26"/>
        <v>0</v>
      </c>
    </row>
    <row r="41" spans="1:39">
      <c r="A41" s="7">
        <f t="shared" si="8"/>
        <v>43948</v>
      </c>
      <c r="B41" s="8">
        <f t="shared" ca="1" si="9"/>
        <v>1180932.1626734063</v>
      </c>
      <c r="C41" s="144">
        <f t="shared" si="0"/>
        <v>0</v>
      </c>
      <c r="D41" s="136"/>
      <c r="E41" s="136"/>
      <c r="F41" s="78">
        <f ca="1">IF(AD40&gt;1,S$2,T$2)</f>
        <v>0.3</v>
      </c>
      <c r="G41" s="29">
        <f t="shared" ca="1" si="1"/>
        <v>606364.89636124775</v>
      </c>
      <c r="H41" s="8">
        <f t="shared" ca="1" si="10"/>
        <v>4305190.7641648585</v>
      </c>
      <c r="I41" s="8">
        <f t="shared" ca="1" si="11"/>
        <v>8384618.3549811859</v>
      </c>
      <c r="J41" s="8">
        <f t="shared" ca="1" si="12"/>
        <v>47433.518650373066</v>
      </c>
      <c r="K41" s="12">
        <f t="shared" ca="1" si="13"/>
        <v>1.645796251087051</v>
      </c>
      <c r="L41" s="48"/>
      <c r="M41" s="38">
        <f ca="1">IF(AND(I$2&gt;0,R34&lt;F34),0,IF(AND(N41&gt;=L$6,I$2&gt;0),0,IF(OR(AND(N41&gt;=C$1,N41&lt;D$1),N41&gt;=E$1),0,1)))</f>
        <v>0</v>
      </c>
      <c r="N41" s="178">
        <f t="shared" si="27"/>
        <v>43948</v>
      </c>
      <c r="O41" s="11">
        <f t="shared" ca="1" si="2"/>
        <v>2.4660642220532901E-2</v>
      </c>
      <c r="P41" s="11" t="str">
        <f t="shared" si="3"/>
        <v/>
      </c>
      <c r="Q41" s="11">
        <f t="shared" ca="1" si="15"/>
        <v>0.4</v>
      </c>
      <c r="R41" s="32">
        <f t="shared" ca="1" si="16"/>
        <v>0.15767670437332562</v>
      </c>
      <c r="S41" s="32">
        <v>0.10721952504571472</v>
      </c>
      <c r="T41" s="32">
        <f t="shared" ca="1" si="4"/>
        <v>1.2662325776955466E-2</v>
      </c>
      <c r="U41" s="32">
        <f t="shared" si="5"/>
        <v>0.14084507042253522</v>
      </c>
      <c r="V41" s="32">
        <f t="shared" ca="1" si="17"/>
        <v>0.4</v>
      </c>
      <c r="W41" s="8">
        <f t="shared" ca="1" si="6"/>
        <v>260684.38944164367</v>
      </c>
      <c r="X41" s="8">
        <f t="shared" ca="1" si="20"/>
        <v>4340111.9802579703</v>
      </c>
      <c r="Y41" s="22">
        <f t="shared" ca="1" si="7"/>
        <v>0.97533935777946712</v>
      </c>
      <c r="Z41" s="8">
        <f t="shared" ca="1" si="18"/>
        <v>4305190.7641648585</v>
      </c>
      <c r="AA41" s="12">
        <f t="shared" ca="1" si="19"/>
        <v>1.1428281613311717</v>
      </c>
      <c r="AB41" s="158">
        <f t="shared" si="21"/>
        <v>111100</v>
      </c>
      <c r="AC41" s="160">
        <f t="shared" si="22"/>
        <v>2.8890000000000044E-2</v>
      </c>
      <c r="AD41" s="162">
        <f t="shared" ca="1" si="23"/>
        <v>1.3813371315899023</v>
      </c>
      <c r="AE41" s="162">
        <f t="shared" ca="1" si="24"/>
        <v>1.1168780120927537</v>
      </c>
      <c r="AF41" s="85">
        <v>8.19743079790268E-2</v>
      </c>
      <c r="AG41" s="85">
        <v>0.17485038745986614</v>
      </c>
      <c r="AH41" s="85">
        <v>4.9000947181892879E-2</v>
      </c>
      <c r="AL41" s="149">
        <f t="shared" si="25"/>
        <v>43948</v>
      </c>
      <c r="AM41" s="23">
        <f t="shared" si="26"/>
        <v>0</v>
      </c>
    </row>
    <row r="42" spans="1:39">
      <c r="A42" s="7">
        <f t="shared" si="8"/>
        <v>43949</v>
      </c>
      <c r="B42" s="8">
        <f t="shared" ca="1" si="9"/>
        <v>1252214.5250464156</v>
      </c>
      <c r="C42" s="144">
        <f t="shared" si="0"/>
        <v>0</v>
      </c>
      <c r="D42" s="136"/>
      <c r="E42" s="136"/>
      <c r="F42" s="78">
        <f ca="1">IF(AD41&gt;1,0,IF(AE41&gt;=1,U$2,T$2))</f>
        <v>0</v>
      </c>
      <c r="G42" s="29">
        <f t="shared" ca="1" si="1"/>
        <v>640931.14754529309</v>
      </c>
      <c r="H42" s="8">
        <f t="shared" ca="1" si="10"/>
        <v>4550611.1475715805</v>
      </c>
      <c r="I42" s="8">
        <f t="shared" ca="1" si="11"/>
        <v>8890723.1278295517</v>
      </c>
      <c r="J42" s="8">
        <f t="shared" ca="1" si="12"/>
        <v>71282.362373009266</v>
      </c>
      <c r="K42" s="12">
        <f t="shared" ca="1" si="13"/>
        <v>1.1146452849250343</v>
      </c>
      <c r="L42" s="48"/>
      <c r="M42" s="38">
        <f ca="1">IF(AND(I$2&gt;0,R35&lt;F35-0.02),0,IF(AND(N42&gt;=L$7,I$2&gt;0),0,IF(OR(AND(N42&gt;=C$1,N42&lt;D$1),N42&gt;=E$1),0,1)))</f>
        <v>1</v>
      </c>
      <c r="N42" s="178">
        <f t="shared" si="27"/>
        <v>43949</v>
      </c>
      <c r="O42" s="11">
        <f t="shared" ca="1" si="2"/>
        <v>2.6149185670086918E-2</v>
      </c>
      <c r="P42" s="11" t="str">
        <f t="shared" si="3"/>
        <v/>
      </c>
      <c r="Q42" s="11">
        <f t="shared" ca="1" si="15"/>
        <v>0</v>
      </c>
      <c r="R42" s="32">
        <f t="shared" ca="1" si="16"/>
        <v>0.16604374253282933</v>
      </c>
      <c r="S42" s="32">
        <v>0.12152340098658257</v>
      </c>
      <c r="T42" s="32">
        <f t="shared" ca="1" si="4"/>
        <v>1.338415043403406E-2</v>
      </c>
      <c r="U42" s="32">
        <f t="shared" si="5"/>
        <v>0.14084507042253522</v>
      </c>
      <c r="V42" s="32">
        <f t="shared" ca="1" si="17"/>
        <v>0</v>
      </c>
      <c r="W42" s="8">
        <f t="shared" ca="1" si="6"/>
        <v>267146.41608245211</v>
      </c>
      <c r="X42" s="8">
        <f t="shared" ca="1" si="20"/>
        <v>4607258.3963404223</v>
      </c>
      <c r="Y42" s="22">
        <f t="shared" ca="1" si="7"/>
        <v>0.97385081432991305</v>
      </c>
      <c r="Z42" s="8">
        <f t="shared" ca="1" si="18"/>
        <v>4550611.1475715805</v>
      </c>
      <c r="AA42" s="12">
        <f t="shared" ca="1" si="19"/>
        <v>1.1428281613311717</v>
      </c>
      <c r="AB42" s="158">
        <f t="shared" si="21"/>
        <v>111400</v>
      </c>
      <c r="AC42" s="160">
        <f t="shared" si="22"/>
        <v>2.8860000000000045E-2</v>
      </c>
      <c r="AD42" s="162">
        <f t="shared" ca="1" si="23"/>
        <v>1.3802207680060428</v>
      </c>
      <c r="AE42" s="162">
        <f t="shared" ca="1" si="24"/>
        <v>1.1146452849250343</v>
      </c>
      <c r="AF42" s="85">
        <v>9.0890828950284233E-2</v>
      </c>
      <c r="AG42" s="85">
        <v>0.18203806306639275</v>
      </c>
      <c r="AH42" s="85">
        <v>5.431379516023109E-2</v>
      </c>
      <c r="AL42" s="149">
        <f t="shared" si="25"/>
        <v>43949</v>
      </c>
      <c r="AM42" s="23">
        <f t="shared" si="26"/>
        <v>0</v>
      </c>
    </row>
    <row r="43" spans="1:39">
      <c r="A43" s="7">
        <f t="shared" si="8"/>
        <v>43950</v>
      </c>
      <c r="B43" s="8">
        <f t="shared" ca="1" si="9"/>
        <v>1303243.873730198</v>
      </c>
      <c r="C43" s="144">
        <f t="shared" si="0"/>
        <v>0</v>
      </c>
      <c r="D43" s="136"/>
      <c r="E43" s="136"/>
      <c r="F43" s="78">
        <f ca="1">IF(AD42&gt;1,S$2,T$2)</f>
        <v>0.3</v>
      </c>
      <c r="G43" s="29">
        <f t="shared" ca="1" si="1"/>
        <v>654334.24044281454</v>
      </c>
      <c r="H43" s="8">
        <f t="shared" ca="1" si="10"/>
        <v>4645773.1071439832</v>
      </c>
      <c r="I43" s="8">
        <f t="shared" ca="1" si="11"/>
        <v>9253031.5034844056</v>
      </c>
      <c r="J43" s="8">
        <f t="shared" ca="1" si="12"/>
        <v>51029.348683782315</v>
      </c>
      <c r="K43" s="12">
        <f t="shared" ca="1" si="13"/>
        <v>1.6416172956608244</v>
      </c>
      <c r="L43" s="48"/>
      <c r="M43" s="38">
        <f ca="1">IF(AND(I$2&gt;0,R36&lt;F36-0.04),0,IF(AND(N43&gt;=L$8,I$2&gt;0),0,IF(OR(AND(N43&gt;=C$1,N43&lt;D$1),N43&gt;=E$1),0,1)))</f>
        <v>0</v>
      </c>
      <c r="N43" s="182">
        <f t="shared" si="27"/>
        <v>43950</v>
      </c>
      <c r="O43" s="11">
        <f t="shared" ca="1" si="2"/>
        <v>2.7214798539660016E-2</v>
      </c>
      <c r="P43" s="11" t="str">
        <f t="shared" si="3"/>
        <v/>
      </c>
      <c r="Q43" s="11">
        <f t="shared" ca="1" si="15"/>
        <v>0.4</v>
      </c>
      <c r="R43" s="32">
        <f t="shared" ca="1" si="16"/>
        <v>0.168885014789314</v>
      </c>
      <c r="S43" s="32">
        <v>0.1373531915002412</v>
      </c>
      <c r="T43" s="32">
        <f t="shared" ca="1" si="4"/>
        <v>1.3664038550423481E-2</v>
      </c>
      <c r="U43" s="32">
        <f t="shared" si="5"/>
        <v>0.14084507042253522</v>
      </c>
      <c r="V43" s="32">
        <f t="shared" ca="1" si="17"/>
        <v>0.4</v>
      </c>
      <c r="W43" s="8">
        <f t="shared" ca="1" si="6"/>
        <v>273036.38146482781</v>
      </c>
      <c r="X43" s="8">
        <f t="shared" ca="1" si="20"/>
        <v>4880294.7778052501</v>
      </c>
      <c r="Y43" s="22">
        <f t="shared" ca="1" si="7"/>
        <v>0.97278520146033998</v>
      </c>
      <c r="Z43" s="8">
        <f t="shared" ca="1" si="18"/>
        <v>4645773.1071439832</v>
      </c>
      <c r="AA43" s="12">
        <f t="shared" ca="1" si="19"/>
        <v>1.1428281613311717</v>
      </c>
      <c r="AB43" s="158">
        <f t="shared" si="21"/>
        <v>111700</v>
      </c>
      <c r="AC43" s="160">
        <f t="shared" si="22"/>
        <v>2.8830000000000047E-2</v>
      </c>
      <c r="AD43" s="162">
        <f t="shared" ca="1" si="23"/>
        <v>1.3781312902929295</v>
      </c>
      <c r="AE43" s="162">
        <f t="shared" ca="1" si="24"/>
        <v>1.1146452849250343</v>
      </c>
      <c r="AF43" s="85">
        <v>0.10058670371108346</v>
      </c>
      <c r="AG43" s="85">
        <v>0.1889418791007616</v>
      </c>
      <c r="AH43" s="85">
        <v>6.0136695202112719E-2</v>
      </c>
      <c r="AL43" s="149">
        <f t="shared" si="25"/>
        <v>43950</v>
      </c>
      <c r="AM43" s="23">
        <f t="shared" si="26"/>
        <v>0</v>
      </c>
    </row>
    <row r="44" spans="1:39">
      <c r="A44" s="7">
        <f t="shared" si="8"/>
        <v>43951</v>
      </c>
      <c r="B44" s="8">
        <f t="shared" ca="1" si="9"/>
        <v>1379970.0456054846</v>
      </c>
      <c r="C44" s="144">
        <f t="shared" si="0"/>
        <v>0</v>
      </c>
      <c r="D44" s="136"/>
      <c r="E44" s="136"/>
      <c r="F44" s="78">
        <f ca="1">IF(AD43&gt;1,0,IF(AE43&gt;=1,U$2,T$2))</f>
        <v>0</v>
      </c>
      <c r="G44" s="29">
        <f t="shared" ca="1" si="1"/>
        <v>692604.58394277329</v>
      </c>
      <c r="H44" s="8">
        <f t="shared" ca="1" si="10"/>
        <v>4917492.5459936904</v>
      </c>
      <c r="I44" s="8">
        <f t="shared" ca="1" si="11"/>
        <v>9797787.3237989414</v>
      </c>
      <c r="J44" s="8">
        <f t="shared" ca="1" si="12"/>
        <v>76726.171875286644</v>
      </c>
      <c r="K44" s="12">
        <f t="shared" ca="1" si="13"/>
        <v>1.1117263231550938</v>
      </c>
      <c r="L44" s="48"/>
      <c r="M44" s="38">
        <f ca="1">IF(AND(I$2&gt;0,R37&lt;F37-0.06),0,IF(AND(N44&gt;=L$9,I$2&gt;0),0,IF(OR(AND(N44&gt;=C$1,N44&lt;D$1),N44&gt;=E$1),0,1)))</f>
        <v>1</v>
      </c>
      <c r="N44" s="178">
        <f t="shared" si="27"/>
        <v>43951</v>
      </c>
      <c r="O44" s="11">
        <f t="shared" ca="1" si="2"/>
        <v>2.8817021540585123E-2</v>
      </c>
      <c r="P44" s="11" t="str">
        <f t="shared" si="3"/>
        <v/>
      </c>
      <c r="Q44" s="11">
        <f t="shared" ca="1" si="15"/>
        <v>0</v>
      </c>
      <c r="R44" s="32">
        <f t="shared" ca="1" si="16"/>
        <v>0.17809832158528485</v>
      </c>
      <c r="S44" s="32">
        <v>0.15476125121533457</v>
      </c>
      <c r="T44" s="32">
        <f t="shared" ca="1" si="4"/>
        <v>1.4463213370569678E-2</v>
      </c>
      <c r="U44" s="32">
        <f t="shared" si="5"/>
        <v>0.14084507042253522</v>
      </c>
      <c r="V44" s="32">
        <f t="shared" ca="1" si="17"/>
        <v>0</v>
      </c>
      <c r="W44" s="8">
        <f t="shared" ca="1" si="6"/>
        <v>277916.90478956141</v>
      </c>
      <c r="X44" s="8">
        <f t="shared" ca="1" si="20"/>
        <v>5158211.6825948115</v>
      </c>
      <c r="Y44" s="22">
        <f t="shared" ca="1" si="7"/>
        <v>0.97118297845941493</v>
      </c>
      <c r="Z44" s="8">
        <f t="shared" ca="1" si="18"/>
        <v>4917492.5459936904</v>
      </c>
      <c r="AA44" s="12">
        <f t="shared" ca="1" si="19"/>
        <v>1.1428281613311717</v>
      </c>
      <c r="AB44" s="158">
        <f t="shared" si="21"/>
        <v>112000</v>
      </c>
      <c r="AC44" s="160">
        <f t="shared" si="22"/>
        <v>2.8800000000000048E-2</v>
      </c>
      <c r="AD44" s="162">
        <f t="shared" ca="1" si="23"/>
        <v>1.3766718094079591</v>
      </c>
      <c r="AE44" s="162">
        <f t="shared" ca="1" si="24"/>
        <v>1.1117263231550938</v>
      </c>
      <c r="AF44" s="85">
        <v>0.11108521194335307</v>
      </c>
      <c r="AG44" s="85">
        <v>0.19553510394425241</v>
      </c>
      <c r="AH44" s="85">
        <v>6.6499637416427199E-2</v>
      </c>
      <c r="AL44" s="149">
        <f t="shared" si="25"/>
        <v>43951</v>
      </c>
      <c r="AM44" s="23">
        <f t="shared" si="26"/>
        <v>0</v>
      </c>
    </row>
    <row r="45" spans="1:39">
      <c r="A45" s="7">
        <f t="shared" si="8"/>
        <v>43952</v>
      </c>
      <c r="B45" s="8">
        <f t="shared" ca="1" si="9"/>
        <v>1434969.0989988463</v>
      </c>
      <c r="C45" s="144">
        <f t="shared" si="0"/>
        <v>0</v>
      </c>
      <c r="D45" s="136"/>
      <c r="E45" s="136"/>
      <c r="F45" s="78">
        <f ca="1">IF(AD44&gt;1,S$2,T$2)</f>
        <v>0.3</v>
      </c>
      <c r="G45" s="29">
        <f t="shared" ca="1" si="1"/>
        <v>708460.4113094362</v>
      </c>
      <c r="H45" s="8">
        <f t="shared" ca="1" si="10"/>
        <v>5030068.9202969968</v>
      </c>
      <c r="I45" s="8">
        <f t="shared" ca="1" si="11"/>
        <v>10188280.602891808</v>
      </c>
      <c r="J45" s="8">
        <f t="shared" ca="1" si="12"/>
        <v>54999.053393361639</v>
      </c>
      <c r="K45" s="12">
        <f t="shared" ca="1" si="13"/>
        <v>1.6371201330127576</v>
      </c>
      <c r="L45" s="48"/>
      <c r="M45" s="39">
        <f ca="1">IF(AND(I$2&gt;0,R38&lt;F38-0.1),0,IF(AND(N45&gt;=L$10,I$2&gt;0),0,IF(OR(AND(N45&gt;=C$1,N45&lt;D$1),N45&gt;=E$1),0,1)))</f>
        <v>0</v>
      </c>
      <c r="N45" s="178">
        <f t="shared" si="27"/>
        <v>43952</v>
      </c>
      <c r="O45" s="11">
        <f t="shared" ca="1" si="2"/>
        <v>2.9965531184975906E-2</v>
      </c>
      <c r="P45" s="11" t="str">
        <f t="shared" si="3"/>
        <v/>
      </c>
      <c r="Q45" s="11">
        <f t="shared" ca="1" si="15"/>
        <v>0.4</v>
      </c>
      <c r="R45" s="32">
        <f t="shared" ca="1" si="16"/>
        <v>0.18149960848951482</v>
      </c>
      <c r="S45" s="32">
        <v>0.17376758623706651</v>
      </c>
      <c r="T45" s="32">
        <f t="shared" ca="1" si="4"/>
        <v>1.4794320353814696E-2</v>
      </c>
      <c r="U45" s="32">
        <f t="shared" si="5"/>
        <v>0.14084507042253522</v>
      </c>
      <c r="V45" s="32">
        <f t="shared" ca="1" si="17"/>
        <v>0.4</v>
      </c>
      <c r="W45" s="8">
        <f t="shared" ca="1" si="6"/>
        <v>281769.32339567156</v>
      </c>
      <c r="X45" s="8">
        <f t="shared" ca="1" si="20"/>
        <v>5439981.0059904829</v>
      </c>
      <c r="Y45" s="22">
        <f t="shared" ca="1" si="7"/>
        <v>0.97003446881502409</v>
      </c>
      <c r="Z45" s="8">
        <f t="shared" ca="1" si="18"/>
        <v>5030068.9202969968</v>
      </c>
      <c r="AA45" s="12">
        <f t="shared" ca="1" si="19"/>
        <v>1.1428281613311717</v>
      </c>
      <c r="AB45" s="158">
        <f t="shared" si="21"/>
        <v>112300</v>
      </c>
      <c r="AC45" s="160">
        <f t="shared" si="22"/>
        <v>2.8770000000000049E-2</v>
      </c>
      <c r="AD45" s="162">
        <f t="shared" ca="1" si="23"/>
        <v>1.3744232280839257</v>
      </c>
      <c r="AE45" s="162">
        <f t="shared" ca="1" si="24"/>
        <v>1.1117263231550938</v>
      </c>
      <c r="AF45" s="85">
        <v>0.12240150752232323</v>
      </c>
      <c r="AG45" s="85">
        <v>0.20175380563877007</v>
      </c>
      <c r="AH45" s="85">
        <v>7.3435391095975883E-2</v>
      </c>
      <c r="AL45" s="149">
        <f t="shared" si="25"/>
        <v>43952</v>
      </c>
      <c r="AM45" s="23">
        <f t="shared" si="26"/>
        <v>0</v>
      </c>
    </row>
    <row r="46" spans="1:39">
      <c r="A46" s="7">
        <f t="shared" si="8"/>
        <v>43953</v>
      </c>
      <c r="B46" s="8">
        <f t="shared" ca="1" si="9"/>
        <v>1517814.4420557874</v>
      </c>
      <c r="C46" s="144">
        <f t="shared" si="0"/>
        <v>0</v>
      </c>
      <c r="D46" s="136"/>
      <c r="E46" s="136"/>
      <c r="F46" s="78">
        <f ca="1">IF(AD45&gt;1,0,IF(AE45&gt;=1,U$2,T$2))</f>
        <v>0</v>
      </c>
      <c r="G46" s="29">
        <f t="shared" ca="1" si="1"/>
        <v>751619.93416980398</v>
      </c>
      <c r="H46" s="8">
        <f t="shared" ca="1" si="10"/>
        <v>5336501.532605608</v>
      </c>
      <c r="I46" s="8">
        <f t="shared" ca="1" si="11"/>
        <v>10776482.538596092</v>
      </c>
      <c r="J46" s="8">
        <f t="shared" ca="1" si="12"/>
        <v>82845.34305694123</v>
      </c>
      <c r="K46" s="12">
        <f t="shared" ca="1" si="13"/>
        <v>1.1085827084237339</v>
      </c>
      <c r="L46" s="48"/>
      <c r="M46" s="47">
        <f ca="1">IF(AND(I$2&gt;0,R39&lt;F39-0.12),0,IF(AND(N46&gt;=L$4,I$2&gt;0),0,IF(OR(AND(N46&gt;=C$1,N46&lt;D$1),N46&gt;=E$1),0,1)))</f>
        <v>1</v>
      </c>
      <c r="N46" s="180">
        <f t="shared" si="27"/>
        <v>43953</v>
      </c>
      <c r="O46" s="11">
        <f t="shared" ca="1" si="2"/>
        <v>3.1695536878223803E-2</v>
      </c>
      <c r="P46" s="11" t="str">
        <f t="shared" si="3"/>
        <v/>
      </c>
      <c r="Q46" s="11">
        <f t="shared" ca="1" si="15"/>
        <v>0</v>
      </c>
      <c r="R46" s="32">
        <f t="shared" ca="1" si="16"/>
        <v>0.19184331179431799</v>
      </c>
      <c r="S46" s="32">
        <v>0.19434963093724017</v>
      </c>
      <c r="T46" s="32">
        <f t="shared" ca="1" si="4"/>
        <v>1.5695592742957669E-2</v>
      </c>
      <c r="U46" s="32">
        <f t="shared" si="5"/>
        <v>0.14084507042253522</v>
      </c>
      <c r="V46" s="32">
        <f t="shared" ca="1" si="17"/>
        <v>0</v>
      </c>
      <c r="W46" s="8">
        <f t="shared" ca="1" si="6"/>
        <v>284494.180270768</v>
      </c>
      <c r="X46" s="8">
        <f t="shared" ca="1" si="20"/>
        <v>5724475.1862612506</v>
      </c>
      <c r="Y46" s="22">
        <f t="shared" ca="1" si="7"/>
        <v>0.9683044631217762</v>
      </c>
      <c r="Z46" s="8">
        <f t="shared" ca="1" si="18"/>
        <v>5336501.532605608</v>
      </c>
      <c r="AA46" s="12">
        <f t="shared" ca="1" si="19"/>
        <v>1.1428281613311717</v>
      </c>
      <c r="AB46" s="158">
        <f t="shared" si="21"/>
        <v>112600</v>
      </c>
      <c r="AC46" s="160">
        <f t="shared" si="22"/>
        <v>2.874000000000005E-2</v>
      </c>
      <c r="AD46" s="162">
        <f t="shared" ca="1" si="23"/>
        <v>1.3728514207182458</v>
      </c>
      <c r="AE46" s="162">
        <f t="shared" ca="1" si="24"/>
        <v>1.1085827084237339</v>
      </c>
      <c r="AF46" s="85">
        <v>0.13453836832297464</v>
      </c>
      <c r="AG46" s="85">
        <v>0.20753733216112341</v>
      </c>
      <c r="AH46" s="85">
        <v>8.0974497089487479E-2</v>
      </c>
      <c r="AL46" s="149">
        <f t="shared" si="25"/>
        <v>43953</v>
      </c>
      <c r="AM46" s="23">
        <f t="shared" si="26"/>
        <v>0</v>
      </c>
    </row>
    <row r="47" spans="1:39">
      <c r="A47" s="7">
        <f t="shared" si="8"/>
        <v>43954</v>
      </c>
      <c r="B47" s="8">
        <f t="shared" ca="1" si="9"/>
        <v>1577331.075079161</v>
      </c>
      <c r="C47" s="144">
        <f t="shared" si="0"/>
        <v>0</v>
      </c>
      <c r="D47" s="136"/>
      <c r="E47" s="136"/>
      <c r="F47" s="78">
        <f ca="1">IF(AD46&gt;1,0,IF(AE46&gt;=1,U$2,T$2))</f>
        <v>0</v>
      </c>
      <c r="G47" s="29">
        <f t="shared" ca="1" si="1"/>
        <v>771066.96433813986</v>
      </c>
      <c r="H47" s="8">
        <f t="shared" ca="1" si="10"/>
        <v>5474575.4468007926</v>
      </c>
      <c r="I47" s="8">
        <f t="shared" ca="1" si="11"/>
        <v>11199050.633062044</v>
      </c>
      <c r="J47" s="8">
        <f t="shared" ca="1" si="12"/>
        <v>59516.633023373557</v>
      </c>
      <c r="K47" s="12">
        <f t="shared" ca="1" si="13"/>
        <v>1.1066056091982268</v>
      </c>
      <c r="L47" s="48"/>
      <c r="M47" s="46">
        <f ca="1">IF(AND(I$2&gt;0,R40&lt;F40-0.12),0,IF(AND(N47&gt;=L$5,I$2&gt;0),0,IF(OR(AND(N47&gt;=C$1,N47&lt;D$1),N47&gt;=E$1),0,1)))</f>
        <v>1</v>
      </c>
      <c r="N47" s="177">
        <f t="shared" si="27"/>
        <v>43954</v>
      </c>
      <c r="O47" s="11">
        <f t="shared" ca="1" si="2"/>
        <v>3.2938384214888365E-2</v>
      </c>
      <c r="P47" s="11" t="str">
        <f t="shared" si="3"/>
        <v/>
      </c>
      <c r="Q47" s="11">
        <f t="shared" ca="1" si="15"/>
        <v>0</v>
      </c>
      <c r="R47" s="32">
        <f t="shared" ca="1" si="16"/>
        <v>0.1960791190978568</v>
      </c>
      <c r="S47" s="32">
        <v>0.21643138415947399</v>
      </c>
      <c r="T47" s="32">
        <f t="shared" ca="1" si="4"/>
        <v>1.6101692490590565E-2</v>
      </c>
      <c r="U47" s="32">
        <f t="shared" si="5"/>
        <v>0.14084507042253522</v>
      </c>
      <c r="V47" s="32">
        <f t="shared" ca="1" si="17"/>
        <v>0</v>
      </c>
      <c r="W47" s="8">
        <f t="shared" ca="1" si="6"/>
        <v>292373.57923454652</v>
      </c>
      <c r="X47" s="8">
        <f t="shared" ca="1" si="20"/>
        <v>6016848.7654957976</v>
      </c>
      <c r="Y47" s="22">
        <f t="shared" ca="1" si="7"/>
        <v>0.96706161578511163</v>
      </c>
      <c r="Z47" s="8">
        <f t="shared" ca="1" si="18"/>
        <v>5474575.4468007926</v>
      </c>
      <c r="AA47" s="12">
        <f t="shared" ca="1" si="19"/>
        <v>1.1428281613311717</v>
      </c>
      <c r="AB47" s="158">
        <f t="shared" si="21"/>
        <v>112900</v>
      </c>
      <c r="AC47" s="160">
        <f t="shared" si="22"/>
        <v>2.8710000000000051E-2</v>
      </c>
      <c r="AD47" s="162">
        <f t="shared" ca="1" si="23"/>
        <v>1.1075941588109803</v>
      </c>
      <c r="AE47" s="162">
        <f t="shared" ca="1" si="24"/>
        <v>1.1066056091982268</v>
      </c>
      <c r="AF47" s="85">
        <v>0.1474845479617479</v>
      </c>
      <c r="AG47" s="85">
        <v>0.21283163505428429</v>
      </c>
      <c r="AH47" s="85">
        <v>8.9145128689189543E-2</v>
      </c>
      <c r="AL47" s="149">
        <f t="shared" si="25"/>
        <v>43954</v>
      </c>
      <c r="AM47" s="23">
        <f t="shared" si="26"/>
        <v>0</v>
      </c>
    </row>
    <row r="48" spans="1:39">
      <c r="A48" s="7">
        <f t="shared" si="8"/>
        <v>43955</v>
      </c>
      <c r="B48" s="8">
        <f t="shared" ca="1" si="9"/>
        <v>1638278.7199223062</v>
      </c>
      <c r="C48" s="144">
        <f t="shared" si="0"/>
        <v>0</v>
      </c>
      <c r="D48" s="136"/>
      <c r="E48" s="136"/>
      <c r="F48" s="78">
        <f ca="1">IF(AD47&gt;1,S$2,T$2)</f>
        <v>0.3</v>
      </c>
      <c r="G48" s="29">
        <f t="shared" ca="1" si="1"/>
        <v>790835.23182430689</v>
      </c>
      <c r="H48" s="8">
        <f t="shared" ca="1" si="10"/>
        <v>5614930.1459525786</v>
      </c>
      <c r="I48" s="8">
        <f t="shared" ca="1" si="11"/>
        <v>11631778.911448376</v>
      </c>
      <c r="J48" s="8">
        <f t="shared" ca="1" si="12"/>
        <v>60947.644843145332</v>
      </c>
      <c r="K48" s="12">
        <f t="shared" ca="1" si="13"/>
        <v>1.6301727647421025</v>
      </c>
      <c r="L48" s="48"/>
      <c r="M48" s="38">
        <f ca="1">IF(AND(I$2&gt;0,R41&lt;F41),0,IF(AND(N48&gt;=L$6,I$2&gt;0),0,IF(OR(AND(N48&gt;=C$1,N48&lt;D$1),N48&gt;=E$1),0,1)))</f>
        <v>0</v>
      </c>
      <c r="N48" s="178">
        <f t="shared" si="27"/>
        <v>43955</v>
      </c>
      <c r="O48" s="11">
        <f t="shared" ca="1" si="2"/>
        <v>3.4211114445436404E-2</v>
      </c>
      <c r="P48" s="11" t="str">
        <f t="shared" si="3"/>
        <v/>
      </c>
      <c r="Q48" s="11">
        <f t="shared" ca="1" si="15"/>
        <v>0.4</v>
      </c>
      <c r="R48" s="32">
        <f t="shared" ca="1" si="16"/>
        <v>0.200363555200717</v>
      </c>
      <c r="S48" s="32">
        <v>0.23987198402119736</v>
      </c>
      <c r="T48" s="32">
        <f t="shared" ca="1" si="4"/>
        <v>1.6514500429272289E-2</v>
      </c>
      <c r="U48" s="32">
        <f t="shared" si="5"/>
        <v>0.14084507042253522</v>
      </c>
      <c r="V48" s="32">
        <f t="shared" ca="1" si="17"/>
        <v>0.4</v>
      </c>
      <c r="W48" s="8">
        <f t="shared" ca="1" si="6"/>
        <v>299801.57630565664</v>
      </c>
      <c r="X48" s="8">
        <f t="shared" ca="1" si="20"/>
        <v>6316650.3418014543</v>
      </c>
      <c r="Y48" s="22">
        <f t="shared" ca="1" si="7"/>
        <v>0.96578888555456355</v>
      </c>
      <c r="Z48" s="8">
        <f t="shared" ca="1" si="18"/>
        <v>5614930.1459525786</v>
      </c>
      <c r="AA48" s="12">
        <f t="shared" ca="1" si="19"/>
        <v>1.1428281613311717</v>
      </c>
      <c r="AB48" s="158">
        <f t="shared" si="21"/>
        <v>113200</v>
      </c>
      <c r="AC48" s="160">
        <f t="shared" si="22"/>
        <v>2.8680000000000053E-2</v>
      </c>
      <c r="AD48" s="162">
        <f t="shared" ca="1" si="23"/>
        <v>1.3683891869701648</v>
      </c>
      <c r="AE48" s="162">
        <f t="shared" ca="1" si="24"/>
        <v>1.1066056091982268</v>
      </c>
      <c r="AF48" s="85">
        <v>0.16120928419117608</v>
      </c>
      <c r="AG48" s="85">
        <v>0.2175881765200838</v>
      </c>
      <c r="AH48" s="85">
        <v>9.7969589539008792E-2</v>
      </c>
      <c r="AL48" s="149">
        <f t="shared" si="25"/>
        <v>43955</v>
      </c>
      <c r="AM48" s="23">
        <f t="shared" si="26"/>
        <v>0</v>
      </c>
    </row>
    <row r="49" spans="1:39">
      <c r="A49" s="7">
        <f t="shared" si="8"/>
        <v>43956</v>
      </c>
      <c r="B49" s="8">
        <f t="shared" ca="1" si="9"/>
        <v>1730364.295373627</v>
      </c>
      <c r="C49" s="144">
        <f t="shared" si="0"/>
        <v>0</v>
      </c>
      <c r="D49" s="136"/>
      <c r="E49" s="136"/>
      <c r="F49" s="78">
        <f ca="1">IF(AD48&gt;1,0,IF(AE48&gt;=1,U$2,T$2))</f>
        <v>0</v>
      </c>
      <c r="G49" s="29">
        <f t="shared" ca="1" si="1"/>
        <v>840695.2331480704</v>
      </c>
      <c r="H49" s="8">
        <f t="shared" ca="1" si="10"/>
        <v>5968936.1553512998</v>
      </c>
      <c r="I49" s="8">
        <f t="shared" ca="1" si="11"/>
        <v>12285586.497152755</v>
      </c>
      <c r="J49" s="8">
        <f t="shared" ca="1" si="12"/>
        <v>92085.575451320852</v>
      </c>
      <c r="K49" s="12">
        <f t="shared" ca="1" si="13"/>
        <v>1.1037307363124034</v>
      </c>
      <c r="L49" s="48"/>
      <c r="M49" s="38">
        <f ca="1">IF(AND(I$2&gt;0,R42&lt;F42-0.02),0,IF(AND(N49&gt;=L$7,I$2&gt;0),0,IF(OR(AND(N49&gt;=C$1,N49&lt;D$1),N49&gt;=E$1),0,1)))</f>
        <v>1</v>
      </c>
      <c r="N49" s="178">
        <f t="shared" si="27"/>
        <v>43956</v>
      </c>
      <c r="O49" s="11">
        <f t="shared" ca="1" si="2"/>
        <v>3.6134077932802218E-2</v>
      </c>
      <c r="P49" s="11" t="str">
        <f t="shared" si="3"/>
        <v/>
      </c>
      <c r="Q49" s="11">
        <f t="shared" ca="1" si="15"/>
        <v>0</v>
      </c>
      <c r="R49" s="32">
        <f t="shared" ca="1" si="16"/>
        <v>0.21221073506336793</v>
      </c>
      <c r="S49" s="32">
        <v>0.26445480031224011</v>
      </c>
      <c r="T49" s="32">
        <f t="shared" ca="1" si="4"/>
        <v>1.7555694574562648E-2</v>
      </c>
      <c r="U49" s="32">
        <f t="shared" si="5"/>
        <v>0.14084507042253522</v>
      </c>
      <c r="V49" s="32">
        <f t="shared" ca="1" si="17"/>
        <v>0</v>
      </c>
      <c r="W49" s="8">
        <f t="shared" ca="1" si="6"/>
        <v>305943.20147878234</v>
      </c>
      <c r="X49" s="8">
        <f t="shared" ca="1" si="20"/>
        <v>6622593.5432802364</v>
      </c>
      <c r="Y49" s="22">
        <f t="shared" ca="1" si="7"/>
        <v>0.96386592206719779</v>
      </c>
      <c r="Z49" s="8">
        <f t="shared" ca="1" si="18"/>
        <v>5968936.1553512998</v>
      </c>
      <c r="AA49" s="12">
        <f t="shared" ca="1" si="19"/>
        <v>1.1428281613311717</v>
      </c>
      <c r="AB49" s="158">
        <f t="shared" si="21"/>
        <v>113500</v>
      </c>
      <c r="AC49" s="160">
        <f t="shared" si="22"/>
        <v>2.8650000000000054E-2</v>
      </c>
      <c r="AD49" s="162">
        <f t="shared" ca="1" si="23"/>
        <v>1.366951750527253</v>
      </c>
      <c r="AE49" s="162">
        <f t="shared" ca="1" si="24"/>
        <v>1.1037307363124034</v>
      </c>
      <c r="AF49" s="85">
        <v>0.1756602231878848</v>
      </c>
      <c r="AG49" s="85">
        <v>0.22175436395363818</v>
      </c>
      <c r="AH49" s="85">
        <v>0.10746503336293323</v>
      </c>
      <c r="AL49" s="149">
        <f t="shared" si="25"/>
        <v>43956</v>
      </c>
      <c r="AM49" s="23">
        <f t="shared" si="26"/>
        <v>0</v>
      </c>
    </row>
    <row r="50" spans="1:39">
      <c r="A50" s="7">
        <f t="shared" si="8"/>
        <v>43957</v>
      </c>
      <c r="B50" s="8">
        <f t="shared" ca="1" si="9"/>
        <v>1796642.9502805446</v>
      </c>
      <c r="C50" s="144">
        <f t="shared" si="0"/>
        <v>0</v>
      </c>
      <c r="D50" s="136"/>
      <c r="E50" s="136"/>
      <c r="F50" s="78">
        <f ca="1">IF(AD49&gt;1,S$2,T$2)</f>
        <v>0.3</v>
      </c>
      <c r="G50" s="29">
        <f t="shared" ca="1" si="1"/>
        <v>863883.29629741306</v>
      </c>
      <c r="H50" s="8">
        <f t="shared" ca="1" si="10"/>
        <v>6133571.4037116328</v>
      </c>
      <c r="I50" s="8">
        <f t="shared" ca="1" si="11"/>
        <v>12756164.94699187</v>
      </c>
      <c r="J50" s="8">
        <f t="shared" ca="1" si="12"/>
        <v>66278.654906917684</v>
      </c>
      <c r="K50" s="12">
        <f t="shared" ca="1" si="13"/>
        <v>1.6247857937586958</v>
      </c>
      <c r="L50" s="48"/>
      <c r="M50" s="38">
        <f ca="1">IF(AND(I$2&gt;0,R43&lt;F43-0.04),0,IF(AND(N50&gt;=L$8,I$2&gt;0),0,IF(OR(AND(N50&gt;=C$1,N50&lt;D$1),N50&gt;=E$1),0,1)))</f>
        <v>0</v>
      </c>
      <c r="N50" s="178">
        <f t="shared" si="27"/>
        <v>43957</v>
      </c>
      <c r="O50" s="11">
        <f t="shared" ca="1" si="2"/>
        <v>3.7518132197034912E-2</v>
      </c>
      <c r="P50" s="11" t="str">
        <f t="shared" si="3"/>
        <v/>
      </c>
      <c r="Q50" s="11">
        <f t="shared" ca="1" si="15"/>
        <v>0.4</v>
      </c>
      <c r="R50" s="32">
        <f t="shared" ca="1" si="16"/>
        <v>0.21726133514966617</v>
      </c>
      <c r="S50" s="32">
        <v>0.28988070709767211</v>
      </c>
      <c r="T50" s="32">
        <f t="shared" ca="1" si="4"/>
        <v>1.8039915893269507E-2</v>
      </c>
      <c r="U50" s="32">
        <f t="shared" si="5"/>
        <v>0.14084507042253522</v>
      </c>
      <c r="V50" s="32">
        <f t="shared" ca="1" si="17"/>
        <v>0.4</v>
      </c>
      <c r="W50" s="8">
        <f t="shared" ca="1" si="6"/>
        <v>312167.87115850276</v>
      </c>
      <c r="X50" s="8">
        <f t="shared" ca="1" si="20"/>
        <v>6934761.4144387394</v>
      </c>
      <c r="Y50" s="22">
        <f t="shared" ca="1" si="7"/>
        <v>0.96248186780296507</v>
      </c>
      <c r="Z50" s="8">
        <f t="shared" ca="1" si="18"/>
        <v>6133571.4037116328</v>
      </c>
      <c r="AA50" s="12">
        <f t="shared" ca="1" si="19"/>
        <v>1.1428281613311717</v>
      </c>
      <c r="AB50" s="158">
        <f t="shared" si="21"/>
        <v>113800</v>
      </c>
      <c r="AC50" s="160">
        <f t="shared" si="22"/>
        <v>2.8620000000000055E-2</v>
      </c>
      <c r="AD50" s="162">
        <f t="shared" ca="1" si="23"/>
        <v>1.3642582650355495</v>
      </c>
      <c r="AE50" s="162">
        <f t="shared" ca="1" si="24"/>
        <v>1.1037307363124034</v>
      </c>
      <c r="AF50" s="85">
        <v>0.190758138743859</v>
      </c>
      <c r="AG50" s="85">
        <v>0.22527635292629153</v>
      </c>
      <c r="AH50" s="85">
        <v>0.11763929595412635</v>
      </c>
      <c r="AL50" s="149">
        <f t="shared" si="25"/>
        <v>43957</v>
      </c>
      <c r="AM50" s="23">
        <f t="shared" si="26"/>
        <v>0</v>
      </c>
    </row>
    <row r="51" spans="1:39">
      <c r="A51" s="7">
        <f t="shared" ref="A51:A114" si="28">A50+1</f>
        <v>43958</v>
      </c>
      <c r="B51" s="8">
        <f t="shared" ca="1" si="9"/>
        <v>1896901.9008012211</v>
      </c>
      <c r="C51" s="144">
        <f t="shared" si="0"/>
        <v>0</v>
      </c>
      <c r="D51" s="136"/>
      <c r="E51" s="136"/>
      <c r="F51" s="78">
        <f ca="1">IF(AD50&gt;1,0,IF(AE50&gt;=1,U$2,T$2))</f>
        <v>0</v>
      </c>
      <c r="G51" s="29">
        <f t="shared" ca="1" si="1"/>
        <v>920174.94102111738</v>
      </c>
      <c r="H51" s="8">
        <f t="shared" ca="1" si="10"/>
        <v>6533242.0812499328</v>
      </c>
      <c r="I51" s="8">
        <f t="shared" ca="1" si="11"/>
        <v>13468003.495688673</v>
      </c>
      <c r="J51" s="8">
        <f t="shared" ca="1" si="12"/>
        <v>100258.9505206765</v>
      </c>
      <c r="K51" s="12">
        <f t="shared" ca="1" si="13"/>
        <v>1.0999513832958545</v>
      </c>
      <c r="L51" s="48"/>
      <c r="M51" s="38">
        <f ca="1">IF(AND(I$2&gt;0,R44&lt;F44-0.06),0,IF(AND(N51&gt;=L$9,I$2&gt;0),0,IF(OR(AND(N51&gt;=C$1,N51&lt;D$1),N51&gt;=E$1),0,1)))</f>
        <v>1</v>
      </c>
      <c r="N51" s="178">
        <f t="shared" si="27"/>
        <v>43958</v>
      </c>
      <c r="O51" s="11">
        <f t="shared" ca="1" si="2"/>
        <v>3.9611774987319624E-2</v>
      </c>
      <c r="P51" s="11" t="str">
        <f t="shared" si="3"/>
        <v/>
      </c>
      <c r="Q51" s="11">
        <f t="shared" ca="1" si="15"/>
        <v>0</v>
      </c>
      <c r="R51" s="32">
        <f t="shared" ca="1" si="16"/>
        <v>0.23056793658013844</v>
      </c>
      <c r="S51" s="32">
        <v>0.31576443564215262</v>
      </c>
      <c r="T51" s="32">
        <f t="shared" ca="1" si="4"/>
        <v>1.9215417886029214E-2</v>
      </c>
      <c r="U51" s="32">
        <f t="shared" si="5"/>
        <v>0.14084507042253522</v>
      </c>
      <c r="V51" s="32">
        <f t="shared" ca="1" si="17"/>
        <v>0</v>
      </c>
      <c r="W51" s="8">
        <f t="shared" ca="1" si="6"/>
        <v>314199.25202913646</v>
      </c>
      <c r="X51" s="8">
        <f t="shared" ca="1" si="20"/>
        <v>7248960.6664678762</v>
      </c>
      <c r="Y51" s="22">
        <f t="shared" ca="1" si="7"/>
        <v>0.9603882250126804</v>
      </c>
      <c r="Z51" s="8">
        <f t="shared" ca="1" si="18"/>
        <v>6533242.0812499328</v>
      </c>
      <c r="AA51" s="12">
        <f t="shared" ca="1" si="19"/>
        <v>1.1428281613311717</v>
      </c>
      <c r="AB51" s="158">
        <f t="shared" si="21"/>
        <v>114100</v>
      </c>
      <c r="AC51" s="160">
        <f t="shared" si="22"/>
        <v>2.8590000000000056E-2</v>
      </c>
      <c r="AD51" s="162">
        <f t="shared" ca="1" si="23"/>
        <v>1.3623685885272752</v>
      </c>
      <c r="AE51" s="162">
        <f t="shared" ca="1" si="24"/>
        <v>1.0999513832958545</v>
      </c>
      <c r="AF51" s="85">
        <v>0.20639593317142391</v>
      </c>
      <c r="AG51" s="85">
        <v>0.22810437399475031</v>
      </c>
      <c r="AH51" s="85">
        <v>0.12848983024981223</v>
      </c>
      <c r="AL51" s="149">
        <f t="shared" si="25"/>
        <v>43958</v>
      </c>
      <c r="AM51" s="23">
        <f t="shared" si="26"/>
        <v>0</v>
      </c>
    </row>
    <row r="52" spans="1:39">
      <c r="A52" s="7">
        <f t="shared" si="28"/>
        <v>43959</v>
      </c>
      <c r="B52" s="8">
        <f t="shared" ca="1" si="9"/>
        <v>1969198.1650333896</v>
      </c>
      <c r="C52" s="144">
        <f t="shared" si="0"/>
        <v>0</v>
      </c>
      <c r="D52" s="136"/>
      <c r="E52" s="136"/>
      <c r="F52" s="78">
        <f ca="1">IF(AD51&gt;1,S$2,T$2)</f>
        <v>0.3</v>
      </c>
      <c r="G52" s="29">
        <f t="shared" ca="1" si="1"/>
        <v>948217.78947453422</v>
      </c>
      <c r="H52" s="8">
        <f t="shared" ca="1" si="10"/>
        <v>6732346.3052691929</v>
      </c>
      <c r="I52" s="8">
        <f t="shared" ca="1" si="11"/>
        <v>13981306.97173707</v>
      </c>
      <c r="J52" s="8">
        <f t="shared" ca="1" si="12"/>
        <v>72296.264232168527</v>
      </c>
      <c r="K52" s="12">
        <f t="shared" ca="1" si="13"/>
        <v>1.61892345062589</v>
      </c>
      <c r="L52" s="48"/>
      <c r="M52" s="39">
        <f ca="1">IF(AND(I$2&gt;0,R45&lt;F45-0.1),0,IF(AND(N52&gt;=L$10,I$2&gt;0),0,IF(OR(AND(N52&gt;=C$1,N52&lt;D$1),N52&gt;=E$1),0,1)))</f>
        <v>0</v>
      </c>
      <c r="N52" s="178">
        <f t="shared" si="27"/>
        <v>43959</v>
      </c>
      <c r="O52" s="11">
        <f t="shared" ca="1" si="2"/>
        <v>4.1121491093344321E-2</v>
      </c>
      <c r="P52" s="11" t="str">
        <f t="shared" si="3"/>
        <v/>
      </c>
      <c r="Q52" s="11">
        <f t="shared" ca="1" si="15"/>
        <v>0.4</v>
      </c>
      <c r="R52" s="32">
        <f t="shared" ca="1" si="16"/>
        <v>0.23672290268699958</v>
      </c>
      <c r="S52" s="32">
        <v>0.34163635874708354</v>
      </c>
      <c r="T52" s="32">
        <f t="shared" ca="1" si="4"/>
        <v>1.9801018544909392E-2</v>
      </c>
      <c r="U52" s="32">
        <f t="shared" si="5"/>
        <v>0.14084507042253522</v>
      </c>
      <c r="V52" s="32">
        <f t="shared" ca="1" si="17"/>
        <v>0.4</v>
      </c>
      <c r="W52" s="8">
        <f t="shared" ca="1" si="6"/>
        <v>318898.5400012905</v>
      </c>
      <c r="X52" s="8">
        <f t="shared" ca="1" si="20"/>
        <v>7567859.206469167</v>
      </c>
      <c r="Y52" s="22">
        <f t="shared" ca="1" si="7"/>
        <v>0.95887850890665571</v>
      </c>
      <c r="Z52" s="8">
        <f t="shared" ca="1" si="18"/>
        <v>6732346.3052691929</v>
      </c>
      <c r="AA52" s="12">
        <f t="shared" ca="1" si="19"/>
        <v>1.1428281613311717</v>
      </c>
      <c r="AB52" s="158">
        <f t="shared" si="21"/>
        <v>114400</v>
      </c>
      <c r="AC52" s="160">
        <f t="shared" si="22"/>
        <v>2.8560000000000058E-2</v>
      </c>
      <c r="AD52" s="162">
        <f t="shared" ca="1" si="23"/>
        <v>1.3594374169608723</v>
      </c>
      <c r="AE52" s="162">
        <f t="shared" ca="1" si="24"/>
        <v>1.0999513832958545</v>
      </c>
      <c r="AF52" s="85">
        <v>0.22243802044997257</v>
      </c>
      <c r="AG52" s="85">
        <v>0.23020003195136035</v>
      </c>
      <c r="AH52" s="85">
        <v>0.14000187045549858</v>
      </c>
      <c r="AL52" s="149">
        <f t="shared" si="25"/>
        <v>43959</v>
      </c>
      <c r="AM52" s="23">
        <f t="shared" si="26"/>
        <v>0</v>
      </c>
    </row>
    <row r="53" spans="1:39">
      <c r="A53" s="7">
        <f t="shared" si="28"/>
        <v>43960</v>
      </c>
      <c r="B53" s="8">
        <f t="shared" ca="1" si="9"/>
        <v>2078847.5947248873</v>
      </c>
      <c r="C53" s="144">
        <f t="shared" si="0"/>
        <v>0</v>
      </c>
      <c r="D53" s="136"/>
      <c r="E53" s="136"/>
      <c r="F53" s="78">
        <f ca="1">IF(AD52&gt;1,0,IF(AE52&gt;=1,U$2,T$2))</f>
        <v>0</v>
      </c>
      <c r="G53" s="29">
        <f t="shared" ca="1" si="1"/>
        <v>1012951.9318419064</v>
      </c>
      <c r="H53" s="8">
        <f t="shared" ca="1" si="10"/>
        <v>7191958.7160775354</v>
      </c>
      <c r="I53" s="8">
        <f t="shared" ca="1" si="11"/>
        <v>14759817.922546703</v>
      </c>
      <c r="J53" s="8">
        <f t="shared" ca="1" si="12"/>
        <v>109649.42969149763</v>
      </c>
      <c r="K53" s="12">
        <f t="shared" ca="1" si="13"/>
        <v>1.0958333632737689</v>
      </c>
      <c r="L53" s="48"/>
      <c r="M53" s="47">
        <f ca="1">IF(AND(I$2&gt;0,R46&lt;F46-0.12),0,IF(AND(N53&gt;=L$4,I$2&gt;0),0,IF(OR(AND(N53&gt;=C$1,N53&lt;D$1),N53&gt;=E$1),0,1)))</f>
        <v>1</v>
      </c>
      <c r="N53" s="180">
        <f t="shared" si="27"/>
        <v>43960</v>
      </c>
      <c r="O53" s="11">
        <f t="shared" ca="1" si="2"/>
        <v>4.3411229183960891E-2</v>
      </c>
      <c r="P53" s="11" t="str">
        <f t="shared" si="3"/>
        <v/>
      </c>
      <c r="Q53" s="11">
        <f t="shared" ca="1" si="15"/>
        <v>0</v>
      </c>
      <c r="R53" s="32">
        <f t="shared" ca="1" si="16"/>
        <v>0.25195744215736399</v>
      </c>
      <c r="S53" s="32">
        <v>0.36695098950249572</v>
      </c>
      <c r="T53" s="32">
        <f t="shared" ca="1" si="4"/>
        <v>2.1152819753169221E-2</v>
      </c>
      <c r="U53" s="32">
        <f t="shared" si="5"/>
        <v>0.14084507042253522</v>
      </c>
      <c r="V53" s="32">
        <f t="shared" ca="1" si="17"/>
        <v>0</v>
      </c>
      <c r="W53" s="8">
        <f t="shared" ca="1" si="6"/>
        <v>327475.19466579915</v>
      </c>
      <c r="X53" s="8">
        <f t="shared" ca="1" si="20"/>
        <v>7895334.4011349659</v>
      </c>
      <c r="Y53" s="22">
        <f t="shared" ca="1" si="7"/>
        <v>0.9565887708160391</v>
      </c>
      <c r="Z53" s="8">
        <f t="shared" ca="1" si="18"/>
        <v>7191958.7160775354</v>
      </c>
      <c r="AA53" s="12">
        <f t="shared" ca="1" si="19"/>
        <v>1.1428281613311717</v>
      </c>
      <c r="AB53" s="158">
        <f t="shared" si="21"/>
        <v>114700</v>
      </c>
      <c r="AC53" s="160">
        <f t="shared" si="22"/>
        <v>2.8530000000000059E-2</v>
      </c>
      <c r="AD53" s="162">
        <f t="shared" ca="1" si="23"/>
        <v>1.3573784069498296</v>
      </c>
      <c r="AE53" s="162">
        <f t="shared" ca="1" si="24"/>
        <v>1.0958333632737689</v>
      </c>
      <c r="AF53" s="85">
        <v>0.23871803598214447</v>
      </c>
      <c r="AG53" s="85">
        <v>0.23153400769117535</v>
      </c>
      <c r="AH53" s="85">
        <v>0.15214505348982732</v>
      </c>
      <c r="AL53" s="149">
        <f t="shared" si="25"/>
        <v>43960</v>
      </c>
      <c r="AM53" s="23">
        <f t="shared" si="26"/>
        <v>0</v>
      </c>
    </row>
    <row r="54" spans="1:39">
      <c r="A54" s="7">
        <f t="shared" si="28"/>
        <v>43961</v>
      </c>
      <c r="B54" s="8">
        <f t="shared" ca="1" si="9"/>
        <v>2158135.2034609569</v>
      </c>
      <c r="C54" s="144">
        <f t="shared" si="0"/>
        <v>0</v>
      </c>
      <c r="D54" s="136"/>
      <c r="E54" s="136"/>
      <c r="F54" s="78">
        <f ca="1">IF(AD53&gt;1,0,IF(AE53&gt;=1,U$2,T$2))</f>
        <v>0</v>
      </c>
      <c r="G54" s="29">
        <f t="shared" ca="1" si="1"/>
        <v>1046116.2737236384</v>
      </c>
      <c r="H54" s="8">
        <f t="shared" ca="1" si="10"/>
        <v>7427425.543437832</v>
      </c>
      <c r="I54" s="8">
        <f t="shared" ca="1" si="11"/>
        <v>15322759.944572799</v>
      </c>
      <c r="J54" s="8">
        <f t="shared" ca="1" si="12"/>
        <v>79287.608736069844</v>
      </c>
      <c r="K54" s="12">
        <f t="shared" ca="1" si="13"/>
        <v>1.0932165861017396</v>
      </c>
      <c r="L54" s="48"/>
      <c r="M54" s="46">
        <f ca="1">IF(AND(I$2&gt;0,R47&lt;F47-0.12),0,IF(AND(N54&gt;=L$5,I$2&gt;0),0,IF(OR(AND(N54&gt;=C$1,N54&lt;D$1),N54&gt;=E$1),0,1)))</f>
        <v>1</v>
      </c>
      <c r="N54" s="177">
        <f t="shared" si="27"/>
        <v>43961</v>
      </c>
      <c r="O54" s="11">
        <f t="shared" ca="1" si="2"/>
        <v>4.5066941013449408E-2</v>
      </c>
      <c r="P54" s="11" t="str">
        <f t="shared" si="3"/>
        <v/>
      </c>
      <c r="Q54" s="11">
        <f t="shared" ca="1" si="15"/>
        <v>0</v>
      </c>
      <c r="R54" s="32">
        <f t="shared" ca="1" si="16"/>
        <v>0.25925490261846745</v>
      </c>
      <c r="S54" s="32">
        <v>0.39110292795179985</v>
      </c>
      <c r="T54" s="32">
        <f t="shared" ca="1" si="4"/>
        <v>2.1845369245405387E-2</v>
      </c>
      <c r="U54" s="32">
        <f t="shared" si="5"/>
        <v>0.14084507042253522</v>
      </c>
      <c r="V54" s="32">
        <f t="shared" ca="1" si="17"/>
        <v>0</v>
      </c>
      <c r="W54" s="8">
        <f t="shared" ca="1" si="6"/>
        <v>336777.98241764877</v>
      </c>
      <c r="X54" s="8">
        <f t="shared" ca="1" si="20"/>
        <v>8232112.3835526146</v>
      </c>
      <c r="Y54" s="22">
        <f t="shared" ca="1" si="7"/>
        <v>0.95493305898655056</v>
      </c>
      <c r="Z54" s="8">
        <f t="shared" ca="1" si="18"/>
        <v>7427425.543437832</v>
      </c>
      <c r="AA54" s="12">
        <f t="shared" ca="1" si="19"/>
        <v>1.1428281613311717</v>
      </c>
      <c r="AB54" s="158">
        <f t="shared" si="21"/>
        <v>115000</v>
      </c>
      <c r="AC54" s="160">
        <f t="shared" si="22"/>
        <v>2.850000000000006E-2</v>
      </c>
      <c r="AD54" s="162">
        <f t="shared" ca="1" si="23"/>
        <v>1.0945249746877543</v>
      </c>
      <c r="AE54" s="162">
        <f t="shared" ca="1" si="24"/>
        <v>1.0932165861017396</v>
      </c>
      <c r="AF54" s="85">
        <v>0.25503968313579556</v>
      </c>
      <c r="AG54" s="85">
        <v>0.23208426807883051</v>
      </c>
      <c r="AH54" s="85">
        <v>0.16487177131029285</v>
      </c>
      <c r="AL54" s="149">
        <f t="shared" si="25"/>
        <v>43961</v>
      </c>
      <c r="AM54" s="23">
        <f t="shared" si="26"/>
        <v>0</v>
      </c>
    </row>
    <row r="55" spans="1:39">
      <c r="A55" s="7">
        <f t="shared" si="28"/>
        <v>43962</v>
      </c>
      <c r="B55" s="8">
        <f t="shared" ca="1" si="9"/>
        <v>2239823.1792770731</v>
      </c>
      <c r="C55" s="144">
        <f t="shared" si="0"/>
        <v>0</v>
      </c>
      <c r="D55" s="136"/>
      <c r="E55" s="136"/>
      <c r="F55" s="78">
        <f ca="1">IF(AD54&gt;1,S$2,T$2)</f>
        <v>0.3</v>
      </c>
      <c r="G55" s="29">
        <f t="shared" ca="1" si="1"/>
        <v>1080370.7308893816</v>
      </c>
      <c r="H55" s="8">
        <f t="shared" ca="1" si="10"/>
        <v>7670632.1893146094</v>
      </c>
      <c r="I55" s="8">
        <f t="shared" ca="1" si="11"/>
        <v>15902744.572867226</v>
      </c>
      <c r="J55" s="8">
        <f t="shared" ca="1" si="12"/>
        <v>81687.975816116348</v>
      </c>
      <c r="K55" s="12">
        <f t="shared" ca="1" si="13"/>
        <v>1.6097276941841212</v>
      </c>
      <c r="L55" s="48"/>
      <c r="M55" s="38">
        <f ca="1">IF(AND(I$2&gt;0,R48&lt;F48),0,IF(AND(N55&gt;=L$6,I$2&gt;0),0,IF(OR(AND(N55&gt;=C$1,N55&lt;D$1),N55&gt;=E$1),0,1)))</f>
        <v>0</v>
      </c>
      <c r="N55" s="178">
        <f t="shared" si="27"/>
        <v>43962</v>
      </c>
      <c r="O55" s="11">
        <f t="shared" ca="1" si="2"/>
        <v>4.6772778155491843E-2</v>
      </c>
      <c r="P55" s="11" t="str">
        <f t="shared" si="3"/>
        <v/>
      </c>
      <c r="Q55" s="11">
        <f t="shared" ca="1" si="15"/>
        <v>0.4</v>
      </c>
      <c r="R55" s="32">
        <f t="shared" ca="1" si="16"/>
        <v>0.26676630276167179</v>
      </c>
      <c r="S55" s="32">
        <v>0.41345014886262288</v>
      </c>
      <c r="T55" s="32">
        <f t="shared" ca="1" si="4"/>
        <v>2.2560682909748851E-2</v>
      </c>
      <c r="U55" s="32">
        <f t="shared" si="5"/>
        <v>0.14084507042253522</v>
      </c>
      <c r="V55" s="32">
        <f t="shared" ca="1" si="17"/>
        <v>0.4</v>
      </c>
      <c r="W55" s="8">
        <f t="shared" ca="1" si="6"/>
        <v>506104.77284836577</v>
      </c>
      <c r="X55" s="8">
        <f t="shared" ca="1" si="20"/>
        <v>8738217.1564009804</v>
      </c>
      <c r="Y55" s="22">
        <f t="shared" ca="1" si="7"/>
        <v>0.95322722184450814</v>
      </c>
      <c r="Z55" s="8">
        <f t="shared" ca="1" si="18"/>
        <v>7670632.1893146094</v>
      </c>
      <c r="AA55" s="12">
        <f t="shared" ca="1" si="19"/>
        <v>1.1428281613311717</v>
      </c>
      <c r="AB55" s="158">
        <f t="shared" si="21"/>
        <v>115300</v>
      </c>
      <c r="AC55" s="160">
        <f t="shared" si="22"/>
        <v>2.8470000000000061E-2</v>
      </c>
      <c r="AD55" s="162">
        <f t="shared" ca="1" si="23"/>
        <v>1.3514721401429304</v>
      </c>
      <c r="AE55" s="162">
        <f t="shared" ca="1" si="24"/>
        <v>1.0932165861017396</v>
      </c>
      <c r="AF55" s="85">
        <v>0.2711798340561688</v>
      </c>
      <c r="AG55" s="85">
        <v>0.23183817077685032</v>
      </c>
      <c r="AH55" s="85">
        <v>0.17811588937696374</v>
      </c>
      <c r="AL55" s="149">
        <f t="shared" si="25"/>
        <v>43962</v>
      </c>
      <c r="AM55" s="23">
        <f t="shared" si="26"/>
        <v>0</v>
      </c>
    </row>
    <row r="56" spans="1:39">
      <c r="A56" s="7">
        <f t="shared" si="28"/>
        <v>43963</v>
      </c>
      <c r="B56" s="8">
        <f t="shared" ca="1" si="9"/>
        <v>2364044.7996698287</v>
      </c>
      <c r="C56" s="144">
        <f t="shared" si="0"/>
        <v>0</v>
      </c>
      <c r="D56" s="136"/>
      <c r="E56" s="136"/>
      <c r="F56" s="78">
        <f ca="1">IF(AD55&gt;1,0,IF(AE55&gt;=1,U$2,T$2))</f>
        <v>0</v>
      </c>
      <c r="G56" s="29">
        <f t="shared" ca="1" si="1"/>
        <v>1133309.9889091279</v>
      </c>
      <c r="H56" s="8">
        <f t="shared" ca="1" si="10"/>
        <v>8046500.9212548081</v>
      </c>
      <c r="I56" s="8">
        <f t="shared" ca="1" si="11"/>
        <v>16784718.077655792</v>
      </c>
      <c r="J56" s="8">
        <f t="shared" ca="1" si="12"/>
        <v>124221.62039275558</v>
      </c>
      <c r="K56" s="12">
        <f t="shared" ca="1" si="13"/>
        <v>1.0893749132713801</v>
      </c>
      <c r="L56" s="48"/>
      <c r="M56" s="38">
        <f ca="1">IF(AND(I$2&gt;0,R49&lt;F49-0.02),0,IF(AND(N56&gt;=L$7,I$2&gt;0),0,IF(OR(AND(N56&gt;=C$1,N56&lt;D$1),N56&gt;=E$1),0,1)))</f>
        <v>1</v>
      </c>
      <c r="N56" s="178">
        <f t="shared" si="27"/>
        <v>43963</v>
      </c>
      <c r="O56" s="11">
        <f t="shared" ca="1" si="2"/>
        <v>4.9366817875458213E-2</v>
      </c>
      <c r="P56" s="11" t="str">
        <f t="shared" si="3"/>
        <v/>
      </c>
      <c r="Q56" s="11">
        <f t="shared" ca="1" si="15"/>
        <v>0</v>
      </c>
      <c r="R56" s="32">
        <f t="shared" ca="1" si="16"/>
        <v>0.27881778619875147</v>
      </c>
      <c r="S56" s="32">
        <v>0.43334349486507912</v>
      </c>
      <c r="T56" s="32">
        <f t="shared" ca="1" si="4"/>
        <v>2.3666179180161201E-2</v>
      </c>
      <c r="U56" s="32">
        <f t="shared" si="5"/>
        <v>0.14084507042253522</v>
      </c>
      <c r="V56" s="32">
        <f t="shared" ca="1" si="17"/>
        <v>0</v>
      </c>
      <c r="W56" s="8">
        <f t="shared" ca="1" si="6"/>
        <v>362308.3756548544</v>
      </c>
      <c r="X56" s="8">
        <f t="shared" ca="1" si="20"/>
        <v>9100525.5320558343</v>
      </c>
      <c r="Y56" s="22">
        <f t="shared" ca="1" si="7"/>
        <v>0.95063318212454173</v>
      </c>
      <c r="Z56" s="8">
        <f t="shared" ca="1" si="18"/>
        <v>8046500.9212548081</v>
      </c>
      <c r="AA56" s="12">
        <f t="shared" ca="1" si="19"/>
        <v>1.1428281613311717</v>
      </c>
      <c r="AB56" s="158">
        <f t="shared" si="21"/>
        <v>115600</v>
      </c>
      <c r="AC56" s="160">
        <f t="shared" si="22"/>
        <v>2.8440000000000062E-2</v>
      </c>
      <c r="AD56" s="162">
        <f t="shared" ca="1" si="23"/>
        <v>1.3495513037277507</v>
      </c>
      <c r="AE56" s="162">
        <f t="shared" ca="1" si="24"/>
        <v>1.0893749132713801</v>
      </c>
      <c r="AF56" s="85">
        <v>0.28689226087392539</v>
      </c>
      <c r="AG56" s="85">
        <v>0.23079430782545637</v>
      </c>
      <c r="AH56" s="85">
        <v>0.19179081925547825</v>
      </c>
      <c r="AL56" s="149">
        <f t="shared" si="25"/>
        <v>43963</v>
      </c>
      <c r="AM56" s="23">
        <f t="shared" si="26"/>
        <v>0</v>
      </c>
    </row>
    <row r="57" spans="1:39">
      <c r="A57" s="7">
        <f t="shared" si="28"/>
        <v>43964</v>
      </c>
      <c r="B57" s="8">
        <f t="shared" ca="1" si="9"/>
        <v>2452230.4761610767</v>
      </c>
      <c r="C57" s="144">
        <f t="shared" si="0"/>
        <v>0</v>
      </c>
      <c r="D57" s="136"/>
      <c r="E57" s="136"/>
      <c r="F57" s="78">
        <f ca="1">IF(AD56&gt;1,S$2,T$2)</f>
        <v>0.3</v>
      </c>
      <c r="G57" s="29">
        <f t="shared" ca="1" si="1"/>
        <v>1170466.3167165935</v>
      </c>
      <c r="H57" s="8">
        <f t="shared" ca="1" si="10"/>
        <v>8310310.8486878136</v>
      </c>
      <c r="I57" s="8">
        <f t="shared" ca="1" si="11"/>
        <v>17410836.380743653</v>
      </c>
      <c r="J57" s="8">
        <f t="shared" ca="1" si="12"/>
        <v>88185.676491247868</v>
      </c>
      <c r="K57" s="12">
        <f t="shared" ca="1" si="13"/>
        <v>1.6024794051012163</v>
      </c>
      <c r="L57" s="48"/>
      <c r="M57" s="38">
        <f ca="1">IF(AND(I$2&gt;0,R50&lt;F50-0.04),0,IF(AND(N57&gt;=L$8,I$2&gt;0),0,IF(OR(AND(N57&gt;=C$1,N57&lt;D$1),N57&gt;=E$1),0,1)))</f>
        <v>0</v>
      </c>
      <c r="N57" s="178">
        <f t="shared" si="27"/>
        <v>43964</v>
      </c>
      <c r="O57" s="11">
        <f t="shared" ca="1" si="2"/>
        <v>5.120834229630486E-2</v>
      </c>
      <c r="P57" s="11" t="str">
        <f t="shared" si="3"/>
        <v/>
      </c>
      <c r="Q57" s="11">
        <f t="shared" ca="1" si="15"/>
        <v>0.4</v>
      </c>
      <c r="R57" s="32">
        <f t="shared" ca="1" si="16"/>
        <v>0.2869106821218162</v>
      </c>
      <c r="S57" s="32">
        <v>0.45016021279297769</v>
      </c>
      <c r="T57" s="32">
        <f t="shared" ca="1" si="4"/>
        <v>2.4442090731434746E-2</v>
      </c>
      <c r="U57" s="32">
        <f t="shared" si="5"/>
        <v>0.14084507042253522</v>
      </c>
      <c r="V57" s="32">
        <f t="shared" ca="1" si="17"/>
        <v>0.4</v>
      </c>
      <c r="W57" s="8">
        <f t="shared" ca="1" si="6"/>
        <v>544755.82031453517</v>
      </c>
      <c r="X57" s="8">
        <f t="shared" ca="1" si="20"/>
        <v>9645281.3523703702</v>
      </c>
      <c r="Y57" s="22">
        <f t="shared" ca="1" si="7"/>
        <v>0.94879165770369511</v>
      </c>
      <c r="Z57" s="8">
        <f t="shared" ca="1" si="18"/>
        <v>8310310.8486878136</v>
      </c>
      <c r="AA57" s="12">
        <f t="shared" ca="1" si="19"/>
        <v>1.1428281613311717</v>
      </c>
      <c r="AB57" s="158">
        <f t="shared" si="21"/>
        <v>115900</v>
      </c>
      <c r="AC57" s="160">
        <f t="shared" si="22"/>
        <v>2.8410000000000064E-2</v>
      </c>
      <c r="AD57" s="162">
        <f t="shared" ca="1" si="23"/>
        <v>1.3459271591862982</v>
      </c>
      <c r="AE57" s="162">
        <f t="shared" ca="1" si="24"/>
        <v>1.0893749132713801</v>
      </c>
      <c r="AF57" s="85">
        <v>0.30191433883780389</v>
      </c>
      <c r="AG57" s="85">
        <v>0.2289649857348198</v>
      </c>
      <c r="AH57" s="85">
        <v>0.20578915068343859</v>
      </c>
      <c r="AL57" s="149">
        <f t="shared" si="25"/>
        <v>43964</v>
      </c>
      <c r="AM57" s="23">
        <f t="shared" si="26"/>
        <v>0</v>
      </c>
    </row>
    <row r="58" spans="1:39">
      <c r="A58" s="7">
        <f t="shared" si="28"/>
        <v>43965</v>
      </c>
      <c r="B58" s="8">
        <f t="shared" ca="1" si="9"/>
        <v>2586205.3452255782</v>
      </c>
      <c r="C58" s="144">
        <f t="shared" si="0"/>
        <v>0</v>
      </c>
      <c r="D58" s="136"/>
      <c r="E58" s="136"/>
      <c r="F58" s="78">
        <f ca="1">IF(AD57&gt;1,0,IF(AE57&gt;=1,U$2,T$2))</f>
        <v>0</v>
      </c>
      <c r="G58" s="29">
        <f t="shared" ca="1" si="1"/>
        <v>1227715.0139058081</v>
      </c>
      <c r="H58" s="8">
        <f t="shared" ca="1" si="10"/>
        <v>8716776.5987312365</v>
      </c>
      <c r="I58" s="8">
        <f t="shared" ca="1" si="11"/>
        <v>18362057.951101612</v>
      </c>
      <c r="J58" s="8">
        <f t="shared" ca="1" si="12"/>
        <v>133974.86906450134</v>
      </c>
      <c r="K58" s="12">
        <f t="shared" ca="1" si="13"/>
        <v>1.0843058256598683</v>
      </c>
      <c r="L58" s="48"/>
      <c r="M58" s="38">
        <f ca="1">IF(AND(I$2&gt;0,R51&lt;F51-0.06),0,IF(AND(N58&gt;=L$9,I$2&gt;0),0,IF(OR(AND(N58&gt;=C$1,N58&lt;D$1),N58&gt;=E$1),0,1)))</f>
        <v>1</v>
      </c>
      <c r="N58" s="178">
        <f t="shared" si="27"/>
        <v>43965</v>
      </c>
      <c r="O58" s="11">
        <f t="shared" ca="1" si="2"/>
        <v>5.4006052797357686E-2</v>
      </c>
      <c r="P58" s="11" t="str">
        <f t="shared" si="3"/>
        <v/>
      </c>
      <c r="Q58" s="11">
        <f t="shared" ca="1" si="15"/>
        <v>0</v>
      </c>
      <c r="R58" s="32">
        <f t="shared" ca="1" si="16"/>
        <v>0.29984984590918168</v>
      </c>
      <c r="S58" s="32">
        <v>0.46333858832458941</v>
      </c>
      <c r="T58" s="32">
        <f t="shared" ca="1" si="4"/>
        <v>2.5637578231562461E-2</v>
      </c>
      <c r="U58" s="32">
        <f t="shared" si="5"/>
        <v>0.14084507042253522</v>
      </c>
      <c r="V58" s="32">
        <f t="shared" ca="1" si="17"/>
        <v>0</v>
      </c>
      <c r="W58" s="8">
        <f t="shared" ca="1" si="6"/>
        <v>390493.27909286763</v>
      </c>
      <c r="X58" s="8">
        <f t="shared" ca="1" si="20"/>
        <v>10035774.631463237</v>
      </c>
      <c r="Y58" s="22">
        <f t="shared" ca="1" si="7"/>
        <v>0.94599394720264229</v>
      </c>
      <c r="Z58" s="8">
        <f t="shared" ca="1" si="18"/>
        <v>8716776.5987312365</v>
      </c>
      <c r="AA58" s="12">
        <f t="shared" ca="1" si="19"/>
        <v>1.1428281613311717</v>
      </c>
      <c r="AB58" s="158">
        <f t="shared" si="21"/>
        <v>116200</v>
      </c>
      <c r="AC58" s="160">
        <f t="shared" si="22"/>
        <v>2.8380000000000065E-2</v>
      </c>
      <c r="AD58" s="162">
        <f t="shared" ca="1" si="23"/>
        <v>1.3433926153805422</v>
      </c>
      <c r="AE58" s="162">
        <f t="shared" ca="1" si="24"/>
        <v>1.0843058256598683</v>
      </c>
      <c r="AF58" s="85">
        <v>0.31597283245326196</v>
      </c>
      <c r="AG58" s="85">
        <v>0.22637615678064466</v>
      </c>
      <c r="AH58" s="85">
        <v>0.2199807275564713</v>
      </c>
      <c r="AL58" s="149">
        <f t="shared" si="25"/>
        <v>43965</v>
      </c>
      <c r="AM58" s="23">
        <f t="shared" si="26"/>
        <v>0</v>
      </c>
    </row>
    <row r="59" spans="1:39">
      <c r="A59" s="7">
        <f t="shared" si="28"/>
        <v>43966</v>
      </c>
      <c r="B59" s="8">
        <f t="shared" ca="1" si="9"/>
        <v>2681292.3839275893</v>
      </c>
      <c r="C59" s="144">
        <f t="shared" si="0"/>
        <v>0</v>
      </c>
      <c r="D59" s="136"/>
      <c r="E59" s="136"/>
      <c r="F59" s="78">
        <f ca="1">IF(AD58&gt;1,S$2,T$2)</f>
        <v>0.3</v>
      </c>
      <c r="G59" s="29">
        <f t="shared" ca="1" si="1"/>
        <v>1267802.9992144573</v>
      </c>
      <c r="H59" s="8">
        <f t="shared" ca="1" si="10"/>
        <v>9001401.294422647</v>
      </c>
      <c r="I59" s="8">
        <f t="shared" ca="1" si="11"/>
        <v>19037175.92588589</v>
      </c>
      <c r="J59" s="8">
        <f t="shared" ca="1" si="12"/>
        <v>95087.038702011007</v>
      </c>
      <c r="K59" s="12">
        <f t="shared" ca="1" si="13"/>
        <v>1.0811085233120132</v>
      </c>
      <c r="L59" s="48"/>
      <c r="M59" s="39">
        <f ca="1">IF(AND(I$2&gt;0,R52&lt;F52-0.1),0,IF(AND(N59&gt;=L$10,I$2&gt;0),0,IF(OR(AND(N59&gt;=C$1,N59&lt;D$1),N59&gt;=E$1),0,1)))</f>
        <v>1</v>
      </c>
      <c r="N59" s="178">
        <f t="shared" si="27"/>
        <v>43966</v>
      </c>
      <c r="O59" s="11">
        <f t="shared" ca="1" si="2"/>
        <v>5.599169389966438E-2</v>
      </c>
      <c r="P59" s="11" t="str">
        <f t="shared" si="3"/>
        <v/>
      </c>
      <c r="Q59" s="11">
        <f t="shared" ca="1" si="15"/>
        <v>0</v>
      </c>
      <c r="R59" s="32">
        <f t="shared" ca="1" si="16"/>
        <v>0.30851686719081506</v>
      </c>
      <c r="S59" s="32">
        <v>0.47241041335103151</v>
      </c>
      <c r="T59" s="32">
        <f t="shared" ca="1" si="4"/>
        <v>2.6474709689478373E-2</v>
      </c>
      <c r="U59" s="32">
        <f t="shared" si="5"/>
        <v>0.14084507042253522</v>
      </c>
      <c r="V59" s="32">
        <f t="shared" ca="1" si="17"/>
        <v>0</v>
      </c>
      <c r="W59" s="8">
        <f t="shared" ca="1" si="6"/>
        <v>588201.93570428272</v>
      </c>
      <c r="X59" s="8">
        <f t="shared" ca="1" si="20"/>
        <v>10623976.567167521</v>
      </c>
      <c r="Y59" s="22">
        <f t="shared" ca="1" si="7"/>
        <v>0.94400830610033559</v>
      </c>
      <c r="Z59" s="8">
        <f t="shared" ca="1" si="18"/>
        <v>9001401.294422647</v>
      </c>
      <c r="AA59" s="12">
        <f t="shared" ca="1" si="19"/>
        <v>1.1428281613311717</v>
      </c>
      <c r="AB59" s="158">
        <f t="shared" si="21"/>
        <v>116500</v>
      </c>
      <c r="AC59" s="160">
        <f t="shared" si="22"/>
        <v>2.8350000000000066E-2</v>
      </c>
      <c r="AD59" s="162">
        <f t="shared" ca="1" si="23"/>
        <v>1.0827071744859409</v>
      </c>
      <c r="AE59" s="162">
        <f t="shared" ca="1" si="24"/>
        <v>1.0811085233120132</v>
      </c>
      <c r="AF59" s="85">
        <v>0.32879273403795639</v>
      </c>
      <c r="AG59" s="85">
        <v>0.2230603695957506</v>
      </c>
      <c r="AH59" s="85">
        <v>0.23421419108726144</v>
      </c>
      <c r="AL59" s="149">
        <f t="shared" si="25"/>
        <v>43966</v>
      </c>
      <c r="AM59" s="23">
        <f t="shared" si="26"/>
        <v>0</v>
      </c>
    </row>
    <row r="60" spans="1:39">
      <c r="A60" s="7">
        <f t="shared" si="28"/>
        <v>43967</v>
      </c>
      <c r="B60" s="8">
        <f t="shared" ca="1" si="9"/>
        <v>2779194.7145226812</v>
      </c>
      <c r="C60" s="144">
        <f t="shared" si="0"/>
        <v>0</v>
      </c>
      <c r="D60" s="136"/>
      <c r="E60" s="136"/>
      <c r="F60" s="78">
        <f ca="1">IF(AD59&gt;1,0,IF(AE59&gt;=1,U$2,T$2))</f>
        <v>0</v>
      </c>
      <c r="G60" s="29">
        <f t="shared" ca="1" si="1"/>
        <v>1282859.9867526079</v>
      </c>
      <c r="H60" s="8">
        <f t="shared" ca="1" si="10"/>
        <v>9108305.9059435148</v>
      </c>
      <c r="I60" s="8">
        <f t="shared" ca="1" si="11"/>
        <v>19732282.473111041</v>
      </c>
      <c r="J60" s="8">
        <f t="shared" ca="1" si="12"/>
        <v>97902.330595091684</v>
      </c>
      <c r="K60" s="12">
        <f t="shared" ca="1" si="13"/>
        <v>1.0788392767420005</v>
      </c>
      <c r="L60" s="48"/>
      <c r="M60" s="47">
        <f ca="1">IF(AND(I$2&gt;0,R53&lt;F53-0.12),0,IF(AND(N60&gt;=L$4,I$2&gt;0),0,IF(OR(AND(N60&gt;=C$1,N60&lt;D$1),N60&gt;=E$1),0,1)))</f>
        <v>1</v>
      </c>
      <c r="N60" s="180">
        <f t="shared" si="27"/>
        <v>43967</v>
      </c>
      <c r="O60" s="11">
        <f t="shared" ca="1" si="2"/>
        <v>5.8036124920914825E-2</v>
      </c>
      <c r="P60" s="11" t="str">
        <f t="shared" si="3"/>
        <v/>
      </c>
      <c r="Q60" s="11">
        <f t="shared" ca="1" si="15"/>
        <v>0</v>
      </c>
      <c r="R60" s="32">
        <f t="shared" ca="1" si="16"/>
        <v>0.31104961322631797</v>
      </c>
      <c r="S60" s="32">
        <v>0.47702827248825008</v>
      </c>
      <c r="T60" s="32">
        <f t="shared" ca="1" si="4"/>
        <v>2.6789135017480925E-2</v>
      </c>
      <c r="U60" s="32">
        <f t="shared" si="5"/>
        <v>0.14084507042253522</v>
      </c>
      <c r="V60" s="32">
        <f t="shared" ca="1" si="17"/>
        <v>0</v>
      </c>
      <c r="W60" s="8">
        <f t="shared" ca="1" si="6"/>
        <v>422568.09446595225</v>
      </c>
      <c r="X60" s="8">
        <f t="shared" ca="1" si="20"/>
        <v>11046544.661633473</v>
      </c>
      <c r="Y60" s="22">
        <f t="shared" ca="1" si="7"/>
        <v>0.94196387507908519</v>
      </c>
      <c r="Z60" s="8">
        <f t="shared" ca="1" si="18"/>
        <v>9108305.9059435148</v>
      </c>
      <c r="AA60" s="12">
        <f t="shared" ca="1" si="19"/>
        <v>1.1428281613311717</v>
      </c>
      <c r="AB60" s="158">
        <f t="shared" si="21"/>
        <v>116800</v>
      </c>
      <c r="AC60" s="160">
        <f t="shared" si="22"/>
        <v>2.8320000000000067E-2</v>
      </c>
      <c r="AD60" s="162">
        <f t="shared" ca="1" si="23"/>
        <v>1.079973900027007</v>
      </c>
      <c r="AE60" s="162">
        <f t="shared" ca="1" si="24"/>
        <v>1.0788392767420005</v>
      </c>
      <c r="AF60" s="85">
        <v>0.34010639518230623</v>
      </c>
      <c r="AG60" s="85">
        <v>0.21905898645975691</v>
      </c>
      <c r="AH60" s="85">
        <v>0.24831787835908006</v>
      </c>
      <c r="AL60" s="149">
        <f t="shared" si="25"/>
        <v>43967</v>
      </c>
      <c r="AM60" s="23">
        <f t="shared" si="26"/>
        <v>0</v>
      </c>
    </row>
    <row r="61" spans="1:39">
      <c r="A61" s="7">
        <f t="shared" si="28"/>
        <v>43968</v>
      </c>
      <c r="B61" s="8">
        <f t="shared" ca="1" si="9"/>
        <v>2878051.8388276407</v>
      </c>
      <c r="C61" s="144">
        <f t="shared" si="0"/>
        <v>0</v>
      </c>
      <c r="D61" s="136"/>
      <c r="E61" s="136"/>
      <c r="F61" s="78">
        <f ca="1">IF(AD60&gt;1,0,IF(AE60&gt;=1,U$2,T$2))</f>
        <v>0</v>
      </c>
      <c r="G61" s="29">
        <f t="shared" ca="1" si="1"/>
        <v>1322200.4780341941</v>
      </c>
      <c r="H61" s="8">
        <f t="shared" ca="1" si="10"/>
        <v>9387623.3940427769</v>
      </c>
      <c r="I61" s="8">
        <f t="shared" ca="1" si="11"/>
        <v>20434168.055676255</v>
      </c>
      <c r="J61" s="8">
        <f t="shared" ca="1" si="12"/>
        <v>98857.124304959696</v>
      </c>
      <c r="K61" s="12">
        <f t="shared" ca="1" si="13"/>
        <v>1.0765028433970165</v>
      </c>
      <c r="L61" s="48"/>
      <c r="M61" s="46">
        <f ca="1">IF(AND(I$2&gt;0,R54&lt;F54-0.12),0,IF(AND(N61&gt;=L$5,I$2&gt;0),0,IF(OR(AND(N61&gt;=C$1,N61&lt;D$1),N61&gt;=E$1),0,1)))</f>
        <v>1</v>
      </c>
      <c r="N61" s="177">
        <f t="shared" si="27"/>
        <v>43968</v>
      </c>
      <c r="O61" s="11">
        <f t="shared" ca="1" si="2"/>
        <v>6.0100494281400754E-2</v>
      </c>
      <c r="P61" s="11" t="str">
        <f t="shared" si="3"/>
        <v/>
      </c>
      <c r="Q61" s="11">
        <f t="shared" ca="1" si="15"/>
        <v>0</v>
      </c>
      <c r="R61" s="32">
        <f t="shared" ca="1" si="16"/>
        <v>0.31942827944993546</v>
      </c>
      <c r="S61" s="32">
        <v>0.47698540426035263</v>
      </c>
      <c r="T61" s="32">
        <f t="shared" ca="1" si="4"/>
        <v>2.7610657041302285E-2</v>
      </c>
      <c r="U61" s="32">
        <f t="shared" si="5"/>
        <v>0.14084507042253522</v>
      </c>
      <c r="V61" s="32">
        <f t="shared" ca="1" si="17"/>
        <v>0</v>
      </c>
      <c r="W61" s="8">
        <f t="shared" ca="1" si="6"/>
        <v>432728.27838633186</v>
      </c>
      <c r="X61" s="8">
        <f t="shared" ca="1" si="20"/>
        <v>11479272.940019805</v>
      </c>
      <c r="Y61" s="22">
        <f t="shared" ca="1" si="7"/>
        <v>0.93989950571859926</v>
      </c>
      <c r="Z61" s="8">
        <f t="shared" ca="1" si="18"/>
        <v>9387623.3940427769</v>
      </c>
      <c r="AA61" s="12">
        <f t="shared" ca="1" si="19"/>
        <v>1.1428281613311717</v>
      </c>
      <c r="AB61" s="158">
        <f t="shared" si="21"/>
        <v>117100</v>
      </c>
      <c r="AC61" s="160">
        <f t="shared" si="22"/>
        <v>2.8290000000000069E-2</v>
      </c>
      <c r="AD61" s="162">
        <f t="shared" ca="1" si="23"/>
        <v>1.0776710600695085</v>
      </c>
      <c r="AE61" s="162">
        <f t="shared" ca="1" si="24"/>
        <v>1.0765028433970165</v>
      </c>
      <c r="AF61" s="85">
        <v>0.34966322052491172</v>
      </c>
      <c r="AG61" s="85">
        <v>0.21442109653895641</v>
      </c>
      <c r="AH61" s="85">
        <v>0.26210230102639737</v>
      </c>
      <c r="AL61" s="149">
        <f t="shared" si="25"/>
        <v>43968</v>
      </c>
      <c r="AM61" s="23">
        <f t="shared" si="26"/>
        <v>0</v>
      </c>
    </row>
    <row r="62" spans="1:39">
      <c r="A62" s="7">
        <f t="shared" si="28"/>
        <v>43969</v>
      </c>
      <c r="B62" s="8">
        <f t="shared" ca="1" si="9"/>
        <v>2979719.8798379768</v>
      </c>
      <c r="C62" s="144">
        <f t="shared" si="0"/>
        <v>0</v>
      </c>
      <c r="D62" s="136"/>
      <c r="E62" s="136"/>
      <c r="F62" s="78">
        <f ca="1">IF(AD61&gt;1,S$2,T$2)</f>
        <v>0.3</v>
      </c>
      <c r="G62" s="29">
        <f t="shared" ca="1" si="1"/>
        <v>1362920.8742013846</v>
      </c>
      <c r="H62" s="8">
        <f t="shared" ca="1" si="10"/>
        <v>9676738.206829831</v>
      </c>
      <c r="I62" s="8">
        <f t="shared" ca="1" si="11"/>
        <v>21156011.14684964</v>
      </c>
      <c r="J62" s="8">
        <f t="shared" ca="1" si="12"/>
        <v>101668.04101033602</v>
      </c>
      <c r="K62" s="12">
        <f t="shared" ca="1" si="13"/>
        <v>1.5843856800924776</v>
      </c>
      <c r="L62" s="48"/>
      <c r="M62" s="38">
        <f ca="1">IF(AND(I$2&gt;0,R55&lt;F55),0,IF(AND(N62&gt;=L$6,I$2&gt;0),0,IF(OR(AND(N62&gt;=C$1,N62&lt;D$1),N62&gt;=E$1),0,1)))</f>
        <v>0</v>
      </c>
      <c r="N62" s="178">
        <f t="shared" si="27"/>
        <v>43969</v>
      </c>
      <c r="O62" s="11">
        <f t="shared" ca="1" si="2"/>
        <v>6.2223562196616587E-2</v>
      </c>
      <c r="P62" s="11" t="str">
        <f t="shared" si="3"/>
        <v/>
      </c>
      <c r="Q62" s="11">
        <f t="shared" ca="1" si="15"/>
        <v>0.4</v>
      </c>
      <c r="R62" s="32">
        <f t="shared" ca="1" si="16"/>
        <v>0.32807618317658627</v>
      </c>
      <c r="S62" s="32">
        <v>0.47222696101962108</v>
      </c>
      <c r="T62" s="32">
        <f t="shared" ca="1" si="4"/>
        <v>2.8460994725970089E-2</v>
      </c>
      <c r="U62" s="32">
        <f t="shared" si="5"/>
        <v>0.14084507042253522</v>
      </c>
      <c r="V62" s="32">
        <f t="shared" ca="1" si="17"/>
        <v>0.4</v>
      </c>
      <c r="W62" s="8">
        <f t="shared" ca="1" si="6"/>
        <v>653807.58570437797</v>
      </c>
      <c r="X62" s="8">
        <f t="shared" ca="1" si="20"/>
        <v>12133080.525724184</v>
      </c>
      <c r="Y62" s="22">
        <f t="shared" ca="1" si="7"/>
        <v>0.93777643780338338</v>
      </c>
      <c r="Z62" s="8">
        <f t="shared" ca="1" si="18"/>
        <v>9676738.206829831</v>
      </c>
      <c r="AA62" s="12">
        <f t="shared" ca="1" si="19"/>
        <v>1.1428281613311717</v>
      </c>
      <c r="AB62" s="158">
        <f t="shared" si="21"/>
        <v>117400</v>
      </c>
      <c r="AC62" s="160">
        <f t="shared" si="22"/>
        <v>2.826000000000007E-2</v>
      </c>
      <c r="AD62" s="162">
        <f t="shared" ca="1" si="23"/>
        <v>1.3304442617447472</v>
      </c>
      <c r="AE62" s="162">
        <f t="shared" ca="1" si="24"/>
        <v>1.0765028433970165</v>
      </c>
      <c r="AF62" s="85">
        <v>0.35723906971554636</v>
      </c>
      <c r="AG62" s="85">
        <v>0.20920205626378768</v>
      </c>
      <c r="AH62" s="85">
        <v>0.27536364792498297</v>
      </c>
      <c r="AL62" s="149">
        <f t="shared" si="25"/>
        <v>43969</v>
      </c>
      <c r="AM62" s="23">
        <f t="shared" si="26"/>
        <v>0</v>
      </c>
    </row>
    <row r="63" spans="1:39">
      <c r="A63" s="7">
        <f t="shared" si="28"/>
        <v>43970</v>
      </c>
      <c r="B63" s="8">
        <f t="shared" ca="1" si="9"/>
        <v>3133962.1881368193</v>
      </c>
      <c r="C63" s="144">
        <f t="shared" si="0"/>
        <v>0</v>
      </c>
      <c r="D63" s="136"/>
      <c r="E63" s="136"/>
      <c r="F63" s="78">
        <f ca="1">IF(AD62&gt;1,0,IF(AE62&gt;=1,U$2,T$2))</f>
        <v>0</v>
      </c>
      <c r="G63" s="29">
        <f t="shared" ca="1" si="1"/>
        <v>1425077.6070489064</v>
      </c>
      <c r="H63" s="8">
        <f t="shared" ca="1" si="10"/>
        <v>10118051.010047235</v>
      </c>
      <c r="I63" s="8">
        <f t="shared" ca="1" si="11"/>
        <v>22251131.535771422</v>
      </c>
      <c r="J63" s="8">
        <f t="shared" ca="1" si="12"/>
        <v>154242.30829884252</v>
      </c>
      <c r="K63" s="12">
        <f t="shared" ca="1" si="13"/>
        <v>1.0717173221545366</v>
      </c>
      <c r="L63" s="48"/>
      <c r="M63" s="38">
        <f ca="1">IF(AND(I$2&gt;0,R56&lt;F56-0.02),0,IF(AND(N63&gt;=L$7,I$2&gt;0),0,IF(OR(AND(N63&gt;=C$1,N63&lt;D$1),N63&gt;=E$1),0,1)))</f>
        <v>1</v>
      </c>
      <c r="N63" s="178">
        <f t="shared" si="27"/>
        <v>43970</v>
      </c>
      <c r="O63" s="11">
        <f t="shared" ca="1" si="2"/>
        <v>6.5444504516974769E-2</v>
      </c>
      <c r="P63" s="11" t="str">
        <f t="shared" si="3"/>
        <v/>
      </c>
      <c r="Q63" s="11">
        <f t="shared" ca="1" si="15"/>
        <v>0</v>
      </c>
      <c r="R63" s="32">
        <f t="shared" ca="1" si="16"/>
        <v>0.34180068689032056</v>
      </c>
      <c r="S63" s="32">
        <v>0.46285264296336331</v>
      </c>
      <c r="T63" s="32">
        <f t="shared" ca="1" si="4"/>
        <v>2.9758973558962454E-2</v>
      </c>
      <c r="U63" s="32">
        <f t="shared" si="5"/>
        <v>0.14084507042253522</v>
      </c>
      <c r="V63" s="32">
        <f t="shared" ca="1" si="17"/>
        <v>0</v>
      </c>
      <c r="W63" s="8">
        <f t="shared" ca="1" si="6"/>
        <v>470578.44983911555</v>
      </c>
      <c r="X63" s="8">
        <f t="shared" ca="1" si="20"/>
        <v>12603658.975563299</v>
      </c>
      <c r="Y63" s="22">
        <f t="shared" ca="1" si="7"/>
        <v>0.93455549548302519</v>
      </c>
      <c r="Z63" s="8">
        <f t="shared" ca="1" si="18"/>
        <v>10118051.010047235</v>
      </c>
      <c r="AA63" s="12">
        <f t="shared" ca="1" si="19"/>
        <v>1.1428281613311717</v>
      </c>
      <c r="AB63" s="158">
        <f t="shared" si="21"/>
        <v>117700</v>
      </c>
      <c r="AC63" s="160">
        <f t="shared" si="22"/>
        <v>2.8230000000000071E-2</v>
      </c>
      <c r="AD63" s="162">
        <f t="shared" ca="1" si="23"/>
        <v>1.328051501123507</v>
      </c>
      <c r="AE63" s="162">
        <f t="shared" ca="1" si="24"/>
        <v>1.0717173221545366</v>
      </c>
      <c r="AF63" s="85">
        <v>0.36264517942807351</v>
      </c>
      <c r="AG63" s="85">
        <v>0.20346205140113424</v>
      </c>
      <c r="AH63" s="85">
        <v>0.28788861742398764</v>
      </c>
      <c r="AL63" s="149">
        <f t="shared" si="25"/>
        <v>43970</v>
      </c>
      <c r="AM63" s="23">
        <f t="shared" si="26"/>
        <v>0</v>
      </c>
    </row>
    <row r="64" spans="1:39">
      <c r="A64" s="7">
        <f t="shared" si="28"/>
        <v>43971</v>
      </c>
      <c r="B64" s="8">
        <f t="shared" ca="1" si="9"/>
        <v>3243053.6422003084</v>
      </c>
      <c r="C64" s="144">
        <f t="shared" si="0"/>
        <v>0</v>
      </c>
      <c r="D64" s="136"/>
      <c r="E64" s="136"/>
      <c r="F64" s="78">
        <f ca="1">IF(AD63&gt;1,S$2,T$2)</f>
        <v>0.3</v>
      </c>
      <c r="G64" s="29">
        <f t="shared" ca="1" si="1"/>
        <v>1467890.4062054779</v>
      </c>
      <c r="H64" s="8">
        <f t="shared" ca="1" si="10"/>
        <v>10422021.884058893</v>
      </c>
      <c r="I64" s="8">
        <f t="shared" ca="1" si="11"/>
        <v>23025680.859622195</v>
      </c>
      <c r="J64" s="8">
        <f t="shared" ca="1" si="12"/>
        <v>109091.45406348922</v>
      </c>
      <c r="K64" s="12">
        <f t="shared" ca="1" si="13"/>
        <v>1.0680363385648077</v>
      </c>
      <c r="L64" s="48"/>
      <c r="M64" s="38">
        <f ca="1">IF(AND(I$2&gt;0,R57&lt;F57-0.04),0,IF(AND(N64&gt;=L$8,I$2&gt;0),0,IF(OR(AND(N64&gt;=C$1,N64&lt;D$1),N64&gt;=E$1),0,1)))</f>
        <v>1</v>
      </c>
      <c r="N64" s="178">
        <f t="shared" si="27"/>
        <v>43971</v>
      </c>
      <c r="O64" s="11">
        <f t="shared" ca="1" si="2"/>
        <v>6.7722590763594687E-2</v>
      </c>
      <c r="P64" s="11" t="str">
        <f t="shared" si="3"/>
        <v/>
      </c>
      <c r="Q64" s="11">
        <f t="shared" ca="1" si="15"/>
        <v>0</v>
      </c>
      <c r="R64" s="32">
        <f t="shared" ca="1" si="16"/>
        <v>0.35080092758469988</v>
      </c>
      <c r="S64" s="32">
        <v>0.44911144173230344</v>
      </c>
      <c r="T64" s="32">
        <f t="shared" ca="1" si="4"/>
        <v>3.0653005541349684E-2</v>
      </c>
      <c r="U64" s="32">
        <f t="shared" si="5"/>
        <v>0.14084507042253522</v>
      </c>
      <c r="V64" s="32">
        <f t="shared" ca="1" si="17"/>
        <v>0</v>
      </c>
      <c r="W64" s="8">
        <f t="shared" ca="1" si="6"/>
        <v>711838.54869680316</v>
      </c>
      <c r="X64" s="8">
        <f t="shared" ca="1" si="20"/>
        <v>13315497.524260102</v>
      </c>
      <c r="Y64" s="22">
        <f t="shared" ca="1" si="7"/>
        <v>0.93227740923640534</v>
      </c>
      <c r="Z64" s="8">
        <f t="shared" ca="1" si="18"/>
        <v>10422021.884058893</v>
      </c>
      <c r="AA64" s="12">
        <f t="shared" ca="1" si="19"/>
        <v>1.1428281613311717</v>
      </c>
      <c r="AB64" s="158">
        <f t="shared" si="21"/>
        <v>118000</v>
      </c>
      <c r="AC64" s="160">
        <f t="shared" si="22"/>
        <v>2.8200000000000072E-2</v>
      </c>
      <c r="AD64" s="162">
        <f t="shared" ca="1" si="23"/>
        <v>1.0698768303596722</v>
      </c>
      <c r="AE64" s="162">
        <f t="shared" ca="1" si="24"/>
        <v>1.0680363385648077</v>
      </c>
      <c r="AF64" s="85">
        <v>0.36573582533150945</v>
      </c>
      <c r="AG64" s="85">
        <v>0.19726527706549157</v>
      </c>
      <c r="AH64" s="85">
        <v>0.29945997742046793</v>
      </c>
      <c r="AL64" s="149">
        <f t="shared" si="25"/>
        <v>43971</v>
      </c>
      <c r="AM64" s="23">
        <f t="shared" si="26"/>
        <v>0</v>
      </c>
    </row>
    <row r="65" spans="1:39">
      <c r="A65" s="7">
        <f t="shared" si="28"/>
        <v>43972</v>
      </c>
      <c r="B65" s="8">
        <f t="shared" ca="1" si="9"/>
        <v>3355036.520404459</v>
      </c>
      <c r="C65" s="144">
        <f t="shared" si="0"/>
        <v>0</v>
      </c>
      <c r="D65" s="136"/>
      <c r="E65" s="136"/>
      <c r="F65" s="78">
        <f ca="1">IF(AD64&gt;1,0,IF(AE64&gt;=1,U$2,T$2))</f>
        <v>0</v>
      </c>
      <c r="G65" s="29">
        <f t="shared" ca="1" si="1"/>
        <v>1479614.3338889519</v>
      </c>
      <c r="H65" s="8">
        <f t="shared" ca="1" si="10"/>
        <v>10505261.770611558</v>
      </c>
      <c r="I65" s="8">
        <f t="shared" ca="1" si="11"/>
        <v>23820759.294871666</v>
      </c>
      <c r="J65" s="8">
        <f t="shared" ca="1" si="12"/>
        <v>111982.87820415049</v>
      </c>
      <c r="K65" s="12">
        <f t="shared" ca="1" si="13"/>
        <v>1.0654328774482293</v>
      </c>
      <c r="L65" s="48"/>
      <c r="M65" s="38">
        <f ca="1">IF(AND(I$2&gt;0,R58&lt;F58-0.06),0,IF(AND(N65&gt;=L$9,I$2&gt;0),0,IF(OR(AND(N65&gt;=C$1,N65&lt;D$1),N65&gt;=E$1),0,1)))</f>
        <v>1</v>
      </c>
      <c r="N65" s="178">
        <f t="shared" si="27"/>
        <v>43972</v>
      </c>
      <c r="O65" s="11">
        <f t="shared" ca="1" si="2"/>
        <v>7.0061056749622541E-2</v>
      </c>
      <c r="P65" s="11" t="str">
        <f t="shared" si="3"/>
        <v/>
      </c>
      <c r="Q65" s="11">
        <f t="shared" ca="1" si="15"/>
        <v>0</v>
      </c>
      <c r="R65" s="32">
        <f t="shared" ca="1" si="16"/>
        <v>0.3523308181373786</v>
      </c>
      <c r="S65" s="32">
        <v>0.43138928252029202</v>
      </c>
      <c r="T65" s="32">
        <f t="shared" ca="1" si="4"/>
        <v>3.089782873709282E-2</v>
      </c>
      <c r="U65" s="32">
        <f t="shared" si="5"/>
        <v>0.14084507042253522</v>
      </c>
      <c r="V65" s="32">
        <f t="shared" ca="1" si="17"/>
        <v>0</v>
      </c>
      <c r="W65" s="8">
        <f t="shared" ca="1" si="6"/>
        <v>513303.47604839649</v>
      </c>
      <c r="X65" s="8">
        <f t="shared" ca="1" si="20"/>
        <v>13828801.000308499</v>
      </c>
      <c r="Y65" s="22">
        <f t="shared" ca="1" si="7"/>
        <v>0.92993894325037751</v>
      </c>
      <c r="Z65" s="8">
        <f t="shared" ca="1" si="18"/>
        <v>10505261.770611558</v>
      </c>
      <c r="AA65" s="12">
        <f t="shared" ca="1" si="19"/>
        <v>1.1428281613311717</v>
      </c>
      <c r="AB65" s="158">
        <f t="shared" si="21"/>
        <v>118300</v>
      </c>
      <c r="AC65" s="160">
        <f t="shared" si="22"/>
        <v>2.8170000000000073E-2</v>
      </c>
      <c r="AD65" s="162">
        <f t="shared" ca="1" si="23"/>
        <v>1.0667346080065185</v>
      </c>
      <c r="AE65" s="162">
        <f t="shared" ca="1" si="24"/>
        <v>1.0654328774482293</v>
      </c>
      <c r="AF65" s="85">
        <v>0.36641467927799182</v>
      </c>
      <c r="AG65" s="85">
        <v>0.19067907281050495</v>
      </c>
      <c r="AH65" s="85">
        <v>0.30986314476809979</v>
      </c>
      <c r="AL65" s="149">
        <f t="shared" si="25"/>
        <v>43972</v>
      </c>
      <c r="AM65" s="23">
        <f t="shared" si="26"/>
        <v>0</v>
      </c>
    </row>
    <row r="66" spans="1:39">
      <c r="A66" s="7">
        <f t="shared" si="28"/>
        <v>43973</v>
      </c>
      <c r="B66" s="8">
        <f t="shared" ca="1" si="9"/>
        <v>3467638.6459236699</v>
      </c>
      <c r="C66" s="144">
        <f t="shared" si="0"/>
        <v>0</v>
      </c>
      <c r="D66" s="136"/>
      <c r="E66" s="136"/>
      <c r="F66" s="78">
        <f ca="1">IF(AD65&gt;1,S$2,T$2)</f>
        <v>0.3</v>
      </c>
      <c r="G66" s="29">
        <f t="shared" ca="1" si="1"/>
        <v>1519920.1951759942</v>
      </c>
      <c r="H66" s="8">
        <f t="shared" ca="1" si="10"/>
        <v>10791433.385749558</v>
      </c>
      <c r="I66" s="8">
        <f t="shared" ca="1" si="11"/>
        <v>24620234.386058062</v>
      </c>
      <c r="J66" s="8">
        <f t="shared" ca="1" si="12"/>
        <v>112602.12551921081</v>
      </c>
      <c r="K66" s="12">
        <f t="shared" ca="1" si="13"/>
        <v>1.0627604126650818</v>
      </c>
      <c r="L66" s="48"/>
      <c r="M66" s="39">
        <f ca="1">IF(AND(I$2&gt;0,R59&lt;F59-0.1),0,IF(AND(N66&gt;=L$10,I$2&gt;0),0,IF(OR(AND(N66&gt;=C$1,N66&lt;D$1),N66&gt;=E$1),0,1)))</f>
        <v>1</v>
      </c>
      <c r="N66" s="178">
        <f t="shared" si="27"/>
        <v>43973</v>
      </c>
      <c r="O66" s="11">
        <f t="shared" ca="1" si="2"/>
        <v>7.2412454076641361E-2</v>
      </c>
      <c r="P66" s="11" t="str">
        <f t="shared" si="3"/>
        <v/>
      </c>
      <c r="Q66" s="11">
        <f t="shared" ca="1" si="15"/>
        <v>0</v>
      </c>
      <c r="R66" s="32">
        <f t="shared" ca="1" si="16"/>
        <v>0.36062861966486165</v>
      </c>
      <c r="S66" s="32">
        <v>0.41019070826381693</v>
      </c>
      <c r="T66" s="32">
        <f t="shared" ca="1" si="4"/>
        <v>3.1739509958086935E-2</v>
      </c>
      <c r="U66" s="32">
        <f t="shared" si="5"/>
        <v>0.14084507042253522</v>
      </c>
      <c r="V66" s="32">
        <f t="shared" ca="1" si="17"/>
        <v>0</v>
      </c>
      <c r="W66" s="8">
        <f t="shared" ca="1" si="6"/>
        <v>778510.95080963313</v>
      </c>
      <c r="X66" s="8">
        <f t="shared" ca="1" si="20"/>
        <v>14607311.951118132</v>
      </c>
      <c r="Y66" s="22">
        <f t="shared" ca="1" si="7"/>
        <v>0.92758754592335868</v>
      </c>
      <c r="Z66" s="8">
        <f t="shared" ca="1" si="18"/>
        <v>10791433.385749558</v>
      </c>
      <c r="AA66" s="12">
        <f t="shared" ca="1" si="19"/>
        <v>1.1428281613311717</v>
      </c>
      <c r="AB66" s="158">
        <f t="shared" si="21"/>
        <v>118600</v>
      </c>
      <c r="AC66" s="160">
        <f t="shared" si="22"/>
        <v>2.8140000000000075E-2</v>
      </c>
      <c r="AD66" s="162">
        <f t="shared" ca="1" si="23"/>
        <v>1.0640966450566556</v>
      </c>
      <c r="AE66" s="162">
        <f t="shared" ca="1" si="24"/>
        <v>1.0627604126650818</v>
      </c>
      <c r="AF66" s="85">
        <v>0.36463916513199685</v>
      </c>
      <c r="AG66" s="85">
        <v>0.18377266999718478</v>
      </c>
      <c r="AH66" s="85">
        <v>0.31889313039413641</v>
      </c>
      <c r="AL66" s="149">
        <f t="shared" si="25"/>
        <v>43973</v>
      </c>
      <c r="AM66" s="23">
        <f t="shared" si="26"/>
        <v>0</v>
      </c>
    </row>
    <row r="67" spans="1:39">
      <c r="A67" s="7">
        <f t="shared" si="28"/>
        <v>43974</v>
      </c>
      <c r="B67" s="8">
        <f t="shared" ca="1" si="9"/>
        <v>3583018.0040553291</v>
      </c>
      <c r="C67" s="144">
        <f t="shared" si="0"/>
        <v>0</v>
      </c>
      <c r="D67" s="136"/>
      <c r="E67" s="136"/>
      <c r="F67" s="78">
        <f ca="1">IF(AD66&gt;1,0,IF(AE66&gt;=1,U$2,T$2))</f>
        <v>0</v>
      </c>
      <c r="G67" s="29">
        <f t="shared" ca="1" si="1"/>
        <v>1525650.1236161559</v>
      </c>
      <c r="H67" s="8">
        <f t="shared" ca="1" si="10"/>
        <v>10832115.877674706</v>
      </c>
      <c r="I67" s="8">
        <f t="shared" ca="1" si="11"/>
        <v>25439427.828792844</v>
      </c>
      <c r="J67" s="8">
        <f t="shared" ca="1" si="12"/>
        <v>115379.35813165938</v>
      </c>
      <c r="K67" s="12">
        <f t="shared" ca="1" si="13"/>
        <v>1.0600731695812857</v>
      </c>
      <c r="L67" s="48"/>
      <c r="M67" s="47">
        <f ca="1">IF(AND(I$2&gt;0,R60&lt;F60-0.12),0,IF(AND(N67&gt;=L$4,I$2&gt;0),0,IF(OR(AND(N67&gt;=C$1,N67&lt;D$1),N67&gt;=E$1),0,1)))</f>
        <v>1</v>
      </c>
      <c r="N67" s="180">
        <f t="shared" si="27"/>
        <v>43974</v>
      </c>
      <c r="O67" s="11">
        <f t="shared" ca="1" si="2"/>
        <v>7.4821846555273075E-2</v>
      </c>
      <c r="P67" s="11" t="str">
        <f t="shared" si="3"/>
        <v/>
      </c>
      <c r="Q67" s="11">
        <f t="shared" ca="1" si="15"/>
        <v>0</v>
      </c>
      <c r="R67" s="32">
        <f t="shared" ca="1" si="16"/>
        <v>0.360689865221617</v>
      </c>
      <c r="S67" s="32">
        <v>0.38611547995060613</v>
      </c>
      <c r="T67" s="32">
        <f t="shared" ca="1" si="4"/>
        <v>3.185916434610208E-2</v>
      </c>
      <c r="U67" s="32">
        <f t="shared" si="5"/>
        <v>0.14084507042253522</v>
      </c>
      <c r="V67" s="32">
        <f t="shared" ca="1" si="17"/>
        <v>0</v>
      </c>
      <c r="W67" s="8">
        <f t="shared" ca="1" si="6"/>
        <v>562942.02202609589</v>
      </c>
      <c r="X67" s="8">
        <f t="shared" ca="1" si="20"/>
        <v>15170253.973144228</v>
      </c>
      <c r="Y67" s="22">
        <f t="shared" ca="1" si="7"/>
        <v>0.92517815344472698</v>
      </c>
      <c r="Z67" s="8">
        <f t="shared" ca="1" si="18"/>
        <v>10832115.877674706</v>
      </c>
      <c r="AA67" s="12">
        <f t="shared" ca="1" si="19"/>
        <v>1.1428281613311717</v>
      </c>
      <c r="AB67" s="158">
        <f t="shared" si="21"/>
        <v>118900</v>
      </c>
      <c r="AC67" s="160">
        <f t="shared" si="22"/>
        <v>2.8110000000000076E-2</v>
      </c>
      <c r="AD67" s="162">
        <f t="shared" ca="1" si="23"/>
        <v>1.0614167911231838</v>
      </c>
      <c r="AE67" s="162">
        <f t="shared" ca="1" si="24"/>
        <v>1.0600731695812857</v>
      </c>
      <c r="AF67" s="85">
        <v>0.36042269384971715</v>
      </c>
      <c r="AG67" s="85">
        <v>0.17661552957710783</v>
      </c>
      <c r="AH67" s="85">
        <v>0.32636157150682432</v>
      </c>
      <c r="AL67" s="149">
        <f t="shared" si="25"/>
        <v>43974</v>
      </c>
      <c r="AM67" s="23">
        <f t="shared" si="26"/>
        <v>0</v>
      </c>
    </row>
    <row r="68" spans="1:39">
      <c r="A68" s="7">
        <f t="shared" si="28"/>
        <v>43975</v>
      </c>
      <c r="B68" s="8">
        <f t="shared" ca="1" si="9"/>
        <v>3698539.4870706047</v>
      </c>
      <c r="C68" s="144">
        <f t="shared" ref="C68:C131" si="29">IF(H$2=0,D68,IF(H$2=1,E68,D68-E68))</f>
        <v>0</v>
      </c>
      <c r="D68" s="136"/>
      <c r="E68" s="136"/>
      <c r="F68" s="78">
        <f ca="1">IF(AD67&gt;1,0,IF(AE67&gt;=1,U$2,T$2))</f>
        <v>0</v>
      </c>
      <c r="G68" s="29">
        <f t="shared" ref="G68:G131" ca="1" si="30">H68/V$2</f>
        <v>1561883.9978953616</v>
      </c>
      <c r="H68" s="8">
        <f t="shared" ca="1" si="10"/>
        <v>11089376.385057067</v>
      </c>
      <c r="I68" s="8">
        <f t="shared" ca="1" si="11"/>
        <v>26259630.358201303</v>
      </c>
      <c r="J68" s="8">
        <f t="shared" ca="1" si="12"/>
        <v>115521.48301527563</v>
      </c>
      <c r="K68" s="12">
        <f t="shared" ca="1" si="13"/>
        <v>1.057319648005006</v>
      </c>
      <c r="L68" s="48"/>
      <c r="M68" s="46">
        <f ca="1">IF(AND(I$2&gt;0,R61&lt;F61-0.12),0,IF(AND(N68&gt;=L$5,I$2&gt;0),0,IF(OR(AND(N68&gt;=C$1,N68&lt;D$1),N68&gt;=E$1),0,1)))</f>
        <v>1</v>
      </c>
      <c r="N68" s="177">
        <f t="shared" si="27"/>
        <v>43975</v>
      </c>
      <c r="O68" s="11">
        <f t="shared" ref="O68:O131" ca="1" si="31">I68/W$2</f>
        <v>7.7234206935886188E-2</v>
      </c>
      <c r="P68" s="11" t="str">
        <f t="shared" ref="P68:P131" si="32">IF(C68&gt;0,Z68/W$2,"")</f>
        <v/>
      </c>
      <c r="Q68" s="11">
        <f t="shared" ca="1" si="15"/>
        <v>0</v>
      </c>
      <c r="R68" s="32">
        <f t="shared" ca="1" si="16"/>
        <v>0.36793374715521704</v>
      </c>
      <c r="S68" s="32">
        <v>0.35983087274033981</v>
      </c>
      <c r="T68" s="32">
        <f t="shared" ref="T68:T131" ca="1" si="33">Z68/W$2</f>
        <v>3.2615812897226669E-2</v>
      </c>
      <c r="U68" s="32">
        <f t="shared" ref="U68:U131" si="34">1/V$2</f>
        <v>0.14084507042253522</v>
      </c>
      <c r="V68" s="32">
        <f t="shared" ca="1" si="17"/>
        <v>0</v>
      </c>
      <c r="W68" s="8">
        <f t="shared" ref="W68:W131" ca="1" si="35">IF(ROW(J67)&gt;(1+N$2),OFFSET(J67,2-N$2,0)*V$2,0)</f>
        <v>579984.62829442602</v>
      </c>
      <c r="X68" s="8">
        <f t="shared" ca="1" si="20"/>
        <v>15750238.601438653</v>
      </c>
      <c r="Y68" s="22">
        <f t="shared" ref="Y68:Y131" ca="1" si="36">IF(I68&lt;W$2,1-I68/W$2,0)</f>
        <v>0.92276579306411377</v>
      </c>
      <c r="Z68" s="8">
        <f t="shared" ca="1" si="18"/>
        <v>11089376.385057067</v>
      </c>
      <c r="AA68" s="12">
        <f t="shared" ca="1" si="19"/>
        <v>1.1428281613311717</v>
      </c>
      <c r="AB68" s="158">
        <f t="shared" si="21"/>
        <v>119200</v>
      </c>
      <c r="AC68" s="160">
        <f t="shared" si="22"/>
        <v>2.8080000000000077E-2</v>
      </c>
      <c r="AD68" s="162">
        <f t="shared" ca="1" si="23"/>
        <v>1.0586964087931459</v>
      </c>
      <c r="AE68" s="162">
        <f t="shared" ca="1" si="24"/>
        <v>1.057319648005006</v>
      </c>
      <c r="AF68" s="85">
        <v>0.35383500670734991</v>
      </c>
      <c r="AG68" s="85">
        <v>0.16927599312739758</v>
      </c>
      <c r="AH68" s="85">
        <v>0.3321036622251764</v>
      </c>
      <c r="AL68" s="149">
        <f t="shared" si="25"/>
        <v>43975</v>
      </c>
      <c r="AM68" s="23">
        <f t="shared" si="26"/>
        <v>0</v>
      </c>
    </row>
    <row r="69" spans="1:39">
      <c r="A69" s="7">
        <f t="shared" si="28"/>
        <v>43976</v>
      </c>
      <c r="B69" s="8">
        <f t="shared" ref="B69:B132" ca="1" si="37">B68 + J69</f>
        <v>3816497.3898477028</v>
      </c>
      <c r="C69" s="144">
        <f t="shared" si="29"/>
        <v>0</v>
      </c>
      <c r="D69" s="136"/>
      <c r="E69" s="136"/>
      <c r="F69" s="78">
        <f ca="1">IF(AD68&gt;1,S$2,T$2)</f>
        <v>0.3</v>
      </c>
      <c r="G69" s="29">
        <f t="shared" ca="1" si="30"/>
        <v>1598153.9248563433</v>
      </c>
      <c r="H69" s="8">
        <f t="shared" ref="H69:H132" ca="1" si="38">H68+IF(C69&gt;0,V$2*(C69-C68),V$2*J69)-W68</f>
        <v>11346892.866480038</v>
      </c>
      <c r="I69" s="8">
        <f t="shared" ref="I69:I132" ca="1" si="39">I68+IF(C69&gt;0,V$2*(C69-C68),V$2*J69)</f>
        <v>27097131.467918701</v>
      </c>
      <c r="J69" s="8">
        <f t="shared" ref="J69:J132" ca="1" si="40">IF(C69&gt;0,C69-C68,H68*K68/(N$2*V$2))</f>
        <v>117957.90277709824</v>
      </c>
      <c r="K69" s="12">
        <f t="shared" ref="K69:K132" ca="1" si="41">IF(C69&gt;0,1+N$2*(C69-C68)/Z69,K$4*Y68*Q69+(1-Q69)*AA68*Y68)</f>
        <v>1.0545627346267616</v>
      </c>
      <c r="L69" s="48"/>
      <c r="M69" s="38">
        <f ca="1">IF(AND(I$2&gt;0,R62&lt;F62),0,IF(AND(N69&gt;=L$6,I$2&gt;0),0,IF(OR(AND(N69&gt;=C$1,N69&lt;D$1),N69&gt;=E$1),0,1)))</f>
        <v>1</v>
      </c>
      <c r="N69" s="178">
        <f t="shared" si="27"/>
        <v>43976</v>
      </c>
      <c r="O69" s="11">
        <f t="shared" ca="1" si="31"/>
        <v>7.9697445493878527E-2</v>
      </c>
      <c r="P69" s="11" t="str">
        <f t="shared" si="32"/>
        <v/>
      </c>
      <c r="Q69" s="11">
        <f t="shared" ref="Q69:Q132" ca="1" si="42">IF(J$2&gt;0,100%,IF(M69&lt;1,V69,IF(AND(I$2=1,N69&gt;=B$1),B$2,0)))</f>
        <v>0</v>
      </c>
      <c r="R69" s="32">
        <f t="shared" ref="R69:R132" ca="1" si="43">G69*AC69/AB69</f>
        <v>0.37513152796837285</v>
      </c>
      <c r="S69" s="32">
        <v>0.33204061062204321</v>
      </c>
      <c r="T69" s="32">
        <f t="shared" ca="1" si="33"/>
        <v>3.337321431317658E-2</v>
      </c>
      <c r="U69" s="32">
        <f t="shared" si="34"/>
        <v>0.14084507042253522</v>
      </c>
      <c r="V69" s="32">
        <f t="shared" ref="V69:V132" ca="1" si="44">IF(N69&gt;=G$1,G$2,IF(N69&gt;=F$1,F$2,IF(N69&gt;=E$1,E$2,IF(N69&gt;=D$1,0,IF(N69&gt;=C$1,C$2,IF(M69&lt;1,C$2,0))))))</f>
        <v>0</v>
      </c>
      <c r="W69" s="8">
        <f t="shared" ca="1" si="35"/>
        <v>881973.50478856452</v>
      </c>
      <c r="X69" s="8">
        <f t="shared" ca="1" si="20"/>
        <v>16632212.106227217</v>
      </c>
      <c r="Y69" s="22">
        <f t="shared" ca="1" si="36"/>
        <v>0.92030255450612142</v>
      </c>
      <c r="Z69" s="8">
        <f t="shared" ref="Z69:Z132" ca="1" si="45">H68+IF(C69&gt;0,V$2*(C69-C68),V$2*J69)-W68</f>
        <v>11346892.866480038</v>
      </c>
      <c r="AA69" s="12">
        <f t="shared" ref="AA69:AA132" ca="1" si="46">IF(C69&gt;0,K69/Y68,AA68)</f>
        <v>1.1428281613311717</v>
      </c>
      <c r="AB69" s="158">
        <f t="shared" si="21"/>
        <v>119500</v>
      </c>
      <c r="AC69" s="160">
        <f t="shared" si="22"/>
        <v>2.8050000000000078E-2</v>
      </c>
      <c r="AD69" s="162">
        <f t="shared" ca="1" si="23"/>
        <v>1.0559411913158838</v>
      </c>
      <c r="AE69" s="162">
        <f t="shared" ca="1" si="24"/>
        <v>1.0545627346267616</v>
      </c>
      <c r="AF69" s="85">
        <v>0.34500041526300745</v>
      </c>
      <c r="AG69" s="85">
        <v>0.1618202336292969</v>
      </c>
      <c r="AH69" s="85">
        <v>0.33598442794438632</v>
      </c>
      <c r="AL69" s="149">
        <f t="shared" si="25"/>
        <v>43976</v>
      </c>
      <c r="AM69" s="23">
        <f t="shared" si="26"/>
        <v>0</v>
      </c>
    </row>
    <row r="70" spans="1:39">
      <c r="A70" s="7">
        <f t="shared" si="28"/>
        <v>43977</v>
      </c>
      <c r="B70" s="8">
        <f t="shared" ca="1" si="37"/>
        <v>3936879.7879442028</v>
      </c>
      <c r="C70" s="144">
        <f t="shared" si="29"/>
        <v>0</v>
      </c>
      <c r="D70" s="136"/>
      <c r="E70" s="136"/>
      <c r="F70" s="78">
        <f ca="1">IF(AD69&gt;1,0,IF(AE69&gt;=1,U$2,T$2))</f>
        <v>0</v>
      </c>
      <c r="G70" s="29">
        <f t="shared" ca="1" si="30"/>
        <v>1594314.7025600877</v>
      </c>
      <c r="H70" s="8">
        <f t="shared" ca="1" si="38"/>
        <v>11319634.388176622</v>
      </c>
      <c r="I70" s="8">
        <f t="shared" ca="1" si="39"/>
        <v>27951846.49440385</v>
      </c>
      <c r="J70" s="8">
        <f t="shared" ca="1" si="40"/>
        <v>120382.39809649985</v>
      </c>
      <c r="K70" s="12">
        <f t="shared" ca="1" si="41"/>
        <v>1.0517476762346112</v>
      </c>
      <c r="L70" s="48"/>
      <c r="M70" s="38">
        <f ca="1">IF(AND(I$2&gt;0,R63&lt;F63-0.02),0,IF(AND(N70&gt;=L$7,I$2&gt;0),0,IF(OR(AND(N70&gt;=C$1,N70&lt;D$1),N70&gt;=E$1),0,1)))</f>
        <v>1</v>
      </c>
      <c r="N70" s="178">
        <f t="shared" si="27"/>
        <v>43977</v>
      </c>
      <c r="O70" s="11">
        <f t="shared" ca="1" si="31"/>
        <v>8.2211313218834847E-2</v>
      </c>
      <c r="P70" s="11" t="str">
        <f t="shared" si="32"/>
        <v/>
      </c>
      <c r="Q70" s="11">
        <f t="shared" ca="1" si="42"/>
        <v>0</v>
      </c>
      <c r="R70" s="32">
        <f t="shared" ca="1" si="43"/>
        <v>0.37289397300278615</v>
      </c>
      <c r="S70" s="32">
        <v>0.30345183352299077</v>
      </c>
      <c r="T70" s="32">
        <f t="shared" ca="1" si="33"/>
        <v>3.3293042318166537E-2</v>
      </c>
      <c r="U70" s="32">
        <f t="shared" si="34"/>
        <v>0.14084507042253522</v>
      </c>
      <c r="V70" s="32">
        <f t="shared" ca="1" si="44"/>
        <v>0</v>
      </c>
      <c r="W70" s="8">
        <f t="shared" ca="1" si="35"/>
        <v>626118.30308785988</v>
      </c>
      <c r="X70" s="8">
        <f t="shared" ref="X70:X133" ca="1" si="47">W70+X69</f>
        <v>17258330.409315076</v>
      </c>
      <c r="Y70" s="22">
        <f t="shared" ca="1" si="36"/>
        <v>0.9177886867811651</v>
      </c>
      <c r="Z70" s="8">
        <f t="shared" ca="1" si="45"/>
        <v>11319634.388176622</v>
      </c>
      <c r="AA70" s="12">
        <f t="shared" ca="1" si="46"/>
        <v>1.1428281613311717</v>
      </c>
      <c r="AB70" s="158">
        <f t="shared" ref="AB70:AB133" si="48">AB69+AB$2</f>
        <v>119800</v>
      </c>
      <c r="AC70" s="160">
        <f t="shared" ref="AC70:AC133" si="49">AC69-AC$2</f>
        <v>2.802000000000008E-2</v>
      </c>
      <c r="AD70" s="162">
        <f t="shared" ref="AD70:AD133" ca="1" si="50">(K70+K69)/2</f>
        <v>1.0531552054306865</v>
      </c>
      <c r="AE70" s="162">
        <f t="shared" ref="AE70:AE133" ca="1" si="51">IF(Q70&lt;=B$2,K70,AE69)</f>
        <v>1.0517476762346112</v>
      </c>
      <c r="AF70" s="85">
        <v>0.33409390131493499</v>
      </c>
      <c r="AG70" s="85">
        <v>0.15431125746815494</v>
      </c>
      <c r="AH70" s="85">
        <v>0.3379040014719964</v>
      </c>
      <c r="AL70" s="149">
        <f t="shared" ref="AL70:AL133" si="52">A70</f>
        <v>43977</v>
      </c>
      <c r="AM70" s="23">
        <f t="shared" ref="AM70:AM133" si="53">D70-D69</f>
        <v>0</v>
      </c>
    </row>
    <row r="71" spans="1:39">
      <c r="A71" s="7">
        <f t="shared" si="28"/>
        <v>43978</v>
      </c>
      <c r="B71" s="8">
        <f t="shared" ca="1" si="37"/>
        <v>4056652.415344506</v>
      </c>
      <c r="C71" s="144">
        <f t="shared" si="29"/>
        <v>0</v>
      </c>
      <c r="D71" s="136"/>
      <c r="E71" s="136"/>
      <c r="F71" s="78">
        <f ca="1">IF(AD70&gt;1,S$2,T$2)</f>
        <v>0.3</v>
      </c>
      <c r="G71" s="29">
        <f t="shared" ca="1" si="30"/>
        <v>1625901.653469143</v>
      </c>
      <c r="H71" s="8">
        <f t="shared" ca="1" si="38"/>
        <v>11543901.739630915</v>
      </c>
      <c r="I71" s="8">
        <f t="shared" ca="1" si="39"/>
        <v>28802232.148946006</v>
      </c>
      <c r="J71" s="8">
        <f t="shared" ca="1" si="40"/>
        <v>119772.62740030341</v>
      </c>
      <c r="K71" s="12">
        <f t="shared" ca="1" si="41"/>
        <v>1.0488747574046695</v>
      </c>
      <c r="L71" s="48"/>
      <c r="M71" s="38">
        <f ca="1">IF(AND(I$2&gt;0,R64&lt;F64-0.04),0,IF(AND(N71&gt;=L$8,I$2&gt;0),0,IF(OR(AND(N71&gt;=C$1,N71&lt;D$1),N71&gt;=E$1),0,1)))</f>
        <v>1</v>
      </c>
      <c r="N71" s="178">
        <f t="shared" si="27"/>
        <v>43978</v>
      </c>
      <c r="O71" s="11">
        <f t="shared" ca="1" si="31"/>
        <v>8.4712447496900017E-2</v>
      </c>
      <c r="P71" s="11" t="str">
        <f t="shared" si="32"/>
        <v/>
      </c>
      <c r="Q71" s="11">
        <f t="shared" ca="1" si="42"/>
        <v>0</v>
      </c>
      <c r="R71" s="32">
        <f t="shared" ca="1" si="43"/>
        <v>0.37892578918069481</v>
      </c>
      <c r="S71" s="32">
        <v>0.27474209826156276</v>
      </c>
      <c r="T71" s="32">
        <f t="shared" ca="1" si="33"/>
        <v>3.3952652175385047E-2</v>
      </c>
      <c r="U71" s="32">
        <f t="shared" si="34"/>
        <v>0.14084507042253522</v>
      </c>
      <c r="V71" s="32">
        <f t="shared" ca="1" si="44"/>
        <v>0</v>
      </c>
      <c r="W71" s="8">
        <f t="shared" ca="1" si="35"/>
        <v>951221.57035795948</v>
      </c>
      <c r="X71" s="8">
        <f t="shared" ca="1" si="47"/>
        <v>18209551.979673035</v>
      </c>
      <c r="Y71" s="22">
        <f t="shared" ca="1" si="36"/>
        <v>0.91528755250310001</v>
      </c>
      <c r="Z71" s="8">
        <f t="shared" ca="1" si="45"/>
        <v>11543901.739630915</v>
      </c>
      <c r="AA71" s="12">
        <f t="shared" ca="1" si="46"/>
        <v>1.1428281613311717</v>
      </c>
      <c r="AB71" s="158">
        <f t="shared" si="48"/>
        <v>120100</v>
      </c>
      <c r="AC71" s="160">
        <f t="shared" si="49"/>
        <v>2.7990000000000081E-2</v>
      </c>
      <c r="AD71" s="162">
        <f t="shared" ca="1" si="50"/>
        <v>1.0503112168196402</v>
      </c>
      <c r="AE71" s="162">
        <f t="shared" ca="1" si="51"/>
        <v>1.0488747574046695</v>
      </c>
      <c r="AF71" s="85">
        <v>0.32133526298647719</v>
      </c>
      <c r="AG71" s="85">
        <v>0.14680797127092346</v>
      </c>
      <c r="AH71" s="85">
        <v>0.33780174749178754</v>
      </c>
      <c r="AL71" s="149">
        <f t="shared" si="52"/>
        <v>43978</v>
      </c>
      <c r="AM71" s="23">
        <f t="shared" si="53"/>
        <v>0</v>
      </c>
    </row>
    <row r="72" spans="1:39">
      <c r="A72" s="7">
        <f t="shared" si="28"/>
        <v>43979</v>
      </c>
      <c r="B72" s="8">
        <f t="shared" ca="1" si="37"/>
        <v>4178464.3583692415</v>
      </c>
      <c r="C72" s="144">
        <f t="shared" si="29"/>
        <v>0</v>
      </c>
      <c r="D72" s="136"/>
      <c r="E72" s="136"/>
      <c r="F72" s="78">
        <f ca="1">IF(AD71&gt;1,0,IF(AE71&gt;=1,U$2,T$2))</f>
        <v>0</v>
      </c>
      <c r="G72" s="29">
        <f t="shared" ca="1" si="30"/>
        <v>1613738.7274293774</v>
      </c>
      <c r="H72" s="8">
        <f t="shared" ca="1" si="38"/>
        <v>11457544.964748578</v>
      </c>
      <c r="I72" s="8">
        <f t="shared" ca="1" si="39"/>
        <v>29667096.94442163</v>
      </c>
      <c r="J72" s="8">
        <f t="shared" ca="1" si="40"/>
        <v>121811.94302473561</v>
      </c>
      <c r="K72" s="12">
        <f t="shared" ca="1" si="41"/>
        <v>1.0460163907164262</v>
      </c>
      <c r="L72" s="48"/>
      <c r="M72" s="38">
        <f ca="1">IF(AND(I$2&gt;0,R65&lt;F65-0.06),0,IF(AND(N72&gt;=L$9,I$2&gt;0),0,IF(OR(AND(N72&gt;=C$1,N72&lt;D$1),N72&gt;=E$1),0,1)))</f>
        <v>1</v>
      </c>
      <c r="N72" s="178">
        <f t="shared" si="27"/>
        <v>43979</v>
      </c>
      <c r="O72" s="11">
        <f t="shared" ca="1" si="31"/>
        <v>8.7256167483593036E-2</v>
      </c>
      <c r="P72" s="11" t="str">
        <f t="shared" si="32"/>
        <v/>
      </c>
      <c r="Q72" s="11">
        <f t="shared" ca="1" si="42"/>
        <v>0</v>
      </c>
      <c r="R72" s="32">
        <f t="shared" ca="1" si="43"/>
        <v>0.37475195032330166</v>
      </c>
      <c r="S72" s="32">
        <v>0.24652892980659122</v>
      </c>
      <c r="T72" s="32">
        <f t="shared" ca="1" si="33"/>
        <v>3.3698661661025232E-2</v>
      </c>
      <c r="U72" s="32">
        <f t="shared" si="34"/>
        <v>0.14084507042253522</v>
      </c>
      <c r="V72" s="32">
        <f t="shared" ca="1" si="44"/>
        <v>0</v>
      </c>
      <c r="W72" s="8">
        <f t="shared" ca="1" si="35"/>
        <v>675117.97478427808</v>
      </c>
      <c r="X72" s="8">
        <f t="shared" ca="1" si="47"/>
        <v>18884669.954457313</v>
      </c>
      <c r="Y72" s="22">
        <f t="shared" ca="1" si="36"/>
        <v>0.91274383251640701</v>
      </c>
      <c r="Z72" s="8">
        <f t="shared" ca="1" si="45"/>
        <v>11457544.964748578</v>
      </c>
      <c r="AA72" s="12">
        <f t="shared" ca="1" si="46"/>
        <v>1.1428281613311717</v>
      </c>
      <c r="AB72" s="158">
        <f t="shared" si="48"/>
        <v>120400</v>
      </c>
      <c r="AC72" s="160">
        <f t="shared" si="49"/>
        <v>2.7960000000000082E-2</v>
      </c>
      <c r="AD72" s="162">
        <f t="shared" ca="1" si="50"/>
        <v>1.0474455740605477</v>
      </c>
      <c r="AE72" s="162">
        <f t="shared" ca="1" si="51"/>
        <v>1.0460163907164262</v>
      </c>
      <c r="AF72" s="85">
        <v>0.30698135400811799</v>
      </c>
      <c r="AG72" s="85">
        <v>0.13936428988710758</v>
      </c>
      <c r="AH72" s="85">
        <v>0.33565892958686744</v>
      </c>
      <c r="AL72" s="149">
        <f t="shared" si="52"/>
        <v>43979</v>
      </c>
      <c r="AM72" s="23">
        <f t="shared" si="53"/>
        <v>0</v>
      </c>
    </row>
    <row r="73" spans="1:39">
      <c r="A73" s="7">
        <f t="shared" si="28"/>
        <v>43980</v>
      </c>
      <c r="B73" s="8">
        <f t="shared" ca="1" si="37"/>
        <v>4299035.5840281695</v>
      </c>
      <c r="C73" s="144">
        <f t="shared" si="29"/>
        <v>0</v>
      </c>
      <c r="D73" s="136"/>
      <c r="E73" s="136"/>
      <c r="F73" s="78">
        <f ca="1">IF(AD72&gt;1,S$2,T$2)</f>
        <v>0.3</v>
      </c>
      <c r="G73" s="29">
        <f t="shared" ca="1" si="30"/>
        <v>1639222.9143862945</v>
      </c>
      <c r="H73" s="8">
        <f t="shared" ca="1" si="38"/>
        <v>11638482.692142691</v>
      </c>
      <c r="I73" s="8">
        <f t="shared" ca="1" si="39"/>
        <v>30523152.646600023</v>
      </c>
      <c r="J73" s="8">
        <f t="shared" ca="1" si="40"/>
        <v>120571.22565892828</v>
      </c>
      <c r="K73" s="12">
        <f t="shared" ca="1" si="41"/>
        <v>1.0431093558810924</v>
      </c>
      <c r="L73" s="48"/>
      <c r="M73" s="39">
        <f ca="1">IF(AND(I$2&gt;0,R66&lt;F66-0.1),0,IF(AND(N73&gt;=L$10,I$2&gt;0),0,IF(OR(AND(N73&gt;=C$1,N73&lt;D$1),N73&gt;=E$1),0,1)))</f>
        <v>1</v>
      </c>
      <c r="N73" s="178">
        <f t="shared" si="27"/>
        <v>43980</v>
      </c>
      <c r="O73" s="11">
        <f t="shared" ca="1" si="31"/>
        <v>8.9773978372353014E-2</v>
      </c>
      <c r="P73" s="11" t="str">
        <f t="shared" si="32"/>
        <v/>
      </c>
      <c r="Q73" s="11">
        <f t="shared" ca="1" si="42"/>
        <v>0</v>
      </c>
      <c r="R73" s="32">
        <f t="shared" ca="1" si="43"/>
        <v>0.37931645400836239</v>
      </c>
      <c r="S73" s="32">
        <v>0.21934459590022265</v>
      </c>
      <c r="T73" s="32">
        <f t="shared" ca="1" si="33"/>
        <v>3.4230831447478502E-2</v>
      </c>
      <c r="U73" s="32">
        <f t="shared" si="34"/>
        <v>0.14084507042253522</v>
      </c>
      <c r="V73" s="32">
        <f t="shared" ca="1" si="44"/>
        <v>0</v>
      </c>
      <c r="W73" s="8">
        <f t="shared" ca="1" si="35"/>
        <v>695106.54722515098</v>
      </c>
      <c r="X73" s="8">
        <f t="shared" ca="1" si="47"/>
        <v>19579776.501682464</v>
      </c>
      <c r="Y73" s="22">
        <f t="shared" ca="1" si="36"/>
        <v>0.91022602162764699</v>
      </c>
      <c r="Z73" s="8">
        <f t="shared" ca="1" si="45"/>
        <v>11638482.692142691</v>
      </c>
      <c r="AA73" s="12">
        <f t="shared" ca="1" si="46"/>
        <v>1.1428281613311717</v>
      </c>
      <c r="AB73" s="158">
        <f t="shared" si="48"/>
        <v>120700</v>
      </c>
      <c r="AC73" s="160">
        <f t="shared" si="49"/>
        <v>2.7930000000000083E-2</v>
      </c>
      <c r="AD73" s="162">
        <f t="shared" ca="1" si="50"/>
        <v>1.0445628732987593</v>
      </c>
      <c r="AE73" s="162">
        <f t="shared" ca="1" si="51"/>
        <v>1.0431093558810924</v>
      </c>
      <c r="AF73" s="85">
        <v>0.29131692709671303</v>
      </c>
      <c r="AG73" s="85">
        <v>0.13202844967601782</v>
      </c>
      <c r="AH73" s="85">
        <v>0.33150003978219689</v>
      </c>
      <c r="AL73" s="149">
        <f t="shared" si="52"/>
        <v>43980</v>
      </c>
      <c r="AM73" s="23">
        <f t="shared" si="53"/>
        <v>0</v>
      </c>
    </row>
    <row r="74" spans="1:39">
      <c r="A74" s="7">
        <f t="shared" si="28"/>
        <v>43981</v>
      </c>
      <c r="B74" s="8">
        <f t="shared" ca="1" si="37"/>
        <v>4421170.4953403845</v>
      </c>
      <c r="C74" s="144">
        <f t="shared" si="29"/>
        <v>0</v>
      </c>
      <c r="D74" s="136"/>
      <c r="E74" s="136"/>
      <c r="F74" s="78">
        <f ca="1">IF(AD73&gt;1,0,IF(AE73&gt;=1,U$2,T$2))</f>
        <v>0</v>
      </c>
      <c r="G74" s="29">
        <f t="shared" ca="1" si="30"/>
        <v>1663455.4951034184</v>
      </c>
      <c r="H74" s="8">
        <f t="shared" ca="1" si="38"/>
        <v>11810534.015234269</v>
      </c>
      <c r="I74" s="8">
        <f t="shared" ca="1" si="39"/>
        <v>31390310.516916752</v>
      </c>
      <c r="J74" s="8">
        <f t="shared" ca="1" si="40"/>
        <v>122134.91131221535</v>
      </c>
      <c r="K74" s="12">
        <f t="shared" ca="1" si="41"/>
        <v>1.0402319306925112</v>
      </c>
      <c r="L74" s="48"/>
      <c r="M74" s="47">
        <f ca="1">IF(AND(I$2&gt;0,R67&lt;F67-0.12),0,IF(AND(N74&gt;=L$4,I$2&gt;0),0,IF(OR(AND(N74&gt;=C$1,N74&lt;D$1),N74&gt;=E$1),0,1)))</f>
        <v>1</v>
      </c>
      <c r="N74" s="180">
        <f t="shared" si="27"/>
        <v>43981</v>
      </c>
      <c r="O74" s="11">
        <f t="shared" ca="1" si="31"/>
        <v>9.2324442696813974E-2</v>
      </c>
      <c r="P74" s="11" t="str">
        <f t="shared" si="32"/>
        <v/>
      </c>
      <c r="Q74" s="11">
        <f t="shared" ca="1" si="42"/>
        <v>0</v>
      </c>
      <c r="R74" s="32">
        <f t="shared" ca="1" si="43"/>
        <v>0.38355709349905381</v>
      </c>
      <c r="S74" s="32">
        <v>0.193618405772505</v>
      </c>
      <c r="T74" s="32">
        <f t="shared" ca="1" si="33"/>
        <v>3.4736864750689024E-2</v>
      </c>
      <c r="U74" s="32">
        <f t="shared" si="34"/>
        <v>0.14084507042253522</v>
      </c>
      <c r="V74" s="32">
        <f t="shared" ca="1" si="44"/>
        <v>0</v>
      </c>
      <c r="W74" s="8">
        <f t="shared" ca="1" si="35"/>
        <v>701885.58256521379</v>
      </c>
      <c r="X74" s="8">
        <f t="shared" ca="1" si="47"/>
        <v>20281662.084247679</v>
      </c>
      <c r="Y74" s="22">
        <f t="shared" ca="1" si="36"/>
        <v>0.90767555730318605</v>
      </c>
      <c r="Z74" s="8">
        <f t="shared" ca="1" si="45"/>
        <v>11810534.015234269</v>
      </c>
      <c r="AA74" s="12">
        <f t="shared" ca="1" si="46"/>
        <v>1.1428281613311717</v>
      </c>
      <c r="AB74" s="158">
        <f t="shared" si="48"/>
        <v>121000</v>
      </c>
      <c r="AC74" s="160">
        <f t="shared" si="49"/>
        <v>2.7900000000000084E-2</v>
      </c>
      <c r="AD74" s="162">
        <f t="shared" ca="1" si="50"/>
        <v>1.0416706432868019</v>
      </c>
      <c r="AE74" s="162">
        <f t="shared" ca="1" si="51"/>
        <v>1.0402319306925112</v>
      </c>
      <c r="AF74" s="85">
        <v>0.27464430055651684</v>
      </c>
      <c r="AG74" s="85">
        <v>0.12484289845420354</v>
      </c>
      <c r="AH74" s="85">
        <v>0.32539244883586477</v>
      </c>
      <c r="AL74" s="149">
        <f t="shared" si="52"/>
        <v>43981</v>
      </c>
      <c r="AM74" s="23">
        <f t="shared" si="53"/>
        <v>0</v>
      </c>
    </row>
    <row r="75" spans="1:39">
      <c r="A75" s="7">
        <f t="shared" si="28"/>
        <v>43982</v>
      </c>
      <c r="B75" s="8">
        <f t="shared" ca="1" si="37"/>
        <v>4544769.0325755626</v>
      </c>
      <c r="C75" s="144">
        <f t="shared" si="29"/>
        <v>0</v>
      </c>
      <c r="D75" s="136"/>
      <c r="E75" s="136"/>
      <c r="F75" s="78">
        <f ca="1">IF(AD74&gt;1,0,IF(AE74&gt;=1,U$2,T$2))</f>
        <v>0</v>
      </c>
      <c r="G75" s="29">
        <f t="shared" ca="1" si="30"/>
        <v>1688196.9080336366</v>
      </c>
      <c r="H75" s="8">
        <f t="shared" ca="1" si="38"/>
        <v>11986198.04703882</v>
      </c>
      <c r="I75" s="8">
        <f t="shared" ca="1" si="39"/>
        <v>32267860.131286517</v>
      </c>
      <c r="J75" s="8">
        <f t="shared" ca="1" si="40"/>
        <v>123598.53723517829</v>
      </c>
      <c r="K75" s="12">
        <f t="shared" ca="1" si="41"/>
        <v>1.0373171882380468</v>
      </c>
      <c r="L75" s="48"/>
      <c r="M75" s="46">
        <f ca="1">IF(AND(I$2&gt;0,R68&lt;F68-0.12),0,IF(AND(N75&gt;=L$5,I$2&gt;0),0,IF(OR(AND(N75&gt;=C$1,N75&lt;D$1),N75&gt;=E$1),0,1)))</f>
        <v>1</v>
      </c>
      <c r="N75" s="177">
        <f t="shared" si="27"/>
        <v>43982</v>
      </c>
      <c r="O75" s="11">
        <f t="shared" ca="1" si="31"/>
        <v>9.4905470974372103E-2</v>
      </c>
      <c r="P75" s="11" t="str">
        <f t="shared" si="32"/>
        <v/>
      </c>
      <c r="Q75" s="11">
        <f t="shared" ca="1" si="42"/>
        <v>0</v>
      </c>
      <c r="R75" s="32">
        <f t="shared" ca="1" si="43"/>
        <v>0.38788168035364878</v>
      </c>
      <c r="S75" s="32">
        <v>0.16966793761757568</v>
      </c>
      <c r="T75" s="32">
        <f t="shared" ca="1" si="33"/>
        <v>3.5253523667761237E-2</v>
      </c>
      <c r="U75" s="32">
        <f t="shared" si="34"/>
        <v>0.14084507042253522</v>
      </c>
      <c r="V75" s="32">
        <f t="shared" ca="1" si="44"/>
        <v>0</v>
      </c>
      <c r="W75" s="8">
        <f t="shared" ca="1" si="35"/>
        <v>721843.09117338574</v>
      </c>
      <c r="X75" s="8">
        <f t="shared" ca="1" si="47"/>
        <v>21003505.175421063</v>
      </c>
      <c r="Y75" s="22">
        <f t="shared" ca="1" si="36"/>
        <v>0.90509452902562793</v>
      </c>
      <c r="Z75" s="8">
        <f t="shared" ca="1" si="45"/>
        <v>11986198.04703882</v>
      </c>
      <c r="AA75" s="12">
        <f t="shared" ca="1" si="46"/>
        <v>1.1428281613311717</v>
      </c>
      <c r="AB75" s="158">
        <f t="shared" si="48"/>
        <v>121300</v>
      </c>
      <c r="AC75" s="160">
        <f t="shared" si="49"/>
        <v>2.7870000000000086E-2</v>
      </c>
      <c r="AD75" s="162">
        <f t="shared" ca="1" si="50"/>
        <v>1.0387745594652791</v>
      </c>
      <c r="AE75" s="162">
        <f t="shared" ca="1" si="51"/>
        <v>1.0373171882380468</v>
      </c>
      <c r="AF75" s="85">
        <v>0.25727241241883742</v>
      </c>
      <c r="AG75" s="85">
        <v>0.11784418584055614</v>
      </c>
      <c r="AH75" s="85">
        <v>0.31744454166787672</v>
      </c>
      <c r="AL75" s="149">
        <f t="shared" si="52"/>
        <v>43982</v>
      </c>
      <c r="AM75" s="23">
        <f t="shared" si="53"/>
        <v>0</v>
      </c>
    </row>
    <row r="76" spans="1:39">
      <c r="A76" s="7">
        <f t="shared" si="28"/>
        <v>43983</v>
      </c>
      <c r="B76" s="8">
        <f t="shared" ca="1" si="37"/>
        <v>4669854.4375636782</v>
      </c>
      <c r="C76" s="144">
        <f t="shared" si="29"/>
        <v>0</v>
      </c>
      <c r="D76" s="136"/>
      <c r="E76" s="136"/>
      <c r="F76" s="78">
        <f ca="1">IF(AD75&gt;1,S$2,T$2)</f>
        <v>0.3</v>
      </c>
      <c r="G76" s="29">
        <f t="shared" ca="1" si="30"/>
        <v>1711614.272011416</v>
      </c>
      <c r="H76" s="8">
        <f t="shared" ca="1" si="38"/>
        <v>12152461.331281053</v>
      </c>
      <c r="I76" s="8">
        <f t="shared" ca="1" si="39"/>
        <v>33155966.506702136</v>
      </c>
      <c r="J76" s="8">
        <f t="shared" ca="1" si="40"/>
        <v>125085.40498811546</v>
      </c>
      <c r="K76" s="12">
        <f t="shared" ca="1" si="41"/>
        <v>1.0957859567436017</v>
      </c>
      <c r="L76" s="48"/>
      <c r="M76" s="38">
        <f ca="1">IF(AND(I$2&gt;0,R69&lt;F69),0,IF(AND(N76&gt;=L$6,I$2&gt;0),0,IF(OR(AND(N76&gt;=C$1,N76&lt;D$1),N76&gt;=E$1),0,1)))</f>
        <v>1</v>
      </c>
      <c r="N76" s="178">
        <f t="shared" si="27"/>
        <v>43983</v>
      </c>
      <c r="O76" s="11">
        <f t="shared" ca="1" si="31"/>
        <v>9.7517548549123936E-2</v>
      </c>
      <c r="P76" s="11" t="str">
        <f t="shared" si="32"/>
        <v/>
      </c>
      <c r="Q76" s="11">
        <f t="shared" ca="1" si="42"/>
        <v>0.05</v>
      </c>
      <c r="R76" s="32">
        <f t="shared" ca="1" si="43"/>
        <v>0.39186958332893068</v>
      </c>
      <c r="S76" s="32">
        <v>0.1476993704526916</v>
      </c>
      <c r="T76" s="32">
        <f t="shared" ca="1" si="33"/>
        <v>3.5742533327297217E-2</v>
      </c>
      <c r="U76" s="32">
        <f t="shared" si="34"/>
        <v>0.14084507042253522</v>
      </c>
      <c r="V76" s="32">
        <f t="shared" ca="1" si="44"/>
        <v>0</v>
      </c>
      <c r="W76" s="8">
        <f t="shared" ca="1" si="35"/>
        <v>1095120.3889217819</v>
      </c>
      <c r="X76" s="8">
        <f t="shared" ca="1" si="47"/>
        <v>22098625.564342845</v>
      </c>
      <c r="Y76" s="22">
        <f t="shared" ca="1" si="36"/>
        <v>0.90248245145087602</v>
      </c>
      <c r="Z76" s="8">
        <f t="shared" ca="1" si="45"/>
        <v>12152461.331281053</v>
      </c>
      <c r="AA76" s="12">
        <f t="shared" ca="1" si="46"/>
        <v>1.1428281613311717</v>
      </c>
      <c r="AB76" s="158">
        <f t="shared" si="48"/>
        <v>121600</v>
      </c>
      <c r="AC76" s="160">
        <f t="shared" si="49"/>
        <v>2.7840000000000087E-2</v>
      </c>
      <c r="AD76" s="162">
        <f t="shared" ca="1" si="50"/>
        <v>1.0665515724908241</v>
      </c>
      <c r="AE76" s="162">
        <f t="shared" ca="1" si="51"/>
        <v>1.0957859567436017</v>
      </c>
      <c r="AF76" s="85">
        <v>0.23950586787234676</v>
      </c>
      <c r="AG76" s="85">
        <v>0.11106300814986425</v>
      </c>
      <c r="AH76" s="85">
        <v>0.30780234491385172</v>
      </c>
      <c r="AL76" s="149">
        <f t="shared" si="52"/>
        <v>43983</v>
      </c>
      <c r="AM76" s="23">
        <f t="shared" si="53"/>
        <v>0</v>
      </c>
    </row>
    <row r="77" spans="1:39">
      <c r="A77" s="7">
        <f t="shared" si="28"/>
        <v>43984</v>
      </c>
      <c r="B77" s="8">
        <f t="shared" ca="1" si="37"/>
        <v>4803823.2148945378</v>
      </c>
      <c r="C77" s="144">
        <f t="shared" si="29"/>
        <v>0</v>
      </c>
      <c r="D77" s="136"/>
      <c r="E77" s="136"/>
      <c r="F77" s="78">
        <f ca="1">IF(AD76&gt;1,0,IF(AE76&gt;=1,U$2,T$2))</f>
        <v>0</v>
      </c>
      <c r="G77" s="29">
        <f t="shared" ca="1" si="30"/>
        <v>1691340.7410434331</v>
      </c>
      <c r="H77" s="8">
        <f t="shared" ca="1" si="38"/>
        <v>12008519.261408374</v>
      </c>
      <c r="I77" s="8">
        <f t="shared" ca="1" si="39"/>
        <v>34107144.825751238</v>
      </c>
      <c r="J77" s="8">
        <f t="shared" ca="1" si="40"/>
        <v>133968.77733085948</v>
      </c>
      <c r="K77" s="12">
        <f t="shared" ca="1" si="41"/>
        <v>1.09262354902535</v>
      </c>
      <c r="L77" s="48"/>
      <c r="M77" s="38">
        <f ca="1">IF(AND(I$2&gt;0,R70&lt;F70-0.02),0,IF(AND(N77&gt;=L$7,I$2&gt;0),0,IF(OR(AND(N77&gt;=C$1,N77&lt;D$1),N77&gt;=E$1),0,1)))</f>
        <v>1</v>
      </c>
      <c r="N77" s="178">
        <f t="shared" si="27"/>
        <v>43984</v>
      </c>
      <c r="O77" s="11">
        <f t="shared" ca="1" si="31"/>
        <v>0.10031513184044481</v>
      </c>
      <c r="P77" s="11" t="str">
        <f t="shared" si="32"/>
        <v/>
      </c>
      <c r="Q77" s="11">
        <f t="shared" ca="1" si="42"/>
        <v>0.05</v>
      </c>
      <c r="R77" s="32">
        <f t="shared" ca="1" si="43"/>
        <v>0.38585878595913065</v>
      </c>
      <c r="S77" s="32">
        <v>0.12781584225941264</v>
      </c>
      <c r="T77" s="32">
        <f t="shared" ca="1" si="33"/>
        <v>3.5319174298259925E-2</v>
      </c>
      <c r="U77" s="32">
        <f t="shared" si="34"/>
        <v>0.14084507042253522</v>
      </c>
      <c r="V77" s="32">
        <f t="shared" ca="1" si="44"/>
        <v>0</v>
      </c>
      <c r="W77" s="8">
        <f t="shared" ca="1" si="35"/>
        <v>774549.32385077339</v>
      </c>
      <c r="X77" s="8">
        <f t="shared" ca="1" si="47"/>
        <v>22873174.888193619</v>
      </c>
      <c r="Y77" s="22">
        <f t="shared" ca="1" si="36"/>
        <v>0.89968486815955517</v>
      </c>
      <c r="Z77" s="8">
        <f t="shared" ca="1" si="45"/>
        <v>12008519.261408374</v>
      </c>
      <c r="AA77" s="12">
        <f t="shared" ca="1" si="46"/>
        <v>1.1428281613311717</v>
      </c>
      <c r="AB77" s="158">
        <f t="shared" si="48"/>
        <v>121900</v>
      </c>
      <c r="AC77" s="160">
        <f t="shared" si="49"/>
        <v>2.7810000000000088E-2</v>
      </c>
      <c r="AD77" s="162">
        <f t="shared" ca="1" si="50"/>
        <v>1.0942047528844758</v>
      </c>
      <c r="AE77" s="162">
        <f t="shared" ca="1" si="51"/>
        <v>1.09262354902535</v>
      </c>
      <c r="AF77" s="85">
        <v>0.2216346502275498</v>
      </c>
      <c r="AG77" s="85">
        <v>0.10452439979539796</v>
      </c>
      <c r="AH77" s="85">
        <v>0.29664476214553054</v>
      </c>
      <c r="AL77" s="149">
        <f t="shared" si="52"/>
        <v>43984</v>
      </c>
      <c r="AM77" s="23">
        <f t="shared" si="53"/>
        <v>0</v>
      </c>
    </row>
    <row r="78" spans="1:39">
      <c r="A78" s="7">
        <f t="shared" si="28"/>
        <v>43985</v>
      </c>
      <c r="B78" s="8">
        <f t="shared" ca="1" si="37"/>
        <v>4935823.1236866834</v>
      </c>
      <c r="C78" s="144">
        <f t="shared" si="29"/>
        <v>0</v>
      </c>
      <c r="D78" s="136"/>
      <c r="E78" s="136"/>
      <c r="F78" s="78">
        <f ca="1">IF(AD77&gt;1,S$2,T$2)</f>
        <v>0.3</v>
      </c>
      <c r="G78" s="29">
        <f t="shared" ca="1" si="30"/>
        <v>1714249.1957720898</v>
      </c>
      <c r="H78" s="8">
        <f t="shared" ca="1" si="38"/>
        <v>12171169.289981836</v>
      </c>
      <c r="I78" s="8">
        <f t="shared" ca="1" si="39"/>
        <v>35044344.178175472</v>
      </c>
      <c r="J78" s="8">
        <f t="shared" ca="1" si="40"/>
        <v>131999.90879214581</v>
      </c>
      <c r="K78" s="12">
        <f t="shared" ca="1" si="41"/>
        <v>1.0892365519933933</v>
      </c>
      <c r="L78" s="48"/>
      <c r="M78" s="38">
        <f ca="1">IF(AND(I$2&gt;0,R71&lt;F71-0.04),0,IF(AND(N78&gt;=L$8,I$2&gt;0),0,IF(OR(AND(N78&gt;=C$1,N78&lt;D$1),N78&gt;=E$1),0,1)))</f>
        <v>1</v>
      </c>
      <c r="N78" s="178">
        <f t="shared" si="27"/>
        <v>43985</v>
      </c>
      <c r="O78" s="11">
        <f t="shared" ca="1" si="31"/>
        <v>0.1030716005240455</v>
      </c>
      <c r="P78" s="11" t="str">
        <f t="shared" si="32"/>
        <v/>
      </c>
      <c r="Q78" s="11">
        <f t="shared" ca="1" si="42"/>
        <v>0.05</v>
      </c>
      <c r="R78" s="32">
        <f t="shared" ca="1" si="43"/>
        <v>0.38970411340874633</v>
      </c>
      <c r="S78" s="32">
        <v>0.11003178401144287</v>
      </c>
      <c r="T78" s="32">
        <f t="shared" ca="1" si="33"/>
        <v>3.5797556735240696E-2</v>
      </c>
      <c r="U78" s="32">
        <f t="shared" si="34"/>
        <v>0.14084507042253522</v>
      </c>
      <c r="V78" s="32">
        <f t="shared" ca="1" si="44"/>
        <v>0</v>
      </c>
      <c r="W78" s="8">
        <f t="shared" ca="1" si="35"/>
        <v>795078.43524946843</v>
      </c>
      <c r="X78" s="8">
        <f t="shared" ca="1" si="47"/>
        <v>23668253.323443089</v>
      </c>
      <c r="Y78" s="22">
        <f t="shared" ca="1" si="36"/>
        <v>0.89692839947595449</v>
      </c>
      <c r="Z78" s="8">
        <f t="shared" ca="1" si="45"/>
        <v>12171169.289981836</v>
      </c>
      <c r="AA78" s="12">
        <f t="shared" ca="1" si="46"/>
        <v>1.1428281613311717</v>
      </c>
      <c r="AB78" s="158">
        <f t="shared" si="48"/>
        <v>122200</v>
      </c>
      <c r="AC78" s="160">
        <f t="shared" si="49"/>
        <v>2.7780000000000089E-2</v>
      </c>
      <c r="AD78" s="162">
        <f t="shared" ca="1" si="50"/>
        <v>1.0909300505093715</v>
      </c>
      <c r="AE78" s="162">
        <f t="shared" ca="1" si="51"/>
        <v>1.0892365519933933</v>
      </c>
      <c r="AF78" s="85">
        <v>0.20392512299911889</v>
      </c>
      <c r="AG78" s="85">
        <v>9.8248039871058124E-2</v>
      </c>
      <c r="AH78" s="85">
        <v>0.28417757699003399</v>
      </c>
      <c r="AL78" s="149">
        <f t="shared" si="52"/>
        <v>43985</v>
      </c>
      <c r="AM78" s="23">
        <f t="shared" si="53"/>
        <v>0</v>
      </c>
    </row>
    <row r="79" spans="1:39">
      <c r="A79" s="7">
        <f t="shared" si="28"/>
        <v>43986</v>
      </c>
      <c r="B79" s="8">
        <f t="shared" ca="1" si="37"/>
        <v>5069196.1867767004</v>
      </c>
      <c r="C79" s="144">
        <f t="shared" si="29"/>
        <v>0</v>
      </c>
      <c r="D79" s="136"/>
      <c r="E79" s="136"/>
      <c r="F79" s="78">
        <f ca="1">IF(AD78&gt;1,0,IF(AE78&gt;=1,U$2,T$2))</f>
        <v>0</v>
      </c>
      <c r="G79" s="29">
        <f t="shared" ca="1" si="30"/>
        <v>1735639.3806579562</v>
      </c>
      <c r="H79" s="8">
        <f t="shared" ca="1" si="38"/>
        <v>12323039.602671489</v>
      </c>
      <c r="I79" s="8">
        <f t="shared" ca="1" si="39"/>
        <v>35991292.926114589</v>
      </c>
      <c r="J79" s="8">
        <f t="shared" ca="1" si="40"/>
        <v>133373.06309001704</v>
      </c>
      <c r="K79" s="12">
        <f t="shared" ca="1" si="41"/>
        <v>1.0858993318723691</v>
      </c>
      <c r="L79" s="48"/>
      <c r="M79" s="38">
        <f ca="1">IF(AND(I$2&gt;0,R72&lt;F72-0.06),0,IF(AND(N79&gt;=L$9,I$2&gt;0),0,IF(OR(AND(N79&gt;=C$1,N79&lt;D$1),N79&gt;=E$1),0,1)))</f>
        <v>1</v>
      </c>
      <c r="N79" s="178">
        <f t="shared" si="27"/>
        <v>43986</v>
      </c>
      <c r="O79" s="11">
        <f t="shared" ca="1" si="31"/>
        <v>0.10585674390033703</v>
      </c>
      <c r="P79" s="11" t="str">
        <f t="shared" si="32"/>
        <v/>
      </c>
      <c r="Q79" s="11">
        <f t="shared" ca="1" si="42"/>
        <v>0.05</v>
      </c>
      <c r="R79" s="32">
        <f t="shared" ca="1" si="43"/>
        <v>0.39317545153680367</v>
      </c>
      <c r="S79" s="32">
        <v>9.4290697166402468E-2</v>
      </c>
      <c r="T79" s="32">
        <f t="shared" ca="1" si="33"/>
        <v>3.6244234125504378E-2</v>
      </c>
      <c r="U79" s="32">
        <f t="shared" si="34"/>
        <v>0.14084507042253522</v>
      </c>
      <c r="V79" s="32">
        <f t="shared" ca="1" si="44"/>
        <v>0</v>
      </c>
      <c r="W79" s="8">
        <f t="shared" ca="1" si="35"/>
        <v>799475.09118639666</v>
      </c>
      <c r="X79" s="8">
        <f t="shared" ca="1" si="47"/>
        <v>24467728.414629485</v>
      </c>
      <c r="Y79" s="22">
        <f t="shared" ca="1" si="36"/>
        <v>0.89414325609966294</v>
      </c>
      <c r="Z79" s="8">
        <f t="shared" ca="1" si="45"/>
        <v>12323039.602671489</v>
      </c>
      <c r="AA79" s="12">
        <f t="shared" ca="1" si="46"/>
        <v>1.1428281613311717</v>
      </c>
      <c r="AB79" s="158">
        <f t="shared" si="48"/>
        <v>122500</v>
      </c>
      <c r="AC79" s="160">
        <f t="shared" si="49"/>
        <v>2.7750000000000091E-2</v>
      </c>
      <c r="AD79" s="162">
        <f t="shared" ca="1" si="50"/>
        <v>1.0875679419328812</v>
      </c>
      <c r="AE79" s="162">
        <f t="shared" ca="1" si="51"/>
        <v>1.0858993318723691</v>
      </c>
      <c r="AF79" s="85">
        <v>0.18661285316290718</v>
      </c>
      <c r="AG79" s="85">
        <v>9.2248617312654713E-2</v>
      </c>
      <c r="AH79" s="85">
        <v>0.27062648251530863</v>
      </c>
      <c r="AL79" s="149">
        <f t="shared" si="52"/>
        <v>43986</v>
      </c>
      <c r="AM79" s="23">
        <f t="shared" si="53"/>
        <v>0</v>
      </c>
    </row>
    <row r="80" spans="1:39">
      <c r="A80" s="7">
        <f t="shared" si="28"/>
        <v>43987</v>
      </c>
      <c r="B80" s="8">
        <f t="shared" ca="1" si="37"/>
        <v>5203819.7327644043</v>
      </c>
      <c r="C80" s="144">
        <f t="shared" si="29"/>
        <v>0</v>
      </c>
      <c r="D80" s="136"/>
      <c r="E80" s="136"/>
      <c r="F80" s="78">
        <f ca="1">IF(AD79&gt;1,S$2,T$2)</f>
        <v>0.3</v>
      </c>
      <c r="G80" s="29">
        <f t="shared" ca="1" si="30"/>
        <v>1757660.8011264489</v>
      </c>
      <c r="H80" s="8">
        <f t="shared" ca="1" si="38"/>
        <v>12479391.687997786</v>
      </c>
      <c r="I80" s="8">
        <f t="shared" ca="1" si="39"/>
        <v>36947120.102627285</v>
      </c>
      <c r="J80" s="8">
        <f t="shared" ca="1" si="40"/>
        <v>134623.54598770337</v>
      </c>
      <c r="K80" s="12">
        <f t="shared" ca="1" si="41"/>
        <v>1.0825273956807504</v>
      </c>
      <c r="L80" s="48"/>
      <c r="M80" s="39">
        <f ca="1">IF(AND(I$2&gt;0,R73&lt;F73-0.1),0,IF(AND(N80&gt;=L$10,I$2&gt;0),0,IF(OR(AND(N80&gt;=C$1,N80&lt;D$1),N80&gt;=E$1),0,1)))</f>
        <v>1</v>
      </c>
      <c r="N80" s="178">
        <f t="shared" si="27"/>
        <v>43987</v>
      </c>
      <c r="O80" s="11">
        <f t="shared" ca="1" si="31"/>
        <v>0.10866800030184495</v>
      </c>
      <c r="P80" s="11" t="str">
        <f t="shared" si="32"/>
        <v/>
      </c>
      <c r="Q80" s="11">
        <f t="shared" ca="1" si="42"/>
        <v>0.05</v>
      </c>
      <c r="R80" s="32">
        <f t="shared" ca="1" si="43"/>
        <v>0.39676186813701403</v>
      </c>
      <c r="S80" s="32">
        <v>8.0483896047918488E-2</v>
      </c>
      <c r="T80" s="32">
        <f t="shared" ca="1" si="33"/>
        <v>3.6704093199993487E-2</v>
      </c>
      <c r="U80" s="32">
        <f t="shared" si="34"/>
        <v>0.14084507042253522</v>
      </c>
      <c r="V80" s="32">
        <f t="shared" ca="1" si="44"/>
        <v>0</v>
      </c>
      <c r="W80" s="8">
        <f t="shared" ca="1" si="35"/>
        <v>819193.44273478154</v>
      </c>
      <c r="X80" s="8">
        <f t="shared" ca="1" si="47"/>
        <v>25286921.857364267</v>
      </c>
      <c r="Y80" s="22">
        <f t="shared" ca="1" si="36"/>
        <v>0.89133199969815502</v>
      </c>
      <c r="Z80" s="8">
        <f t="shared" ca="1" si="45"/>
        <v>12479391.687997786</v>
      </c>
      <c r="AA80" s="12">
        <f t="shared" ca="1" si="46"/>
        <v>1.1428281613311717</v>
      </c>
      <c r="AB80" s="158">
        <f t="shared" si="48"/>
        <v>122800</v>
      </c>
      <c r="AC80" s="160">
        <f t="shared" si="49"/>
        <v>2.7720000000000092E-2</v>
      </c>
      <c r="AD80" s="162">
        <f t="shared" ca="1" si="50"/>
        <v>1.0842133637765596</v>
      </c>
      <c r="AE80" s="162">
        <f t="shared" ca="1" si="51"/>
        <v>1.0825273956807504</v>
      </c>
      <c r="AF80" s="85">
        <v>0.16989759707474719</v>
      </c>
      <c r="AG80" s="85">
        <v>8.653622859314565E-2</v>
      </c>
      <c r="AH80" s="85">
        <v>0.25622943593978348</v>
      </c>
      <c r="AL80" s="149">
        <f t="shared" si="52"/>
        <v>43987</v>
      </c>
      <c r="AM80" s="23">
        <f t="shared" si="53"/>
        <v>0</v>
      </c>
    </row>
    <row r="81" spans="1:39">
      <c r="A81" s="7">
        <f t="shared" si="28"/>
        <v>43988</v>
      </c>
      <c r="B81" s="8">
        <f t="shared" ca="1" si="37"/>
        <v>5339728.0163025158</v>
      </c>
      <c r="C81" s="144">
        <f t="shared" si="29"/>
        <v>0</v>
      </c>
      <c r="D81" s="136"/>
      <c r="E81" s="136"/>
      <c r="F81" s="78">
        <f ca="1">IF(AD80&gt;1,0,IF(AE80&gt;=1,U$2,T$2))</f>
        <v>0</v>
      </c>
      <c r="G81" s="29">
        <f t="shared" ca="1" si="30"/>
        <v>1778189.7265329005</v>
      </c>
      <c r="H81" s="8">
        <f t="shared" ca="1" si="38"/>
        <v>12625147.058383593</v>
      </c>
      <c r="I81" s="8">
        <f t="shared" ca="1" si="39"/>
        <v>37912068.915747873</v>
      </c>
      <c r="J81" s="8">
        <f t="shared" ca="1" si="40"/>
        <v>135908.28353811114</v>
      </c>
      <c r="K81" s="12">
        <f t="shared" ca="1" si="41"/>
        <v>1.0791238447954143</v>
      </c>
      <c r="L81" s="48"/>
      <c r="M81" s="47">
        <f ca="1">IF(AND(I$2&gt;0,R74&lt;F74-0.12),0,IF(AND(N81&gt;=L$4,I$2&gt;0),0,IF(OR(AND(N81&gt;=C$1,N81&lt;D$1),N81&gt;=E$1),0,1)))</f>
        <v>1</v>
      </c>
      <c r="N81" s="183">
        <f t="shared" si="27"/>
        <v>43988</v>
      </c>
      <c r="O81" s="11">
        <f t="shared" ca="1" si="31"/>
        <v>0.11150608504631727</v>
      </c>
      <c r="P81" s="11" t="str">
        <f t="shared" si="32"/>
        <v/>
      </c>
      <c r="Q81" s="11">
        <f t="shared" ca="1" si="42"/>
        <v>0.05</v>
      </c>
      <c r="R81" s="32">
        <f t="shared" ca="1" si="43"/>
        <v>0.39998435034684143</v>
      </c>
      <c r="S81" s="32">
        <v>6.8468183097879373E-2</v>
      </c>
      <c r="T81" s="32">
        <f t="shared" ca="1" si="33"/>
        <v>3.7132785465834095E-2</v>
      </c>
      <c r="U81" s="32">
        <f t="shared" si="34"/>
        <v>0.14084507042253522</v>
      </c>
      <c r="V81" s="32">
        <f t="shared" ca="1" si="44"/>
        <v>0</v>
      </c>
      <c r="W81" s="8">
        <f t="shared" ca="1" si="35"/>
        <v>820202.52940845699</v>
      </c>
      <c r="X81" s="8">
        <f t="shared" ca="1" si="47"/>
        <v>26107124.386772726</v>
      </c>
      <c r="Y81" s="22">
        <f t="shared" ca="1" si="36"/>
        <v>0.88849391495368268</v>
      </c>
      <c r="Z81" s="8">
        <f t="shared" ca="1" si="45"/>
        <v>12625147.058383593</v>
      </c>
      <c r="AA81" s="12">
        <f t="shared" ca="1" si="46"/>
        <v>1.1428281613311717</v>
      </c>
      <c r="AB81" s="158">
        <f t="shared" si="48"/>
        <v>123100</v>
      </c>
      <c r="AC81" s="160">
        <f t="shared" si="49"/>
        <v>2.7690000000000093E-2</v>
      </c>
      <c r="AD81" s="162">
        <f t="shared" ca="1" si="50"/>
        <v>1.0808256202380824</v>
      </c>
      <c r="AE81" s="162">
        <f t="shared" ca="1" si="51"/>
        <v>1.0791238447954143</v>
      </c>
      <c r="AF81" s="85">
        <v>0.15394060422404232</v>
      </c>
      <c r="AG81" s="85">
        <v>8.1116809234210191E-2</v>
      </c>
      <c r="AH81" s="85">
        <v>0.24122872560657904</v>
      </c>
      <c r="AL81" s="149">
        <f t="shared" si="52"/>
        <v>43988</v>
      </c>
      <c r="AM81" s="23">
        <f t="shared" si="53"/>
        <v>0</v>
      </c>
    </row>
    <row r="82" spans="1:39">
      <c r="A82" s="7">
        <f t="shared" si="28"/>
        <v>43989</v>
      </c>
      <c r="B82" s="8">
        <f t="shared" ca="1" si="37"/>
        <v>5476791.3687647935</v>
      </c>
      <c r="C82" s="144">
        <f t="shared" si="29"/>
        <v>0</v>
      </c>
      <c r="D82" s="136"/>
      <c r="E82" s="136"/>
      <c r="F82" s="78">
        <f ca="1">IF(AD81&gt;1,0,IF(AE81&gt;=1,U$2,T$2))</f>
        <v>0</v>
      </c>
      <c r="G82" s="29">
        <f t="shared" ca="1" si="30"/>
        <v>1799731.5959799029</v>
      </c>
      <c r="H82" s="8">
        <f t="shared" ca="1" si="38"/>
        <v>12778094.331457309</v>
      </c>
      <c r="I82" s="8">
        <f t="shared" ca="1" si="39"/>
        <v>38885218.718230046</v>
      </c>
      <c r="J82" s="8">
        <f t="shared" ca="1" si="40"/>
        <v>137063.35246227786</v>
      </c>
      <c r="K82" s="12">
        <f t="shared" ca="1" si="41"/>
        <v>1.0756878131906393</v>
      </c>
      <c r="L82" s="48"/>
      <c r="M82" s="46">
        <f ca="1">IF(AND(I$2&gt;0,R75&lt;F75-0.12),0,IF(AND(N82&gt;=L$5,I$2&gt;0),0,IF(OR(AND(N82&gt;=C$1,N82&lt;D$1),N82&gt;=E$1),0,1)))</f>
        <v>1</v>
      </c>
      <c r="N82" s="184">
        <f t="shared" si="27"/>
        <v>43989</v>
      </c>
      <c r="O82" s="11">
        <f t="shared" ca="1" si="31"/>
        <v>0.11436829034773544</v>
      </c>
      <c r="P82" s="11" t="str">
        <f t="shared" si="32"/>
        <v/>
      </c>
      <c r="Q82" s="11">
        <f t="shared" ca="1" si="42"/>
        <v>0.05</v>
      </c>
      <c r="R82" s="32">
        <f t="shared" ca="1" si="43"/>
        <v>0.40340823294006711</v>
      </c>
      <c r="S82" s="32">
        <v>5.8081095910131067E-2</v>
      </c>
      <c r="T82" s="32">
        <f t="shared" ca="1" si="33"/>
        <v>3.7582630386639143E-2</v>
      </c>
      <c r="U82" s="32">
        <f t="shared" si="34"/>
        <v>0.14084507042253522</v>
      </c>
      <c r="V82" s="32">
        <f t="shared" ca="1" si="44"/>
        <v>0</v>
      </c>
      <c r="W82" s="8">
        <f t="shared" ca="1" si="35"/>
        <v>837501.10971739748</v>
      </c>
      <c r="X82" s="8">
        <f t="shared" ca="1" si="47"/>
        <v>26944625.496490125</v>
      </c>
      <c r="Y82" s="22">
        <f t="shared" ca="1" si="36"/>
        <v>0.88563170965226456</v>
      </c>
      <c r="Z82" s="8">
        <f t="shared" ca="1" si="45"/>
        <v>12778094.331457309</v>
      </c>
      <c r="AA82" s="12">
        <f t="shared" ca="1" si="46"/>
        <v>1.1428281613311717</v>
      </c>
      <c r="AB82" s="158">
        <f t="shared" si="48"/>
        <v>123400</v>
      </c>
      <c r="AC82" s="160">
        <f t="shared" si="49"/>
        <v>2.7660000000000094E-2</v>
      </c>
      <c r="AD82" s="162">
        <f t="shared" ca="1" si="50"/>
        <v>1.0774058289930268</v>
      </c>
      <c r="AE82" s="162">
        <f t="shared" ca="1" si="51"/>
        <v>1.0756878131906393</v>
      </c>
      <c r="AF82" s="85">
        <v>0.13886416892866696</v>
      </c>
      <c r="AG82" s="85">
        <v>7.5992601529518658E-2</v>
      </c>
      <c r="AH82" s="85">
        <v>0.22586317097165495</v>
      </c>
      <c r="AL82" s="149">
        <f t="shared" si="52"/>
        <v>43989</v>
      </c>
      <c r="AM82" s="23">
        <f t="shared" si="53"/>
        <v>0</v>
      </c>
    </row>
    <row r="83" spans="1:39">
      <c r="A83" s="7">
        <f t="shared" si="28"/>
        <v>43990</v>
      </c>
      <c r="B83" s="8">
        <f t="shared" ca="1" si="37"/>
        <v>5615073.4648226304</v>
      </c>
      <c r="C83" s="144">
        <f t="shared" si="29"/>
        <v>0</v>
      </c>
      <c r="D83" s="136"/>
      <c r="E83" s="136"/>
      <c r="F83" s="78">
        <f ca="1">IF(AD82&gt;1,S$2,T$2)</f>
        <v>0.3</v>
      </c>
      <c r="G83" s="29">
        <f t="shared" ca="1" si="30"/>
        <v>1820055.7892606419</v>
      </c>
      <c r="H83" s="8">
        <f t="shared" ca="1" si="38"/>
        <v>12922396.103750557</v>
      </c>
      <c r="I83" s="8">
        <f t="shared" ca="1" si="39"/>
        <v>39867021.600240692</v>
      </c>
      <c r="J83" s="8">
        <f t="shared" ca="1" si="40"/>
        <v>138282.09605783722</v>
      </c>
      <c r="K83" s="12">
        <f t="shared" ca="1" si="41"/>
        <v>1.0722225791470887</v>
      </c>
      <c r="L83" s="48"/>
      <c r="M83" s="38">
        <f ca="1">IF(AND(I$2&gt;0,R76&lt;F76),0,IF(AND(N83&gt;=L$6,I$2&gt;0),0,IF(OR(AND(N83&gt;=C$1,N83&lt;D$1),N83&gt;=E$1),0,1)))</f>
        <v>1</v>
      </c>
      <c r="N83" s="178">
        <f t="shared" si="27"/>
        <v>43990</v>
      </c>
      <c r="O83" s="11">
        <f t="shared" ca="1" si="31"/>
        <v>0.11725594588306086</v>
      </c>
      <c r="P83" s="11" t="str">
        <f t="shared" si="32"/>
        <v/>
      </c>
      <c r="Q83" s="11">
        <f t="shared" ca="1" si="42"/>
        <v>0.05</v>
      </c>
      <c r="R83" s="32">
        <f t="shared" ca="1" si="43"/>
        <v>0.40653307564488045</v>
      </c>
      <c r="S83" s="32">
        <v>4.9153060056155877E-2</v>
      </c>
      <c r="T83" s="32">
        <f t="shared" ca="1" si="33"/>
        <v>3.8007047363972223E-2</v>
      </c>
      <c r="U83" s="32">
        <f t="shared" si="34"/>
        <v>0.14084507042253522</v>
      </c>
      <c r="V83" s="32">
        <f t="shared" ca="1" si="44"/>
        <v>0</v>
      </c>
      <c r="W83" s="8">
        <f t="shared" ca="1" si="35"/>
        <v>854715.02648514893</v>
      </c>
      <c r="X83" s="8">
        <f t="shared" ca="1" si="47"/>
        <v>27799340.522975273</v>
      </c>
      <c r="Y83" s="22">
        <f t="shared" ca="1" si="36"/>
        <v>0.88274405411693913</v>
      </c>
      <c r="Z83" s="8">
        <f t="shared" ca="1" si="45"/>
        <v>12922396.103750557</v>
      </c>
      <c r="AA83" s="12">
        <f t="shared" ca="1" si="46"/>
        <v>1.1428281613311717</v>
      </c>
      <c r="AB83" s="158">
        <f t="shared" si="48"/>
        <v>123700</v>
      </c>
      <c r="AC83" s="160">
        <f t="shared" si="49"/>
        <v>2.7630000000000095E-2</v>
      </c>
      <c r="AD83" s="162">
        <f t="shared" ca="1" si="50"/>
        <v>1.073955196168864</v>
      </c>
      <c r="AE83" s="162">
        <f t="shared" ca="1" si="51"/>
        <v>1.0722225791470887</v>
      </c>
      <c r="AF83" s="85">
        <v>0.12475315044684372</v>
      </c>
      <c r="AG83" s="85">
        <v>7.1162630136990659E-2</v>
      </c>
      <c r="AH83" s="85">
        <v>0.21036086718699784</v>
      </c>
      <c r="AL83" s="149">
        <f t="shared" si="52"/>
        <v>43990</v>
      </c>
      <c r="AM83" s="23">
        <f t="shared" si="53"/>
        <v>0</v>
      </c>
    </row>
    <row r="84" spans="1:39">
      <c r="A84" s="7">
        <f t="shared" si="28"/>
        <v>43991</v>
      </c>
      <c r="B84" s="8">
        <f t="shared" ca="1" si="37"/>
        <v>5754466.6728621041</v>
      </c>
      <c r="C84" s="144">
        <f t="shared" si="29"/>
        <v>0</v>
      </c>
      <c r="D84" s="136"/>
      <c r="E84" s="136"/>
      <c r="F84" s="78">
        <f ca="1">IF(AD83&gt;1,0,IF(AE83&gt;=1,U$2,T$2))</f>
        <v>0</v>
      </c>
      <c r="G84" s="29">
        <f t="shared" ca="1" si="30"/>
        <v>1839066.5992036161</v>
      </c>
      <c r="H84" s="8">
        <f t="shared" ca="1" si="38"/>
        <v>13057372.854345674</v>
      </c>
      <c r="I84" s="8">
        <f t="shared" ca="1" si="39"/>
        <v>40856713.37732096</v>
      </c>
      <c r="J84" s="8">
        <f t="shared" ca="1" si="40"/>
        <v>139393.20803947398</v>
      </c>
      <c r="K84" s="12">
        <f t="shared" ca="1" si="41"/>
        <v>1.0687265328424789</v>
      </c>
      <c r="L84" s="48"/>
      <c r="M84" s="38">
        <f ca="1">IF(AND(I$2&gt;0,R77&lt;F77-0.02),0,IF(AND(N84&gt;=L$7,I$2&gt;0),0,IF(OR(AND(N84&gt;=C$1,N84&lt;D$1),N84&gt;=E$1),0,1)))</f>
        <v>1</v>
      </c>
      <c r="N84" s="178">
        <f t="shared" si="27"/>
        <v>43991</v>
      </c>
      <c r="O84" s="11">
        <f t="shared" ca="1" si="31"/>
        <v>0.120166804050944</v>
      </c>
      <c r="P84" s="11" t="str">
        <f t="shared" si="32"/>
        <v/>
      </c>
      <c r="Q84" s="11">
        <f t="shared" ca="1" si="42"/>
        <v>0.05</v>
      </c>
      <c r="R84" s="32">
        <f t="shared" ca="1" si="43"/>
        <v>0.4093406301453224</v>
      </c>
      <c r="S84" s="32">
        <v>4.1516359035597521E-2</v>
      </c>
      <c r="T84" s="32">
        <f t="shared" ca="1" si="33"/>
        <v>3.8404037806899043E-2</v>
      </c>
      <c r="U84" s="32">
        <f t="shared" si="34"/>
        <v>0.14084507042253522</v>
      </c>
      <c r="V84" s="32">
        <f t="shared" ca="1" si="44"/>
        <v>0</v>
      </c>
      <c r="W84" s="8">
        <f t="shared" ca="1" si="35"/>
        <v>850385.65454215417</v>
      </c>
      <c r="X84" s="8">
        <f t="shared" ca="1" si="47"/>
        <v>28649726.177517429</v>
      </c>
      <c r="Y84" s="22">
        <f t="shared" ca="1" si="36"/>
        <v>0.87983319594905596</v>
      </c>
      <c r="Z84" s="8">
        <f t="shared" ca="1" si="45"/>
        <v>13057372.854345674</v>
      </c>
      <c r="AA84" s="12">
        <f t="shared" ca="1" si="46"/>
        <v>1.1428281613311717</v>
      </c>
      <c r="AB84" s="158">
        <f t="shared" si="48"/>
        <v>124000</v>
      </c>
      <c r="AC84" s="160">
        <f t="shared" si="49"/>
        <v>2.7600000000000097E-2</v>
      </c>
      <c r="AD84" s="162">
        <f t="shared" ca="1" si="50"/>
        <v>1.0704745559947839</v>
      </c>
      <c r="AE84" s="162">
        <f t="shared" ca="1" si="51"/>
        <v>1.0687265328424789</v>
      </c>
      <c r="AF84" s="85">
        <v>0.11165805733828586</v>
      </c>
      <c r="AG84" s="85">
        <v>6.6623163158005261E-2</v>
      </c>
      <c r="AH84" s="85">
        <v>0.1949328649155167</v>
      </c>
      <c r="AL84" s="149">
        <f t="shared" si="52"/>
        <v>43991</v>
      </c>
      <c r="AM84" s="23">
        <f t="shared" si="53"/>
        <v>0</v>
      </c>
    </row>
    <row r="85" spans="1:39">
      <c r="A85" s="7">
        <f t="shared" si="28"/>
        <v>43992</v>
      </c>
      <c r="B85" s="8">
        <f t="shared" ca="1" si="37"/>
        <v>5894856.6207359107</v>
      </c>
      <c r="C85" s="144">
        <f t="shared" si="29"/>
        <v>0</v>
      </c>
      <c r="D85" s="136"/>
      <c r="E85" s="136"/>
      <c r="F85" s="78">
        <f ca="1">IF(AD84&gt;1,S$2,T$2)</f>
        <v>0.3</v>
      </c>
      <c r="G85" s="29">
        <f t="shared" ca="1" si="30"/>
        <v>1859683.9196771192</v>
      </c>
      <c r="H85" s="8">
        <f t="shared" ca="1" si="38"/>
        <v>13203755.829707546</v>
      </c>
      <c r="I85" s="8">
        <f t="shared" ca="1" si="39"/>
        <v>41853482.007224984</v>
      </c>
      <c r="J85" s="8">
        <f t="shared" ca="1" si="40"/>
        <v>140389.94787380638</v>
      </c>
      <c r="K85" s="12">
        <f t="shared" ca="1" si="41"/>
        <v>1.0652023954179908</v>
      </c>
      <c r="L85" s="48"/>
      <c r="M85" s="38">
        <f ca="1">IF(AND(I$2&gt;0,R78&lt;F78-0.04),0,IF(AND(N85&gt;=L$8,I$2&gt;0),0,IF(OR(AND(N85&gt;=C$1,N85&lt;D$1),N85&gt;=E$1),0,1)))</f>
        <v>1</v>
      </c>
      <c r="N85" s="178">
        <f t="shared" si="27"/>
        <v>43992</v>
      </c>
      <c r="O85" s="11">
        <f t="shared" ca="1" si="31"/>
        <v>0.12309847649183819</v>
      </c>
      <c r="P85" s="11" t="str">
        <f t="shared" si="32"/>
        <v/>
      </c>
      <c r="Q85" s="11">
        <f t="shared" ca="1" si="42"/>
        <v>0.05</v>
      </c>
      <c r="R85" s="32">
        <f t="shared" ca="1" si="43"/>
        <v>0.41248178331052582</v>
      </c>
      <c r="S85" s="32">
        <v>3.5011225389547235E-2</v>
      </c>
      <c r="T85" s="32">
        <f t="shared" ca="1" si="33"/>
        <v>3.8834575969728079E-2</v>
      </c>
      <c r="U85" s="32">
        <f t="shared" si="34"/>
        <v>0.14084507042253522</v>
      </c>
      <c r="V85" s="32">
        <f t="shared" ca="1" si="44"/>
        <v>0</v>
      </c>
      <c r="W85" s="8">
        <f t="shared" ca="1" si="35"/>
        <v>864864.79547562276</v>
      </c>
      <c r="X85" s="8">
        <f t="shared" ca="1" si="47"/>
        <v>29514590.972993053</v>
      </c>
      <c r="Y85" s="22">
        <f t="shared" ca="1" si="36"/>
        <v>0.87690152350816186</v>
      </c>
      <c r="Z85" s="8">
        <f t="shared" ca="1" si="45"/>
        <v>13203755.829707546</v>
      </c>
      <c r="AA85" s="12">
        <f t="shared" ca="1" si="46"/>
        <v>1.1428281613311717</v>
      </c>
      <c r="AB85" s="158">
        <f t="shared" si="48"/>
        <v>124300</v>
      </c>
      <c r="AC85" s="160">
        <f t="shared" si="49"/>
        <v>2.7570000000000098E-2</v>
      </c>
      <c r="AD85" s="162">
        <f t="shared" ca="1" si="50"/>
        <v>1.0669644641302347</v>
      </c>
      <c r="AE85" s="162">
        <f t="shared" ca="1" si="51"/>
        <v>1.0652023954179908</v>
      </c>
      <c r="AF85" s="85">
        <v>9.9599225249005954E-2</v>
      </c>
      <c r="AG85" s="85">
        <v>6.2368152234118818E-2</v>
      </c>
      <c r="AH85" s="85">
        <v>0.17976809999667434</v>
      </c>
      <c r="AL85" s="149">
        <f t="shared" si="52"/>
        <v>43992</v>
      </c>
      <c r="AM85" s="23">
        <f t="shared" si="53"/>
        <v>0</v>
      </c>
    </row>
    <row r="86" spans="1:39">
      <c r="A86" s="7">
        <f t="shared" si="28"/>
        <v>43993</v>
      </c>
      <c r="B86" s="8">
        <f t="shared" ca="1" si="37"/>
        <v>6036352.3183045099</v>
      </c>
      <c r="C86" s="144">
        <f t="shared" si="29"/>
        <v>0</v>
      </c>
      <c r="D86" s="136"/>
      <c r="E86" s="136"/>
      <c r="F86" s="78">
        <f ca="1">IF(AD85&gt;1,0,IF(AE85&gt;=1,U$2,T$2))</f>
        <v>0</v>
      </c>
      <c r="G86" s="29">
        <f t="shared" ca="1" si="30"/>
        <v>1879367.6742209825</v>
      </c>
      <c r="H86" s="8">
        <f t="shared" ca="1" si="38"/>
        <v>13343510.486968976</v>
      </c>
      <c r="I86" s="8">
        <f t="shared" ca="1" si="39"/>
        <v>42858101.45996204</v>
      </c>
      <c r="J86" s="8">
        <f t="shared" ca="1" si="40"/>
        <v>141495.69756859899</v>
      </c>
      <c r="K86" s="12">
        <f t="shared" ca="1" si="41"/>
        <v>1.0616530584288892</v>
      </c>
      <c r="L86" s="48"/>
      <c r="M86" s="38">
        <f ca="1">IF(AND(I$2&gt;0,R79&lt;F79-0.06),0,IF(AND(N86&gt;=L$9,I$2&gt;0),0,IF(OR(AND(N86&gt;=C$1,N86&lt;D$1),N86&gt;=E$1),0,1)))</f>
        <v>1</v>
      </c>
      <c r="N86" s="178">
        <f t="shared" si="27"/>
        <v>43993</v>
      </c>
      <c r="O86" s="11">
        <f t="shared" ca="1" si="31"/>
        <v>0.12605323958812364</v>
      </c>
      <c r="P86" s="11" t="str">
        <f t="shared" si="32"/>
        <v/>
      </c>
      <c r="Q86" s="11">
        <f t="shared" ca="1" si="42"/>
        <v>0.05</v>
      </c>
      <c r="R86" s="32">
        <f t="shared" ca="1" si="43"/>
        <v>0.41539153890887676</v>
      </c>
      <c r="S86" s="32">
        <v>2.9489562798026499E-2</v>
      </c>
      <c r="T86" s="32">
        <f t="shared" ca="1" si="33"/>
        <v>3.9245619079320518E-2</v>
      </c>
      <c r="U86" s="32">
        <f t="shared" si="34"/>
        <v>0.14084507042253522</v>
      </c>
      <c r="V86" s="32">
        <f t="shared" ca="1" si="44"/>
        <v>0</v>
      </c>
      <c r="W86" s="8">
        <f t="shared" ca="1" si="35"/>
        <v>856055.7021783907</v>
      </c>
      <c r="X86" s="8">
        <f t="shared" ca="1" si="47"/>
        <v>30370646.675171442</v>
      </c>
      <c r="Y86" s="22">
        <f t="shared" ca="1" si="36"/>
        <v>0.87394676041187636</v>
      </c>
      <c r="Z86" s="8">
        <f t="shared" ca="1" si="45"/>
        <v>13343510.486968976</v>
      </c>
      <c r="AA86" s="12">
        <f t="shared" ca="1" si="46"/>
        <v>1.1428281613311717</v>
      </c>
      <c r="AB86" s="158">
        <f t="shared" si="48"/>
        <v>124600</v>
      </c>
      <c r="AC86" s="160">
        <f t="shared" si="49"/>
        <v>2.7540000000000099E-2</v>
      </c>
      <c r="AD86" s="162">
        <f t="shared" ca="1" si="50"/>
        <v>1.06342772692344</v>
      </c>
      <c r="AE86" s="162">
        <f t="shared" ca="1" si="51"/>
        <v>1.0616530584288892</v>
      </c>
      <c r="AF86" s="85">
        <v>8.8571607997473323E-2</v>
      </c>
      <c r="AG86" s="85">
        <v>5.8389648283977129E-2</v>
      </c>
      <c r="AH86" s="85">
        <v>0.16502977152743997</v>
      </c>
      <c r="AL86" s="149">
        <f t="shared" si="52"/>
        <v>43993</v>
      </c>
      <c r="AM86" s="23">
        <f t="shared" si="53"/>
        <v>0</v>
      </c>
    </row>
    <row r="87" spans="1:39">
      <c r="A87" s="7">
        <f t="shared" si="28"/>
        <v>43994</v>
      </c>
      <c r="B87" s="8">
        <f t="shared" ca="1" si="37"/>
        <v>6178869.2068223022</v>
      </c>
      <c r="C87" s="144">
        <f t="shared" si="29"/>
        <v>0</v>
      </c>
      <c r="D87" s="136"/>
      <c r="E87" s="136"/>
      <c r="F87" s="78">
        <f ca="1">IF(AD86&gt;1,S$2,T$2)</f>
        <v>0.3</v>
      </c>
      <c r="G87" s="29">
        <f t="shared" ca="1" si="30"/>
        <v>1901313.3370798468</v>
      </c>
      <c r="H87" s="8">
        <f t="shared" ca="1" si="38"/>
        <v>13499324.693266911</v>
      </c>
      <c r="I87" s="8">
        <f t="shared" ca="1" si="39"/>
        <v>43869971.368438363</v>
      </c>
      <c r="J87" s="8">
        <f t="shared" ca="1" si="40"/>
        <v>142516.88851779248</v>
      </c>
      <c r="K87" s="12">
        <f t="shared" ca="1" si="41"/>
        <v>1.0580757658891813</v>
      </c>
      <c r="L87" s="48"/>
      <c r="M87" s="39">
        <f ca="1">IF(AND(I$2&gt;0,R80&lt;F80-0.1),0,IF(AND(N87&gt;=L$10,I$2&gt;0),0,IF(OR(AND(N87&gt;=C$1,N87&lt;D$1),N87&gt;=E$1),0,1)))</f>
        <v>1</v>
      </c>
      <c r="N87" s="178">
        <f t="shared" si="27"/>
        <v>43994</v>
      </c>
      <c r="O87" s="11">
        <f t="shared" ca="1" si="31"/>
        <v>0.12902932755423047</v>
      </c>
      <c r="P87" s="11" t="str">
        <f t="shared" si="32"/>
        <v/>
      </c>
      <c r="Q87" s="11">
        <f t="shared" ca="1" si="42"/>
        <v>0.05</v>
      </c>
      <c r="R87" s="32">
        <f t="shared" ca="1" si="43"/>
        <v>0.41877606007259227</v>
      </c>
      <c r="S87" s="32">
        <v>2.4816865131272868E-2</v>
      </c>
      <c r="T87" s="32">
        <f t="shared" ca="1" si="33"/>
        <v>3.970389615666739E-2</v>
      </c>
      <c r="U87" s="32">
        <f t="shared" si="34"/>
        <v>0.14084507042253522</v>
      </c>
      <c r="V87" s="32">
        <f t="shared" ca="1" si="44"/>
        <v>0</v>
      </c>
      <c r="W87" s="8">
        <f t="shared" ca="1" si="35"/>
        <v>867157.87031672895</v>
      </c>
      <c r="X87" s="8">
        <f t="shared" ca="1" si="47"/>
        <v>31237804.545488171</v>
      </c>
      <c r="Y87" s="22">
        <f t="shared" ca="1" si="36"/>
        <v>0.87097067244576953</v>
      </c>
      <c r="Z87" s="8">
        <f t="shared" ca="1" si="45"/>
        <v>13499324.693266911</v>
      </c>
      <c r="AA87" s="12">
        <f t="shared" ca="1" si="46"/>
        <v>1.1428281613311717</v>
      </c>
      <c r="AB87" s="158">
        <f t="shared" si="48"/>
        <v>124900</v>
      </c>
      <c r="AC87" s="160">
        <f t="shared" si="49"/>
        <v>2.75100000000001E-2</v>
      </c>
      <c r="AD87" s="162">
        <f t="shared" ca="1" si="50"/>
        <v>1.0598644121590353</v>
      </c>
      <c r="AE87" s="162">
        <f t="shared" ca="1" si="51"/>
        <v>1.0580757658891813</v>
      </c>
      <c r="AF87" s="85">
        <v>7.854975557004211E-2</v>
      </c>
      <c r="AG87" s="85">
        <v>5.4678192844043634E-2</v>
      </c>
      <c r="AH87" s="85">
        <v>0.15085324825327742</v>
      </c>
      <c r="AL87" s="149">
        <f t="shared" si="52"/>
        <v>43994</v>
      </c>
      <c r="AM87" s="23">
        <f t="shared" si="53"/>
        <v>0</v>
      </c>
    </row>
    <row r="88" spans="1:39">
      <c r="A88" s="7">
        <f t="shared" si="28"/>
        <v>43995</v>
      </c>
      <c r="B88" s="8">
        <f t="shared" ca="1" si="37"/>
        <v>6322564.4614884499</v>
      </c>
      <c r="C88" s="144">
        <f t="shared" si="29"/>
        <v>0</v>
      </c>
      <c r="D88" s="136"/>
      <c r="E88" s="136"/>
      <c r="F88" s="78">
        <f ca="1">IF(AD87&gt;1,0,IF(AE87&gt;=1,U$2,T$2))</f>
        <v>0</v>
      </c>
      <c r="G88" s="29">
        <f t="shared" ca="1" si="30"/>
        <v>1922873.6804337795</v>
      </c>
      <c r="H88" s="8">
        <f t="shared" ca="1" si="38"/>
        <v>13652403.131079834</v>
      </c>
      <c r="I88" s="8">
        <f t="shared" ca="1" si="39"/>
        <v>44890207.676568016</v>
      </c>
      <c r="J88" s="8">
        <f t="shared" ca="1" si="40"/>
        <v>143695.25466614813</v>
      </c>
      <c r="K88" s="12">
        <f t="shared" ca="1" si="41"/>
        <v>1.0544726556120656</v>
      </c>
      <c r="L88" s="48"/>
      <c r="M88" s="47">
        <f ca="1">IF(AND(I$2&gt;0,R81&lt;F81-0.12),0,IF(AND(N88&gt;=L$4,I$2&gt;0),0,IF(OR(AND(N88&gt;=C$1,N88&lt;D$1),N88&gt;=E$1),0,1)))</f>
        <v>1</v>
      </c>
      <c r="N88" s="183">
        <f t="shared" si="27"/>
        <v>43995</v>
      </c>
      <c r="O88" s="11">
        <f t="shared" ca="1" si="31"/>
        <v>0.13203002257814123</v>
      </c>
      <c r="P88" s="11" t="str">
        <f t="shared" si="32"/>
        <v/>
      </c>
      <c r="Q88" s="11">
        <f t="shared" ca="1" si="42"/>
        <v>0.05</v>
      </c>
      <c r="R88" s="32">
        <f t="shared" ca="1" si="43"/>
        <v>0.42204927107284712</v>
      </c>
      <c r="S88" s="32">
        <v>2.0872856551321293E-2</v>
      </c>
      <c r="T88" s="32">
        <f t="shared" ca="1" si="33"/>
        <v>4.0154126856117162E-2</v>
      </c>
      <c r="U88" s="32">
        <f t="shared" si="34"/>
        <v>0.14084507042253522</v>
      </c>
      <c r="V88" s="32">
        <f t="shared" ca="1" si="44"/>
        <v>0</v>
      </c>
      <c r="W88" s="8">
        <f t="shared" ca="1" si="35"/>
        <v>877549.61436976574</v>
      </c>
      <c r="X88" s="8">
        <f t="shared" ca="1" si="47"/>
        <v>32115354.159857936</v>
      </c>
      <c r="Y88" s="22">
        <f t="shared" ca="1" si="36"/>
        <v>0.86796997742185877</v>
      </c>
      <c r="Z88" s="8">
        <f t="shared" ca="1" si="45"/>
        <v>13652403.131079834</v>
      </c>
      <c r="AA88" s="12">
        <f t="shared" ca="1" si="46"/>
        <v>1.1428281613311717</v>
      </c>
      <c r="AB88" s="158">
        <f t="shared" si="48"/>
        <v>125200</v>
      </c>
      <c r="AC88" s="160">
        <f t="shared" si="49"/>
        <v>2.7480000000000102E-2</v>
      </c>
      <c r="AD88" s="162">
        <f t="shared" ca="1" si="50"/>
        <v>1.0562742107506233</v>
      </c>
      <c r="AE88" s="162">
        <f t="shared" ca="1" si="51"/>
        <v>1.0544726556120656</v>
      </c>
      <c r="AF88" s="85">
        <v>6.9492626235328897E-2</v>
      </c>
      <c r="AG88" s="85">
        <v>5.1223180006453428E-2</v>
      </c>
      <c r="AH88" s="85">
        <v>0.13734544350527211</v>
      </c>
      <c r="AL88" s="149">
        <f t="shared" si="52"/>
        <v>43995</v>
      </c>
      <c r="AM88" s="23">
        <f t="shared" si="53"/>
        <v>0</v>
      </c>
    </row>
    <row r="89" spans="1:39">
      <c r="A89" s="7">
        <f t="shared" si="28"/>
        <v>43996</v>
      </c>
      <c r="B89" s="8">
        <f t="shared" ca="1" si="37"/>
        <v>6467394.2983608469</v>
      </c>
      <c r="C89" s="144">
        <f t="shared" si="29"/>
        <v>0</v>
      </c>
      <c r="D89" s="136"/>
      <c r="E89" s="136"/>
      <c r="F89" s="78">
        <f ca="1">IF(AD88&gt;1,0,IF(AE88&gt;=1,U$2,T$2))</f>
        <v>0</v>
      </c>
      <c r="G89" s="29">
        <f t="shared" ca="1" si="30"/>
        <v>1944104.980070998</v>
      </c>
      <c r="H89" s="8">
        <f t="shared" ca="1" si="38"/>
        <v>13803145.358504085</v>
      </c>
      <c r="I89" s="8">
        <f t="shared" ca="1" si="39"/>
        <v>45918499.51836203</v>
      </c>
      <c r="J89" s="8">
        <f t="shared" ca="1" si="40"/>
        <v>144829.8368723967</v>
      </c>
      <c r="K89" s="12">
        <f t="shared" ca="1" si="41"/>
        <v>1.0508397538960297</v>
      </c>
      <c r="L89" s="48"/>
      <c r="M89" s="46">
        <f ca="1">IF(AND(I$2&gt;0,R82&lt;F82-0.12),0,IF(AND(N89&gt;=L$5,I$2&gt;0),0,IF(OR(AND(N89&gt;=C$1,N89&lt;D$1),N89&gt;=E$1),0,1)))</f>
        <v>1</v>
      </c>
      <c r="N89" s="184">
        <f t="shared" si="27"/>
        <v>43996</v>
      </c>
      <c r="O89" s="11">
        <f t="shared" ca="1" si="31"/>
        <v>0.13505441034812363</v>
      </c>
      <c r="P89" s="11" t="str">
        <f t="shared" si="32"/>
        <v/>
      </c>
      <c r="Q89" s="11">
        <f t="shared" ca="1" si="42"/>
        <v>0.05</v>
      </c>
      <c r="R89" s="32">
        <f t="shared" ca="1" si="43"/>
        <v>0.42522455540198478</v>
      </c>
      <c r="S89" s="32">
        <v>1.7551285105737498E-2</v>
      </c>
      <c r="T89" s="32">
        <f t="shared" ca="1" si="33"/>
        <v>4.0597486348541427E-2</v>
      </c>
      <c r="U89" s="32">
        <f t="shared" si="34"/>
        <v>0.14084507042253522</v>
      </c>
      <c r="V89" s="32">
        <f t="shared" ca="1" si="44"/>
        <v>0</v>
      </c>
      <c r="W89" s="8">
        <f t="shared" ca="1" si="35"/>
        <v>888106.3754156197</v>
      </c>
      <c r="X89" s="8">
        <f t="shared" ca="1" si="47"/>
        <v>33003460.535273556</v>
      </c>
      <c r="Y89" s="22">
        <f t="shared" ca="1" si="36"/>
        <v>0.8649455896518764</v>
      </c>
      <c r="Z89" s="8">
        <f t="shared" ca="1" si="45"/>
        <v>13803145.358504085</v>
      </c>
      <c r="AA89" s="12">
        <f t="shared" ca="1" si="46"/>
        <v>1.1428281613311717</v>
      </c>
      <c r="AB89" s="158">
        <f t="shared" si="48"/>
        <v>125500</v>
      </c>
      <c r="AC89" s="160">
        <f t="shared" si="49"/>
        <v>2.7450000000000103E-2</v>
      </c>
      <c r="AD89" s="162">
        <f t="shared" ca="1" si="50"/>
        <v>1.0526562047540478</v>
      </c>
      <c r="AE89" s="162">
        <f t="shared" ca="1" si="51"/>
        <v>1.0508397538960297</v>
      </c>
      <c r="AF89" s="85">
        <v>6.1347987453291834E-2</v>
      </c>
      <c r="AG89" s="85">
        <v>4.8013171218134899E-2</v>
      </c>
      <c r="AH89" s="85">
        <v>0.12458550812229402</v>
      </c>
      <c r="AL89" s="149">
        <f t="shared" si="52"/>
        <v>43996</v>
      </c>
      <c r="AM89" s="23">
        <f t="shared" si="53"/>
        <v>0</v>
      </c>
    </row>
    <row r="90" spans="1:39">
      <c r="A90" s="7">
        <f t="shared" si="28"/>
        <v>43997</v>
      </c>
      <c r="B90" s="8">
        <f t="shared" ca="1" si="37"/>
        <v>6613318.7839898365</v>
      </c>
      <c r="C90" s="144">
        <f t="shared" si="29"/>
        <v>0</v>
      </c>
      <c r="D90" s="136"/>
      <c r="E90" s="136"/>
      <c r="F90" s="78">
        <f ca="1">IF(AD89&gt;1,S$2,T$2)</f>
        <v>0.3</v>
      </c>
      <c r="G90" s="29">
        <f t="shared" ca="1" si="30"/>
        <v>1964944.0607118721</v>
      </c>
      <c r="H90" s="8">
        <f t="shared" ca="1" si="38"/>
        <v>13951102.831054291</v>
      </c>
      <c r="I90" s="8">
        <f t="shared" ca="1" si="39"/>
        <v>46954563.366327859</v>
      </c>
      <c r="J90" s="8">
        <f t="shared" ca="1" si="40"/>
        <v>145924.48562898953</v>
      </c>
      <c r="K90" s="12">
        <f t="shared" ca="1" si="41"/>
        <v>1.0471781676861767</v>
      </c>
      <c r="L90" s="48"/>
      <c r="M90" s="38">
        <f ca="1">IF(AND(I$2&gt;0,R83&lt;F83),0,IF(AND(N90&gt;=L$6,I$2&gt;0),0,IF(OR(AND(N90&gt;=C$1,N90&lt;D$1),N90&gt;=E$1),0,1)))</f>
        <v>1</v>
      </c>
      <c r="N90" s="178">
        <f t="shared" si="27"/>
        <v>43997</v>
      </c>
      <c r="O90" s="11">
        <f t="shared" ca="1" si="31"/>
        <v>0.13810165695978782</v>
      </c>
      <c r="P90" s="11" t="str">
        <f t="shared" si="32"/>
        <v/>
      </c>
      <c r="Q90" s="11">
        <f t="shared" ca="1" si="42"/>
        <v>0.05</v>
      </c>
      <c r="R90" s="32">
        <f t="shared" ca="1" si="43"/>
        <v>0.42828907905182623</v>
      </c>
      <c r="S90" s="32">
        <v>1.4759197009816765E-2</v>
      </c>
      <c r="T90" s="32">
        <f t="shared" ca="1" si="33"/>
        <v>4.1032655385453795E-2</v>
      </c>
      <c r="U90" s="32">
        <f t="shared" si="34"/>
        <v>0.14084507042253522</v>
      </c>
      <c r="V90" s="32">
        <f t="shared" ca="1" si="44"/>
        <v>0</v>
      </c>
      <c r="W90" s="8">
        <f t="shared" ca="1" si="35"/>
        <v>951178.31904910225</v>
      </c>
      <c r="X90" s="8">
        <f t="shared" ca="1" si="47"/>
        <v>33954638.854322657</v>
      </c>
      <c r="Y90" s="22">
        <f t="shared" ca="1" si="36"/>
        <v>0.86189834304021218</v>
      </c>
      <c r="Z90" s="8">
        <f t="shared" ca="1" si="45"/>
        <v>13951102.831054291</v>
      </c>
      <c r="AA90" s="12">
        <f t="shared" ca="1" si="46"/>
        <v>1.1428281613311717</v>
      </c>
      <c r="AB90" s="158">
        <f t="shared" si="48"/>
        <v>125800</v>
      </c>
      <c r="AC90" s="160">
        <f t="shared" si="49"/>
        <v>2.7420000000000104E-2</v>
      </c>
      <c r="AD90" s="162">
        <f t="shared" ca="1" si="50"/>
        <v>1.0490089607911033</v>
      </c>
      <c r="AE90" s="162">
        <f t="shared" ca="1" si="51"/>
        <v>1.0471781676861767</v>
      </c>
      <c r="AF90" s="85">
        <v>5.4056256020314969E-2</v>
      </c>
      <c r="AG90" s="85">
        <v>4.5036170123877367E-2</v>
      </c>
      <c r="AH90" s="85">
        <v>0.11262660183815194</v>
      </c>
      <c r="AL90" s="149">
        <f t="shared" si="52"/>
        <v>43997</v>
      </c>
      <c r="AM90" s="23">
        <f t="shared" si="53"/>
        <v>0</v>
      </c>
    </row>
    <row r="91" spans="1:39">
      <c r="A91" s="7">
        <f t="shared" si="28"/>
        <v>43998</v>
      </c>
      <c r="B91" s="8">
        <f t="shared" ca="1" si="37"/>
        <v>6760293.535497129</v>
      </c>
      <c r="C91" s="144">
        <f t="shared" si="29"/>
        <v>0</v>
      </c>
      <c r="D91" s="136"/>
      <c r="E91" s="136"/>
      <c r="F91" s="78">
        <f ca="1">IF(AD90&gt;1,0,IF(AE90&gt;=1,U$2,T$2))</f>
        <v>0</v>
      </c>
      <c r="G91" s="29">
        <f t="shared" ca="1" si="30"/>
        <v>1977950.034888305</v>
      </c>
      <c r="H91" s="8">
        <f t="shared" ca="1" si="38"/>
        <v>14043445.247706965</v>
      </c>
      <c r="I91" s="8">
        <f t="shared" ca="1" si="39"/>
        <v>47998084.102029637</v>
      </c>
      <c r="J91" s="8">
        <f t="shared" ca="1" si="40"/>
        <v>146974.75150729241</v>
      </c>
      <c r="K91" s="12">
        <f t="shared" ca="1" si="41"/>
        <v>1.0434889065795041</v>
      </c>
      <c r="L91" s="48"/>
      <c r="M91" s="38">
        <f ca="1">IF(AND(I$2&gt;0,R84&lt;F84-0.02),0,IF(AND(N91&gt;=L$7,I$2&gt;0),0,IF(OR(AND(N91&gt;=C$1,N91&lt;D$1),N91&gt;=E$1),0,1)))</f>
        <v>1</v>
      </c>
      <c r="N91" s="178">
        <f t="shared" si="27"/>
        <v>43998</v>
      </c>
      <c r="O91" s="11">
        <f t="shared" ca="1" si="31"/>
        <v>0.14117083559420482</v>
      </c>
      <c r="P91" s="11" t="str">
        <f t="shared" si="32"/>
        <v/>
      </c>
      <c r="Q91" s="11">
        <f t="shared" ca="1" si="42"/>
        <v>0.05</v>
      </c>
      <c r="R91" s="32">
        <f t="shared" ca="1" si="43"/>
        <v>0.42962768799041146</v>
      </c>
      <c r="S91" s="32">
        <v>1.2415922304585842E-2</v>
      </c>
      <c r="T91" s="32">
        <f t="shared" ca="1" si="33"/>
        <v>4.1304250728549895E-2</v>
      </c>
      <c r="U91" s="32">
        <f t="shared" si="34"/>
        <v>0.14084507042253522</v>
      </c>
      <c r="V91" s="32">
        <f t="shared" ca="1" si="44"/>
        <v>0</v>
      </c>
      <c r="W91" s="8">
        <f t="shared" ca="1" si="35"/>
        <v>937199.3524242352</v>
      </c>
      <c r="X91" s="8">
        <f t="shared" ca="1" si="47"/>
        <v>34891838.206746891</v>
      </c>
      <c r="Y91" s="22">
        <f t="shared" ca="1" si="36"/>
        <v>0.85882916440579515</v>
      </c>
      <c r="Z91" s="8">
        <f t="shared" ca="1" si="45"/>
        <v>14043445.247706965</v>
      </c>
      <c r="AA91" s="12">
        <f t="shared" ca="1" si="46"/>
        <v>1.1428281613311717</v>
      </c>
      <c r="AB91" s="158">
        <f t="shared" si="48"/>
        <v>126100</v>
      </c>
      <c r="AC91" s="160">
        <f t="shared" si="49"/>
        <v>2.7390000000000105E-2</v>
      </c>
      <c r="AD91" s="162">
        <f t="shared" ca="1" si="50"/>
        <v>1.0453335371328403</v>
      </c>
      <c r="AE91" s="162">
        <f t="shared" ca="1" si="51"/>
        <v>1.0434889065795041</v>
      </c>
      <c r="AF91" s="85">
        <v>4.7553712149167725E-2</v>
      </c>
      <c r="AG91" s="85">
        <v>4.2279858870028136E-2</v>
      </c>
      <c r="AH91" s="85">
        <v>0.10149846194967307</v>
      </c>
      <c r="AL91" s="149">
        <f t="shared" si="52"/>
        <v>43998</v>
      </c>
      <c r="AM91" s="23">
        <f t="shared" si="53"/>
        <v>0</v>
      </c>
    </row>
    <row r="92" spans="1:39">
      <c r="A92" s="7">
        <f t="shared" si="28"/>
        <v>43999</v>
      </c>
      <c r="B92" s="8">
        <f t="shared" ca="1" si="37"/>
        <v>6907719.8868667353</v>
      </c>
      <c r="C92" s="144">
        <f t="shared" si="29"/>
        <v>0</v>
      </c>
      <c r="D92" s="136"/>
      <c r="E92" s="136"/>
      <c r="F92" s="78">
        <f ca="1">IF(AD91&gt;1,S$2,T$2)</f>
        <v>0.3</v>
      </c>
      <c r="G92" s="29">
        <f t="shared" ca="1" si="30"/>
        <v>1993376.4774657653</v>
      </c>
      <c r="H92" s="8">
        <f t="shared" ca="1" si="38"/>
        <v>14152972.990006933</v>
      </c>
      <c r="I92" s="8">
        <f t="shared" ca="1" si="39"/>
        <v>49044811.196753845</v>
      </c>
      <c r="J92" s="8">
        <f t="shared" ca="1" si="40"/>
        <v>147426.35136960639</v>
      </c>
      <c r="K92" s="12">
        <f t="shared" ca="1" si="41"/>
        <v>1.0397730926634128</v>
      </c>
      <c r="L92" s="48"/>
      <c r="M92" s="38">
        <f ca="1">IF(AND(I$2&gt;0,R85&lt;F85-0.04),0,IF(AND(N92&gt;=L$8,I$2&gt;0),0,IF(OR(AND(N92&gt;=C$1,N92&lt;D$1),N92&gt;=E$1),0,1)))</f>
        <v>1</v>
      </c>
      <c r="N92" s="178">
        <f t="shared" si="27"/>
        <v>43999</v>
      </c>
      <c r="O92" s="11">
        <f t="shared" ca="1" si="31"/>
        <v>0.14424944469633483</v>
      </c>
      <c r="P92" s="11" t="str">
        <f t="shared" si="32"/>
        <v/>
      </c>
      <c r="Q92" s="11">
        <f t="shared" ca="1" si="42"/>
        <v>0.05</v>
      </c>
      <c r="R92" s="32">
        <f t="shared" ca="1" si="43"/>
        <v>0.43147769322360402</v>
      </c>
      <c r="S92" s="32">
        <v>1.0451925287754354E-2</v>
      </c>
      <c r="T92" s="32">
        <f t="shared" ca="1" si="33"/>
        <v>4.1626391147079216E-2</v>
      </c>
      <c r="U92" s="32">
        <f t="shared" si="34"/>
        <v>0.14084507042253522</v>
      </c>
      <c r="V92" s="32">
        <f t="shared" ca="1" si="44"/>
        <v>0</v>
      </c>
      <c r="W92" s="8">
        <f t="shared" ca="1" si="35"/>
        <v>946948.74793912086</v>
      </c>
      <c r="X92" s="8">
        <f t="shared" ca="1" si="47"/>
        <v>35838786.954686008</v>
      </c>
      <c r="Y92" s="22">
        <f t="shared" ca="1" si="36"/>
        <v>0.85575055530366517</v>
      </c>
      <c r="Z92" s="8">
        <f t="shared" ca="1" si="45"/>
        <v>14152972.990006933</v>
      </c>
      <c r="AA92" s="12">
        <f t="shared" ca="1" si="46"/>
        <v>1.1428281613311717</v>
      </c>
      <c r="AB92" s="158">
        <f t="shared" si="48"/>
        <v>126400</v>
      </c>
      <c r="AC92" s="160">
        <f t="shared" si="49"/>
        <v>2.7360000000000106E-2</v>
      </c>
      <c r="AD92" s="162">
        <f t="shared" ca="1" si="50"/>
        <v>1.0416309996214586</v>
      </c>
      <c r="AE92" s="162">
        <f t="shared" ca="1" si="51"/>
        <v>1.0397730926634128</v>
      </c>
      <c r="AF92" s="85">
        <v>4.1775086341352199E-2</v>
      </c>
      <c r="AG92" s="85">
        <v>3.9731797480928546E-2</v>
      </c>
      <c r="AH92" s="85">
        <v>9.1210478981860257E-2</v>
      </c>
      <c r="AL92" s="149">
        <f t="shared" si="52"/>
        <v>43999</v>
      </c>
      <c r="AM92" s="23">
        <f t="shared" si="53"/>
        <v>0</v>
      </c>
    </row>
    <row r="93" spans="1:39">
      <c r="A93" s="7">
        <f t="shared" si="28"/>
        <v>44000</v>
      </c>
      <c r="B93" s="8">
        <f t="shared" ca="1" si="37"/>
        <v>7055766.9743536692</v>
      </c>
      <c r="C93" s="144">
        <f t="shared" si="29"/>
        <v>0</v>
      </c>
      <c r="D93" s="136"/>
      <c r="E93" s="136"/>
      <c r="F93" s="78">
        <f ca="1">IF(AD92&gt;1,0,IF(AE92&gt;=1,U$2,T$2))</f>
        <v>0</v>
      </c>
      <c r="G93" s="29">
        <f t="shared" ca="1" si="30"/>
        <v>2008050.5018626824</v>
      </c>
      <c r="H93" s="8">
        <f t="shared" ca="1" si="38"/>
        <v>14257158.563225044</v>
      </c>
      <c r="I93" s="8">
        <f t="shared" ca="1" si="39"/>
        <v>50095945.517911077</v>
      </c>
      <c r="J93" s="8">
        <f t="shared" ca="1" si="40"/>
        <v>148047.08748693418</v>
      </c>
      <c r="K93" s="12">
        <f t="shared" ca="1" si="41"/>
        <v>1.0360458614049841</v>
      </c>
      <c r="L93" s="48"/>
      <c r="M93" s="38">
        <f ca="1">IF(AND(I$2&gt;0,R86&lt;F86-0.06),0,IF(AND(N93&gt;=L$9,I$2&gt;0),0,IF(OR(AND(N93&gt;=C$1,N93&lt;D$1),N93&gt;=E$1),0,1)))</f>
        <v>1</v>
      </c>
      <c r="N93" s="178">
        <f t="shared" si="27"/>
        <v>44000</v>
      </c>
      <c r="O93" s="11">
        <f t="shared" ca="1" si="31"/>
        <v>0.14734101622915022</v>
      </c>
      <c r="P93" s="11" t="str">
        <f t="shared" si="32"/>
        <v/>
      </c>
      <c r="Q93" s="11">
        <f t="shared" ca="1" si="42"/>
        <v>0.05</v>
      </c>
      <c r="R93" s="32">
        <f t="shared" ca="1" si="43"/>
        <v>0.43314933082799784</v>
      </c>
      <c r="S93" s="32">
        <v>8.8076172085353645E-3</v>
      </c>
      <c r="T93" s="32">
        <f t="shared" ca="1" si="33"/>
        <v>4.1932819303603069E-2</v>
      </c>
      <c r="U93" s="32">
        <f t="shared" si="34"/>
        <v>0.14084507042253522</v>
      </c>
      <c r="V93" s="32">
        <f t="shared" ca="1" si="44"/>
        <v>0</v>
      </c>
      <c r="W93" s="8">
        <f t="shared" ca="1" si="35"/>
        <v>955827.17651269387</v>
      </c>
      <c r="X93" s="8">
        <f t="shared" ca="1" si="47"/>
        <v>36794614.131198704</v>
      </c>
      <c r="Y93" s="22">
        <f t="shared" ca="1" si="36"/>
        <v>0.85265898377084981</v>
      </c>
      <c r="Z93" s="8">
        <f t="shared" ca="1" si="45"/>
        <v>14257158.563225044</v>
      </c>
      <c r="AA93" s="12">
        <f t="shared" ca="1" si="46"/>
        <v>1.1428281613311717</v>
      </c>
      <c r="AB93" s="158">
        <f t="shared" si="48"/>
        <v>126700</v>
      </c>
      <c r="AC93" s="160">
        <f t="shared" si="49"/>
        <v>2.7330000000000108E-2</v>
      </c>
      <c r="AD93" s="162">
        <f t="shared" ca="1" si="50"/>
        <v>1.0379094770341983</v>
      </c>
      <c r="AE93" s="162">
        <f t="shared" ca="1" si="51"/>
        <v>1.0360458614049841</v>
      </c>
      <c r="AF93" s="85">
        <v>3.6655561747881663E-2</v>
      </c>
      <c r="AG93" s="85">
        <v>3.7379588765124309E-2</v>
      </c>
      <c r="AH93" s="85">
        <v>8.175500993256149E-2</v>
      </c>
      <c r="AL93" s="149">
        <f t="shared" si="52"/>
        <v>44000</v>
      </c>
      <c r="AM93" s="23">
        <f t="shared" si="53"/>
        <v>0</v>
      </c>
    </row>
    <row r="94" spans="1:39">
      <c r="A94" s="7">
        <f t="shared" si="28"/>
        <v>44001</v>
      </c>
      <c r="B94" s="8">
        <f t="shared" ca="1" si="37"/>
        <v>7204369.2894927431</v>
      </c>
      <c r="C94" s="144">
        <f t="shared" si="29"/>
        <v>0</v>
      </c>
      <c r="D94" s="136"/>
      <c r="E94" s="136"/>
      <c r="F94" s="78">
        <f ca="1">IF(AD93&gt;1,S$2,T$2)</f>
        <v>0.3</v>
      </c>
      <c r="G94" s="29">
        <f t="shared" ca="1" si="30"/>
        <v>2022029.2710140527</v>
      </c>
      <c r="H94" s="8">
        <f t="shared" ca="1" si="38"/>
        <v>14356407.824199773</v>
      </c>
      <c r="I94" s="8">
        <f t="shared" ca="1" si="39"/>
        <v>51151021.9553985</v>
      </c>
      <c r="J94" s="8">
        <f t="shared" ca="1" si="40"/>
        <v>148602.31513907382</v>
      </c>
      <c r="K94" s="12">
        <f t="shared" ca="1" si="41"/>
        <v>1.0323029367034346</v>
      </c>
      <c r="L94" s="48"/>
      <c r="M94" s="39">
        <f ca="1">IF(AND(I$2&gt;0,R87&lt;F87-0.1),0,IF(AND(N94&gt;=L$10,I$2&gt;0),0,IF(OR(AND(N94&gt;=C$1,N94&lt;D$1),N94&gt;=E$1),0,1)))</f>
        <v>1</v>
      </c>
      <c r="N94" s="178">
        <f t="shared" si="27"/>
        <v>44001</v>
      </c>
      <c r="O94" s="11">
        <f t="shared" ca="1" si="31"/>
        <v>0.15044418222176029</v>
      </c>
      <c r="P94" s="11" t="str">
        <f t="shared" si="32"/>
        <v/>
      </c>
      <c r="Q94" s="11">
        <f t="shared" ca="1" si="42"/>
        <v>0.05</v>
      </c>
      <c r="R94" s="32">
        <f t="shared" ca="1" si="43"/>
        <v>0.43465668581640837</v>
      </c>
      <c r="S94" s="32">
        <v>7.4321913553465407E-3</v>
      </c>
      <c r="T94" s="32">
        <f t="shared" ca="1" si="33"/>
        <v>4.2224728894705216E-2</v>
      </c>
      <c r="U94" s="32">
        <f t="shared" si="34"/>
        <v>0.14084507042253522</v>
      </c>
      <c r="V94" s="32">
        <f t="shared" ca="1" si="44"/>
        <v>0</v>
      </c>
      <c r="W94" s="8">
        <f t="shared" ca="1" si="35"/>
        <v>964948.81312058901</v>
      </c>
      <c r="X94" s="8">
        <f t="shared" ca="1" si="47"/>
        <v>37759562.944319293</v>
      </c>
      <c r="Y94" s="22">
        <f t="shared" ca="1" si="36"/>
        <v>0.84955581777823974</v>
      </c>
      <c r="Z94" s="8">
        <f t="shared" ca="1" si="45"/>
        <v>14356407.824199773</v>
      </c>
      <c r="AA94" s="12">
        <f t="shared" ca="1" si="46"/>
        <v>1.1428281613311717</v>
      </c>
      <c r="AB94" s="158">
        <f t="shared" si="48"/>
        <v>127000</v>
      </c>
      <c r="AC94" s="160">
        <f t="shared" si="49"/>
        <v>2.7300000000000109E-2</v>
      </c>
      <c r="AD94" s="162">
        <f t="shared" ca="1" si="50"/>
        <v>1.0341743990542094</v>
      </c>
      <c r="AE94" s="162">
        <f t="shared" ca="1" si="51"/>
        <v>1.0323029367034346</v>
      </c>
      <c r="AF94" s="85">
        <v>3.2132259919324745E-2</v>
      </c>
      <c r="AG94" s="85">
        <v>3.5211012705832385E-2</v>
      </c>
      <c r="AH94" s="85">
        <v>7.3110700561381067E-2</v>
      </c>
      <c r="AL94" s="149">
        <f t="shared" si="52"/>
        <v>44001</v>
      </c>
      <c r="AM94" s="23">
        <f t="shared" si="53"/>
        <v>0</v>
      </c>
    </row>
    <row r="95" spans="1:39">
      <c r="A95" s="7">
        <f t="shared" si="28"/>
        <v>44002</v>
      </c>
      <c r="B95" s="8">
        <f t="shared" ca="1" si="37"/>
        <v>7353465.4862476084</v>
      </c>
      <c r="C95" s="144">
        <f t="shared" si="29"/>
        <v>0</v>
      </c>
      <c r="D95" s="136"/>
      <c r="E95" s="136"/>
      <c r="F95" s="78">
        <f ca="1">IF(AD94&gt;1,0,IF(AE94&gt;=1,U$2,T$2))</f>
        <v>0</v>
      </c>
      <c r="G95" s="29">
        <f t="shared" ca="1" si="30"/>
        <v>2035217.1842308068</v>
      </c>
      <c r="H95" s="8">
        <f t="shared" ca="1" si="38"/>
        <v>14450042.008038728</v>
      </c>
      <c r="I95" s="8">
        <f t="shared" ca="1" si="39"/>
        <v>52209604.952358045</v>
      </c>
      <c r="J95" s="8">
        <f t="shared" ca="1" si="40"/>
        <v>149096.19675486512</v>
      </c>
      <c r="K95" s="12">
        <f t="shared" ca="1" si="41"/>
        <v>1.0285459747430004</v>
      </c>
      <c r="L95" s="48"/>
      <c r="M95" s="47">
        <f ca="1">IF(AND(I$2&gt;0,R88&lt;F88-0.12),0,IF(AND(N95&gt;=L$4,I$2&gt;0),0,IF(OR(AND(N95&gt;=C$1,N95&lt;D$1),N95&gt;=E$1),0,1)))</f>
        <v>1</v>
      </c>
      <c r="N95" s="183">
        <f t="shared" si="27"/>
        <v>44002</v>
      </c>
      <c r="O95" s="11">
        <f t="shared" ca="1" si="31"/>
        <v>0.15355766162458248</v>
      </c>
      <c r="P95" s="11" t="str">
        <f t="shared" si="32"/>
        <v/>
      </c>
      <c r="Q95" s="11">
        <f t="shared" ca="1" si="42"/>
        <v>0.05</v>
      </c>
      <c r="R95" s="32">
        <f t="shared" ca="1" si="43"/>
        <v>0.4359809317672767</v>
      </c>
      <c r="S95" s="32">
        <v>6.2825168926302936E-3</v>
      </c>
      <c r="T95" s="32">
        <f t="shared" ca="1" si="33"/>
        <v>4.2500123553055082E-2</v>
      </c>
      <c r="U95" s="32">
        <f t="shared" si="34"/>
        <v>0.14084507042253522</v>
      </c>
      <c r="V95" s="32">
        <f t="shared" ca="1" si="44"/>
        <v>0</v>
      </c>
      <c r="W95" s="8">
        <f t="shared" ca="1" si="35"/>
        <v>973149.80248217273</v>
      </c>
      <c r="X95" s="8">
        <f t="shared" ca="1" si="47"/>
        <v>38732712.746801466</v>
      </c>
      <c r="Y95" s="22">
        <f t="shared" ca="1" si="36"/>
        <v>0.84644233837541749</v>
      </c>
      <c r="Z95" s="8">
        <f t="shared" ca="1" si="45"/>
        <v>14450042.008038728</v>
      </c>
      <c r="AA95" s="12">
        <f t="shared" ca="1" si="46"/>
        <v>1.1428281613311717</v>
      </c>
      <c r="AB95" s="158">
        <f t="shared" si="48"/>
        <v>127300</v>
      </c>
      <c r="AC95" s="160">
        <f t="shared" si="49"/>
        <v>2.727000000000011E-2</v>
      </c>
      <c r="AD95" s="162">
        <f t="shared" ca="1" si="50"/>
        <v>1.0304244557232174</v>
      </c>
      <c r="AE95" s="162">
        <f t="shared" ca="1" si="51"/>
        <v>1.0285459747430004</v>
      </c>
      <c r="AF95" s="85">
        <v>2.8145288857298525E-2</v>
      </c>
      <c r="AG95" s="85">
        <v>3.3214134566592141E-2</v>
      </c>
      <c r="AH95" s="85">
        <v>6.5245641110562178E-2</v>
      </c>
      <c r="AL95" s="149">
        <f t="shared" si="52"/>
        <v>44002</v>
      </c>
      <c r="AM95" s="23">
        <f t="shared" si="53"/>
        <v>0</v>
      </c>
    </row>
    <row r="96" spans="1:39">
      <c r="A96" s="7">
        <f t="shared" si="28"/>
        <v>44003</v>
      </c>
      <c r="B96" s="8">
        <f t="shared" ca="1" si="37"/>
        <v>7502987.946431064</v>
      </c>
      <c r="C96" s="144">
        <f t="shared" si="29"/>
        <v>0</v>
      </c>
      <c r="D96" s="136"/>
      <c r="E96" s="136"/>
      <c r="F96" s="78">
        <f ca="1">IF(AD95&gt;1,0,IF(AE95&gt;=1,U$2,T$2))</f>
        <v>0</v>
      </c>
      <c r="G96" s="29">
        <f t="shared" ca="1" si="30"/>
        <v>2047676.2919519846</v>
      </c>
      <c r="H96" s="8">
        <f t="shared" ca="1" si="38"/>
        <v>14538501.672859089</v>
      </c>
      <c r="I96" s="8">
        <f t="shared" ca="1" si="39"/>
        <v>53271214.419660583</v>
      </c>
      <c r="J96" s="8">
        <f t="shared" ca="1" si="40"/>
        <v>149522.4601834557</v>
      </c>
      <c r="K96" s="12">
        <f t="shared" ca="1" si="41"/>
        <v>1.0247765264734412</v>
      </c>
      <c r="L96" s="48"/>
      <c r="M96" s="46">
        <f ca="1">IF(AND(I$2&gt;0,R89&lt;F89-0.12),0,IF(AND(N96&gt;=L$5,I$2&gt;0),0,IF(OR(AND(N96&gt;=C$1,N96&lt;D$1),N96&gt;=E$1),0,1)))</f>
        <v>1</v>
      </c>
      <c r="N96" s="184">
        <f t="shared" si="27"/>
        <v>44003</v>
      </c>
      <c r="O96" s="11">
        <f t="shared" ca="1" si="31"/>
        <v>0.15668004241076641</v>
      </c>
      <c r="P96" s="11" t="str">
        <f t="shared" si="32"/>
        <v/>
      </c>
      <c r="Q96" s="11">
        <f t="shared" ca="1" si="42"/>
        <v>0.05</v>
      </c>
      <c r="R96" s="32">
        <f t="shared" ca="1" si="43"/>
        <v>0.43713716452015899</v>
      </c>
      <c r="S96" s="32">
        <v>5.3221131464760646E-3</v>
      </c>
      <c r="T96" s="32">
        <f t="shared" ca="1" si="33"/>
        <v>4.2760299037820852E-2</v>
      </c>
      <c r="U96" s="32">
        <f t="shared" si="34"/>
        <v>0.14084507042253522</v>
      </c>
      <c r="V96" s="32">
        <f t="shared" ca="1" si="44"/>
        <v>0</v>
      </c>
      <c r="W96" s="8">
        <f t="shared" ca="1" si="35"/>
        <v>981802.88201064419</v>
      </c>
      <c r="X96" s="8">
        <f t="shared" ca="1" si="47"/>
        <v>39714515.628812112</v>
      </c>
      <c r="Y96" s="22">
        <f t="shared" ca="1" si="36"/>
        <v>0.84331995758923362</v>
      </c>
      <c r="Z96" s="8">
        <f t="shared" ca="1" si="45"/>
        <v>14538501.672859089</v>
      </c>
      <c r="AA96" s="12">
        <f t="shared" ca="1" si="46"/>
        <v>1.1428281613311717</v>
      </c>
      <c r="AB96" s="158">
        <f t="shared" si="48"/>
        <v>127600</v>
      </c>
      <c r="AC96" s="160">
        <f t="shared" si="49"/>
        <v>2.7240000000000111E-2</v>
      </c>
      <c r="AD96" s="162">
        <f t="shared" ca="1" si="50"/>
        <v>1.0266612506082207</v>
      </c>
      <c r="AE96" s="162">
        <f t="shared" ca="1" si="51"/>
        <v>1.0247765264734412</v>
      </c>
      <c r="AF96" s="85">
        <v>2.4638432370541807E-2</v>
      </c>
      <c r="AG96" s="85">
        <v>3.1377390044616871E-2</v>
      </c>
      <c r="AH96" s="85">
        <v>5.8120234139711631E-2</v>
      </c>
      <c r="AL96" s="149">
        <f t="shared" si="52"/>
        <v>44003</v>
      </c>
      <c r="AM96" s="23">
        <f t="shared" si="53"/>
        <v>0</v>
      </c>
    </row>
    <row r="97" spans="1:39">
      <c r="A97" s="7">
        <f t="shared" si="28"/>
        <v>44004</v>
      </c>
      <c r="B97" s="8">
        <f t="shared" ca="1" si="37"/>
        <v>7652874.4177031051</v>
      </c>
      <c r="C97" s="144">
        <f t="shared" si="29"/>
        <v>0</v>
      </c>
      <c r="D97" s="136"/>
      <c r="E97" s="136"/>
      <c r="F97" s="78">
        <f ca="1">IF(AD96&gt;1,S$2,T$2)</f>
        <v>0.3</v>
      </c>
      <c r="G97" s="29">
        <f t="shared" ca="1" si="30"/>
        <v>2059280.6671661881</v>
      </c>
      <c r="H97" s="8">
        <f t="shared" ca="1" si="38"/>
        <v>14620892.736879935</v>
      </c>
      <c r="I97" s="8">
        <f t="shared" ca="1" si="39"/>
        <v>54335408.365692072</v>
      </c>
      <c r="J97" s="8">
        <f t="shared" ca="1" si="40"/>
        <v>149886.47127204077</v>
      </c>
      <c r="K97" s="12">
        <f t="shared" ca="1" si="41"/>
        <v>1.0209963014169603</v>
      </c>
      <c r="L97" s="48"/>
      <c r="M97" s="38">
        <f ca="1">IF(AND(I$2&gt;0,R90&lt;F90),0,IF(AND(N97&gt;=L$6,I$2&gt;0),0,IF(OR(AND(N97&gt;=C$1,N97&lt;D$1),N97&gt;=E$1),0,1)))</f>
        <v>1</v>
      </c>
      <c r="N97" s="178">
        <f t="shared" si="27"/>
        <v>44004</v>
      </c>
      <c r="O97" s="11">
        <f t="shared" ca="1" si="31"/>
        <v>0.15981002460497667</v>
      </c>
      <c r="P97" s="11" t="str">
        <f t="shared" si="32"/>
        <v/>
      </c>
      <c r="Q97" s="11">
        <f t="shared" ca="1" si="42"/>
        <v>0.05</v>
      </c>
      <c r="R97" s="32">
        <f t="shared" ca="1" si="43"/>
        <v>0.43810028892566233</v>
      </c>
      <c r="S97" s="32">
        <v>4.5202166218902377E-3</v>
      </c>
      <c r="T97" s="32">
        <f t="shared" ca="1" si="33"/>
        <v>4.3002625696705696E-2</v>
      </c>
      <c r="U97" s="32">
        <f t="shared" si="34"/>
        <v>0.14084507042253522</v>
      </c>
      <c r="V97" s="32">
        <f t="shared" ca="1" si="44"/>
        <v>0</v>
      </c>
      <c r="W97" s="8">
        <f t="shared" ca="1" si="35"/>
        <v>989691.77708026522</v>
      </c>
      <c r="X97" s="8">
        <f t="shared" ca="1" si="47"/>
        <v>40704207.40589238</v>
      </c>
      <c r="Y97" s="22">
        <f t="shared" ca="1" si="36"/>
        <v>0.84018997539502327</v>
      </c>
      <c r="Z97" s="8">
        <f t="shared" ca="1" si="45"/>
        <v>14620892.736879935</v>
      </c>
      <c r="AA97" s="12">
        <f t="shared" ca="1" si="46"/>
        <v>1.1428281613311717</v>
      </c>
      <c r="AB97" s="158">
        <f t="shared" si="48"/>
        <v>127900</v>
      </c>
      <c r="AC97" s="160">
        <f t="shared" si="49"/>
        <v>2.7210000000000113E-2</v>
      </c>
      <c r="AD97" s="162">
        <f t="shared" ca="1" si="50"/>
        <v>1.0228864139452007</v>
      </c>
      <c r="AE97" s="162">
        <f t="shared" ca="1" si="51"/>
        <v>1.0209963014169603</v>
      </c>
      <c r="AF97" s="85">
        <v>2.1559553899354385E-2</v>
      </c>
      <c r="AG97" s="85">
        <v>2.968964993284871E-2</v>
      </c>
      <c r="AH97" s="85">
        <v>5.1689703380467349E-2</v>
      </c>
      <c r="AL97" s="149">
        <f t="shared" si="52"/>
        <v>44004</v>
      </c>
      <c r="AM97" s="23">
        <f t="shared" si="53"/>
        <v>0</v>
      </c>
    </row>
    <row r="98" spans="1:39">
      <c r="A98" s="7">
        <f t="shared" si="28"/>
        <v>44005</v>
      </c>
      <c r="B98" s="8">
        <f t="shared" ca="1" si="37"/>
        <v>7803054.2708999719</v>
      </c>
      <c r="C98" s="144">
        <f t="shared" si="29"/>
        <v>0</v>
      </c>
      <c r="D98" s="136"/>
      <c r="E98" s="136"/>
      <c r="F98" s="78">
        <f ca="1">IF(AD97&gt;1,0,IF(AE97&gt;=1,U$2,T$2))</f>
        <v>0</v>
      </c>
      <c r="G98" s="29">
        <f t="shared" ca="1" si="30"/>
        <v>2070067.3123235805</v>
      </c>
      <c r="H98" s="8">
        <f t="shared" ca="1" si="38"/>
        <v>14697477.917497421</v>
      </c>
      <c r="I98" s="8">
        <f t="shared" ca="1" si="39"/>
        <v>55401685.323389821</v>
      </c>
      <c r="J98" s="8">
        <f t="shared" ca="1" si="40"/>
        <v>150179.85319686634</v>
      </c>
      <c r="K98" s="12">
        <f t="shared" ca="1" si="41"/>
        <v>1.0172068734364759</v>
      </c>
      <c r="L98" s="48"/>
      <c r="M98" s="38">
        <f ca="1">IF(AND(I$2&gt;0,R91&lt;F91-0.02),0,IF(AND(N98&gt;=L$7,I$2&gt;0),0,IF(OR(AND(N98&gt;=C$1,N98&lt;D$1),N98&gt;=E$1),0,1)))</f>
        <v>1</v>
      </c>
      <c r="N98" s="178">
        <f t="shared" si="27"/>
        <v>44005</v>
      </c>
      <c r="O98" s="11">
        <f t="shared" ca="1" si="31"/>
        <v>0.16294613330408772</v>
      </c>
      <c r="P98" s="11" t="str">
        <f t="shared" si="32"/>
        <v/>
      </c>
      <c r="Q98" s="11">
        <f t="shared" ca="1" si="42"/>
        <v>0.05</v>
      </c>
      <c r="R98" s="32">
        <f t="shared" ca="1" si="43"/>
        <v>0.4388801056860776</v>
      </c>
      <c r="S98" s="32">
        <v>3.8509464213071585E-3</v>
      </c>
      <c r="T98" s="32">
        <f t="shared" ca="1" si="33"/>
        <v>4.3227876227933587E-2</v>
      </c>
      <c r="U98" s="32">
        <f t="shared" si="34"/>
        <v>0.14084507042253522</v>
      </c>
      <c r="V98" s="32">
        <f t="shared" ca="1" si="44"/>
        <v>0</v>
      </c>
      <c r="W98" s="8">
        <f t="shared" ca="1" si="35"/>
        <v>996768.62990402523</v>
      </c>
      <c r="X98" s="8">
        <f t="shared" ca="1" si="47"/>
        <v>41700976.035796404</v>
      </c>
      <c r="Y98" s="22">
        <f t="shared" ca="1" si="36"/>
        <v>0.83705386669591231</v>
      </c>
      <c r="Z98" s="8">
        <f t="shared" ca="1" si="45"/>
        <v>14697477.917497421</v>
      </c>
      <c r="AA98" s="12">
        <f t="shared" ca="1" si="46"/>
        <v>1.1428281613311717</v>
      </c>
      <c r="AB98" s="158">
        <f t="shared" si="48"/>
        <v>128200</v>
      </c>
      <c r="AC98" s="160">
        <f t="shared" si="49"/>
        <v>2.7180000000000114E-2</v>
      </c>
      <c r="AD98" s="162">
        <f t="shared" ca="1" si="50"/>
        <v>1.019101587426718</v>
      </c>
      <c r="AE98" s="162">
        <f t="shared" ca="1" si="51"/>
        <v>1.0172068734364759</v>
      </c>
      <c r="AF98" s="85">
        <v>1.8860779542332583E-2</v>
      </c>
      <c r="AG98" s="85">
        <v>2.814026703664026E-2</v>
      </c>
      <c r="AH98" s="85">
        <v>4.5906214803347466E-2</v>
      </c>
      <c r="AL98" s="149">
        <f t="shared" si="52"/>
        <v>44005</v>
      </c>
      <c r="AM98" s="23">
        <f t="shared" si="53"/>
        <v>0</v>
      </c>
    </row>
    <row r="99" spans="1:39">
      <c r="A99" s="7">
        <f t="shared" si="28"/>
        <v>44006</v>
      </c>
      <c r="B99" s="8">
        <f t="shared" ca="1" si="37"/>
        <v>7953460.4636550946</v>
      </c>
      <c r="C99" s="144">
        <f t="shared" si="29"/>
        <v>0</v>
      </c>
      <c r="D99" s="136"/>
      <c r="E99" s="136"/>
      <c r="F99" s="78">
        <f ca="1">IF(AD98&gt;1,S$2,T$2)</f>
        <v>0.3</v>
      </c>
      <c r="G99" s="29">
        <f t="shared" ca="1" si="30"/>
        <v>2080083.557204897</v>
      </c>
      <c r="H99" s="8">
        <f t="shared" ca="1" si="38"/>
        <v>14768593.256154768</v>
      </c>
      <c r="I99" s="8">
        <f t="shared" ca="1" si="39"/>
        <v>56469569.291951194</v>
      </c>
      <c r="J99" s="8">
        <f t="shared" ca="1" si="40"/>
        <v>150406.19275512273</v>
      </c>
      <c r="K99" s="12">
        <f t="shared" ca="1" si="41"/>
        <v>1.0134100281776643</v>
      </c>
      <c r="L99" s="48"/>
      <c r="M99" s="38">
        <f ca="1">IF(AND(I$2&gt;0,R92&lt;F92-0.04),0,IF(AND(N99&gt;=L$8,I$2&gt;0),0,IF(OR(AND(N99&gt;=C$1,N99&lt;D$1),N99&gt;=E$1),0,1)))</f>
        <v>1</v>
      </c>
      <c r="N99" s="178">
        <f t="shared" si="27"/>
        <v>44006</v>
      </c>
      <c r="O99" s="11">
        <f t="shared" ca="1" si="31"/>
        <v>0.16608696850573881</v>
      </c>
      <c r="P99" s="11" t="str">
        <f t="shared" si="32"/>
        <v/>
      </c>
      <c r="Q99" s="11">
        <f t="shared" ca="1" si="42"/>
        <v>0.05</v>
      </c>
      <c r="R99" s="32">
        <f t="shared" ca="1" si="43"/>
        <v>0.43948847142500541</v>
      </c>
      <c r="S99" s="32">
        <v>3.2925686749421599E-3</v>
      </c>
      <c r="T99" s="32">
        <f t="shared" ca="1" si="33"/>
        <v>4.3437038988690495E-2</v>
      </c>
      <c r="U99" s="32">
        <f t="shared" si="34"/>
        <v>0.14084507042253522</v>
      </c>
      <c r="V99" s="32">
        <f t="shared" ca="1" si="44"/>
        <v>0</v>
      </c>
      <c r="W99" s="8">
        <f t="shared" ca="1" si="35"/>
        <v>1004619.4527370528</v>
      </c>
      <c r="X99" s="8">
        <f t="shared" ca="1" si="47"/>
        <v>42705595.48853346</v>
      </c>
      <c r="Y99" s="22">
        <f t="shared" ca="1" si="36"/>
        <v>0.83391303149426121</v>
      </c>
      <c r="Z99" s="8">
        <f t="shared" ca="1" si="45"/>
        <v>14768593.256154768</v>
      </c>
      <c r="AA99" s="12">
        <f t="shared" ca="1" si="46"/>
        <v>1.1428281613311717</v>
      </c>
      <c r="AB99" s="158">
        <f t="shared" si="48"/>
        <v>128500</v>
      </c>
      <c r="AC99" s="160">
        <f t="shared" si="49"/>
        <v>2.7150000000000115E-2</v>
      </c>
      <c r="AD99" s="162">
        <f t="shared" ca="1" si="50"/>
        <v>1.01530845080707</v>
      </c>
      <c r="AE99" s="162">
        <f t="shared" ca="1" si="51"/>
        <v>1.0134100281776643</v>
      </c>
      <c r="AF99" s="85">
        <v>1.6498515224080582E-2</v>
      </c>
      <c r="AG99" s="85">
        <v>2.6719108200706915E-2</v>
      </c>
      <c r="AH99" s="85">
        <v>4.0720612615692479E-2</v>
      </c>
      <c r="AL99" s="149">
        <f t="shared" si="52"/>
        <v>44006</v>
      </c>
      <c r="AM99" s="23">
        <f t="shared" si="53"/>
        <v>0</v>
      </c>
    </row>
    <row r="100" spans="1:39">
      <c r="A100" s="7">
        <f t="shared" si="28"/>
        <v>44007</v>
      </c>
      <c r="B100" s="8">
        <f t="shared" ca="1" si="37"/>
        <v>8104030.2876778739</v>
      </c>
      <c r="C100" s="144">
        <f t="shared" si="29"/>
        <v>0</v>
      </c>
      <c r="D100" s="136"/>
      <c r="E100" s="136"/>
      <c r="F100" s="78">
        <f ca="1">IF(AD99&gt;1,0,IF(AE99&gt;=1,U$2,T$2))</f>
        <v>0</v>
      </c>
      <c r="G100" s="29">
        <f t="shared" ca="1" si="30"/>
        <v>2089157.6836590774</v>
      </c>
      <c r="H100" s="8">
        <f t="shared" ca="1" si="38"/>
        <v>14833019.553979449</v>
      </c>
      <c r="I100" s="8">
        <f t="shared" ca="1" si="39"/>
        <v>57538615.042512931</v>
      </c>
      <c r="J100" s="8">
        <f t="shared" ca="1" si="40"/>
        <v>150569.82402277936</v>
      </c>
      <c r="K100" s="12">
        <f t="shared" ca="1" si="41"/>
        <v>1.0096074606048382</v>
      </c>
      <c r="L100" s="48"/>
      <c r="M100" s="38">
        <f ca="1">IF(AND(I$2&gt;0,R93&lt;F93-0.06),0,IF(AND(N100&gt;=L$9,I$2&gt;0),0,IF(OR(AND(N100&gt;=C$1,N100&lt;D$1),N100&gt;=E$1),0,1)))</f>
        <v>1</v>
      </c>
      <c r="N100" s="178">
        <f t="shared" si="27"/>
        <v>44007</v>
      </c>
      <c r="O100" s="11">
        <f t="shared" ca="1" si="31"/>
        <v>0.16923122071327332</v>
      </c>
      <c r="P100" s="11" t="str">
        <f t="shared" si="32"/>
        <v/>
      </c>
      <c r="Q100" s="11">
        <f t="shared" ca="1" si="42"/>
        <v>0.05</v>
      </c>
      <c r="R100" s="32">
        <f t="shared" ca="1" si="43"/>
        <v>0.43989096568970826</v>
      </c>
      <c r="S100" s="32">
        <v>2.8268566174364305E-3</v>
      </c>
      <c r="T100" s="32">
        <f t="shared" ca="1" si="33"/>
        <v>4.3626528099939554E-2</v>
      </c>
      <c r="U100" s="32">
        <f t="shared" si="34"/>
        <v>0.14084507042253522</v>
      </c>
      <c r="V100" s="32">
        <f t="shared" ca="1" si="44"/>
        <v>0</v>
      </c>
      <c r="W100" s="8">
        <f t="shared" ca="1" si="35"/>
        <v>1011869.9084763266</v>
      </c>
      <c r="X100" s="8">
        <f t="shared" ca="1" si="47"/>
        <v>43717465.39700979</v>
      </c>
      <c r="Y100" s="22">
        <f t="shared" ca="1" si="36"/>
        <v>0.83076877928672666</v>
      </c>
      <c r="Z100" s="8">
        <f t="shared" ca="1" si="45"/>
        <v>14833019.553979449</v>
      </c>
      <c r="AA100" s="12">
        <f t="shared" ca="1" si="46"/>
        <v>1.1428281613311717</v>
      </c>
      <c r="AB100" s="158">
        <f t="shared" si="48"/>
        <v>128800</v>
      </c>
      <c r="AC100" s="160">
        <f t="shared" si="49"/>
        <v>2.7120000000000116E-2</v>
      </c>
      <c r="AD100" s="162">
        <f t="shared" ca="1" si="50"/>
        <v>1.0115087443912514</v>
      </c>
      <c r="AE100" s="162">
        <f t="shared" ca="1" si="51"/>
        <v>1.0096074606048382</v>
      </c>
      <c r="AF100" s="85">
        <v>1.4433343319999237E-2</v>
      </c>
      <c r="AG100" s="85">
        <v>2.5416573914363385E-2</v>
      </c>
      <c r="AH100" s="85">
        <v>3.608379442717255E-2</v>
      </c>
      <c r="AL100" s="149">
        <f t="shared" si="52"/>
        <v>44007</v>
      </c>
      <c r="AM100" s="23">
        <f t="shared" si="53"/>
        <v>0</v>
      </c>
    </row>
    <row r="101" spans="1:39">
      <c r="A101" s="7">
        <f t="shared" si="28"/>
        <v>44008</v>
      </c>
      <c r="B101" s="8">
        <f t="shared" ca="1" si="37"/>
        <v>8254689.5150923114</v>
      </c>
      <c r="C101" s="144">
        <f t="shared" si="29"/>
        <v>0</v>
      </c>
      <c r="D101" s="136"/>
      <c r="E101" s="136"/>
      <c r="F101" s="78">
        <f ca="1">IF(AD100&gt;1,S$2,T$2)</f>
        <v>0.3</v>
      </c>
      <c r="G101" s="29">
        <f t="shared" ca="1" si="30"/>
        <v>2097300.0225557224</v>
      </c>
      <c r="H101" s="8">
        <f t="shared" ca="1" si="38"/>
        <v>14890830.160145629</v>
      </c>
      <c r="I101" s="8">
        <f t="shared" ca="1" si="39"/>
        <v>58608295.557155438</v>
      </c>
      <c r="J101" s="8">
        <f t="shared" ca="1" si="40"/>
        <v>150659.22741443766</v>
      </c>
      <c r="K101" s="12">
        <f t="shared" ca="1" si="41"/>
        <v>1.0058007561082531</v>
      </c>
      <c r="L101" s="48"/>
      <c r="M101" s="39">
        <f ca="1">IF(AND(I$2&gt;0,R94&lt;F94-0.1),0,IF(AND(N101&gt;=L$10,I$2&gt;0),0,IF(OR(AND(N101&gt;=C$1,N101&lt;D$1),N101&gt;=E$1),0,1)))</f>
        <v>1</v>
      </c>
      <c r="N101" s="178">
        <f t="shared" ref="N101:N164" si="54">N100+1</f>
        <v>44008</v>
      </c>
      <c r="O101" s="11">
        <f t="shared" ca="1" si="31"/>
        <v>0.17237733987398657</v>
      </c>
      <c r="P101" s="11" t="str">
        <f t="shared" si="32"/>
        <v/>
      </c>
      <c r="Q101" s="11">
        <f t="shared" ca="1" si="42"/>
        <v>0.05</v>
      </c>
      <c r="R101" s="32">
        <f t="shared" ca="1" si="43"/>
        <v>0.44009184826518022</v>
      </c>
      <c r="S101" s="32">
        <v>2.4385399623754176E-3</v>
      </c>
      <c r="T101" s="32">
        <f t="shared" ca="1" si="33"/>
        <v>4.379655929454597E-2</v>
      </c>
      <c r="U101" s="32">
        <f t="shared" si="34"/>
        <v>0.14084507042253522</v>
      </c>
      <c r="V101" s="32">
        <f t="shared" ca="1" si="44"/>
        <v>0</v>
      </c>
      <c r="W101" s="8">
        <f t="shared" ca="1" si="35"/>
        <v>1020236.3081296517</v>
      </c>
      <c r="X101" s="8">
        <f t="shared" ca="1" si="47"/>
        <v>44737701.705139443</v>
      </c>
      <c r="Y101" s="22">
        <f t="shared" ca="1" si="36"/>
        <v>0.82762266012601349</v>
      </c>
      <c r="Z101" s="8">
        <f t="shared" ca="1" si="45"/>
        <v>14890830.160145629</v>
      </c>
      <c r="AA101" s="12">
        <f t="shared" ca="1" si="46"/>
        <v>1.1428281613311717</v>
      </c>
      <c r="AB101" s="158">
        <f t="shared" si="48"/>
        <v>129100</v>
      </c>
      <c r="AC101" s="160">
        <f t="shared" si="49"/>
        <v>2.7090000000000117E-2</v>
      </c>
      <c r="AD101" s="162">
        <f t="shared" ca="1" si="50"/>
        <v>1.0077041083565457</v>
      </c>
      <c r="AE101" s="162">
        <f t="shared" ca="1" si="51"/>
        <v>1.0058007561082531</v>
      </c>
      <c r="AF101" s="85">
        <v>1.2629835445661269E-2</v>
      </c>
      <c r="AG101" s="85">
        <v>2.4223607551737893E-2</v>
      </c>
      <c r="AH101" s="85">
        <v>3.1947762891928778E-2</v>
      </c>
      <c r="AL101" s="149">
        <f t="shared" si="52"/>
        <v>44008</v>
      </c>
      <c r="AM101" s="23">
        <f t="shared" si="53"/>
        <v>0</v>
      </c>
    </row>
    <row r="102" spans="1:39">
      <c r="A102" s="7">
        <f t="shared" si="28"/>
        <v>44009</v>
      </c>
      <c r="B102" s="8">
        <f t="shared" ca="1" si="37"/>
        <v>8405365.6542689111</v>
      </c>
      <c r="C102" s="144">
        <f t="shared" si="29"/>
        <v>0</v>
      </c>
      <c r="D102" s="136"/>
      <c r="E102" s="136"/>
      <c r="F102" s="78">
        <f ca="1">IF(AD101&gt;1,0,IF(AE101&gt;=1,U$2,T$2))</f>
        <v>0</v>
      </c>
      <c r="G102" s="29">
        <f t="shared" ca="1" si="30"/>
        <v>2104280.9070661748</v>
      </c>
      <c r="H102" s="8">
        <f t="shared" ca="1" si="38"/>
        <v>14940394.440169839</v>
      </c>
      <c r="I102" s="8">
        <f t="shared" ca="1" si="39"/>
        <v>59678096.145309299</v>
      </c>
      <c r="J102" s="8">
        <f t="shared" ca="1" si="40"/>
        <v>150676.13917660018</v>
      </c>
      <c r="K102" s="12">
        <f t="shared" ca="1" si="41"/>
        <v>1.0019917913161855</v>
      </c>
      <c r="L102" s="48"/>
      <c r="M102" s="47">
        <f ca="1">IF(AND(I$2&gt;0,R95&lt;F95-0.12),0,IF(AND(N102&gt;=L$4,I$2&gt;0),0,IF(OR(AND(N102&gt;=C$1,N102&lt;D$1),N102&gt;=E$1),0,1)))</f>
        <v>1</v>
      </c>
      <c r="N102" s="183">
        <f t="shared" si="54"/>
        <v>44009</v>
      </c>
      <c r="O102" s="11">
        <f t="shared" ca="1" si="31"/>
        <v>0.17552381219208618</v>
      </c>
      <c r="P102" s="11" t="str">
        <f t="shared" si="32"/>
        <v/>
      </c>
      <c r="Q102" s="11">
        <f t="shared" ca="1" si="42"/>
        <v>0.05</v>
      </c>
      <c r="R102" s="32">
        <f t="shared" ca="1" si="43"/>
        <v>0.44004514177133647</v>
      </c>
      <c r="S102" s="32">
        <v>2.1148352468219043E-3</v>
      </c>
      <c r="T102" s="32">
        <f t="shared" ca="1" si="33"/>
        <v>4.3942336588734823E-2</v>
      </c>
      <c r="U102" s="32">
        <f t="shared" si="34"/>
        <v>0.14084507042253522</v>
      </c>
      <c r="V102" s="32">
        <f t="shared" ca="1" si="44"/>
        <v>0</v>
      </c>
      <c r="W102" s="8">
        <f t="shared" ca="1" si="35"/>
        <v>1028291.8417940165</v>
      </c>
      <c r="X102" s="8">
        <f t="shared" ca="1" si="47"/>
        <v>45765993.546933457</v>
      </c>
      <c r="Y102" s="22">
        <f t="shared" ca="1" si="36"/>
        <v>0.82447618780791387</v>
      </c>
      <c r="Z102" s="8">
        <f t="shared" ca="1" si="45"/>
        <v>14940394.440169839</v>
      </c>
      <c r="AA102" s="12">
        <f t="shared" ca="1" si="46"/>
        <v>1.1428281613311717</v>
      </c>
      <c r="AB102" s="158">
        <f t="shared" si="48"/>
        <v>129400</v>
      </c>
      <c r="AC102" s="160">
        <f t="shared" si="49"/>
        <v>2.7060000000000119E-2</v>
      </c>
      <c r="AD102" s="162">
        <f t="shared" ca="1" si="50"/>
        <v>1.0038962737122192</v>
      </c>
      <c r="AE102" s="162">
        <f t="shared" ca="1" si="51"/>
        <v>1.0019917913161855</v>
      </c>
      <c r="AF102" s="85">
        <v>1.105631050189879E-2</v>
      </c>
      <c r="AG102" s="85">
        <v>2.3131695871148869E-2</v>
      </c>
      <c r="AH102" s="85">
        <v>2.8266397136483521E-2</v>
      </c>
      <c r="AL102" s="149">
        <f t="shared" si="52"/>
        <v>44009</v>
      </c>
      <c r="AM102" s="23">
        <f t="shared" si="53"/>
        <v>0</v>
      </c>
    </row>
    <row r="103" spans="1:39">
      <c r="A103" s="7">
        <f t="shared" si="28"/>
        <v>44010</v>
      </c>
      <c r="B103" s="8">
        <f t="shared" ca="1" si="37"/>
        <v>8555970.8110906035</v>
      </c>
      <c r="C103" s="144">
        <f t="shared" si="29"/>
        <v>0</v>
      </c>
      <c r="D103" s="136"/>
      <c r="E103" s="136"/>
      <c r="F103" s="78">
        <f ca="1">IF(AD102&gt;1,0,IF(AE102&gt;=1,U$2,T$2))</f>
        <v>0</v>
      </c>
      <c r="G103" s="29">
        <f t="shared" ca="1" si="30"/>
        <v>2110056.2270154697</v>
      </c>
      <c r="H103" s="8">
        <f t="shared" ca="1" si="38"/>
        <v>14981399.211809834</v>
      </c>
      <c r="I103" s="8">
        <f t="shared" ca="1" si="39"/>
        <v>60747392.758743308</v>
      </c>
      <c r="J103" s="8">
        <f t="shared" ca="1" si="40"/>
        <v>150605.15682169172</v>
      </c>
      <c r="K103" s="12">
        <f t="shared" ca="1" si="41"/>
        <v>0.99818239896114858</v>
      </c>
      <c r="L103" s="48"/>
      <c r="M103" s="46">
        <f ca="1">IF(AND(I$2&gt;0,R96&lt;F96-0.12),0,IF(AND(N103&gt;=L$5,I$2&gt;0),0,IF(OR(AND(N103&gt;=C$1,N103&lt;D$1),N103&gt;=E$1),0,1)))</f>
        <v>1</v>
      </c>
      <c r="N103" s="184">
        <f t="shared" si="54"/>
        <v>44010</v>
      </c>
      <c r="O103" s="11">
        <f t="shared" ca="1" si="31"/>
        <v>0.17866880223159798</v>
      </c>
      <c r="P103" s="11" t="str">
        <f t="shared" si="32"/>
        <v/>
      </c>
      <c r="Q103" s="11">
        <f t="shared" ca="1" si="42"/>
        <v>0.05</v>
      </c>
      <c r="R103" s="32">
        <f t="shared" ca="1" si="43"/>
        <v>0.43974417745742789</v>
      </c>
      <c r="S103" s="32">
        <v>1.8450478046845794E-3</v>
      </c>
      <c r="T103" s="32">
        <f t="shared" ca="1" si="33"/>
        <v>4.406293885826422E-2</v>
      </c>
      <c r="U103" s="32">
        <f t="shared" si="34"/>
        <v>0.14084507042253522</v>
      </c>
      <c r="V103" s="32">
        <f t="shared" ca="1" si="44"/>
        <v>0</v>
      </c>
      <c r="W103" s="8">
        <f t="shared" ca="1" si="35"/>
        <v>1036063.8479658256</v>
      </c>
      <c r="X103" s="8">
        <f t="shared" ca="1" si="47"/>
        <v>46802057.394899286</v>
      </c>
      <c r="Y103" s="22">
        <f t="shared" ca="1" si="36"/>
        <v>0.82133119776840202</v>
      </c>
      <c r="Z103" s="8">
        <f t="shared" ca="1" si="45"/>
        <v>14981399.211809834</v>
      </c>
      <c r="AA103" s="12">
        <f t="shared" ca="1" si="46"/>
        <v>1.1428281613311717</v>
      </c>
      <c r="AB103" s="158">
        <f t="shared" si="48"/>
        <v>129700</v>
      </c>
      <c r="AC103" s="160">
        <f t="shared" si="49"/>
        <v>2.703000000000012E-2</v>
      </c>
      <c r="AD103" s="162">
        <f t="shared" ca="1" si="50"/>
        <v>1.0000870951386671</v>
      </c>
      <c r="AE103" s="162">
        <f t="shared" ca="1" si="51"/>
        <v>0.99818239896114858</v>
      </c>
      <c r="AF103" s="85">
        <v>9.6845608006813078E-3</v>
      </c>
      <c r="AG103" s="85">
        <v>2.2132862220878693E-2</v>
      </c>
      <c r="AH103" s="85">
        <v>2.4995988802634612E-2</v>
      </c>
      <c r="AL103" s="149">
        <f t="shared" si="52"/>
        <v>44010</v>
      </c>
      <c r="AM103" s="23">
        <f t="shared" si="53"/>
        <v>0</v>
      </c>
    </row>
    <row r="104" spans="1:39">
      <c r="A104" s="7">
        <f t="shared" si="28"/>
        <v>44011</v>
      </c>
      <c r="B104" s="8">
        <f t="shared" ca="1" si="37"/>
        <v>8706415.1672781184</v>
      </c>
      <c r="C104" s="144">
        <f t="shared" si="29"/>
        <v>0</v>
      </c>
      <c r="D104" s="136"/>
      <c r="E104" s="136"/>
      <c r="F104" s="78">
        <f ca="1">IF(AD103&gt;1,S$2,T$2)</f>
        <v>0.3</v>
      </c>
      <c r="G104" s="29">
        <f t="shared" ca="1" si="30"/>
        <v>2114576.0975739956</v>
      </c>
      <c r="H104" s="8">
        <f t="shared" ca="1" si="38"/>
        <v>15013490.292775366</v>
      </c>
      <c r="I104" s="8">
        <f t="shared" ca="1" si="39"/>
        <v>61815547.687674664</v>
      </c>
      <c r="J104" s="8">
        <f t="shared" ca="1" si="40"/>
        <v>150444.35618751511</v>
      </c>
      <c r="K104" s="12">
        <f t="shared" ca="1" si="41"/>
        <v>0.9943748011811625</v>
      </c>
      <c r="L104" s="48"/>
      <c r="M104" s="38">
        <f ca="1">IF(AND(I$2&gt;0,R97&lt;F97),0,IF(AND(N104&gt;=L$6,I$2&gt;0),0,IF(OR(AND(N104&gt;=C$1,N104&lt;D$1),N104&gt;=E$1),0,1)))</f>
        <v>1</v>
      </c>
      <c r="N104" s="178">
        <f t="shared" si="54"/>
        <v>44011</v>
      </c>
      <c r="O104" s="11">
        <f t="shared" ca="1" si="31"/>
        <v>0.18181043437551372</v>
      </c>
      <c r="P104" s="11" t="str">
        <f t="shared" si="32"/>
        <v/>
      </c>
      <c r="Q104" s="11">
        <f t="shared" ca="1" si="42"/>
        <v>0.05</v>
      </c>
      <c r="R104" s="32">
        <f t="shared" ca="1" si="43"/>
        <v>0.43918118949613949</v>
      </c>
      <c r="S104" s="32">
        <v>1.6202358535285614E-3</v>
      </c>
      <c r="T104" s="32">
        <f t="shared" ca="1" si="33"/>
        <v>4.4157324390515784E-2</v>
      </c>
      <c r="U104" s="32">
        <f t="shared" si="34"/>
        <v>0.14084507042253522</v>
      </c>
      <c r="V104" s="32">
        <f t="shared" ca="1" si="44"/>
        <v>0</v>
      </c>
      <c r="W104" s="8">
        <f t="shared" ca="1" si="35"/>
        <v>1043520.7357017761</v>
      </c>
      <c r="X104" s="8">
        <f t="shared" ca="1" si="47"/>
        <v>47845578.130601063</v>
      </c>
      <c r="Y104" s="22">
        <f t="shared" ca="1" si="36"/>
        <v>0.8181895656244863</v>
      </c>
      <c r="Z104" s="8">
        <f t="shared" ca="1" si="45"/>
        <v>15013490.292775366</v>
      </c>
      <c r="AA104" s="12">
        <f t="shared" ca="1" si="46"/>
        <v>1.1428281613311717</v>
      </c>
      <c r="AB104" s="158">
        <f t="shared" si="48"/>
        <v>130000</v>
      </c>
      <c r="AC104" s="160">
        <f t="shared" si="49"/>
        <v>2.7000000000000121E-2</v>
      </c>
      <c r="AD104" s="162">
        <f t="shared" ca="1" si="50"/>
        <v>0.99627860007115554</v>
      </c>
      <c r="AE104" s="162">
        <f t="shared" ca="1" si="51"/>
        <v>0.9943748011811625</v>
      </c>
      <c r="AF104" s="85">
        <v>8.4895636377178337E-3</v>
      </c>
      <c r="AG104" s="85">
        <v>2.1219654218668411E-2</v>
      </c>
      <c r="AH104" s="85">
        <v>2.2095585310406427E-2</v>
      </c>
      <c r="AL104" s="149">
        <f t="shared" si="52"/>
        <v>44011</v>
      </c>
      <c r="AM104" s="23">
        <f t="shared" si="53"/>
        <v>0</v>
      </c>
    </row>
    <row r="105" spans="1:39">
      <c r="A105" s="7">
        <f t="shared" si="28"/>
        <v>44012</v>
      </c>
      <c r="B105" s="8">
        <f t="shared" ca="1" si="37"/>
        <v>8856606.6806072313</v>
      </c>
      <c r="C105" s="144">
        <f t="shared" si="29"/>
        <v>0</v>
      </c>
      <c r="D105" s="136"/>
      <c r="E105" s="136"/>
      <c r="F105" s="78">
        <f ca="1">IF(AD104&gt;1,0,IF(AE104&gt;=1,U$2,T$2))</f>
        <v>0.6</v>
      </c>
      <c r="G105" s="29">
        <f t="shared" ca="1" si="30"/>
        <v>2117792.859395816</v>
      </c>
      <c r="H105" s="8">
        <f t="shared" ca="1" si="38"/>
        <v>15036329.301710293</v>
      </c>
      <c r="I105" s="8">
        <f t="shared" ca="1" si="39"/>
        <v>62881907.432311364</v>
      </c>
      <c r="J105" s="8">
        <f t="shared" ca="1" si="40"/>
        <v>150191.51332911287</v>
      </c>
      <c r="K105" s="12">
        <f t="shared" ca="1" si="41"/>
        <v>0.99057126876089341</v>
      </c>
      <c r="L105" s="48"/>
      <c r="M105" s="38">
        <f ca="1">IF(AND(I$2&gt;0,R98&lt;F98-0.02),0,IF(AND(N105&gt;=L$7,I$2&gt;0),0,IF(OR(AND(N105&gt;=C$1,N105&lt;D$1),N105&gt;=E$1),0,1)))</f>
        <v>1</v>
      </c>
      <c r="N105" s="178">
        <f t="shared" si="54"/>
        <v>44012</v>
      </c>
      <c r="O105" s="11">
        <f t="shared" ca="1" si="31"/>
        <v>0.18494678656562166</v>
      </c>
      <c r="P105" s="11" t="str">
        <f t="shared" si="32"/>
        <v/>
      </c>
      <c r="Q105" s="11">
        <f t="shared" ca="1" si="42"/>
        <v>0.05</v>
      </c>
      <c r="R105" s="32">
        <f t="shared" ca="1" si="43"/>
        <v>0.43834899016044065</v>
      </c>
      <c r="S105" s="32">
        <v>1.4329276456920691E-3</v>
      </c>
      <c r="T105" s="32">
        <f t="shared" ca="1" si="33"/>
        <v>4.4224497946206746E-2</v>
      </c>
      <c r="U105" s="32">
        <f t="shared" si="34"/>
        <v>0.14084507042253522</v>
      </c>
      <c r="V105" s="32">
        <f t="shared" ca="1" si="44"/>
        <v>0</v>
      </c>
      <c r="W105" s="8">
        <f t="shared" ca="1" si="35"/>
        <v>1046727.0947242053</v>
      </c>
      <c r="X105" s="8">
        <f t="shared" ca="1" si="47"/>
        <v>48892305.225325271</v>
      </c>
      <c r="Y105" s="22">
        <f t="shared" ca="1" si="36"/>
        <v>0.81505321343437831</v>
      </c>
      <c r="Z105" s="8">
        <f t="shared" ca="1" si="45"/>
        <v>15036329.301710293</v>
      </c>
      <c r="AA105" s="12">
        <f t="shared" ca="1" si="46"/>
        <v>1.1428281613311717</v>
      </c>
      <c r="AB105" s="158">
        <f t="shared" si="48"/>
        <v>130300</v>
      </c>
      <c r="AC105" s="160">
        <f t="shared" si="49"/>
        <v>2.6970000000000122E-2</v>
      </c>
      <c r="AD105" s="162">
        <f t="shared" ca="1" si="50"/>
        <v>0.99247303497102801</v>
      </c>
      <c r="AE105" s="162">
        <f t="shared" ca="1" si="51"/>
        <v>0.99057126876089341</v>
      </c>
      <c r="AF105" s="85">
        <v>7.4491911635927947E-3</v>
      </c>
      <c r="AG105" s="85">
        <v>2.0385127213811721E-2</v>
      </c>
      <c r="AH105" s="85">
        <v>1.952717918305015E-2</v>
      </c>
      <c r="AL105" s="149">
        <f t="shared" si="52"/>
        <v>44012</v>
      </c>
      <c r="AM105" s="23">
        <f t="shared" si="53"/>
        <v>0</v>
      </c>
    </row>
    <row r="106" spans="1:39">
      <c r="A106" s="7">
        <f t="shared" si="28"/>
        <v>44013</v>
      </c>
      <c r="B106" s="8">
        <f t="shared" ca="1" si="37"/>
        <v>9006451.3063004073</v>
      </c>
      <c r="C106" s="144">
        <f t="shared" si="29"/>
        <v>0</v>
      </c>
      <c r="D106" s="136"/>
      <c r="E106" s="136"/>
      <c r="F106" s="78">
        <f ca="1">IF(AD105&gt;1,S$2,T$2)</f>
        <v>0.6</v>
      </c>
      <c r="G106" s="29">
        <f t="shared" ca="1" si="30"/>
        <v>2120211.1337193865</v>
      </c>
      <c r="H106" s="8">
        <f t="shared" ca="1" si="38"/>
        <v>15053499.049407642</v>
      </c>
      <c r="I106" s="8">
        <f t="shared" ca="1" si="39"/>
        <v>63945804.274732918</v>
      </c>
      <c r="J106" s="8">
        <f t="shared" ca="1" si="40"/>
        <v>149844.6256931767</v>
      </c>
      <c r="K106" s="12">
        <f t="shared" ca="1" si="41"/>
        <v>0.9867741287107572</v>
      </c>
      <c r="L106" s="48"/>
      <c r="M106" s="38">
        <f ca="1">IF(AND(I$2&gt;0,R99&lt;F99-0.04),0,IF(AND(N106&gt;=L$8,I$2&gt;0),0,IF(OR(AND(N106&gt;=C$1,N106&lt;D$1),N106&gt;=E$1),0,1)))</f>
        <v>1</v>
      </c>
      <c r="N106" s="178">
        <f t="shared" si="54"/>
        <v>44013</v>
      </c>
      <c r="O106" s="11">
        <f t="shared" ca="1" si="31"/>
        <v>0.18807589492568505</v>
      </c>
      <c r="P106" s="11" t="str">
        <f t="shared" si="32"/>
        <v/>
      </c>
      <c r="Q106" s="11">
        <f t="shared" ca="1" si="42"/>
        <v>0.05</v>
      </c>
      <c r="R106" s="32">
        <f t="shared" ca="1" si="43"/>
        <v>0.43735442528637469</v>
      </c>
      <c r="S106" s="32">
        <v>1.2768835126108632E-3</v>
      </c>
      <c r="T106" s="32">
        <f t="shared" ca="1" si="33"/>
        <v>4.4274997204140125E-2</v>
      </c>
      <c r="U106" s="32">
        <f t="shared" si="34"/>
        <v>0.14084507042253522</v>
      </c>
      <c r="V106" s="32">
        <f t="shared" ca="1" si="44"/>
        <v>0</v>
      </c>
      <c r="W106" s="8">
        <f t="shared" ca="1" si="35"/>
        <v>1051134.3211572326</v>
      </c>
      <c r="X106" s="8">
        <f t="shared" ca="1" si="47"/>
        <v>49943439.546482503</v>
      </c>
      <c r="Y106" s="22">
        <f t="shared" ca="1" si="36"/>
        <v>0.81192410507431489</v>
      </c>
      <c r="Z106" s="8">
        <f t="shared" ca="1" si="45"/>
        <v>15053499.049407642</v>
      </c>
      <c r="AA106" s="12">
        <f t="shared" ca="1" si="46"/>
        <v>1.1428281613311717</v>
      </c>
      <c r="AB106" s="158">
        <f t="shared" si="48"/>
        <v>130600</v>
      </c>
      <c r="AC106" s="160">
        <f t="shared" si="49"/>
        <v>2.6940000000000124E-2</v>
      </c>
      <c r="AD106" s="162">
        <f t="shared" ca="1" si="50"/>
        <v>0.98867269873582531</v>
      </c>
      <c r="AE106" s="162">
        <f t="shared" ca="1" si="51"/>
        <v>0.9867741287107572</v>
      </c>
      <c r="AF106" s="85">
        <v>6.5439276918173826E-3</v>
      </c>
      <c r="AG106" s="85">
        <v>1.9622824634891848E-2</v>
      </c>
      <c r="AH106" s="85">
        <v>1.7255777577544686E-2</v>
      </c>
      <c r="AL106" s="149">
        <f t="shared" si="52"/>
        <v>44013</v>
      </c>
      <c r="AM106" s="23">
        <f t="shared" si="53"/>
        <v>0</v>
      </c>
    </row>
    <row r="107" spans="1:39">
      <c r="A107" s="7">
        <f t="shared" si="28"/>
        <v>44014</v>
      </c>
      <c r="B107" s="8">
        <f t="shared" ca="1" si="37"/>
        <v>9155891.9844546076</v>
      </c>
      <c r="C107" s="144">
        <f t="shared" si="29"/>
        <v>0</v>
      </c>
      <c r="D107" s="136"/>
      <c r="E107" s="136"/>
      <c r="F107" s="78">
        <f ca="1">IF(AD106&gt;1,0,IF(AE106&gt;=1,U$2,T$2))</f>
        <v>0.6</v>
      </c>
      <c r="G107" s="29">
        <f t="shared" ca="1" si="30"/>
        <v>2121604.724386652</v>
      </c>
      <c r="H107" s="8">
        <f t="shared" ca="1" si="38"/>
        <v>15063393.543145228</v>
      </c>
      <c r="I107" s="8">
        <f t="shared" ca="1" si="39"/>
        <v>65006833.089627735</v>
      </c>
      <c r="J107" s="8">
        <f t="shared" ca="1" si="40"/>
        <v>149440.67815419959</v>
      </c>
      <c r="K107" s="12">
        <f t="shared" ca="1" si="41"/>
        <v>0.98298575866969884</v>
      </c>
      <c r="L107" s="48"/>
      <c r="M107" s="38">
        <f ca="1">IF(AND(I$2&gt;0,R100&lt;F100-0.06),0,IF(AND(N107&gt;=L$9,I$2&gt;0),0,IF(OR(AND(N107&gt;=C$1,N107&lt;D$1),N107&gt;=E$1),0,1)))</f>
        <v>1</v>
      </c>
      <c r="N107" s="178">
        <f t="shared" si="54"/>
        <v>44014</v>
      </c>
      <c r="O107" s="11">
        <f t="shared" ca="1" si="31"/>
        <v>0.1911965679106698</v>
      </c>
      <c r="P107" s="11" t="str">
        <f t="shared" si="32"/>
        <v/>
      </c>
      <c r="Q107" s="11">
        <f t="shared" ca="1" si="42"/>
        <v>0.05</v>
      </c>
      <c r="R107" s="32">
        <f t="shared" ca="1" si="43"/>
        <v>0.43615265953586763</v>
      </c>
      <c r="S107" s="32">
        <v>1.146895704340526E-3</v>
      </c>
      <c r="T107" s="32">
        <f t="shared" ca="1" si="33"/>
        <v>4.4304098656309493E-2</v>
      </c>
      <c r="U107" s="32">
        <f t="shared" si="34"/>
        <v>0.14084507042253522</v>
      </c>
      <c r="V107" s="32">
        <f t="shared" ca="1" si="44"/>
        <v>0</v>
      </c>
      <c r="W107" s="8">
        <f t="shared" ca="1" si="35"/>
        <v>1055076.4374874241</v>
      </c>
      <c r="X107" s="8">
        <f t="shared" ca="1" si="47"/>
        <v>50998515.983969927</v>
      </c>
      <c r="Y107" s="22">
        <f t="shared" ca="1" si="36"/>
        <v>0.80880343208933025</v>
      </c>
      <c r="Z107" s="8">
        <f t="shared" ca="1" si="45"/>
        <v>15063393.543145228</v>
      </c>
      <c r="AA107" s="12">
        <f t="shared" ca="1" si="46"/>
        <v>1.1428281613311717</v>
      </c>
      <c r="AB107" s="158">
        <f t="shared" si="48"/>
        <v>130900</v>
      </c>
      <c r="AC107" s="160">
        <f t="shared" si="49"/>
        <v>2.6910000000000125E-2</v>
      </c>
      <c r="AD107" s="162">
        <f t="shared" ca="1" si="50"/>
        <v>0.98487994369022802</v>
      </c>
      <c r="AE107" s="162">
        <f t="shared" ca="1" si="51"/>
        <v>0.98298575866969884</v>
      </c>
      <c r="AF107" s="85">
        <v>5.7566005961770632E-3</v>
      </c>
      <c r="AG107" s="85">
        <v>1.8926756164772632E-2</v>
      </c>
      <c r="AH107" s="85">
        <v>1.524938123555351E-2</v>
      </c>
      <c r="AL107" s="149">
        <f t="shared" si="52"/>
        <v>44014</v>
      </c>
      <c r="AM107" s="23">
        <f t="shared" si="53"/>
        <v>0</v>
      </c>
    </row>
    <row r="108" spans="1:39">
      <c r="A108" s="7">
        <f t="shared" si="28"/>
        <v>44015</v>
      </c>
      <c r="B108" s="8">
        <f t="shared" ca="1" si="37"/>
        <v>9304856.7865687814</v>
      </c>
      <c r="C108" s="144">
        <f t="shared" si="29"/>
        <v>0</v>
      </c>
      <c r="D108" s="136"/>
      <c r="E108" s="136"/>
      <c r="F108" s="78">
        <f ca="1">IF(AD107&gt;1,S$2,T$2)</f>
        <v>0.6</v>
      </c>
      <c r="G108" s="29">
        <f t="shared" ca="1" si="30"/>
        <v>2121967.2113617519</v>
      </c>
      <c r="H108" s="8">
        <f t="shared" ca="1" si="38"/>
        <v>15065967.200668437</v>
      </c>
      <c r="I108" s="8">
        <f t="shared" ca="1" si="39"/>
        <v>66064483.184638366</v>
      </c>
      <c r="J108" s="8">
        <f t="shared" ca="1" si="40"/>
        <v>148964.8021141736</v>
      </c>
      <c r="K108" s="12">
        <f t="shared" ca="1" si="41"/>
        <v>0.97920760122550721</v>
      </c>
      <c r="L108" s="48"/>
      <c r="M108" s="39">
        <f ca="1">IF(AND(I$2&gt;0,R101&lt;F101-0.1),0,IF(AND(N108&gt;=L$10,I$2&gt;0),0,IF(OR(AND(N108&gt;=C$1,N108&lt;D$1),N108&gt;=E$1),0,1)))</f>
        <v>1</v>
      </c>
      <c r="N108" s="178">
        <f t="shared" si="54"/>
        <v>44015</v>
      </c>
      <c r="O108" s="11">
        <f t="shared" ca="1" si="31"/>
        <v>0.19430730348423048</v>
      </c>
      <c r="P108" s="11" t="str">
        <f t="shared" si="32"/>
        <v/>
      </c>
      <c r="Q108" s="11">
        <f t="shared" ca="1" si="42"/>
        <v>0.05</v>
      </c>
      <c r="R108" s="32">
        <f t="shared" ca="1" si="43"/>
        <v>0.43474450183997071</v>
      </c>
      <c r="S108" s="32">
        <v>1.0386200196086392E-3</v>
      </c>
      <c r="T108" s="32">
        <f t="shared" ca="1" si="33"/>
        <v>4.4311668237260113E-2</v>
      </c>
      <c r="U108" s="32">
        <f t="shared" si="34"/>
        <v>0.14084507042253522</v>
      </c>
      <c r="V108" s="32">
        <f t="shared" ca="1" si="44"/>
        <v>0</v>
      </c>
      <c r="W108" s="8">
        <f t="shared" ca="1" si="35"/>
        <v>1058582.9969595422</v>
      </c>
      <c r="X108" s="8">
        <f t="shared" ca="1" si="47"/>
        <v>52057098.980929472</v>
      </c>
      <c r="Y108" s="22">
        <f t="shared" ca="1" si="36"/>
        <v>0.80569269651576958</v>
      </c>
      <c r="Z108" s="8">
        <f t="shared" ca="1" si="45"/>
        <v>15065967.200668437</v>
      </c>
      <c r="AA108" s="12">
        <f t="shared" ca="1" si="46"/>
        <v>1.1428281613311717</v>
      </c>
      <c r="AB108" s="158">
        <f t="shared" si="48"/>
        <v>131200</v>
      </c>
      <c r="AC108" s="160">
        <f t="shared" si="49"/>
        <v>2.6880000000000126E-2</v>
      </c>
      <c r="AD108" s="162">
        <f t="shared" ca="1" si="50"/>
        <v>0.98109667994760308</v>
      </c>
      <c r="AE108" s="162">
        <f t="shared" ca="1" si="51"/>
        <v>0.97920760122550721</v>
      </c>
      <c r="AF108" s="85">
        <v>5.0721286049866757E-3</v>
      </c>
      <c r="AG108" s="85">
        <v>1.8291374535020149E-2</v>
      </c>
      <c r="AH108" s="85">
        <v>1.3478897285127116E-2</v>
      </c>
      <c r="AL108" s="149">
        <f t="shared" si="52"/>
        <v>44015</v>
      </c>
      <c r="AM108" s="23">
        <f t="shared" si="53"/>
        <v>0</v>
      </c>
    </row>
    <row r="109" spans="1:39">
      <c r="A109" s="7">
        <f t="shared" si="28"/>
        <v>44016</v>
      </c>
      <c r="B109" s="8">
        <f t="shared" ca="1" si="37"/>
        <v>9453274.3882056903</v>
      </c>
      <c r="C109" s="144">
        <f t="shared" si="29"/>
        <v>0</v>
      </c>
      <c r="D109" s="136"/>
      <c r="E109" s="136"/>
      <c r="F109" s="78">
        <f ca="1">IF(AD108&gt;1,0,IF(AE108&gt;=1,U$2,T$2))</f>
        <v>0.6</v>
      </c>
      <c r="G109" s="29">
        <f t="shared" ca="1" si="30"/>
        <v>2121288.6162437955</v>
      </c>
      <c r="H109" s="8">
        <f t="shared" ca="1" si="38"/>
        <v>15061149.175330946</v>
      </c>
      <c r="I109" s="8">
        <f t="shared" ca="1" si="39"/>
        <v>67118248.156260416</v>
      </c>
      <c r="J109" s="8">
        <f t="shared" ca="1" si="40"/>
        <v>148417.60163690857</v>
      </c>
      <c r="K109" s="12">
        <f t="shared" ca="1" si="41"/>
        <v>0.97544147487368837</v>
      </c>
      <c r="L109" s="48"/>
      <c r="M109" s="47">
        <f ca="1">IF(AND(I$2&gt;0,R102&lt;F102-0.12),0,IF(AND(N109&gt;=L$4,I$2&gt;0),0,IF(OR(AND(N109&gt;=C$1,N109&lt;D$1),N109&gt;=E$1),0,1)))</f>
        <v>1</v>
      </c>
      <c r="N109" s="178">
        <f t="shared" si="54"/>
        <v>44016</v>
      </c>
      <c r="O109" s="11">
        <f t="shared" ca="1" si="31"/>
        <v>0.19740661222429534</v>
      </c>
      <c r="P109" s="11" t="str">
        <f t="shared" si="32"/>
        <v/>
      </c>
      <c r="Q109" s="11">
        <f t="shared" ca="1" si="42"/>
        <v>0.05</v>
      </c>
      <c r="R109" s="32">
        <f t="shared" ca="1" si="43"/>
        <v>0.43313003305054126</v>
      </c>
      <c r="S109" s="32">
        <v>9.4843421963684989E-4</v>
      </c>
      <c r="T109" s="32">
        <f t="shared" ca="1" si="33"/>
        <v>4.4297497574502784E-2</v>
      </c>
      <c r="U109" s="32">
        <f t="shared" si="34"/>
        <v>0.14084507042253522</v>
      </c>
      <c r="V109" s="32">
        <f t="shared" ca="1" si="44"/>
        <v>0</v>
      </c>
      <c r="W109" s="8">
        <f t="shared" ca="1" si="35"/>
        <v>1061609.4673025354</v>
      </c>
      <c r="X109" s="8">
        <f t="shared" ca="1" si="47"/>
        <v>53118708.44823201</v>
      </c>
      <c r="Y109" s="22">
        <f t="shared" ca="1" si="36"/>
        <v>0.80259338777570466</v>
      </c>
      <c r="Z109" s="8">
        <f t="shared" ca="1" si="45"/>
        <v>15061149.175330946</v>
      </c>
      <c r="AA109" s="12">
        <f t="shared" ca="1" si="46"/>
        <v>1.1428281613311717</v>
      </c>
      <c r="AB109" s="158">
        <f t="shared" si="48"/>
        <v>131500</v>
      </c>
      <c r="AC109" s="160">
        <f t="shared" si="49"/>
        <v>2.6850000000000127E-2</v>
      </c>
      <c r="AD109" s="162">
        <f t="shared" ca="1" si="50"/>
        <v>0.97732453804959785</v>
      </c>
      <c r="AE109" s="162">
        <f t="shared" ca="1" si="51"/>
        <v>0.97544147487368837</v>
      </c>
      <c r="AF109" s="85">
        <v>4.477289520488952E-3</v>
      </c>
      <c r="AG109" s="85">
        <v>1.771155156503874E-2</v>
      </c>
      <c r="AH109" s="85">
        <v>1.1918005908528829E-2</v>
      </c>
      <c r="AL109" s="149">
        <f t="shared" si="52"/>
        <v>44016</v>
      </c>
      <c r="AM109" s="23">
        <f t="shared" si="53"/>
        <v>0</v>
      </c>
    </row>
    <row r="110" spans="1:39">
      <c r="A110" s="7">
        <f t="shared" si="28"/>
        <v>44017</v>
      </c>
      <c r="B110" s="8">
        <f t="shared" ca="1" si="37"/>
        <v>9601073.8808100913</v>
      </c>
      <c r="C110" s="144">
        <f t="shared" si="29"/>
        <v>0</v>
      </c>
      <c r="D110" s="136"/>
      <c r="E110" s="136"/>
      <c r="F110" s="78">
        <f ca="1">IF(AD109&gt;1,0,IF(AE109&gt;=1,U$2,T$2))</f>
        <v>0.6</v>
      </c>
      <c r="G110" s="29">
        <f t="shared" ca="1" si="30"/>
        <v>2119565.6486647408</v>
      </c>
      <c r="H110" s="8">
        <f t="shared" ca="1" si="38"/>
        <v>15048916.105519658</v>
      </c>
      <c r="I110" s="8">
        <f t="shared" ca="1" si="39"/>
        <v>68167624.553751662</v>
      </c>
      <c r="J110" s="8">
        <f t="shared" ca="1" si="40"/>
        <v>147799.49260440096</v>
      </c>
      <c r="K110" s="12">
        <f t="shared" ca="1" si="41"/>
        <v>0.97168918283781447</v>
      </c>
      <c r="L110" s="48"/>
      <c r="M110" s="46">
        <f ca="1">IF(AND(I$2&gt;0,R103&lt;F103-0.12),0,IF(AND(N110&gt;=L$5,I$2&gt;0),0,IF(OR(AND(N110&gt;=C$1,N110&lt;D$1),N110&gt;=E$1),0,1)))</f>
        <v>1</v>
      </c>
      <c r="N110" s="178">
        <f t="shared" si="54"/>
        <v>44017</v>
      </c>
      <c r="O110" s="11">
        <f t="shared" ca="1" si="31"/>
        <v>0.20049301339338724</v>
      </c>
      <c r="P110" s="11" t="str">
        <f t="shared" si="32"/>
        <v/>
      </c>
      <c r="Q110" s="11">
        <f t="shared" ca="1" si="42"/>
        <v>0.05</v>
      </c>
      <c r="R110" s="32">
        <f t="shared" ca="1" si="43"/>
        <v>0.4313107033170609</v>
      </c>
      <c r="S110" s="32">
        <v>8.733190665812338E-4</v>
      </c>
      <c r="T110" s="32">
        <f t="shared" ca="1" si="33"/>
        <v>4.4261517957410762E-2</v>
      </c>
      <c r="U110" s="32">
        <f t="shared" si="34"/>
        <v>0.14084507042253522</v>
      </c>
      <c r="V110" s="32">
        <f t="shared" ca="1" si="44"/>
        <v>0</v>
      </c>
      <c r="W110" s="8">
        <f t="shared" ca="1" si="35"/>
        <v>1064193.9460314894</v>
      </c>
      <c r="X110" s="8">
        <f t="shared" ca="1" si="47"/>
        <v>54182902.394263498</v>
      </c>
      <c r="Y110" s="22">
        <f t="shared" ca="1" si="36"/>
        <v>0.79950698660661279</v>
      </c>
      <c r="Z110" s="8">
        <f t="shared" ca="1" si="45"/>
        <v>15048916.105519658</v>
      </c>
      <c r="AA110" s="12">
        <f t="shared" ca="1" si="46"/>
        <v>1.1428281613311717</v>
      </c>
      <c r="AB110" s="158">
        <f t="shared" si="48"/>
        <v>131800</v>
      </c>
      <c r="AC110" s="160">
        <f t="shared" si="49"/>
        <v>2.6820000000000128E-2</v>
      </c>
      <c r="AD110" s="162">
        <f t="shared" ca="1" si="50"/>
        <v>0.97356532885575142</v>
      </c>
      <c r="AE110" s="162">
        <f t="shared" ca="1" si="51"/>
        <v>0.97168918283781447</v>
      </c>
      <c r="AF110" s="85">
        <v>3.9605080880513593E-3</v>
      </c>
      <c r="AG110" s="85">
        <v>1.7182553918217366E-2</v>
      </c>
      <c r="AH110" s="85">
        <v>1.0542996923661438E-2</v>
      </c>
      <c r="AL110" s="149">
        <f t="shared" si="52"/>
        <v>44017</v>
      </c>
      <c r="AM110" s="23">
        <f t="shared" si="53"/>
        <v>0</v>
      </c>
    </row>
    <row r="111" spans="1:39">
      <c r="A111" s="7">
        <f t="shared" si="28"/>
        <v>44018</v>
      </c>
      <c r="B111" s="8">
        <f t="shared" ca="1" si="37"/>
        <v>9748185.2388902437</v>
      </c>
      <c r="C111" s="144">
        <f t="shared" si="29"/>
        <v>0</v>
      </c>
      <c r="D111" s="136"/>
      <c r="E111" s="136"/>
      <c r="F111" s="78">
        <f ca="1">IF(AD110&gt;1,S$2,T$2)</f>
        <v>0.6</v>
      </c>
      <c r="G111" s="29">
        <f t="shared" ca="1" si="30"/>
        <v>2116790.5354728531</v>
      </c>
      <c r="H111" s="8">
        <f t="shared" ca="1" si="38"/>
        <v>15029212.801857255</v>
      </c>
      <c r="I111" s="8">
        <f t="shared" ca="1" si="39"/>
        <v>69212115.196120754</v>
      </c>
      <c r="J111" s="8">
        <f t="shared" ca="1" si="40"/>
        <v>147111.35808015315</v>
      </c>
      <c r="K111" s="12">
        <f t="shared" ca="1" si="41"/>
        <v>0.96795251782713443</v>
      </c>
      <c r="L111" s="48"/>
      <c r="M111" s="38">
        <f ca="1">IF(AND(I$2&gt;0,R104&lt;F104),0,IF(AND(N111&gt;=L$6,I$2&gt;0),0,IF(OR(AND(N111&gt;=C$1,N111&lt;D$1),N111&gt;=E$1),0,1)))</f>
        <v>1</v>
      </c>
      <c r="N111" s="178">
        <f t="shared" si="54"/>
        <v>44018</v>
      </c>
      <c r="O111" s="11">
        <f t="shared" ca="1" si="31"/>
        <v>0.20356504469447281</v>
      </c>
      <c r="P111" s="11" t="str">
        <f t="shared" si="32"/>
        <v/>
      </c>
      <c r="Q111" s="11">
        <f t="shared" ca="1" si="42"/>
        <v>0.05</v>
      </c>
      <c r="R111" s="32">
        <f t="shared" ca="1" si="43"/>
        <v>0.42928704349218777</v>
      </c>
      <c r="S111" s="32">
        <v>8.1075851227197925E-4</v>
      </c>
      <c r="T111" s="32">
        <f t="shared" ca="1" si="33"/>
        <v>4.4203567064286048E-2</v>
      </c>
      <c r="U111" s="32">
        <f t="shared" si="34"/>
        <v>0.14084507042253522</v>
      </c>
      <c r="V111" s="32">
        <f t="shared" ca="1" si="44"/>
        <v>0</v>
      </c>
      <c r="W111" s="8">
        <f t="shared" ca="1" si="35"/>
        <v>1066276.957697751</v>
      </c>
      <c r="X111" s="8">
        <f t="shared" ca="1" si="47"/>
        <v>55249179.351961248</v>
      </c>
      <c r="Y111" s="22">
        <f t="shared" ca="1" si="36"/>
        <v>0.79643495530552721</v>
      </c>
      <c r="Z111" s="8">
        <f t="shared" ca="1" si="45"/>
        <v>15029212.801857255</v>
      </c>
      <c r="AA111" s="12">
        <f t="shared" ca="1" si="46"/>
        <v>1.1428281613311717</v>
      </c>
      <c r="AB111" s="158">
        <f t="shared" si="48"/>
        <v>132100</v>
      </c>
      <c r="AC111" s="160">
        <f t="shared" si="49"/>
        <v>2.679000000000013E-2</v>
      </c>
      <c r="AD111" s="162">
        <f t="shared" ca="1" si="50"/>
        <v>0.96982085033247445</v>
      </c>
      <c r="AE111" s="162">
        <f t="shared" ca="1" si="51"/>
        <v>0.96795251782713443</v>
      </c>
      <c r="AF111" s="85">
        <v>3.5116638431223241E-3</v>
      </c>
      <c r="AG111" s="85">
        <v>1.6700018941427759E-2</v>
      </c>
      <c r="AH111" s="85">
        <v>9.3325888665975517E-3</v>
      </c>
      <c r="AL111" s="149">
        <f t="shared" si="52"/>
        <v>44018</v>
      </c>
      <c r="AM111" s="23">
        <f t="shared" si="53"/>
        <v>0</v>
      </c>
    </row>
    <row r="112" spans="1:39">
      <c r="A112" s="7">
        <f t="shared" si="28"/>
        <v>44019</v>
      </c>
      <c r="B112" s="8">
        <f t="shared" ca="1" si="37"/>
        <v>9894539.0052133575</v>
      </c>
      <c r="C112" s="144">
        <f t="shared" si="29"/>
        <v>0</v>
      </c>
      <c r="D112" s="136"/>
      <c r="E112" s="136"/>
      <c r="F112" s="78">
        <f ca="1">IF(AD111&gt;1,0,IF(AE111&gt;=1,U$2,T$2))</f>
        <v>0.6</v>
      </c>
      <c r="G112" s="29">
        <f t="shared" ca="1" si="30"/>
        <v>2112964.4485991006</v>
      </c>
      <c r="H112" s="8">
        <f t="shared" ca="1" si="38"/>
        <v>15002047.585053613</v>
      </c>
      <c r="I112" s="8">
        <f t="shared" ca="1" si="39"/>
        <v>70251226.937014863</v>
      </c>
      <c r="J112" s="8">
        <f t="shared" ca="1" si="40"/>
        <v>146353.76632311402</v>
      </c>
      <c r="K112" s="12">
        <f t="shared" ca="1" si="41"/>
        <v>1.342547932660541</v>
      </c>
      <c r="L112" s="48"/>
      <c r="M112" s="38">
        <f ca="1">IF(AND(I$2&gt;0,R105&lt;F105-0.02),0,IF(AND(N112&gt;=L$7,I$2&gt;0),0,IF(OR(AND(N112&gt;=C$1,N112&lt;D$1),N112&gt;=E$1),0,1)))</f>
        <v>0</v>
      </c>
      <c r="N112" s="178">
        <f t="shared" si="54"/>
        <v>44019</v>
      </c>
      <c r="O112" s="11">
        <f t="shared" ca="1" si="31"/>
        <v>0.20662125569710255</v>
      </c>
      <c r="P112" s="11" t="str">
        <f t="shared" si="32"/>
        <v/>
      </c>
      <c r="Q112" s="11">
        <f t="shared" ca="1" si="42"/>
        <v>0.4</v>
      </c>
      <c r="R112" s="32">
        <f t="shared" ca="1" si="43"/>
        <v>0.42706139459601361</v>
      </c>
      <c r="S112" s="32">
        <v>7.5865610413940437E-4</v>
      </c>
      <c r="T112" s="32">
        <f t="shared" ca="1" si="33"/>
        <v>4.4123669367804742E-2</v>
      </c>
      <c r="U112" s="32">
        <f t="shared" si="34"/>
        <v>0.14084507042253522</v>
      </c>
      <c r="V112" s="32">
        <f t="shared" ca="1" si="44"/>
        <v>0.4</v>
      </c>
      <c r="W112" s="8">
        <f t="shared" ca="1" si="35"/>
        <v>1067883.9685613713</v>
      </c>
      <c r="X112" s="8">
        <f t="shared" ca="1" si="47"/>
        <v>56317063.320522621</v>
      </c>
      <c r="Y112" s="22">
        <f t="shared" ca="1" si="36"/>
        <v>0.79337874430289745</v>
      </c>
      <c r="Z112" s="8">
        <f t="shared" ca="1" si="45"/>
        <v>15002047.585053613</v>
      </c>
      <c r="AA112" s="12">
        <f t="shared" ca="1" si="46"/>
        <v>1.1428281613311717</v>
      </c>
      <c r="AB112" s="158">
        <f t="shared" si="48"/>
        <v>132400</v>
      </c>
      <c r="AC112" s="160">
        <f t="shared" si="49"/>
        <v>2.6760000000000131E-2</v>
      </c>
      <c r="AD112" s="162">
        <f t="shared" ca="1" si="50"/>
        <v>1.1552502252438377</v>
      </c>
      <c r="AE112" s="162">
        <f t="shared" ca="1" si="51"/>
        <v>0.96795251782713443</v>
      </c>
      <c r="AF112" s="85">
        <v>3.1219181833046137E-3</v>
      </c>
      <c r="AG112" s="85">
        <v>1.6259930888612582E-2</v>
      </c>
      <c r="AH112" s="85">
        <v>8.2677402054502098E-3</v>
      </c>
      <c r="AL112" s="149">
        <f t="shared" si="52"/>
        <v>44019</v>
      </c>
      <c r="AM112" s="23">
        <f t="shared" si="53"/>
        <v>0</v>
      </c>
    </row>
    <row r="113" spans="1:39">
      <c r="A113" s="7">
        <f t="shared" si="28"/>
        <v>44020</v>
      </c>
      <c r="B113" s="8">
        <f t="shared" ca="1" si="37"/>
        <v>10097164.437517067</v>
      </c>
      <c r="C113" s="144">
        <f t="shared" si="29"/>
        <v>0</v>
      </c>
      <c r="D113" s="136"/>
      <c r="E113" s="136"/>
      <c r="F113" s="78">
        <f ca="1">IF(AD112&gt;1,S$2,T$2)</f>
        <v>0.3</v>
      </c>
      <c r="G113" s="29">
        <f t="shared" ca="1" si="30"/>
        <v>2165183.6881476883</v>
      </c>
      <c r="H113" s="8">
        <f t="shared" ca="1" si="38"/>
        <v>15372804.185848584</v>
      </c>
      <c r="I113" s="8">
        <f t="shared" ca="1" si="39"/>
        <v>71689867.5063712</v>
      </c>
      <c r="J113" s="8">
        <f t="shared" ca="1" si="40"/>
        <v>202625.4323037102</v>
      </c>
      <c r="K113" s="12">
        <f t="shared" ca="1" si="41"/>
        <v>1.337396087257446</v>
      </c>
      <c r="L113" s="48"/>
      <c r="M113" s="38">
        <f ca="1">IF(AND(I$2&gt;0,R106&lt;F106-0.04),0,IF(AND(N113&gt;=L$8,I$2&gt;0),0,IF(OR(AND(N113&gt;=C$1,N113&lt;D$1),N113&gt;=E$1),0,1)))</f>
        <v>0</v>
      </c>
      <c r="N113" s="178">
        <f t="shared" si="54"/>
        <v>44020</v>
      </c>
      <c r="O113" s="11">
        <f t="shared" ca="1" si="31"/>
        <v>0.21085255148932705</v>
      </c>
      <c r="P113" s="11" t="str">
        <f t="shared" si="32"/>
        <v/>
      </c>
      <c r="Q113" s="11">
        <f t="shared" ca="1" si="42"/>
        <v>0.4</v>
      </c>
      <c r="R113" s="32">
        <f t="shared" ca="1" si="43"/>
        <v>0.43613684991852292</v>
      </c>
      <c r="S113" s="32">
        <v>7.1526510534104869E-4</v>
      </c>
      <c r="T113" s="32">
        <f t="shared" ca="1" si="33"/>
        <v>4.5214129958378188E-2</v>
      </c>
      <c r="U113" s="32">
        <f t="shared" si="34"/>
        <v>0.14084507042253522</v>
      </c>
      <c r="V113" s="32">
        <f t="shared" ca="1" si="44"/>
        <v>0.4</v>
      </c>
      <c r="W113" s="8">
        <f t="shared" ca="1" si="35"/>
        <v>1069045.7505617335</v>
      </c>
      <c r="X113" s="8">
        <f t="shared" ca="1" si="47"/>
        <v>57386109.071084358</v>
      </c>
      <c r="Y113" s="22">
        <f t="shared" ca="1" si="36"/>
        <v>0.78914744851067298</v>
      </c>
      <c r="Z113" s="8">
        <f t="shared" ca="1" si="45"/>
        <v>15372804.185848584</v>
      </c>
      <c r="AA113" s="12">
        <f t="shared" ca="1" si="46"/>
        <v>1.1428281613311717</v>
      </c>
      <c r="AB113" s="158">
        <f t="shared" si="48"/>
        <v>132700</v>
      </c>
      <c r="AC113" s="160">
        <f t="shared" si="49"/>
        <v>2.6730000000000132E-2</v>
      </c>
      <c r="AD113" s="162">
        <f t="shared" ca="1" si="50"/>
        <v>1.3399720099589936</v>
      </c>
      <c r="AE113" s="162">
        <f t="shared" ca="1" si="51"/>
        <v>0.96795251782713443</v>
      </c>
      <c r="AF113" s="85">
        <v>2.7835595584687588E-3</v>
      </c>
      <c r="AG113" s="85">
        <v>1.5858597762469871E-2</v>
      </c>
      <c r="AH113" s="85">
        <v>7.3314598305663165E-3</v>
      </c>
      <c r="AL113" s="149">
        <f t="shared" si="52"/>
        <v>44020</v>
      </c>
      <c r="AM113" s="23">
        <f t="shared" si="53"/>
        <v>0</v>
      </c>
    </row>
    <row r="114" spans="1:39">
      <c r="A114" s="7">
        <f t="shared" si="28"/>
        <v>44021</v>
      </c>
      <c r="B114" s="8">
        <f t="shared" ca="1" si="37"/>
        <v>10304000.736997236</v>
      </c>
      <c r="C114" s="144">
        <f t="shared" si="29"/>
        <v>0</v>
      </c>
      <c r="D114" s="136"/>
      <c r="E114" s="136"/>
      <c r="F114" s="78">
        <f ca="1">IF(AD113&gt;1,0,IF(AE113&gt;=1,U$2,T$2))</f>
        <v>0</v>
      </c>
      <c r="G114" s="29">
        <f t="shared" ca="1" si="30"/>
        <v>2221450.1636050772</v>
      </c>
      <c r="H114" s="8">
        <f t="shared" ca="1" si="38"/>
        <v>15772296.161596049</v>
      </c>
      <c r="I114" s="8">
        <f t="shared" ca="1" si="39"/>
        <v>73158405.232680395</v>
      </c>
      <c r="J114" s="8">
        <f t="shared" ca="1" si="40"/>
        <v>206836.29948016888</v>
      </c>
      <c r="K114" s="12">
        <f t="shared" ca="1" si="41"/>
        <v>1.3302634050710558</v>
      </c>
      <c r="L114" s="48"/>
      <c r="M114" s="38">
        <f ca="1">IF(AND(I$2&gt;0,R107&lt;F107-0.06),0,IF(AND(N114&gt;=L$9,I$2&gt;0),0,IF(OR(AND(N114&gt;=C$1,N114&lt;D$1),N114&gt;=E$1),0,1)))</f>
        <v>0</v>
      </c>
      <c r="N114" s="178">
        <f t="shared" si="54"/>
        <v>44021</v>
      </c>
      <c r="O114" s="11">
        <f t="shared" ca="1" si="31"/>
        <v>0.21517178009611881</v>
      </c>
      <c r="P114" s="11" t="str">
        <f t="shared" si="32"/>
        <v/>
      </c>
      <c r="Q114" s="11">
        <f t="shared" ca="1" si="42"/>
        <v>0.4</v>
      </c>
      <c r="R114" s="32">
        <f t="shared" ca="1" si="43"/>
        <v>0.44596029600192372</v>
      </c>
      <c r="S114" s="32">
        <v>6.791301779887172E-4</v>
      </c>
      <c r="T114" s="32">
        <f t="shared" ca="1" si="33"/>
        <v>4.6389106357635435E-2</v>
      </c>
      <c r="U114" s="32">
        <f t="shared" si="34"/>
        <v>0.14084507042253522</v>
      </c>
      <c r="V114" s="32">
        <f t="shared" ca="1" si="44"/>
        <v>0.4</v>
      </c>
      <c r="W114" s="8">
        <f t="shared" ca="1" si="35"/>
        <v>1069680.5146425073</v>
      </c>
      <c r="X114" s="8">
        <f t="shared" ca="1" si="47"/>
        <v>58455789.585726865</v>
      </c>
      <c r="Y114" s="22">
        <f t="shared" ca="1" si="36"/>
        <v>0.78482821990388119</v>
      </c>
      <c r="Z114" s="8">
        <f t="shared" ca="1" si="45"/>
        <v>15772296.161596049</v>
      </c>
      <c r="AA114" s="12">
        <f t="shared" ca="1" si="46"/>
        <v>1.1428281613311717</v>
      </c>
      <c r="AB114" s="158">
        <f t="shared" si="48"/>
        <v>133000</v>
      </c>
      <c r="AC114" s="160">
        <f t="shared" si="49"/>
        <v>2.6700000000000133E-2</v>
      </c>
      <c r="AD114" s="162">
        <f t="shared" ca="1" si="50"/>
        <v>1.333829746164251</v>
      </c>
      <c r="AE114" s="162">
        <f t="shared" ca="1" si="51"/>
        <v>0.96795251782713443</v>
      </c>
      <c r="AF114" s="85">
        <v>2.4898654834299939E-3</v>
      </c>
      <c r="AG114" s="85">
        <v>1.5492628942924325E-2</v>
      </c>
      <c r="AH114" s="85">
        <v>6.5086219363570076E-3</v>
      </c>
      <c r="AL114" s="149">
        <f t="shared" si="52"/>
        <v>44021</v>
      </c>
      <c r="AM114" s="23">
        <f t="shared" si="53"/>
        <v>0</v>
      </c>
    </row>
    <row r="115" spans="1:39">
      <c r="A115" s="7">
        <f t="shared" ref="A115:A178" si="55">A114+1</f>
        <v>44022</v>
      </c>
      <c r="B115" s="8">
        <f t="shared" ca="1" si="37"/>
        <v>10515080.298342446</v>
      </c>
      <c r="C115" s="144">
        <f t="shared" si="29"/>
        <v>0</v>
      </c>
      <c r="D115" s="136"/>
      <c r="E115" s="136"/>
      <c r="F115" s="78">
        <f ca="1">IF(AD114&gt;1,S$2,T$2)</f>
        <v>0.3</v>
      </c>
      <c r="G115" s="29">
        <f t="shared" ca="1" si="30"/>
        <v>2281870.4975358504</v>
      </c>
      <c r="H115" s="8">
        <f t="shared" ca="1" si="38"/>
        <v>16201280.532504536</v>
      </c>
      <c r="I115" s="8">
        <f t="shared" ca="1" si="39"/>
        <v>74657070.118231386</v>
      </c>
      <c r="J115" s="8">
        <f t="shared" ca="1" si="40"/>
        <v>211079.5613452103</v>
      </c>
      <c r="K115" s="12">
        <f t="shared" ca="1" si="41"/>
        <v>1.3229824948120226</v>
      </c>
      <c r="L115" s="48"/>
      <c r="M115" s="39">
        <f ca="1">IF(AND(I$2&gt;0,R108&lt;F108-0.1),0,IF(AND(N115&gt;=L$10,I$2&gt;0),0,IF(OR(AND(N115&gt;=C$1,N115&lt;D$1),N115&gt;=E$1),0,1)))</f>
        <v>0</v>
      </c>
      <c r="N115" s="178">
        <f t="shared" si="54"/>
        <v>44022</v>
      </c>
      <c r="O115" s="11">
        <f t="shared" ca="1" si="31"/>
        <v>0.21957961799479819</v>
      </c>
      <c r="P115" s="11" t="str">
        <f t="shared" si="32"/>
        <v/>
      </c>
      <c r="Q115" s="11">
        <f t="shared" ca="1" si="42"/>
        <v>0.4</v>
      </c>
      <c r="R115" s="32">
        <f t="shared" ca="1" si="43"/>
        <v>0.45654528259025834</v>
      </c>
      <c r="S115" s="32">
        <v>6.4903877784568261E-4</v>
      </c>
      <c r="T115" s="32">
        <f t="shared" ca="1" si="33"/>
        <v>4.7650825095601576E-2</v>
      </c>
      <c r="U115" s="32">
        <f t="shared" si="34"/>
        <v>0.14084507042253522</v>
      </c>
      <c r="V115" s="32">
        <f t="shared" ca="1" si="44"/>
        <v>0.4</v>
      </c>
      <c r="W115" s="8">
        <f t="shared" ca="1" si="35"/>
        <v>1069800.5881538612</v>
      </c>
      <c r="X115" s="8">
        <f t="shared" ca="1" si="47"/>
        <v>59525590.173880726</v>
      </c>
      <c r="Y115" s="22">
        <f t="shared" ca="1" si="36"/>
        <v>0.78042038200520181</v>
      </c>
      <c r="Z115" s="8">
        <f t="shared" ca="1" si="45"/>
        <v>16201280.532504536</v>
      </c>
      <c r="AA115" s="12">
        <f t="shared" ca="1" si="46"/>
        <v>1.1428281613311717</v>
      </c>
      <c r="AB115" s="158">
        <f t="shared" si="48"/>
        <v>133300</v>
      </c>
      <c r="AC115" s="160">
        <f t="shared" si="49"/>
        <v>2.6670000000000135E-2</v>
      </c>
      <c r="AD115" s="162">
        <f t="shared" ca="1" si="50"/>
        <v>1.3266229499415392</v>
      </c>
      <c r="AE115" s="162">
        <f t="shared" ca="1" si="51"/>
        <v>0.96795251782713443</v>
      </c>
      <c r="AF115" s="85">
        <v>2.23498000248405E-3</v>
      </c>
      <c r="AG115" s="85">
        <v>1.5158913720745897E-2</v>
      </c>
      <c r="AH115" s="85">
        <v>5.7857887935397782E-3</v>
      </c>
      <c r="AL115" s="149">
        <f t="shared" si="52"/>
        <v>44022</v>
      </c>
      <c r="AM115" s="23">
        <f t="shared" si="53"/>
        <v>0</v>
      </c>
    </row>
    <row r="116" spans="1:39">
      <c r="A116" s="7">
        <f t="shared" si="55"/>
        <v>44023</v>
      </c>
      <c r="B116" s="8">
        <f t="shared" ca="1" si="37"/>
        <v>10730714.207175869</v>
      </c>
      <c r="C116" s="144">
        <f t="shared" si="29"/>
        <v>0</v>
      </c>
      <c r="D116" s="136"/>
      <c r="E116" s="136"/>
      <c r="F116" s="78">
        <f ca="1">IF(AD115&gt;1,0,IF(AE115&gt;=1,U$2,T$2))</f>
        <v>0</v>
      </c>
      <c r="G116" s="29">
        <f t="shared" ca="1" si="30"/>
        <v>2346828.2671926739</v>
      </c>
      <c r="H116" s="8">
        <f t="shared" ca="1" si="38"/>
        <v>16662480.697067983</v>
      </c>
      <c r="I116" s="8">
        <f t="shared" ca="1" si="39"/>
        <v>76188070.870948687</v>
      </c>
      <c r="J116" s="8">
        <f t="shared" ca="1" si="40"/>
        <v>215633.9088334236</v>
      </c>
      <c r="K116" s="12">
        <f t="shared" ca="1" si="41"/>
        <v>1.3155522161446271</v>
      </c>
      <c r="L116" s="48"/>
      <c r="M116" s="47">
        <f ca="1">IF(AND(I$2&gt;0,R109&lt;F109-0.12),0,IF(AND(N116&gt;=L$4,I$2&gt;0),0,IF(OR(AND(N116&gt;=C$1,N116&lt;D$1),N116&gt;=E$1),0,1)))</f>
        <v>0</v>
      </c>
      <c r="N116" s="178">
        <f t="shared" si="54"/>
        <v>44023</v>
      </c>
      <c r="O116" s="11">
        <f t="shared" ca="1" si="31"/>
        <v>0.22408256138514321</v>
      </c>
      <c r="P116" s="11" t="str">
        <f t="shared" si="32"/>
        <v/>
      </c>
      <c r="Q116" s="11">
        <f t="shared" ca="1" si="42"/>
        <v>0.4</v>
      </c>
      <c r="R116" s="32">
        <f t="shared" ca="1" si="43"/>
        <v>0.46796036705099664</v>
      </c>
      <c r="S116" s="32">
        <v>6.2398067251061534E-4</v>
      </c>
      <c r="T116" s="32">
        <f t="shared" ca="1" si="33"/>
        <v>4.9007296167847013E-2</v>
      </c>
      <c r="U116" s="32">
        <f t="shared" si="34"/>
        <v>0.14084507042253522</v>
      </c>
      <c r="V116" s="32">
        <f t="shared" ca="1" si="44"/>
        <v>0.4</v>
      </c>
      <c r="W116" s="8">
        <f t="shared" ca="1" si="35"/>
        <v>1069296.6134340111</v>
      </c>
      <c r="X116" s="8">
        <f t="shared" ca="1" si="47"/>
        <v>60594886.787314735</v>
      </c>
      <c r="Y116" s="22">
        <f t="shared" ca="1" si="36"/>
        <v>0.77591743861485685</v>
      </c>
      <c r="Z116" s="8">
        <f t="shared" ca="1" si="45"/>
        <v>16662480.697067983</v>
      </c>
      <c r="AA116" s="12">
        <f t="shared" ca="1" si="46"/>
        <v>1.1428281613311717</v>
      </c>
      <c r="AB116" s="158">
        <f t="shared" si="48"/>
        <v>133600</v>
      </c>
      <c r="AC116" s="160">
        <f t="shared" si="49"/>
        <v>2.6640000000000136E-2</v>
      </c>
      <c r="AD116" s="162">
        <f t="shared" ca="1" si="50"/>
        <v>1.319267355478325</v>
      </c>
      <c r="AE116" s="162">
        <f t="shared" ca="1" si="51"/>
        <v>0.96795251782713443</v>
      </c>
      <c r="AF116" s="85">
        <v>2.0138052295625669E-3</v>
      </c>
      <c r="AG116" s="85">
        <v>1.4854600818359948E-2</v>
      </c>
      <c r="AH116" s="85">
        <v>5.1510436513969868E-3</v>
      </c>
      <c r="AL116" s="149">
        <f t="shared" si="52"/>
        <v>44023</v>
      </c>
      <c r="AM116" s="23">
        <f t="shared" si="53"/>
        <v>0</v>
      </c>
    </row>
    <row r="117" spans="1:39">
      <c r="A117" s="7">
        <f t="shared" si="55"/>
        <v>44024</v>
      </c>
      <c r="B117" s="8">
        <f t="shared" ca="1" si="37"/>
        <v>10951241.002019882</v>
      </c>
      <c r="C117" s="144">
        <f t="shared" si="29"/>
        <v>0</v>
      </c>
      <c r="D117" s="136"/>
      <c r="E117" s="136"/>
      <c r="F117" s="78">
        <f ca="1">IF(AD116&gt;1,0,IF(AE116&gt;=1,U$2,T$2))</f>
        <v>0</v>
      </c>
      <c r="G117" s="29">
        <f t="shared" ca="1" si="30"/>
        <v>2416749.9052149951</v>
      </c>
      <c r="H117" s="8">
        <f t="shared" ca="1" si="38"/>
        <v>17158924.327026464</v>
      </c>
      <c r="I117" s="8">
        <f t="shared" ca="1" si="39"/>
        <v>77753811.11434117</v>
      </c>
      <c r="J117" s="8">
        <f t="shared" ca="1" si="40"/>
        <v>220526.79484401268</v>
      </c>
      <c r="K117" s="12">
        <f t="shared" ca="1" si="41"/>
        <v>1.3079616184450624</v>
      </c>
      <c r="L117" s="48"/>
      <c r="M117" s="46">
        <f ca="1">IF(AND(I$2&gt;0,R110&lt;F110-0.12),0,IF(AND(N117&gt;=L$5,I$2&gt;0),0,IF(OR(AND(N117&gt;=C$1,N117&lt;D$1),N117&gt;=E$1),0,1)))</f>
        <v>0</v>
      </c>
      <c r="N117" s="178">
        <f t="shared" si="54"/>
        <v>44024</v>
      </c>
      <c r="O117" s="11">
        <f t="shared" ca="1" si="31"/>
        <v>0.22868767974806226</v>
      </c>
      <c r="P117" s="11" t="str">
        <f t="shared" si="32"/>
        <v/>
      </c>
      <c r="Q117" s="11">
        <f t="shared" ca="1" si="42"/>
        <v>0.4</v>
      </c>
      <c r="R117" s="32">
        <f t="shared" ca="1" si="43"/>
        <v>0.48028166525594734</v>
      </c>
      <c r="S117" s="32">
        <v>6.0311423136320125E-4</v>
      </c>
      <c r="T117" s="32">
        <f t="shared" ca="1" si="33"/>
        <v>5.0467424491254305E-2</v>
      </c>
      <c r="U117" s="32">
        <f t="shared" si="34"/>
        <v>0.14084507042253522</v>
      </c>
      <c r="V117" s="32">
        <f t="shared" ca="1" si="44"/>
        <v>0.4</v>
      </c>
      <c r="W117" s="8">
        <f t="shared" ca="1" si="35"/>
        <v>1068154.9289313571</v>
      </c>
      <c r="X117" s="8">
        <f t="shared" ca="1" si="47"/>
        <v>61663041.716246091</v>
      </c>
      <c r="Y117" s="22">
        <f t="shared" ca="1" si="36"/>
        <v>0.77131232025193774</v>
      </c>
      <c r="Z117" s="8">
        <f t="shared" ca="1" si="45"/>
        <v>17158924.327026464</v>
      </c>
      <c r="AA117" s="12">
        <f t="shared" ca="1" si="46"/>
        <v>1.1428281613311717</v>
      </c>
      <c r="AB117" s="158">
        <f t="shared" si="48"/>
        <v>133900</v>
      </c>
      <c r="AC117" s="160">
        <f t="shared" si="49"/>
        <v>2.6610000000000137E-2</v>
      </c>
      <c r="AD117" s="162">
        <f t="shared" ca="1" si="50"/>
        <v>1.3117569172948449</v>
      </c>
      <c r="AE117" s="162">
        <f t="shared" ca="1" si="51"/>
        <v>0.96795251782713443</v>
      </c>
      <c r="AF117" s="85">
        <v>1.8219056262816207E-3</v>
      </c>
      <c r="AG117" s="85">
        <v>1.4577078956953614E-2</v>
      </c>
      <c r="AH117" s="85">
        <v>4.5938350599206701E-3</v>
      </c>
      <c r="AL117" s="149">
        <f t="shared" si="52"/>
        <v>44024</v>
      </c>
      <c r="AM117" s="23">
        <f t="shared" si="53"/>
        <v>0</v>
      </c>
    </row>
    <row r="118" spans="1:39">
      <c r="A118" s="7">
        <f t="shared" si="55"/>
        <v>44025</v>
      </c>
      <c r="B118" s="8">
        <f t="shared" ca="1" si="37"/>
        <v>11177027.867548594</v>
      </c>
      <c r="C118" s="144">
        <f t="shared" si="29"/>
        <v>0</v>
      </c>
      <c r="D118" s="136"/>
      <c r="E118" s="136"/>
      <c r="F118" s="78">
        <f ca="1">IF(AD117&gt;1,S$2,T$2)</f>
        <v>0.3</v>
      </c>
      <c r="G118" s="29">
        <f t="shared" ca="1" si="30"/>
        <v>2492092.4145561913</v>
      </c>
      <c r="H118" s="8">
        <f t="shared" ca="1" si="38"/>
        <v>17693856.143348958</v>
      </c>
      <c r="I118" s="8">
        <f t="shared" ca="1" si="39"/>
        <v>79356897.859595016</v>
      </c>
      <c r="J118" s="8">
        <f t="shared" ca="1" si="40"/>
        <v>225786.86552871115</v>
      </c>
      <c r="K118" s="12">
        <f t="shared" ca="1" si="41"/>
        <v>1.300198784711299</v>
      </c>
      <c r="L118" s="48"/>
      <c r="M118" s="38">
        <f ca="1">IF(AND(I$2&gt;0,R111&lt;F111),0,IF(AND(N118&gt;=L$6,I$2&gt;0),0,IF(OR(AND(N118&gt;=C$1,N118&lt;D$1),N118&gt;=E$1),0,1)))</f>
        <v>0</v>
      </c>
      <c r="N118" s="178">
        <f t="shared" si="54"/>
        <v>44025</v>
      </c>
      <c r="O118" s="11">
        <f t="shared" ca="1" si="31"/>
        <v>0.23340264076351475</v>
      </c>
      <c r="P118" s="11" t="str">
        <f t="shared" si="32"/>
        <v/>
      </c>
      <c r="Q118" s="11">
        <f t="shared" ca="1" si="42"/>
        <v>0.4</v>
      </c>
      <c r="R118" s="32">
        <f t="shared" ca="1" si="43"/>
        <v>0.49359028598289051</v>
      </c>
      <c r="S118" s="32">
        <v>5.8573834730340395E-4</v>
      </c>
      <c r="T118" s="32">
        <f t="shared" ca="1" si="33"/>
        <v>5.2040753362791056E-2</v>
      </c>
      <c r="U118" s="32">
        <f t="shared" si="34"/>
        <v>0.14084507042253522</v>
      </c>
      <c r="V118" s="32">
        <f t="shared" ca="1" si="44"/>
        <v>0.4</v>
      </c>
      <c r="W118" s="8">
        <f t="shared" ca="1" si="35"/>
        <v>1066359.7446367014</v>
      </c>
      <c r="X118" s="8">
        <f t="shared" ca="1" si="47"/>
        <v>62729401.46088279</v>
      </c>
      <c r="Y118" s="22">
        <f t="shared" ca="1" si="36"/>
        <v>0.7665973592364852</v>
      </c>
      <c r="Z118" s="8">
        <f t="shared" ca="1" si="45"/>
        <v>17693856.143348958</v>
      </c>
      <c r="AA118" s="12">
        <f t="shared" ca="1" si="46"/>
        <v>1.1428281613311717</v>
      </c>
      <c r="AB118" s="158">
        <f t="shared" si="48"/>
        <v>134200</v>
      </c>
      <c r="AC118" s="160">
        <f t="shared" si="49"/>
        <v>2.6580000000000138E-2</v>
      </c>
      <c r="AD118" s="162">
        <f t="shared" ca="1" si="50"/>
        <v>1.3040802015781807</v>
      </c>
      <c r="AE118" s="162">
        <f t="shared" ca="1" si="51"/>
        <v>0.96795251782713443</v>
      </c>
      <c r="AF118" s="85">
        <v>1.6554237397315573E-3</v>
      </c>
      <c r="AG118" s="85">
        <v>1.4323958510461886E-2</v>
      </c>
      <c r="AH118" s="85">
        <v>4.1048331969559771E-3</v>
      </c>
      <c r="AL118" s="149">
        <f t="shared" si="52"/>
        <v>44025</v>
      </c>
      <c r="AM118" s="23">
        <f t="shared" si="53"/>
        <v>0</v>
      </c>
    </row>
    <row r="119" spans="1:39">
      <c r="A119" s="7">
        <f t="shared" si="55"/>
        <v>44026</v>
      </c>
      <c r="B119" s="8">
        <f t="shared" ca="1" si="37"/>
        <v>11408471.833891038</v>
      </c>
      <c r="C119" s="144">
        <f t="shared" si="29"/>
        <v>0</v>
      </c>
      <c r="D119" s="136"/>
      <c r="E119" s="136"/>
      <c r="F119" s="78">
        <f ca="1">IF(AD118&gt;1,0,IF(AE118&gt;=1,U$2,T$2))</f>
        <v>0</v>
      </c>
      <c r="G119" s="29">
        <f t="shared" ca="1" si="30"/>
        <v>2573344.867569522</v>
      </c>
      <c r="H119" s="8">
        <f t="shared" ca="1" si="38"/>
        <v>18270748.559743606</v>
      </c>
      <c r="I119" s="8">
        <f t="shared" ca="1" si="39"/>
        <v>81000150.020626366</v>
      </c>
      <c r="J119" s="8">
        <f t="shared" ca="1" si="40"/>
        <v>231443.96634244334</v>
      </c>
      <c r="K119" s="12">
        <f t="shared" ca="1" si="41"/>
        <v>1.2922507895590236</v>
      </c>
      <c r="L119" s="48"/>
      <c r="M119" s="38">
        <f ca="1">IF(AND(I$2&gt;0,R112&lt;F112-0.02),0,IF(AND(N119&gt;=L$7,I$2&gt;0),0,IF(OR(AND(N119&gt;=C$1,N119&lt;D$1),N119&gt;=E$1),0,1)))</f>
        <v>0</v>
      </c>
      <c r="N119" s="178">
        <f t="shared" si="54"/>
        <v>44026</v>
      </c>
      <c r="O119" s="11">
        <f t="shared" ca="1" si="31"/>
        <v>0.23823573535478343</v>
      </c>
      <c r="P119" s="11" t="str">
        <f t="shared" si="32"/>
        <v/>
      </c>
      <c r="Q119" s="11">
        <f t="shared" ca="1" si="42"/>
        <v>0.4</v>
      </c>
      <c r="R119" s="32">
        <f t="shared" ca="1" si="43"/>
        <v>0.50797253705554768</v>
      </c>
      <c r="S119" s="32">
        <v>5.7126903766151736E-4</v>
      </c>
      <c r="T119" s="32">
        <f t="shared" ca="1" si="33"/>
        <v>5.373749576395178E-2</v>
      </c>
      <c r="U119" s="32">
        <f t="shared" si="34"/>
        <v>0.14084507042253522</v>
      </c>
      <c r="V119" s="32">
        <f t="shared" ca="1" si="44"/>
        <v>0.4</v>
      </c>
      <c r="W119" s="8">
        <f t="shared" ca="1" si="35"/>
        <v>1063896.8424215545</v>
      </c>
      <c r="X119" s="8">
        <f t="shared" ca="1" si="47"/>
        <v>63793298.303304344</v>
      </c>
      <c r="Y119" s="22">
        <f t="shared" ca="1" si="36"/>
        <v>0.76176426464521652</v>
      </c>
      <c r="Z119" s="8">
        <f t="shared" ca="1" si="45"/>
        <v>18270748.559743606</v>
      </c>
      <c r="AA119" s="12">
        <f t="shared" ca="1" si="46"/>
        <v>1.1428281613311717</v>
      </c>
      <c r="AB119" s="158">
        <f t="shared" si="48"/>
        <v>134500</v>
      </c>
      <c r="AC119" s="160">
        <f t="shared" si="49"/>
        <v>2.6550000000000139E-2</v>
      </c>
      <c r="AD119" s="162">
        <f t="shared" ca="1" si="50"/>
        <v>1.2962247871351613</v>
      </c>
      <c r="AE119" s="162">
        <f t="shared" ca="1" si="51"/>
        <v>0.96795251782713443</v>
      </c>
      <c r="AF119" s="85">
        <v>1.511006196344261E-3</v>
      </c>
      <c r="AG119" s="85">
        <v>1.4093054256702511E-2</v>
      </c>
      <c r="AH119" s="85">
        <v>3.6757982872836917E-3</v>
      </c>
      <c r="AL119" s="149">
        <f t="shared" si="52"/>
        <v>44026</v>
      </c>
      <c r="AM119" s="23">
        <f t="shared" si="53"/>
        <v>0</v>
      </c>
    </row>
    <row r="120" spans="1:39">
      <c r="A120" s="7">
        <f t="shared" si="55"/>
        <v>44027</v>
      </c>
      <c r="B120" s="8">
        <f t="shared" ca="1" si="37"/>
        <v>11646000.900814207</v>
      </c>
      <c r="C120" s="144">
        <f t="shared" si="29"/>
        <v>0</v>
      </c>
      <c r="D120" s="136"/>
      <c r="E120" s="136"/>
      <c r="F120" s="78">
        <f ca="1">IF(AD119&gt;1,S$2,T$2)</f>
        <v>0.3</v>
      </c>
      <c r="G120" s="29">
        <f t="shared" ca="1" si="30"/>
        <v>2661029.3087995155</v>
      </c>
      <c r="H120" s="8">
        <f t="shared" ca="1" si="38"/>
        <v>18893308.092476558</v>
      </c>
      <c r="I120" s="8">
        <f t="shared" ca="1" si="39"/>
        <v>82686606.395780876</v>
      </c>
      <c r="J120" s="8">
        <f t="shared" ca="1" si="40"/>
        <v>237529.06692316971</v>
      </c>
      <c r="K120" s="12">
        <f t="shared" ca="1" si="41"/>
        <v>0.9222579043163226</v>
      </c>
      <c r="L120" s="48"/>
      <c r="M120" s="38">
        <f ca="1">IF(AND(I$2&gt;0,R113&lt;F113-0.04),0,IF(AND(N120&gt;=L$8,I$2&gt;0),0,IF(OR(AND(N120&gt;=C$1,N120&lt;D$1),N120&gt;=E$1),0,1)))</f>
        <v>1</v>
      </c>
      <c r="N120" s="178">
        <f t="shared" si="54"/>
        <v>44027</v>
      </c>
      <c r="O120" s="11">
        <f t="shared" ca="1" si="31"/>
        <v>0.2431959011640614</v>
      </c>
      <c r="P120" s="11" t="str">
        <f t="shared" si="32"/>
        <v/>
      </c>
      <c r="Q120" s="11">
        <f t="shared" ca="1" si="42"/>
        <v>0.05</v>
      </c>
      <c r="R120" s="32">
        <f t="shared" ca="1" si="43"/>
        <v>0.52352000941664334</v>
      </c>
      <c r="S120" s="32">
        <v>5.5921993404574094E-4</v>
      </c>
      <c r="T120" s="32">
        <f t="shared" ca="1" si="33"/>
        <v>5.5568553213166345E-2</v>
      </c>
      <c r="U120" s="32">
        <f t="shared" si="34"/>
        <v>0.14084507042253522</v>
      </c>
      <c r="V120" s="32">
        <f t="shared" ca="1" si="44"/>
        <v>0</v>
      </c>
      <c r="W120" s="8">
        <f t="shared" ca="1" si="35"/>
        <v>1061028.8148948171</v>
      </c>
      <c r="X120" s="8">
        <f t="shared" ca="1" si="47"/>
        <v>64854327.118199162</v>
      </c>
      <c r="Y120" s="22">
        <f t="shared" ca="1" si="36"/>
        <v>0.75680409883593858</v>
      </c>
      <c r="Z120" s="8">
        <f t="shared" ca="1" si="45"/>
        <v>18893308.092476558</v>
      </c>
      <c r="AA120" s="12">
        <f t="shared" ca="1" si="46"/>
        <v>1.1428281613311717</v>
      </c>
      <c r="AB120" s="158">
        <f t="shared" si="48"/>
        <v>134800</v>
      </c>
      <c r="AC120" s="160">
        <f t="shared" si="49"/>
        <v>2.6520000000000141E-2</v>
      </c>
      <c r="AD120" s="162">
        <f t="shared" ca="1" si="50"/>
        <v>1.107254346937673</v>
      </c>
      <c r="AE120" s="162">
        <f t="shared" ca="1" si="51"/>
        <v>0.9222579043163226</v>
      </c>
      <c r="AF120" s="85">
        <v>1.3857388307766194E-3</v>
      </c>
      <c r="AG120" s="85">
        <v>1.3882369217906837E-2</v>
      </c>
      <c r="AH120" s="85">
        <v>3.2994608555385733E-3</v>
      </c>
      <c r="AL120" s="149">
        <f t="shared" si="52"/>
        <v>44027</v>
      </c>
      <c r="AM120" s="23">
        <f t="shared" si="53"/>
        <v>0</v>
      </c>
    </row>
    <row r="121" spans="1:39">
      <c r="A121" s="7">
        <f t="shared" si="55"/>
        <v>44028</v>
      </c>
      <c r="B121" s="8">
        <f t="shared" ca="1" si="37"/>
        <v>11821297.708932618</v>
      </c>
      <c r="C121" s="144">
        <f t="shared" si="29"/>
        <v>0</v>
      </c>
      <c r="D121" s="136"/>
      <c r="E121" s="136"/>
      <c r="F121" s="78">
        <f ca="1">IF(AD120&gt;1,0,IF(AE120&gt;=1,U$2,T$2))</f>
        <v>0</v>
      </c>
      <c r="G121" s="29">
        <f t="shared" ca="1" si="30"/>
        <v>2686885.4387637265</v>
      </c>
      <c r="H121" s="8">
        <f t="shared" ca="1" si="38"/>
        <v>19076886.615222458</v>
      </c>
      <c r="I121" s="8">
        <f t="shared" ca="1" si="39"/>
        <v>83931213.733421594</v>
      </c>
      <c r="J121" s="8">
        <f t="shared" ca="1" si="40"/>
        <v>175296.80811841099</v>
      </c>
      <c r="K121" s="12">
        <f t="shared" ca="1" si="41"/>
        <v>0.91625269727703373</v>
      </c>
      <c r="L121" s="48"/>
      <c r="M121" s="38">
        <f ca="1">IF(AND(I$2&gt;0,R114&lt;F114-0.06),0,IF(AND(N121&gt;=L$9,I$2&gt;0),0,IF(OR(AND(N121&gt;=C$1,N121&lt;D$1),N121&gt;=E$1),0,1)))</f>
        <v>1</v>
      </c>
      <c r="N121" s="178">
        <f t="shared" si="54"/>
        <v>44028</v>
      </c>
      <c r="O121" s="11">
        <f t="shared" ca="1" si="31"/>
        <v>0.24685651098065176</v>
      </c>
      <c r="P121" s="11" t="str">
        <f t="shared" si="32"/>
        <v/>
      </c>
      <c r="Q121" s="11">
        <f t="shared" ca="1" si="42"/>
        <v>0.05</v>
      </c>
      <c r="R121" s="32">
        <f t="shared" ca="1" si="43"/>
        <v>0.52683638247854547</v>
      </c>
      <c r="S121" s="32">
        <v>5.491860084717332E-4</v>
      </c>
      <c r="T121" s="32">
        <f t="shared" ca="1" si="33"/>
        <v>5.6108490044771933E-2</v>
      </c>
      <c r="U121" s="32">
        <f t="shared" si="34"/>
        <v>0.14084507042253522</v>
      </c>
      <c r="V121" s="32">
        <f t="shared" ca="1" si="44"/>
        <v>0</v>
      </c>
      <c r="W121" s="8">
        <f t="shared" ca="1" si="35"/>
        <v>1057650.0950106324</v>
      </c>
      <c r="X121" s="8">
        <f t="shared" ca="1" si="47"/>
        <v>65911977.213209793</v>
      </c>
      <c r="Y121" s="22">
        <f t="shared" ca="1" si="36"/>
        <v>0.75314348901934824</v>
      </c>
      <c r="Z121" s="8">
        <f t="shared" ca="1" si="45"/>
        <v>19076886.615222458</v>
      </c>
      <c r="AA121" s="12">
        <f t="shared" ca="1" si="46"/>
        <v>1.1428281613311717</v>
      </c>
      <c r="AB121" s="158">
        <f t="shared" si="48"/>
        <v>135100</v>
      </c>
      <c r="AC121" s="160">
        <f t="shared" si="49"/>
        <v>2.6490000000000142E-2</v>
      </c>
      <c r="AD121" s="162">
        <f t="shared" ca="1" si="50"/>
        <v>0.91925530079667817</v>
      </c>
      <c r="AE121" s="162">
        <f t="shared" ca="1" si="51"/>
        <v>0.91625269727703373</v>
      </c>
      <c r="AF121" s="85">
        <v>1.2770899160545318E-3</v>
      </c>
      <c r="AG121" s="85">
        <v>1.3690079569135982E-2</v>
      </c>
      <c r="AH121" s="85">
        <v>2.9694133254304219E-3</v>
      </c>
      <c r="AL121" s="149">
        <f t="shared" si="52"/>
        <v>44028</v>
      </c>
      <c r="AM121" s="23">
        <f t="shared" si="53"/>
        <v>0</v>
      </c>
    </row>
    <row r="122" spans="1:39">
      <c r="A122" s="7">
        <f t="shared" si="55"/>
        <v>44029</v>
      </c>
      <c r="B122" s="8">
        <f t="shared" ca="1" si="37"/>
        <v>11997145.282542735</v>
      </c>
      <c r="C122" s="144">
        <f t="shared" si="29"/>
        <v>0</v>
      </c>
      <c r="D122" s="136"/>
      <c r="E122" s="136"/>
      <c r="F122" s="78">
        <f ca="1">IF(AD121&gt;1,S$2,T$2)</f>
        <v>0.6</v>
      </c>
      <c r="G122" s="29">
        <f t="shared" ca="1" si="30"/>
        <v>2713768.2102596713</v>
      </c>
      <c r="H122" s="8">
        <f t="shared" ca="1" si="38"/>
        <v>19267754.292843666</v>
      </c>
      <c r="I122" s="8">
        <f t="shared" ca="1" si="39"/>
        <v>85179731.506053433</v>
      </c>
      <c r="J122" s="8">
        <f t="shared" ca="1" si="40"/>
        <v>175847.57361011792</v>
      </c>
      <c r="K122" s="12">
        <f t="shared" ca="1" si="41"/>
        <v>0.91182084546321751</v>
      </c>
      <c r="L122" s="48"/>
      <c r="M122" s="39">
        <f ca="1">IF(AND(I$2&gt;0,R115&lt;F115-0.1),0,IF(AND(N122&gt;=L$10,I$2&gt;0),0,IF(OR(AND(N122&gt;=C$1,N122&lt;D$1),N122&gt;=E$1),0,1)))</f>
        <v>1</v>
      </c>
      <c r="N122" s="178">
        <f t="shared" si="54"/>
        <v>44029</v>
      </c>
      <c r="O122" s="11">
        <f t="shared" ca="1" si="31"/>
        <v>0.25052862207662774</v>
      </c>
      <c r="P122" s="11" t="str">
        <f t="shared" si="32"/>
        <v/>
      </c>
      <c r="Q122" s="11">
        <f t="shared" ca="1" si="42"/>
        <v>0.05</v>
      </c>
      <c r="R122" s="32">
        <f t="shared" ca="1" si="43"/>
        <v>0.53032722927231379</v>
      </c>
      <c r="S122" s="32">
        <v>5.4082999724194987E-4</v>
      </c>
      <c r="T122" s="32">
        <f t="shared" ca="1" si="33"/>
        <v>5.6669865567187255E-2</v>
      </c>
      <c r="U122" s="32">
        <f t="shared" si="34"/>
        <v>0.14084507042253522</v>
      </c>
      <c r="V122" s="32">
        <f t="shared" ca="1" si="44"/>
        <v>0</v>
      </c>
      <c r="W122" s="8">
        <f t="shared" ca="1" si="35"/>
        <v>1053764.9716220507</v>
      </c>
      <c r="X122" s="8">
        <f t="shared" ca="1" si="47"/>
        <v>66965742.184831843</v>
      </c>
      <c r="Y122" s="22">
        <f t="shared" ca="1" si="36"/>
        <v>0.74947137792337226</v>
      </c>
      <c r="Z122" s="8">
        <f t="shared" ca="1" si="45"/>
        <v>19267754.292843666</v>
      </c>
      <c r="AA122" s="12">
        <f t="shared" ca="1" si="46"/>
        <v>1.1428281613311717</v>
      </c>
      <c r="AB122" s="158">
        <f t="shared" si="48"/>
        <v>135400</v>
      </c>
      <c r="AC122" s="160">
        <f t="shared" si="49"/>
        <v>2.6460000000000143E-2</v>
      </c>
      <c r="AD122" s="162">
        <f t="shared" ca="1" si="50"/>
        <v>0.91403677137012562</v>
      </c>
      <c r="AE122" s="162">
        <f t="shared" ca="1" si="51"/>
        <v>0.91182084546321751</v>
      </c>
      <c r="AF122" s="85">
        <v>1.1828605506292197E-3</v>
      </c>
      <c r="AG122" s="85">
        <v>1.3514520582124157E-2</v>
      </c>
      <c r="AH122" s="85">
        <v>2.6800123326081726E-3</v>
      </c>
      <c r="AL122" s="149">
        <f t="shared" si="52"/>
        <v>44029</v>
      </c>
      <c r="AM122" s="23">
        <f t="shared" si="53"/>
        <v>0</v>
      </c>
    </row>
    <row r="123" spans="1:39">
      <c r="A123" s="7">
        <f t="shared" si="55"/>
        <v>44030</v>
      </c>
      <c r="B123" s="8">
        <f t="shared" ca="1" si="37"/>
        <v>12173893.169962034</v>
      </c>
      <c r="C123" s="144">
        <f t="shared" si="29"/>
        <v>0</v>
      </c>
      <c r="D123" s="136"/>
      <c r="E123" s="136"/>
      <c r="F123" s="78">
        <f ca="1">IF(AD122&gt;1,0,IF(AE122&gt;=1,U$2,T$2))</f>
        <v>0.6</v>
      </c>
      <c r="G123" s="29">
        <f t="shared" ca="1" si="30"/>
        <v>2742098.4960420616</v>
      </c>
      <c r="H123" s="8">
        <f t="shared" ca="1" si="38"/>
        <v>19468899.321898635</v>
      </c>
      <c r="I123" s="8">
        <f t="shared" ca="1" si="39"/>
        <v>86434641.506730452</v>
      </c>
      <c r="J123" s="8">
        <f t="shared" ca="1" si="40"/>
        <v>176747.88741929829</v>
      </c>
      <c r="K123" s="12">
        <f t="shared" ca="1" si="41"/>
        <v>0.90737506920280342</v>
      </c>
      <c r="L123" s="48"/>
      <c r="M123" s="47">
        <f ca="1">IF(AND(I$2&gt;0,R116&lt;F116-0.12),0,IF(AND(N123&gt;=L$4,I$2&gt;0),0,IF(OR(AND(N123&gt;=C$1,N123&lt;D$1),N123&gt;=E$1),0,1)))</f>
        <v>1</v>
      </c>
      <c r="N123" s="178">
        <f t="shared" si="54"/>
        <v>44030</v>
      </c>
      <c r="O123" s="11">
        <f t="shared" ca="1" si="31"/>
        <v>0.25421953384332485</v>
      </c>
      <c r="P123" s="11" t="str">
        <f t="shared" si="32"/>
        <v/>
      </c>
      <c r="Q123" s="11">
        <f t="shared" ca="1" si="42"/>
        <v>0.05</v>
      </c>
      <c r="R123" s="32">
        <f t="shared" ca="1" si="43"/>
        <v>0.53407268423280829</v>
      </c>
      <c r="S123" s="32">
        <v>5.3387107722304198E-4</v>
      </c>
      <c r="T123" s="32">
        <f t="shared" ca="1" si="33"/>
        <v>5.7261468593819517E-2</v>
      </c>
      <c r="U123" s="32">
        <f t="shared" si="34"/>
        <v>0.14084507042253522</v>
      </c>
      <c r="V123" s="32">
        <f t="shared" ca="1" si="44"/>
        <v>0</v>
      </c>
      <c r="W123" s="8">
        <f t="shared" ca="1" si="35"/>
        <v>1049376.3974912467</v>
      </c>
      <c r="X123" s="8">
        <f t="shared" ca="1" si="47"/>
        <v>68015118.582323089</v>
      </c>
      <c r="Y123" s="22">
        <f t="shared" ca="1" si="36"/>
        <v>0.74578046615667515</v>
      </c>
      <c r="Z123" s="8">
        <f t="shared" ca="1" si="45"/>
        <v>19468899.321898635</v>
      </c>
      <c r="AA123" s="12">
        <f t="shared" ca="1" si="46"/>
        <v>1.1428281613311717</v>
      </c>
      <c r="AB123" s="158">
        <f t="shared" si="48"/>
        <v>135700</v>
      </c>
      <c r="AC123" s="160">
        <f t="shared" si="49"/>
        <v>2.6430000000000144E-2</v>
      </c>
      <c r="AD123" s="162">
        <f t="shared" ca="1" si="50"/>
        <v>0.90959795733301041</v>
      </c>
      <c r="AE123" s="162">
        <f t="shared" ca="1" si="51"/>
        <v>0.90737506920280342</v>
      </c>
      <c r="AF123" s="85">
        <v>1.101141347412635E-3</v>
      </c>
      <c r="AG123" s="85">
        <v>1.3354173563619154E-2</v>
      </c>
      <c r="AH123" s="85">
        <v>2.4262910340210261E-3</v>
      </c>
      <c r="AL123" s="149">
        <f t="shared" si="52"/>
        <v>44030</v>
      </c>
      <c r="AM123" s="23">
        <f t="shared" si="53"/>
        <v>0</v>
      </c>
    </row>
    <row r="124" spans="1:39">
      <c r="A124" s="7">
        <f t="shared" si="55"/>
        <v>44031</v>
      </c>
      <c r="B124" s="8">
        <f t="shared" ca="1" si="37"/>
        <v>12351615.442291111</v>
      </c>
      <c r="C124" s="144">
        <f t="shared" si="29"/>
        <v>0</v>
      </c>
      <c r="D124" s="136"/>
      <c r="E124" s="136"/>
      <c r="F124" s="78">
        <f ca="1">IF(AD123&gt;1,0,IF(AE123&gt;=1,U$2,T$2))</f>
        <v>0.6</v>
      </c>
      <c r="G124" s="29">
        <f t="shared" ca="1" si="30"/>
        <v>2772021.2757667368</v>
      </c>
      <c r="H124" s="8">
        <f t="shared" ca="1" si="38"/>
        <v>19681351.057943832</v>
      </c>
      <c r="I124" s="8">
        <f t="shared" ca="1" si="39"/>
        <v>87696469.640266895</v>
      </c>
      <c r="J124" s="8">
        <f t="shared" ca="1" si="40"/>
        <v>177722.27232907637</v>
      </c>
      <c r="K124" s="12">
        <f t="shared" ca="1" si="41"/>
        <v>0.90290653121939468</v>
      </c>
      <c r="L124" s="48"/>
      <c r="M124" s="46">
        <f ca="1">IF(AND(I$2&gt;0,R117&lt;F117-0.12),0,IF(AND(N124&gt;=L$5,I$2&gt;0),0,IF(OR(AND(N124&gt;=C$1,N124&lt;D$1),N124&gt;=E$1),0,1)))</f>
        <v>1</v>
      </c>
      <c r="N124" s="178">
        <f t="shared" si="54"/>
        <v>44031</v>
      </c>
      <c r="O124" s="11">
        <f t="shared" ca="1" si="31"/>
        <v>0.25793079305960853</v>
      </c>
      <c r="P124" s="11" t="str">
        <f t="shared" si="32"/>
        <v/>
      </c>
      <c r="Q124" s="11">
        <f t="shared" ca="1" si="42"/>
        <v>0.05</v>
      </c>
      <c r="R124" s="32">
        <f t="shared" ca="1" si="43"/>
        <v>0.53809824764884018</v>
      </c>
      <c r="S124" s="32">
        <v>5.2807542463802605E-4</v>
      </c>
      <c r="T124" s="32">
        <f t="shared" ca="1" si="33"/>
        <v>5.7886326641011274E-2</v>
      </c>
      <c r="U124" s="32">
        <f t="shared" si="34"/>
        <v>0.14084507042253522</v>
      </c>
      <c r="V124" s="32">
        <f t="shared" ca="1" si="44"/>
        <v>0</v>
      </c>
      <c r="W124" s="8">
        <f t="shared" ca="1" si="35"/>
        <v>1044490.6423690873</v>
      </c>
      <c r="X124" s="8">
        <f t="shared" ca="1" si="47"/>
        <v>69059609.224692181</v>
      </c>
      <c r="Y124" s="22">
        <f t="shared" ca="1" si="36"/>
        <v>0.74206920694039147</v>
      </c>
      <c r="Z124" s="8">
        <f t="shared" ca="1" si="45"/>
        <v>19681351.057943832</v>
      </c>
      <c r="AA124" s="12">
        <f t="shared" ca="1" si="46"/>
        <v>1.1428281613311717</v>
      </c>
      <c r="AB124" s="158">
        <f t="shared" si="48"/>
        <v>136000</v>
      </c>
      <c r="AC124" s="160">
        <f t="shared" si="49"/>
        <v>2.6400000000000146E-2</v>
      </c>
      <c r="AD124" s="162">
        <f t="shared" ca="1" si="50"/>
        <v>0.90514080021109899</v>
      </c>
      <c r="AE124" s="162">
        <f t="shared" ca="1" si="51"/>
        <v>0.90290653121939468</v>
      </c>
      <c r="AF124" s="85">
        <v>1.0302746572487143E-3</v>
      </c>
      <c r="AG124" s="85">
        <v>1.3207653741939218E-2</v>
      </c>
      <c r="AH124" s="85">
        <v>2.203880655140671E-3</v>
      </c>
      <c r="AL124" s="149">
        <f t="shared" si="52"/>
        <v>44031</v>
      </c>
      <c r="AM124" s="23">
        <f t="shared" si="53"/>
        <v>0</v>
      </c>
    </row>
    <row r="125" spans="1:39">
      <c r="A125" s="7">
        <f t="shared" si="55"/>
        <v>44032</v>
      </c>
      <c r="B125" s="8">
        <f t="shared" ca="1" si="37"/>
        <v>12530392.307617461</v>
      </c>
      <c r="C125" s="144">
        <f t="shared" si="29"/>
        <v>0</v>
      </c>
      <c r="D125" s="136"/>
      <c r="E125" s="136"/>
      <c r="F125" s="78">
        <f ca="1">IF(AD124&gt;1,S$2,T$2)</f>
        <v>0.6</v>
      </c>
      <c r="G125" s="29">
        <f t="shared" ca="1" si="30"/>
        <v>2803686.783012934</v>
      </c>
      <c r="H125" s="8">
        <f t="shared" ca="1" si="38"/>
        <v>19906176.159391832</v>
      </c>
      <c r="I125" s="8">
        <f t="shared" ca="1" si="39"/>
        <v>88965785.384083986</v>
      </c>
      <c r="J125" s="8">
        <f t="shared" ca="1" si="40"/>
        <v>178776.86532635041</v>
      </c>
      <c r="K125" s="12">
        <f t="shared" ca="1" si="41"/>
        <v>0.89841335884830886</v>
      </c>
      <c r="L125" s="48"/>
      <c r="M125" s="38">
        <f ca="1">IF(AND(I$2&gt;0,R118&lt;F118),0,IF(AND(N125&gt;=L$6,I$2&gt;0),0,IF(OR(AND(N125&gt;=C$1,N125&lt;D$1),N125&gt;=E$1),0,1)))</f>
        <v>1</v>
      </c>
      <c r="N125" s="178">
        <f t="shared" si="54"/>
        <v>44032</v>
      </c>
      <c r="O125" s="11">
        <f t="shared" ca="1" si="31"/>
        <v>0.26166407465907054</v>
      </c>
      <c r="P125" s="11" t="str">
        <f t="shared" si="32"/>
        <v/>
      </c>
      <c r="Q125" s="11">
        <f t="shared" ca="1" si="42"/>
        <v>0.05</v>
      </c>
      <c r="R125" s="32">
        <f t="shared" ca="1" si="43"/>
        <v>0.54243008413830873</v>
      </c>
      <c r="S125" s="32">
        <v>5.2324834762984855E-4</v>
      </c>
      <c r="T125" s="32">
        <f t="shared" ca="1" si="33"/>
        <v>5.8547576939387738E-2</v>
      </c>
      <c r="U125" s="32">
        <f t="shared" si="34"/>
        <v>0.14084507042253522</v>
      </c>
      <c r="V125" s="32">
        <f t="shared" ca="1" si="44"/>
        <v>0</v>
      </c>
      <c r="W125" s="8">
        <f t="shared" ca="1" si="35"/>
        <v>1039111.7408941095</v>
      </c>
      <c r="X125" s="8">
        <f t="shared" ca="1" si="47"/>
        <v>70098720.96558629</v>
      </c>
      <c r="Y125" s="22">
        <f t="shared" ca="1" si="36"/>
        <v>0.7383359253409294</v>
      </c>
      <c r="Z125" s="8">
        <f t="shared" ca="1" si="45"/>
        <v>19906176.159391832</v>
      </c>
      <c r="AA125" s="12">
        <f t="shared" ca="1" si="46"/>
        <v>1.1428281613311717</v>
      </c>
      <c r="AB125" s="158">
        <f t="shared" si="48"/>
        <v>136300</v>
      </c>
      <c r="AC125" s="160">
        <f t="shared" si="49"/>
        <v>2.6370000000000147E-2</v>
      </c>
      <c r="AD125" s="162">
        <f t="shared" ca="1" si="50"/>
        <v>0.90065994503385172</v>
      </c>
      <c r="AE125" s="162">
        <f t="shared" ca="1" si="51"/>
        <v>0.89841335884830886</v>
      </c>
      <c r="AF125" s="85">
        <v>9.6882164292908749E-4</v>
      </c>
      <c r="AG125" s="85">
        <v>1.3073699052976418E-2</v>
      </c>
      <c r="AH125" s="85">
        <v>2.0089405058274687E-3</v>
      </c>
      <c r="AL125" s="149">
        <f t="shared" si="52"/>
        <v>44032</v>
      </c>
      <c r="AM125" s="23">
        <f t="shared" si="53"/>
        <v>0</v>
      </c>
    </row>
    <row r="126" spans="1:39">
      <c r="A126" s="7">
        <f t="shared" si="55"/>
        <v>44033</v>
      </c>
      <c r="B126" s="8">
        <f t="shared" ca="1" si="37"/>
        <v>12710311.569037838</v>
      </c>
      <c r="C126" s="144">
        <f t="shared" si="29"/>
        <v>0</v>
      </c>
      <c r="D126" s="136"/>
      <c r="E126" s="136"/>
      <c r="F126" s="78">
        <f ca="1">IF(AD125&gt;1,0,IF(AE125&gt;=1,U$2,T$2))</f>
        <v>0.6</v>
      </c>
      <c r="G126" s="29">
        <f t="shared" ca="1" si="30"/>
        <v>2837252.2781101963</v>
      </c>
      <c r="H126" s="8">
        <f t="shared" ca="1" si="38"/>
        <v>20144491.174582392</v>
      </c>
      <c r="I126" s="8">
        <f t="shared" ca="1" si="39"/>
        <v>90243212.140168652</v>
      </c>
      <c r="J126" s="8">
        <f t="shared" ca="1" si="40"/>
        <v>179919.26142037573</v>
      </c>
      <c r="K126" s="12">
        <f t="shared" ca="1" si="41"/>
        <v>0.89389352426963353</v>
      </c>
      <c r="L126" s="48"/>
      <c r="M126" s="38">
        <f ca="1">IF(AND(I$2&gt;0,R119&lt;F119-0.02),0,IF(AND(N126&gt;=L$7,I$2&gt;0),0,IF(OR(AND(N126&gt;=C$1,N126&lt;D$1),N126&gt;=E$1),0,1)))</f>
        <v>1</v>
      </c>
      <c r="N126" s="178">
        <f t="shared" si="54"/>
        <v>44033</v>
      </c>
      <c r="O126" s="11">
        <f t="shared" ca="1" si="31"/>
        <v>0.26542121217696663</v>
      </c>
      <c r="P126" s="11" t="str">
        <f t="shared" si="32"/>
        <v/>
      </c>
      <c r="Q126" s="11">
        <f t="shared" ca="1" si="42"/>
        <v>0.05</v>
      </c>
      <c r="R126" s="32">
        <f t="shared" ca="1" si="43"/>
        <v>0.54709535143062227</v>
      </c>
      <c r="S126" s="32">
        <v>5.1922773380674468E-4</v>
      </c>
      <c r="T126" s="32">
        <f t="shared" ca="1" si="33"/>
        <v>5.9248503454654093E-2</v>
      </c>
      <c r="U126" s="32">
        <f t="shared" si="34"/>
        <v>0.14084507042253522</v>
      </c>
      <c r="V126" s="32">
        <f t="shared" ca="1" si="44"/>
        <v>0</v>
      </c>
      <c r="W126" s="8">
        <f t="shared" ca="1" si="35"/>
        <v>1438640.5693563423</v>
      </c>
      <c r="X126" s="8">
        <f t="shared" ca="1" si="47"/>
        <v>71537361.534942627</v>
      </c>
      <c r="Y126" s="22">
        <f t="shared" ca="1" si="36"/>
        <v>0.73457878782303343</v>
      </c>
      <c r="Z126" s="8">
        <f t="shared" ca="1" si="45"/>
        <v>20144491.174582392</v>
      </c>
      <c r="AA126" s="12">
        <f t="shared" ca="1" si="46"/>
        <v>1.1428281613311717</v>
      </c>
      <c r="AB126" s="158">
        <f t="shared" si="48"/>
        <v>136600</v>
      </c>
      <c r="AC126" s="160">
        <f t="shared" si="49"/>
        <v>2.6340000000000148E-2</v>
      </c>
      <c r="AD126" s="162">
        <f t="shared" ca="1" si="50"/>
        <v>0.89615344155897114</v>
      </c>
      <c r="AE126" s="162">
        <f t="shared" ca="1" si="51"/>
        <v>0.89389352426963353</v>
      </c>
      <c r="AF126" s="85">
        <v>9.1553359804619563E-4</v>
      </c>
      <c r="AG126" s="85">
        <v>1.2951159775963899E-2</v>
      </c>
      <c r="AH126" s="85">
        <v>1.8380957069594002E-3</v>
      </c>
      <c r="AL126" s="149">
        <f t="shared" si="52"/>
        <v>44033</v>
      </c>
      <c r="AM126" s="23">
        <f t="shared" si="53"/>
        <v>0</v>
      </c>
    </row>
    <row r="127" spans="1:39">
      <c r="A127" s="7">
        <f t="shared" si="55"/>
        <v>44034</v>
      </c>
      <c r="B127" s="8">
        <f t="shared" ca="1" si="37"/>
        <v>12891468.814617978</v>
      </c>
      <c r="C127" s="144">
        <f t="shared" si="29"/>
        <v>0</v>
      </c>
      <c r="D127" s="136"/>
      <c r="E127" s="136"/>
      <c r="F127" s="78">
        <f ca="1">IF(AD126&gt;1,S$2,T$2)</f>
        <v>0.6</v>
      </c>
      <c r="G127" s="29">
        <f t="shared" ca="1" si="30"/>
        <v>2815784.0913866269</v>
      </c>
      <c r="H127" s="8">
        <f t="shared" ca="1" si="38"/>
        <v>19992067.048845049</v>
      </c>
      <c r="I127" s="8">
        <f t="shared" ca="1" si="39"/>
        <v>91529428.58378765</v>
      </c>
      <c r="J127" s="8">
        <f t="shared" ca="1" si="40"/>
        <v>181157.24558014068</v>
      </c>
      <c r="K127" s="12">
        <f t="shared" ca="1" si="41"/>
        <v>0.88934480764652346</v>
      </c>
      <c r="L127" s="48"/>
      <c r="M127" s="38">
        <f ca="1">IF(AND(I$2&gt;0,R120&lt;F120-0.04),0,IF(AND(N127&gt;=L$8,I$2&gt;0),0,IF(OR(AND(N127&gt;=C$1,N127&lt;D$1),N127&gt;=E$1),0,1)))</f>
        <v>1</v>
      </c>
      <c r="N127" s="178">
        <f t="shared" si="54"/>
        <v>44034</v>
      </c>
      <c r="O127" s="11">
        <f t="shared" ca="1" si="31"/>
        <v>0.26920420171702247</v>
      </c>
      <c r="P127" s="11" t="str">
        <f t="shared" si="32"/>
        <v/>
      </c>
      <c r="Q127" s="11">
        <f t="shared" ca="1" si="42"/>
        <v>0.05</v>
      </c>
      <c r="R127" s="32">
        <f t="shared" ca="1" si="43"/>
        <v>0.54114886372814153</v>
      </c>
      <c r="S127" s="32">
        <v>5.1587859534290214E-4</v>
      </c>
      <c r="T127" s="32">
        <f t="shared" ca="1" si="33"/>
        <v>5.8800197202485437E-2</v>
      </c>
      <c r="U127" s="32">
        <f t="shared" si="34"/>
        <v>0.14084507042253522</v>
      </c>
      <c r="V127" s="32">
        <f t="shared" ca="1" si="44"/>
        <v>0</v>
      </c>
      <c r="W127" s="8">
        <f t="shared" ca="1" si="35"/>
        <v>1468537.7263091989</v>
      </c>
      <c r="X127" s="8">
        <f t="shared" ca="1" si="47"/>
        <v>73005899.261251822</v>
      </c>
      <c r="Y127" s="22">
        <f t="shared" ca="1" si="36"/>
        <v>0.73079579828297758</v>
      </c>
      <c r="Z127" s="8">
        <f t="shared" ca="1" si="45"/>
        <v>19992067.048845049</v>
      </c>
      <c r="AA127" s="12">
        <f t="shared" ca="1" si="46"/>
        <v>1.1428281613311717</v>
      </c>
      <c r="AB127" s="158">
        <f t="shared" si="48"/>
        <v>136900</v>
      </c>
      <c r="AC127" s="160">
        <f t="shared" si="49"/>
        <v>2.6310000000000149E-2</v>
      </c>
      <c r="AD127" s="162">
        <f t="shared" ca="1" si="50"/>
        <v>0.89161916595807855</v>
      </c>
      <c r="AE127" s="162">
        <f t="shared" ca="1" si="51"/>
        <v>0.88934480764652346</v>
      </c>
      <c r="AF127" s="85">
        <v>8.6932697655795887E-4</v>
      </c>
      <c r="AG127" s="85">
        <v>1.283898896891611E-2</v>
      </c>
      <c r="AH127" s="85">
        <v>1.6883818968253883E-3</v>
      </c>
      <c r="AL127" s="149">
        <f t="shared" si="52"/>
        <v>44034</v>
      </c>
      <c r="AM127" s="23">
        <f t="shared" si="53"/>
        <v>0</v>
      </c>
    </row>
    <row r="128" spans="1:39">
      <c r="A128" s="7">
        <f t="shared" si="55"/>
        <v>44035</v>
      </c>
      <c r="B128" s="8">
        <f t="shared" ca="1" si="37"/>
        <v>13070340.454698578</v>
      </c>
      <c r="C128" s="144">
        <f t="shared" si="29"/>
        <v>0</v>
      </c>
      <c r="D128" s="136"/>
      <c r="E128" s="136"/>
      <c r="F128" s="78">
        <f ca="1">IF(AD127&gt;1,0,IF(AE127&gt;=1,U$2,T$2))</f>
        <v>0.6</v>
      </c>
      <c r="G128" s="29">
        <f t="shared" ca="1" si="30"/>
        <v>2787819.4319870565</v>
      </c>
      <c r="H128" s="8">
        <f t="shared" ca="1" si="38"/>
        <v>19793517.967108101</v>
      </c>
      <c r="I128" s="8">
        <f t="shared" ca="1" si="39"/>
        <v>92799417.228359893</v>
      </c>
      <c r="J128" s="8">
        <f t="shared" ca="1" si="40"/>
        <v>178871.64008059862</v>
      </c>
      <c r="K128" s="12">
        <f t="shared" ca="1" si="41"/>
        <v>0.88476479232263916</v>
      </c>
      <c r="L128" s="48"/>
      <c r="M128" s="38">
        <f ca="1">IF(AND(I$2&gt;0,R121&lt;F121-0.06),0,IF(AND(N128&gt;=L$9,I$2&gt;0),0,IF(OR(AND(N128&gt;=C$1,N128&lt;D$1),N128&gt;=E$1),0,1)))</f>
        <v>1</v>
      </c>
      <c r="N128" s="178">
        <f t="shared" si="54"/>
        <v>44035</v>
      </c>
      <c r="O128" s="11">
        <f t="shared" ca="1" si="31"/>
        <v>0.27293946243635264</v>
      </c>
      <c r="P128" s="11" t="str">
        <f t="shared" si="32"/>
        <v/>
      </c>
      <c r="Q128" s="11">
        <f t="shared" ca="1" si="42"/>
        <v>0.05</v>
      </c>
      <c r="R128" s="32">
        <f t="shared" ca="1" si="43"/>
        <v>0.53399340140393781</v>
      </c>
      <c r="S128" s="32">
        <v>5.1308852893227144E-4</v>
      </c>
      <c r="T128" s="32">
        <f t="shared" ca="1" si="33"/>
        <v>5.8216229315023828E-2</v>
      </c>
      <c r="U128" s="32">
        <f t="shared" si="34"/>
        <v>0.14084507042253522</v>
      </c>
      <c r="V128" s="32">
        <f t="shared" ca="1" si="44"/>
        <v>0</v>
      </c>
      <c r="W128" s="8">
        <f t="shared" ca="1" si="35"/>
        <v>1498664.885550993</v>
      </c>
      <c r="X128" s="8">
        <f t="shared" ca="1" si="47"/>
        <v>74504564.146802813</v>
      </c>
      <c r="Y128" s="22">
        <f t="shared" ca="1" si="36"/>
        <v>0.72706053756364741</v>
      </c>
      <c r="Z128" s="8">
        <f t="shared" ca="1" si="45"/>
        <v>19793517.967108101</v>
      </c>
      <c r="AA128" s="12">
        <f t="shared" ca="1" si="46"/>
        <v>1.1428281613311717</v>
      </c>
      <c r="AB128" s="158">
        <f t="shared" si="48"/>
        <v>137200</v>
      </c>
      <c r="AC128" s="160">
        <f t="shared" si="49"/>
        <v>2.628000000000015E-2</v>
      </c>
      <c r="AD128" s="162">
        <f t="shared" ca="1" si="50"/>
        <v>0.88705479998458125</v>
      </c>
      <c r="AE128" s="162">
        <f t="shared" ca="1" si="51"/>
        <v>0.88476479232263916</v>
      </c>
      <c r="AF128" s="85">
        <v>8.2926166354040218E-4</v>
      </c>
      <c r="AG128" s="85">
        <v>1.2736233653949221E-2</v>
      </c>
      <c r="AH128" s="85">
        <v>1.5571962242003194E-3</v>
      </c>
      <c r="AL128" s="149">
        <f t="shared" si="52"/>
        <v>44035</v>
      </c>
      <c r="AM128" s="23">
        <f t="shared" si="53"/>
        <v>0</v>
      </c>
    </row>
    <row r="129" spans="1:39">
      <c r="A129" s="7">
        <f t="shared" si="55"/>
        <v>44036</v>
      </c>
      <c r="B129" s="8">
        <f t="shared" ca="1" si="37"/>
        <v>13246523.631896796</v>
      </c>
      <c r="C129" s="144">
        <f t="shared" si="29"/>
        <v>0</v>
      </c>
      <c r="D129" s="136"/>
      <c r="E129" s="136"/>
      <c r="F129" s="78">
        <f ca="1">IF(AD128&gt;1,S$2,T$2)</f>
        <v>0.6</v>
      </c>
      <c r="G129" s="29">
        <f t="shared" ca="1" si="30"/>
        <v>2752923.0478400639</v>
      </c>
      <c r="H129" s="8">
        <f t="shared" ca="1" si="38"/>
        <v>19545753.639664453</v>
      </c>
      <c r="I129" s="8">
        <f t="shared" ca="1" si="39"/>
        <v>94050317.786467239</v>
      </c>
      <c r="J129" s="8">
        <f t="shared" ca="1" si="40"/>
        <v>176183.17719821757</v>
      </c>
      <c r="K129" s="12">
        <f t="shared" ca="1" si="41"/>
        <v>0.88024256164975656</v>
      </c>
      <c r="L129" s="48"/>
      <c r="M129" s="39">
        <f ca="1">IF(AND(I$2&gt;0,R122&lt;F122-0.1),0,IF(AND(N129&gt;=L$10,I$2&gt;0),0,IF(OR(AND(N129&gt;=C$1,N129&lt;D$1),N129&gt;=E$1),0,1)))</f>
        <v>1</v>
      </c>
      <c r="N129" s="178">
        <f t="shared" si="54"/>
        <v>44036</v>
      </c>
      <c r="O129" s="11">
        <f t="shared" ca="1" si="31"/>
        <v>0.27661858172490367</v>
      </c>
      <c r="P129" s="11" t="str">
        <f t="shared" si="32"/>
        <v/>
      </c>
      <c r="Q129" s="11">
        <f t="shared" ca="1" si="42"/>
        <v>0.05</v>
      </c>
      <c r="R129" s="32">
        <f t="shared" ca="1" si="43"/>
        <v>0.52555803640583343</v>
      </c>
      <c r="S129" s="32">
        <v>5.1076393734262779E-4</v>
      </c>
      <c r="T129" s="32">
        <f t="shared" ca="1" si="33"/>
        <v>5.7487510704895446E-2</v>
      </c>
      <c r="U129" s="32">
        <f t="shared" si="34"/>
        <v>0.14084507042253522</v>
      </c>
      <c r="V129" s="32">
        <f t="shared" ca="1" si="44"/>
        <v>0</v>
      </c>
      <c r="W129" s="8">
        <f t="shared" ca="1" si="35"/>
        <v>1531000.7527173075</v>
      </c>
      <c r="X129" s="8">
        <f t="shared" ca="1" si="47"/>
        <v>76035564.899520114</v>
      </c>
      <c r="Y129" s="22">
        <f t="shared" ca="1" si="36"/>
        <v>0.72338141827509639</v>
      </c>
      <c r="Z129" s="8">
        <f t="shared" ca="1" si="45"/>
        <v>19545753.639664453</v>
      </c>
      <c r="AA129" s="12">
        <f t="shared" ca="1" si="46"/>
        <v>1.1428281613311717</v>
      </c>
      <c r="AB129" s="158">
        <f t="shared" si="48"/>
        <v>137500</v>
      </c>
      <c r="AC129" s="160">
        <f t="shared" si="49"/>
        <v>2.6250000000000152E-2</v>
      </c>
      <c r="AD129" s="162">
        <f t="shared" ca="1" si="50"/>
        <v>0.8825036769861978</v>
      </c>
      <c r="AE129" s="162">
        <f t="shared" ca="1" si="51"/>
        <v>0.88024256164975656</v>
      </c>
      <c r="AF129" s="85">
        <v>7.9452207517868314E-4</v>
      </c>
      <c r="AG129" s="85">
        <v>1.2642026703814625E-2</v>
      </c>
      <c r="AH129" s="85">
        <v>1.4422539801035796E-3</v>
      </c>
      <c r="AL129" s="149">
        <f t="shared" si="52"/>
        <v>44036</v>
      </c>
      <c r="AM129" s="23">
        <f t="shared" si="53"/>
        <v>0</v>
      </c>
    </row>
    <row r="130" spans="1:39">
      <c r="A130" s="7">
        <f t="shared" si="55"/>
        <v>44037</v>
      </c>
      <c r="B130" s="8">
        <f t="shared" ca="1" si="37"/>
        <v>13419612.205872182</v>
      </c>
      <c r="C130" s="144">
        <f t="shared" si="29"/>
        <v>0</v>
      </c>
      <c r="D130" s="136"/>
      <c r="E130" s="136"/>
      <c r="F130" s="78">
        <f ca="1">IF(AD129&gt;1,0,IF(AE129&gt;=1,U$2,T$2))</f>
        <v>0.6</v>
      </c>
      <c r="G130" s="29">
        <f t="shared" ca="1" si="30"/>
        <v>2710377.7129820255</v>
      </c>
      <c r="H130" s="8">
        <f t="shared" ca="1" si="38"/>
        <v>19243681.762172379</v>
      </c>
      <c r="I130" s="8">
        <f t="shared" ca="1" si="39"/>
        <v>95279246.66169247</v>
      </c>
      <c r="J130" s="8">
        <f t="shared" ca="1" si="40"/>
        <v>173088.57397538522</v>
      </c>
      <c r="K130" s="12">
        <f t="shared" ca="1" si="41"/>
        <v>0.8757883006634275</v>
      </c>
      <c r="L130" s="48"/>
      <c r="M130" s="47">
        <f ca="1">IF(AND(I$2&gt;0,R123&lt;F123-0.12),0,IF(AND(N130&gt;=L$4,I$2&gt;0),0,IF(OR(AND(N130&gt;=C$1,N130&lt;D$1),N130&gt;=E$1),0,1)))</f>
        <v>1</v>
      </c>
      <c r="N130" s="178">
        <f t="shared" si="54"/>
        <v>44037</v>
      </c>
      <c r="O130" s="11">
        <f t="shared" ca="1" si="31"/>
        <v>0.28023307841674255</v>
      </c>
      <c r="P130" s="11" t="str">
        <f t="shared" si="32"/>
        <v/>
      </c>
      <c r="Q130" s="11">
        <f t="shared" ca="1" si="42"/>
        <v>0.05</v>
      </c>
      <c r="R130" s="32">
        <f t="shared" ca="1" si="43"/>
        <v>0.51571918457466703</v>
      </c>
      <c r="S130" s="32">
        <v>5.0882688440394991E-4</v>
      </c>
      <c r="T130" s="32">
        <f t="shared" ca="1" si="33"/>
        <v>5.6599064006389352E-2</v>
      </c>
      <c r="U130" s="32">
        <f t="shared" si="34"/>
        <v>0.14084507042253522</v>
      </c>
      <c r="V130" s="32">
        <f t="shared" ca="1" si="44"/>
        <v>0</v>
      </c>
      <c r="W130" s="8">
        <f t="shared" ca="1" si="35"/>
        <v>1565740.2433924899</v>
      </c>
      <c r="X130" s="8">
        <f t="shared" ca="1" si="47"/>
        <v>77601305.142912596</v>
      </c>
      <c r="Y130" s="22">
        <f t="shared" ca="1" si="36"/>
        <v>0.71976692158325739</v>
      </c>
      <c r="Z130" s="8">
        <f t="shared" ca="1" si="45"/>
        <v>19243681.762172379</v>
      </c>
      <c r="AA130" s="12">
        <f t="shared" ca="1" si="46"/>
        <v>1.1428281613311717</v>
      </c>
      <c r="AB130" s="158">
        <f t="shared" si="48"/>
        <v>137800</v>
      </c>
      <c r="AC130" s="160">
        <f t="shared" si="49"/>
        <v>2.6220000000000153E-2</v>
      </c>
      <c r="AD130" s="162">
        <f t="shared" ca="1" si="50"/>
        <v>0.87801543115659197</v>
      </c>
      <c r="AE130" s="162">
        <f t="shared" ca="1" si="51"/>
        <v>0.8757883006634275</v>
      </c>
      <c r="AF130" s="85">
        <v>7.6440072688903555E-4</v>
      </c>
      <c r="AG130" s="85">
        <v>1.2555579382626391E-2</v>
      </c>
      <c r="AH130" s="85">
        <v>1.3415502693450861E-3</v>
      </c>
      <c r="AL130" s="149">
        <f t="shared" si="52"/>
        <v>44037</v>
      </c>
      <c r="AM130" s="23">
        <f t="shared" si="53"/>
        <v>0</v>
      </c>
    </row>
    <row r="131" spans="1:39">
      <c r="A131" s="7">
        <f t="shared" si="55"/>
        <v>44038</v>
      </c>
      <c r="B131" s="8">
        <f t="shared" ca="1" si="37"/>
        <v>13589163.426687079</v>
      </c>
      <c r="C131" s="144">
        <f t="shared" si="29"/>
        <v>0</v>
      </c>
      <c r="D131" s="136"/>
      <c r="E131" s="136"/>
      <c r="F131" s="78">
        <f ca="1">IF(AD130&gt;1,0,IF(AE130&gt;=1,U$2,T$2))</f>
        <v>0.6</v>
      </c>
      <c r="G131" s="29">
        <f t="shared" ca="1" si="30"/>
        <v>2659402.1389529095</v>
      </c>
      <c r="H131" s="8">
        <f t="shared" ca="1" si="38"/>
        <v>18881755.186565656</v>
      </c>
      <c r="I131" s="8">
        <f t="shared" ca="1" si="39"/>
        <v>96483060.329478234</v>
      </c>
      <c r="J131" s="8">
        <f t="shared" ca="1" si="40"/>
        <v>169551.22081489681</v>
      </c>
      <c r="K131" s="12">
        <f t="shared" ca="1" si="41"/>
        <v>0.87141227739889926</v>
      </c>
      <c r="L131" s="48"/>
      <c r="M131" s="46">
        <f ca="1">IF(AND(I$2&gt;0,R124&lt;F124-0.12),0,IF(AND(N131&gt;=L$5,I$2&gt;0),0,IF(OR(AND(N131&gt;=C$1,N131&lt;D$1),N131&gt;=E$1),0,1)))</f>
        <v>1</v>
      </c>
      <c r="N131" s="178">
        <f t="shared" si="54"/>
        <v>44038</v>
      </c>
      <c r="O131" s="11">
        <f t="shared" ca="1" si="31"/>
        <v>0.28377370685140657</v>
      </c>
      <c r="P131" s="11" t="str">
        <f t="shared" si="32"/>
        <v/>
      </c>
      <c r="Q131" s="11">
        <f t="shared" ca="1" si="42"/>
        <v>0.05</v>
      </c>
      <c r="R131" s="32">
        <f t="shared" ca="1" si="43"/>
        <v>0.50434280969715506</v>
      </c>
      <c r="S131" s="32">
        <v>5.0721247660734533E-4</v>
      </c>
      <c r="T131" s="32">
        <f t="shared" ca="1" si="33"/>
        <v>5.553457407813428E-2</v>
      </c>
      <c r="U131" s="32">
        <f t="shared" si="34"/>
        <v>0.14084507042253522</v>
      </c>
      <c r="V131" s="32">
        <f t="shared" ca="1" si="44"/>
        <v>0</v>
      </c>
      <c r="W131" s="8">
        <f t="shared" ca="1" si="35"/>
        <v>1603086.7452538491</v>
      </c>
      <c r="X131" s="8">
        <f t="shared" ca="1" si="47"/>
        <v>79204391.888166443</v>
      </c>
      <c r="Y131" s="22">
        <f t="shared" ca="1" si="36"/>
        <v>0.71622629314859343</v>
      </c>
      <c r="Z131" s="8">
        <f t="shared" ca="1" si="45"/>
        <v>18881755.186565656</v>
      </c>
      <c r="AA131" s="12">
        <f t="shared" ca="1" si="46"/>
        <v>1.1428281613311717</v>
      </c>
      <c r="AB131" s="158">
        <f t="shared" si="48"/>
        <v>138100</v>
      </c>
      <c r="AC131" s="160">
        <f t="shared" si="49"/>
        <v>2.6190000000000154E-2</v>
      </c>
      <c r="AD131" s="162">
        <f t="shared" ca="1" si="50"/>
        <v>0.87360028903116338</v>
      </c>
      <c r="AE131" s="162">
        <f t="shared" ca="1" si="51"/>
        <v>0.87141227739889926</v>
      </c>
      <c r="AF131" s="85">
        <v>7.3828395317173637E-4</v>
      </c>
      <c r="AG131" s="85">
        <v>1.2476174495642582E-2</v>
      </c>
      <c r="AH131" s="85">
        <v>1.2533261736510329E-3</v>
      </c>
      <c r="AL131" s="149">
        <f t="shared" si="52"/>
        <v>44038</v>
      </c>
      <c r="AM131" s="23">
        <f t="shared" si="53"/>
        <v>0</v>
      </c>
    </row>
    <row r="132" spans="1:39">
      <c r="A132" s="7">
        <f t="shared" si="55"/>
        <v>44039</v>
      </c>
      <c r="B132" s="8">
        <f t="shared" ca="1" si="37"/>
        <v>13754694.546288826</v>
      </c>
      <c r="C132" s="144">
        <f t="shared" ref="C132:C195" si="56">IF(H$2=0,D132,IF(H$2=1,E132,D132-E132))</f>
        <v>0</v>
      </c>
      <c r="D132" s="136"/>
      <c r="E132" s="136"/>
      <c r="F132" s="78">
        <f ca="1">IF(AD131&gt;1,S$2,T$2)</f>
        <v>0.6</v>
      </c>
      <c r="G132" s="29">
        <f t="shared" ref="G132:G195" ca="1" si="57">H132/V$2</f>
        <v>2599146.3930259454</v>
      </c>
      <c r="H132" s="8">
        <f t="shared" ca="1" si="38"/>
        <v>18453939.39048421</v>
      </c>
      <c r="I132" s="8">
        <f t="shared" ca="1" si="39"/>
        <v>97658331.278650641</v>
      </c>
      <c r="J132" s="8">
        <f t="shared" ca="1" si="40"/>
        <v>165531.11960174708</v>
      </c>
      <c r="K132" s="12">
        <f t="shared" ca="1" si="41"/>
        <v>1.2073404397662222</v>
      </c>
      <c r="L132" s="48"/>
      <c r="M132" s="38">
        <f ca="1">IF(AND(I$2&gt;0,R125&lt;F125),0,IF(AND(N132&gt;=L$6,I$2&gt;0),0,IF(OR(AND(N132&gt;=C$1,N132&lt;D$1),N132&gt;=E$1),0,1)))</f>
        <v>0</v>
      </c>
      <c r="N132" s="178">
        <f t="shared" si="54"/>
        <v>44039</v>
      </c>
      <c r="O132" s="11">
        <f t="shared" ref="O132:O195" ca="1" si="58">I132/W$2</f>
        <v>0.28723038611367835</v>
      </c>
      <c r="P132" s="11" t="str">
        <f t="shared" ref="P132:P195" si="59">IF(C132&gt;0,Z132/W$2,"")</f>
        <v/>
      </c>
      <c r="Q132" s="11">
        <f t="shared" ca="1" si="42"/>
        <v>0.4</v>
      </c>
      <c r="R132" s="32">
        <f t="shared" ca="1" si="43"/>
        <v>0.4912837401846758</v>
      </c>
      <c r="S132" s="32">
        <v>5.0586668254306026E-4</v>
      </c>
      <c r="T132" s="32">
        <f t="shared" ref="T132:T195" ca="1" si="60">Z132/W$2</f>
        <v>5.4276292324953561E-2</v>
      </c>
      <c r="U132" s="32">
        <f t="shared" ref="U132:U195" si="61">1/V$2</f>
        <v>0.14084507042253522</v>
      </c>
      <c r="V132" s="32">
        <f t="shared" ca="1" si="44"/>
        <v>0.4</v>
      </c>
      <c r="W132" s="8">
        <f t="shared" ref="W132:W195" ca="1" si="62">IF(ROW(J131)&gt;(1+N$2),OFFSET(J131,2-N$2,0)*V$2,0)</f>
        <v>1643252.1610313477</v>
      </c>
      <c r="X132" s="8">
        <f t="shared" ca="1" si="47"/>
        <v>80847644.049197793</v>
      </c>
      <c r="Y132" s="22">
        <f t="shared" ref="Y132:Y195" ca="1" si="63">IF(I132&lt;W$2,1-I132/W$2,0)</f>
        <v>0.71276961388632165</v>
      </c>
      <c r="Z132" s="8">
        <f t="shared" ca="1" si="45"/>
        <v>18453939.39048421</v>
      </c>
      <c r="AA132" s="12">
        <f t="shared" ca="1" si="46"/>
        <v>1.1428281613311717</v>
      </c>
      <c r="AB132" s="158">
        <f t="shared" si="48"/>
        <v>138400</v>
      </c>
      <c r="AC132" s="160">
        <f t="shared" si="49"/>
        <v>2.6160000000000155E-2</v>
      </c>
      <c r="AD132" s="162">
        <f t="shared" ca="1" si="50"/>
        <v>1.0393763585825608</v>
      </c>
      <c r="AE132" s="162">
        <f t="shared" ca="1" si="51"/>
        <v>0.87141227739889926</v>
      </c>
      <c r="AF132" s="85">
        <v>7.1563950202438919E-4</v>
      </c>
      <c r="AG132" s="85">
        <v>1.2403160104783723E-2</v>
      </c>
      <c r="AH132" s="85">
        <v>1.1760389084051687E-3</v>
      </c>
      <c r="AL132" s="149">
        <f t="shared" si="52"/>
        <v>44039</v>
      </c>
      <c r="AM132" s="23">
        <f t="shared" si="53"/>
        <v>0</v>
      </c>
    </row>
    <row r="133" spans="1:39">
      <c r="A133" s="7">
        <f t="shared" si="55"/>
        <v>44040</v>
      </c>
      <c r="B133" s="8">
        <f t="shared" ref="B133:B196" ca="1" si="64">B132 + J133</f>
        <v>13978841.299801163</v>
      </c>
      <c r="C133" s="144">
        <f t="shared" si="56"/>
        <v>0</v>
      </c>
      <c r="D133" s="136"/>
      <c r="E133" s="136"/>
      <c r="F133" s="78">
        <f ca="1">IF(AD132&gt;1,0,IF(AE132&gt;=1,U$2,T$2))</f>
        <v>0</v>
      </c>
      <c r="G133" s="29">
        <f t="shared" ca="1" si="57"/>
        <v>2591849.1801958401</v>
      </c>
      <c r="H133" s="8">
        <f t="shared" ref="H133:H196" ca="1" si="65">H132+IF(C133&gt;0,V$2*(C133-C132),V$2*J133)-W132</f>
        <v>18402129.179390464</v>
      </c>
      <c r="I133" s="8">
        <f t="shared" ref="I133:I196" ca="1" si="66">I132+IF(C133&gt;0,V$2*(C133-C132),V$2*J133)</f>
        <v>99249773.228588238</v>
      </c>
      <c r="J133" s="8">
        <f t="shared" ref="J133:J196" ca="1" si="67">IF(C133&gt;0,C133-C132,H132*K132/(N$2*V$2))</f>
        <v>224146.75351233821</v>
      </c>
      <c r="K133" s="12">
        <f t="shared" ref="K133:K196" ca="1" si="68">IF(C133&gt;0,1+N$2*(C133-C132)/Z133,K$4*Y132*Q133+(1-Q133)*AA132*Y132)</f>
        <v>1.2015135262605821</v>
      </c>
      <c r="L133" s="48"/>
      <c r="M133" s="38">
        <f ca="1">IF(AND(I$2&gt;0,R126&lt;F126-0.02),0,IF(AND(N133&gt;=L$7,I$2&gt;0),0,IF(OR(AND(N133&gt;=C$1,N133&lt;D$1),N133&gt;=E$1),0,1)))</f>
        <v>0</v>
      </c>
      <c r="N133" s="178">
        <f t="shared" si="54"/>
        <v>44040</v>
      </c>
      <c r="O133" s="11">
        <f t="shared" ca="1" si="58"/>
        <v>0.29191109773114188</v>
      </c>
      <c r="P133" s="11" t="str">
        <f t="shared" si="59"/>
        <v/>
      </c>
      <c r="Q133" s="11">
        <f t="shared" ref="Q133:Q196" ca="1" si="69">IF(J$2&gt;0,100%,IF(M133&lt;1,V133,IF(AND(I$2=1,N133&gt;=B$1),B$2,0)))</f>
        <v>0.4</v>
      </c>
      <c r="R133" s="32">
        <f t="shared" ref="R133:R196" ca="1" si="70">G133*AC133/AB133</f>
        <v>0.48828420388260785</v>
      </c>
      <c r="S133" s="32">
        <v>5.0474451655206447E-4</v>
      </c>
      <c r="T133" s="32">
        <f t="shared" ca="1" si="60"/>
        <v>5.4123909351148421E-2</v>
      </c>
      <c r="U133" s="32">
        <f t="shared" si="61"/>
        <v>0.14084507042253522</v>
      </c>
      <c r="V133" s="32">
        <f t="shared" ref="V133:V196" ca="1" si="71">IF(N133&gt;=G$1,G$2,IF(N133&gt;=F$1,F$2,IF(N133&gt;=E$1,E$2,IF(N133&gt;=D$1,0,IF(N133&gt;=C$1,C$2,IF(M133&lt;1,C$2,0))))))</f>
        <v>0.4</v>
      </c>
      <c r="W133" s="8">
        <f t="shared" ca="1" si="62"/>
        <v>1686456.3751545048</v>
      </c>
      <c r="X133" s="8">
        <f t="shared" ca="1" si="47"/>
        <v>82534100.424352303</v>
      </c>
      <c r="Y133" s="22">
        <f t="shared" ca="1" si="63"/>
        <v>0.70808890226885812</v>
      </c>
      <c r="Z133" s="8">
        <f t="shared" ref="Z133:Z196" ca="1" si="72">H132+IF(C133&gt;0,V$2*(C133-C132),V$2*J133)-W132</f>
        <v>18402129.179390464</v>
      </c>
      <c r="AA133" s="12">
        <f t="shared" ref="AA133:AA196" ca="1" si="73">IF(C133&gt;0,K133/Y132,AA132)</f>
        <v>1.1428281613311717</v>
      </c>
      <c r="AB133" s="158">
        <f t="shared" si="48"/>
        <v>138700</v>
      </c>
      <c r="AC133" s="160">
        <f t="shared" si="49"/>
        <v>2.6130000000000157E-2</v>
      </c>
      <c r="AD133" s="162">
        <f t="shared" ca="1" si="50"/>
        <v>1.204426983013402</v>
      </c>
      <c r="AE133" s="162">
        <f t="shared" ca="1" si="51"/>
        <v>0.87141227739889926</v>
      </c>
      <c r="AF133" s="85">
        <v>6.9600576125870893E-4</v>
      </c>
      <c r="AG133" s="85">
        <v>1.2335943768312273E-2</v>
      </c>
      <c r="AH133" s="85">
        <v>1.1083355235547954E-3</v>
      </c>
      <c r="AL133" s="149">
        <f t="shared" si="52"/>
        <v>44040</v>
      </c>
      <c r="AM133" s="23">
        <f t="shared" si="53"/>
        <v>0</v>
      </c>
    </row>
    <row r="134" spans="1:39">
      <c r="A134" s="7">
        <f t="shared" si="55"/>
        <v>44041</v>
      </c>
      <c r="B134" s="8">
        <f t="shared" ca="1" si="64"/>
        <v>14201280.003232071</v>
      </c>
      <c r="C134" s="144">
        <f t="shared" si="56"/>
        <v>0</v>
      </c>
      <c r="D134" s="136"/>
      <c r="E134" s="136"/>
      <c r="F134" s="78">
        <f ca="1">IF(AD133&gt;1,S$2,T$2)</f>
        <v>0.3</v>
      </c>
      <c r="G134" s="29">
        <f t="shared" ca="1" si="57"/>
        <v>2576758.8167035775</v>
      </c>
      <c r="H134" s="8">
        <f t="shared" ca="1" si="65"/>
        <v>18294987.598595399</v>
      </c>
      <c r="I134" s="8">
        <f t="shared" ca="1" si="66"/>
        <v>100829088.02294768</v>
      </c>
      <c r="J134" s="8">
        <f t="shared" ca="1" si="67"/>
        <v>222438.70343090734</v>
      </c>
      <c r="K134" s="12">
        <f t="shared" ca="1" si="68"/>
        <v>1.1936232652122143</v>
      </c>
      <c r="L134" s="48"/>
      <c r="M134" s="38">
        <f ca="1">IF(AND(I$2&gt;0,R127&lt;F127-0.04),0,IF(AND(N134&gt;=L$8,I$2&gt;0),0,IF(OR(AND(N134&gt;=C$1,N134&lt;D$1),N134&gt;=E$1),0,1)))</f>
        <v>0</v>
      </c>
      <c r="N134" s="178">
        <f t="shared" si="54"/>
        <v>44041</v>
      </c>
      <c r="O134" s="11">
        <f t="shared" ca="1" si="58"/>
        <v>0.29655614124396379</v>
      </c>
      <c r="P134" s="11" t="str">
        <f t="shared" si="59"/>
        <v/>
      </c>
      <c r="Q134" s="11">
        <f t="shared" ca="1" si="69"/>
        <v>0.4</v>
      </c>
      <c r="R134" s="32">
        <f t="shared" ca="1" si="70"/>
        <v>0.48383744687743724</v>
      </c>
      <c r="S134" s="32">
        <v>5.0380852556662365E-4</v>
      </c>
      <c r="T134" s="32">
        <f t="shared" ca="1" si="60"/>
        <v>5.3808787054692352E-2</v>
      </c>
      <c r="U134" s="32">
        <f t="shared" si="61"/>
        <v>0.14084507042253522</v>
      </c>
      <c r="V134" s="32">
        <f t="shared" ca="1" si="71"/>
        <v>0.4</v>
      </c>
      <c r="W134" s="8">
        <f t="shared" ca="1" si="62"/>
        <v>1244607.3376407179</v>
      </c>
      <c r="X134" s="8">
        <f t="shared" ref="X134:X197" ca="1" si="74">W134+X133</f>
        <v>83778707.761993021</v>
      </c>
      <c r="Y134" s="22">
        <f t="shared" ca="1" si="63"/>
        <v>0.70344385875603621</v>
      </c>
      <c r="Z134" s="8">
        <f t="shared" ca="1" si="72"/>
        <v>18294987.598595399</v>
      </c>
      <c r="AA134" s="12">
        <f t="shared" ca="1" si="73"/>
        <v>1.1428281613311717</v>
      </c>
      <c r="AB134" s="158">
        <f t="shared" ref="AB134:AB197" si="75">AB133+AB$2</f>
        <v>139000</v>
      </c>
      <c r="AC134" s="160">
        <f t="shared" ref="AC134:AC197" si="76">AC133-AC$2</f>
        <v>2.6100000000000158E-2</v>
      </c>
      <c r="AD134" s="162">
        <f t="shared" ref="AD134:AD197" ca="1" si="77">(K134+K133)/2</f>
        <v>1.1975683957363983</v>
      </c>
      <c r="AE134" s="162">
        <f t="shared" ref="AE134:AE197" ca="1" si="78">IF(Q134&lt;=B$2,K134,AE133)</f>
        <v>0.87141227739889926</v>
      </c>
      <c r="AF134" s="85">
        <v>6.7898240446728612E-4</v>
      </c>
      <c r="AG134" s="85">
        <v>1.227398726520933E-2</v>
      </c>
      <c r="AH134" s="85">
        <v>1.0490297449054103E-3</v>
      </c>
      <c r="AL134" s="149">
        <f t="shared" ref="AL134:AL136" si="79">A134</f>
        <v>44041</v>
      </c>
      <c r="AM134" s="23">
        <f t="shared" ref="AM134:AM136" si="80">D134-D133</f>
        <v>0</v>
      </c>
    </row>
    <row r="135" spans="1:39">
      <c r="A135" s="7">
        <f t="shared" si="55"/>
        <v>44042</v>
      </c>
      <c r="B135" s="8">
        <f t="shared" ca="1" si="64"/>
        <v>14420971.37983622</v>
      </c>
      <c r="C135" s="144">
        <f t="shared" si="56"/>
        <v>0</v>
      </c>
      <c r="D135" s="136"/>
      <c r="E135" s="136"/>
      <c r="F135" s="78">
        <f ca="1">IF(AD134&gt;1,0,IF(AE134&gt;=1,U$2,T$2))</f>
        <v>0</v>
      </c>
      <c r="G135" s="29">
        <f t="shared" ca="1" si="57"/>
        <v>2621153.3851893153</v>
      </c>
      <c r="H135" s="8">
        <f t="shared" ca="1" si="65"/>
        <v>18610189.034844138</v>
      </c>
      <c r="I135" s="8">
        <f t="shared" ca="1" si="66"/>
        <v>102388896.79683714</v>
      </c>
      <c r="J135" s="8">
        <f t="shared" ca="1" si="67"/>
        <v>219691.376604149</v>
      </c>
      <c r="K135" s="12">
        <f t="shared" ca="1" si="68"/>
        <v>1.1857931297771553</v>
      </c>
      <c r="L135" s="48"/>
      <c r="M135" s="38">
        <f ca="1">IF(AND(I$2&gt;0,R128&lt;F128-0.06),0,IF(AND(N135&gt;=L$9,I$2&gt;0),0,IF(OR(AND(N135&gt;=C$1,N135&lt;D$1),N135&gt;=E$1),0,1)))</f>
        <v>0</v>
      </c>
      <c r="N135" s="178">
        <f t="shared" si="54"/>
        <v>44042</v>
      </c>
      <c r="O135" s="11">
        <f t="shared" ca="1" si="58"/>
        <v>0.30114381410834451</v>
      </c>
      <c r="P135" s="11" t="str">
        <f t="shared" si="59"/>
        <v/>
      </c>
      <c r="Q135" s="11">
        <f t="shared" ca="1" si="69"/>
        <v>0.4</v>
      </c>
      <c r="R135" s="32">
        <f t="shared" ca="1" si="70"/>
        <v>0.49054895012121946</v>
      </c>
      <c r="S135" s="32">
        <v>5.0302752852667465E-4</v>
      </c>
      <c r="T135" s="32">
        <f t="shared" ca="1" si="60"/>
        <v>5.4735850102482761E-2</v>
      </c>
      <c r="U135" s="32">
        <f t="shared" si="61"/>
        <v>0.14084507042253522</v>
      </c>
      <c r="V135" s="32">
        <f t="shared" ca="1" si="71"/>
        <v>0.4</v>
      </c>
      <c r="W135" s="8">
        <f t="shared" ca="1" si="62"/>
        <v>1248517.7726318373</v>
      </c>
      <c r="X135" s="8">
        <f t="shared" ca="1" si="74"/>
        <v>85027225.53462486</v>
      </c>
      <c r="Y135" s="22">
        <f t="shared" ca="1" si="63"/>
        <v>0.69885618589165555</v>
      </c>
      <c r="Z135" s="8">
        <f t="shared" ca="1" si="72"/>
        <v>18610189.034844138</v>
      </c>
      <c r="AA135" s="12">
        <f t="shared" ca="1" si="73"/>
        <v>1.1428281613311717</v>
      </c>
      <c r="AB135" s="158">
        <f t="shared" si="75"/>
        <v>139300</v>
      </c>
      <c r="AC135" s="160">
        <f t="shared" si="76"/>
        <v>2.6070000000000159E-2</v>
      </c>
      <c r="AD135" s="162">
        <f t="shared" ca="1" si="77"/>
        <v>1.1897081974946848</v>
      </c>
      <c r="AE135" s="162">
        <f t="shared" ca="1" si="78"/>
        <v>0.87141227739889926</v>
      </c>
      <c r="AF135" s="85">
        <v>6.6422227120338398E-4</v>
      </c>
      <c r="AG135" s="85">
        <v>1.2216801766983931E-2</v>
      </c>
      <c r="AH135" s="85">
        <v>9.970815943403169E-4</v>
      </c>
      <c r="AL135" s="149">
        <f t="shared" si="79"/>
        <v>44042</v>
      </c>
      <c r="AM135" s="23">
        <f t="shared" si="80"/>
        <v>0</v>
      </c>
    </row>
    <row r="136" spans="1:39">
      <c r="A136" s="7">
        <f t="shared" si="55"/>
        <v>44043</v>
      </c>
      <c r="B136" s="8">
        <f t="shared" ca="1" si="64"/>
        <v>14642981.785282621</v>
      </c>
      <c r="C136" s="144">
        <f t="shared" si="56"/>
        <v>0</v>
      </c>
      <c r="D136" s="136"/>
      <c r="E136" s="136"/>
      <c r="F136" s="78">
        <f ca="1">IF(AD135&gt;1,S$2,T$2)</f>
        <v>0.3</v>
      </c>
      <c r="G136" s="29">
        <f t="shared" ca="1" si="57"/>
        <v>2667316.217025599</v>
      </c>
      <c r="H136" s="8">
        <f t="shared" ca="1" si="65"/>
        <v>18937945.140881751</v>
      </c>
      <c r="I136" s="8">
        <f t="shared" ca="1" si="66"/>
        <v>103965170.67550659</v>
      </c>
      <c r="J136" s="8">
        <f t="shared" ca="1" si="67"/>
        <v>222010.40544640171</v>
      </c>
      <c r="K136" s="12">
        <f t="shared" ca="1" si="68"/>
        <v>0.84609592669605926</v>
      </c>
      <c r="L136" s="48"/>
      <c r="M136" s="39">
        <f ca="1">IF(AND(I$2&gt;0,R129&lt;F129-0.1),0,IF(AND(N136&gt;=L$10,I$2&gt;0),0,IF(OR(AND(N136&gt;=C$1,N136&lt;D$1),N136&gt;=E$1),0,1)))</f>
        <v>1</v>
      </c>
      <c r="N136" s="178">
        <f t="shared" si="54"/>
        <v>44043</v>
      </c>
      <c r="O136" s="11">
        <f t="shared" ca="1" si="58"/>
        <v>0.30577991375149</v>
      </c>
      <c r="P136" s="11" t="str">
        <f t="shared" si="59"/>
        <v/>
      </c>
      <c r="Q136" s="11">
        <f t="shared" ca="1" si="69"/>
        <v>0.05</v>
      </c>
      <c r="R136" s="32">
        <f t="shared" ca="1" si="70"/>
        <v>0.49754236598386126</v>
      </c>
      <c r="S136" s="32">
        <v>5.0237556632622539E-4</v>
      </c>
      <c r="T136" s="32">
        <f t="shared" ca="1" si="60"/>
        <v>5.5699838649652209E-2</v>
      </c>
      <c r="U136" s="32">
        <f t="shared" si="61"/>
        <v>0.14084507042253522</v>
      </c>
      <c r="V136" s="32">
        <f t="shared" ca="1" si="71"/>
        <v>0</v>
      </c>
      <c r="W136" s="8">
        <f t="shared" ca="1" si="62"/>
        <v>1254910.0006770177</v>
      </c>
      <c r="X136" s="8">
        <f t="shared" ca="1" si="74"/>
        <v>86282135.535301879</v>
      </c>
      <c r="Y136" s="22">
        <f t="shared" ca="1" si="63"/>
        <v>0.69422008624850995</v>
      </c>
      <c r="Z136" s="8">
        <f t="shared" ca="1" si="72"/>
        <v>18937945.140881751</v>
      </c>
      <c r="AA136" s="12">
        <f t="shared" ca="1" si="73"/>
        <v>1.1428281613311717</v>
      </c>
      <c r="AB136" s="158">
        <f t="shared" si="75"/>
        <v>139600</v>
      </c>
      <c r="AC136" s="160">
        <f t="shared" si="76"/>
        <v>2.604000000000016E-2</v>
      </c>
      <c r="AD136" s="162">
        <f t="shared" ca="1" si="77"/>
        <v>1.0159445282366073</v>
      </c>
      <c r="AE136" s="162">
        <f t="shared" ca="1" si="78"/>
        <v>0.84609592669605926</v>
      </c>
      <c r="AF136" s="85">
        <v>6.5142431959049898E-4</v>
      </c>
      <c r="AG136" s="85">
        <v>1.2163943421879731E-2</v>
      </c>
      <c r="AH136" s="85">
        <v>9.5157946622932157E-4</v>
      </c>
      <c r="AL136" s="149">
        <f t="shared" si="79"/>
        <v>44043</v>
      </c>
      <c r="AM136" s="23">
        <f t="shared" si="80"/>
        <v>0</v>
      </c>
    </row>
    <row r="137" spans="1:39">
      <c r="A137" s="7">
        <f t="shared" si="55"/>
        <v>44044</v>
      </c>
      <c r="B137" s="8">
        <f t="shared" ca="1" si="64"/>
        <v>14804182.170028029</v>
      </c>
      <c r="C137" s="144">
        <f t="shared" si="56"/>
        <v>0</v>
      </c>
      <c r="D137" s="136"/>
      <c r="E137" s="136"/>
      <c r="F137" s="78">
        <f ca="1">IF(AD136&gt;1,0,IF(AE136&gt;=1,U$2,T$2))</f>
        <v>0</v>
      </c>
      <c r="G137" s="29">
        <f t="shared" ca="1" si="57"/>
        <v>2651768.7143517076</v>
      </c>
      <c r="H137" s="8">
        <f t="shared" ca="1" si="65"/>
        <v>18827557.871897124</v>
      </c>
      <c r="I137" s="8">
        <f t="shared" ca="1" si="66"/>
        <v>105109693.40719898</v>
      </c>
      <c r="J137" s="8">
        <f t="shared" ca="1" si="67"/>
        <v>161200.38474540724</v>
      </c>
      <c r="K137" s="12">
        <f t="shared" ca="1" si="68"/>
        <v>0.84048306227128822</v>
      </c>
      <c r="L137" s="48"/>
      <c r="M137" s="47">
        <f ca="1">IF(AND(I$2&gt;0,R130&lt;F130-0.12),0,IF(AND(N137&gt;=L$4,I$2&gt;0),0,IF(OR(AND(N137&gt;=C$1,N137&lt;D$1),N137&gt;=E$1),0,1)))</f>
        <v>1</v>
      </c>
      <c r="N137" s="178">
        <f t="shared" si="54"/>
        <v>44044</v>
      </c>
      <c r="O137" s="11">
        <f t="shared" ca="1" si="58"/>
        <v>0.30914615707999699</v>
      </c>
      <c r="P137" s="11" t="str">
        <f t="shared" si="59"/>
        <v/>
      </c>
      <c r="Q137" s="11">
        <f t="shared" ca="1" si="69"/>
        <v>0.05</v>
      </c>
      <c r="R137" s="32">
        <f t="shared" ca="1" si="70"/>
        <v>0.49301289678547783</v>
      </c>
      <c r="S137" s="32">
        <v>5.0183102728977602E-4</v>
      </c>
      <c r="T137" s="32">
        <f t="shared" ca="1" si="60"/>
        <v>5.5375170211462127E-2</v>
      </c>
      <c r="U137" s="32">
        <f t="shared" si="61"/>
        <v>0.14084507042253522</v>
      </c>
      <c r="V137" s="32">
        <f t="shared" ca="1" si="71"/>
        <v>0</v>
      </c>
      <c r="W137" s="8">
        <f t="shared" ca="1" si="62"/>
        <v>1261828.1335364422</v>
      </c>
      <c r="X137" s="8">
        <f t="shared" ca="1" si="74"/>
        <v>87543963.668838322</v>
      </c>
      <c r="Y137" s="22">
        <f t="shared" ca="1" si="63"/>
        <v>0.69085384292000307</v>
      </c>
      <c r="Z137" s="8">
        <f t="shared" ca="1" si="72"/>
        <v>18827557.871897124</v>
      </c>
      <c r="AA137" s="12">
        <f t="shared" ca="1" si="73"/>
        <v>1.1428281613311717</v>
      </c>
      <c r="AB137" s="158">
        <f t="shared" si="75"/>
        <v>139900</v>
      </c>
      <c r="AC137" s="160">
        <f t="shared" si="76"/>
        <v>2.6010000000000161E-2</v>
      </c>
      <c r="AD137" s="162">
        <f t="shared" ca="1" si="77"/>
        <v>0.84328949448367374</v>
      </c>
      <c r="AE137" s="162">
        <f t="shared" ca="1" si="78"/>
        <v>0.84048306227128822</v>
      </c>
      <c r="AF137" s="85">
        <v>6.4032751041562036E-4</v>
      </c>
      <c r="AG137" s="85">
        <v>1.2115009318682498E-2</v>
      </c>
      <c r="AH137" s="85">
        <v>9.1172437245395281E-4</v>
      </c>
    </row>
    <row r="138" spans="1:39">
      <c r="A138" s="7">
        <f t="shared" si="55"/>
        <v>44045</v>
      </c>
      <c r="B138" s="8">
        <f t="shared" ca="1" si="64"/>
        <v>14963379.790704709</v>
      </c>
      <c r="C138" s="144">
        <f t="shared" si="56"/>
        <v>0</v>
      </c>
      <c r="D138" s="136"/>
      <c r="E138" s="136"/>
      <c r="F138" s="78">
        <f ca="1">IF(AD137&gt;1,0,IF(AE137&gt;=1,U$2,T$2))</f>
        <v>0.6</v>
      </c>
      <c r="G138" s="29">
        <f t="shared" ca="1" si="57"/>
        <v>2633244.0626993109</v>
      </c>
      <c r="H138" s="8">
        <f t="shared" ca="1" si="65"/>
        <v>18696032.845165107</v>
      </c>
      <c r="I138" s="8">
        <f t="shared" ca="1" si="66"/>
        <v>106239996.51400341</v>
      </c>
      <c r="J138" s="8">
        <f t="shared" ca="1" si="67"/>
        <v>159197.62067668003</v>
      </c>
      <c r="K138" s="12">
        <f t="shared" ca="1" si="68"/>
        <v>0.83640759606519943</v>
      </c>
      <c r="L138" s="48"/>
      <c r="M138" s="46">
        <f ca="1">IF(AND(I$2&gt;0,R131&lt;F131-0.12),0,IF(AND(N138&gt;=L$5,I$2&gt;0),0,IF(OR(AND(N138&gt;=C$1,N138&lt;D$1),N138&gt;=E$1),0,1)))</f>
        <v>1</v>
      </c>
      <c r="N138" s="178">
        <f t="shared" si="54"/>
        <v>44045</v>
      </c>
      <c r="O138" s="11">
        <f t="shared" ca="1" si="58"/>
        <v>0.312470577982363</v>
      </c>
      <c r="P138" s="11" t="str">
        <f t="shared" si="59"/>
        <v/>
      </c>
      <c r="Q138" s="11">
        <f t="shared" ca="1" si="69"/>
        <v>0.05</v>
      </c>
      <c r="R138" s="32">
        <f t="shared" ca="1" si="70"/>
        <v>0.48795777994956152</v>
      </c>
      <c r="S138" s="32">
        <v>5.0137591898839848E-4</v>
      </c>
      <c r="T138" s="32">
        <f t="shared" ca="1" si="60"/>
        <v>5.4988331897544436E-2</v>
      </c>
      <c r="U138" s="32">
        <f t="shared" si="61"/>
        <v>0.14084507042253522</v>
      </c>
      <c r="V138" s="32">
        <f t="shared" ca="1" si="71"/>
        <v>0</v>
      </c>
      <c r="W138" s="8">
        <f t="shared" ca="1" si="62"/>
        <v>1269315.7438170877</v>
      </c>
      <c r="X138" s="8">
        <f t="shared" ca="1" si="74"/>
        <v>88813279.412655413</v>
      </c>
      <c r="Y138" s="22">
        <f t="shared" ca="1" si="63"/>
        <v>0.687529422017637</v>
      </c>
      <c r="Z138" s="8">
        <f t="shared" ca="1" si="72"/>
        <v>18696032.845165107</v>
      </c>
      <c r="AA138" s="12">
        <f t="shared" ca="1" si="73"/>
        <v>1.1428281613311717</v>
      </c>
      <c r="AB138" s="158">
        <f t="shared" si="75"/>
        <v>140200</v>
      </c>
      <c r="AC138" s="160">
        <f t="shared" si="76"/>
        <v>2.5980000000000163E-2</v>
      </c>
      <c r="AD138" s="162">
        <f t="shared" ca="1" si="77"/>
        <v>0.83844532916824388</v>
      </c>
      <c r="AE138" s="162">
        <f t="shared" ca="1" si="78"/>
        <v>0.83640759606519943</v>
      </c>
      <c r="AF138" s="85">
        <v>6.3070550007009879E-4</v>
      </c>
      <c r="AG138" s="85">
        <v>1.2069633799559302E-2</v>
      </c>
      <c r="AH138" s="85">
        <v>8.7681610024252152E-4</v>
      </c>
    </row>
    <row r="139" spans="1:39">
      <c r="A139" s="7">
        <f t="shared" si="55"/>
        <v>44046</v>
      </c>
      <c r="B139" s="8">
        <f t="shared" ca="1" si="64"/>
        <v>15120698.743300086</v>
      </c>
      <c r="C139" s="144">
        <f t="shared" si="56"/>
        <v>0</v>
      </c>
      <c r="D139" s="136"/>
      <c r="E139" s="136"/>
      <c r="F139" s="78">
        <f ca="1">IF(AD138&gt;1,S$2,T$2)</f>
        <v>0.6</v>
      </c>
      <c r="G139" s="29">
        <f t="shared" ca="1" si="57"/>
        <v>2611786.1499683387</v>
      </c>
      <c r="H139" s="8">
        <f t="shared" ca="1" si="65"/>
        <v>18543681.664775204</v>
      </c>
      <c r="I139" s="8">
        <f t="shared" ca="1" si="66"/>
        <v>107356961.07743059</v>
      </c>
      <c r="J139" s="8">
        <f t="shared" ca="1" si="67"/>
        <v>157318.95259537786</v>
      </c>
      <c r="K139" s="12">
        <f t="shared" ca="1" si="68"/>
        <v>1.1589662131529366</v>
      </c>
      <c r="L139" s="48"/>
      <c r="M139" s="38">
        <f ca="1">IF(AND(I$2&gt;0,R132&lt;F132),0,IF(AND(N139&gt;=L$6,I$2&gt;0),0,IF(OR(AND(N139&gt;=C$1,N139&lt;D$1),N139&gt;=E$1),0,1)))</f>
        <v>0</v>
      </c>
      <c r="N139" s="178">
        <f t="shared" si="54"/>
        <v>44046</v>
      </c>
      <c r="O139" s="11">
        <f t="shared" ca="1" si="58"/>
        <v>0.31575576787479587</v>
      </c>
      <c r="P139" s="11" t="str">
        <f t="shared" si="59"/>
        <v/>
      </c>
      <c r="Q139" s="11">
        <f t="shared" ca="1" si="69"/>
        <v>0.4</v>
      </c>
      <c r="R139" s="32">
        <f t="shared" ca="1" si="70"/>
        <v>0.48239039567031183</v>
      </c>
      <c r="S139" s="32">
        <v>5.0099526201862182E-4</v>
      </c>
      <c r="T139" s="32">
        <f t="shared" ca="1" si="60"/>
        <v>5.4540240190515309E-2</v>
      </c>
      <c r="U139" s="32">
        <f t="shared" si="61"/>
        <v>0.14084507042253522</v>
      </c>
      <c r="V139" s="32">
        <f t="shared" ca="1" si="71"/>
        <v>0.4</v>
      </c>
      <c r="W139" s="8">
        <f t="shared" ca="1" si="62"/>
        <v>1277426.7560846675</v>
      </c>
      <c r="X139" s="8">
        <f t="shared" ca="1" si="74"/>
        <v>90090706.168740079</v>
      </c>
      <c r="Y139" s="22">
        <f t="shared" ca="1" si="63"/>
        <v>0.68424423212520413</v>
      </c>
      <c r="Z139" s="8">
        <f t="shared" ca="1" si="72"/>
        <v>18543681.664775204</v>
      </c>
      <c r="AA139" s="12">
        <f t="shared" ca="1" si="73"/>
        <v>1.1428281613311717</v>
      </c>
      <c r="AB139" s="158">
        <f t="shared" si="75"/>
        <v>140500</v>
      </c>
      <c r="AC139" s="160">
        <f t="shared" si="76"/>
        <v>2.5950000000000164E-2</v>
      </c>
      <c r="AD139" s="162">
        <f t="shared" ca="1" si="77"/>
        <v>0.99768690460906795</v>
      </c>
      <c r="AE139" s="162">
        <f t="shared" ca="1" si="78"/>
        <v>0.83640759606519943</v>
      </c>
      <c r="AF139" s="85">
        <v>6.2236203573950467E-4</v>
      </c>
      <c r="AG139" s="85">
        <v>1.2027485093529511E-2</v>
      </c>
      <c r="AH139" s="85">
        <v>8.4624105562385271E-4</v>
      </c>
    </row>
    <row r="140" spans="1:39">
      <c r="A140" s="7">
        <f t="shared" si="55"/>
        <v>44047</v>
      </c>
      <c r="B140" s="8">
        <f t="shared" ca="1" si="64"/>
        <v>15336911.022142522</v>
      </c>
      <c r="C140" s="144">
        <f t="shared" si="56"/>
        <v>0</v>
      </c>
      <c r="D140" s="136"/>
      <c r="E140" s="136"/>
      <c r="F140" s="78">
        <f ca="1">IF(AD139&gt;1,0,IF(AE139&gt;=1,U$2,T$2))</f>
        <v>0.6</v>
      </c>
      <c r="G140" s="29">
        <f t="shared" ca="1" si="57"/>
        <v>2648079.1673903987</v>
      </c>
      <c r="H140" s="8">
        <f t="shared" ca="1" si="65"/>
        <v>18801362.08847183</v>
      </c>
      <c r="I140" s="8">
        <f t="shared" ca="1" si="66"/>
        <v>108892068.25721188</v>
      </c>
      <c r="J140" s="8">
        <f t="shared" ca="1" si="67"/>
        <v>216212.27884243525</v>
      </c>
      <c r="K140" s="12">
        <f t="shared" ca="1" si="68"/>
        <v>0.82840542783170168</v>
      </c>
      <c r="L140" s="48"/>
      <c r="M140" s="38">
        <f ca="1">IF(AND(I$2&gt;0,R133&lt;F133-0.02),0,IF(AND(N140&gt;=L$7,I$2&gt;0),0,IF(OR(AND(N140&gt;=C$1,N140&lt;D$1),N140&gt;=E$1),0,1)))</f>
        <v>1</v>
      </c>
      <c r="N140" s="178">
        <f t="shared" si="54"/>
        <v>44047</v>
      </c>
      <c r="O140" s="11">
        <f t="shared" ca="1" si="58"/>
        <v>0.32027078899179967</v>
      </c>
      <c r="P140" s="11" t="str">
        <f t="shared" si="59"/>
        <v/>
      </c>
      <c r="Q140" s="11">
        <f t="shared" ca="1" si="69"/>
        <v>0.05</v>
      </c>
      <c r="R140" s="32">
        <f t="shared" ca="1" si="70"/>
        <v>0.48748730126959922</v>
      </c>
      <c r="S140" s="32">
        <v>5.0067658537775032E-4</v>
      </c>
      <c r="T140" s="32">
        <f t="shared" ca="1" si="60"/>
        <v>5.5298123789623031E-2</v>
      </c>
      <c r="U140" s="32">
        <f t="shared" si="61"/>
        <v>0.14084507042253522</v>
      </c>
      <c r="V140" s="32">
        <f t="shared" ca="1" si="71"/>
        <v>0</v>
      </c>
      <c r="W140" s="8">
        <f t="shared" ca="1" si="62"/>
        <v>1286216.4436189986</v>
      </c>
      <c r="X140" s="8">
        <f t="shared" ca="1" si="74"/>
        <v>91376922.612359077</v>
      </c>
      <c r="Y140" s="22">
        <f t="shared" ca="1" si="63"/>
        <v>0.67972921100820027</v>
      </c>
      <c r="Z140" s="8">
        <f t="shared" ca="1" si="72"/>
        <v>18801362.08847183</v>
      </c>
      <c r="AA140" s="12">
        <f t="shared" ca="1" si="73"/>
        <v>1.1428281613311717</v>
      </c>
      <c r="AB140" s="158">
        <f t="shared" si="75"/>
        <v>140800</v>
      </c>
      <c r="AC140" s="160">
        <f t="shared" si="76"/>
        <v>2.5920000000000165E-2</v>
      </c>
      <c r="AD140" s="162">
        <f t="shared" ca="1" si="77"/>
        <v>0.99368582049231913</v>
      </c>
      <c r="AE140" s="162">
        <f t="shared" ca="1" si="78"/>
        <v>0.82840542783170168</v>
      </c>
      <c r="AF140" s="85">
        <v>6.1512696024109282E-4</v>
      </c>
      <c r="AG140" s="85">
        <v>1.1988262244231029E-2</v>
      </c>
      <c r="AH140" s="85">
        <v>8.1946159103510601E-4</v>
      </c>
    </row>
    <row r="141" spans="1:39">
      <c r="A141" s="7">
        <f t="shared" si="55"/>
        <v>44048</v>
      </c>
      <c r="B141" s="8">
        <f t="shared" ca="1" si="64"/>
        <v>15493602.67611354</v>
      </c>
      <c r="C141" s="144">
        <f t="shared" si="56"/>
        <v>0</v>
      </c>
      <c r="D141" s="136"/>
      <c r="E141" s="136"/>
      <c r="F141" s="78">
        <f ca="1">IF(AD140&gt;1,S$2,T$2)</f>
        <v>0.6</v>
      </c>
      <c r="G141" s="29">
        <f t="shared" ca="1" si="57"/>
        <v>2623613.5757812764</v>
      </c>
      <c r="H141" s="8">
        <f t="shared" ca="1" si="65"/>
        <v>18627656.388047062</v>
      </c>
      <c r="I141" s="8">
        <f t="shared" ca="1" si="66"/>
        <v>110004579.00040612</v>
      </c>
      <c r="J141" s="8">
        <f t="shared" ca="1" si="67"/>
        <v>156691.65397101856</v>
      </c>
      <c r="K141" s="12">
        <f t="shared" ca="1" si="68"/>
        <v>0.82293915157463504</v>
      </c>
      <c r="L141" s="48"/>
      <c r="M141" s="38">
        <f ca="1">IF(AND(I$2&gt;0,R134&lt;F134-0.04),0,IF(AND(N141&gt;=L$8,I$2&gt;0),0,IF(OR(AND(N141&gt;=C$1,N141&lt;D$1),N141&gt;=E$1),0,1)))</f>
        <v>1</v>
      </c>
      <c r="N141" s="178">
        <f t="shared" si="54"/>
        <v>44048</v>
      </c>
      <c r="O141" s="11">
        <f t="shared" ca="1" si="58"/>
        <v>0.32354287941295917</v>
      </c>
      <c r="P141" s="11" t="str">
        <f t="shared" si="59"/>
        <v/>
      </c>
      <c r="Q141" s="11">
        <f t="shared" ca="1" si="69"/>
        <v>0.05</v>
      </c>
      <c r="R141" s="32">
        <f t="shared" ca="1" si="70"/>
        <v>0.48139869225356258</v>
      </c>
      <c r="S141" s="32">
        <v>5.0040950642652891E-4</v>
      </c>
      <c r="T141" s="32">
        <f t="shared" ca="1" si="60"/>
        <v>5.478722467072665E-2</v>
      </c>
      <c r="U141" s="32">
        <f t="shared" si="61"/>
        <v>0.14084507042253522</v>
      </c>
      <c r="V141" s="32">
        <f t="shared" ca="1" si="71"/>
        <v>0</v>
      </c>
      <c r="W141" s="8">
        <f t="shared" ca="1" si="62"/>
        <v>1269988.6445722501</v>
      </c>
      <c r="X141" s="8">
        <f t="shared" ca="1" si="74"/>
        <v>92646911.25693132</v>
      </c>
      <c r="Y141" s="22">
        <f t="shared" ca="1" si="63"/>
        <v>0.67645712058704088</v>
      </c>
      <c r="Z141" s="8">
        <f t="shared" ca="1" si="72"/>
        <v>18627656.388047062</v>
      </c>
      <c r="AA141" s="12">
        <f t="shared" ca="1" si="73"/>
        <v>1.1428281613311717</v>
      </c>
      <c r="AB141" s="158">
        <f t="shared" si="75"/>
        <v>141100</v>
      </c>
      <c r="AC141" s="160">
        <f t="shared" si="76"/>
        <v>2.5890000000000166E-2</v>
      </c>
      <c r="AD141" s="162">
        <f t="shared" ca="1" si="77"/>
        <v>0.82567228970316831</v>
      </c>
      <c r="AE141" s="162">
        <f t="shared" ca="1" si="78"/>
        <v>0.82293915157463504</v>
      </c>
      <c r="AF141" s="85">
        <v>6.0885274608912516E-4</v>
      </c>
      <c r="AG141" s="85">
        <v>1.1951692307588328E-2</v>
      </c>
      <c r="AH141" s="85">
        <v>7.9600663871293457E-4</v>
      </c>
    </row>
    <row r="142" spans="1:39">
      <c r="A142" s="7">
        <f t="shared" si="55"/>
        <v>44049</v>
      </c>
      <c r="B142" s="8">
        <f t="shared" ca="1" si="64"/>
        <v>15647822.271121621</v>
      </c>
      <c r="C142" s="144">
        <f t="shared" si="56"/>
        <v>0</v>
      </c>
      <c r="D142" s="136"/>
      <c r="E142" s="136"/>
      <c r="F142" s="78">
        <f ca="1">IF(AD141&gt;1,0,IF(AE141&gt;=1,U$2,T$2))</f>
        <v>0.6</v>
      </c>
      <c r="G142" s="29">
        <f t="shared" ca="1" si="57"/>
        <v>2598961.5307087591</v>
      </c>
      <c r="H142" s="8">
        <f t="shared" ca="1" si="65"/>
        <v>18452626.868032187</v>
      </c>
      <c r="I142" s="8">
        <f t="shared" ca="1" si="66"/>
        <v>111099538.12496349</v>
      </c>
      <c r="J142" s="8">
        <f t="shared" ca="1" si="67"/>
        <v>154219.59500808129</v>
      </c>
      <c r="K142" s="12">
        <f t="shared" ca="1" si="68"/>
        <v>0.81897767504625341</v>
      </c>
      <c r="L142" s="48"/>
      <c r="M142" s="38">
        <f ca="1">IF(AND(I$2&gt;0,R135&lt;F135-0.06),0,IF(AND(N142&gt;=L$9,I$2&gt;0),0,IF(OR(AND(N142&gt;=C$1,N142&lt;D$1),N142&gt;=E$1),0,1)))</f>
        <v>1</v>
      </c>
      <c r="N142" s="178">
        <f t="shared" si="54"/>
        <v>44049</v>
      </c>
      <c r="O142" s="11">
        <f t="shared" ca="1" si="58"/>
        <v>0.3267633474263632</v>
      </c>
      <c r="P142" s="11" t="str">
        <f t="shared" si="59"/>
        <v/>
      </c>
      <c r="Q142" s="11">
        <f t="shared" ca="1" si="69"/>
        <v>0.05</v>
      </c>
      <c r="R142" s="32">
        <f t="shared" ca="1" si="70"/>
        <v>0.47531220073641411</v>
      </c>
      <c r="S142" s="32">
        <v>5.001853812484048E-4</v>
      </c>
      <c r="T142" s="32">
        <f t="shared" ca="1" si="60"/>
        <v>5.4272431964800548E-2</v>
      </c>
      <c r="U142" s="32">
        <f t="shared" si="61"/>
        <v>0.14084507042253522</v>
      </c>
      <c r="V142" s="32">
        <f t="shared" ca="1" si="71"/>
        <v>0</v>
      </c>
      <c r="W142" s="8">
        <f t="shared" ca="1" si="62"/>
        <v>1250900.5581073447</v>
      </c>
      <c r="X142" s="8">
        <f t="shared" ca="1" si="74"/>
        <v>93897811.815038666</v>
      </c>
      <c r="Y142" s="22">
        <f t="shared" ca="1" si="63"/>
        <v>0.67323665257363685</v>
      </c>
      <c r="Z142" s="8">
        <f t="shared" ca="1" si="72"/>
        <v>18452626.868032187</v>
      </c>
      <c r="AA142" s="12">
        <f t="shared" ca="1" si="73"/>
        <v>1.1428281613311717</v>
      </c>
      <c r="AB142" s="158">
        <f t="shared" si="75"/>
        <v>141400</v>
      </c>
      <c r="AC142" s="160">
        <f t="shared" si="76"/>
        <v>2.5860000000000168E-2</v>
      </c>
      <c r="AD142" s="162">
        <f t="shared" ca="1" si="77"/>
        <v>0.82095841331044417</v>
      </c>
      <c r="AE142" s="162">
        <f t="shared" ca="1" si="78"/>
        <v>0.81897767504625341</v>
      </c>
      <c r="AF142" s="85">
        <v>6.0341148895031956E-4</v>
      </c>
      <c r="AG142" s="85">
        <v>1.1917527796823342E-2</v>
      </c>
      <c r="AH142" s="85">
        <v>7.7546349219184284E-4</v>
      </c>
    </row>
    <row r="143" spans="1:39">
      <c r="A143" s="7">
        <f t="shared" si="55"/>
        <v>44050</v>
      </c>
      <c r="B143" s="8">
        <f t="shared" ca="1" si="64"/>
        <v>15799857.376261229</v>
      </c>
      <c r="C143" s="144">
        <f t="shared" si="56"/>
        <v>0</v>
      </c>
      <c r="D143" s="136"/>
      <c r="E143" s="136"/>
      <c r="F143" s="78">
        <f ca="1">IF(AD142&gt;1,S$2,T$2)</f>
        <v>0.6</v>
      </c>
      <c r="G143" s="29">
        <f t="shared" ca="1" si="57"/>
        <v>2574813.4586501489</v>
      </c>
      <c r="H143" s="8">
        <f t="shared" ca="1" si="65"/>
        <v>18281175.556416057</v>
      </c>
      <c r="I143" s="8">
        <f t="shared" ca="1" si="66"/>
        <v>112178987.37145472</v>
      </c>
      <c r="J143" s="8">
        <f t="shared" ca="1" si="67"/>
        <v>152035.10513960794</v>
      </c>
      <c r="K143" s="12">
        <f t="shared" ca="1" si="68"/>
        <v>0.81507869708311276</v>
      </c>
      <c r="L143" s="48"/>
      <c r="M143" s="39">
        <f ca="1">IF(AND(I$2&gt;0,R136&lt;F136-0.1),0,IF(AND(N143&gt;=L$10,I$2&gt;0),0,IF(OR(AND(N143&gt;=C$1,N143&lt;D$1),N143&gt;=E$1),0,1)))</f>
        <v>1</v>
      </c>
      <c r="N143" s="178">
        <f t="shared" si="54"/>
        <v>44050</v>
      </c>
      <c r="O143" s="11">
        <f t="shared" ca="1" si="58"/>
        <v>0.3299381981513374</v>
      </c>
      <c r="P143" s="11" t="str">
        <f t="shared" si="59"/>
        <v/>
      </c>
      <c r="Q143" s="11">
        <f t="shared" ca="1" si="69"/>
        <v>0.05</v>
      </c>
      <c r="R143" s="32">
        <f t="shared" ca="1" si="70"/>
        <v>0.46935378713432446</v>
      </c>
      <c r="S143" s="32">
        <v>4.9999701358161095E-4</v>
      </c>
      <c r="T143" s="32">
        <f t="shared" ca="1" si="60"/>
        <v>5.3768163401223694E-2</v>
      </c>
      <c r="U143" s="32">
        <f t="shared" si="61"/>
        <v>0.14084507042253522</v>
      </c>
      <c r="V143" s="32">
        <f t="shared" ca="1" si="71"/>
        <v>0</v>
      </c>
      <c r="W143" s="8">
        <f t="shared" ca="1" si="62"/>
        <v>1228928.875225235</v>
      </c>
      <c r="X143" s="8">
        <f t="shared" ca="1" si="74"/>
        <v>95126740.690263897</v>
      </c>
      <c r="Y143" s="22">
        <f t="shared" ca="1" si="63"/>
        <v>0.6700618018486626</v>
      </c>
      <c r="Z143" s="8">
        <f t="shared" ca="1" si="72"/>
        <v>18281175.556416057</v>
      </c>
      <c r="AA143" s="12">
        <f t="shared" ca="1" si="73"/>
        <v>1.1428281613311717</v>
      </c>
      <c r="AB143" s="158">
        <f t="shared" si="75"/>
        <v>141700</v>
      </c>
      <c r="AC143" s="160">
        <f t="shared" si="76"/>
        <v>2.5830000000000169E-2</v>
      </c>
      <c r="AD143" s="162">
        <f t="shared" ca="1" si="77"/>
        <v>0.81702818606468308</v>
      </c>
      <c r="AE143" s="162">
        <f t="shared" ca="1" si="78"/>
        <v>0.81507869708311276</v>
      </c>
      <c r="AF143" s="85">
        <v>5.9869229983423725E-4</v>
      </c>
      <c r="AG143" s="85">
        <v>1.1885544353978494E-2</v>
      </c>
      <c r="AH143" s="85">
        <v>7.5747059673203206E-4</v>
      </c>
    </row>
    <row r="144" spans="1:39">
      <c r="A144" s="7">
        <f t="shared" si="55"/>
        <v>44051</v>
      </c>
      <c r="B144" s="8">
        <f t="shared" ca="1" si="64"/>
        <v>15949762.776197558</v>
      </c>
      <c r="C144" s="144">
        <f t="shared" si="56"/>
        <v>0</v>
      </c>
      <c r="D144" s="136"/>
      <c r="E144" s="136"/>
      <c r="F144" s="78">
        <f ca="1">IF(AD143&gt;1,0,IF(AE143&gt;=1,U$2,T$2))</f>
        <v>0.6</v>
      </c>
      <c r="G144" s="29">
        <f t="shared" ca="1" si="57"/>
        <v>2551630.2846110943</v>
      </c>
      <c r="H144" s="8">
        <f t="shared" ca="1" si="65"/>
        <v>18116575.020738769</v>
      </c>
      <c r="I144" s="8">
        <f t="shared" ca="1" si="66"/>
        <v>113243315.71100266</v>
      </c>
      <c r="J144" s="8">
        <f t="shared" ca="1" si="67"/>
        <v>149905.39993633048</v>
      </c>
      <c r="K144" s="12">
        <f t="shared" ca="1" si="68"/>
        <v>0.8112349473667938</v>
      </c>
      <c r="L144" s="48"/>
      <c r="M144" s="47">
        <f ca="1">IF(AND(I$2&gt;0,R137&lt;F137-0.12),0,IF(AND(N144&gt;=L$4,I$2&gt;0),0,IF(OR(AND(N144&gt;=C$1,N144&lt;D$1),N144&gt;=E$1),0,1)))</f>
        <v>1</v>
      </c>
      <c r="N144" s="178">
        <f t="shared" si="54"/>
        <v>44051</v>
      </c>
      <c r="O144" s="11">
        <f t="shared" ca="1" si="58"/>
        <v>0.33306857562059605</v>
      </c>
      <c r="P144" s="11" t="str">
        <f t="shared" si="59"/>
        <v/>
      </c>
      <c r="Q144" s="11">
        <f t="shared" ca="1" si="69"/>
        <v>0.05</v>
      </c>
      <c r="R144" s="32">
        <f t="shared" ca="1" si="70"/>
        <v>0.46360606579553992</v>
      </c>
      <c r="S144" s="32">
        <v>4.9983841248497809E-4</v>
      </c>
      <c r="T144" s="32">
        <f t="shared" ca="1" si="60"/>
        <v>5.3284044178643436E-2</v>
      </c>
      <c r="U144" s="32">
        <f t="shared" si="61"/>
        <v>0.14084507042253522</v>
      </c>
      <c r="V144" s="32">
        <f t="shared" ca="1" si="71"/>
        <v>0</v>
      </c>
      <c r="W144" s="8">
        <f t="shared" ca="1" si="62"/>
        <v>1203813.6677857672</v>
      </c>
      <c r="X144" s="8">
        <f t="shared" ca="1" si="74"/>
        <v>96330554.358049661</v>
      </c>
      <c r="Y144" s="22">
        <f t="shared" ca="1" si="63"/>
        <v>0.666931424379404</v>
      </c>
      <c r="Z144" s="8">
        <f t="shared" ca="1" si="72"/>
        <v>18116575.020738769</v>
      </c>
      <c r="AA144" s="12">
        <f t="shared" ca="1" si="73"/>
        <v>1.1428281613311717</v>
      </c>
      <c r="AB144" s="158">
        <f t="shared" si="75"/>
        <v>142000</v>
      </c>
      <c r="AC144" s="160">
        <f t="shared" si="76"/>
        <v>2.580000000000017E-2</v>
      </c>
      <c r="AD144" s="162">
        <f t="shared" ca="1" si="77"/>
        <v>0.81315682222495322</v>
      </c>
      <c r="AE144" s="162">
        <f t="shared" ca="1" si="78"/>
        <v>0.8112349473667938</v>
      </c>
      <c r="AF144" s="85">
        <v>5.9459904333044212E-4</v>
      </c>
      <c r="AG144" s="85">
        <v>1.1855538628737028E-2</v>
      </c>
      <c r="AH144" s="85">
        <v>7.4171122598692908E-4</v>
      </c>
    </row>
    <row r="145" spans="1:34">
      <c r="A145" s="7">
        <f t="shared" si="55"/>
        <v>44052</v>
      </c>
      <c r="B145" s="8">
        <f t="shared" ca="1" si="64"/>
        <v>16097617.894742986</v>
      </c>
      <c r="C145" s="144">
        <f t="shared" si="56"/>
        <v>0</v>
      </c>
      <c r="D145" s="136"/>
      <c r="E145" s="136"/>
      <c r="F145" s="78">
        <f ca="1">IF(AD144&gt;1,0,IF(AE144&gt;=1,U$2,T$2))</f>
        <v>0.6</v>
      </c>
      <c r="G145" s="29">
        <f t="shared" ca="1" si="57"/>
        <v>2529934.1823416264</v>
      </c>
      <c r="H145" s="8">
        <f t="shared" ca="1" si="65"/>
        <v>17962532.694625545</v>
      </c>
      <c r="I145" s="8">
        <f t="shared" ca="1" si="66"/>
        <v>114293087.0526752</v>
      </c>
      <c r="J145" s="8">
        <f t="shared" ca="1" si="67"/>
        <v>147855.11854542847</v>
      </c>
      <c r="K145" s="12">
        <f t="shared" ca="1" si="68"/>
        <v>0.80744504083204438</v>
      </c>
      <c r="L145" s="48"/>
      <c r="M145" s="46">
        <f ca="1">IF(AND(I$2&gt;0,R138&lt;F138-0.12),0,IF(AND(N145&gt;=L$5,I$2&gt;0),0,IF(OR(AND(N145&gt;=C$1,N145&lt;D$1),N145&gt;=E$1),0,1)))</f>
        <v>1</v>
      </c>
      <c r="N145" s="178">
        <f t="shared" si="54"/>
        <v>44052</v>
      </c>
      <c r="O145" s="11">
        <f t="shared" ca="1" si="58"/>
        <v>0.33615613839022118</v>
      </c>
      <c r="P145" s="11" t="str">
        <f t="shared" si="59"/>
        <v/>
      </c>
      <c r="Q145" s="11">
        <f t="shared" ca="1" si="69"/>
        <v>0.05</v>
      </c>
      <c r="R145" s="32">
        <f t="shared" ca="1" si="70"/>
        <v>0.45816165761731659</v>
      </c>
      <c r="S145" s="32">
        <v>4.9970459055756575E-4</v>
      </c>
      <c r="T145" s="32">
        <f t="shared" ca="1" si="60"/>
        <v>5.2830978513604548E-2</v>
      </c>
      <c r="U145" s="32">
        <f t="shared" si="61"/>
        <v>0.14084507042253522</v>
      </c>
      <c r="V145" s="32">
        <f t="shared" ca="1" si="71"/>
        <v>0</v>
      </c>
      <c r="W145" s="8">
        <f t="shared" ca="1" si="62"/>
        <v>1175270.9491724041</v>
      </c>
      <c r="X145" s="8">
        <f t="shared" ca="1" si="74"/>
        <v>97505825.307222068</v>
      </c>
      <c r="Y145" s="22">
        <f t="shared" ca="1" si="63"/>
        <v>0.66384386160977882</v>
      </c>
      <c r="Z145" s="8">
        <f t="shared" ca="1" si="72"/>
        <v>17962532.694625545</v>
      </c>
      <c r="AA145" s="12">
        <f t="shared" ca="1" si="73"/>
        <v>1.1428281613311717</v>
      </c>
      <c r="AB145" s="158">
        <f t="shared" si="75"/>
        <v>142300</v>
      </c>
      <c r="AC145" s="160">
        <f t="shared" si="76"/>
        <v>2.5770000000000171E-2</v>
      </c>
      <c r="AD145" s="162">
        <f t="shared" ca="1" si="77"/>
        <v>0.80933999409941904</v>
      </c>
      <c r="AE145" s="162">
        <f t="shared" ca="1" si="78"/>
        <v>0.80744504083204438</v>
      </c>
      <c r="AF145" s="85">
        <v>5.910483761211537E-4</v>
      </c>
      <c r="AG145" s="85">
        <v>1.1827326346829856E-2</v>
      </c>
      <c r="AH145" s="85">
        <v>7.2790793687275393E-4</v>
      </c>
    </row>
    <row r="146" spans="1:34">
      <c r="A146" s="7">
        <f t="shared" si="55"/>
        <v>44053</v>
      </c>
      <c r="B146" s="8">
        <f t="shared" ca="1" si="64"/>
        <v>16243530.952540359</v>
      </c>
      <c r="C146" s="144">
        <f t="shared" si="56"/>
        <v>0</v>
      </c>
      <c r="D146" s="136"/>
      <c r="E146" s="136"/>
      <c r="F146" s="78">
        <f ca="1">IF(AD145&gt;1,S$2,T$2)</f>
        <v>0.6</v>
      </c>
      <c r="G146" s="29">
        <f t="shared" ca="1" si="57"/>
        <v>2510316.1205372522</v>
      </c>
      <c r="H146" s="8">
        <f t="shared" ca="1" si="65"/>
        <v>17823244.455814488</v>
      </c>
      <c r="I146" s="8">
        <f t="shared" ca="1" si="66"/>
        <v>115329069.76303655</v>
      </c>
      <c r="J146" s="8">
        <f t="shared" ca="1" si="67"/>
        <v>145913.05779737281</v>
      </c>
      <c r="K146" s="12">
        <f t="shared" ca="1" si="68"/>
        <v>1.1190395374744719</v>
      </c>
      <c r="L146" s="48"/>
      <c r="M146" s="38">
        <f ca="1">IF(AND(I$2&gt;0,R139&lt;F139),0,IF(AND(N146&gt;=L$6,I$2&gt;0),0,IF(OR(AND(N146&gt;=C$1,N146&lt;D$1),N146&gt;=E$1),0,1)))</f>
        <v>0</v>
      </c>
      <c r="N146" s="178">
        <f t="shared" si="54"/>
        <v>44053</v>
      </c>
      <c r="O146" s="11">
        <f t="shared" ca="1" si="58"/>
        <v>0.33920314636187221</v>
      </c>
      <c r="P146" s="11" t="str">
        <f t="shared" si="59"/>
        <v/>
      </c>
      <c r="Q146" s="11">
        <f t="shared" ca="1" si="69"/>
        <v>0.4</v>
      </c>
      <c r="R146" s="32">
        <f t="shared" ca="1" si="70"/>
        <v>0.45312438248688153</v>
      </c>
      <c r="S146" s="32">
        <v>4.9959139591448411E-4</v>
      </c>
      <c r="T146" s="32">
        <f t="shared" ca="1" si="60"/>
        <v>5.2421307222983791E-2</v>
      </c>
      <c r="U146" s="32">
        <f t="shared" si="61"/>
        <v>0.14084507042253522</v>
      </c>
      <c r="V146" s="32">
        <f t="shared" ca="1" si="71"/>
        <v>0.4</v>
      </c>
      <c r="W146" s="8">
        <f t="shared" ca="1" si="62"/>
        <v>1591441.9499376011</v>
      </c>
      <c r="X146" s="8">
        <f t="shared" ca="1" si="74"/>
        <v>99097267.257159665</v>
      </c>
      <c r="Y146" s="22">
        <f t="shared" ca="1" si="63"/>
        <v>0.66079685363812779</v>
      </c>
      <c r="Z146" s="8">
        <f t="shared" ca="1" si="72"/>
        <v>17823244.455814488</v>
      </c>
      <c r="AA146" s="12">
        <f t="shared" ca="1" si="73"/>
        <v>1.1428281613311717</v>
      </c>
      <c r="AB146" s="158">
        <f t="shared" si="75"/>
        <v>142600</v>
      </c>
      <c r="AC146" s="160">
        <f t="shared" si="76"/>
        <v>2.5740000000000172E-2</v>
      </c>
      <c r="AD146" s="162">
        <f t="shared" ca="1" si="77"/>
        <v>0.96324228915325816</v>
      </c>
      <c r="AE146" s="162">
        <f t="shared" ca="1" si="78"/>
        <v>0.80744504083204438</v>
      </c>
      <c r="AF146" s="85">
        <v>5.8796804600892998E-4</v>
      </c>
      <c r="AG146" s="85">
        <v>1.1800740551716126E-2</v>
      </c>
      <c r="AH146" s="85">
        <v>7.1581770758448731E-4</v>
      </c>
    </row>
    <row r="147" spans="1:34">
      <c r="A147" s="7">
        <f t="shared" si="55"/>
        <v>44054</v>
      </c>
      <c r="B147" s="8">
        <f t="shared" ca="1" si="64"/>
        <v>16444184.023286125</v>
      </c>
      <c r="C147" s="144">
        <f t="shared" si="56"/>
        <v>0</v>
      </c>
      <c r="D147" s="136"/>
      <c r="E147" s="136"/>
      <c r="F147" s="78">
        <f ca="1">IF(AD146&gt;1,0,IF(AE146&gt;=1,U$2,T$2))</f>
        <v>0.6</v>
      </c>
      <c r="G147" s="29">
        <f t="shared" ca="1" si="57"/>
        <v>2486822.4377706796</v>
      </c>
      <c r="H147" s="8">
        <f t="shared" ca="1" si="65"/>
        <v>17656439.308171824</v>
      </c>
      <c r="I147" s="8">
        <f t="shared" ca="1" si="66"/>
        <v>116753706.56533149</v>
      </c>
      <c r="J147" s="8">
        <f t="shared" ca="1" si="67"/>
        <v>200653.07074576549</v>
      </c>
      <c r="K147" s="12">
        <f t="shared" ca="1" si="68"/>
        <v>1.1139032055921387</v>
      </c>
      <c r="L147" s="48"/>
      <c r="M147" s="38">
        <f ca="1">IF(AND(I$2&gt;0,R140&lt;F140-0.02),0,IF(AND(N147&gt;=L$7,I$2&gt;0),0,IF(OR(AND(N147&gt;=C$1,N147&lt;D$1),N147&gt;=E$1),0,1)))</f>
        <v>0</v>
      </c>
      <c r="N147" s="178">
        <f t="shared" si="54"/>
        <v>44054</v>
      </c>
      <c r="O147" s="11">
        <f t="shared" ca="1" si="58"/>
        <v>0.34339325460391612</v>
      </c>
      <c r="P147" s="11" t="str">
        <f t="shared" si="59"/>
        <v/>
      </c>
      <c r="Q147" s="11">
        <f t="shared" ca="1" si="69"/>
        <v>0.4</v>
      </c>
      <c r="R147" s="32">
        <f t="shared" ca="1" si="70"/>
        <v>0.4474192083630833</v>
      </c>
      <c r="S147" s="32">
        <v>4.9949537226935345E-4</v>
      </c>
      <c r="T147" s="32">
        <f t="shared" ca="1" si="60"/>
        <v>5.1930703847564187E-2</v>
      </c>
      <c r="U147" s="32">
        <f t="shared" si="61"/>
        <v>0.14084507042253522</v>
      </c>
      <c r="V147" s="32">
        <f t="shared" ca="1" si="71"/>
        <v>0.4</v>
      </c>
      <c r="W147" s="8">
        <f t="shared" ca="1" si="62"/>
        <v>1579314.7943594421</v>
      </c>
      <c r="X147" s="8">
        <f t="shared" ca="1" si="74"/>
        <v>100676582.05151911</v>
      </c>
      <c r="Y147" s="22">
        <f t="shared" ca="1" si="63"/>
        <v>0.65660674539608388</v>
      </c>
      <c r="Z147" s="8">
        <f t="shared" ca="1" si="72"/>
        <v>17656439.308171824</v>
      </c>
      <c r="AA147" s="12">
        <f t="shared" ca="1" si="73"/>
        <v>1.1428281613311717</v>
      </c>
      <c r="AB147" s="158">
        <f t="shared" si="75"/>
        <v>142900</v>
      </c>
      <c r="AC147" s="160">
        <f t="shared" si="76"/>
        <v>2.5710000000000174E-2</v>
      </c>
      <c r="AD147" s="162">
        <f t="shared" ca="1" si="77"/>
        <v>1.1164713715333052</v>
      </c>
      <c r="AE147" s="162">
        <f t="shared" ca="1" si="78"/>
        <v>0.80744504083204438</v>
      </c>
      <c r="AF147" s="85">
        <v>5.8529541692779264E-4</v>
      </c>
      <c r="AG147" s="85">
        <v>1.1775630004529447E-2</v>
      </c>
      <c r="AH147" s="85">
        <v>7.0522767517637065E-4</v>
      </c>
    </row>
    <row r="148" spans="1:34">
      <c r="A148" s="7">
        <f t="shared" si="55"/>
        <v>44055</v>
      </c>
      <c r="B148" s="8">
        <f t="shared" ca="1" si="64"/>
        <v>16642046.843655497</v>
      </c>
      <c r="C148" s="144">
        <f t="shared" si="56"/>
        <v>0</v>
      </c>
      <c r="D148" s="136"/>
      <c r="E148" s="136"/>
      <c r="F148" s="78">
        <f ca="1">IF(AD147&gt;1,S$2,T$2)</f>
        <v>0.3</v>
      </c>
      <c r="G148" s="29">
        <f t="shared" ca="1" si="57"/>
        <v>2462246.5547091449</v>
      </c>
      <c r="H148" s="8">
        <f t="shared" ca="1" si="65"/>
        <v>17481950.538434926</v>
      </c>
      <c r="I148" s="8">
        <f t="shared" ca="1" si="66"/>
        <v>118158532.58995403</v>
      </c>
      <c r="J148" s="8">
        <f t="shared" ca="1" si="67"/>
        <v>197862.82036937264</v>
      </c>
      <c r="K148" s="12">
        <f t="shared" ca="1" si="68"/>
        <v>1.1068399531312747</v>
      </c>
      <c r="L148" s="48"/>
      <c r="M148" s="38">
        <f ca="1">IF(AND(I$2&gt;0,R141&lt;F141-0.04),0,IF(AND(N148&gt;=L$8,I$2&gt;0),0,IF(OR(AND(N148&gt;=C$1,N148&lt;D$1),N148&gt;=E$1),0,1)))</f>
        <v>0</v>
      </c>
      <c r="N148" s="178">
        <f t="shared" si="54"/>
        <v>44055</v>
      </c>
      <c r="O148" s="11">
        <f t="shared" ca="1" si="58"/>
        <v>0.347525095852806</v>
      </c>
      <c r="P148" s="11" t="str">
        <f t="shared" si="59"/>
        <v/>
      </c>
      <c r="Q148" s="11">
        <f t="shared" ca="1" si="69"/>
        <v>0.4</v>
      </c>
      <c r="R148" s="32">
        <f t="shared" ca="1" si="70"/>
        <v>0.44155371176627983</v>
      </c>
      <c r="S148" s="32">
        <v>4.9941364242544453E-4</v>
      </c>
      <c r="T148" s="32">
        <f t="shared" ca="1" si="60"/>
        <v>5.1417501583632133E-2</v>
      </c>
      <c r="U148" s="32">
        <f t="shared" si="61"/>
        <v>0.14084507042253522</v>
      </c>
      <c r="V148" s="32">
        <f t="shared" ca="1" si="71"/>
        <v>0.4</v>
      </c>
      <c r="W148" s="8">
        <f t="shared" ca="1" si="62"/>
        <v>1559808.7738894578</v>
      </c>
      <c r="X148" s="8">
        <f t="shared" ca="1" si="74"/>
        <v>102236390.82540856</v>
      </c>
      <c r="Y148" s="22">
        <f t="shared" ca="1" si="63"/>
        <v>0.652474904147194</v>
      </c>
      <c r="Z148" s="8">
        <f t="shared" ca="1" si="72"/>
        <v>17481950.538434926</v>
      </c>
      <c r="AA148" s="12">
        <f t="shared" ca="1" si="73"/>
        <v>1.1428281613311717</v>
      </c>
      <c r="AB148" s="158">
        <f t="shared" si="75"/>
        <v>143200</v>
      </c>
      <c r="AC148" s="160">
        <f t="shared" si="76"/>
        <v>2.5680000000000175E-2</v>
      </c>
      <c r="AD148" s="162">
        <f t="shared" ca="1" si="77"/>
        <v>1.1103715793617068</v>
      </c>
      <c r="AE148" s="162">
        <f t="shared" ca="1" si="78"/>
        <v>0.80744504083204438</v>
      </c>
      <c r="AF148" s="85">
        <v>5.8297618995690277E-4</v>
      </c>
      <c r="AG148" s="85">
        <v>1.1751857728504272E-2</v>
      </c>
      <c r="AH148" s="85">
        <v>6.9595139924331386E-4</v>
      </c>
    </row>
    <row r="149" spans="1:34">
      <c r="A149" s="7">
        <f t="shared" si="55"/>
        <v>44056</v>
      </c>
      <c r="B149" s="8">
        <f t="shared" ca="1" si="64"/>
        <v>16836712.048027776</v>
      </c>
      <c r="C149" s="144">
        <f t="shared" si="56"/>
        <v>0</v>
      </c>
      <c r="D149" s="136"/>
      <c r="E149" s="136"/>
      <c r="F149" s="78">
        <f ca="1">IF(AD148&gt;1,0,IF(AE148&gt;=1,U$2,T$2))</f>
        <v>0</v>
      </c>
      <c r="G149" s="29">
        <f t="shared" ca="1" si="57"/>
        <v>2437220.3824772751</v>
      </c>
      <c r="H149" s="8">
        <f t="shared" ca="1" si="65"/>
        <v>17304264.715588652</v>
      </c>
      <c r="I149" s="8">
        <f t="shared" ca="1" si="66"/>
        <v>119540655.54099722</v>
      </c>
      <c r="J149" s="8">
        <f t="shared" ca="1" si="67"/>
        <v>194665.20437227946</v>
      </c>
      <c r="K149" s="12">
        <f t="shared" ca="1" si="68"/>
        <v>1.0998749211599563</v>
      </c>
      <c r="L149" s="48"/>
      <c r="M149" s="38">
        <f ca="1">IF(AND(I$2&gt;0,R142&lt;F142-0.06),0,IF(AND(N149&gt;=L$9,I$2&gt;0),0,IF(OR(AND(N149&gt;=C$1,N149&lt;D$1),N149&gt;=E$1),0,1)))</f>
        <v>0</v>
      </c>
      <c r="N149" s="178">
        <f t="shared" si="54"/>
        <v>44056</v>
      </c>
      <c r="O149" s="11">
        <f t="shared" ca="1" si="58"/>
        <v>0.35159016335587417</v>
      </c>
      <c r="P149" s="11" t="str">
        <f t="shared" si="59"/>
        <v/>
      </c>
      <c r="Q149" s="11">
        <f t="shared" ca="1" si="69"/>
        <v>0.4</v>
      </c>
      <c r="R149" s="32">
        <f t="shared" ca="1" si="70"/>
        <v>0.43564252829646366</v>
      </c>
      <c r="S149" s="32">
        <v>4.9934381126575951E-4</v>
      </c>
      <c r="T149" s="32">
        <f t="shared" ca="1" si="60"/>
        <v>5.0894896222319561E-2</v>
      </c>
      <c r="U149" s="32">
        <f t="shared" si="61"/>
        <v>0.14084507042253522</v>
      </c>
      <c r="V149" s="32">
        <f t="shared" ca="1" si="71"/>
        <v>0.4</v>
      </c>
      <c r="W149" s="8">
        <f t="shared" ca="1" si="62"/>
        <v>1576273.8786694522</v>
      </c>
      <c r="X149" s="8">
        <f t="shared" ca="1" si="74"/>
        <v>103812664.70407802</v>
      </c>
      <c r="Y149" s="22">
        <f t="shared" ca="1" si="63"/>
        <v>0.64840983664412577</v>
      </c>
      <c r="Z149" s="8">
        <f t="shared" ca="1" si="72"/>
        <v>17304264.715588652</v>
      </c>
      <c r="AA149" s="12">
        <f t="shared" ca="1" si="73"/>
        <v>1.1428281613311717</v>
      </c>
      <c r="AB149" s="158">
        <f t="shared" si="75"/>
        <v>143500</v>
      </c>
      <c r="AC149" s="160">
        <f t="shared" si="76"/>
        <v>2.5650000000000176E-2</v>
      </c>
      <c r="AD149" s="162">
        <f t="shared" ca="1" si="77"/>
        <v>1.1033574371456156</v>
      </c>
      <c r="AE149" s="162">
        <f t="shared" ca="1" si="78"/>
        <v>0.80744504083204438</v>
      </c>
      <c r="AF149" s="85">
        <v>5.8096329431641411E-4</v>
      </c>
      <c r="AG149" s="85">
        <v>1.1729299685234028E-2</v>
      </c>
      <c r="AH149" s="85">
        <v>6.8782558715088302E-4</v>
      </c>
    </row>
    <row r="150" spans="1:34">
      <c r="A150" s="7">
        <f t="shared" si="55"/>
        <v>44057</v>
      </c>
      <c r="B150" s="8">
        <f t="shared" ca="1" si="64"/>
        <v>17028186.160601106</v>
      </c>
      <c r="C150" s="144">
        <f t="shared" si="56"/>
        <v>0</v>
      </c>
      <c r="D150" s="136"/>
      <c r="E150" s="136"/>
      <c r="F150" s="78">
        <f ca="1">IF(AD149&gt;1,S$2,T$2)</f>
        <v>0.3</v>
      </c>
      <c r="G150" s="29">
        <f t="shared" ca="1" si="57"/>
        <v>2406684.0896042041</v>
      </c>
      <c r="H150" s="8">
        <f t="shared" ca="1" si="65"/>
        <v>17087457.036189847</v>
      </c>
      <c r="I150" s="8">
        <f t="shared" ca="1" si="66"/>
        <v>120900121.74026787</v>
      </c>
      <c r="J150" s="8">
        <f t="shared" ca="1" si="67"/>
        <v>191474.11257333081</v>
      </c>
      <c r="K150" s="12">
        <f t="shared" ca="1" si="68"/>
        <v>1.0930224494847569</v>
      </c>
      <c r="L150" s="48"/>
      <c r="M150" s="39">
        <f ca="1">IF(AND(I$2&gt;0,R143&lt;F143-0.1),0,IF(AND(N150&gt;=L$10,I$2&gt;0),0,IF(OR(AND(N150&gt;=C$1,N150&lt;D$1),N150&gt;=E$1),0,1)))</f>
        <v>0</v>
      </c>
      <c r="N150" s="178">
        <f t="shared" si="54"/>
        <v>44057</v>
      </c>
      <c r="O150" s="11">
        <f t="shared" ca="1" si="58"/>
        <v>0.35558859335372905</v>
      </c>
      <c r="P150" s="11" t="str">
        <f t="shared" si="59"/>
        <v/>
      </c>
      <c r="Q150" s="11">
        <f t="shared" ca="1" si="69"/>
        <v>0.4</v>
      </c>
      <c r="R150" s="32">
        <f t="shared" ca="1" si="70"/>
        <v>0.4287847453105712</v>
      </c>
      <c r="S150" s="32">
        <v>4.9928388498564759E-4</v>
      </c>
      <c r="T150" s="32">
        <f t="shared" ca="1" si="60"/>
        <v>5.0257226577028961E-2</v>
      </c>
      <c r="U150" s="32">
        <f t="shared" si="61"/>
        <v>0.14084507042253522</v>
      </c>
      <c r="V150" s="32">
        <f t="shared" ca="1" si="71"/>
        <v>0.4</v>
      </c>
      <c r="W150" s="8">
        <f t="shared" ca="1" si="62"/>
        <v>1144522.7316923914</v>
      </c>
      <c r="X150" s="8">
        <f t="shared" ca="1" si="74"/>
        <v>104957187.43577041</v>
      </c>
      <c r="Y150" s="22">
        <f t="shared" ca="1" si="63"/>
        <v>0.64441140664627095</v>
      </c>
      <c r="Z150" s="8">
        <f t="shared" ca="1" si="72"/>
        <v>17087457.036189847</v>
      </c>
      <c r="AA150" s="12">
        <f t="shared" ca="1" si="73"/>
        <v>1.1428281613311717</v>
      </c>
      <c r="AB150" s="158">
        <f t="shared" si="75"/>
        <v>143800</v>
      </c>
      <c r="AC150" s="160">
        <f t="shared" si="76"/>
        <v>2.5620000000000177E-2</v>
      </c>
      <c r="AD150" s="162">
        <f t="shared" ca="1" si="77"/>
        <v>1.0964486853223567</v>
      </c>
      <c r="AE150" s="162">
        <f t="shared" ca="1" si="78"/>
        <v>0.80744504083204438</v>
      </c>
      <c r="AF150" s="85">
        <v>5.792159257704191E-4</v>
      </c>
      <c r="AG150" s="85">
        <v>1.170784357116713E-2</v>
      </c>
      <c r="AH150" s="85">
        <v>6.8070722410408654E-4</v>
      </c>
    </row>
    <row r="151" spans="1:34">
      <c r="A151" s="7">
        <f t="shared" si="55"/>
        <v>44058</v>
      </c>
      <c r="B151" s="8">
        <f t="shared" ca="1" si="64"/>
        <v>17216083.284797903</v>
      </c>
      <c r="C151" s="144">
        <f t="shared" si="56"/>
        <v>0</v>
      </c>
      <c r="D151" s="136"/>
      <c r="E151" s="136"/>
      <c r="F151" s="78">
        <f ca="1">IF(AD150&gt;1,0,IF(AE150&gt;=1,U$2,T$2))</f>
        <v>0</v>
      </c>
      <c r="G151" s="29">
        <f t="shared" ca="1" si="57"/>
        <v>2433380.8290555947</v>
      </c>
      <c r="H151" s="8">
        <f t="shared" ca="1" si="65"/>
        <v>17277003.886294723</v>
      </c>
      <c r="I151" s="8">
        <f t="shared" ca="1" si="66"/>
        <v>122234191.32206514</v>
      </c>
      <c r="J151" s="8">
        <f t="shared" ca="1" si="67"/>
        <v>187897.12419679851</v>
      </c>
      <c r="K151" s="12">
        <f t="shared" ca="1" si="68"/>
        <v>1.0862823084453062</v>
      </c>
      <c r="L151" s="48"/>
      <c r="M151" s="47">
        <f ca="1">IF(AND(I$2&gt;0,R144&lt;F144-0.12),0,IF(AND(N151&gt;=L$4,I$2&gt;0),0,IF(OR(AND(N151&gt;=C$1,N151&lt;D$1),N151&gt;=E$1),0,1)))</f>
        <v>0</v>
      </c>
      <c r="N151" s="178">
        <f t="shared" si="54"/>
        <v>44058</v>
      </c>
      <c r="O151" s="11">
        <f t="shared" ca="1" si="58"/>
        <v>0.35951232741783867</v>
      </c>
      <c r="P151" s="11" t="str">
        <f t="shared" si="59"/>
        <v/>
      </c>
      <c r="Q151" s="11">
        <f t="shared" ca="1" si="69"/>
        <v>0.4</v>
      </c>
      <c r="R151" s="32">
        <f t="shared" ca="1" si="70"/>
        <v>0.43213195985796737</v>
      </c>
      <c r="S151" s="32">
        <v>4.9923220385401544E-4</v>
      </c>
      <c r="T151" s="32">
        <f t="shared" ca="1" si="60"/>
        <v>5.0814717312631534E-2</v>
      </c>
      <c r="U151" s="32">
        <f t="shared" si="61"/>
        <v>0.14084507042253522</v>
      </c>
      <c r="V151" s="32">
        <f t="shared" ca="1" si="71"/>
        <v>0.4</v>
      </c>
      <c r="W151" s="8">
        <f t="shared" ca="1" si="62"/>
        <v>1130303.1068044282</v>
      </c>
      <c r="X151" s="8">
        <f t="shared" ca="1" si="74"/>
        <v>106087490.54257484</v>
      </c>
      <c r="Y151" s="22">
        <f t="shared" ca="1" si="63"/>
        <v>0.64048767258216133</v>
      </c>
      <c r="Z151" s="8">
        <f t="shared" ca="1" si="72"/>
        <v>17277003.886294723</v>
      </c>
      <c r="AA151" s="12">
        <f t="shared" ca="1" si="73"/>
        <v>1.1428281613311717</v>
      </c>
      <c r="AB151" s="158">
        <f t="shared" si="75"/>
        <v>144100</v>
      </c>
      <c r="AC151" s="160">
        <f t="shared" si="76"/>
        <v>2.5590000000000179E-2</v>
      </c>
      <c r="AD151" s="162">
        <f t="shared" ca="1" si="77"/>
        <v>1.0896523789650314</v>
      </c>
      <c r="AE151" s="162">
        <f t="shared" ca="1" si="78"/>
        <v>0.80744504083204438</v>
      </c>
      <c r="AF151" s="85">
        <v>5.7769871285654048E-4</v>
      </c>
      <c r="AG151" s="85">
        <v>1.1687387723723261E-2</v>
      </c>
      <c r="AH151" s="85">
        <v>6.7447105824539348E-4</v>
      </c>
    </row>
    <row r="152" spans="1:34">
      <c r="A152" s="7">
        <f t="shared" si="55"/>
        <v>44059</v>
      </c>
      <c r="B152" s="8">
        <f t="shared" ca="1" si="64"/>
        <v>17404893.180820264</v>
      </c>
      <c r="C152" s="144">
        <f t="shared" si="56"/>
        <v>0</v>
      </c>
      <c r="D152" s="136"/>
      <c r="E152" s="136"/>
      <c r="F152" s="78">
        <f ca="1">IF(AD151&gt;1,0,IF(AE151&gt;=1,U$2,T$2))</f>
        <v>0</v>
      </c>
      <c r="G152" s="29">
        <f t="shared" ca="1" si="57"/>
        <v>2462993.1044012764</v>
      </c>
      <c r="H152" s="8">
        <f t="shared" ca="1" si="65"/>
        <v>17487251.041249063</v>
      </c>
      <c r="I152" s="8">
        <f t="shared" ca="1" si="66"/>
        <v>123574741.58382392</v>
      </c>
      <c r="J152" s="8">
        <f t="shared" ca="1" si="67"/>
        <v>188809.89602236176</v>
      </c>
      <c r="K152" s="12">
        <f t="shared" ca="1" si="68"/>
        <v>1.0796680821095732</v>
      </c>
      <c r="L152" s="48"/>
      <c r="M152" s="46">
        <f ca="1">IF(AND(I$2&gt;0,R145&lt;F145-0.12),0,IF(AND(N152&gt;=L$5,I$2&gt;0),0,IF(OR(AND(N152&gt;=C$1,N152&lt;D$1),N152&gt;=E$1),0,1)))</f>
        <v>0</v>
      </c>
      <c r="N152" s="178">
        <f t="shared" si="54"/>
        <v>44059</v>
      </c>
      <c r="O152" s="11">
        <f t="shared" ca="1" si="58"/>
        <v>0.36345512230536448</v>
      </c>
      <c r="P152" s="11" t="str">
        <f t="shared" si="59"/>
        <v/>
      </c>
      <c r="Q152" s="11">
        <f t="shared" ca="1" si="69"/>
        <v>0.4</v>
      </c>
      <c r="R152" s="32">
        <f t="shared" ca="1" si="70"/>
        <v>0.43597024756576913</v>
      </c>
      <c r="S152" s="32">
        <v>4.9918738624058748E-4</v>
      </c>
      <c r="T152" s="32">
        <f t="shared" ca="1" si="60"/>
        <v>5.1433091297791361E-2</v>
      </c>
      <c r="U152" s="32">
        <f t="shared" si="61"/>
        <v>0.14084507042253522</v>
      </c>
      <c r="V152" s="32">
        <f t="shared" ca="1" si="71"/>
        <v>0.4</v>
      </c>
      <c r="W152" s="8">
        <f t="shared" ca="1" si="62"/>
        <v>1116964.5634271828</v>
      </c>
      <c r="X152" s="8">
        <f t="shared" ca="1" si="74"/>
        <v>107204455.10600202</v>
      </c>
      <c r="Y152" s="22">
        <f t="shared" ca="1" si="63"/>
        <v>0.63654487769463552</v>
      </c>
      <c r="Z152" s="8">
        <f t="shared" ca="1" si="72"/>
        <v>17487251.041249063</v>
      </c>
      <c r="AA152" s="12">
        <f t="shared" ca="1" si="73"/>
        <v>1.1428281613311717</v>
      </c>
      <c r="AB152" s="158">
        <f t="shared" si="75"/>
        <v>144400</v>
      </c>
      <c r="AC152" s="160">
        <f t="shared" si="76"/>
        <v>2.556000000000018E-2</v>
      </c>
      <c r="AD152" s="162">
        <f t="shared" ca="1" si="77"/>
        <v>1.0829751952774398</v>
      </c>
      <c r="AE152" s="162">
        <f t="shared" ca="1" si="78"/>
        <v>0.80744504083204438</v>
      </c>
      <c r="AF152" s="85">
        <v>5.7638099396217053E-4</v>
      </c>
      <c r="AG152" s="85">
        <v>1.1667840127313674E-2</v>
      </c>
      <c r="AH152" s="85">
        <v>6.6900739704359776E-4</v>
      </c>
    </row>
    <row r="153" spans="1:34">
      <c r="A153" s="7">
        <f t="shared" si="55"/>
        <v>44060</v>
      </c>
      <c r="B153" s="8">
        <f t="shared" ca="1" si="64"/>
        <v>17594837.112340122</v>
      </c>
      <c r="C153" s="144">
        <f t="shared" si="56"/>
        <v>0</v>
      </c>
      <c r="D153" s="136"/>
      <c r="E153" s="136"/>
      <c r="F153" s="78">
        <f ca="1">IF(AD152&gt;1,S$2,T$2)</f>
        <v>0.3</v>
      </c>
      <c r="G153" s="29">
        <f t="shared" ca="1" si="57"/>
        <v>2495618.0833257576</v>
      </c>
      <c r="H153" s="8">
        <f t="shared" ca="1" si="65"/>
        <v>17718888.39161288</v>
      </c>
      <c r="I153" s="8">
        <f t="shared" ca="1" si="66"/>
        <v>124923343.49761492</v>
      </c>
      <c r="J153" s="8">
        <f t="shared" ca="1" si="67"/>
        <v>189943.9315198593</v>
      </c>
      <c r="K153" s="12">
        <f t="shared" ca="1" si="68"/>
        <v>1.073021725002957</v>
      </c>
      <c r="L153" s="48"/>
      <c r="M153" s="38">
        <f ca="1">IF(AND(I$2&gt;0,R146&lt;F146),0,IF(AND(N153&gt;=L$6,I$2&gt;0),0,IF(OR(AND(N153&gt;=C$1,N153&lt;D$1),N153&gt;=E$1),0,1)))</f>
        <v>0</v>
      </c>
      <c r="N153" s="178">
        <f t="shared" si="54"/>
        <v>44060</v>
      </c>
      <c r="O153" s="11">
        <f t="shared" ca="1" si="58"/>
        <v>0.36742159852239681</v>
      </c>
      <c r="P153" s="11" t="str">
        <f t="shared" si="59"/>
        <v/>
      </c>
      <c r="Q153" s="11">
        <f t="shared" ca="1" si="69"/>
        <v>0.4</v>
      </c>
      <c r="R153" s="32">
        <f t="shared" ca="1" si="70"/>
        <v>0.44031188436286833</v>
      </c>
      <c r="S153" s="32">
        <v>4.9914828202305794E-4</v>
      </c>
      <c r="T153" s="32">
        <f t="shared" ca="1" si="60"/>
        <v>5.2114377622390823E-2</v>
      </c>
      <c r="U153" s="32">
        <f t="shared" si="61"/>
        <v>0.14084507042253522</v>
      </c>
      <c r="V153" s="32">
        <f t="shared" ca="1" si="71"/>
        <v>0.4</v>
      </c>
      <c r="W153" s="8">
        <f t="shared" ca="1" si="62"/>
        <v>1535107.1797812902</v>
      </c>
      <c r="X153" s="8">
        <f t="shared" ca="1" si="74"/>
        <v>108739562.28578331</v>
      </c>
      <c r="Y153" s="22">
        <f t="shared" ca="1" si="63"/>
        <v>0.63257840147760325</v>
      </c>
      <c r="Z153" s="8">
        <f t="shared" ca="1" si="72"/>
        <v>17718888.39161288</v>
      </c>
      <c r="AA153" s="12">
        <f t="shared" ca="1" si="73"/>
        <v>1.1428281613311717</v>
      </c>
      <c r="AB153" s="158">
        <f t="shared" si="75"/>
        <v>144700</v>
      </c>
      <c r="AC153" s="160">
        <f t="shared" si="76"/>
        <v>2.5530000000000181E-2</v>
      </c>
      <c r="AD153" s="162">
        <f t="shared" ca="1" si="77"/>
        <v>1.0763449035562651</v>
      </c>
      <c r="AE153" s="162">
        <f t="shared" ca="1" si="78"/>
        <v>0.80744504083204438</v>
      </c>
      <c r="AF153" s="85">
        <v>5.7523619052346931E-4</v>
      </c>
      <c r="AG153" s="85">
        <v>1.1649117510378979E-2</v>
      </c>
      <c r="AH153" s="85">
        <v>6.6422017657728283E-4</v>
      </c>
    </row>
    <row r="154" spans="1:34">
      <c r="A154" s="7">
        <f t="shared" si="55"/>
        <v>44061</v>
      </c>
      <c r="B154" s="8">
        <f t="shared" ca="1" si="64"/>
        <v>17786112.285248607</v>
      </c>
      <c r="C154" s="144">
        <f t="shared" si="56"/>
        <v>0</v>
      </c>
      <c r="D154" s="136"/>
      <c r="E154" s="136"/>
      <c r="F154" s="78">
        <f ca="1">IF(AD153&gt;1,0,IF(AE153&gt;=1,U$2,T$2))</f>
        <v>0</v>
      </c>
      <c r="G154" s="29">
        <f t="shared" ca="1" si="57"/>
        <v>2470680.9773918064</v>
      </c>
      <c r="H154" s="8">
        <f t="shared" ca="1" si="65"/>
        <v>17541834.939481825</v>
      </c>
      <c r="I154" s="8">
        <f t="shared" ca="1" si="66"/>
        <v>126281397.22526516</v>
      </c>
      <c r="J154" s="8">
        <f t="shared" ca="1" si="67"/>
        <v>191275.17290848415</v>
      </c>
      <c r="K154" s="12">
        <f t="shared" ca="1" si="68"/>
        <v>1.0663354483526799</v>
      </c>
      <c r="L154" s="48"/>
      <c r="M154" s="38">
        <f ca="1">IF(AND(I$2&gt;0,R147&lt;F147-0.02),0,IF(AND(N154&gt;=L$7,I$2&gt;0),0,IF(OR(AND(N154&gt;=C$1,N154&lt;D$1),N154&gt;=E$1),0,1)))</f>
        <v>0</v>
      </c>
      <c r="N154" s="178">
        <f t="shared" si="54"/>
        <v>44061</v>
      </c>
      <c r="O154" s="11">
        <f t="shared" ca="1" si="58"/>
        <v>0.37141587419195637</v>
      </c>
      <c r="P154" s="11" t="str">
        <f t="shared" si="59"/>
        <v/>
      </c>
      <c r="Q154" s="11">
        <f t="shared" ca="1" si="69"/>
        <v>0.4</v>
      </c>
      <c r="R154" s="32">
        <f t="shared" ca="1" si="70"/>
        <v>0.4344990684378725</v>
      </c>
      <c r="S154" s="32">
        <v>4.9911393380227631E-4</v>
      </c>
      <c r="T154" s="32">
        <f t="shared" ca="1" si="60"/>
        <v>5.1593632174946544E-2</v>
      </c>
      <c r="U154" s="32">
        <f t="shared" si="61"/>
        <v>0.14084507042253522</v>
      </c>
      <c r="V154" s="32">
        <f t="shared" ca="1" si="71"/>
        <v>0.4</v>
      </c>
      <c r="W154" s="8">
        <f t="shared" ca="1" si="62"/>
        <v>1112510.7431942318</v>
      </c>
      <c r="X154" s="8">
        <f t="shared" ca="1" si="74"/>
        <v>109852073.02897754</v>
      </c>
      <c r="Y154" s="22">
        <f t="shared" ca="1" si="63"/>
        <v>0.62858412580804357</v>
      </c>
      <c r="Z154" s="8">
        <f t="shared" ca="1" si="72"/>
        <v>17541834.939481825</v>
      </c>
      <c r="AA154" s="12">
        <f t="shared" ca="1" si="73"/>
        <v>1.1428281613311717</v>
      </c>
      <c r="AB154" s="158">
        <f t="shared" si="75"/>
        <v>145000</v>
      </c>
      <c r="AC154" s="160">
        <f t="shared" si="76"/>
        <v>2.5500000000000182E-2</v>
      </c>
      <c r="AD154" s="162">
        <f t="shared" ca="1" si="77"/>
        <v>1.0696785866778185</v>
      </c>
      <c r="AE154" s="162">
        <f t="shared" ca="1" si="78"/>
        <v>0.80744504083204438</v>
      </c>
      <c r="AF154" s="85">
        <v>5.7424126357926895E-4</v>
      </c>
      <c r="AG154" s="85">
        <v>1.1631144525320479E-2</v>
      </c>
      <c r="AH154" s="85">
        <v>6.6002527001702692E-4</v>
      </c>
    </row>
    <row r="155" spans="1:34">
      <c r="A155" s="7">
        <f t="shared" si="55"/>
        <v>44062</v>
      </c>
      <c r="B155" s="8">
        <f t="shared" ca="1" si="64"/>
        <v>17974296.192946002</v>
      </c>
      <c r="C155" s="144">
        <f t="shared" si="56"/>
        <v>0</v>
      </c>
      <c r="D155" s="136"/>
      <c r="E155" s="136"/>
      <c r="F155" s="78">
        <f ca="1">IF(AD154&gt;1,S$2,T$2)</f>
        <v>0.3</v>
      </c>
      <c r="G155" s="29">
        <f t="shared" ca="1" si="57"/>
        <v>2502173.2311181831</v>
      </c>
      <c r="H155" s="8">
        <f t="shared" ca="1" si="65"/>
        <v>17765429.940939099</v>
      </c>
      <c r="I155" s="8">
        <f t="shared" ca="1" si="66"/>
        <v>127617502.96991667</v>
      </c>
      <c r="J155" s="8">
        <f t="shared" ca="1" si="67"/>
        <v>188183.90769739496</v>
      </c>
      <c r="K155" s="12">
        <f t="shared" ca="1" si="68"/>
        <v>0.76101847442821535</v>
      </c>
      <c r="L155" s="48"/>
      <c r="M155" s="38">
        <f ca="1">IF(AND(I$2&gt;0,R148&lt;F148-0.04),0,IF(AND(N155&gt;=L$8,I$2&gt;0),0,IF(OR(AND(N155&gt;=C$1,N155&lt;D$1),N155&gt;=E$1),0,1)))</f>
        <v>1</v>
      </c>
      <c r="N155" s="178">
        <f t="shared" si="54"/>
        <v>44062</v>
      </c>
      <c r="O155" s="11">
        <f t="shared" ca="1" si="58"/>
        <v>0.37534559697034314</v>
      </c>
      <c r="P155" s="11" t="str">
        <f t="shared" si="59"/>
        <v/>
      </c>
      <c r="Q155" s="11">
        <f t="shared" ca="1" si="69"/>
        <v>0.05</v>
      </c>
      <c r="R155" s="32">
        <f t="shared" ca="1" si="70"/>
        <v>0.43861219681060276</v>
      </c>
      <c r="S155" s="32">
        <v>4.9908354461619025E-4</v>
      </c>
      <c r="T155" s="32">
        <f t="shared" ca="1" si="60"/>
        <v>5.2251264532173818E-2</v>
      </c>
      <c r="U155" s="32">
        <f t="shared" si="61"/>
        <v>0.14084507042253522</v>
      </c>
      <c r="V155" s="32">
        <f t="shared" ca="1" si="71"/>
        <v>0</v>
      </c>
      <c r="W155" s="8">
        <f t="shared" ca="1" si="62"/>
        <v>1094959.1245573771</v>
      </c>
      <c r="X155" s="8">
        <f t="shared" ca="1" si="74"/>
        <v>110947032.15353492</v>
      </c>
      <c r="Y155" s="22">
        <f t="shared" ca="1" si="63"/>
        <v>0.6246544030296568</v>
      </c>
      <c r="Z155" s="8">
        <f t="shared" ca="1" si="72"/>
        <v>17765429.940939099</v>
      </c>
      <c r="AA155" s="12">
        <f t="shared" ca="1" si="73"/>
        <v>1.1428281613311717</v>
      </c>
      <c r="AB155" s="158">
        <f t="shared" si="75"/>
        <v>145300</v>
      </c>
      <c r="AC155" s="160">
        <f t="shared" si="76"/>
        <v>2.5470000000000183E-2</v>
      </c>
      <c r="AD155" s="162">
        <f t="shared" ca="1" si="77"/>
        <v>0.91367696139044763</v>
      </c>
      <c r="AE155" s="162">
        <f t="shared" ca="1" si="78"/>
        <v>0.76101847442821535</v>
      </c>
      <c r="AF155" s="85">
        <v>5.7337624260736021E-4</v>
      </c>
      <c r="AG155" s="85">
        <v>1.1613853003901079E-2</v>
      </c>
      <c r="AH155" s="85">
        <v>6.5634900574518588E-4</v>
      </c>
    </row>
    <row r="156" spans="1:34">
      <c r="A156" s="7">
        <f t="shared" si="55"/>
        <v>44063</v>
      </c>
      <c r="B156" s="8">
        <f t="shared" ca="1" si="64"/>
        <v>18110310.482596051</v>
      </c>
      <c r="C156" s="144">
        <f t="shared" si="56"/>
        <v>0</v>
      </c>
      <c r="D156" s="136"/>
      <c r="E156" s="136"/>
      <c r="F156" s="78">
        <f ca="1">IF(AD155&gt;1,0,IF(AE155&gt;=1,U$2,T$2))</f>
        <v>0.6</v>
      </c>
      <c r="G156" s="29">
        <f t="shared" ca="1" si="57"/>
        <v>2483967.92576015</v>
      </c>
      <c r="H156" s="8">
        <f t="shared" ca="1" si="65"/>
        <v>17636172.272897065</v>
      </c>
      <c r="I156" s="8">
        <f t="shared" ca="1" si="66"/>
        <v>128583204.42643201</v>
      </c>
      <c r="J156" s="8">
        <f t="shared" ca="1" si="67"/>
        <v>136014.28965004842</v>
      </c>
      <c r="K156" s="12">
        <f t="shared" ca="1" si="68"/>
        <v>0.75626081111642018</v>
      </c>
      <c r="L156" s="48"/>
      <c r="M156" s="38">
        <f ca="1">IF(AND(I$2&gt;0,R149&lt;F149-0.06),0,IF(AND(N156&gt;=L$9,I$2&gt;0),0,IF(OR(AND(N156&gt;=C$1,N156&lt;D$1),N156&gt;=E$1),0,1)))</f>
        <v>1</v>
      </c>
      <c r="N156" s="178">
        <f t="shared" si="54"/>
        <v>44063</v>
      </c>
      <c r="O156" s="11">
        <f t="shared" ca="1" si="58"/>
        <v>0.37818589537185887</v>
      </c>
      <c r="P156" s="11" t="str">
        <f t="shared" si="59"/>
        <v/>
      </c>
      <c r="Q156" s="11">
        <f t="shared" ca="1" si="69"/>
        <v>0.05</v>
      </c>
      <c r="R156" s="32">
        <f t="shared" ca="1" si="70"/>
        <v>0.43401197823721616</v>
      </c>
      <c r="S156" s="32">
        <v>4.9905645106258756E-4</v>
      </c>
      <c r="T156" s="32">
        <f t="shared" ca="1" si="60"/>
        <v>5.1871094920285486E-2</v>
      </c>
      <c r="U156" s="32">
        <f t="shared" si="61"/>
        <v>0.14084507042253522</v>
      </c>
      <c r="V156" s="32">
        <f t="shared" ca="1" si="71"/>
        <v>0</v>
      </c>
      <c r="W156" s="8">
        <f t="shared" ca="1" si="62"/>
        <v>1079449.2464912164</v>
      </c>
      <c r="X156" s="8">
        <f t="shared" ca="1" si="74"/>
        <v>112026481.40002614</v>
      </c>
      <c r="Y156" s="22">
        <f t="shared" ca="1" si="63"/>
        <v>0.62181410462814113</v>
      </c>
      <c r="Z156" s="8">
        <f t="shared" ca="1" si="72"/>
        <v>17636172.272897065</v>
      </c>
      <c r="AA156" s="12">
        <f t="shared" ca="1" si="73"/>
        <v>1.1428281613311717</v>
      </c>
      <c r="AB156" s="158">
        <f t="shared" si="75"/>
        <v>145600</v>
      </c>
      <c r="AC156" s="160">
        <f t="shared" si="76"/>
        <v>2.5440000000000185E-2</v>
      </c>
      <c r="AD156" s="162">
        <f t="shared" ca="1" si="77"/>
        <v>0.75863964277231777</v>
      </c>
      <c r="AE156" s="162">
        <f t="shared" ca="1" si="78"/>
        <v>0.75626081111642018</v>
      </c>
      <c r="AF156" s="85">
        <v>5.726238170399965E-4</v>
      </c>
      <c r="AG156" s="85">
        <v>1.1597181281334572E-2</v>
      </c>
      <c r="AH156" s="85">
        <v>6.5312686918745809E-4</v>
      </c>
    </row>
    <row r="157" spans="1:34">
      <c r="A157" s="7">
        <f t="shared" si="55"/>
        <v>44064</v>
      </c>
      <c r="B157" s="8">
        <f t="shared" ca="1" si="64"/>
        <v>18244491.025333375</v>
      </c>
      <c r="C157" s="144">
        <f t="shared" si="56"/>
        <v>0</v>
      </c>
      <c r="D157" s="136"/>
      <c r="E157" s="136"/>
      <c r="F157" s="78">
        <f ca="1">IF(AD156&gt;1,S$2,T$2)</f>
        <v>0.6</v>
      </c>
      <c r="G157" s="29">
        <f t="shared" ca="1" si="57"/>
        <v>2466113.3633578666</v>
      </c>
      <c r="H157" s="8">
        <f t="shared" ca="1" si="65"/>
        <v>17509404.879840851</v>
      </c>
      <c r="I157" s="8">
        <f t="shared" ca="1" si="66"/>
        <v>129535886.27986702</v>
      </c>
      <c r="J157" s="8">
        <f t="shared" ca="1" si="67"/>
        <v>134180.54273732449</v>
      </c>
      <c r="K157" s="12">
        <f t="shared" ca="1" si="68"/>
        <v>0.75282209946638656</v>
      </c>
      <c r="L157" s="48"/>
      <c r="M157" s="39">
        <f ca="1">IF(AND(I$2&gt;0,R150&lt;F150-0.1),0,IF(AND(N157&gt;=L$10,I$2&gt;0),0,IF(OR(AND(N157&gt;=C$1,N157&lt;D$1),N157&gt;=E$1),0,1)))</f>
        <v>1</v>
      </c>
      <c r="N157" s="178">
        <f t="shared" si="54"/>
        <v>44064</v>
      </c>
      <c r="O157" s="11">
        <f t="shared" ca="1" si="58"/>
        <v>0.38098790082313833</v>
      </c>
      <c r="P157" s="11" t="str">
        <f t="shared" si="59"/>
        <v/>
      </c>
      <c r="Q157" s="11">
        <f t="shared" ca="1" si="69"/>
        <v>0.05</v>
      </c>
      <c r="R157" s="32">
        <f t="shared" ca="1" si="70"/>
        <v>0.42949924991722999</v>
      </c>
      <c r="S157" s="32">
        <v>4.9903210092364222E-4</v>
      </c>
      <c r="T157" s="32">
        <f t="shared" ca="1" si="60"/>
        <v>5.1498249646590735E-2</v>
      </c>
      <c r="U157" s="32">
        <f t="shared" si="61"/>
        <v>0.14084507042253522</v>
      </c>
      <c r="V157" s="32">
        <f t="shared" ca="1" si="71"/>
        <v>0</v>
      </c>
      <c r="W157" s="8">
        <f t="shared" ca="1" si="62"/>
        <v>1064328.3395479464</v>
      </c>
      <c r="X157" s="8">
        <f t="shared" ca="1" si="74"/>
        <v>113090809.73957409</v>
      </c>
      <c r="Y157" s="22">
        <f t="shared" ca="1" si="63"/>
        <v>0.61901209917686173</v>
      </c>
      <c r="Z157" s="8">
        <f t="shared" ca="1" si="72"/>
        <v>17509404.879840851</v>
      </c>
      <c r="AA157" s="12">
        <f t="shared" ca="1" si="73"/>
        <v>1.1428281613311717</v>
      </c>
      <c r="AB157" s="158">
        <f t="shared" si="75"/>
        <v>145900</v>
      </c>
      <c r="AC157" s="160">
        <f t="shared" si="76"/>
        <v>2.5410000000000186E-2</v>
      </c>
      <c r="AD157" s="162">
        <f t="shared" ca="1" si="77"/>
        <v>0.75454145529140337</v>
      </c>
      <c r="AE157" s="162">
        <f t="shared" ca="1" si="78"/>
        <v>0.75282209946638656</v>
      </c>
      <c r="AF157" s="85">
        <v>5.7196898212924724E-4</v>
      </c>
      <c r="AG157" s="85">
        <v>1.1581073582871713E-2</v>
      </c>
      <c r="AH157" s="85">
        <v>6.5030236562467003E-4</v>
      </c>
    </row>
    <row r="158" spans="1:34">
      <c r="A158" s="7">
        <f t="shared" si="55"/>
        <v>44065</v>
      </c>
      <c r="B158" s="8">
        <f t="shared" ca="1" si="64"/>
        <v>18377101.356742315</v>
      </c>
      <c r="C158" s="144">
        <f t="shared" si="56"/>
        <v>0</v>
      </c>
      <c r="D158" s="136"/>
      <c r="E158" s="136"/>
      <c r="F158" s="78">
        <f ca="1">IF(AD157&gt;1,0,IF(AE157&gt;=1,U$2,T$2))</f>
        <v>0.6</v>
      </c>
      <c r="G158" s="29">
        <f t="shared" ca="1" si="57"/>
        <v>2448818.2948304773</v>
      </c>
      <c r="H158" s="8">
        <f t="shared" ca="1" si="65"/>
        <v>17386609.893296387</v>
      </c>
      <c r="I158" s="8">
        <f t="shared" ca="1" si="66"/>
        <v>130477419.63287051</v>
      </c>
      <c r="J158" s="8">
        <f t="shared" ca="1" si="67"/>
        <v>132610.33140894148</v>
      </c>
      <c r="K158" s="12">
        <f t="shared" ca="1" si="68"/>
        <v>0.7494297485839474</v>
      </c>
      <c r="L158" s="48"/>
      <c r="M158" s="47">
        <f ca="1">IF(AND(I$2&gt;0,R151&lt;F151-0.12),0,IF(AND(N158&gt;=L$4,I$2&gt;0),0,IF(OR(AND(N158&gt;=C$1,N158&lt;D$1),N158&gt;=E$1),0,1)))</f>
        <v>1</v>
      </c>
      <c r="N158" s="178">
        <f t="shared" si="54"/>
        <v>44065</v>
      </c>
      <c r="O158" s="11">
        <f t="shared" ca="1" si="58"/>
        <v>0.38375711656726619</v>
      </c>
      <c r="P158" s="11" t="str">
        <f t="shared" si="59"/>
        <v/>
      </c>
      <c r="Q158" s="11">
        <f t="shared" ca="1" si="69"/>
        <v>0.05</v>
      </c>
      <c r="R158" s="32">
        <f t="shared" ca="1" si="70"/>
        <v>0.42510949605196968</v>
      </c>
      <c r="S158" s="32">
        <v>4.9901003453772005E-4</v>
      </c>
      <c r="T158" s="32">
        <f t="shared" ca="1" si="60"/>
        <v>5.1137087921459962E-2</v>
      </c>
      <c r="U158" s="32">
        <f t="shared" si="61"/>
        <v>0.14084507042253522</v>
      </c>
      <c r="V158" s="32">
        <f t="shared" ca="1" si="71"/>
        <v>0</v>
      </c>
      <c r="W158" s="8">
        <f t="shared" ca="1" si="62"/>
        <v>1049771.341672542</v>
      </c>
      <c r="X158" s="8">
        <f t="shared" ca="1" si="74"/>
        <v>114140581.08124663</v>
      </c>
      <c r="Y158" s="22">
        <f t="shared" ca="1" si="63"/>
        <v>0.61624288343273381</v>
      </c>
      <c r="Z158" s="8">
        <f t="shared" ca="1" si="72"/>
        <v>17386609.893296387</v>
      </c>
      <c r="AA158" s="12">
        <f t="shared" ca="1" si="73"/>
        <v>1.1428281613311717</v>
      </c>
      <c r="AB158" s="158">
        <f t="shared" si="75"/>
        <v>146200</v>
      </c>
      <c r="AC158" s="160">
        <f t="shared" si="76"/>
        <v>2.5380000000000187E-2</v>
      </c>
      <c r="AD158" s="162">
        <f t="shared" ca="1" si="77"/>
        <v>0.75112592402516698</v>
      </c>
      <c r="AE158" s="162">
        <f t="shared" ca="1" si="78"/>
        <v>0.7494297485839474</v>
      </c>
      <c r="AF158" s="85">
        <v>5.7139873193749822E-4</v>
      </c>
      <c r="AG158" s="85">
        <v>1.1565479467232145E-2</v>
      </c>
      <c r="AH158" s="85">
        <v>6.4782602405788763E-4</v>
      </c>
    </row>
    <row r="159" spans="1:34">
      <c r="A159" s="7">
        <f t="shared" si="55"/>
        <v>44066</v>
      </c>
      <c r="B159" s="8">
        <f t="shared" ca="1" si="64"/>
        <v>18508188.305243928</v>
      </c>
      <c r="C159" s="144">
        <f t="shared" si="56"/>
        <v>0</v>
      </c>
      <c r="D159" s="136"/>
      <c r="E159" s="136"/>
      <c r="F159" s="78">
        <f ca="1">IF(AD158&gt;1,0,IF(AE158&gt;=1,U$2,T$2))</f>
        <v>0.6</v>
      </c>
      <c r="G159" s="29">
        <f t="shared" ca="1" si="57"/>
        <v>2432050.124786661</v>
      </c>
      <c r="H159" s="8">
        <f t="shared" ca="1" si="65"/>
        <v>17267555.885985292</v>
      </c>
      <c r="I159" s="8">
        <f t="shared" ca="1" si="66"/>
        <v>131408136.96723196</v>
      </c>
      <c r="J159" s="8">
        <f t="shared" ca="1" si="67"/>
        <v>131086.94850161253</v>
      </c>
      <c r="K159" s="12">
        <f t="shared" ca="1" si="68"/>
        <v>0.74607709576559988</v>
      </c>
      <c r="L159" s="48"/>
      <c r="M159" s="46">
        <f ca="1">IF(AND(I$2&gt;0,R152&lt;F152-0.12),0,IF(AND(N159&gt;=L$5,I$2&gt;0),0,IF(OR(AND(N159&gt;=C$1,N159&lt;D$1),N159&gt;=E$1),0,1)))</f>
        <v>1</v>
      </c>
      <c r="N159" s="178">
        <f t="shared" si="54"/>
        <v>44066</v>
      </c>
      <c r="O159" s="11">
        <f t="shared" ca="1" si="58"/>
        <v>0.38649452049185873</v>
      </c>
      <c r="P159" s="11" t="str">
        <f t="shared" si="59"/>
        <v/>
      </c>
      <c r="Q159" s="11">
        <f t="shared" ca="1" si="69"/>
        <v>0.05</v>
      </c>
      <c r="R159" s="32">
        <f t="shared" ca="1" si="70"/>
        <v>0.42083597722417959</v>
      </c>
      <c r="S159" s="32">
        <v>4.9898986929073968E-4</v>
      </c>
      <c r="T159" s="32">
        <f t="shared" ca="1" si="60"/>
        <v>5.0786929076427331E-2</v>
      </c>
      <c r="U159" s="32">
        <f t="shared" si="61"/>
        <v>0.14084507042253522</v>
      </c>
      <c r="V159" s="32">
        <f t="shared" ca="1" si="71"/>
        <v>0</v>
      </c>
      <c r="W159" s="8">
        <f t="shared" ca="1" si="62"/>
        <v>1035982.7103613468</v>
      </c>
      <c r="X159" s="8">
        <f t="shared" ca="1" si="74"/>
        <v>115176563.79160798</v>
      </c>
      <c r="Y159" s="22">
        <f t="shared" ca="1" si="63"/>
        <v>0.61350547950814127</v>
      </c>
      <c r="Z159" s="8">
        <f t="shared" ca="1" si="72"/>
        <v>17267555.885985292</v>
      </c>
      <c r="AA159" s="12">
        <f t="shared" ca="1" si="73"/>
        <v>1.1428281613311717</v>
      </c>
      <c r="AB159" s="158">
        <f t="shared" si="75"/>
        <v>146500</v>
      </c>
      <c r="AC159" s="160">
        <f t="shared" si="76"/>
        <v>2.5350000000000188E-2</v>
      </c>
      <c r="AD159" s="162">
        <f t="shared" ca="1" si="77"/>
        <v>0.7477534221747737</v>
      </c>
      <c r="AE159" s="162">
        <f t="shared" ca="1" si="78"/>
        <v>0.74607709576559988</v>
      </c>
      <c r="AF159" s="85">
        <v>5.7090179318675886E-4</v>
      </c>
      <c r="AG159" s="85">
        <v>1.1550353321726605E-2</v>
      </c>
      <c r="AH159" s="85">
        <v>6.4565452466094225E-4</v>
      </c>
    </row>
    <row r="160" spans="1:34">
      <c r="A160" s="7">
        <f t="shared" si="55"/>
        <v>44067</v>
      </c>
      <c r="B160" s="8">
        <f t="shared" ca="1" si="64"/>
        <v>18637795.226233728</v>
      </c>
      <c r="C160" s="144">
        <f t="shared" si="56"/>
        <v>0</v>
      </c>
      <c r="D160" s="136"/>
      <c r="E160" s="136"/>
      <c r="F160" s="78">
        <f ca="1">IF(AD159&gt;1,S$2,T$2)</f>
        <v>0.6</v>
      </c>
      <c r="G160" s="29">
        <f t="shared" ca="1" si="57"/>
        <v>2415743.987979088</v>
      </c>
      <c r="H160" s="8">
        <f t="shared" ca="1" si="65"/>
        <v>17151782.314651523</v>
      </c>
      <c r="I160" s="8">
        <f t="shared" ca="1" si="66"/>
        <v>132328346.10625954</v>
      </c>
      <c r="J160" s="8">
        <f t="shared" ca="1" si="67"/>
        <v>129606.92098979978</v>
      </c>
      <c r="K160" s="12">
        <f t="shared" ca="1" si="68"/>
        <v>0.74276295709576123</v>
      </c>
      <c r="L160" s="48"/>
      <c r="M160" s="38">
        <f ca="1">IF(AND(I$2&gt;0,R153&lt;F153),0,IF(AND(N160&gt;=L$6,I$2&gt;0),0,IF(OR(AND(N160&gt;=C$1,N160&lt;D$1),N160&gt;=E$1),0,1)))</f>
        <v>1</v>
      </c>
      <c r="N160" s="178">
        <f t="shared" si="54"/>
        <v>44067</v>
      </c>
      <c r="O160" s="11">
        <f t="shared" ca="1" si="58"/>
        <v>0.38920101795958689</v>
      </c>
      <c r="P160" s="11" t="str">
        <f t="shared" si="59"/>
        <v/>
      </c>
      <c r="Q160" s="11">
        <f t="shared" ca="1" si="69"/>
        <v>0.05</v>
      </c>
      <c r="R160" s="32">
        <f t="shared" ca="1" si="70"/>
        <v>0.41666646986124639</v>
      </c>
      <c r="S160" s="32">
        <v>4.9897128670481653E-4</v>
      </c>
      <c r="T160" s="32">
        <f t="shared" ca="1" si="60"/>
        <v>5.0446418572504481E-2</v>
      </c>
      <c r="U160" s="32">
        <f t="shared" si="61"/>
        <v>0.14084507042253522</v>
      </c>
      <c r="V160" s="32">
        <f t="shared" ca="1" si="71"/>
        <v>0</v>
      </c>
      <c r="W160" s="8">
        <f t="shared" ca="1" si="62"/>
        <v>1424636.8022949349</v>
      </c>
      <c r="X160" s="8">
        <f t="shared" ca="1" si="74"/>
        <v>116601200.59390292</v>
      </c>
      <c r="Y160" s="22">
        <f t="shared" ca="1" si="63"/>
        <v>0.61079898204041316</v>
      </c>
      <c r="Z160" s="8">
        <f t="shared" ca="1" si="72"/>
        <v>17151782.314651523</v>
      </c>
      <c r="AA160" s="12">
        <f t="shared" ca="1" si="73"/>
        <v>1.1428281613311717</v>
      </c>
      <c r="AB160" s="158">
        <f t="shared" si="75"/>
        <v>146800</v>
      </c>
      <c r="AC160" s="160">
        <f t="shared" si="76"/>
        <v>2.532000000000019E-2</v>
      </c>
      <c r="AD160" s="162">
        <f t="shared" ca="1" si="77"/>
        <v>0.74442002643068061</v>
      </c>
      <c r="AE160" s="162">
        <f t="shared" ca="1" si="78"/>
        <v>0.74276295709576123</v>
      </c>
      <c r="AF160" s="85">
        <v>5.7046839453210401E-4</v>
      </c>
      <c r="AG160" s="85">
        <v>1.1535653904367943E-2</v>
      </c>
      <c r="AH160" s="85">
        <v>6.4374993451274452E-4</v>
      </c>
    </row>
    <row r="161" spans="1:34">
      <c r="A161" s="7">
        <f t="shared" si="55"/>
        <v>44068</v>
      </c>
      <c r="B161" s="8">
        <f t="shared" ca="1" si="64"/>
        <v>18765961.308240704</v>
      </c>
      <c r="C161" s="144">
        <f t="shared" si="56"/>
        <v>0</v>
      </c>
      <c r="D161" s="136"/>
      <c r="E161" s="136"/>
      <c r="F161" s="78">
        <f ca="1">IF(AD160&gt;1,0,IF(AE160&gt;=1,U$2,T$2))</f>
        <v>0.6</v>
      </c>
      <c r="G161" s="29">
        <f t="shared" ca="1" si="57"/>
        <v>2343256.9992402978</v>
      </c>
      <c r="H161" s="8">
        <f t="shared" ca="1" si="65"/>
        <v>16637124.694606112</v>
      </c>
      <c r="I161" s="8">
        <f t="shared" ca="1" si="66"/>
        <v>133238325.28850907</v>
      </c>
      <c r="J161" s="8">
        <f t="shared" ca="1" si="67"/>
        <v>128166.08200697531</v>
      </c>
      <c r="K161" s="12">
        <f t="shared" ca="1" si="68"/>
        <v>0.73948623646383849</v>
      </c>
      <c r="L161" s="48"/>
      <c r="M161" s="38">
        <f ca="1">IF(AND(I$2&gt;0,R154&lt;F154-0.02),0,IF(AND(N161&gt;=L$7,I$2&gt;0),0,IF(OR(AND(N161&gt;=C$1,N161&lt;D$1),N161&gt;=E$1),0,1)))</f>
        <v>1</v>
      </c>
      <c r="N161" s="178">
        <f t="shared" si="54"/>
        <v>44068</v>
      </c>
      <c r="O161" s="11">
        <f t="shared" ca="1" si="58"/>
        <v>0.39187742731914432</v>
      </c>
      <c r="P161" s="11" t="str">
        <f t="shared" si="59"/>
        <v/>
      </c>
      <c r="Q161" s="11">
        <f t="shared" ca="1" si="69"/>
        <v>0.05</v>
      </c>
      <c r="R161" s="32">
        <f t="shared" ca="1" si="70"/>
        <v>0.40286179137177147</v>
      </c>
      <c r="S161" s="32">
        <v>4.9895402168951511E-4</v>
      </c>
      <c r="T161" s="32">
        <f t="shared" ca="1" si="60"/>
        <v>4.893271969001798E-2</v>
      </c>
      <c r="U161" s="32">
        <f t="shared" si="61"/>
        <v>0.14084507042253522</v>
      </c>
      <c r="V161" s="32">
        <f t="shared" ca="1" si="71"/>
        <v>0</v>
      </c>
      <c r="W161" s="8">
        <f t="shared" ca="1" si="62"/>
        <v>1404826.0246225456</v>
      </c>
      <c r="X161" s="8">
        <f t="shared" ca="1" si="74"/>
        <v>118006026.61852546</v>
      </c>
      <c r="Y161" s="22">
        <f t="shared" ca="1" si="63"/>
        <v>0.60812257268085568</v>
      </c>
      <c r="Z161" s="8">
        <f t="shared" ca="1" si="72"/>
        <v>16637124.694606112</v>
      </c>
      <c r="AA161" s="12">
        <f t="shared" ca="1" si="73"/>
        <v>1.1428281613311717</v>
      </c>
      <c r="AB161" s="158">
        <f t="shared" si="75"/>
        <v>147100</v>
      </c>
      <c r="AC161" s="160">
        <f t="shared" si="76"/>
        <v>2.5290000000000191E-2</v>
      </c>
      <c r="AD161" s="162">
        <f t="shared" ca="1" si="77"/>
        <v>0.74112459677979992</v>
      </c>
      <c r="AE161" s="162">
        <f t="shared" ca="1" si="78"/>
        <v>0.73948623646383849</v>
      </c>
      <c r="AF161" s="85">
        <v>5.7009006654638948E-4</v>
      </c>
      <c r="AG161" s="85">
        <v>1.1521343928685509E-2</v>
      </c>
      <c r="AH161" s="85">
        <v>6.420790381938908E-4</v>
      </c>
    </row>
    <row r="162" spans="1:34">
      <c r="A162" s="7">
        <f t="shared" si="55"/>
        <v>44069</v>
      </c>
      <c r="B162" s="8">
        <f t="shared" ca="1" si="64"/>
        <v>18889733.186771829</v>
      </c>
      <c r="C162" s="144">
        <f t="shared" si="56"/>
        <v>0</v>
      </c>
      <c r="D162" s="136"/>
      <c r="E162" s="136"/>
      <c r="F162" s="78">
        <f ca="1">IF(AD161&gt;1,S$2,T$2)</f>
        <v>0.6</v>
      </c>
      <c r="G162" s="29">
        <f t="shared" ca="1" si="57"/>
        <v>2269166.0574020506</v>
      </c>
      <c r="H162" s="8">
        <f t="shared" ca="1" si="65"/>
        <v>16111079.007554557</v>
      </c>
      <c r="I162" s="8">
        <f t="shared" ca="1" si="66"/>
        <v>134117105.62608007</v>
      </c>
      <c r="J162" s="8">
        <f t="shared" ca="1" si="67"/>
        <v>123771.87853112539</v>
      </c>
      <c r="K162" s="12">
        <f t="shared" ca="1" si="68"/>
        <v>0.73624594310590885</v>
      </c>
      <c r="L162" s="48"/>
      <c r="M162" s="38">
        <f ca="1">IF(AND(I$2&gt;0,R155&lt;F155-0.04),0,IF(AND(N162&gt;=L$8,I$2&gt;0),0,IF(OR(AND(N162&gt;=C$1,N162&lt;D$1),N162&gt;=E$1),0,1)))</f>
        <v>1</v>
      </c>
      <c r="N162" s="178">
        <f t="shared" si="54"/>
        <v>44069</v>
      </c>
      <c r="O162" s="11">
        <f t="shared" ca="1" si="58"/>
        <v>0.39446207537082373</v>
      </c>
      <c r="P162" s="11" t="str">
        <f t="shared" si="59"/>
        <v/>
      </c>
      <c r="Q162" s="11">
        <f t="shared" ca="1" si="69"/>
        <v>0.05</v>
      </c>
      <c r="R162" s="32">
        <f t="shared" ca="1" si="70"/>
        <v>0.3888679417230409</v>
      </c>
      <c r="S162" s="32">
        <v>4.9893785359382114E-4</v>
      </c>
      <c r="T162" s="32">
        <f t="shared" ca="1" si="60"/>
        <v>4.7385526492807521E-2</v>
      </c>
      <c r="U162" s="32">
        <f t="shared" si="61"/>
        <v>0.14084507042253522</v>
      </c>
      <c r="V162" s="32">
        <f t="shared" ca="1" si="71"/>
        <v>0</v>
      </c>
      <c r="W162" s="8">
        <f t="shared" ca="1" si="62"/>
        <v>1382122.9510431841</v>
      </c>
      <c r="X162" s="8">
        <f t="shared" ca="1" si="74"/>
        <v>119388149.56956865</v>
      </c>
      <c r="Y162" s="22">
        <f t="shared" ca="1" si="63"/>
        <v>0.60553792462917633</v>
      </c>
      <c r="Z162" s="8">
        <f t="shared" ca="1" si="72"/>
        <v>16111079.007554557</v>
      </c>
      <c r="AA162" s="12">
        <f t="shared" ca="1" si="73"/>
        <v>1.1428281613311717</v>
      </c>
      <c r="AB162" s="158">
        <f t="shared" si="75"/>
        <v>147400</v>
      </c>
      <c r="AC162" s="160">
        <f t="shared" si="76"/>
        <v>2.5260000000000192E-2</v>
      </c>
      <c r="AD162" s="162">
        <f t="shared" ca="1" si="77"/>
        <v>0.73786608978487367</v>
      </c>
      <c r="AE162" s="162">
        <f t="shared" ca="1" si="78"/>
        <v>0.73624594310590885</v>
      </c>
      <c r="AF162" s="85">
        <v>5.7102320769054991E-4</v>
      </c>
      <c r="AG162" s="85">
        <v>1.1507389687338367E-2</v>
      </c>
      <c r="AH162" s="85">
        <v>6.4061275149056849E-4</v>
      </c>
    </row>
    <row r="163" spans="1:34">
      <c r="A163" s="7">
        <f t="shared" si="55"/>
        <v>44070</v>
      </c>
      <c r="B163" s="8">
        <f t="shared" ca="1" si="64"/>
        <v>19009066.351342965</v>
      </c>
      <c r="C163" s="144">
        <f t="shared" si="56"/>
        <v>0</v>
      </c>
      <c r="D163" s="136"/>
      <c r="E163" s="136"/>
      <c r="F163" s="78">
        <f ca="1">IF(AD162&gt;1,0,IF(AE162&gt;=1,U$2,T$2))</f>
        <v>0.6</v>
      </c>
      <c r="G163" s="29">
        <f t="shared" ca="1" si="57"/>
        <v>2193834.0176009056</v>
      </c>
      <c r="H163" s="8">
        <f t="shared" ca="1" si="65"/>
        <v>15576221.52496643</v>
      </c>
      <c r="I163" s="8">
        <f t="shared" ca="1" si="66"/>
        <v>134964371.09453511</v>
      </c>
      <c r="J163" s="8">
        <f t="shared" ca="1" si="67"/>
        <v>119333.16457113497</v>
      </c>
      <c r="K163" s="12">
        <f t="shared" ca="1" si="68"/>
        <v>1.0207534004413295</v>
      </c>
      <c r="L163" s="48"/>
      <c r="M163" s="38">
        <f ca="1">IF(AND(I$2&gt;0,R156&lt;F156-0.06),0,IF(AND(N163&gt;=L$9,I$2&gt;0),0,IF(OR(AND(N163&gt;=C$1,N163&lt;D$1),N163&gt;=E$1),0,1)))</f>
        <v>0</v>
      </c>
      <c r="N163" s="178">
        <f t="shared" si="54"/>
        <v>44070</v>
      </c>
      <c r="O163" s="11">
        <f t="shared" ca="1" si="58"/>
        <v>0.39695403263098561</v>
      </c>
      <c r="P163" s="11" t="str">
        <f t="shared" si="59"/>
        <v/>
      </c>
      <c r="Q163" s="11">
        <f t="shared" ca="1" si="69"/>
        <v>0.4</v>
      </c>
      <c r="R163" s="32">
        <f t="shared" ca="1" si="70"/>
        <v>0.37474903360914874</v>
      </c>
      <c r="S163" s="32">
        <v>4.9892259875745882E-4</v>
      </c>
      <c r="T163" s="32">
        <f t="shared" ca="1" si="60"/>
        <v>4.5812416249901261E-2</v>
      </c>
      <c r="U163" s="32">
        <f t="shared" si="61"/>
        <v>0.14084507042253522</v>
      </c>
      <c r="V163" s="32">
        <f t="shared" ca="1" si="71"/>
        <v>0.4</v>
      </c>
      <c r="W163" s="8">
        <f t="shared" ca="1" si="62"/>
        <v>1359466.1992706486</v>
      </c>
      <c r="X163" s="8">
        <f t="shared" ca="1" si="74"/>
        <v>120747615.7688393</v>
      </c>
      <c r="Y163" s="22">
        <f t="shared" ca="1" si="63"/>
        <v>0.60304596736901439</v>
      </c>
      <c r="Z163" s="8">
        <f t="shared" ca="1" si="72"/>
        <v>15576221.52496643</v>
      </c>
      <c r="AA163" s="12">
        <f t="shared" ca="1" si="73"/>
        <v>1.1428281613311717</v>
      </c>
      <c r="AB163" s="158">
        <f t="shared" si="75"/>
        <v>147700</v>
      </c>
      <c r="AC163" s="160">
        <f t="shared" si="76"/>
        <v>2.5230000000000193E-2</v>
      </c>
      <c r="AD163" s="162">
        <f t="shared" ca="1" si="77"/>
        <v>0.8784996717736191</v>
      </c>
      <c r="AE163" s="162">
        <f t="shared" ca="1" si="78"/>
        <v>0.73624594310590885</v>
      </c>
      <c r="AF163" s="85">
        <v>5.720259601546783E-4</v>
      </c>
      <c r="AG163" s="85">
        <v>1.1493760710971409E-2</v>
      </c>
      <c r="AH163" s="85">
        <v>6.3932560790247537E-4</v>
      </c>
    </row>
    <row r="164" spans="1:34">
      <c r="A164" s="7">
        <f t="shared" si="55"/>
        <v>44071</v>
      </c>
      <c r="B164" s="8">
        <f t="shared" ca="1" si="64"/>
        <v>19169020.889447965</v>
      </c>
      <c r="C164" s="144">
        <f t="shared" si="56"/>
        <v>0</v>
      </c>
      <c r="D164" s="136"/>
      <c r="E164" s="136"/>
      <c r="F164" s="78">
        <f ca="1">IF(AD163&gt;1,S$2,T$2)</f>
        <v>0.6</v>
      </c>
      <c r="G164" s="29">
        <f t="shared" ca="1" si="57"/>
        <v>2162314.4431325737</v>
      </c>
      <c r="H164" s="8">
        <f t="shared" ca="1" si="65"/>
        <v>15352432.546241274</v>
      </c>
      <c r="I164" s="8">
        <f t="shared" ca="1" si="66"/>
        <v>136100048.31508061</v>
      </c>
      <c r="J164" s="8">
        <f t="shared" ca="1" si="67"/>
        <v>159954.53810499914</v>
      </c>
      <c r="K164" s="12">
        <f t="shared" ca="1" si="68"/>
        <v>1.0165527158209196</v>
      </c>
      <c r="L164" s="48"/>
      <c r="M164" s="39">
        <f ca="1">IF(AND(I$2&gt;0,R157&lt;F157-0.1),0,IF(AND(N164&gt;=L$10,I$2&gt;0),0,IF(OR(AND(N164&gt;=C$1,N164&lt;D$1),N164&gt;=E$1),0,1)))</f>
        <v>0</v>
      </c>
      <c r="N164" s="178">
        <f t="shared" si="54"/>
        <v>44071</v>
      </c>
      <c r="O164" s="11">
        <f t="shared" ca="1" si="58"/>
        <v>0.40029425975023708</v>
      </c>
      <c r="P164" s="11" t="str">
        <f t="shared" si="59"/>
        <v/>
      </c>
      <c r="Q164" s="11">
        <f t="shared" ca="1" si="69"/>
        <v>0.4</v>
      </c>
      <c r="R164" s="32">
        <f t="shared" ca="1" si="70"/>
        <v>0.36817786464149516</v>
      </c>
      <c r="S164" s="32">
        <v>4.9890810431052967E-4</v>
      </c>
      <c r="T164" s="32">
        <f t="shared" ca="1" si="60"/>
        <v>4.5154213371297866E-2</v>
      </c>
      <c r="U164" s="32">
        <f t="shared" si="61"/>
        <v>0.14084507042253522</v>
      </c>
      <c r="V164" s="32">
        <f t="shared" ca="1" si="71"/>
        <v>0.4</v>
      </c>
      <c r="W164" s="8">
        <f t="shared" ca="1" si="62"/>
        <v>1334069.5817972694</v>
      </c>
      <c r="X164" s="8">
        <f t="shared" ca="1" si="74"/>
        <v>122081685.35063657</v>
      </c>
      <c r="Y164" s="22">
        <f t="shared" ca="1" si="63"/>
        <v>0.59970574024976298</v>
      </c>
      <c r="Z164" s="8">
        <f t="shared" ca="1" si="72"/>
        <v>15352432.546241274</v>
      </c>
      <c r="AA164" s="12">
        <f t="shared" ca="1" si="73"/>
        <v>1.1428281613311717</v>
      </c>
      <c r="AB164" s="158">
        <f t="shared" si="75"/>
        <v>148000</v>
      </c>
      <c r="AC164" s="160">
        <f t="shared" si="76"/>
        <v>2.5200000000000194E-2</v>
      </c>
      <c r="AD164" s="162">
        <f t="shared" ca="1" si="77"/>
        <v>1.0186530581311244</v>
      </c>
      <c r="AE164" s="162">
        <f t="shared" ca="1" si="78"/>
        <v>0.73624594310590885</v>
      </c>
      <c r="AF164" s="85">
        <v>5.7309340992343243E-4</v>
      </c>
      <c r="AG164" s="85">
        <v>1.1480429459076652E-2</v>
      </c>
      <c r="AH164" s="85">
        <v>6.3819530892576652E-4</v>
      </c>
    </row>
    <row r="165" spans="1:34">
      <c r="A165" s="7">
        <f t="shared" si="55"/>
        <v>44072</v>
      </c>
      <c r="B165" s="8">
        <f t="shared" ca="1" si="64"/>
        <v>19326028.50513548</v>
      </c>
      <c r="C165" s="144">
        <f t="shared" si="56"/>
        <v>0</v>
      </c>
      <c r="D165" s="136"/>
      <c r="E165" s="136"/>
      <c r="F165" s="78">
        <f ca="1">IF(AD164&gt;1,0,IF(AE164&gt;=1,U$2,T$2))</f>
        <v>0</v>
      </c>
      <c r="G165" s="29">
        <f t="shared" ca="1" si="57"/>
        <v>2131424.9346232908</v>
      </c>
      <c r="H165" s="8">
        <f t="shared" ca="1" si="65"/>
        <v>15133117.035825364</v>
      </c>
      <c r="I165" s="8">
        <f t="shared" ca="1" si="66"/>
        <v>137214802.38646197</v>
      </c>
      <c r="J165" s="8">
        <f t="shared" ca="1" si="67"/>
        <v>157007.61568751553</v>
      </c>
      <c r="K165" s="12">
        <f t="shared" ca="1" si="68"/>
        <v>1.0109221053313946</v>
      </c>
      <c r="L165" s="48"/>
      <c r="M165" s="47">
        <f ca="1">IF(AND(I$2&gt;0,R158&lt;F158-0.12),0,IF(AND(N165&gt;=L$4,I$2&gt;0),0,IF(OR(AND(N165&gt;=C$1,N165&lt;D$1),N165&gt;=E$1),0,1)))</f>
        <v>0</v>
      </c>
      <c r="N165" s="178">
        <f t="shared" ref="N165:N228" si="81">N164+1</f>
        <v>44072</v>
      </c>
      <c r="O165" s="11">
        <f t="shared" ca="1" si="58"/>
        <v>0.4035729481954764</v>
      </c>
      <c r="P165" s="11" t="str">
        <f t="shared" si="59"/>
        <v/>
      </c>
      <c r="Q165" s="11">
        <f t="shared" ca="1" si="69"/>
        <v>0.4</v>
      </c>
      <c r="R165" s="32">
        <f t="shared" ca="1" si="70"/>
        <v>0.36175297103485266</v>
      </c>
      <c r="S165" s="32">
        <v>4.9889424301238436E-4</v>
      </c>
      <c r="T165" s="32">
        <f t="shared" ca="1" si="60"/>
        <v>4.4509167752427539E-2</v>
      </c>
      <c r="U165" s="32">
        <f t="shared" si="61"/>
        <v>0.14084507042253522</v>
      </c>
      <c r="V165" s="32">
        <f t="shared" ca="1" si="71"/>
        <v>0.4</v>
      </c>
      <c r="W165" s="8">
        <f t="shared" ca="1" si="62"/>
        <v>1340550.2617587685</v>
      </c>
      <c r="X165" s="8">
        <f t="shared" ca="1" si="74"/>
        <v>123422235.61239535</v>
      </c>
      <c r="Y165" s="22">
        <f t="shared" ca="1" si="63"/>
        <v>0.5964270518045236</v>
      </c>
      <c r="Z165" s="8">
        <f t="shared" ca="1" si="72"/>
        <v>15133117.035825364</v>
      </c>
      <c r="AA165" s="12">
        <f t="shared" ca="1" si="73"/>
        <v>1.1428281613311717</v>
      </c>
      <c r="AB165" s="158">
        <f t="shared" si="75"/>
        <v>148300</v>
      </c>
      <c r="AC165" s="160">
        <f t="shared" si="76"/>
        <v>2.5170000000000196E-2</v>
      </c>
      <c r="AD165" s="162">
        <f t="shared" ca="1" si="77"/>
        <v>1.013737410576157</v>
      </c>
      <c r="AE165" s="162">
        <f t="shared" ca="1" si="78"/>
        <v>0.73624594310590885</v>
      </c>
      <c r="AF165" s="85">
        <v>5.7295125635824944E-4</v>
      </c>
      <c r="AG165" s="85">
        <v>1.1467371039912959E-2</v>
      </c>
      <c r="AH165" s="85">
        <v>6.3720233019919298E-4</v>
      </c>
    </row>
    <row r="166" spans="1:34">
      <c r="A166" s="7">
        <f t="shared" si="55"/>
        <v>44073</v>
      </c>
      <c r="B166" s="8">
        <f t="shared" ca="1" si="64"/>
        <v>19479935.97529728</v>
      </c>
      <c r="C166" s="144">
        <f t="shared" si="56"/>
        <v>0</v>
      </c>
      <c r="D166" s="136"/>
      <c r="E166" s="136"/>
      <c r="F166" s="78">
        <f ca="1">IF(AD165&gt;1,0,IF(AE165&gt;=1,U$2,T$2))</f>
        <v>0</v>
      </c>
      <c r="G166" s="29">
        <f t="shared" ca="1" si="57"/>
        <v>2096522.5087627296</v>
      </c>
      <c r="H166" s="8">
        <f t="shared" ca="1" si="65"/>
        <v>14885309.812215379</v>
      </c>
      <c r="I166" s="8">
        <f t="shared" ca="1" si="66"/>
        <v>138307545.42461076</v>
      </c>
      <c r="J166" s="8">
        <f t="shared" ca="1" si="67"/>
        <v>153907.47016180053</v>
      </c>
      <c r="K166" s="12">
        <f t="shared" ca="1" si="68"/>
        <v>1.0053952303936846</v>
      </c>
      <c r="L166" s="48"/>
      <c r="M166" s="46">
        <f ca="1">IF(AND(I$2&gt;0,R159&lt;F159-0.12),0,IF(AND(N166&gt;=L$5,I$2&gt;0),0,IF(OR(AND(N166&gt;=C$1,N166&lt;D$1),N166&gt;=E$1),0,1)))</f>
        <v>0</v>
      </c>
      <c r="N166" s="178">
        <f t="shared" si="81"/>
        <v>44073</v>
      </c>
      <c r="O166" s="11">
        <f t="shared" ca="1" si="58"/>
        <v>0.40678689830767872</v>
      </c>
      <c r="P166" s="11" t="str">
        <f t="shared" si="59"/>
        <v/>
      </c>
      <c r="Q166" s="11">
        <f t="shared" ca="1" si="69"/>
        <v>0.4</v>
      </c>
      <c r="R166" s="32">
        <f t="shared" ca="1" si="70"/>
        <v>0.35468758997507022</v>
      </c>
      <c r="S166" s="32">
        <v>4.9888090895558435E-4</v>
      </c>
      <c r="T166" s="32">
        <f t="shared" ca="1" si="60"/>
        <v>4.3780322977104054E-2</v>
      </c>
      <c r="U166" s="32">
        <f t="shared" si="61"/>
        <v>0.14084507042253522</v>
      </c>
      <c r="V166" s="32">
        <f t="shared" ca="1" si="71"/>
        <v>0.4</v>
      </c>
      <c r="W166" s="8">
        <f t="shared" ca="1" si="62"/>
        <v>1348601.9137910008</v>
      </c>
      <c r="X166" s="8">
        <f t="shared" ca="1" si="74"/>
        <v>124770837.52618635</v>
      </c>
      <c r="Y166" s="22">
        <f t="shared" ca="1" si="63"/>
        <v>0.59321310169232122</v>
      </c>
      <c r="Z166" s="8">
        <f t="shared" ca="1" si="72"/>
        <v>14885309.812215379</v>
      </c>
      <c r="AA166" s="12">
        <f t="shared" ca="1" si="73"/>
        <v>1.1428281613311717</v>
      </c>
      <c r="AB166" s="158">
        <f t="shared" si="75"/>
        <v>148600</v>
      </c>
      <c r="AC166" s="160">
        <f t="shared" si="76"/>
        <v>2.5140000000000197E-2</v>
      </c>
      <c r="AD166" s="162">
        <f t="shared" ca="1" si="77"/>
        <v>1.0081586678625396</v>
      </c>
      <c r="AE166" s="162">
        <f t="shared" ca="1" si="78"/>
        <v>0.73624594310590885</v>
      </c>
      <c r="AF166" s="85">
        <v>5.7283757016142283E-4</v>
      </c>
      <c r="AG166" s="85">
        <v>1.1454562956802798E-2</v>
      </c>
      <c r="AH166" s="85">
        <v>6.3632957658104423E-4</v>
      </c>
    </row>
    <row r="167" spans="1:34">
      <c r="A167" s="7">
        <f t="shared" si="55"/>
        <v>44074</v>
      </c>
      <c r="B167" s="8">
        <f t="shared" ca="1" si="64"/>
        <v>19630495.527491782</v>
      </c>
      <c r="C167" s="144">
        <f t="shared" si="56"/>
        <v>0</v>
      </c>
      <c r="D167" s="136"/>
      <c r="E167" s="136"/>
      <c r="F167" s="78">
        <f ca="1">IF(AD166&gt;1,S$2,T$2)</f>
        <v>0.3</v>
      </c>
      <c r="G167" s="29">
        <f t="shared" ca="1" si="57"/>
        <v>2057138.129437374</v>
      </c>
      <c r="H167" s="8">
        <f t="shared" ca="1" si="65"/>
        <v>14605680.719005354</v>
      </c>
      <c r="I167" s="8">
        <f t="shared" ca="1" si="66"/>
        <v>139376518.24519175</v>
      </c>
      <c r="J167" s="8">
        <f t="shared" ca="1" si="67"/>
        <v>150559.55219450357</v>
      </c>
      <c r="K167" s="12">
        <f t="shared" ca="1" si="68"/>
        <v>0.99997748466307934</v>
      </c>
      <c r="L167" s="48"/>
      <c r="M167" s="38">
        <f ca="1">IF(AND(I$2&gt;0,R160&lt;F160),0,IF(AND(N167&gt;=L$6,I$2&gt;0),0,IF(OR(AND(N167&gt;=C$1,N167&lt;D$1),N167&gt;=E$1),0,1)))</f>
        <v>0</v>
      </c>
      <c r="N167" s="178">
        <f t="shared" si="81"/>
        <v>44074</v>
      </c>
      <c r="O167" s="11">
        <f t="shared" ca="1" si="58"/>
        <v>0.40993093601526986</v>
      </c>
      <c r="P167" s="11" t="str">
        <f t="shared" si="59"/>
        <v/>
      </c>
      <c r="Q167" s="11">
        <f t="shared" ca="1" si="69"/>
        <v>0.4</v>
      </c>
      <c r="R167" s="32">
        <f t="shared" ca="1" si="70"/>
        <v>0.34690892162641279</v>
      </c>
      <c r="S167" s="32">
        <v>4.9886801398994459E-4</v>
      </c>
      <c r="T167" s="32">
        <f t="shared" ca="1" si="60"/>
        <v>4.2957884467662806E-2</v>
      </c>
      <c r="U167" s="32">
        <f t="shared" si="61"/>
        <v>0.14084507042253522</v>
      </c>
      <c r="V167" s="32">
        <f t="shared" ca="1" si="71"/>
        <v>0.4</v>
      </c>
      <c r="W167" s="8">
        <f t="shared" ca="1" si="62"/>
        <v>1358053.7276502375</v>
      </c>
      <c r="X167" s="8">
        <f t="shared" ca="1" si="74"/>
        <v>126128891.25383659</v>
      </c>
      <c r="Y167" s="22">
        <f t="shared" ca="1" si="63"/>
        <v>0.59006906398473014</v>
      </c>
      <c r="Z167" s="8">
        <f t="shared" ca="1" si="72"/>
        <v>14605680.719005354</v>
      </c>
      <c r="AA167" s="12">
        <f t="shared" ca="1" si="73"/>
        <v>1.1428281613311717</v>
      </c>
      <c r="AB167" s="158">
        <f t="shared" si="75"/>
        <v>148900</v>
      </c>
      <c r="AC167" s="160">
        <f t="shared" si="76"/>
        <v>2.5110000000000198E-2</v>
      </c>
      <c r="AD167" s="162">
        <f t="shared" ca="1" si="77"/>
        <v>1.002686357528382</v>
      </c>
      <c r="AE167" s="162">
        <f t="shared" ca="1" si="78"/>
        <v>0.73624594310590885</v>
      </c>
      <c r="AF167" s="85">
        <v>5.7148516310286698E-4</v>
      </c>
      <c r="AG167" s="85">
        <v>1.1441984878366705E-2</v>
      </c>
      <c r="AH167" s="85">
        <v>6.3556208008322315E-4</v>
      </c>
    </row>
    <row r="168" spans="1:34">
      <c r="A168" s="7">
        <f t="shared" si="55"/>
        <v>44075</v>
      </c>
      <c r="B168" s="8">
        <f t="shared" ca="1" si="64"/>
        <v>19777430.656940304</v>
      </c>
      <c r="C168" s="144">
        <f t="shared" si="56"/>
        <v>0</v>
      </c>
      <c r="D168" s="136"/>
      <c r="E168" s="136"/>
      <c r="F168" s="78">
        <f ca="1">IF(AD167&gt;1,0,IF(AE167&gt;=1,U$2,T$2))</f>
        <v>0</v>
      </c>
      <c r="G168" s="29">
        <f t="shared" ca="1" si="57"/>
        <v>2012798.0859774109</v>
      </c>
      <c r="H168" s="8">
        <f t="shared" ca="1" si="65"/>
        <v>14290866.410439616</v>
      </c>
      <c r="I168" s="8">
        <f t="shared" ca="1" si="66"/>
        <v>140419757.66427624</v>
      </c>
      <c r="J168" s="8">
        <f t="shared" ca="1" si="67"/>
        <v>146935.12944852124</v>
      </c>
      <c r="K168" s="12">
        <f t="shared" ca="1" si="68"/>
        <v>0.994677590055975</v>
      </c>
      <c r="L168" s="48"/>
      <c r="M168" s="38">
        <f ca="1">IF(AND(I$2&gt;0,R161&lt;F161-0.02),0,IF(AND(N168&gt;=L$7,I$2&gt;0),0,IF(OR(AND(N168&gt;=C$1,N168&lt;D$1),N168&gt;=E$1),0,1)))</f>
        <v>0</v>
      </c>
      <c r="N168" s="178">
        <f t="shared" si="81"/>
        <v>44075</v>
      </c>
      <c r="O168" s="11">
        <f t="shared" ca="1" si="58"/>
        <v>0.41299928724787133</v>
      </c>
      <c r="P168" s="11" t="str">
        <f t="shared" si="59"/>
        <v/>
      </c>
      <c r="Q168" s="11">
        <f t="shared" ca="1" si="69"/>
        <v>0.4</v>
      </c>
      <c r="R168" s="32">
        <f t="shared" ca="1" si="70"/>
        <v>0.33834434313883288</v>
      </c>
      <c r="S168" s="32">
        <v>4.9885548474593261E-4</v>
      </c>
      <c r="T168" s="32">
        <f t="shared" ca="1" si="60"/>
        <v>4.2031960030704751E-2</v>
      </c>
      <c r="U168" s="32">
        <f t="shared" si="61"/>
        <v>0.14084507042253522</v>
      </c>
      <c r="V168" s="32">
        <f t="shared" ca="1" si="71"/>
        <v>0.4</v>
      </c>
      <c r="W168" s="8">
        <f t="shared" ca="1" si="62"/>
        <v>1336105.7446515041</v>
      </c>
      <c r="X168" s="8">
        <f t="shared" ca="1" si="74"/>
        <v>127464996.9984881</v>
      </c>
      <c r="Y168" s="22">
        <f t="shared" ca="1" si="63"/>
        <v>0.58700071275212862</v>
      </c>
      <c r="Z168" s="8">
        <f t="shared" ca="1" si="72"/>
        <v>14290866.410439616</v>
      </c>
      <c r="AA168" s="12">
        <f t="shared" ca="1" si="73"/>
        <v>1.1428281613311717</v>
      </c>
      <c r="AB168" s="158">
        <f t="shared" si="75"/>
        <v>149200</v>
      </c>
      <c r="AC168" s="160">
        <f t="shared" si="76"/>
        <v>2.5080000000000199E-2</v>
      </c>
      <c r="AD168" s="162">
        <f t="shared" ca="1" si="77"/>
        <v>0.99732753735952717</v>
      </c>
      <c r="AE168" s="162">
        <f t="shared" ca="1" si="78"/>
        <v>0.73624594310590885</v>
      </c>
      <c r="AF168" s="85">
        <v>5.7265945720202157E-4</v>
      </c>
      <c r="AG168" s="85">
        <v>1.1429618430476973E-2</v>
      </c>
      <c r="AH168" s="85">
        <v>6.3488673534158491E-4</v>
      </c>
    </row>
    <row r="169" spans="1:34">
      <c r="A169" s="7">
        <f t="shared" si="55"/>
        <v>44076</v>
      </c>
      <c r="B169" s="8">
        <f t="shared" ca="1" si="64"/>
        <v>19920436.739042398</v>
      </c>
      <c r="C169" s="144">
        <f t="shared" si="56"/>
        <v>0</v>
      </c>
      <c r="D169" s="136"/>
      <c r="E169" s="136"/>
      <c r="F169" s="78">
        <f ca="1">IF(AD168&gt;1,S$2,T$2)</f>
        <v>0.6</v>
      </c>
      <c r="G169" s="29">
        <f t="shared" ca="1" si="57"/>
        <v>1967620.2603821079</v>
      </c>
      <c r="H169" s="8">
        <f t="shared" ca="1" si="65"/>
        <v>13970103.848712966</v>
      </c>
      <c r="I169" s="8">
        <f t="shared" ca="1" si="66"/>
        <v>141435100.84720111</v>
      </c>
      <c r="J169" s="8">
        <f t="shared" ca="1" si="67"/>
        <v>143006.08210209216</v>
      </c>
      <c r="K169" s="12">
        <f t="shared" ca="1" si="68"/>
        <v>0.98950527990489001</v>
      </c>
      <c r="L169" s="48"/>
      <c r="M169" s="38">
        <f ca="1">IF(AND(I$2&gt;0,R162&lt;F162-0.04),0,IF(AND(N169&gt;=L$8,I$2&gt;0),0,IF(OR(AND(N169&gt;=C$1,N169&lt;D$1),N169&gt;=E$1),0,1)))</f>
        <v>0</v>
      </c>
      <c r="N169" s="178">
        <f t="shared" si="81"/>
        <v>44076</v>
      </c>
      <c r="O169" s="11">
        <f t="shared" ca="1" si="58"/>
        <v>0.41598559072706209</v>
      </c>
      <c r="P169" s="11" t="str">
        <f t="shared" si="59"/>
        <v/>
      </c>
      <c r="Q169" s="11">
        <f t="shared" ca="1" si="69"/>
        <v>0.4</v>
      </c>
      <c r="R169" s="32">
        <f t="shared" ca="1" si="70"/>
        <v>0.32969155533493111</v>
      </c>
      <c r="S169" s="32">
        <v>4.9884326015694146E-4</v>
      </c>
      <c r="T169" s="32">
        <f t="shared" ca="1" si="60"/>
        <v>4.1088540731508721E-2</v>
      </c>
      <c r="U169" s="32">
        <f t="shared" si="61"/>
        <v>0.14084507042253522</v>
      </c>
      <c r="V169" s="32">
        <f t="shared" ca="1" si="71"/>
        <v>0.4</v>
      </c>
      <c r="W169" s="8">
        <f t="shared" ca="1" si="62"/>
        <v>965701.45651534374</v>
      </c>
      <c r="X169" s="8">
        <f t="shared" ca="1" si="74"/>
        <v>128430698.45500344</v>
      </c>
      <c r="Y169" s="22">
        <f t="shared" ca="1" si="63"/>
        <v>0.58401440927293791</v>
      </c>
      <c r="Z169" s="8">
        <f t="shared" ca="1" si="72"/>
        <v>13970103.848712966</v>
      </c>
      <c r="AA169" s="12">
        <f t="shared" ca="1" si="73"/>
        <v>1.1428281613311717</v>
      </c>
      <c r="AB169" s="158">
        <f t="shared" si="75"/>
        <v>149500</v>
      </c>
      <c r="AC169" s="160">
        <f t="shared" si="76"/>
        <v>2.5050000000000201E-2</v>
      </c>
      <c r="AD169" s="162">
        <f t="shared" ca="1" si="77"/>
        <v>0.99209143498043251</v>
      </c>
      <c r="AE169" s="162">
        <f t="shared" ca="1" si="78"/>
        <v>0.73624594310590885</v>
      </c>
      <c r="AF169" s="85">
        <v>5.7388132322957813E-4</v>
      </c>
      <c r="AG169" s="85">
        <v>1.1417447007913384E-2</v>
      </c>
      <c r="AH169" s="85">
        <v>6.3429206796152438E-4</v>
      </c>
    </row>
    <row r="170" spans="1:34">
      <c r="A170" s="7">
        <f t="shared" si="55"/>
        <v>44077</v>
      </c>
      <c r="B170" s="8">
        <f t="shared" ca="1" si="64"/>
        <v>20059506.070220679</v>
      </c>
      <c r="C170" s="144">
        <f t="shared" si="56"/>
        <v>0</v>
      </c>
      <c r="D170" s="136"/>
      <c r="E170" s="136"/>
      <c r="F170" s="78">
        <f ca="1">IF(AD169&gt;1,0,IF(AE169&gt;=1,U$2,T$2))</f>
        <v>0.6</v>
      </c>
      <c r="G170" s="29">
        <f t="shared" ca="1" si="57"/>
        <v>1970675.3019103403</v>
      </c>
      <c r="H170" s="8">
        <f t="shared" ca="1" si="65"/>
        <v>13991794.643563416</v>
      </c>
      <c r="I170" s="8">
        <f t="shared" ca="1" si="66"/>
        <v>142422493.09856689</v>
      </c>
      <c r="J170" s="8">
        <f t="shared" ca="1" si="67"/>
        <v>139069.33117828076</v>
      </c>
      <c r="K170" s="12">
        <f t="shared" ca="1" si="68"/>
        <v>0.98447127739711915</v>
      </c>
      <c r="L170" s="48"/>
      <c r="M170" s="38">
        <f ca="1">IF(AND(I$2&gt;0,R163&lt;F163-0.06),0,IF(AND(N170&gt;=L$9,I$2&gt;0),0,IF(OR(AND(N170&gt;=C$1,N170&lt;D$1),N170&gt;=E$1),0,1)))</f>
        <v>0</v>
      </c>
      <c r="N170" s="178">
        <f t="shared" si="81"/>
        <v>44077</v>
      </c>
      <c r="O170" s="11">
        <f t="shared" ca="1" si="58"/>
        <v>0.41888968558402029</v>
      </c>
      <c r="P170" s="11" t="str">
        <f t="shared" si="59"/>
        <v/>
      </c>
      <c r="Q170" s="11">
        <f t="shared" ca="1" si="69"/>
        <v>0.4</v>
      </c>
      <c r="R170" s="32">
        <f t="shared" ca="1" si="70"/>
        <v>0.32914750369690998</v>
      </c>
      <c r="S170" s="32">
        <v>4.9883128939680777E-4</v>
      </c>
      <c r="T170" s="32">
        <f t="shared" ca="1" si="60"/>
        <v>4.1152337186951223E-2</v>
      </c>
      <c r="U170" s="32">
        <f t="shared" si="61"/>
        <v>0.14084507042253522</v>
      </c>
      <c r="V170" s="32">
        <f t="shared" ca="1" si="71"/>
        <v>0.4</v>
      </c>
      <c r="W170" s="8">
        <f t="shared" ca="1" si="62"/>
        <v>952681.85343500378</v>
      </c>
      <c r="X170" s="8">
        <f t="shared" ca="1" si="74"/>
        <v>129383380.30843845</v>
      </c>
      <c r="Y170" s="22">
        <f t="shared" ca="1" si="63"/>
        <v>0.58111031441597971</v>
      </c>
      <c r="Z170" s="8">
        <f t="shared" ca="1" si="72"/>
        <v>13991794.643563416</v>
      </c>
      <c r="AA170" s="12">
        <f t="shared" ca="1" si="73"/>
        <v>1.1428281613311717</v>
      </c>
      <c r="AB170" s="158">
        <f t="shared" si="75"/>
        <v>149800</v>
      </c>
      <c r="AC170" s="160">
        <f t="shared" si="76"/>
        <v>2.5020000000000202E-2</v>
      </c>
      <c r="AD170" s="162">
        <f t="shared" ca="1" si="77"/>
        <v>0.98698827865100458</v>
      </c>
      <c r="AE170" s="162">
        <f t="shared" ca="1" si="78"/>
        <v>0.73624594310590885</v>
      </c>
      <c r="AF170" s="85">
        <v>5.7641915187372464E-4</v>
      </c>
      <c r="AG170" s="85">
        <v>1.140545560388722E-2</v>
      </c>
      <c r="AH170" s="85">
        <v>6.3376803165606237E-4</v>
      </c>
    </row>
    <row r="171" spans="1:34">
      <c r="A171" s="7">
        <f t="shared" si="55"/>
        <v>44078</v>
      </c>
      <c r="B171" s="8">
        <f t="shared" ca="1" si="64"/>
        <v>20198082.72963544</v>
      </c>
      <c r="C171" s="144">
        <f t="shared" si="56"/>
        <v>0</v>
      </c>
      <c r="D171" s="136"/>
      <c r="E171" s="136"/>
      <c r="F171" s="78">
        <f ca="1">IF(AD170&gt;1,S$2,T$2)</f>
        <v>0.6</v>
      </c>
      <c r="G171" s="29">
        <f t="shared" ca="1" si="57"/>
        <v>1975071.418587775</v>
      </c>
      <c r="H171" s="8">
        <f t="shared" ca="1" si="65"/>
        <v>14023007.071973201</v>
      </c>
      <c r="I171" s="8">
        <f t="shared" ca="1" si="66"/>
        <v>143406387.38041168</v>
      </c>
      <c r="J171" s="8">
        <f t="shared" ca="1" si="67"/>
        <v>138576.65941475902</v>
      </c>
      <c r="K171" s="12">
        <f t="shared" ca="1" si="68"/>
        <v>0.97957585370873557</v>
      </c>
      <c r="L171" s="48"/>
      <c r="M171" s="39">
        <f ca="1">IF(AND(I$2&gt;0,R164&lt;F164-0.1),0,IF(AND(N171&gt;=L$10,I$2&gt;0),0,IF(OR(AND(N171&gt;=C$1,N171&lt;D$1),N171&gt;=E$1),0,1)))</f>
        <v>0</v>
      </c>
      <c r="N171" s="178">
        <f t="shared" si="81"/>
        <v>44078</v>
      </c>
      <c r="O171" s="11">
        <f t="shared" ca="1" si="58"/>
        <v>0.42178349229532847</v>
      </c>
      <c r="P171" s="11" t="str">
        <f t="shared" si="59"/>
        <v/>
      </c>
      <c r="Q171" s="11">
        <f t="shared" ca="1" si="69"/>
        <v>0.4</v>
      </c>
      <c r="R171" s="32">
        <f t="shared" ca="1" si="70"/>
        <v>0.32882767988347034</v>
      </c>
      <c r="S171" s="32">
        <v>4.9881953016298248E-4</v>
      </c>
      <c r="T171" s="32">
        <f t="shared" ca="1" si="60"/>
        <v>4.1244138446980001E-2</v>
      </c>
      <c r="U171" s="32">
        <f t="shared" si="61"/>
        <v>0.14084507042253522</v>
      </c>
      <c r="V171" s="32">
        <f t="shared" ca="1" si="71"/>
        <v>0.4</v>
      </c>
      <c r="W171" s="8">
        <f t="shared" ca="1" si="62"/>
        <v>941533.35300348443</v>
      </c>
      <c r="X171" s="8">
        <f t="shared" ca="1" si="74"/>
        <v>130324913.66144194</v>
      </c>
      <c r="Y171" s="22">
        <f t="shared" ca="1" si="63"/>
        <v>0.57821650770467148</v>
      </c>
      <c r="Z171" s="8">
        <f t="shared" ca="1" si="72"/>
        <v>14023007.071973201</v>
      </c>
      <c r="AA171" s="12">
        <f t="shared" ca="1" si="73"/>
        <v>1.1428281613311717</v>
      </c>
      <c r="AB171" s="158">
        <f t="shared" si="75"/>
        <v>150100</v>
      </c>
      <c r="AC171" s="160">
        <f t="shared" si="76"/>
        <v>2.4990000000000203E-2</v>
      </c>
      <c r="AD171" s="162">
        <f t="shared" ca="1" si="77"/>
        <v>0.98202356555292736</v>
      </c>
      <c r="AE171" s="162">
        <f t="shared" ca="1" si="78"/>
        <v>0.73624594310590885</v>
      </c>
      <c r="AF171" s="85">
        <v>5.7775992045947856E-4</v>
      </c>
      <c r="AG171" s="85">
        <v>1.1393630655767123E-2</v>
      </c>
      <c r="AH171" s="85">
        <v>6.3330583060034243E-4</v>
      </c>
    </row>
    <row r="172" spans="1:34">
      <c r="A172" s="7">
        <f t="shared" si="55"/>
        <v>44079</v>
      </c>
      <c r="B172" s="8">
        <f t="shared" ca="1" si="64"/>
        <v>20336277.891849644</v>
      </c>
      <c r="C172" s="144">
        <f t="shared" si="56"/>
        <v>0</v>
      </c>
      <c r="D172" s="136"/>
      <c r="E172" s="136"/>
      <c r="F172" s="78">
        <f ca="1">IF(AD171&gt;1,0,IF(AE171&gt;=1,U$2,T$2))</f>
        <v>0.6</v>
      </c>
      <c r="G172" s="29">
        <f t="shared" ca="1" si="57"/>
        <v>1980656.2493930364</v>
      </c>
      <c r="H172" s="8">
        <f t="shared" ca="1" si="65"/>
        <v>14062659.370690558</v>
      </c>
      <c r="I172" s="8">
        <f t="shared" ca="1" si="66"/>
        <v>144387573.03213254</v>
      </c>
      <c r="J172" s="8">
        <f t="shared" ca="1" si="67"/>
        <v>138195.1622142031</v>
      </c>
      <c r="K172" s="12">
        <f t="shared" ca="1" si="68"/>
        <v>0.70003906639697189</v>
      </c>
      <c r="L172" s="48"/>
      <c r="M172" s="47">
        <f ca="1">IF(AND(I$2&gt;0,R165&lt;F165-0.12),0,IF(AND(N172&gt;=L$4,I$2&gt;0),0,IF(OR(AND(N172&gt;=C$1,N172&lt;D$1),N172&gt;=E$1),0,1)))</f>
        <v>1</v>
      </c>
      <c r="N172" s="178">
        <f t="shared" si="81"/>
        <v>44079</v>
      </c>
      <c r="O172" s="11">
        <f t="shared" ca="1" si="58"/>
        <v>0.42466933244744864</v>
      </c>
      <c r="P172" s="11" t="str">
        <f t="shared" si="59"/>
        <v/>
      </c>
      <c r="Q172" s="11">
        <f t="shared" ca="1" si="69"/>
        <v>0.05</v>
      </c>
      <c r="R172" s="32">
        <f t="shared" ca="1" si="70"/>
        <v>0.32870465415459171</v>
      </c>
      <c r="S172" s="32">
        <v>4.9880794724743553E-4</v>
      </c>
      <c r="T172" s="32">
        <f t="shared" ca="1" si="60"/>
        <v>4.1360762854972227E-2</v>
      </c>
      <c r="U172" s="32">
        <f t="shared" si="61"/>
        <v>0.14084507042253522</v>
      </c>
      <c r="V172" s="32">
        <f t="shared" ca="1" si="71"/>
        <v>0</v>
      </c>
      <c r="W172" s="8">
        <f t="shared" ca="1" si="62"/>
        <v>930717.33436144888</v>
      </c>
      <c r="X172" s="8">
        <f t="shared" ca="1" si="74"/>
        <v>131255630.99580339</v>
      </c>
      <c r="Y172" s="22">
        <f t="shared" ca="1" si="63"/>
        <v>0.57533066755255136</v>
      </c>
      <c r="Z172" s="8">
        <f t="shared" ca="1" si="72"/>
        <v>14062659.370690558</v>
      </c>
      <c r="AA172" s="12">
        <f t="shared" ca="1" si="73"/>
        <v>1.1428281613311717</v>
      </c>
      <c r="AB172" s="158">
        <f t="shared" si="75"/>
        <v>150400</v>
      </c>
      <c r="AC172" s="160">
        <f t="shared" si="76"/>
        <v>2.4960000000000204E-2</v>
      </c>
      <c r="AD172" s="162">
        <f t="shared" ca="1" si="77"/>
        <v>0.83980746005285378</v>
      </c>
      <c r="AE172" s="162">
        <f t="shared" ca="1" si="78"/>
        <v>0.70003906639697189</v>
      </c>
      <c r="AF172" s="85">
        <v>5.778645245619878E-4</v>
      </c>
      <c r="AG172" s="85">
        <v>1.1381959905492633E-2</v>
      </c>
      <c r="AH172" s="85">
        <v>6.3289776387031932E-4</v>
      </c>
    </row>
    <row r="173" spans="1:34">
      <c r="A173" s="7">
        <f t="shared" si="55"/>
        <v>44080</v>
      </c>
      <c r="B173" s="8">
        <f t="shared" ca="1" si="64"/>
        <v>20435316.231255248</v>
      </c>
      <c r="C173" s="144">
        <f t="shared" si="56"/>
        <v>0</v>
      </c>
      <c r="D173" s="136"/>
      <c r="E173" s="136"/>
      <c r="F173" s="78">
        <f ca="1">IF(AD172&gt;1,0,IF(AE172&gt;=1,U$2,T$2))</f>
        <v>0.6</v>
      </c>
      <c r="G173" s="29">
        <f t="shared" ca="1" si="57"/>
        <v>1948607.6402970259</v>
      </c>
      <c r="H173" s="8">
        <f t="shared" ca="1" si="65"/>
        <v>13835114.246108884</v>
      </c>
      <c r="I173" s="8">
        <f t="shared" ca="1" si="66"/>
        <v>145090745.24191231</v>
      </c>
      <c r="J173" s="8">
        <f t="shared" ca="1" si="67"/>
        <v>99038.339405602092</v>
      </c>
      <c r="K173" s="12">
        <f t="shared" ca="1" si="68"/>
        <v>0.69654521795276081</v>
      </c>
      <c r="L173" s="48"/>
      <c r="M173" s="46">
        <f ca="1">IF(AND(I$2&gt;0,R166&lt;F166-0.12),0,IF(AND(N173&gt;=L$5,I$2&gt;0),0,IF(OR(AND(N173&gt;=C$1,N173&lt;D$1),N173&gt;=E$1),0,1)))</f>
        <v>1</v>
      </c>
      <c r="N173" s="178">
        <f t="shared" si="81"/>
        <v>44080</v>
      </c>
      <c r="O173" s="11">
        <f t="shared" ca="1" si="58"/>
        <v>0.42673748600562444</v>
      </c>
      <c r="P173" s="11" t="str">
        <f t="shared" si="59"/>
        <v/>
      </c>
      <c r="Q173" s="11">
        <f t="shared" ca="1" si="69"/>
        <v>0.05</v>
      </c>
      <c r="R173" s="32">
        <f t="shared" ca="1" si="70"/>
        <v>0.32235426989120941</v>
      </c>
      <c r="S173" s="32">
        <v>4.9879651134708775E-4</v>
      </c>
      <c r="T173" s="32">
        <f t="shared" ca="1" si="60"/>
        <v>4.0691512488555542E-2</v>
      </c>
      <c r="U173" s="32">
        <f t="shared" si="61"/>
        <v>0.14084507042253522</v>
      </c>
      <c r="V173" s="32">
        <f t="shared" ca="1" si="71"/>
        <v>0</v>
      </c>
      <c r="W173" s="8">
        <f t="shared" ca="1" si="62"/>
        <v>920209.13902757841</v>
      </c>
      <c r="X173" s="8">
        <f t="shared" ca="1" si="74"/>
        <v>132175840.13483097</v>
      </c>
      <c r="Y173" s="22">
        <f t="shared" ca="1" si="63"/>
        <v>0.57326251399437556</v>
      </c>
      <c r="Z173" s="8">
        <f t="shared" ca="1" si="72"/>
        <v>13835114.246108884</v>
      </c>
      <c r="AA173" s="12">
        <f t="shared" ca="1" si="73"/>
        <v>1.1428281613311717</v>
      </c>
      <c r="AB173" s="158">
        <f t="shared" si="75"/>
        <v>150700</v>
      </c>
      <c r="AC173" s="160">
        <f t="shared" si="76"/>
        <v>2.4930000000000205E-2</v>
      </c>
      <c r="AD173" s="162">
        <f t="shared" ca="1" si="77"/>
        <v>0.69829214217486635</v>
      </c>
      <c r="AE173" s="162">
        <f t="shared" ca="1" si="78"/>
        <v>0.69654521795276081</v>
      </c>
      <c r="AF173" s="85">
        <v>5.7671373146517984E-4</v>
      </c>
      <c r="AG173" s="85">
        <v>1.1370432273300035E-2</v>
      </c>
      <c r="AH173" s="85">
        <v>6.3253708922220337E-4</v>
      </c>
    </row>
    <row r="174" spans="1:34">
      <c r="A174" s="7">
        <f t="shared" si="55"/>
        <v>44081</v>
      </c>
      <c r="B174" s="8">
        <f t="shared" ca="1" si="64"/>
        <v>20532265.755077757</v>
      </c>
      <c r="C174" s="144">
        <f t="shared" si="56"/>
        <v>0</v>
      </c>
      <c r="D174" s="136"/>
      <c r="E174" s="136"/>
      <c r="F174" s="78">
        <f ca="1">IF(AD173&gt;1,S$2,T$2)</f>
        <v>0.6</v>
      </c>
      <c r="G174" s="29">
        <f t="shared" ca="1" si="57"/>
        <v>1915950.2431297337</v>
      </c>
      <c r="H174" s="8">
        <f t="shared" ca="1" si="65"/>
        <v>13603246.726221109</v>
      </c>
      <c r="I174" s="8">
        <f t="shared" ca="1" si="66"/>
        <v>145779086.8610521</v>
      </c>
      <c r="J174" s="8">
        <f t="shared" ca="1" si="67"/>
        <v>96949.523822507646</v>
      </c>
      <c r="K174" s="12">
        <f t="shared" ca="1" si="68"/>
        <v>0.69404133183616035</v>
      </c>
      <c r="L174" s="48"/>
      <c r="M174" s="38">
        <f ca="1">IF(AND(I$2&gt;0,R167&lt;F167),0,IF(AND(N174&gt;=L$6,I$2&gt;0),0,IF(OR(AND(N174&gt;=C$1,N174&lt;D$1),N174&gt;=E$1),0,1)))</f>
        <v>1</v>
      </c>
      <c r="N174" s="178">
        <f t="shared" si="81"/>
        <v>44081</v>
      </c>
      <c r="O174" s="11">
        <f t="shared" ca="1" si="58"/>
        <v>0.428762020179565</v>
      </c>
      <c r="P174" s="11" t="str">
        <f t="shared" si="59"/>
        <v/>
      </c>
      <c r="Q174" s="11">
        <f t="shared" ca="1" si="69"/>
        <v>0.05</v>
      </c>
      <c r="R174" s="32">
        <f t="shared" ca="1" si="70"/>
        <v>0.31594146393331635</v>
      </c>
      <c r="S174" s="32">
        <v>4.9878519807364404E-4</v>
      </c>
      <c r="T174" s="32">
        <f t="shared" ca="1" si="60"/>
        <v>4.0009549194767964E-2</v>
      </c>
      <c r="U174" s="32">
        <f t="shared" si="61"/>
        <v>0.14084507042253522</v>
      </c>
      <c r="V174" s="32">
        <f t="shared" ca="1" si="71"/>
        <v>0</v>
      </c>
      <c r="W174" s="8">
        <f t="shared" ca="1" si="62"/>
        <v>909979.18224952463</v>
      </c>
      <c r="X174" s="8">
        <f t="shared" ca="1" si="74"/>
        <v>133085819.3170805</v>
      </c>
      <c r="Y174" s="22">
        <f t="shared" ca="1" si="63"/>
        <v>0.571237979820435</v>
      </c>
      <c r="Z174" s="8">
        <f t="shared" ca="1" si="72"/>
        <v>13603246.726221109</v>
      </c>
      <c r="AA174" s="12">
        <f t="shared" ca="1" si="73"/>
        <v>1.1428281613311717</v>
      </c>
      <c r="AB174" s="158">
        <f t="shared" si="75"/>
        <v>151000</v>
      </c>
      <c r="AC174" s="160">
        <f t="shared" si="76"/>
        <v>2.4900000000000207E-2</v>
      </c>
      <c r="AD174" s="162">
        <f t="shared" ca="1" si="77"/>
        <v>0.69529327489446058</v>
      </c>
      <c r="AE174" s="162">
        <f t="shared" ca="1" si="78"/>
        <v>0.69404133183616035</v>
      </c>
      <c r="AF174" s="85">
        <v>5.7681605216507734E-4</v>
      </c>
      <c r="AG174" s="85">
        <v>1.1359037743511543E-2</v>
      </c>
      <c r="AH174" s="85">
        <v>6.3221790380977921E-4</v>
      </c>
    </row>
    <row r="175" spans="1:34">
      <c r="A175" s="7">
        <f t="shared" si="55"/>
        <v>44082</v>
      </c>
      <c r="B175" s="8">
        <f t="shared" ca="1" si="64"/>
        <v>20627247.802111585</v>
      </c>
      <c r="C175" s="144">
        <f t="shared" si="56"/>
        <v>0</v>
      </c>
      <c r="D175" s="136"/>
      <c r="E175" s="136"/>
      <c r="F175" s="78">
        <f ca="1">IF(AD174&gt;1,0,IF(AE174&gt;=1,U$2,T$2))</f>
        <v>0.6</v>
      </c>
      <c r="G175" s="29">
        <f t="shared" ca="1" si="57"/>
        <v>1882766.208156585</v>
      </c>
      <c r="H175" s="8">
        <f t="shared" ca="1" si="65"/>
        <v>13367640.077911753</v>
      </c>
      <c r="I175" s="8">
        <f t="shared" ca="1" si="66"/>
        <v>146453459.39499226</v>
      </c>
      <c r="J175" s="8">
        <f t="shared" ca="1" si="67"/>
        <v>94982.047033826835</v>
      </c>
      <c r="K175" s="12">
        <f t="shared" ca="1" si="68"/>
        <v>0.69159025513023908</v>
      </c>
      <c r="L175" s="48"/>
      <c r="M175" s="38">
        <f ca="1">IF(AND(I$2&gt;0,R168&lt;F168-0.02),0,IF(AND(N175&gt;=L$7,I$2&gt;0),0,IF(OR(AND(N175&gt;=C$1,N175&lt;D$1),N175&gt;=E$1),0,1)))</f>
        <v>1</v>
      </c>
      <c r="N175" s="178">
        <f t="shared" si="81"/>
        <v>44082</v>
      </c>
      <c r="O175" s="11">
        <f t="shared" ca="1" si="58"/>
        <v>0.43074546880880077</v>
      </c>
      <c r="P175" s="11" t="str">
        <f t="shared" si="59"/>
        <v/>
      </c>
      <c r="Q175" s="11">
        <f t="shared" ca="1" si="69"/>
        <v>0.05</v>
      </c>
      <c r="R175" s="32">
        <f t="shared" ca="1" si="70"/>
        <v>0.30948047321120065</v>
      </c>
      <c r="S175" s="32">
        <v>4.9877398712941932E-4</v>
      </c>
      <c r="T175" s="32">
        <f t="shared" ca="1" si="60"/>
        <v>3.9316588464446335E-2</v>
      </c>
      <c r="U175" s="32">
        <f t="shared" si="61"/>
        <v>0.14084507042253522</v>
      </c>
      <c r="V175" s="32">
        <f t="shared" ca="1" si="71"/>
        <v>0</v>
      </c>
      <c r="W175" s="8">
        <f t="shared" ca="1" si="62"/>
        <v>878780.3375709902</v>
      </c>
      <c r="X175" s="8">
        <f t="shared" ca="1" si="74"/>
        <v>133964599.65465149</v>
      </c>
      <c r="Y175" s="22">
        <f t="shared" ca="1" si="63"/>
        <v>0.56925453119119918</v>
      </c>
      <c r="Z175" s="8">
        <f t="shared" ca="1" si="72"/>
        <v>13367640.077911753</v>
      </c>
      <c r="AA175" s="12">
        <f t="shared" ca="1" si="73"/>
        <v>1.1428281613311717</v>
      </c>
      <c r="AB175" s="158">
        <f t="shared" si="75"/>
        <v>151300</v>
      </c>
      <c r="AC175" s="160">
        <f t="shared" si="76"/>
        <v>2.4870000000000208E-2</v>
      </c>
      <c r="AD175" s="162">
        <f t="shared" ca="1" si="77"/>
        <v>0.69281579348319977</v>
      </c>
      <c r="AE175" s="162">
        <f t="shared" ca="1" si="78"/>
        <v>0.69159025513023908</v>
      </c>
      <c r="AF175" s="85">
        <v>5.7821014697338941E-4</v>
      </c>
      <c r="AG175" s="85">
        <v>1.1347767261253831E-2</v>
      </c>
      <c r="AH175" s="85">
        <v>6.3193503973498887E-4</v>
      </c>
    </row>
    <row r="176" spans="1:34">
      <c r="A176" s="7">
        <f t="shared" si="55"/>
        <v>44083</v>
      </c>
      <c r="B176" s="8">
        <f t="shared" ca="1" si="64"/>
        <v>20720255.142272271</v>
      </c>
      <c r="C176" s="144">
        <f t="shared" si="56"/>
        <v>0</v>
      </c>
      <c r="D176" s="136"/>
      <c r="E176" s="136"/>
      <c r="F176" s="78">
        <f ca="1">IF(AD175&gt;1,S$2,T$2)</f>
        <v>0.6</v>
      </c>
      <c r="G176" s="29">
        <f t="shared" ca="1" si="57"/>
        <v>1852001.6697861459</v>
      </c>
      <c r="H176" s="8">
        <f t="shared" ca="1" si="65"/>
        <v>13149211.855481636</v>
      </c>
      <c r="I176" s="8">
        <f t="shared" ca="1" si="66"/>
        <v>147113811.51013315</v>
      </c>
      <c r="J176" s="8">
        <f t="shared" ca="1" si="67"/>
        <v>93007.340160686101</v>
      </c>
      <c r="K176" s="12">
        <f t="shared" ca="1" si="68"/>
        <v>0.95959059671760505</v>
      </c>
      <c r="L176" s="48"/>
      <c r="M176" s="38">
        <f ca="1">IF(AND(I$2&gt;0,R169&lt;F169-0.04),0,IF(AND(N176&gt;=L$8,I$2&gt;0),0,IF(OR(AND(N176&gt;=C$1,N176&lt;D$1),N176&gt;=E$1),0,1)))</f>
        <v>0</v>
      </c>
      <c r="N176" s="178">
        <f t="shared" si="81"/>
        <v>44083</v>
      </c>
      <c r="O176" s="11">
        <f t="shared" ca="1" si="58"/>
        <v>0.43268768091215631</v>
      </c>
      <c r="P176" s="11" t="str">
        <f t="shared" si="59"/>
        <v/>
      </c>
      <c r="Q176" s="11">
        <f t="shared" ca="1" si="69"/>
        <v>0.4</v>
      </c>
      <c r="R176" s="32">
        <f t="shared" ca="1" si="70"/>
        <v>0.30345462716021276</v>
      </c>
      <c r="S176" s="32">
        <v>4.9876286162134494E-4</v>
      </c>
      <c r="T176" s="32">
        <f t="shared" ca="1" si="60"/>
        <v>3.8674152516122461E-2</v>
      </c>
      <c r="U176" s="32">
        <f t="shared" si="61"/>
        <v>0.14084507042253522</v>
      </c>
      <c r="V176" s="32">
        <f t="shared" ca="1" si="71"/>
        <v>0.4</v>
      </c>
      <c r="W176" s="8">
        <f t="shared" ca="1" si="62"/>
        <v>847265.46845505829</v>
      </c>
      <c r="X176" s="8">
        <f t="shared" ca="1" si="74"/>
        <v>134811865.12310654</v>
      </c>
      <c r="Y176" s="22">
        <f t="shared" ca="1" si="63"/>
        <v>0.56731231908784374</v>
      </c>
      <c r="Z176" s="8">
        <f t="shared" ca="1" si="72"/>
        <v>13149211.855481636</v>
      </c>
      <c r="AA176" s="12">
        <f t="shared" ca="1" si="73"/>
        <v>1.1428281613311717</v>
      </c>
      <c r="AB176" s="158">
        <f t="shared" si="75"/>
        <v>151600</v>
      </c>
      <c r="AC176" s="160">
        <f t="shared" si="76"/>
        <v>2.4840000000000209E-2</v>
      </c>
      <c r="AD176" s="162">
        <f t="shared" ca="1" si="77"/>
        <v>0.82559042592392207</v>
      </c>
      <c r="AE176" s="162">
        <f t="shared" ca="1" si="78"/>
        <v>0.69159025513023908</v>
      </c>
      <c r="AF176" s="85">
        <v>5.7964390323718851E-4</v>
      </c>
      <c r="AG176" s="85">
        <v>1.1336612639076636E-2</v>
      </c>
      <c r="AH176" s="85">
        <v>6.3168397258844117E-4</v>
      </c>
    </row>
    <row r="177" spans="1:34">
      <c r="A177" s="7">
        <f t="shared" si="55"/>
        <v>44084</v>
      </c>
      <c r="B177" s="8">
        <f t="shared" ca="1" si="64"/>
        <v>20847195.384231705</v>
      </c>
      <c r="C177" s="144">
        <f t="shared" si="56"/>
        <v>0</v>
      </c>
      <c r="D177" s="136"/>
      <c r="E177" s="136"/>
      <c r="F177" s="78">
        <f ca="1">IF(AD176&gt;1,0,IF(AE176&gt;=1,U$2,T$2))</f>
        <v>0.6</v>
      </c>
      <c r="G177" s="29">
        <f t="shared" ca="1" si="57"/>
        <v>1859608.747174446</v>
      </c>
      <c r="H177" s="8">
        <f t="shared" ca="1" si="65"/>
        <v>13203222.104938567</v>
      </c>
      <c r="I177" s="8">
        <f t="shared" ca="1" si="66"/>
        <v>148015087.22804514</v>
      </c>
      <c r="J177" s="8">
        <f t="shared" ca="1" si="67"/>
        <v>126940.24195943492</v>
      </c>
      <c r="K177" s="12">
        <f t="shared" ca="1" si="68"/>
        <v>0.95631661580205385</v>
      </c>
      <c r="L177" s="48"/>
      <c r="M177" s="38">
        <f ca="1">IF(AND(I$2&gt;0,R170&lt;F170-0.06),0,IF(AND(N177&gt;=L$9,I$2&gt;0),0,IF(OR(AND(N177&gt;=C$1,N177&lt;D$1),N177&gt;=E$1),0,1)))</f>
        <v>0</v>
      </c>
      <c r="N177" s="178">
        <f t="shared" si="81"/>
        <v>44084</v>
      </c>
      <c r="O177" s="11">
        <f t="shared" ca="1" si="58"/>
        <v>0.43533849184719159</v>
      </c>
      <c r="P177" s="11" t="str">
        <f t="shared" si="59"/>
        <v/>
      </c>
      <c r="Q177" s="11">
        <f t="shared" ca="1" si="69"/>
        <v>0.4</v>
      </c>
      <c r="R177" s="32">
        <f t="shared" ca="1" si="70"/>
        <v>0.30373201459775112</v>
      </c>
      <c r="S177" s="32">
        <v>4.9875180748999704E-4</v>
      </c>
      <c r="T177" s="32">
        <f t="shared" ca="1" si="60"/>
        <v>3.8833006190995785E-2</v>
      </c>
      <c r="U177" s="32">
        <f t="shared" si="61"/>
        <v>0.14084507042253522</v>
      </c>
      <c r="V177" s="32">
        <f t="shared" ca="1" si="71"/>
        <v>0.4</v>
      </c>
      <c r="W177" s="8">
        <f t="shared" ca="1" si="62"/>
        <v>1135677.2205454938</v>
      </c>
      <c r="X177" s="8">
        <f t="shared" ca="1" si="74"/>
        <v>135947542.34365204</v>
      </c>
      <c r="Y177" s="22">
        <f t="shared" ca="1" si="63"/>
        <v>0.56466150815280836</v>
      </c>
      <c r="Z177" s="8">
        <f t="shared" ca="1" si="72"/>
        <v>13203222.104938567</v>
      </c>
      <c r="AA177" s="12">
        <f t="shared" ca="1" si="73"/>
        <v>1.1428281613311717</v>
      </c>
      <c r="AB177" s="158">
        <f t="shared" si="75"/>
        <v>151900</v>
      </c>
      <c r="AC177" s="160">
        <f t="shared" si="76"/>
        <v>2.481000000000021E-2</v>
      </c>
      <c r="AD177" s="162">
        <f t="shared" ca="1" si="77"/>
        <v>0.9579536062598295</v>
      </c>
      <c r="AE177" s="162">
        <f t="shared" ca="1" si="78"/>
        <v>0.69159025513023908</v>
      </c>
      <c r="AF177" s="85">
        <v>5.8110456605597763E-4</v>
      </c>
      <c r="AG177" s="85">
        <v>1.132556647253735E-2</v>
      </c>
      <c r="AH177" s="85">
        <v>6.3146074136536626E-4</v>
      </c>
    </row>
    <row r="178" spans="1:34">
      <c r="A178" s="7">
        <f t="shared" si="55"/>
        <v>44085</v>
      </c>
      <c r="B178" s="8">
        <f t="shared" ca="1" si="64"/>
        <v>20974222.151646975</v>
      </c>
      <c r="C178" s="144">
        <f t="shared" si="56"/>
        <v>0</v>
      </c>
      <c r="D178" s="136"/>
      <c r="E178" s="136"/>
      <c r="F178" s="78">
        <f ca="1">IF(AD177&gt;1,S$2,T$2)</f>
        <v>0.6</v>
      </c>
      <c r="G178" s="29">
        <f t="shared" ca="1" si="57"/>
        <v>1826680.9764847159</v>
      </c>
      <c r="H178" s="8">
        <f t="shared" ca="1" si="65"/>
        <v>12969434.933041483</v>
      </c>
      <c r="I178" s="8">
        <f t="shared" ca="1" si="66"/>
        <v>148916977.27669355</v>
      </c>
      <c r="J178" s="8">
        <f t="shared" ca="1" si="67"/>
        <v>127026.76741526883</v>
      </c>
      <c r="K178" s="12">
        <f t="shared" ca="1" si="68"/>
        <v>0.95184815203486461</v>
      </c>
      <c r="L178" s="48"/>
      <c r="M178" s="39">
        <f ca="1">IF(AND(I$2&gt;0,R171&lt;F171-0.1),0,IF(AND(N178&gt;=L$10,I$2&gt;0),0,IF(OR(AND(N178&gt;=C$1,N178&lt;D$1),N178&gt;=E$1),0,1)))</f>
        <v>0</v>
      </c>
      <c r="N178" s="178">
        <f t="shared" si="81"/>
        <v>44085</v>
      </c>
      <c r="O178" s="11">
        <f t="shared" ca="1" si="58"/>
        <v>0.43799110963733395</v>
      </c>
      <c r="P178" s="11" t="str">
        <f t="shared" si="59"/>
        <v/>
      </c>
      <c r="Q178" s="11">
        <f t="shared" ca="1" si="69"/>
        <v>0.4</v>
      </c>
      <c r="R178" s="32">
        <f t="shared" ca="1" si="70"/>
        <v>0.29740574636853911</v>
      </c>
      <c r="S178" s="32">
        <v>4.9874081303436597E-4</v>
      </c>
      <c r="T178" s="32">
        <f t="shared" ca="1" si="60"/>
        <v>3.8145396861886713E-2</v>
      </c>
      <c r="U178" s="32">
        <f t="shared" si="61"/>
        <v>0.14084507042253522</v>
      </c>
      <c r="V178" s="32">
        <f t="shared" ca="1" si="71"/>
        <v>0.4</v>
      </c>
      <c r="W178" s="8">
        <f t="shared" ca="1" si="62"/>
        <v>1114754.0713813603</v>
      </c>
      <c r="X178" s="8">
        <f t="shared" ca="1" si="74"/>
        <v>137062296.4150334</v>
      </c>
      <c r="Y178" s="22">
        <f t="shared" ca="1" si="63"/>
        <v>0.5620088903626661</v>
      </c>
      <c r="Z178" s="8">
        <f t="shared" ca="1" si="72"/>
        <v>12969434.933041483</v>
      </c>
      <c r="AA178" s="12">
        <f t="shared" ca="1" si="73"/>
        <v>1.1428281613311717</v>
      </c>
      <c r="AB178" s="158">
        <f t="shared" si="75"/>
        <v>152200</v>
      </c>
      <c r="AC178" s="160">
        <f t="shared" si="76"/>
        <v>2.4780000000000212E-2</v>
      </c>
      <c r="AD178" s="162">
        <f t="shared" ca="1" si="77"/>
        <v>0.95408238391845923</v>
      </c>
      <c r="AE178" s="162">
        <f t="shared" ca="1" si="78"/>
        <v>0.69159025513023908</v>
      </c>
      <c r="AF178" s="85">
        <v>5.8129550794968298E-4</v>
      </c>
      <c r="AG178" s="85">
        <v>1.1314622063904151E-2</v>
      </c>
      <c r="AH178" s="85">
        <v>6.3126187834301414E-4</v>
      </c>
    </row>
    <row r="179" spans="1:34">
      <c r="A179" s="7">
        <f t="shared" ref="A179:A242" si="82">A178+1</f>
        <v>44086</v>
      </c>
      <c r="B179" s="8">
        <f t="shared" ca="1" si="64"/>
        <v>21098416.645348705</v>
      </c>
      <c r="C179" s="144">
        <f t="shared" si="56"/>
        <v>0</v>
      </c>
      <c r="D179" s="136"/>
      <c r="E179" s="136"/>
      <c r="F179" s="78">
        <f ca="1">IF(AD178&gt;1,0,IF(AE178&gt;=1,U$2,T$2))</f>
        <v>0.6</v>
      </c>
      <c r="G179" s="29">
        <f t="shared" ca="1" si="57"/>
        <v>1793867.8544989305</v>
      </c>
      <c r="H179" s="8">
        <f t="shared" ca="1" si="65"/>
        <v>12736461.766942406</v>
      </c>
      <c r="I179" s="8">
        <f t="shared" ca="1" si="66"/>
        <v>149798758.18197584</v>
      </c>
      <c r="J179" s="8">
        <f t="shared" ca="1" si="67"/>
        <v>124194.49370172992</v>
      </c>
      <c r="K179" s="12">
        <f t="shared" ca="1" si="68"/>
        <v>0.94737664245762876</v>
      </c>
      <c r="L179" s="48"/>
      <c r="M179" s="47">
        <f ca="1">IF(AND(I$2&gt;0,R172&lt;F172-0.12),0,IF(AND(N179&gt;=L$4,I$2&gt;0),0,IF(OR(AND(N179&gt;=C$1,N179&lt;D$1),N179&gt;=E$1),0,1)))</f>
        <v>0</v>
      </c>
      <c r="N179" s="178">
        <f t="shared" si="81"/>
        <v>44086</v>
      </c>
      <c r="O179" s="11">
        <f t="shared" ca="1" si="58"/>
        <v>0.44058458288816427</v>
      </c>
      <c r="P179" s="11" t="str">
        <f t="shared" si="59"/>
        <v/>
      </c>
      <c r="Q179" s="11">
        <f t="shared" ca="1" si="69"/>
        <v>0.4</v>
      </c>
      <c r="R179" s="32">
        <f t="shared" ca="1" si="70"/>
        <v>0.29113593048425518</v>
      </c>
      <c r="S179" s="32">
        <v>4.9872986851631545E-4</v>
      </c>
      <c r="T179" s="32">
        <f t="shared" ca="1" si="60"/>
        <v>3.7460181667477666E-2</v>
      </c>
      <c r="U179" s="32">
        <f t="shared" si="61"/>
        <v>0.14084507042253522</v>
      </c>
      <c r="V179" s="32">
        <f t="shared" ca="1" si="71"/>
        <v>0.4</v>
      </c>
      <c r="W179" s="8">
        <f t="shared" ca="1" si="62"/>
        <v>1092743.0381487838</v>
      </c>
      <c r="X179" s="8">
        <f t="shared" ca="1" si="74"/>
        <v>138155039.45318219</v>
      </c>
      <c r="Y179" s="22">
        <f t="shared" ca="1" si="63"/>
        <v>0.55941541711183573</v>
      </c>
      <c r="Z179" s="8">
        <f t="shared" ca="1" si="72"/>
        <v>12736461.766942406</v>
      </c>
      <c r="AA179" s="12">
        <f t="shared" ca="1" si="73"/>
        <v>1.1428281613311717</v>
      </c>
      <c r="AB179" s="158">
        <f t="shared" si="75"/>
        <v>152500</v>
      </c>
      <c r="AC179" s="160">
        <f t="shared" si="76"/>
        <v>2.4750000000000213E-2</v>
      </c>
      <c r="AD179" s="162">
        <f t="shared" ca="1" si="77"/>
        <v>0.94961239724624669</v>
      </c>
      <c r="AE179" s="162">
        <f t="shared" ca="1" si="78"/>
        <v>0.69159025513023908</v>
      </c>
      <c r="AF179" s="85">
        <v>5.8018161612278434E-4</v>
      </c>
      <c r="AG179" s="85">
        <v>1.1303773353208844E-2</v>
      </c>
      <c r="AH179" s="85">
        <v>6.3108434768111661E-4</v>
      </c>
    </row>
    <row r="180" spans="1:34">
      <c r="A180" s="7">
        <f t="shared" si="82"/>
        <v>44087</v>
      </c>
      <c r="B180" s="8">
        <f t="shared" ca="1" si="64"/>
        <v>21219807.252849266</v>
      </c>
      <c r="C180" s="144">
        <f t="shared" si="56"/>
        <v>0</v>
      </c>
      <c r="D180" s="136"/>
      <c r="E180" s="136"/>
      <c r="F180" s="78">
        <f ca="1">IF(AD179&gt;1,0,IF(AE179&gt;=1,U$2,T$2))</f>
        <v>0.6</v>
      </c>
      <c r="G180" s="29">
        <f t="shared" ca="1" si="57"/>
        <v>1761350.991837692</v>
      </c>
      <c r="H180" s="8">
        <f t="shared" ca="1" si="65"/>
        <v>12505592.042047612</v>
      </c>
      <c r="I180" s="8">
        <f t="shared" ca="1" si="66"/>
        <v>150660631.49522984</v>
      </c>
      <c r="J180" s="8">
        <f t="shared" ca="1" si="67"/>
        <v>121390.60750056192</v>
      </c>
      <c r="K180" s="12">
        <f t="shared" ca="1" si="68"/>
        <v>0.94300483264677359</v>
      </c>
      <c r="L180" s="48"/>
      <c r="M180" s="46">
        <f ca="1">IF(AND(I$2&gt;0,R173&lt;F173-0.12),0,IF(AND(N180&gt;=L$5,I$2&gt;0),0,IF(OR(AND(N180&gt;=C$1,N180&lt;D$1),N180&gt;=E$1),0,1)))</f>
        <v>0</v>
      </c>
      <c r="N180" s="178">
        <f t="shared" si="81"/>
        <v>44087</v>
      </c>
      <c r="O180" s="11">
        <f t="shared" ca="1" si="58"/>
        <v>0.44311950439773484</v>
      </c>
      <c r="P180" s="11" t="str">
        <f t="shared" si="59"/>
        <v/>
      </c>
      <c r="Q180" s="11">
        <f t="shared" ca="1" si="69"/>
        <v>0.4</v>
      </c>
      <c r="R180" s="32">
        <f t="shared" ca="1" si="70"/>
        <v>0.2849515478941631</v>
      </c>
      <c r="S180" s="32">
        <v>4.9871896583136919E-4</v>
      </c>
      <c r="T180" s="32">
        <f t="shared" ca="1" si="60"/>
        <v>3.6781153064845917E-2</v>
      </c>
      <c r="U180" s="32">
        <f t="shared" si="61"/>
        <v>0.14084507042253522</v>
      </c>
      <c r="V180" s="32">
        <f t="shared" ca="1" si="71"/>
        <v>0.4</v>
      </c>
      <c r="W180" s="8">
        <f t="shared" ca="1" si="62"/>
        <v>1068972.8205809754</v>
      </c>
      <c r="X180" s="8">
        <f t="shared" ca="1" si="74"/>
        <v>139224012.27376318</v>
      </c>
      <c r="Y180" s="22">
        <f t="shared" ca="1" si="63"/>
        <v>0.55688049560226516</v>
      </c>
      <c r="Z180" s="8">
        <f t="shared" ca="1" si="72"/>
        <v>12505592.042047612</v>
      </c>
      <c r="AA180" s="12">
        <f t="shared" ca="1" si="73"/>
        <v>1.1428281613311717</v>
      </c>
      <c r="AB180" s="158">
        <f t="shared" si="75"/>
        <v>152800</v>
      </c>
      <c r="AC180" s="160">
        <f t="shared" si="76"/>
        <v>2.4720000000000214E-2</v>
      </c>
      <c r="AD180" s="162">
        <f t="shared" ca="1" si="77"/>
        <v>0.94519073755220118</v>
      </c>
      <c r="AE180" s="162">
        <f t="shared" ca="1" si="78"/>
        <v>0.69159025513023908</v>
      </c>
      <c r="AF180" s="85">
        <v>5.790348219195092E-4</v>
      </c>
      <c r="AG180" s="85">
        <v>1.1293014855952245E-2</v>
      </c>
      <c r="AH180" s="85">
        <v>6.3092549166086941E-4</v>
      </c>
    </row>
    <row r="181" spans="1:34">
      <c r="A181" s="7">
        <f t="shared" si="82"/>
        <v>44088</v>
      </c>
      <c r="B181" s="8">
        <f t="shared" ca="1" si="64"/>
        <v>21338447.431227133</v>
      </c>
      <c r="C181" s="144">
        <f t="shared" si="56"/>
        <v>0</v>
      </c>
      <c r="D181" s="136"/>
      <c r="E181" s="136"/>
      <c r="F181" s="78">
        <f ca="1">IF(AD180&gt;1,S$2,T$2)</f>
        <v>0.6</v>
      </c>
      <c r="G181" s="29">
        <f t="shared" ca="1" si="57"/>
        <v>1729431.6180210549</v>
      </c>
      <c r="H181" s="8">
        <f t="shared" ca="1" si="65"/>
        <v>12278964.487949489</v>
      </c>
      <c r="I181" s="8">
        <f t="shared" ca="1" si="66"/>
        <v>151502976.7617127</v>
      </c>
      <c r="J181" s="8">
        <f t="shared" ca="1" si="67"/>
        <v>118640.17837786653</v>
      </c>
      <c r="K181" s="12">
        <f t="shared" ca="1" si="68"/>
        <v>0.9387317233244622</v>
      </c>
      <c r="L181" s="48"/>
      <c r="M181" s="38">
        <f ca="1">IF(AND(I$2&gt;0,R174&lt;F174),0,IF(AND(N181&gt;=L$6,I$2&gt;0),0,IF(OR(AND(N181&gt;=C$1,N181&lt;D$1),N181&gt;=E$1),0,1)))</f>
        <v>0</v>
      </c>
      <c r="N181" s="178">
        <f t="shared" si="81"/>
        <v>44088</v>
      </c>
      <c r="O181" s="11">
        <f t="shared" ca="1" si="58"/>
        <v>0.44559699047562557</v>
      </c>
      <c r="P181" s="11" t="str">
        <f t="shared" si="59"/>
        <v/>
      </c>
      <c r="Q181" s="11">
        <f t="shared" ca="1" si="69"/>
        <v>0.4</v>
      </c>
      <c r="R181" s="32">
        <f t="shared" ca="1" si="70"/>
        <v>0.27890050064624572</v>
      </c>
      <c r="S181" s="32">
        <v>4.9870809823470254E-4</v>
      </c>
      <c r="T181" s="32">
        <f t="shared" ca="1" si="60"/>
        <v>3.6114601435145555E-2</v>
      </c>
      <c r="U181" s="32">
        <f t="shared" si="61"/>
        <v>0.14084507042253522</v>
      </c>
      <c r="V181" s="32">
        <f t="shared" ca="1" si="71"/>
        <v>0.4</v>
      </c>
      <c r="W181" s="8">
        <f t="shared" ca="1" si="62"/>
        <v>1043239.4190845008</v>
      </c>
      <c r="X181" s="8">
        <f t="shared" ca="1" si="74"/>
        <v>140267251.69284767</v>
      </c>
      <c r="Y181" s="22">
        <f t="shared" ca="1" si="63"/>
        <v>0.55440300952437438</v>
      </c>
      <c r="Z181" s="8">
        <f t="shared" ca="1" si="72"/>
        <v>12278964.487949489</v>
      </c>
      <c r="AA181" s="12">
        <f t="shared" ca="1" si="73"/>
        <v>1.1428281613311717</v>
      </c>
      <c r="AB181" s="158">
        <f t="shared" si="75"/>
        <v>153100</v>
      </c>
      <c r="AC181" s="160">
        <f t="shared" si="76"/>
        <v>2.4690000000000215E-2</v>
      </c>
      <c r="AD181" s="162">
        <f t="shared" ca="1" si="77"/>
        <v>0.9408682779856179</v>
      </c>
      <c r="AE181" s="162">
        <f t="shared" ca="1" si="78"/>
        <v>0.69159025513023908</v>
      </c>
      <c r="AF181" s="85">
        <v>5.7914432091075692E-4</v>
      </c>
      <c r="AG181" s="85">
        <v>1.1282341606829871E-2</v>
      </c>
      <c r="AH181" s="85">
        <v>6.3078298361265138E-4</v>
      </c>
    </row>
    <row r="182" spans="1:34">
      <c r="A182" s="7">
        <f t="shared" si="82"/>
        <v>44089</v>
      </c>
      <c r="B182" s="8">
        <f t="shared" ca="1" si="64"/>
        <v>21454409.740024041</v>
      </c>
      <c r="C182" s="144">
        <f t="shared" si="56"/>
        <v>0</v>
      </c>
      <c r="D182" s="136"/>
      <c r="E182" s="136"/>
      <c r="F182" s="78">
        <f ca="1">IF(AD181&gt;1,0,IF(AE181&gt;=1,U$2,T$2))</f>
        <v>0.6</v>
      </c>
      <c r="G182" s="29">
        <f t="shared" ca="1" si="57"/>
        <v>1698458.7973694419</v>
      </c>
      <c r="H182" s="8">
        <f t="shared" ca="1" si="65"/>
        <v>12059057.461323038</v>
      </c>
      <c r="I182" s="8">
        <f t="shared" ca="1" si="66"/>
        <v>152326309.15417075</v>
      </c>
      <c r="J182" s="8">
        <f t="shared" ca="1" si="67"/>
        <v>115962.30879690842</v>
      </c>
      <c r="K182" s="12">
        <f t="shared" ca="1" si="68"/>
        <v>0.93455543273109964</v>
      </c>
      <c r="L182" s="48"/>
      <c r="M182" s="38">
        <f ca="1">IF(AND(I$2&gt;0,R175&lt;F175-0.02),0,IF(AND(N182&gt;=L$7,I$2&gt;0),0,IF(OR(AND(N182&gt;=C$1,N182&lt;D$1),N182&gt;=E$1),0,1)))</f>
        <v>0</v>
      </c>
      <c r="N182" s="178">
        <f t="shared" si="81"/>
        <v>44089</v>
      </c>
      <c r="O182" s="11">
        <f t="shared" ca="1" si="58"/>
        <v>0.44801855633579635</v>
      </c>
      <c r="P182" s="11" t="str">
        <f t="shared" si="59"/>
        <v/>
      </c>
      <c r="Q182" s="11">
        <f t="shared" ca="1" si="69"/>
        <v>0.4</v>
      </c>
      <c r="R182" s="32">
        <f t="shared" ca="1" si="70"/>
        <v>0.27303777016382536</v>
      </c>
      <c r="S182" s="32">
        <v>4.986972601130834E-4</v>
      </c>
      <c r="T182" s="32">
        <f t="shared" ca="1" si="60"/>
        <v>3.5467816062714819E-2</v>
      </c>
      <c r="U182" s="32">
        <f t="shared" si="61"/>
        <v>0.14084507042253522</v>
      </c>
      <c r="V182" s="32">
        <f t="shared" ca="1" si="71"/>
        <v>0.4</v>
      </c>
      <c r="W182" s="8">
        <f t="shared" ca="1" si="62"/>
        <v>1015343.1829248542</v>
      </c>
      <c r="X182" s="8">
        <f t="shared" ca="1" si="74"/>
        <v>141282594.87577254</v>
      </c>
      <c r="Y182" s="22">
        <f t="shared" ca="1" si="63"/>
        <v>0.55198144366420365</v>
      </c>
      <c r="Z182" s="8">
        <f t="shared" ca="1" si="72"/>
        <v>12059057.461323038</v>
      </c>
      <c r="AA182" s="12">
        <f t="shared" ca="1" si="73"/>
        <v>1.1428281613311717</v>
      </c>
      <c r="AB182" s="158">
        <f t="shared" si="75"/>
        <v>153400</v>
      </c>
      <c r="AC182" s="160">
        <f t="shared" si="76"/>
        <v>2.4660000000000216E-2</v>
      </c>
      <c r="AD182" s="162">
        <f t="shared" ca="1" si="77"/>
        <v>0.93664357802778087</v>
      </c>
      <c r="AE182" s="162">
        <f t="shared" ca="1" si="78"/>
        <v>0.69159025513023908</v>
      </c>
      <c r="AF182" s="85">
        <v>5.8057206640002384E-4</v>
      </c>
      <c r="AG182" s="85">
        <v>1.1271749108904775E-2</v>
      </c>
      <c r="AH182" s="85">
        <v>6.3065478670072683E-4</v>
      </c>
    </row>
    <row r="183" spans="1:34">
      <c r="A183" s="7">
        <f t="shared" si="82"/>
        <v>44090</v>
      </c>
      <c r="B183" s="8">
        <f t="shared" ca="1" si="64"/>
        <v>21567788.589763436</v>
      </c>
      <c r="C183" s="144">
        <f t="shared" si="56"/>
        <v>0</v>
      </c>
      <c r="D183" s="136"/>
      <c r="E183" s="136"/>
      <c r="F183" s="78">
        <f ca="1">IF(AD182&gt;1,S$2,T$2)</f>
        <v>0.6</v>
      </c>
      <c r="G183" s="29">
        <f t="shared" ca="1" si="57"/>
        <v>1668831.5650067457</v>
      </c>
      <c r="H183" s="8">
        <f t="shared" ca="1" si="65"/>
        <v>11848704.111547895</v>
      </c>
      <c r="I183" s="8">
        <f t="shared" ca="1" si="66"/>
        <v>153131298.98732045</v>
      </c>
      <c r="J183" s="8">
        <f t="shared" ca="1" si="67"/>
        <v>113378.84973939585</v>
      </c>
      <c r="K183" s="12">
        <f t="shared" ca="1" si="68"/>
        <v>0.93047340667521627</v>
      </c>
      <c r="L183" s="48"/>
      <c r="M183" s="38">
        <f ca="1">IF(AND(I$2&gt;0,R176&lt;F176-0.04),0,IF(AND(N183&gt;=L$8,I$2&gt;0),0,IF(OR(AND(N183&gt;=C$1,N183&lt;D$1),N183&gt;=E$1),0,1)))</f>
        <v>0</v>
      </c>
      <c r="N183" s="178">
        <f t="shared" si="81"/>
        <v>44090</v>
      </c>
      <c r="O183" s="11">
        <f t="shared" ca="1" si="58"/>
        <v>0.45038617349211896</v>
      </c>
      <c r="P183" s="11" t="str">
        <f t="shared" si="59"/>
        <v/>
      </c>
      <c r="Q183" s="11">
        <f t="shared" ca="1" si="69"/>
        <v>0.4</v>
      </c>
      <c r="R183" s="32">
        <f t="shared" ca="1" si="70"/>
        <v>0.2674256437613306</v>
      </c>
      <c r="S183" s="32">
        <v>4.9868644679505574E-4</v>
      </c>
      <c r="T183" s="32">
        <f t="shared" ca="1" si="60"/>
        <v>3.4849129739846746E-2</v>
      </c>
      <c r="U183" s="32">
        <f t="shared" si="61"/>
        <v>0.14084507042253522</v>
      </c>
      <c r="V183" s="32">
        <f t="shared" ca="1" si="71"/>
        <v>0.4</v>
      </c>
      <c r="W183" s="8">
        <f t="shared" ca="1" si="62"/>
        <v>987392.25136579329</v>
      </c>
      <c r="X183" s="8">
        <f t="shared" ca="1" si="74"/>
        <v>142269987.12713832</v>
      </c>
      <c r="Y183" s="22">
        <f t="shared" ca="1" si="63"/>
        <v>0.54961382650788104</v>
      </c>
      <c r="Z183" s="8">
        <f t="shared" ca="1" si="72"/>
        <v>11848704.111547895</v>
      </c>
      <c r="AA183" s="12">
        <f t="shared" ca="1" si="73"/>
        <v>1.1428281613311717</v>
      </c>
      <c r="AB183" s="158">
        <f t="shared" si="75"/>
        <v>153700</v>
      </c>
      <c r="AC183" s="160">
        <f t="shared" si="76"/>
        <v>2.4630000000000218E-2</v>
      </c>
      <c r="AD183" s="162">
        <f t="shared" ca="1" si="77"/>
        <v>0.93251441970315796</v>
      </c>
      <c r="AE183" s="162">
        <f t="shared" ca="1" si="78"/>
        <v>0.69159025513023908</v>
      </c>
      <c r="AF183" s="85">
        <v>5.8073605975449746E-4</v>
      </c>
      <c r="AG183" s="85">
        <v>1.1261233287708039E-2</v>
      </c>
      <c r="AH183" s="85">
        <v>6.3053911783655958E-4</v>
      </c>
    </row>
    <row r="184" spans="1:34">
      <c r="A184" s="7">
        <f t="shared" si="82"/>
        <v>44091</v>
      </c>
      <c r="B184" s="8">
        <f t="shared" ca="1" si="64"/>
        <v>21678703.117724791</v>
      </c>
      <c r="C184" s="144">
        <f t="shared" si="56"/>
        <v>0</v>
      </c>
      <c r="D184" s="136"/>
      <c r="E184" s="136"/>
      <c r="F184" s="78">
        <f ca="1">IF(AD183&gt;1,0,IF(AE183&gt;=1,U$2,T$2))</f>
        <v>0.6</v>
      </c>
      <c r="G184" s="29">
        <f t="shared" ca="1" si="57"/>
        <v>1640676.7617898192</v>
      </c>
      <c r="H184" s="8">
        <f t="shared" ca="1" si="65"/>
        <v>11648805.008707715</v>
      </c>
      <c r="I184" s="8">
        <f t="shared" ca="1" si="66"/>
        <v>153918792.13584608</v>
      </c>
      <c r="J184" s="8">
        <f t="shared" ca="1" si="67"/>
        <v>110914.52796135425</v>
      </c>
      <c r="K184" s="12">
        <f t="shared" ca="1" si="68"/>
        <v>0.92648232178199585</v>
      </c>
      <c r="L184" s="48"/>
      <c r="M184" s="38">
        <f ca="1">IF(AND(I$2&gt;0,R177&lt;F177-0.06),0,IF(AND(N184&gt;=L$9,I$2&gt;0),0,IF(OR(AND(N184&gt;=C$1,N184&lt;D$1),N184&gt;=E$1),0,1)))</f>
        <v>0</v>
      </c>
      <c r="N184" s="178">
        <f t="shared" si="81"/>
        <v>44091</v>
      </c>
      <c r="O184" s="11">
        <f t="shared" ca="1" si="58"/>
        <v>0.45270232981131198</v>
      </c>
      <c r="P184" s="11" t="str">
        <f t="shared" si="59"/>
        <v/>
      </c>
      <c r="Q184" s="11">
        <f t="shared" ca="1" si="69"/>
        <v>0.4</v>
      </c>
      <c r="R184" s="32">
        <f t="shared" ca="1" si="70"/>
        <v>0.26208213207811631</v>
      </c>
      <c r="S184" s="32">
        <v>4.9867565439295645E-4</v>
      </c>
      <c r="T184" s="32">
        <f t="shared" ca="1" si="60"/>
        <v>3.4261191202081515E-2</v>
      </c>
      <c r="U184" s="32">
        <f t="shared" si="61"/>
        <v>0.14084507042253522</v>
      </c>
      <c r="V184" s="32">
        <f t="shared" ca="1" si="71"/>
        <v>0.4</v>
      </c>
      <c r="W184" s="8">
        <f t="shared" ca="1" si="62"/>
        <v>983894.28184478905</v>
      </c>
      <c r="X184" s="8">
        <f t="shared" ca="1" si="74"/>
        <v>143253881.40898311</v>
      </c>
      <c r="Y184" s="22">
        <f t="shared" ca="1" si="63"/>
        <v>0.54729767018868802</v>
      </c>
      <c r="Z184" s="8">
        <f t="shared" ca="1" si="72"/>
        <v>11648805.008707715</v>
      </c>
      <c r="AA184" s="12">
        <f t="shared" ca="1" si="73"/>
        <v>1.1428281613311717</v>
      </c>
      <c r="AB184" s="158">
        <f t="shared" si="75"/>
        <v>154000</v>
      </c>
      <c r="AC184" s="160">
        <f t="shared" si="76"/>
        <v>2.4600000000000219E-2</v>
      </c>
      <c r="AD184" s="162">
        <f t="shared" ca="1" si="77"/>
        <v>0.92847786422860601</v>
      </c>
      <c r="AE184" s="162">
        <f t="shared" ca="1" si="78"/>
        <v>0.69159025513023908</v>
      </c>
      <c r="AF184" s="85">
        <v>5.8216020378018519E-4</v>
      </c>
      <c r="AG184" s="85">
        <v>1.1250790449796178E-2</v>
      </c>
      <c r="AH184" s="85">
        <v>6.3043441608289885E-4</v>
      </c>
    </row>
    <row r="185" spans="1:34">
      <c r="A185" s="7">
        <f t="shared" si="82"/>
        <v>44092</v>
      </c>
      <c r="B185" s="8">
        <f t="shared" ca="1" si="64"/>
        <v>21787278.690264564</v>
      </c>
      <c r="C185" s="144">
        <f t="shared" si="56"/>
        <v>0</v>
      </c>
      <c r="D185" s="136"/>
      <c r="E185" s="136"/>
      <c r="F185" s="78">
        <f ca="1">IF(AD184&gt;1,S$2,T$2)</f>
        <v>0.6</v>
      </c>
      <c r="G185" s="29">
        <f t="shared" ca="1" si="57"/>
        <v>1610675.6749148313</v>
      </c>
      <c r="H185" s="8">
        <f t="shared" ca="1" si="65"/>
        <v>11435797.291895302</v>
      </c>
      <c r="I185" s="8">
        <f t="shared" ca="1" si="66"/>
        <v>154689678.70087844</v>
      </c>
      <c r="J185" s="8">
        <f t="shared" ca="1" si="67"/>
        <v>108575.5725397713</v>
      </c>
      <c r="K185" s="12">
        <f t="shared" ca="1" si="68"/>
        <v>0.92257798426223148</v>
      </c>
      <c r="L185" s="48"/>
      <c r="M185" s="39">
        <f ca="1">IF(AND(I$2&gt;0,R178&lt;F178-0.1),0,IF(AND(N185&gt;=L$10,I$2&gt;0),0,IF(OR(AND(N185&gt;=C$1,N185&lt;D$1),N185&gt;=E$1),0,1)))</f>
        <v>0</v>
      </c>
      <c r="N185" s="178">
        <f t="shared" si="81"/>
        <v>44092</v>
      </c>
      <c r="O185" s="11">
        <f t="shared" ca="1" si="58"/>
        <v>0.45496964323787775</v>
      </c>
      <c r="P185" s="11" t="str">
        <f t="shared" si="59"/>
        <v/>
      </c>
      <c r="Q185" s="11">
        <f t="shared" ca="1" si="69"/>
        <v>0.4</v>
      </c>
      <c r="R185" s="32">
        <f t="shared" ca="1" si="70"/>
        <v>0.25647635341968733</v>
      </c>
      <c r="S185" s="32">
        <v>4.986648796714262E-4</v>
      </c>
      <c r="T185" s="32">
        <f t="shared" ca="1" si="60"/>
        <v>3.3634697917339126E-2</v>
      </c>
      <c r="U185" s="32">
        <f t="shared" si="61"/>
        <v>0.14084507042253522</v>
      </c>
      <c r="V185" s="32">
        <f t="shared" ca="1" si="71"/>
        <v>0.4</v>
      </c>
      <c r="W185" s="8">
        <f t="shared" ca="1" si="62"/>
        <v>981185.651720842</v>
      </c>
      <c r="X185" s="8">
        <f t="shared" ca="1" si="74"/>
        <v>144235067.06070396</v>
      </c>
      <c r="Y185" s="22">
        <f t="shared" ca="1" si="63"/>
        <v>0.54503035676212219</v>
      </c>
      <c r="Z185" s="8">
        <f t="shared" ca="1" si="72"/>
        <v>11435797.291895302</v>
      </c>
      <c r="AA185" s="12">
        <f t="shared" ca="1" si="73"/>
        <v>1.1428281613311717</v>
      </c>
      <c r="AB185" s="158">
        <f t="shared" si="75"/>
        <v>154300</v>
      </c>
      <c r="AC185" s="160">
        <f t="shared" si="76"/>
        <v>2.457000000000022E-2</v>
      </c>
      <c r="AD185" s="162">
        <f t="shared" ca="1" si="77"/>
        <v>0.92453015302211372</v>
      </c>
      <c r="AE185" s="162">
        <f t="shared" ca="1" si="78"/>
        <v>0.69159025513023908</v>
      </c>
      <c r="AF185" s="85">
        <v>5.8227434747904719E-4</v>
      </c>
      <c r="AG185" s="85">
        <v>1.1240417245338858E-2</v>
      </c>
      <c r="AH185" s="85">
        <v>6.3033931499008962E-4</v>
      </c>
    </row>
    <row r="186" spans="1:34">
      <c r="A186" s="7">
        <f t="shared" si="82"/>
        <v>44093</v>
      </c>
      <c r="B186" s="8">
        <f t="shared" ca="1" si="64"/>
        <v>21893419.684369072</v>
      </c>
      <c r="C186" s="144">
        <f t="shared" si="56"/>
        <v>0</v>
      </c>
      <c r="D186" s="136"/>
      <c r="E186" s="136"/>
      <c r="F186" s="78">
        <f ca="1">IF(AD185&gt;1,0,IF(AE185&gt;=1,U$2,T$2))</f>
        <v>0.6</v>
      </c>
      <c r="G186" s="29">
        <f t="shared" ca="1" si="57"/>
        <v>1578621.5068051377</v>
      </c>
      <c r="H186" s="8">
        <f t="shared" ca="1" si="65"/>
        <v>11208212.698316477</v>
      </c>
      <c r="I186" s="8">
        <f t="shared" ca="1" si="66"/>
        <v>155443279.75902045</v>
      </c>
      <c r="J186" s="8">
        <f t="shared" ca="1" si="67"/>
        <v>106140.99410450961</v>
      </c>
      <c r="K186" s="12">
        <f t="shared" ca="1" si="68"/>
        <v>0.91875598105499945</v>
      </c>
      <c r="L186" s="48"/>
      <c r="M186" s="47">
        <f ca="1">IF(AND(I$2&gt;0,R179&lt;F179-0.12),0,IF(AND(N186&gt;=L$4,I$2&gt;0),0,IF(OR(AND(N186&gt;=C$1,N186&lt;D$1),N186&gt;=E$1),0,1)))</f>
        <v>0</v>
      </c>
      <c r="N186" s="178">
        <f t="shared" si="81"/>
        <v>44093</v>
      </c>
      <c r="O186" s="11">
        <f t="shared" ca="1" si="58"/>
        <v>0.45718611693829542</v>
      </c>
      <c r="P186" s="11" t="str">
        <f t="shared" si="59"/>
        <v/>
      </c>
      <c r="Q186" s="11">
        <f t="shared" ca="1" si="69"/>
        <v>0.4</v>
      </c>
      <c r="R186" s="32">
        <f t="shared" ca="1" si="70"/>
        <v>0.25057808393918779</v>
      </c>
      <c r="S186" s="32">
        <v>4.9865411993797325E-4</v>
      </c>
      <c r="T186" s="32">
        <f t="shared" ca="1" si="60"/>
        <v>3.2965331465636696E-2</v>
      </c>
      <c r="U186" s="32">
        <f t="shared" si="61"/>
        <v>0.14084507042253522</v>
      </c>
      <c r="V186" s="32">
        <f t="shared" ca="1" si="71"/>
        <v>0.4</v>
      </c>
      <c r="W186" s="8">
        <f t="shared" ca="1" si="62"/>
        <v>703172.20977977477</v>
      </c>
      <c r="X186" s="8">
        <f t="shared" ca="1" si="74"/>
        <v>144938239.27048373</v>
      </c>
      <c r="Y186" s="22">
        <f t="shared" ca="1" si="63"/>
        <v>0.54281388306170464</v>
      </c>
      <c r="Z186" s="8">
        <f t="shared" ca="1" si="72"/>
        <v>11208212.698316477</v>
      </c>
      <c r="AA186" s="12">
        <f t="shared" ca="1" si="73"/>
        <v>1.1428281613311717</v>
      </c>
      <c r="AB186" s="158">
        <f t="shared" si="75"/>
        <v>154600</v>
      </c>
      <c r="AC186" s="160">
        <f t="shared" si="76"/>
        <v>2.4540000000000221E-2</v>
      </c>
      <c r="AD186" s="162">
        <f t="shared" ca="1" si="77"/>
        <v>0.92066698265861546</v>
      </c>
      <c r="AE186" s="162">
        <f t="shared" ca="1" si="78"/>
        <v>0.69159025513023908</v>
      </c>
      <c r="AF186" s="85">
        <v>5.8107445005072889E-4</v>
      </c>
      <c r="AG186" s="85">
        <v>1.1230110634350619E-2</v>
      </c>
      <c r="AH186" s="85">
        <v>6.302526183754925E-4</v>
      </c>
    </row>
    <row r="187" spans="1:34">
      <c r="A187" s="7">
        <f t="shared" si="82"/>
        <v>44094</v>
      </c>
      <c r="B187" s="8">
        <f t="shared" ca="1" si="64"/>
        <v>21997017.39516902</v>
      </c>
      <c r="C187" s="144">
        <f t="shared" si="56"/>
        <v>0</v>
      </c>
      <c r="D187" s="136"/>
      <c r="E187" s="136"/>
      <c r="F187" s="78">
        <f ca="1">IF(AD186&gt;1,0,IF(AE186&gt;=1,U$2,T$2))</f>
        <v>0.6</v>
      </c>
      <c r="G187" s="29">
        <f t="shared" ca="1" si="57"/>
        <v>1583180.8781994837</v>
      </c>
      <c r="H187" s="8">
        <f t="shared" ca="1" si="65"/>
        <v>11240584.235216334</v>
      </c>
      <c r="I187" s="8">
        <f t="shared" ca="1" si="66"/>
        <v>156178823.50570008</v>
      </c>
      <c r="J187" s="8">
        <f t="shared" ca="1" si="67"/>
        <v>103597.71079994827</v>
      </c>
      <c r="K187" s="12">
        <f t="shared" ca="1" si="68"/>
        <v>0.91501967821636954</v>
      </c>
      <c r="L187" s="48"/>
      <c r="M187" s="46">
        <f ca="1">IF(AND(I$2&gt;0,R180&lt;F180-0.12),0,IF(AND(N187&gt;=L$5,I$2&gt;0),0,IF(OR(AND(N187&gt;=C$1,N187&lt;D$1),N187&gt;=E$1),0,1)))</f>
        <v>0</v>
      </c>
      <c r="N187" s="178">
        <f t="shared" si="81"/>
        <v>44094</v>
      </c>
      <c r="O187" s="11">
        <f t="shared" ca="1" si="58"/>
        <v>0.45934948089911787</v>
      </c>
      <c r="P187" s="11" t="str">
        <f t="shared" si="59"/>
        <v/>
      </c>
      <c r="Q187" s="11">
        <f t="shared" ca="1" si="69"/>
        <v>0.4</v>
      </c>
      <c r="R187" s="32">
        <f t="shared" ca="1" si="70"/>
        <v>0.2505084785324061</v>
      </c>
      <c r="S187" s="32">
        <v>4.9864337295189333E-4</v>
      </c>
      <c r="T187" s="32">
        <f t="shared" ca="1" si="60"/>
        <v>3.306054186828334E-2</v>
      </c>
      <c r="U187" s="32">
        <f t="shared" si="61"/>
        <v>0.14084507042253522</v>
      </c>
      <c r="V187" s="32">
        <f t="shared" ca="1" si="71"/>
        <v>0.4</v>
      </c>
      <c r="W187" s="8">
        <f t="shared" ca="1" si="62"/>
        <v>688341.61913980427</v>
      </c>
      <c r="X187" s="8">
        <f t="shared" ca="1" si="74"/>
        <v>145626580.88962352</v>
      </c>
      <c r="Y187" s="22">
        <f t="shared" ca="1" si="63"/>
        <v>0.54065051910088213</v>
      </c>
      <c r="Z187" s="8">
        <f t="shared" ca="1" si="72"/>
        <v>11240584.235216334</v>
      </c>
      <c r="AA187" s="12">
        <f t="shared" ca="1" si="73"/>
        <v>1.1428281613311717</v>
      </c>
      <c r="AB187" s="158">
        <f t="shared" si="75"/>
        <v>154900</v>
      </c>
      <c r="AC187" s="160">
        <f t="shared" si="76"/>
        <v>2.4510000000000223E-2</v>
      </c>
      <c r="AD187" s="162">
        <f t="shared" ca="1" si="77"/>
        <v>0.91688782963568449</v>
      </c>
      <c r="AE187" s="162">
        <f t="shared" ca="1" si="78"/>
        <v>0.69159025513023908</v>
      </c>
      <c r="AF187" s="85">
        <v>5.7983965224549033E-4</v>
      </c>
      <c r="AG187" s="85">
        <v>1.1219867856216635E-2</v>
      </c>
      <c r="AH187" s="85">
        <v>6.3017327911770392E-4</v>
      </c>
    </row>
    <row r="188" spans="1:34">
      <c r="A188" s="7">
        <f t="shared" si="82"/>
        <v>44095</v>
      </c>
      <c r="B188" s="8">
        <f t="shared" ca="1" si="64"/>
        <v>22100491.799292479</v>
      </c>
      <c r="C188" s="144">
        <f t="shared" si="56"/>
        <v>0</v>
      </c>
      <c r="D188" s="136"/>
      <c r="E188" s="136"/>
      <c r="F188" s="78">
        <f ca="1">IF(AD187&gt;1,S$2,T$2)</f>
        <v>0.6</v>
      </c>
      <c r="G188" s="29">
        <f t="shared" ca="1" si="57"/>
        <v>1589705.7585004335</v>
      </c>
      <c r="H188" s="8">
        <f t="shared" ca="1" si="65"/>
        <v>11286910.885353077</v>
      </c>
      <c r="I188" s="8">
        <f t="shared" ca="1" si="66"/>
        <v>156913491.77497664</v>
      </c>
      <c r="J188" s="8">
        <f t="shared" ca="1" si="67"/>
        <v>103474.40412345722</v>
      </c>
      <c r="K188" s="12">
        <f t="shared" ca="1" si="68"/>
        <v>0.9113729023009649</v>
      </c>
      <c r="L188" s="48"/>
      <c r="M188" s="38">
        <f ca="1">IF(AND(I$2&gt;0,R181&lt;F181),0,IF(AND(N188&gt;=L$6,I$2&gt;0),0,IF(OR(AND(N188&gt;=C$1,N188&lt;D$1),N188&gt;=E$1),0,1)))</f>
        <v>0</v>
      </c>
      <c r="N188" s="178">
        <f t="shared" si="81"/>
        <v>44095</v>
      </c>
      <c r="O188" s="11">
        <f t="shared" ca="1" si="58"/>
        <v>0.46151026992640187</v>
      </c>
      <c r="P188" s="11" t="str">
        <f t="shared" si="59"/>
        <v/>
      </c>
      <c r="Q188" s="11">
        <f t="shared" ca="1" si="69"/>
        <v>0.4</v>
      </c>
      <c r="R188" s="32">
        <f t="shared" ca="1" si="70"/>
        <v>0.25074740314491606</v>
      </c>
      <c r="S188" s="32">
        <v>4.9863263684846713E-4</v>
      </c>
      <c r="T188" s="32">
        <f t="shared" ca="1" si="60"/>
        <v>3.3196796721626697E-2</v>
      </c>
      <c r="U188" s="32">
        <f t="shared" si="61"/>
        <v>0.14084507042253522</v>
      </c>
      <c r="V188" s="32">
        <f t="shared" ca="1" si="71"/>
        <v>0.4</v>
      </c>
      <c r="W188" s="8">
        <f t="shared" ca="1" si="62"/>
        <v>674372.53394017054</v>
      </c>
      <c r="X188" s="8">
        <f t="shared" ca="1" si="74"/>
        <v>146300953.42356369</v>
      </c>
      <c r="Y188" s="22">
        <f t="shared" ca="1" si="63"/>
        <v>0.53848973007359813</v>
      </c>
      <c r="Z188" s="8">
        <f t="shared" ca="1" si="72"/>
        <v>11286910.885353077</v>
      </c>
      <c r="AA188" s="12">
        <f t="shared" ca="1" si="73"/>
        <v>1.1428281613311717</v>
      </c>
      <c r="AB188" s="158">
        <f t="shared" si="75"/>
        <v>155200</v>
      </c>
      <c r="AC188" s="160">
        <f t="shared" si="76"/>
        <v>2.4480000000000224E-2</v>
      </c>
      <c r="AD188" s="162">
        <f t="shared" ca="1" si="77"/>
        <v>0.91319629025866722</v>
      </c>
      <c r="AE188" s="162">
        <f t="shared" ca="1" si="78"/>
        <v>0.69159025513023908</v>
      </c>
      <c r="AF188" s="85">
        <v>5.7988811623918459E-4</v>
      </c>
      <c r="AG188" s="85">
        <v>1.1209686402195671E-2</v>
      </c>
      <c r="AH188" s="85">
        <v>6.3010038059051492E-4</v>
      </c>
    </row>
    <row r="189" spans="1:34">
      <c r="A189" s="7">
        <f t="shared" si="82"/>
        <v>44096</v>
      </c>
      <c r="B189" s="8">
        <f t="shared" ca="1" si="64"/>
        <v>22203978.567215987</v>
      </c>
      <c r="C189" s="144">
        <f t="shared" si="56"/>
        <v>0</v>
      </c>
      <c r="D189" s="136"/>
      <c r="E189" s="136"/>
      <c r="F189" s="78">
        <f ca="1">IF(AD188&gt;1,0,IF(AE188&gt;=1,U$2,T$2))</f>
        <v>0.6</v>
      </c>
      <c r="G189" s="29">
        <f t="shared" ca="1" si="57"/>
        <v>1598210.4793901136</v>
      </c>
      <c r="H189" s="8">
        <f t="shared" ca="1" si="65"/>
        <v>11347294.403669806</v>
      </c>
      <c r="I189" s="8">
        <f t="shared" ca="1" si="66"/>
        <v>157648247.82723355</v>
      </c>
      <c r="J189" s="8">
        <f t="shared" ca="1" si="67"/>
        <v>103486.76792350692</v>
      </c>
      <c r="K189" s="12">
        <f t="shared" ca="1" si="68"/>
        <v>0.90773046694303561</v>
      </c>
      <c r="L189" s="48"/>
      <c r="M189" s="38">
        <f ca="1">IF(AND(I$2&gt;0,R182&lt;F182-0.02),0,IF(AND(N189&gt;=L$7,I$2&gt;0),0,IF(OR(AND(N189&gt;=C$1,N189&lt;D$1),N189&gt;=E$1),0,1)))</f>
        <v>0</v>
      </c>
      <c r="N189" s="178">
        <f t="shared" si="81"/>
        <v>44096</v>
      </c>
      <c r="O189" s="11">
        <f t="shared" ca="1" si="58"/>
        <v>0.46367131713892223</v>
      </c>
      <c r="P189" s="11" t="str">
        <f t="shared" si="59"/>
        <v/>
      </c>
      <c r="Q189" s="11">
        <f t="shared" ca="1" si="69"/>
        <v>0.4</v>
      </c>
      <c r="R189" s="32">
        <f t="shared" ca="1" si="70"/>
        <v>0.25129418791696873</v>
      </c>
      <c r="S189" s="32">
        <v>4.9862191007587326E-4</v>
      </c>
      <c r="T189" s="32">
        <f t="shared" ca="1" si="60"/>
        <v>3.3374395304911195E-2</v>
      </c>
      <c r="U189" s="32">
        <f t="shared" si="61"/>
        <v>0.14084507042253522</v>
      </c>
      <c r="V189" s="32">
        <f t="shared" ca="1" si="71"/>
        <v>0.4</v>
      </c>
      <c r="W189" s="8">
        <f t="shared" ca="1" si="62"/>
        <v>660352.11514087126</v>
      </c>
      <c r="X189" s="8">
        <f t="shared" ca="1" si="74"/>
        <v>146961305.53870457</v>
      </c>
      <c r="Y189" s="22">
        <f t="shared" ca="1" si="63"/>
        <v>0.53632868286107782</v>
      </c>
      <c r="Z189" s="8">
        <f t="shared" ca="1" si="72"/>
        <v>11347294.403669806</v>
      </c>
      <c r="AA189" s="12">
        <f t="shared" ca="1" si="73"/>
        <v>1.1428281613311717</v>
      </c>
      <c r="AB189" s="158">
        <f t="shared" si="75"/>
        <v>155500</v>
      </c>
      <c r="AC189" s="160">
        <f t="shared" si="76"/>
        <v>2.4450000000000225E-2</v>
      </c>
      <c r="AD189" s="162">
        <f t="shared" ca="1" si="77"/>
        <v>0.9095516846220002</v>
      </c>
      <c r="AE189" s="162">
        <f t="shared" ca="1" si="78"/>
        <v>0.69159025513023908</v>
      </c>
      <c r="AF189" s="85">
        <v>5.8122138343107501E-4</v>
      </c>
      <c r="AG189" s="85">
        <v>1.1199563990613368E-2</v>
      </c>
      <c r="AH189" s="85">
        <v>6.3003312040818289E-4</v>
      </c>
    </row>
    <row r="190" spans="1:34">
      <c r="A190" s="7">
        <f t="shared" si="82"/>
        <v>44097</v>
      </c>
      <c r="B190" s="8">
        <f t="shared" ca="1" si="64"/>
        <v>22307603.163268134</v>
      </c>
      <c r="C190" s="144">
        <f t="shared" si="56"/>
        <v>0</v>
      </c>
      <c r="D190" s="136"/>
      <c r="E190" s="136"/>
      <c r="F190" s="78">
        <f ca="1">IF(AD189&gt;1,S$2,T$2)</f>
        <v>0.6</v>
      </c>
      <c r="G190" s="29">
        <f t="shared" ca="1" si="57"/>
        <v>1608827.7352815731</v>
      </c>
      <c r="H190" s="8">
        <f t="shared" ca="1" si="65"/>
        <v>11422676.920499168</v>
      </c>
      <c r="I190" s="8">
        <f t="shared" ca="1" si="66"/>
        <v>158383982.45920378</v>
      </c>
      <c r="J190" s="8">
        <f t="shared" ca="1" si="67"/>
        <v>103624.59605214576</v>
      </c>
      <c r="K190" s="12">
        <f t="shared" ca="1" si="68"/>
        <v>0.9040875963630548</v>
      </c>
      <c r="L190" s="48"/>
      <c r="M190" s="38">
        <f ca="1">IF(AND(I$2&gt;0,R183&lt;F183-0.04),0,IF(AND(N190&gt;=L$8,I$2&gt;0),0,IF(OR(AND(N190&gt;=C$1,N190&lt;D$1),N190&gt;=E$1),0,1)))</f>
        <v>0</v>
      </c>
      <c r="N190" s="178">
        <f t="shared" si="81"/>
        <v>44097</v>
      </c>
      <c r="O190" s="11">
        <f t="shared" ca="1" si="58"/>
        <v>0.46583524252706993</v>
      </c>
      <c r="P190" s="11" t="str">
        <f t="shared" si="59"/>
        <v/>
      </c>
      <c r="Q190" s="11">
        <f t="shared" ca="1" si="69"/>
        <v>0.4</v>
      </c>
      <c r="R190" s="32">
        <f t="shared" ca="1" si="70"/>
        <v>0.25216670921422579</v>
      </c>
      <c r="S190" s="32">
        <v>4.9861119134268512E-4</v>
      </c>
      <c r="T190" s="32">
        <f t="shared" ca="1" si="60"/>
        <v>3.3596108589703438E-2</v>
      </c>
      <c r="U190" s="32">
        <f t="shared" si="61"/>
        <v>0.14084507042253522</v>
      </c>
      <c r="V190" s="32">
        <f t="shared" ca="1" si="71"/>
        <v>0.4</v>
      </c>
      <c r="W190" s="8">
        <f t="shared" ca="1" si="62"/>
        <v>901275.71791198791</v>
      </c>
      <c r="X190" s="8">
        <f t="shared" ca="1" si="74"/>
        <v>147862581.25661656</v>
      </c>
      <c r="Y190" s="22">
        <f t="shared" ca="1" si="63"/>
        <v>0.53416475747293002</v>
      </c>
      <c r="Z190" s="8">
        <f t="shared" ca="1" si="72"/>
        <v>11422676.920499168</v>
      </c>
      <c r="AA190" s="12">
        <f t="shared" ca="1" si="73"/>
        <v>1.1428281613311717</v>
      </c>
      <c r="AB190" s="158">
        <f t="shared" si="75"/>
        <v>155800</v>
      </c>
      <c r="AC190" s="160">
        <f t="shared" si="76"/>
        <v>2.4420000000000226E-2</v>
      </c>
      <c r="AD190" s="162">
        <f t="shared" ca="1" si="77"/>
        <v>0.90590903165304515</v>
      </c>
      <c r="AE190" s="162">
        <f t="shared" ca="1" si="78"/>
        <v>0.69159025513023908</v>
      </c>
      <c r="AF190" s="85">
        <v>5.8127277666589758E-4</v>
      </c>
      <c r="AG190" s="85">
        <v>1.118949854448624E-2</v>
      </c>
      <c r="AH190" s="85">
        <v>6.2997079619442169E-4</v>
      </c>
    </row>
    <row r="191" spans="1:34">
      <c r="A191" s="7">
        <f t="shared" si="82"/>
        <v>44098</v>
      </c>
      <c r="B191" s="8">
        <f t="shared" ca="1" si="64"/>
        <v>22411497.534707628</v>
      </c>
      <c r="C191" s="144">
        <f t="shared" si="56"/>
        <v>0</v>
      </c>
      <c r="D191" s="136"/>
      <c r="E191" s="136"/>
      <c r="F191" s="78">
        <f ca="1">IF(AD190&gt;1,0,IF(AE190&gt;=1,U$2,T$2))</f>
        <v>0.6</v>
      </c>
      <c r="G191" s="29">
        <f t="shared" ca="1" si="57"/>
        <v>1585781.8647616333</v>
      </c>
      <c r="H191" s="8">
        <f t="shared" ca="1" si="65"/>
        <v>11259051.239807596</v>
      </c>
      <c r="I191" s="8">
        <f t="shared" ca="1" si="66"/>
        <v>159121632.4964242</v>
      </c>
      <c r="J191" s="8">
        <f t="shared" ca="1" si="67"/>
        <v>103894.37143949533</v>
      </c>
      <c r="K191" s="12">
        <f t="shared" ca="1" si="68"/>
        <v>0.90043987405135006</v>
      </c>
      <c r="L191" s="48"/>
      <c r="M191" s="38">
        <f ca="1">IF(AND(I$2&gt;0,R184&lt;F184-0.06),0,IF(AND(N191&gt;=L$9,I$2&gt;0),0,IF(OR(AND(N191&gt;=C$1,N191&lt;D$1),N191&gt;=E$1),0,1)))</f>
        <v>0</v>
      </c>
      <c r="N191" s="178">
        <f t="shared" si="81"/>
        <v>44098</v>
      </c>
      <c r="O191" s="11">
        <f t="shared" ca="1" si="58"/>
        <v>0.46800480146007117</v>
      </c>
      <c r="P191" s="11" t="str">
        <f t="shared" si="59"/>
        <v/>
      </c>
      <c r="Q191" s="11">
        <f t="shared" ca="1" si="69"/>
        <v>0.4</v>
      </c>
      <c r="R191" s="32">
        <f t="shared" ca="1" si="70"/>
        <v>0.24777206714629466</v>
      </c>
      <c r="S191" s="32">
        <v>4.9860047957417635E-4</v>
      </c>
      <c r="T191" s="32">
        <f t="shared" ca="1" si="60"/>
        <v>3.3114856587669404E-2</v>
      </c>
      <c r="U191" s="32">
        <f t="shared" si="61"/>
        <v>0.14084507042253522</v>
      </c>
      <c r="V191" s="32">
        <f t="shared" ca="1" si="71"/>
        <v>0.4</v>
      </c>
      <c r="W191" s="8">
        <f t="shared" ca="1" si="62"/>
        <v>901890.04864840861</v>
      </c>
      <c r="X191" s="8">
        <f t="shared" ca="1" si="74"/>
        <v>148764471.30526498</v>
      </c>
      <c r="Y191" s="22">
        <f t="shared" ca="1" si="63"/>
        <v>0.53199519853992883</v>
      </c>
      <c r="Z191" s="8">
        <f t="shared" ca="1" si="72"/>
        <v>11259051.239807596</v>
      </c>
      <c r="AA191" s="12">
        <f t="shared" ca="1" si="73"/>
        <v>1.1428281613311717</v>
      </c>
      <c r="AB191" s="158">
        <f t="shared" si="75"/>
        <v>156100</v>
      </c>
      <c r="AC191" s="160">
        <f t="shared" si="76"/>
        <v>2.4390000000000227E-2</v>
      </c>
      <c r="AD191" s="162">
        <f t="shared" ca="1" si="77"/>
        <v>0.90226373520720249</v>
      </c>
      <c r="AE191" s="162">
        <f t="shared" ca="1" si="78"/>
        <v>0.69159025513023908</v>
      </c>
      <c r="AF191" s="85">
        <v>5.8257810553655231E-4</v>
      </c>
      <c r="AG191" s="85">
        <v>1.1179488171341371E-2</v>
      </c>
      <c r="AH191" s="85">
        <v>6.2991279312328585E-4</v>
      </c>
    </row>
    <row r="192" spans="1:34">
      <c r="A192" s="7">
        <f t="shared" si="82"/>
        <v>44099</v>
      </c>
      <c r="B192" s="8">
        <f t="shared" ca="1" si="64"/>
        <v>22513490.479177549</v>
      </c>
      <c r="C192" s="144">
        <f t="shared" si="56"/>
        <v>0</v>
      </c>
      <c r="D192" s="136"/>
      <c r="E192" s="136"/>
      <c r="F192" s="78">
        <f ca="1">IF(AD191&gt;1,S$2,T$2)</f>
        <v>0.6</v>
      </c>
      <c r="G192" s="29">
        <f t="shared" ca="1" si="57"/>
        <v>1560748.0418162846</v>
      </c>
      <c r="H192" s="8">
        <f t="shared" ca="1" si="65"/>
        <v>11081311.09689562</v>
      </c>
      <c r="I192" s="8">
        <f t="shared" ca="1" si="66"/>
        <v>159845782.40216064</v>
      </c>
      <c r="J192" s="8">
        <f t="shared" ca="1" si="67"/>
        <v>101992.94446992001</v>
      </c>
      <c r="K192" s="12">
        <f t="shared" ca="1" si="68"/>
        <v>0.896782655290568</v>
      </c>
      <c r="L192" s="48"/>
      <c r="M192" s="39">
        <f ca="1">IF(AND(I$2&gt;0,R185&lt;F185-0.1),0,IF(AND(N192&gt;=L$10,I$2&gt;0),0,IF(OR(AND(N192&gt;=C$1,N192&lt;D$1),N192&gt;=E$1),0,1)))</f>
        <v>0</v>
      </c>
      <c r="N192" s="178">
        <f t="shared" si="81"/>
        <v>44099</v>
      </c>
      <c r="O192" s="11">
        <f t="shared" ca="1" si="58"/>
        <v>0.47013465412400191</v>
      </c>
      <c r="P192" s="11" t="str">
        <f t="shared" si="59"/>
        <v/>
      </c>
      <c r="Q192" s="11">
        <f t="shared" ca="1" si="69"/>
        <v>0.4</v>
      </c>
      <c r="R192" s="32">
        <f t="shared" ca="1" si="70"/>
        <v>0.24309349295808855</v>
      </c>
      <c r="S192" s="32">
        <v>4.9858977387595596E-4</v>
      </c>
      <c r="T192" s="32">
        <f t="shared" ca="1" si="60"/>
        <v>3.2592091461457709E-2</v>
      </c>
      <c r="U192" s="32">
        <f t="shared" si="61"/>
        <v>0.14084507042253522</v>
      </c>
      <c r="V192" s="32">
        <f t="shared" ca="1" si="71"/>
        <v>0.4</v>
      </c>
      <c r="W192" s="8">
        <f t="shared" ca="1" si="62"/>
        <v>881780.90528228239</v>
      </c>
      <c r="X192" s="8">
        <f t="shared" ca="1" si="74"/>
        <v>149646252.21054727</v>
      </c>
      <c r="Y192" s="22">
        <f t="shared" ca="1" si="63"/>
        <v>0.52986534587599809</v>
      </c>
      <c r="Z192" s="8">
        <f t="shared" ca="1" si="72"/>
        <v>11081311.09689562</v>
      </c>
      <c r="AA192" s="12">
        <f t="shared" ca="1" si="73"/>
        <v>1.1428281613311717</v>
      </c>
      <c r="AB192" s="158">
        <f t="shared" si="75"/>
        <v>156400</v>
      </c>
      <c r="AC192" s="160">
        <f t="shared" si="76"/>
        <v>2.4360000000000229E-2</v>
      </c>
      <c r="AD192" s="162">
        <f t="shared" ca="1" si="77"/>
        <v>0.89861126467095898</v>
      </c>
      <c r="AE192" s="162">
        <f t="shared" ca="1" si="78"/>
        <v>0.69159025513023908</v>
      </c>
      <c r="AF192" s="85">
        <v>5.8259408049199282E-4</v>
      </c>
      <c r="AG192" s="85">
        <v>1.1169531145019233E-2</v>
      </c>
      <c r="AH192" s="85">
        <v>6.2985857301143936E-4</v>
      </c>
    </row>
    <row r="193" spans="1:34">
      <c r="A193" s="7">
        <f t="shared" si="82"/>
        <v>44100</v>
      </c>
      <c r="B193" s="8">
        <f t="shared" ca="1" si="64"/>
        <v>22613465.605833232</v>
      </c>
      <c r="C193" s="144">
        <f t="shared" si="56"/>
        <v>0</v>
      </c>
      <c r="D193" s="136"/>
      <c r="E193" s="136"/>
      <c r="F193" s="78">
        <f ca="1">IF(AD192&gt;1,0,IF(AE192&gt;=1,U$2,T$2))</f>
        <v>0.6</v>
      </c>
      <c r="G193" s="29">
        <f t="shared" ca="1" si="57"/>
        <v>1536528.6747702376</v>
      </c>
      <c r="H193" s="8">
        <f t="shared" ca="1" si="65"/>
        <v>10909353.590868687</v>
      </c>
      <c r="I193" s="8">
        <f t="shared" ca="1" si="66"/>
        <v>160555605.80141598</v>
      </c>
      <c r="J193" s="8">
        <f t="shared" ca="1" si="67"/>
        <v>99975.126655683009</v>
      </c>
      <c r="K193" s="12">
        <f t="shared" ca="1" si="68"/>
        <v>0.89319236926434153</v>
      </c>
      <c r="L193" s="48"/>
      <c r="M193" s="47">
        <f ca="1">IF(AND(I$2&gt;0,R186&lt;F186-0.12),0,IF(AND(N193&gt;=L$4,I$2&gt;0),0,IF(OR(AND(N193&gt;=C$1,N193&lt;D$1),N193&gt;=E$1),0,1)))</f>
        <v>0</v>
      </c>
      <c r="N193" s="178">
        <f t="shared" si="81"/>
        <v>44100</v>
      </c>
      <c r="O193" s="11">
        <f t="shared" ca="1" si="58"/>
        <v>0.47222237000416467</v>
      </c>
      <c r="P193" s="11" t="str">
        <f t="shared" si="59"/>
        <v/>
      </c>
      <c r="Q193" s="11">
        <f t="shared" ca="1" si="69"/>
        <v>0.4</v>
      </c>
      <c r="R193" s="32">
        <f t="shared" ca="1" si="70"/>
        <v>0.23856887464684259</v>
      </c>
      <c r="S193" s="32">
        <v>4.9857907350370494E-4</v>
      </c>
      <c r="T193" s="32">
        <f t="shared" ca="1" si="60"/>
        <v>3.2086334090790258E-2</v>
      </c>
      <c r="U193" s="32">
        <f t="shared" si="61"/>
        <v>0.14084507042253522</v>
      </c>
      <c r="V193" s="32">
        <f t="shared" ca="1" si="71"/>
        <v>0.4</v>
      </c>
      <c r="W193" s="8">
        <f t="shared" ca="1" si="62"/>
        <v>861873.31325398956</v>
      </c>
      <c r="X193" s="8">
        <f t="shared" ca="1" si="74"/>
        <v>150508125.52380127</v>
      </c>
      <c r="Y193" s="22">
        <f t="shared" ca="1" si="63"/>
        <v>0.52777762999583533</v>
      </c>
      <c r="Z193" s="8">
        <f t="shared" ca="1" si="72"/>
        <v>10909353.590868687</v>
      </c>
      <c r="AA193" s="12">
        <f t="shared" ca="1" si="73"/>
        <v>1.1428281613311717</v>
      </c>
      <c r="AB193" s="158">
        <f t="shared" si="75"/>
        <v>156700</v>
      </c>
      <c r="AC193" s="160">
        <f t="shared" si="76"/>
        <v>2.433000000000023E-2</v>
      </c>
      <c r="AD193" s="162">
        <f t="shared" ca="1" si="77"/>
        <v>0.89498751227745477</v>
      </c>
      <c r="AE193" s="162">
        <f t="shared" ca="1" si="78"/>
        <v>0.69159025513023908</v>
      </c>
      <c r="AF193" s="85">
        <v>5.8132044256234286E-4</v>
      </c>
      <c r="AG193" s="85">
        <v>1.115962588926727E-2</v>
      </c>
      <c r="AH193" s="85">
        <v>6.2980766476872804E-4</v>
      </c>
    </row>
    <row r="194" spans="1:34">
      <c r="A194" s="7">
        <f t="shared" si="82"/>
        <v>44101</v>
      </c>
      <c r="B194" s="8">
        <f t="shared" ca="1" si="64"/>
        <v>22711495.297794707</v>
      </c>
      <c r="C194" s="144">
        <f t="shared" si="56"/>
        <v>0</v>
      </c>
      <c r="D194" s="136"/>
      <c r="E194" s="136"/>
      <c r="F194" s="78">
        <f ca="1">IF(AD193&gt;1,0,IF(AE193&gt;=1,U$2,T$2))</f>
        <v>0.6</v>
      </c>
      <c r="G194" s="29">
        <f t="shared" ca="1" si="57"/>
        <v>1513167.7592311492</v>
      </c>
      <c r="H194" s="8">
        <f t="shared" ca="1" si="65"/>
        <v>10743491.09054116</v>
      </c>
      <c r="I194" s="8">
        <f t="shared" ca="1" si="66"/>
        <v>161251616.61434245</v>
      </c>
      <c r="J194" s="8">
        <f t="shared" ca="1" si="67"/>
        <v>98029.691961473407</v>
      </c>
      <c r="K194" s="12">
        <f t="shared" ca="1" si="68"/>
        <v>0.88967311308375363</v>
      </c>
      <c r="L194" s="48"/>
      <c r="M194" s="46">
        <f ca="1">IF(AND(I$2&gt;0,R187&lt;F187-0.12),0,IF(AND(N194&gt;=L$5,I$2&gt;0),0,IF(OR(AND(N194&gt;=C$1,N194&lt;D$1),N194&gt;=E$1),0,1)))</f>
        <v>0</v>
      </c>
      <c r="N194" s="178">
        <f t="shared" si="81"/>
        <v>44101</v>
      </c>
      <c r="O194" s="11">
        <f t="shared" ca="1" si="58"/>
        <v>0.47426946063041897</v>
      </c>
      <c r="P194" s="11" t="str">
        <f t="shared" si="59"/>
        <v/>
      </c>
      <c r="Q194" s="11">
        <f t="shared" ca="1" si="69"/>
        <v>0.4</v>
      </c>
      <c r="R194" s="32">
        <f t="shared" ca="1" si="70"/>
        <v>0.23420367228864505</v>
      </c>
      <c r="S194" s="32">
        <v>4.9856837783799138E-4</v>
      </c>
      <c r="T194" s="32">
        <f t="shared" ca="1" si="60"/>
        <v>3.1598503207473996E-2</v>
      </c>
      <c r="U194" s="32">
        <f t="shared" si="61"/>
        <v>0.14084507042253522</v>
      </c>
      <c r="V194" s="32">
        <f t="shared" ca="1" si="71"/>
        <v>0.4</v>
      </c>
      <c r="W194" s="8">
        <f t="shared" ca="1" si="62"/>
        <v>842345.26648285228</v>
      </c>
      <c r="X194" s="8">
        <f t="shared" ca="1" si="74"/>
        <v>151350470.79028413</v>
      </c>
      <c r="Y194" s="22">
        <f t="shared" ca="1" si="63"/>
        <v>0.52573053936958103</v>
      </c>
      <c r="Z194" s="8">
        <f t="shared" ca="1" si="72"/>
        <v>10743491.09054116</v>
      </c>
      <c r="AA194" s="12">
        <f t="shared" ca="1" si="73"/>
        <v>1.1428281613311717</v>
      </c>
      <c r="AB194" s="158">
        <f t="shared" si="75"/>
        <v>157000</v>
      </c>
      <c r="AC194" s="160">
        <f t="shared" si="76"/>
        <v>2.4300000000000231E-2</v>
      </c>
      <c r="AD194" s="162">
        <f t="shared" ca="1" si="77"/>
        <v>0.89143274117404758</v>
      </c>
      <c r="AE194" s="162">
        <f t="shared" ca="1" si="78"/>
        <v>0.69159025513023908</v>
      </c>
      <c r="AF194" s="85">
        <v>5.8004207969180775E-4</v>
      </c>
      <c r="AG194" s="85">
        <v>1.1149770962950304E-2</v>
      </c>
      <c r="AH194" s="85">
        <v>6.2975965603799522E-4</v>
      </c>
    </row>
    <row r="195" spans="1:34">
      <c r="A195" s="7">
        <f t="shared" si="82"/>
        <v>44102</v>
      </c>
      <c r="B195" s="8">
        <f t="shared" ca="1" si="64"/>
        <v>22807654.202864219</v>
      </c>
      <c r="C195" s="144">
        <f t="shared" si="56"/>
        <v>0</v>
      </c>
      <c r="D195" s="136"/>
      <c r="E195" s="136"/>
      <c r="F195" s="78">
        <f ca="1">IF(AD194&gt;1,S$2,T$2)</f>
        <v>0.6</v>
      </c>
      <c r="G195" s="29">
        <f t="shared" ca="1" si="57"/>
        <v>1490686.4859227932</v>
      </c>
      <c r="H195" s="8">
        <f t="shared" ca="1" si="65"/>
        <v>10583874.050051831</v>
      </c>
      <c r="I195" s="8">
        <f t="shared" ca="1" si="66"/>
        <v>161934344.84033597</v>
      </c>
      <c r="J195" s="8">
        <f t="shared" ca="1" si="67"/>
        <v>96158.905069510321</v>
      </c>
      <c r="K195" s="12">
        <f t="shared" ca="1" si="68"/>
        <v>0.88622233876761125</v>
      </c>
      <c r="L195" s="48"/>
      <c r="M195" s="38">
        <f ca="1">IF(AND(I$2&gt;0,R188&lt;F188),0,IF(AND(N195&gt;=L$6,I$2&gt;0),0,IF(OR(AND(N195&gt;=C$1,N195&lt;D$1),N195&gt;=E$1),0,1)))</f>
        <v>0</v>
      </c>
      <c r="N195" s="178">
        <f t="shared" si="81"/>
        <v>44102</v>
      </c>
      <c r="O195" s="11">
        <f t="shared" ca="1" si="58"/>
        <v>0.47627748482451754</v>
      </c>
      <c r="P195" s="11" t="str">
        <f t="shared" si="59"/>
        <v/>
      </c>
      <c r="Q195" s="11">
        <f t="shared" ca="1" si="69"/>
        <v>0.4</v>
      </c>
      <c r="R195" s="32">
        <f t="shared" ca="1" si="70"/>
        <v>0.22999975215096338</v>
      </c>
      <c r="S195" s="32">
        <v>4.9855768636331E-4</v>
      </c>
      <c r="T195" s="32">
        <f t="shared" ca="1" si="60"/>
        <v>3.1129041323681855E-2</v>
      </c>
      <c r="U195" s="32">
        <f t="shared" si="61"/>
        <v>0.14084507042253522</v>
      </c>
      <c r="V195" s="32">
        <f t="shared" ca="1" si="71"/>
        <v>0.4</v>
      </c>
      <c r="W195" s="8">
        <f t="shared" ca="1" si="62"/>
        <v>823332.3924580497</v>
      </c>
      <c r="X195" s="8">
        <f t="shared" ca="1" si="74"/>
        <v>152173803.18274218</v>
      </c>
      <c r="Y195" s="22">
        <f t="shared" ca="1" si="63"/>
        <v>0.52372251517548252</v>
      </c>
      <c r="Z195" s="8">
        <f t="shared" ca="1" si="72"/>
        <v>10583874.050051831</v>
      </c>
      <c r="AA195" s="12">
        <f t="shared" ca="1" si="73"/>
        <v>1.1428281613311717</v>
      </c>
      <c r="AB195" s="158">
        <f t="shared" si="75"/>
        <v>157300</v>
      </c>
      <c r="AC195" s="160">
        <f t="shared" si="76"/>
        <v>2.4270000000000232E-2</v>
      </c>
      <c r="AD195" s="162">
        <f t="shared" ca="1" si="77"/>
        <v>0.8879477259256825</v>
      </c>
      <c r="AE195" s="162">
        <f t="shared" ca="1" si="78"/>
        <v>0.69159025513023908</v>
      </c>
      <c r="AF195" s="85">
        <v>5.8004685351307583E-4</v>
      </c>
      <c r="AG195" s="85">
        <v>1.1139965046720433E-2</v>
      </c>
      <c r="AH195" s="85">
        <v>6.297141858761082E-4</v>
      </c>
    </row>
    <row r="196" spans="1:34">
      <c r="A196" s="7">
        <f t="shared" si="82"/>
        <v>44103</v>
      </c>
      <c r="B196" s="8">
        <f t="shared" ca="1" si="64"/>
        <v>22902017.03600163</v>
      </c>
      <c r="C196" s="144">
        <f t="shared" ref="C196:C259" si="83">IF(H$2=0,D196,IF(H$2=1,E196,D196-E196))</f>
        <v>0</v>
      </c>
      <c r="D196" s="136"/>
      <c r="E196" s="136"/>
      <c r="F196" s="78">
        <f ca="1">IF(AD195&gt;1,0,IF(AE195&gt;=1,U$2,T$2))</f>
        <v>0.6</v>
      </c>
      <c r="G196" s="29">
        <f t="shared" ref="G196:G259" ca="1" si="84">H196/V$2</f>
        <v>1469087.0102632968</v>
      </c>
      <c r="H196" s="8">
        <f t="shared" ca="1" si="65"/>
        <v>10430517.772869406</v>
      </c>
      <c r="I196" s="8">
        <f t="shared" ca="1" si="66"/>
        <v>162604320.95561159</v>
      </c>
      <c r="J196" s="8">
        <f t="shared" ca="1" si="67"/>
        <v>94362.833137412119</v>
      </c>
      <c r="K196" s="12">
        <f t="shared" ca="1" si="68"/>
        <v>0.8828374186149226</v>
      </c>
      <c r="L196" s="48"/>
      <c r="M196" s="38">
        <f ca="1">IF(AND(I$2&gt;0,R189&lt;F189-0.02),0,IF(AND(N196&gt;=L$7,I$2&gt;0),0,IF(OR(AND(N196&gt;=C$1,N196&lt;D$1),N196&gt;=E$1),0,1)))</f>
        <v>0</v>
      </c>
      <c r="N196" s="178">
        <f t="shared" si="81"/>
        <v>44103</v>
      </c>
      <c r="O196" s="11">
        <f t="shared" ref="O196:O259" ca="1" si="85">I196/W$2</f>
        <v>0.4782480028106223</v>
      </c>
      <c r="P196" s="11" t="str">
        <f t="shared" ref="P196:P259" si="86">IF(C196&gt;0,Z196/W$2,"")</f>
        <v/>
      </c>
      <c r="Q196" s="11">
        <f t="shared" ca="1" si="69"/>
        <v>0.4</v>
      </c>
      <c r="R196" s="32">
        <f t="shared" ca="1" si="70"/>
        <v>0.22595602239075288</v>
      </c>
      <c r="S196" s="32">
        <v>4.985469986506395E-4</v>
      </c>
      <c r="T196" s="32">
        <f t="shared" ref="T196:T259" ca="1" si="87">Z196/W$2</f>
        <v>3.0677993449615901E-2</v>
      </c>
      <c r="U196" s="32">
        <f t="shared" ref="U196:U259" si="88">1/V$2</f>
        <v>0.14084507042253522</v>
      </c>
      <c r="V196" s="32">
        <f t="shared" ca="1" si="71"/>
        <v>0.4</v>
      </c>
      <c r="W196" s="8">
        <f t="shared" ref="W196:W259" ca="1" si="89">IF(ROW(J195)&gt;(1+N$2),OFFSET(J195,2-N$2,0)*V$2,0)</f>
        <v>804989.83314971055</v>
      </c>
      <c r="X196" s="8">
        <f t="shared" ca="1" si="74"/>
        <v>152978793.01589188</v>
      </c>
      <c r="Y196" s="22">
        <f t="shared" ref="Y196:Y259" ca="1" si="90">IF(I196&lt;W$2,1-I196/W$2,0)</f>
        <v>0.5217519971893777</v>
      </c>
      <c r="Z196" s="8">
        <f t="shared" ca="1" si="72"/>
        <v>10430517.772869406</v>
      </c>
      <c r="AA196" s="12">
        <f t="shared" ca="1" si="73"/>
        <v>1.1428281613311717</v>
      </c>
      <c r="AB196" s="158">
        <f t="shared" si="75"/>
        <v>157600</v>
      </c>
      <c r="AC196" s="160">
        <f t="shared" si="76"/>
        <v>2.4240000000000234E-2</v>
      </c>
      <c r="AD196" s="162">
        <f t="shared" ca="1" si="77"/>
        <v>0.88452987869126698</v>
      </c>
      <c r="AE196" s="162">
        <f t="shared" ca="1" si="78"/>
        <v>0.69159025513023908</v>
      </c>
      <c r="AF196" s="85">
        <v>5.8133480996769272E-4</v>
      </c>
      <c r="AG196" s="85">
        <v>1.1130206931004184E-2</v>
      </c>
      <c r="AH196" s="85">
        <v>6.2967093834658471E-4</v>
      </c>
    </row>
    <row r="197" spans="1:34">
      <c r="A197" s="7">
        <f t="shared" si="82"/>
        <v>44104</v>
      </c>
      <c r="B197" s="8">
        <f t="shared" ref="B197:B260" ca="1" si="91">B196 + J197</f>
        <v>22994657.391991742</v>
      </c>
      <c r="C197" s="144">
        <f t="shared" si="83"/>
        <v>0</v>
      </c>
      <c r="D197" s="136"/>
      <c r="E197" s="136"/>
      <c r="F197" s="78">
        <f ca="1">IF(AD196&gt;1,S$2,T$2)</f>
        <v>0.6</v>
      </c>
      <c r="G197" s="29">
        <f t="shared" ca="1" si="84"/>
        <v>1448348.5165140126</v>
      </c>
      <c r="H197" s="8">
        <f t="shared" ref="H197:H260" ca="1" si="92">H196+IF(C197&gt;0,V$2*(C197-C196),V$2*J197)-W196</f>
        <v>10283274.467249488</v>
      </c>
      <c r="I197" s="8">
        <f t="shared" ref="I197:I260" ca="1" si="93">I196+IF(C197&gt;0,V$2*(C197-C196),V$2*J197)</f>
        <v>163262067.48314139</v>
      </c>
      <c r="J197" s="8">
        <f t="shared" ref="J197:J260" ca="1" si="94">IF(C197&gt;0,C197-C196,H196*K196/(N$2*V$2))</f>
        <v>92640.355990111653</v>
      </c>
      <c r="K197" s="12">
        <f t="shared" ref="K197:K260" ca="1" si="95">IF(C197&gt;0,1+N$2*(C197-C196)/Z197,K$4*Y196*Q197+(1-Q197)*AA196*Y196)</f>
        <v>0.87951572256065957</v>
      </c>
      <c r="L197" s="48"/>
      <c r="M197" s="38">
        <f ca="1">IF(AND(I$2&gt;0,R190&lt;F190-0.04),0,IF(AND(N197&gt;=L$8,I$2&gt;0),0,IF(OR(AND(N197&gt;=C$1,N197&lt;D$1),N197&gt;=E$1),0,1)))</f>
        <v>0</v>
      </c>
      <c r="N197" s="178">
        <f t="shared" si="81"/>
        <v>44104</v>
      </c>
      <c r="O197" s="11">
        <f t="shared" ca="1" si="85"/>
        <v>0.48018255142100408</v>
      </c>
      <c r="P197" s="11" t="str">
        <f t="shared" si="86"/>
        <v/>
      </c>
      <c r="Q197" s="11">
        <f t="shared" ref="Q197:Q260" ca="1" si="96">IF(J$2&gt;0,100%,IF(M197&lt;1,V197,IF(AND(I$2=1,N197&gt;=B$1),B$2,0)))</f>
        <v>0.4</v>
      </c>
      <c r="R197" s="32">
        <f t="shared" ref="R197:R260" ca="1" si="97">G197*AC197/AB197</f>
        <v>0.22206787577456988</v>
      </c>
      <c r="S197" s="32">
        <v>4.9853631434292642E-4</v>
      </c>
      <c r="T197" s="32">
        <f t="shared" ca="1" si="87"/>
        <v>3.0244924903674968E-2</v>
      </c>
      <c r="U197" s="32">
        <f t="shared" si="88"/>
        <v>0.14084507042253522</v>
      </c>
      <c r="V197" s="32">
        <f t="shared" ref="V197:V260" ca="1" si="98">IF(N197&gt;=G$1,G$2,IF(N197&gt;=F$1,F$2,IF(N197&gt;=E$1,E$2,IF(N197&gt;=D$1,0,IF(N197&gt;=C$1,C$2,IF(M197&lt;1,C$2,0))))))</f>
        <v>0.4</v>
      </c>
      <c r="W197" s="8">
        <f t="shared" ca="1" si="89"/>
        <v>787493.14852561511</v>
      </c>
      <c r="X197" s="8">
        <f t="shared" ca="1" si="74"/>
        <v>153766286.16441751</v>
      </c>
      <c r="Y197" s="22">
        <f t="shared" ca="1" si="90"/>
        <v>0.51981744857899592</v>
      </c>
      <c r="Z197" s="8">
        <f t="shared" ref="Z197:Z260" ca="1" si="99">H196+IF(C197&gt;0,V$2*(C197-C196),V$2*J197)-W196</f>
        <v>10283274.467249488</v>
      </c>
      <c r="AA197" s="12">
        <f t="shared" ref="AA197:AA260" ca="1" si="100">IF(C197&gt;0,K197/Y196,AA196)</f>
        <v>1.1428281613311717</v>
      </c>
      <c r="AB197" s="158">
        <f t="shared" si="75"/>
        <v>157900</v>
      </c>
      <c r="AC197" s="160">
        <f t="shared" si="76"/>
        <v>2.4210000000000235E-2</v>
      </c>
      <c r="AD197" s="162">
        <f t="shared" ca="1" si="77"/>
        <v>0.88117657058779109</v>
      </c>
      <c r="AE197" s="162">
        <f t="shared" ca="1" si="78"/>
        <v>0.69159025513023908</v>
      </c>
      <c r="AF197" s="85">
        <v>5.8133461420513031E-4</v>
      </c>
      <c r="AG197" s="85">
        <v>1.1120495505178343E-2</v>
      </c>
      <c r="AH197" s="85">
        <v>6.2962963691033354E-4</v>
      </c>
    </row>
    <row r="198" spans="1:34">
      <c r="A198" s="7">
        <f t="shared" si="82"/>
        <v>44105</v>
      </c>
      <c r="B198" s="8">
        <f t="shared" ca="1" si="91"/>
        <v>23085646.341421846</v>
      </c>
      <c r="C198" s="144">
        <f t="shared" si="83"/>
        <v>0</v>
      </c>
      <c r="D198" s="136"/>
      <c r="E198" s="136"/>
      <c r="F198" s="78">
        <f ca="1">IF(AD197&gt;1,0,IF(AE197&gt;=1,U$2,T$2))</f>
        <v>0.6</v>
      </c>
      <c r="G198" s="29">
        <f t="shared" ca="1" si="84"/>
        <v>1428422.9379827643</v>
      </c>
      <c r="H198" s="8">
        <f t="shared" ca="1" si="92"/>
        <v>10141802.859677626</v>
      </c>
      <c r="I198" s="8">
        <f t="shared" ca="1" si="93"/>
        <v>163908089.02409515</v>
      </c>
      <c r="J198" s="8">
        <f t="shared" ca="1" si="94"/>
        <v>90988.9494301058</v>
      </c>
      <c r="K198" s="12">
        <f t="shared" ca="1" si="95"/>
        <v>0.87625465997143281</v>
      </c>
      <c r="L198" s="48"/>
      <c r="M198" s="38">
        <f ca="1">IF(AND(I$2&gt;0,R191&lt;F191-0.06),0,IF(AND(N198&gt;=L$9,I$2&gt;0),0,IF(OR(AND(N198&gt;=C$1,N198&lt;D$1),N198&gt;=E$1),0,1)))</f>
        <v>0</v>
      </c>
      <c r="N198" s="178">
        <f t="shared" si="81"/>
        <v>44105</v>
      </c>
      <c r="O198" s="11">
        <f t="shared" ca="1" si="85"/>
        <v>0.48208261477675046</v>
      </c>
      <c r="P198" s="11" t="str">
        <f t="shared" si="86"/>
        <v/>
      </c>
      <c r="Q198" s="11">
        <f t="shared" ca="1" si="96"/>
        <v>0.4</v>
      </c>
      <c r="R198" s="32">
        <f t="shared" ca="1" si="97"/>
        <v>0.21832659064743096</v>
      </c>
      <c r="S198" s="32">
        <v>4.9852563314300513E-4</v>
      </c>
      <c r="T198" s="32">
        <f t="shared" ca="1" si="87"/>
        <v>2.9828831940228312E-2</v>
      </c>
      <c r="U198" s="32">
        <f t="shared" si="88"/>
        <v>0.14084507042253522</v>
      </c>
      <c r="V198" s="32">
        <f t="shared" ca="1" si="98"/>
        <v>0.4</v>
      </c>
      <c r="W198" s="8">
        <f t="shared" ca="1" si="89"/>
        <v>770886.56503237621</v>
      </c>
      <c r="X198" s="8">
        <f t="shared" ref="X198:X261" ca="1" si="101">W198+X197</f>
        <v>154537172.72944987</v>
      </c>
      <c r="Y198" s="22">
        <f t="shared" ca="1" si="90"/>
        <v>0.51791738522324948</v>
      </c>
      <c r="Z198" s="8">
        <f t="shared" ca="1" si="99"/>
        <v>10141802.859677626</v>
      </c>
      <c r="AA198" s="12">
        <f t="shared" ca="1" si="100"/>
        <v>1.1428281613311717</v>
      </c>
      <c r="AB198" s="158">
        <f t="shared" ref="AB198:AB261" si="102">AB197+AB$2</f>
        <v>158200</v>
      </c>
      <c r="AC198" s="160">
        <f t="shared" ref="AC198:AC261" si="103">AC197-AC$2</f>
        <v>2.4180000000000236E-2</v>
      </c>
      <c r="AD198" s="162">
        <f t="shared" ref="AD198:AD261" ca="1" si="104">(K198+K197)/2</f>
        <v>0.87788519126604614</v>
      </c>
      <c r="AE198" s="162">
        <f t="shared" ref="AE198:AE261" ca="1" si="105">IF(Q198&lt;=B$2,K198,AE197)</f>
        <v>0.69159025513023908</v>
      </c>
      <c r="AF198" s="85">
        <v>5.8261600425159928E-4</v>
      </c>
      <c r="AG198" s="85">
        <v>1.1110829747818267E-2</v>
      </c>
      <c r="AH198" s="85">
        <v>6.2959003951514254E-4</v>
      </c>
    </row>
    <row r="199" spans="1:34">
      <c r="A199" s="7">
        <f t="shared" si="82"/>
        <v>44106</v>
      </c>
      <c r="B199" s="8">
        <f t="shared" ca="1" si="91"/>
        <v>23175050.788265951</v>
      </c>
      <c r="C199" s="144">
        <f t="shared" si="83"/>
        <v>0</v>
      </c>
      <c r="D199" s="136"/>
      <c r="E199" s="136"/>
      <c r="F199" s="78">
        <f ca="1">IF(AD198&gt;1,S$2,T$2)</f>
        <v>0.6</v>
      </c>
      <c r="G199" s="29">
        <f t="shared" ca="1" si="84"/>
        <v>1409251.812287099</v>
      </c>
      <c r="H199" s="8">
        <f t="shared" ca="1" si="92"/>
        <v>10005687.867238402</v>
      </c>
      <c r="I199" s="8">
        <f t="shared" ca="1" si="93"/>
        <v>164542860.5966883</v>
      </c>
      <c r="J199" s="8">
        <f t="shared" ca="1" si="94"/>
        <v>89404.446844105871</v>
      </c>
      <c r="K199" s="12">
        <f t="shared" ca="1" si="95"/>
        <v>0.87305172906893014</v>
      </c>
      <c r="L199" s="48"/>
      <c r="M199" s="39">
        <f ca="1">IF(AND(I$2&gt;0,R192&lt;F192-0.1),0,IF(AND(N199&gt;=L$10,I$2&gt;0),0,IF(OR(AND(N199&gt;=C$1,N199&lt;D$1),N199&gt;=E$1),0,1)))</f>
        <v>0</v>
      </c>
      <c r="N199" s="178">
        <f t="shared" si="81"/>
        <v>44106</v>
      </c>
      <c r="O199" s="11">
        <f t="shared" ca="1" si="85"/>
        <v>0.48394958999025972</v>
      </c>
      <c r="P199" s="11" t="str">
        <f t="shared" si="86"/>
        <v/>
      </c>
      <c r="Q199" s="11">
        <f t="shared" ca="1" si="96"/>
        <v>0.4</v>
      </c>
      <c r="R199" s="32">
        <f t="shared" ca="1" si="97"/>
        <v>0.21472196382797332</v>
      </c>
      <c r="S199" s="32">
        <v>4.9851495480354475E-4</v>
      </c>
      <c r="T199" s="32">
        <f t="shared" ca="1" si="87"/>
        <v>2.9428493727171771E-2</v>
      </c>
      <c r="U199" s="32">
        <f t="shared" si="88"/>
        <v>0.14084507042253522</v>
      </c>
      <c r="V199" s="32">
        <f t="shared" ca="1" si="98"/>
        <v>0.4</v>
      </c>
      <c r="W199" s="8">
        <f t="shared" ca="1" si="89"/>
        <v>753601.05814201816</v>
      </c>
      <c r="X199" s="8">
        <f t="shared" ca="1" si="101"/>
        <v>155290773.78759187</v>
      </c>
      <c r="Y199" s="22">
        <f t="shared" ca="1" si="90"/>
        <v>0.51605041000974028</v>
      </c>
      <c r="Z199" s="8">
        <f t="shared" ca="1" si="99"/>
        <v>10005687.867238402</v>
      </c>
      <c r="AA199" s="12">
        <f t="shared" ca="1" si="100"/>
        <v>1.1428281613311717</v>
      </c>
      <c r="AB199" s="158">
        <f t="shared" si="102"/>
        <v>158500</v>
      </c>
      <c r="AC199" s="160">
        <f t="shared" si="103"/>
        <v>2.4150000000000237E-2</v>
      </c>
      <c r="AD199" s="162">
        <f t="shared" ca="1" si="104"/>
        <v>0.87465319452018142</v>
      </c>
      <c r="AE199" s="162">
        <f t="shared" ca="1" si="105"/>
        <v>0.69159025513023908</v>
      </c>
      <c r="AF199" s="85">
        <v>5.8260853515895651E-4</v>
      </c>
      <c r="AG199" s="85">
        <v>1.1101208717913627E-2</v>
      </c>
      <c r="AH199" s="85">
        <v>6.2955193429691685E-4</v>
      </c>
    </row>
    <row r="200" spans="1:34">
      <c r="A200" s="7">
        <f t="shared" si="82"/>
        <v>44107</v>
      </c>
      <c r="B200" s="8">
        <f t="shared" ca="1" si="91"/>
        <v>23262932.911938149</v>
      </c>
      <c r="C200" s="144">
        <f t="shared" si="83"/>
        <v>0</v>
      </c>
      <c r="D200" s="136"/>
      <c r="E200" s="136"/>
      <c r="F200" s="78">
        <f ca="1">IF(AD199&gt;1,0,IF(AE199&gt;=1,U$2,T$2))</f>
        <v>0.6</v>
      </c>
      <c r="G200" s="29">
        <f t="shared" ca="1" si="84"/>
        <v>1390992.9418547878</v>
      </c>
      <c r="H200" s="8">
        <f t="shared" ca="1" si="92"/>
        <v>9876049.8871689923</v>
      </c>
      <c r="I200" s="8">
        <f t="shared" ca="1" si="93"/>
        <v>165166823.67476091</v>
      </c>
      <c r="J200" s="8">
        <f t="shared" ca="1" si="94"/>
        <v>87882.123672198228</v>
      </c>
      <c r="K200" s="12">
        <f t="shared" ca="1" si="95"/>
        <v>0.86990457474511751</v>
      </c>
      <c r="L200" s="48"/>
      <c r="M200" s="47">
        <f ca="1">IF(AND(I$2&gt;0,R193&lt;F193-0.12),0,IF(AND(N200&gt;=L$4,I$2&gt;0),0,IF(OR(AND(N200&gt;=C$1,N200&lt;D$1),N200&gt;=E$1),0,1)))</f>
        <v>0</v>
      </c>
      <c r="N200" s="178">
        <f t="shared" si="81"/>
        <v>44107</v>
      </c>
      <c r="O200" s="11">
        <f t="shared" ca="1" si="85"/>
        <v>0.48578477551400268</v>
      </c>
      <c r="P200" s="11" t="str">
        <f t="shared" si="86"/>
        <v/>
      </c>
      <c r="Q200" s="11">
        <f t="shared" ca="1" si="96"/>
        <v>0.4</v>
      </c>
      <c r="R200" s="32">
        <f t="shared" ca="1" si="97"/>
        <v>0.21127676169734141</v>
      </c>
      <c r="S200" s="32">
        <v>4.9850427911868388E-4</v>
      </c>
      <c r="T200" s="32">
        <f t="shared" ca="1" si="87"/>
        <v>2.9047205550497036E-2</v>
      </c>
      <c r="U200" s="32">
        <f t="shared" si="88"/>
        <v>0.14084507042253522</v>
      </c>
      <c r="V200" s="32">
        <f t="shared" ca="1" si="98"/>
        <v>0.4</v>
      </c>
      <c r="W200" s="8">
        <f t="shared" ca="1" si="89"/>
        <v>735543.74667963269</v>
      </c>
      <c r="X200" s="8">
        <f t="shared" ca="1" si="101"/>
        <v>156026317.53427151</v>
      </c>
      <c r="Y200" s="22">
        <f t="shared" ca="1" si="90"/>
        <v>0.51421522448599732</v>
      </c>
      <c r="Z200" s="8">
        <f t="shared" ca="1" si="99"/>
        <v>9876049.8871689923</v>
      </c>
      <c r="AA200" s="12">
        <f t="shared" ca="1" si="100"/>
        <v>1.1428281613311717</v>
      </c>
      <c r="AB200" s="158">
        <f t="shared" si="102"/>
        <v>158800</v>
      </c>
      <c r="AC200" s="160">
        <f t="shared" si="103"/>
        <v>2.4120000000000238E-2</v>
      </c>
      <c r="AD200" s="162">
        <f t="shared" ca="1" si="104"/>
        <v>0.87147815190702382</v>
      </c>
      <c r="AE200" s="162">
        <f t="shared" ca="1" si="105"/>
        <v>0.69159025513023908</v>
      </c>
      <c r="AF200" s="85">
        <v>5.813135476838505E-4</v>
      </c>
      <c r="AG200" s="85">
        <v>1.1091631546956726E-2</v>
      </c>
      <c r="AH200" s="85">
        <v>6.2951513581649171E-4</v>
      </c>
    </row>
    <row r="201" spans="1:34">
      <c r="A201" s="7">
        <f t="shared" si="82"/>
        <v>44108</v>
      </c>
      <c r="B201" s="8">
        <f t="shared" ca="1" si="91"/>
        <v>23349363.706477981</v>
      </c>
      <c r="C201" s="144">
        <f t="shared" si="83"/>
        <v>0</v>
      </c>
      <c r="D201" s="136"/>
      <c r="E201" s="136"/>
      <c r="F201" s="78">
        <f ca="1">IF(AD200&gt;1,0,IF(AE200&gt;=1,U$2,T$2))</f>
        <v>0.6</v>
      </c>
      <c r="G201" s="29">
        <f t="shared" ca="1" si="84"/>
        <v>1373826.0255946715</v>
      </c>
      <c r="H201" s="8">
        <f t="shared" ca="1" si="92"/>
        <v>9754164.7817221675</v>
      </c>
      <c r="I201" s="8">
        <f t="shared" ca="1" si="93"/>
        <v>165780482.31599373</v>
      </c>
      <c r="J201" s="8">
        <f t="shared" ca="1" si="94"/>
        <v>86430.794539832088</v>
      </c>
      <c r="K201" s="12">
        <f t="shared" ca="1" si="95"/>
        <v>0.86681100820269408</v>
      </c>
      <c r="L201" s="48"/>
      <c r="M201" s="46">
        <f ca="1">IF(AND(I$2&gt;0,R194&lt;F194-0.12),0,IF(AND(N201&gt;=L$5,I$2&gt;0),0,IF(OR(AND(N201&gt;=C$1,N201&lt;D$1),N201&gt;=E$1),0,1)))</f>
        <v>0</v>
      </c>
      <c r="N201" s="178">
        <f t="shared" si="81"/>
        <v>44108</v>
      </c>
      <c r="O201" s="11">
        <f t="shared" ca="1" si="85"/>
        <v>0.48758965387056979</v>
      </c>
      <c r="P201" s="11" t="str">
        <f t="shared" si="86"/>
        <v/>
      </c>
      <c r="Q201" s="11">
        <f t="shared" ca="1" si="96"/>
        <v>0.4</v>
      </c>
      <c r="R201" s="32">
        <f t="shared" ca="1" si="97"/>
        <v>0.20801677533988666</v>
      </c>
      <c r="S201" s="32">
        <v>4.9849360591706806E-4</v>
      </c>
      <c r="T201" s="32">
        <f t="shared" ca="1" si="87"/>
        <v>2.868871994624167E-2</v>
      </c>
      <c r="U201" s="32">
        <f t="shared" si="88"/>
        <v>0.14084507042253522</v>
      </c>
      <c r="V201" s="32">
        <f t="shared" ca="1" si="98"/>
        <v>0.4</v>
      </c>
      <c r="W201" s="8">
        <f t="shared" ca="1" si="89"/>
        <v>734668.2692765462</v>
      </c>
      <c r="X201" s="8">
        <f t="shared" ca="1" si="101"/>
        <v>156760985.80354807</v>
      </c>
      <c r="Y201" s="22">
        <f t="shared" ca="1" si="90"/>
        <v>0.51241034612943026</v>
      </c>
      <c r="Z201" s="8">
        <f t="shared" ca="1" si="99"/>
        <v>9754164.7817221675</v>
      </c>
      <c r="AA201" s="12">
        <f t="shared" ca="1" si="100"/>
        <v>1.1428281613311717</v>
      </c>
      <c r="AB201" s="158">
        <f t="shared" si="102"/>
        <v>159100</v>
      </c>
      <c r="AC201" s="160">
        <f t="shared" si="103"/>
        <v>2.409000000000024E-2</v>
      </c>
      <c r="AD201" s="162">
        <f t="shared" ca="1" si="104"/>
        <v>0.86835779147390579</v>
      </c>
      <c r="AE201" s="162">
        <f t="shared" ca="1" si="105"/>
        <v>0.69159025513023908</v>
      </c>
      <c r="AF201" s="85">
        <v>5.8001714307668196E-4</v>
      </c>
      <c r="AG201" s="85">
        <v>1.1082097431817685E-2</v>
      </c>
      <c r="AH201" s="85">
        <v>6.2947948176532789E-4</v>
      </c>
    </row>
    <row r="202" spans="1:34">
      <c r="A202" s="7">
        <f t="shared" si="82"/>
        <v>44109</v>
      </c>
      <c r="B202" s="8">
        <f t="shared" ca="1" si="91"/>
        <v>23434424.243788041</v>
      </c>
      <c r="C202" s="144">
        <f t="shared" si="83"/>
        <v>0</v>
      </c>
      <c r="D202" s="136"/>
      <c r="E202" s="136"/>
      <c r="F202" s="78">
        <f ca="1">IF(AD201&gt;1,S$2,T$2)</f>
        <v>0.6</v>
      </c>
      <c r="G202" s="29">
        <f t="shared" ca="1" si="84"/>
        <v>1355412.1587812728</v>
      </c>
      <c r="H202" s="8">
        <f t="shared" ca="1" si="92"/>
        <v>9623426.3273470365</v>
      </c>
      <c r="I202" s="8">
        <f t="shared" ca="1" si="93"/>
        <v>166384412.13089514</v>
      </c>
      <c r="J202" s="8">
        <f t="shared" ca="1" si="94"/>
        <v>85060.537310058397</v>
      </c>
      <c r="K202" s="12">
        <f t="shared" ca="1" si="95"/>
        <v>0.86376853035792989</v>
      </c>
      <c r="L202" s="48"/>
      <c r="M202" s="38">
        <f ca="1">IF(AND(I$2&gt;0,R195&lt;F195),0,IF(AND(N202&gt;=L$6,I$2&gt;0),0,IF(OR(AND(N202&gt;=C$1,N202&lt;D$1),N202&gt;=E$1),0,1)))</f>
        <v>0</v>
      </c>
      <c r="N202" s="178">
        <f t="shared" si="81"/>
        <v>44109</v>
      </c>
      <c r="O202" s="11">
        <f t="shared" ca="1" si="85"/>
        <v>0.48936591803204454</v>
      </c>
      <c r="P202" s="11" t="str">
        <f t="shared" si="86"/>
        <v/>
      </c>
      <c r="Q202" s="11">
        <f t="shared" ca="1" si="96"/>
        <v>0.4</v>
      </c>
      <c r="R202" s="32">
        <f t="shared" ca="1" si="97"/>
        <v>0.20458730577338613</v>
      </c>
      <c r="S202" s="32">
        <v>4.9848293505605739E-4</v>
      </c>
      <c r="T202" s="32">
        <f t="shared" ca="1" si="87"/>
        <v>2.830419508043246E-2</v>
      </c>
      <c r="U202" s="32">
        <f t="shared" si="88"/>
        <v>0.14084507042253522</v>
      </c>
      <c r="V202" s="32">
        <f t="shared" ca="1" si="98"/>
        <v>0.4</v>
      </c>
      <c r="W202" s="8">
        <f t="shared" ca="1" si="89"/>
        <v>734756.05225689907</v>
      </c>
      <c r="X202" s="8">
        <f t="shared" ca="1" si="101"/>
        <v>157495741.85580498</v>
      </c>
      <c r="Y202" s="22">
        <f t="shared" ca="1" si="90"/>
        <v>0.51063408196795546</v>
      </c>
      <c r="Z202" s="8">
        <f t="shared" ca="1" si="99"/>
        <v>9623426.3273470365</v>
      </c>
      <c r="AA202" s="12">
        <f t="shared" ca="1" si="100"/>
        <v>1.1428281613311717</v>
      </c>
      <c r="AB202" s="158">
        <f t="shared" si="102"/>
        <v>159400</v>
      </c>
      <c r="AC202" s="160">
        <f t="shared" si="103"/>
        <v>2.4060000000000241E-2</v>
      </c>
      <c r="AD202" s="162">
        <f t="shared" ca="1" si="104"/>
        <v>0.86528976928031198</v>
      </c>
      <c r="AE202" s="162">
        <f t="shared" ca="1" si="105"/>
        <v>0.69159025513023908</v>
      </c>
      <c r="AF202" s="85">
        <v>5.8000485160788161E-4</v>
      </c>
      <c r="AG202" s="85">
        <v>1.107260562832907E-2</v>
      </c>
      <c r="AH202" s="85">
        <v>6.2944483008169668E-4</v>
      </c>
    </row>
    <row r="203" spans="1:34">
      <c r="A203" s="7">
        <f t="shared" si="82"/>
        <v>44110</v>
      </c>
      <c r="B203" s="8">
        <f t="shared" ca="1" si="91"/>
        <v>23518050.127246596</v>
      </c>
      <c r="C203" s="144">
        <f t="shared" si="83"/>
        <v>0</v>
      </c>
      <c r="D203" s="136"/>
      <c r="E203" s="136"/>
      <c r="F203" s="78">
        <f ca="1">IF(AD202&gt;1,0,IF(AE202&gt;=1,U$2,T$2))</f>
        <v>0.6</v>
      </c>
      <c r="G203" s="29">
        <f t="shared" ca="1" si="84"/>
        <v>1335551.2743163209</v>
      </c>
      <c r="H203" s="8">
        <f t="shared" ca="1" si="92"/>
        <v>9482414.047645878</v>
      </c>
      <c r="I203" s="8">
        <f t="shared" ca="1" si="93"/>
        <v>166978155.90345088</v>
      </c>
      <c r="J203" s="8">
        <f t="shared" ca="1" si="94"/>
        <v>83625.883458554934</v>
      </c>
      <c r="K203" s="12">
        <f t="shared" ca="1" si="95"/>
        <v>0.86077428737303707</v>
      </c>
      <c r="L203" s="48"/>
      <c r="M203" s="38">
        <f ca="1">IF(AND(I$2&gt;0,R196&lt;F196-0.02),0,IF(AND(N203&gt;=L$7,I$2&gt;0),0,IF(OR(AND(N203&gt;=C$1,N203&lt;D$1),N203&gt;=E$1),0,1)))</f>
        <v>0</v>
      </c>
      <c r="N203" s="178">
        <f t="shared" si="81"/>
        <v>44110</v>
      </c>
      <c r="O203" s="11">
        <f t="shared" ca="1" si="85"/>
        <v>0.49111222324544374</v>
      </c>
      <c r="P203" s="11" t="str">
        <f t="shared" si="86"/>
        <v/>
      </c>
      <c r="Q203" s="11">
        <f t="shared" ca="1" si="96"/>
        <v>0.4</v>
      </c>
      <c r="R203" s="32">
        <f t="shared" ca="1" si="97"/>
        <v>0.20095990683670328</v>
      </c>
      <c r="S203" s="32">
        <v>4.9847226641690527E-4</v>
      </c>
      <c r="T203" s="32">
        <f t="shared" ca="1" si="87"/>
        <v>2.7889453081311407E-2</v>
      </c>
      <c r="U203" s="32">
        <f t="shared" si="88"/>
        <v>0.14084507042253522</v>
      </c>
      <c r="V203" s="32">
        <f t="shared" ca="1" si="98"/>
        <v>0.4</v>
      </c>
      <c r="W203" s="8">
        <f t="shared" ca="1" si="89"/>
        <v>735734.63197023491</v>
      </c>
      <c r="X203" s="8">
        <f t="shared" ca="1" si="101"/>
        <v>158231476.48777521</v>
      </c>
      <c r="Y203" s="22">
        <f t="shared" ca="1" si="90"/>
        <v>0.50888777675455632</v>
      </c>
      <c r="Z203" s="8">
        <f t="shared" ca="1" si="99"/>
        <v>9482414.047645878</v>
      </c>
      <c r="AA203" s="12">
        <f t="shared" ca="1" si="100"/>
        <v>1.1428281613311717</v>
      </c>
      <c r="AB203" s="158">
        <f t="shared" si="102"/>
        <v>159700</v>
      </c>
      <c r="AC203" s="160">
        <f t="shared" si="103"/>
        <v>2.4030000000000242E-2</v>
      </c>
      <c r="AD203" s="162">
        <f t="shared" ca="1" si="104"/>
        <v>0.86227140886548348</v>
      </c>
      <c r="AE203" s="162">
        <f t="shared" ca="1" si="105"/>
        <v>0.69159025513023908</v>
      </c>
      <c r="AF203" s="85">
        <v>5.8127561120544489E-4</v>
      </c>
      <c r="AG203" s="85">
        <v>1.1063155445510096E-2</v>
      </c>
      <c r="AH203" s="85">
        <v>6.2941105642622965E-4</v>
      </c>
    </row>
    <row r="204" spans="1:34">
      <c r="A204" s="7">
        <f t="shared" si="82"/>
        <v>44111</v>
      </c>
      <c r="B204" s="8">
        <f t="shared" ca="1" si="91"/>
        <v>23600164.998418011</v>
      </c>
      <c r="C204" s="144">
        <f t="shared" si="83"/>
        <v>0</v>
      </c>
      <c r="D204" s="136"/>
      <c r="E204" s="136"/>
      <c r="F204" s="78">
        <f ca="1">IF(AD203&gt;1,S$2,T$2)</f>
        <v>0.6</v>
      </c>
      <c r="G204" s="29">
        <f t="shared" ca="1" si="84"/>
        <v>1314041.5494355883</v>
      </c>
      <c r="H204" s="8">
        <f t="shared" ca="1" si="92"/>
        <v>9329695.0009926762</v>
      </c>
      <c r="I204" s="8">
        <f t="shared" ca="1" si="93"/>
        <v>167561171.48876792</v>
      </c>
      <c r="J204" s="8">
        <f t="shared" ca="1" si="94"/>
        <v>82114.871171413048</v>
      </c>
      <c r="K204" s="12">
        <f t="shared" ca="1" si="95"/>
        <v>0.85783054609394682</v>
      </c>
      <c r="L204" s="48"/>
      <c r="M204" s="38">
        <f ca="1">IF(AND(I$2&gt;0,R197&lt;F197-0.04),0,IF(AND(N204&gt;=L$8,I$2&gt;0),0,IF(OR(AND(N204&gt;=C$1,N204&lt;D$1),N204&gt;=E$1),0,1)))</f>
        <v>0</v>
      </c>
      <c r="N204" s="178">
        <f t="shared" si="81"/>
        <v>44111</v>
      </c>
      <c r="O204" s="11">
        <f t="shared" ca="1" si="85"/>
        <v>0.49282697496696448</v>
      </c>
      <c r="P204" s="11" t="str">
        <f t="shared" si="86"/>
        <v/>
      </c>
      <c r="Q204" s="11">
        <f t="shared" ca="1" si="96"/>
        <v>0.4</v>
      </c>
      <c r="R204" s="32">
        <f t="shared" ca="1" si="97"/>
        <v>0.19710623241534025</v>
      </c>
      <c r="S204" s="32">
        <v>4.9846159990074687E-4</v>
      </c>
      <c r="T204" s="32">
        <f t="shared" ca="1" si="87"/>
        <v>2.744027941468434E-2</v>
      </c>
      <c r="U204" s="32">
        <f t="shared" si="88"/>
        <v>0.14084507042253522</v>
      </c>
      <c r="V204" s="32">
        <f t="shared" ca="1" si="98"/>
        <v>0.4</v>
      </c>
      <c r="W204" s="8">
        <f t="shared" ca="1" si="89"/>
        <v>737650.03722041682</v>
      </c>
      <c r="X204" s="8">
        <f t="shared" ca="1" si="101"/>
        <v>158969126.52499563</v>
      </c>
      <c r="Y204" s="22">
        <f t="shared" ca="1" si="90"/>
        <v>0.50717302503303552</v>
      </c>
      <c r="Z204" s="8">
        <f t="shared" ca="1" si="99"/>
        <v>9329695.0009926762</v>
      </c>
      <c r="AA204" s="12">
        <f t="shared" ca="1" si="100"/>
        <v>1.1428281613311717</v>
      </c>
      <c r="AB204" s="158">
        <f t="shared" si="102"/>
        <v>160000</v>
      </c>
      <c r="AC204" s="160">
        <f t="shared" si="103"/>
        <v>2.4000000000000243E-2</v>
      </c>
      <c r="AD204" s="162">
        <f t="shared" ca="1" si="104"/>
        <v>0.85930241673349195</v>
      </c>
      <c r="AE204" s="162">
        <f t="shared" ca="1" si="105"/>
        <v>0.69159025513023908</v>
      </c>
      <c r="AF204" s="85">
        <v>5.8125918527109099E-4</v>
      </c>
      <c r="AG204" s="85">
        <v>1.1053746240367238E-2</v>
      </c>
      <c r="AH204" s="85">
        <v>6.2937805197207475E-4</v>
      </c>
    </row>
    <row r="205" spans="1:34">
      <c r="A205" s="7">
        <f t="shared" si="82"/>
        <v>44112</v>
      </c>
      <c r="B205" s="8">
        <f t="shared" ca="1" si="91"/>
        <v>23680681.068413902</v>
      </c>
      <c r="C205" s="144">
        <f t="shared" si="83"/>
        <v>0</v>
      </c>
      <c r="D205" s="136"/>
      <c r="E205" s="136"/>
      <c r="F205" s="78">
        <f ca="1">IF(AD204&gt;1,0,IF(AE204&gt;=1,U$2,T$2))</f>
        <v>0.6</v>
      </c>
      <c r="G205" s="29">
        <f t="shared" ca="1" si="84"/>
        <v>1290663.2479919835</v>
      </c>
      <c r="H205" s="8">
        <f t="shared" ca="1" si="92"/>
        <v>9163709.0607430823</v>
      </c>
      <c r="I205" s="8">
        <f t="shared" ca="1" si="93"/>
        <v>168132835.58573875</v>
      </c>
      <c r="J205" s="8">
        <f t="shared" ca="1" si="94"/>
        <v>80516.069995890488</v>
      </c>
      <c r="K205" s="12">
        <f t="shared" ca="1" si="95"/>
        <v>0.8549399944381989</v>
      </c>
      <c r="L205" s="48"/>
      <c r="M205" s="38">
        <f ca="1">IF(AND(I$2&gt;0,R198&lt;F198-0.06),0,IF(AND(N205&gt;=L$9,I$2&gt;0),0,IF(OR(AND(N205&gt;=C$1,N205&lt;D$1),N205&gt;=E$1),0,1)))</f>
        <v>0</v>
      </c>
      <c r="N205" s="178">
        <f t="shared" si="81"/>
        <v>44112</v>
      </c>
      <c r="O205" s="11">
        <f t="shared" ca="1" si="85"/>
        <v>0.49450833995805515</v>
      </c>
      <c r="P205" s="11" t="str">
        <f t="shared" si="86"/>
        <v/>
      </c>
      <c r="Q205" s="11">
        <f t="shared" ca="1" si="96"/>
        <v>0.4</v>
      </c>
      <c r="R205" s="32">
        <f t="shared" ca="1" si="97"/>
        <v>0.19299562105033163</v>
      </c>
      <c r="S205" s="32">
        <v>4.9845093542526101E-4</v>
      </c>
      <c r="T205" s="32">
        <f t="shared" ca="1" si="87"/>
        <v>2.6952085472773772E-2</v>
      </c>
      <c r="U205" s="32">
        <f t="shared" si="88"/>
        <v>0.14084507042253522</v>
      </c>
      <c r="V205" s="32">
        <f t="shared" ca="1" si="98"/>
        <v>0.4</v>
      </c>
      <c r="W205" s="8">
        <f t="shared" ca="1" si="89"/>
        <v>724149.90573643206</v>
      </c>
      <c r="X205" s="8">
        <f t="shared" ca="1" si="101"/>
        <v>159693276.43073207</v>
      </c>
      <c r="Y205" s="22">
        <f t="shared" ca="1" si="90"/>
        <v>0.50549166004194479</v>
      </c>
      <c r="Z205" s="8">
        <f t="shared" ca="1" si="99"/>
        <v>9163709.0607430823</v>
      </c>
      <c r="AA205" s="12">
        <f t="shared" ca="1" si="100"/>
        <v>1.1428281613311717</v>
      </c>
      <c r="AB205" s="158">
        <f t="shared" si="102"/>
        <v>160300</v>
      </c>
      <c r="AC205" s="160">
        <f t="shared" si="103"/>
        <v>2.3970000000000245E-2</v>
      </c>
      <c r="AD205" s="162">
        <f t="shared" ca="1" si="104"/>
        <v>0.85638527026607281</v>
      </c>
      <c r="AE205" s="162">
        <f t="shared" ca="1" si="105"/>
        <v>0.69159025513023908</v>
      </c>
      <c r="AF205" s="85">
        <v>5.8252569077809973E-4</v>
      </c>
      <c r="AG205" s="85">
        <v>1.1044377413214367E-2</v>
      </c>
      <c r="AH205" s="85">
        <v>6.2934572147046672E-4</v>
      </c>
    </row>
    <row r="206" spans="1:34">
      <c r="A206" s="7">
        <f t="shared" si="82"/>
        <v>44113</v>
      </c>
      <c r="B206" s="8">
        <f t="shared" ca="1" si="91"/>
        <v>23759498.184846748</v>
      </c>
      <c r="C206" s="144">
        <f t="shared" si="83"/>
        <v>0</v>
      </c>
      <c r="D206" s="136"/>
      <c r="E206" s="136"/>
      <c r="F206" s="78">
        <f ca="1">IF(AD205&gt;1,S$2,T$2)</f>
        <v>0.6</v>
      </c>
      <c r="G206" s="29">
        <f t="shared" ca="1" si="84"/>
        <v>1267487.4199549104</v>
      </c>
      <c r="H206" s="8">
        <f t="shared" ca="1" si="92"/>
        <v>8999160.6816798635</v>
      </c>
      <c r="I206" s="8">
        <f t="shared" ca="1" si="93"/>
        <v>168692437.11241195</v>
      </c>
      <c r="J206" s="8">
        <f t="shared" ca="1" si="94"/>
        <v>78817.116432846728</v>
      </c>
      <c r="K206" s="12">
        <f t="shared" ca="1" si="95"/>
        <v>0.85210572269033125</v>
      </c>
      <c r="L206" s="48"/>
      <c r="M206" s="39">
        <f ca="1">IF(AND(I$2&gt;0,R199&lt;F199-0.1),0,IF(AND(N206&gt;=L$10,I$2&gt;0),0,IF(OR(AND(N206&gt;=C$1,N206&lt;D$1),N206&gt;=E$1),0,1)))</f>
        <v>0</v>
      </c>
      <c r="N206" s="178">
        <f t="shared" si="81"/>
        <v>44113</v>
      </c>
      <c r="O206" s="11">
        <f t="shared" ca="1" si="85"/>
        <v>0.49615422680121163</v>
      </c>
      <c r="P206" s="11" t="str">
        <f t="shared" si="86"/>
        <v/>
      </c>
      <c r="Q206" s="11">
        <f t="shared" ca="1" si="96"/>
        <v>0.4</v>
      </c>
      <c r="R206" s="32">
        <f t="shared" ca="1" si="97"/>
        <v>0.18893928289988088</v>
      </c>
      <c r="S206" s="32">
        <v>4.9844027292189185E-4</v>
      </c>
      <c r="T206" s="32">
        <f t="shared" ca="1" si="87"/>
        <v>2.6468119651999598E-2</v>
      </c>
      <c r="U206" s="32">
        <f t="shared" si="88"/>
        <v>0.14084507042253522</v>
      </c>
      <c r="V206" s="32">
        <f t="shared" ca="1" si="98"/>
        <v>0.4</v>
      </c>
      <c r="W206" s="8">
        <f t="shared" ca="1" si="89"/>
        <v>709823.3992553493</v>
      </c>
      <c r="X206" s="8">
        <f t="shared" ca="1" si="101"/>
        <v>160403099.82998741</v>
      </c>
      <c r="Y206" s="22">
        <f t="shared" ca="1" si="90"/>
        <v>0.50384577319878843</v>
      </c>
      <c r="Z206" s="8">
        <f t="shared" ca="1" si="99"/>
        <v>8999160.6816798635</v>
      </c>
      <c r="AA206" s="12">
        <f t="shared" ca="1" si="100"/>
        <v>1.1428281613311717</v>
      </c>
      <c r="AB206" s="158">
        <f t="shared" si="102"/>
        <v>160600</v>
      </c>
      <c r="AC206" s="160">
        <f t="shared" si="103"/>
        <v>2.3940000000000246E-2</v>
      </c>
      <c r="AD206" s="162">
        <f t="shared" ca="1" si="104"/>
        <v>0.85352285856426513</v>
      </c>
      <c r="AE206" s="162">
        <f t="shared" ca="1" si="105"/>
        <v>0.69159025513023908</v>
      </c>
      <c r="AF206" s="85">
        <v>5.8250654703912884E-4</v>
      </c>
      <c r="AG206" s="85">
        <v>1.1035048403460897E-2</v>
      </c>
      <c r="AH206" s="85">
        <v>6.2931398155740875E-4</v>
      </c>
    </row>
    <row r="207" spans="1:34">
      <c r="A207" s="7">
        <f t="shared" si="82"/>
        <v>44114</v>
      </c>
      <c r="B207" s="8">
        <f t="shared" ca="1" si="91"/>
        <v>23836643.41941686</v>
      </c>
      <c r="C207" s="144">
        <f t="shared" si="83"/>
        <v>0</v>
      </c>
      <c r="D207" s="136"/>
      <c r="E207" s="136"/>
      <c r="F207" s="78">
        <f ca="1">IF(AD206&gt;1,0,IF(AE206&gt;=1,U$2,T$2))</f>
        <v>0.6</v>
      </c>
      <c r="G207" s="29">
        <f t="shared" ca="1" si="84"/>
        <v>1244657.5278693407</v>
      </c>
      <c r="H207" s="8">
        <f t="shared" ca="1" si="92"/>
        <v>8837068.4478723183</v>
      </c>
      <c r="I207" s="8">
        <f t="shared" ca="1" si="93"/>
        <v>169240168.27785975</v>
      </c>
      <c r="J207" s="8">
        <f t="shared" ca="1" si="94"/>
        <v>77145.234570113025</v>
      </c>
      <c r="K207" s="12">
        <f t="shared" ca="1" si="95"/>
        <v>0.84933125634634088</v>
      </c>
      <c r="L207" s="48"/>
      <c r="M207" s="47">
        <f ca="1">IF(AND(I$2&gt;0,R200&lt;F200-0.12),0,IF(AND(N207&gt;=L$4,I$2&gt;0),0,IF(OR(AND(N207&gt;=C$1,N207&lt;D$1),N207&gt;=E$1),0,1)))</f>
        <v>0</v>
      </c>
      <c r="N207" s="178">
        <f t="shared" si="81"/>
        <v>44114</v>
      </c>
      <c r="O207" s="11">
        <f t="shared" ca="1" si="85"/>
        <v>0.49776520081723458</v>
      </c>
      <c r="P207" s="11" t="str">
        <f t="shared" si="86"/>
        <v/>
      </c>
      <c r="Q207" s="11">
        <f t="shared" ca="1" si="96"/>
        <v>0.4</v>
      </c>
      <c r="R207" s="32">
        <f t="shared" ca="1" si="97"/>
        <v>0.18495811989655839</v>
      </c>
      <c r="S207" s="32">
        <v>4.9842961233353847E-4</v>
      </c>
      <c r="T207" s="32">
        <f t="shared" ca="1" si="87"/>
        <v>2.599137778785976E-2</v>
      </c>
      <c r="U207" s="32">
        <f t="shared" si="88"/>
        <v>0.14084507042253522</v>
      </c>
      <c r="V207" s="32">
        <f t="shared" ca="1" si="98"/>
        <v>0.4</v>
      </c>
      <c r="W207" s="8">
        <f t="shared" ca="1" si="89"/>
        <v>696010.81292646111</v>
      </c>
      <c r="X207" s="8">
        <f t="shared" ca="1" si="101"/>
        <v>161099110.64291388</v>
      </c>
      <c r="Y207" s="22">
        <f t="shared" ca="1" si="90"/>
        <v>0.50223479918276537</v>
      </c>
      <c r="Z207" s="8">
        <f t="shared" ca="1" si="99"/>
        <v>8837068.4478723183</v>
      </c>
      <c r="AA207" s="12">
        <f t="shared" ca="1" si="100"/>
        <v>1.1428281613311717</v>
      </c>
      <c r="AB207" s="158">
        <f t="shared" si="102"/>
        <v>160900</v>
      </c>
      <c r="AC207" s="160">
        <f t="shared" si="103"/>
        <v>2.3910000000000247E-2</v>
      </c>
      <c r="AD207" s="162">
        <f t="shared" ca="1" si="104"/>
        <v>0.85071848951833606</v>
      </c>
      <c r="AE207" s="162">
        <f t="shared" ca="1" si="105"/>
        <v>0.69159025513023908</v>
      </c>
      <c r="AF207" s="85">
        <v>5.8120297282158962E-4</v>
      </c>
      <c r="AG207" s="85">
        <v>1.1025758685821648E-2</v>
      </c>
      <c r="AH207" s="85">
        <v>6.2928275927142232E-4</v>
      </c>
    </row>
    <row r="208" spans="1:34">
      <c r="A208" s="7">
        <f t="shared" si="82"/>
        <v>44115</v>
      </c>
      <c r="B208" s="8">
        <f t="shared" ca="1" si="91"/>
        <v>23912152.458121587</v>
      </c>
      <c r="C208" s="144">
        <f t="shared" si="83"/>
        <v>0</v>
      </c>
      <c r="D208" s="136"/>
      <c r="E208" s="136"/>
      <c r="F208" s="78">
        <f ca="1">IF(AD207&gt;1,0,IF(AE207&gt;=1,U$2,T$2))</f>
        <v>0.6</v>
      </c>
      <c r="G208" s="29">
        <f t="shared" ca="1" si="84"/>
        <v>1222136.8746125957</v>
      </c>
      <c r="H208" s="8">
        <f t="shared" ca="1" si="92"/>
        <v>8677171.8097494282</v>
      </c>
      <c r="I208" s="8">
        <f t="shared" ca="1" si="93"/>
        <v>169776282.45266333</v>
      </c>
      <c r="J208" s="8">
        <f t="shared" ca="1" si="94"/>
        <v>75509.038704728431</v>
      </c>
      <c r="K208" s="12">
        <f t="shared" ca="1" si="95"/>
        <v>0.84661564244670739</v>
      </c>
      <c r="L208" s="48"/>
      <c r="M208" s="46">
        <f ca="1">IF(AND(I$2&gt;0,R201&lt;F201-0.12),0,IF(AND(N208&gt;=L$5,I$2&gt;0),0,IF(OR(AND(N208&gt;=C$1,N208&lt;D$1),N208&gt;=E$1),0,1)))</f>
        <v>0</v>
      </c>
      <c r="N208" s="178">
        <f t="shared" si="81"/>
        <v>44115</v>
      </c>
      <c r="O208" s="11">
        <f t="shared" ca="1" si="85"/>
        <v>0.49934200721371569</v>
      </c>
      <c r="P208" s="11" t="str">
        <f t="shared" si="86"/>
        <v/>
      </c>
      <c r="Q208" s="11">
        <f t="shared" ca="1" si="96"/>
        <v>0.4</v>
      </c>
      <c r="R208" s="32">
        <f t="shared" ca="1" si="97"/>
        <v>0.18104608291407623</v>
      </c>
      <c r="S208" s="32">
        <v>4.9841895361262998E-4</v>
      </c>
      <c r="T208" s="32">
        <f t="shared" ca="1" si="87"/>
        <v>2.5521093558086554E-2</v>
      </c>
      <c r="U208" s="32">
        <f t="shared" si="88"/>
        <v>0.14084507042253522</v>
      </c>
      <c r="V208" s="32">
        <f t="shared" ca="1" si="98"/>
        <v>0.4</v>
      </c>
      <c r="W208" s="8">
        <f t="shared" ca="1" si="89"/>
        <v>682728.22599352326</v>
      </c>
      <c r="X208" s="8">
        <f t="shared" ca="1" si="101"/>
        <v>161781838.86890739</v>
      </c>
      <c r="Y208" s="22">
        <f t="shared" ca="1" si="90"/>
        <v>0.50065799278628431</v>
      </c>
      <c r="Z208" s="8">
        <f t="shared" ca="1" si="99"/>
        <v>8677171.8097494282</v>
      </c>
      <c r="AA208" s="12">
        <f t="shared" ca="1" si="100"/>
        <v>1.1428281613311717</v>
      </c>
      <c r="AB208" s="158">
        <f t="shared" si="102"/>
        <v>161200</v>
      </c>
      <c r="AC208" s="160">
        <f t="shared" si="103"/>
        <v>2.3880000000000248E-2</v>
      </c>
      <c r="AD208" s="162">
        <f t="shared" ca="1" si="104"/>
        <v>0.84797344939652408</v>
      </c>
      <c r="AE208" s="162">
        <f t="shared" ca="1" si="105"/>
        <v>0.69159025513023908</v>
      </c>
      <c r="AF208" s="85">
        <v>5.7990018879557287E-4</v>
      </c>
      <c r="AG208" s="85">
        <v>1.1016507766906485E-2</v>
      </c>
      <c r="AH208" s="85">
        <v>6.2925199075607164E-4</v>
      </c>
    </row>
    <row r="209" spans="1:34">
      <c r="A209" s="7">
        <f t="shared" si="82"/>
        <v>44116</v>
      </c>
      <c r="B209" s="8">
        <f t="shared" ca="1" si="91"/>
        <v>23986058.186354298</v>
      </c>
      <c r="C209" s="144">
        <f t="shared" si="83"/>
        <v>0</v>
      </c>
      <c r="D209" s="136"/>
      <c r="E209" s="136"/>
      <c r="F209" s="78">
        <f ca="1">IF(AD208&gt;1,S$2,T$2)</f>
        <v>0.6</v>
      </c>
      <c r="G209" s="29">
        <f t="shared" ca="1" si="84"/>
        <v>1199883.6977757963</v>
      </c>
      <c r="H209" s="8">
        <f t="shared" ca="1" si="92"/>
        <v>8519174.2542081531</v>
      </c>
      <c r="I209" s="8">
        <f t="shared" ca="1" si="93"/>
        <v>170301013.12311557</v>
      </c>
      <c r="J209" s="8">
        <f t="shared" ca="1" si="94"/>
        <v>73905.728232710986</v>
      </c>
      <c r="K209" s="12">
        <f t="shared" ca="1" si="95"/>
        <v>0.84395762479730685</v>
      </c>
      <c r="L209" s="48"/>
      <c r="M209" s="38">
        <f ca="1">IF(AND(I$2&gt;0,R202&lt;F202),0,IF(AND(N209&gt;=L$6,I$2&gt;0),0,IF(OR(AND(N209&gt;=C$1,N209&lt;D$1),N209&gt;=E$1),0,1)))</f>
        <v>0</v>
      </c>
      <c r="N209" s="178">
        <f t="shared" si="81"/>
        <v>44116</v>
      </c>
      <c r="O209" s="11">
        <f t="shared" ca="1" si="85"/>
        <v>0.50088533271504576</v>
      </c>
      <c r="P209" s="11" t="str">
        <f t="shared" si="86"/>
        <v/>
      </c>
      <c r="Q209" s="11">
        <f t="shared" ca="1" si="96"/>
        <v>0.4</v>
      </c>
      <c r="R209" s="32">
        <f t="shared" ca="1" si="97"/>
        <v>0.17719644700899714</v>
      </c>
      <c r="S209" s="32">
        <v>4.9840829671952589E-4</v>
      </c>
      <c r="T209" s="32">
        <f t="shared" ca="1" si="87"/>
        <v>2.5056394865318098E-2</v>
      </c>
      <c r="U209" s="32">
        <f t="shared" si="88"/>
        <v>0.14084507042253522</v>
      </c>
      <c r="V209" s="32">
        <f t="shared" ca="1" si="98"/>
        <v>0.4</v>
      </c>
      <c r="W209" s="8">
        <f t="shared" ca="1" si="89"/>
        <v>669976.11527562595</v>
      </c>
      <c r="X209" s="8">
        <f t="shared" ca="1" si="101"/>
        <v>162451814.98418301</v>
      </c>
      <c r="Y209" s="22">
        <f t="shared" ca="1" si="90"/>
        <v>0.49911466728495424</v>
      </c>
      <c r="Z209" s="8">
        <f t="shared" ca="1" si="99"/>
        <v>8519174.2542081531</v>
      </c>
      <c r="AA209" s="12">
        <f t="shared" ca="1" si="100"/>
        <v>1.1428281613311717</v>
      </c>
      <c r="AB209" s="158">
        <f t="shared" si="102"/>
        <v>161500</v>
      </c>
      <c r="AC209" s="160">
        <f t="shared" si="103"/>
        <v>2.3850000000000249E-2</v>
      </c>
      <c r="AD209" s="162">
        <f t="shared" ca="1" si="104"/>
        <v>0.84528663362200707</v>
      </c>
      <c r="AE209" s="162">
        <f t="shared" ca="1" si="105"/>
        <v>0.69159025513023908</v>
      </c>
      <c r="AF209" s="85">
        <v>5.7988134025180511E-4</v>
      </c>
      <c r="AG209" s="85">
        <v>1.1007295182152019E-2</v>
      </c>
      <c r="AH209" s="85">
        <v>6.2922162012424006E-4</v>
      </c>
    </row>
    <row r="210" spans="1:34">
      <c r="A210" s="7">
        <f t="shared" si="82"/>
        <v>44117</v>
      </c>
      <c r="B210" s="8">
        <f t="shared" ca="1" si="91"/>
        <v>24058390.400326289</v>
      </c>
      <c r="C210" s="144">
        <f t="shared" si="83"/>
        <v>0</v>
      </c>
      <c r="D210" s="136"/>
      <c r="E210" s="136"/>
      <c r="F210" s="78">
        <f ca="1">IF(AD209&gt;1,0,IF(AE209&gt;=1,U$2,T$2))</f>
        <v>0.6</v>
      </c>
      <c r="G210" s="29">
        <f t="shared" ca="1" si="84"/>
        <v>1177853.0786103748</v>
      </c>
      <c r="H210" s="8">
        <f t="shared" ca="1" si="92"/>
        <v>8362756.8581336616</v>
      </c>
      <c r="I210" s="8">
        <f t="shared" ca="1" si="93"/>
        <v>170814571.84231672</v>
      </c>
      <c r="J210" s="8">
        <f t="shared" ca="1" si="94"/>
        <v>72332.213971990757</v>
      </c>
      <c r="K210" s="12">
        <f t="shared" ca="1" si="95"/>
        <v>0.8413560457889645</v>
      </c>
      <c r="L210" s="48"/>
      <c r="M210" s="38">
        <f ca="1">IF(AND(I$2&gt;0,R203&lt;F203-0.02),0,IF(AND(N210&gt;=L$7,I$2&gt;0),0,IF(OR(AND(N210&gt;=C$1,N210&lt;D$1),N210&gt;=E$1),0,1)))</f>
        <v>0</v>
      </c>
      <c r="N210" s="178">
        <f t="shared" si="81"/>
        <v>44117</v>
      </c>
      <c r="O210" s="11">
        <f t="shared" ca="1" si="85"/>
        <v>0.5023957995362256</v>
      </c>
      <c r="P210" s="11" t="str">
        <f t="shared" si="86"/>
        <v/>
      </c>
      <c r="Q210" s="11">
        <f t="shared" ca="1" si="96"/>
        <v>0.4</v>
      </c>
      <c r="R210" s="32">
        <f t="shared" ca="1" si="97"/>
        <v>0.17340210341470597</v>
      </c>
      <c r="S210" s="32">
        <v>4.983976416211846E-4</v>
      </c>
      <c r="T210" s="32">
        <f t="shared" ca="1" si="87"/>
        <v>2.4596343700393122E-2</v>
      </c>
      <c r="U210" s="32">
        <f t="shared" si="88"/>
        <v>0.14084507042253522</v>
      </c>
      <c r="V210" s="32">
        <f t="shared" ca="1" si="98"/>
        <v>0.4</v>
      </c>
      <c r="W210" s="8">
        <f t="shared" ca="1" si="89"/>
        <v>657746.52752979274</v>
      </c>
      <c r="X210" s="8">
        <f t="shared" ca="1" si="101"/>
        <v>163109561.51171282</v>
      </c>
      <c r="Y210" s="22">
        <f t="shared" ca="1" si="90"/>
        <v>0.4976042004637744</v>
      </c>
      <c r="Z210" s="8">
        <f t="shared" ca="1" si="99"/>
        <v>8362756.8581336616</v>
      </c>
      <c r="AA210" s="12">
        <f t="shared" ca="1" si="100"/>
        <v>1.1428281613311717</v>
      </c>
      <c r="AB210" s="158">
        <f t="shared" si="102"/>
        <v>161800</v>
      </c>
      <c r="AC210" s="160">
        <f t="shared" si="103"/>
        <v>2.3820000000000251E-2</v>
      </c>
      <c r="AD210" s="162">
        <f t="shared" ca="1" si="104"/>
        <v>0.84265683529313562</v>
      </c>
      <c r="AE210" s="162">
        <f t="shared" ca="1" si="105"/>
        <v>0.69159025513023908</v>
      </c>
      <c r="AF210" s="85">
        <v>5.8114516326465812E-4</v>
      </c>
      <c r="AG210" s="85">
        <v>1.0998120493061323E-2</v>
      </c>
      <c r="AH210" s="85">
        <v>6.291915984640024E-4</v>
      </c>
    </row>
    <row r="211" spans="1:34">
      <c r="A211" s="7">
        <f t="shared" si="82"/>
        <v>44118</v>
      </c>
      <c r="B211" s="8">
        <f t="shared" ca="1" si="91"/>
        <v>24129175.672379144</v>
      </c>
      <c r="C211" s="144">
        <f t="shared" si="83"/>
        <v>0</v>
      </c>
      <c r="D211" s="136"/>
      <c r="E211" s="136"/>
      <c r="F211" s="78">
        <f ca="1">IF(AD210&gt;1,S$2,T$2)</f>
        <v>0.6</v>
      </c>
      <c r="G211" s="29">
        <f t="shared" ca="1" si="84"/>
        <v>1155997.9946731192</v>
      </c>
      <c r="H211" s="8">
        <f t="shared" ca="1" si="92"/>
        <v>8207585.7621791456</v>
      </c>
      <c r="I211" s="8">
        <f t="shared" ca="1" si="93"/>
        <v>171317147.27389199</v>
      </c>
      <c r="J211" s="8">
        <f t="shared" ca="1" si="94"/>
        <v>70785.272052855958</v>
      </c>
      <c r="K211" s="12">
        <f t="shared" ca="1" si="95"/>
        <v>0.83880985655578422</v>
      </c>
      <c r="L211" s="48"/>
      <c r="M211" s="38">
        <f ca="1">IF(AND(I$2&gt;0,R204&lt;F204-0.04),0,IF(AND(N211&gt;=L$8,I$2&gt;0),0,IF(OR(AND(N211&gt;=C$1,N211&lt;D$1),N211&gt;=E$1),0,1)))</f>
        <v>0</v>
      </c>
      <c r="N211" s="178">
        <f t="shared" si="81"/>
        <v>44118</v>
      </c>
      <c r="O211" s="11">
        <f t="shared" ca="1" si="85"/>
        <v>0.50387396257027051</v>
      </c>
      <c r="P211" s="11" t="str">
        <f t="shared" si="86"/>
        <v/>
      </c>
      <c r="Q211" s="11">
        <f t="shared" ca="1" si="96"/>
        <v>0.4</v>
      </c>
      <c r="R211" s="32">
        <f t="shared" ca="1" si="97"/>
        <v>0.16965572050138059</v>
      </c>
      <c r="S211" s="32">
        <v>4.9838698829005425E-4</v>
      </c>
      <c r="T211" s="32">
        <f t="shared" ca="1" si="87"/>
        <v>2.413995812405631E-2</v>
      </c>
      <c r="U211" s="32">
        <f t="shared" si="88"/>
        <v>0.14084507042253522</v>
      </c>
      <c r="V211" s="32">
        <f t="shared" ca="1" si="98"/>
        <v>0.4</v>
      </c>
      <c r="W211" s="8">
        <f t="shared" ca="1" si="89"/>
        <v>646021.54095375119</v>
      </c>
      <c r="X211" s="8">
        <f t="shared" ca="1" si="101"/>
        <v>163755583.05266657</v>
      </c>
      <c r="Y211" s="22">
        <f t="shared" ca="1" si="90"/>
        <v>0.49612603742972949</v>
      </c>
      <c r="Z211" s="8">
        <f t="shared" ca="1" si="99"/>
        <v>8207585.7621791456</v>
      </c>
      <c r="AA211" s="12">
        <f t="shared" ca="1" si="100"/>
        <v>1.1428281613311717</v>
      </c>
      <c r="AB211" s="158">
        <f t="shared" si="102"/>
        <v>162100</v>
      </c>
      <c r="AC211" s="160">
        <f t="shared" si="103"/>
        <v>2.3790000000000252E-2</v>
      </c>
      <c r="AD211" s="162">
        <f t="shared" ca="1" si="104"/>
        <v>0.84008295117237441</v>
      </c>
      <c r="AE211" s="162">
        <f t="shared" ca="1" si="105"/>
        <v>0.69159025513023908</v>
      </c>
      <c r="AF211" s="85">
        <v>5.8112317189958464E-4</v>
      </c>
      <c r="AG211" s="85">
        <v>1.0988983284720904E-2</v>
      </c>
      <c r="AH211" s="85">
        <v>6.2916188296844862E-4</v>
      </c>
    </row>
    <row r="212" spans="1:34">
      <c r="A212" s="7">
        <f t="shared" si="82"/>
        <v>44119</v>
      </c>
      <c r="B212" s="8">
        <f t="shared" ca="1" si="91"/>
        <v>24198437.28038561</v>
      </c>
      <c r="C212" s="144">
        <f t="shared" si="83"/>
        <v>0</v>
      </c>
      <c r="D212" s="136"/>
      <c r="E212" s="136"/>
      <c r="F212" s="78">
        <f ca="1">IF(AD211&gt;1,0,IF(AE211&gt;=1,U$2,T$2))</f>
        <v>0.6</v>
      </c>
      <c r="G212" s="29">
        <f t="shared" ca="1" si="84"/>
        <v>1134270.6532494801</v>
      </c>
      <c r="H212" s="8">
        <f t="shared" ca="1" si="92"/>
        <v>8053321.6380713079</v>
      </c>
      <c r="I212" s="8">
        <f t="shared" ca="1" si="93"/>
        <v>171808904.6907379</v>
      </c>
      <c r="J212" s="8">
        <f t="shared" ca="1" si="94"/>
        <v>69261.608006466675</v>
      </c>
      <c r="K212" s="12">
        <f t="shared" ca="1" si="95"/>
        <v>0.83631812171633224</v>
      </c>
      <c r="L212" s="48"/>
      <c r="M212" s="38">
        <f ca="1">IF(AND(I$2&gt;0,R205&lt;F205-0.06),0,IF(AND(N212&gt;=L$9,I$2&gt;0),0,IF(OR(AND(N212&gt;=C$1,N212&lt;D$1),N212&gt;=E$1),0,1)))</f>
        <v>0</v>
      </c>
      <c r="N212" s="178">
        <f t="shared" si="81"/>
        <v>44119</v>
      </c>
      <c r="O212" s="11">
        <f t="shared" ca="1" si="85"/>
        <v>0.50532030791393501</v>
      </c>
      <c r="P212" s="11" t="str">
        <f t="shared" si="86"/>
        <v/>
      </c>
      <c r="Q212" s="11">
        <f t="shared" ca="1" si="96"/>
        <v>0.4</v>
      </c>
      <c r="R212" s="32">
        <f t="shared" ca="1" si="97"/>
        <v>0.16594994286458087</v>
      </c>
      <c r="S212" s="32">
        <v>4.9837633670315139E-4</v>
      </c>
      <c r="T212" s="32">
        <f t="shared" ca="1" si="87"/>
        <v>2.3686240111974434E-2</v>
      </c>
      <c r="U212" s="32">
        <f t="shared" si="88"/>
        <v>0.14084507042253522</v>
      </c>
      <c r="V212" s="32">
        <f t="shared" ca="1" si="98"/>
        <v>0.4</v>
      </c>
      <c r="W212" s="8">
        <f t="shared" ca="1" si="89"/>
        <v>634771.57259315171</v>
      </c>
      <c r="X212" s="8">
        <f t="shared" ca="1" si="101"/>
        <v>164390354.62525973</v>
      </c>
      <c r="Y212" s="22">
        <f t="shared" ca="1" si="90"/>
        <v>0.49467969208606499</v>
      </c>
      <c r="Z212" s="8">
        <f t="shared" ca="1" si="99"/>
        <v>8053321.6380713079</v>
      </c>
      <c r="AA212" s="12">
        <f t="shared" ca="1" si="100"/>
        <v>1.1428281613311717</v>
      </c>
      <c r="AB212" s="158">
        <f t="shared" si="102"/>
        <v>162400</v>
      </c>
      <c r="AC212" s="160">
        <f t="shared" si="103"/>
        <v>2.3760000000000253E-2</v>
      </c>
      <c r="AD212" s="162">
        <f t="shared" ca="1" si="104"/>
        <v>0.83756398913605823</v>
      </c>
      <c r="AE212" s="162">
        <f t="shared" ca="1" si="105"/>
        <v>0.69159025513023908</v>
      </c>
      <c r="AF212" s="85">
        <v>5.8238406741690737E-4</v>
      </c>
      <c r="AG212" s="85">
        <v>1.0979883163567315E-2</v>
      </c>
      <c r="AH212" s="85">
        <v>6.2913243617401284E-4</v>
      </c>
    </row>
    <row r="213" spans="1:34">
      <c r="A213" s="7">
        <f t="shared" si="82"/>
        <v>44120</v>
      </c>
      <c r="B213" s="8">
        <f t="shared" ca="1" si="91"/>
        <v>24266195.21626015</v>
      </c>
      <c r="C213" s="144">
        <f t="shared" si="83"/>
        <v>0</v>
      </c>
      <c r="D213" s="136"/>
      <c r="E213" s="136"/>
      <c r="F213" s="78">
        <f ca="1">IF(AD212&gt;1,S$2,T$2)</f>
        <v>0.6</v>
      </c>
      <c r="G213" s="29">
        <f t="shared" ca="1" si="84"/>
        <v>1112624.1422799141</v>
      </c>
      <c r="H213" s="8">
        <f t="shared" ca="1" si="92"/>
        <v>7899631.4101873906</v>
      </c>
      <c r="I213" s="8">
        <f t="shared" ca="1" si="93"/>
        <v>172289986.03544715</v>
      </c>
      <c r="J213" s="8">
        <f t="shared" ca="1" si="94"/>
        <v>67757.93587454017</v>
      </c>
      <c r="K213" s="12">
        <f t="shared" ca="1" si="95"/>
        <v>0.83388002185881771</v>
      </c>
      <c r="L213" s="48"/>
      <c r="M213" s="39">
        <f ca="1">IF(AND(I$2&gt;0,R206&lt;F206-0.1),0,IF(AND(N213&gt;=L$10,I$2&gt;0),0,IF(OR(AND(N213&gt;=C$1,N213&lt;D$1),N213&gt;=E$1),0,1)))</f>
        <v>0</v>
      </c>
      <c r="N213" s="178">
        <f t="shared" si="81"/>
        <v>44120</v>
      </c>
      <c r="O213" s="11">
        <f t="shared" ca="1" si="85"/>
        <v>0.50673525304543277</v>
      </c>
      <c r="P213" s="11" t="str">
        <f t="shared" si="86"/>
        <v/>
      </c>
      <c r="Q213" s="11">
        <f t="shared" ca="1" si="96"/>
        <v>0.4</v>
      </c>
      <c r="R213" s="32">
        <f t="shared" ca="1" si="97"/>
        <v>0.16227763304426948</v>
      </c>
      <c r="S213" s="32">
        <v>4.9836568684129344E-4</v>
      </c>
      <c r="T213" s="32">
        <f t="shared" ca="1" si="87"/>
        <v>2.3234210029962912E-2</v>
      </c>
      <c r="U213" s="32">
        <f t="shared" si="88"/>
        <v>0.14084507042253522</v>
      </c>
      <c r="V213" s="32">
        <f t="shared" ca="1" si="98"/>
        <v>0.4</v>
      </c>
      <c r="W213" s="8">
        <f t="shared" ca="1" si="89"/>
        <v>623963.0780726074</v>
      </c>
      <c r="X213" s="8">
        <f t="shared" ca="1" si="101"/>
        <v>165014317.70333233</v>
      </c>
      <c r="Y213" s="22">
        <f t="shared" ca="1" si="90"/>
        <v>0.49326474695456723</v>
      </c>
      <c r="Z213" s="8">
        <f t="shared" ca="1" si="99"/>
        <v>7899631.4101873906</v>
      </c>
      <c r="AA213" s="12">
        <f t="shared" ca="1" si="100"/>
        <v>1.1428281613311717</v>
      </c>
      <c r="AB213" s="158">
        <f t="shared" si="102"/>
        <v>162700</v>
      </c>
      <c r="AC213" s="160">
        <f t="shared" si="103"/>
        <v>2.3730000000000254E-2</v>
      </c>
      <c r="AD213" s="162">
        <f t="shared" ca="1" si="104"/>
        <v>0.83509907178757503</v>
      </c>
      <c r="AE213" s="162">
        <f t="shared" ca="1" si="105"/>
        <v>0.69159025513023908</v>
      </c>
      <c r="AF213" s="85">
        <v>5.8236081839553111E-4</v>
      </c>
      <c r="AG213" s="85">
        <v>1.0970819755378398E-2</v>
      </c>
      <c r="AH213" s="85">
        <v>6.2910322529378254E-4</v>
      </c>
    </row>
    <row r="214" spans="1:34">
      <c r="A214" s="7">
        <f t="shared" si="82"/>
        <v>44121</v>
      </c>
      <c r="B214" s="8">
        <f t="shared" ca="1" si="91"/>
        <v>24332466.290837653</v>
      </c>
      <c r="C214" s="144">
        <f t="shared" si="83"/>
        <v>0</v>
      </c>
      <c r="D214" s="136"/>
      <c r="E214" s="136"/>
      <c r="F214" s="78">
        <f ca="1">IF(AD213&gt;1,0,IF(AE213&gt;=1,U$2,T$2))</f>
        <v>0.6</v>
      </c>
      <c r="G214" s="29">
        <f t="shared" ca="1" si="84"/>
        <v>1091013.0931852176</v>
      </c>
      <c r="H214" s="8">
        <f t="shared" ca="1" si="92"/>
        <v>7746192.9616150446</v>
      </c>
      <c r="I214" s="8">
        <f t="shared" ca="1" si="93"/>
        <v>172760510.66494742</v>
      </c>
      <c r="J214" s="8">
        <f t="shared" ca="1" si="94"/>
        <v>66271.074577501655</v>
      </c>
      <c r="K214" s="12">
        <f t="shared" ca="1" si="95"/>
        <v>0.83149485324151162</v>
      </c>
      <c r="L214" s="48"/>
      <c r="M214" s="47">
        <f ca="1">IF(AND(I$2&gt;0,R207&lt;F207-0.12),0,IF(AND(N214&gt;=L$4,I$2&gt;0),0,IF(OR(AND(N214&gt;=C$1,N214&lt;D$1),N214&gt;=E$1),0,1)))</f>
        <v>0</v>
      </c>
      <c r="N214" s="178">
        <f t="shared" si="81"/>
        <v>44121</v>
      </c>
      <c r="O214" s="11">
        <f t="shared" ca="1" si="85"/>
        <v>0.50811914901455124</v>
      </c>
      <c r="P214" s="11" t="str">
        <f t="shared" si="86"/>
        <v/>
      </c>
      <c r="Q214" s="11">
        <f t="shared" ca="1" si="96"/>
        <v>0.4</v>
      </c>
      <c r="R214" s="32">
        <f t="shared" ca="1" si="97"/>
        <v>0.15863196508276034</v>
      </c>
      <c r="S214" s="32">
        <v>4.9835503868846023E-4</v>
      </c>
      <c r="T214" s="32">
        <f t="shared" ca="1" si="87"/>
        <v>2.2782920475338368E-2</v>
      </c>
      <c r="U214" s="32">
        <f t="shared" si="88"/>
        <v>0.14084507042253522</v>
      </c>
      <c r="V214" s="32">
        <f t="shared" ca="1" si="98"/>
        <v>0.4</v>
      </c>
      <c r="W214" s="8">
        <f t="shared" ca="1" si="89"/>
        <v>613658.64123280777</v>
      </c>
      <c r="X214" s="8">
        <f t="shared" ca="1" si="101"/>
        <v>165627976.34456515</v>
      </c>
      <c r="Y214" s="22">
        <f t="shared" ca="1" si="90"/>
        <v>0.49188085098544876</v>
      </c>
      <c r="Z214" s="8">
        <f t="shared" ca="1" si="99"/>
        <v>7746192.9616150446</v>
      </c>
      <c r="AA214" s="12">
        <f t="shared" ca="1" si="100"/>
        <v>1.1428281613311717</v>
      </c>
      <c r="AB214" s="158">
        <f t="shared" si="102"/>
        <v>163000</v>
      </c>
      <c r="AC214" s="160">
        <f t="shared" si="103"/>
        <v>2.3700000000000256E-2</v>
      </c>
      <c r="AD214" s="162">
        <f t="shared" ca="1" si="104"/>
        <v>0.83268743755016472</v>
      </c>
      <c r="AE214" s="162">
        <f t="shared" ca="1" si="105"/>
        <v>0.69159025513023908</v>
      </c>
      <c r="AF214" s="85">
        <v>5.8105476874044967E-4</v>
      </c>
      <c r="AG214" s="85">
        <v>1.0961792703466686E-2</v>
      </c>
      <c r="AH214" s="85">
        <v>6.2907422163395129E-4</v>
      </c>
    </row>
    <row r="215" spans="1:34">
      <c r="A215" s="7">
        <f t="shared" si="82"/>
        <v>44122</v>
      </c>
      <c r="B215" s="8">
        <f t="shared" ca="1" si="91"/>
        <v>24397264.274537839</v>
      </c>
      <c r="C215" s="144">
        <f t="shared" si="83"/>
        <v>0</v>
      </c>
      <c r="D215" s="136"/>
      <c r="E215" s="136"/>
      <c r="F215" s="78">
        <f ca="1">IF(AD214&gt;1,0,IF(AE214&gt;=1,U$2,T$2))</f>
        <v>0.6</v>
      </c>
      <c r="G215" s="29">
        <f t="shared" ca="1" si="84"/>
        <v>1069380.2823455718</v>
      </c>
      <c r="H215" s="8">
        <f t="shared" ca="1" si="92"/>
        <v>7592600.00465356</v>
      </c>
      <c r="I215" s="8">
        <f t="shared" ca="1" si="93"/>
        <v>173220576.34921876</v>
      </c>
      <c r="J215" s="8">
        <f t="shared" ca="1" si="94"/>
        <v>64797.983700186443</v>
      </c>
      <c r="K215" s="12">
        <f t="shared" ca="1" si="95"/>
        <v>0.82916202410087636</v>
      </c>
      <c r="L215" s="48"/>
      <c r="M215" s="46">
        <f ca="1">IF(AND(I$2&gt;0,R208&lt;F208-0.12),0,IF(AND(N215&gt;=L$5,I$2&gt;0),0,IF(OR(AND(N215&gt;=C$1,N215&lt;D$1),N215&gt;=E$1),0,1)))</f>
        <v>0</v>
      </c>
      <c r="N215" s="178">
        <f t="shared" si="81"/>
        <v>44122</v>
      </c>
      <c r="O215" s="11">
        <f t="shared" ca="1" si="85"/>
        <v>0.50947228338005512</v>
      </c>
      <c r="P215" s="11" t="str">
        <f t="shared" si="86"/>
        <v/>
      </c>
      <c r="Q215" s="11">
        <f t="shared" ca="1" si="96"/>
        <v>0.4</v>
      </c>
      <c r="R215" s="32">
        <f t="shared" ca="1" si="97"/>
        <v>0.15500447815750129</v>
      </c>
      <c r="S215" s="32">
        <v>4.9834439223126273E-4</v>
      </c>
      <c r="T215" s="32">
        <f t="shared" ca="1" si="87"/>
        <v>2.2331176484275177E-2</v>
      </c>
      <c r="U215" s="32">
        <f t="shared" si="88"/>
        <v>0.14084507042253522</v>
      </c>
      <c r="V215" s="32">
        <f t="shared" ca="1" si="98"/>
        <v>0.4</v>
      </c>
      <c r="W215" s="8">
        <f t="shared" ca="1" si="89"/>
        <v>603929.81490141456</v>
      </c>
      <c r="X215" s="8">
        <f t="shared" ca="1" si="101"/>
        <v>166231906.15946656</v>
      </c>
      <c r="Y215" s="22">
        <f t="shared" ca="1" si="90"/>
        <v>0.49052771661994488</v>
      </c>
      <c r="Z215" s="8">
        <f t="shared" ca="1" si="99"/>
        <v>7592600.00465356</v>
      </c>
      <c r="AA215" s="12">
        <f t="shared" ca="1" si="100"/>
        <v>1.1428281613311717</v>
      </c>
      <c r="AB215" s="158">
        <f t="shared" si="102"/>
        <v>163300</v>
      </c>
      <c r="AC215" s="160">
        <f t="shared" si="103"/>
        <v>2.3670000000000257E-2</v>
      </c>
      <c r="AD215" s="162">
        <f t="shared" ca="1" si="104"/>
        <v>0.83032843867119399</v>
      </c>
      <c r="AE215" s="162">
        <f t="shared" ca="1" si="105"/>
        <v>0.69159025513023908</v>
      </c>
      <c r="AF215" s="85">
        <v>5.7975022793295005E-4</v>
      </c>
      <c r="AG215" s="85">
        <v>1.0952801667054693E-2</v>
      </c>
      <c r="AH215" s="85">
        <v>6.2904540008304997E-4</v>
      </c>
    </row>
    <row r="216" spans="1:34">
      <c r="A216" s="7">
        <f t="shared" si="82"/>
        <v>44123</v>
      </c>
      <c r="B216" s="8">
        <f t="shared" ca="1" si="91"/>
        <v>24460599.240212355</v>
      </c>
      <c r="C216" s="144">
        <f t="shared" si="83"/>
        <v>0</v>
      </c>
      <c r="D216" s="136"/>
      <c r="E216" s="136"/>
      <c r="F216" s="78">
        <f ca="1">IF(AD215&gt;1,S$2,T$2)</f>
        <v>0.6</v>
      </c>
      <c r="G216" s="29">
        <f t="shared" ca="1" si="84"/>
        <v>1047654.7107100294</v>
      </c>
      <c r="H216" s="8">
        <f t="shared" ca="1" si="92"/>
        <v>7438348.4460412078</v>
      </c>
      <c r="I216" s="8">
        <f t="shared" ca="1" si="93"/>
        <v>173670254.60550782</v>
      </c>
      <c r="J216" s="8">
        <f t="shared" ca="1" si="94"/>
        <v>63334.965674515792</v>
      </c>
      <c r="K216" s="12">
        <f t="shared" ca="1" si="95"/>
        <v>0.82688104969999465</v>
      </c>
      <c r="L216" s="48"/>
      <c r="M216" s="38">
        <f ca="1">IF(AND(I$2&gt;0,R209&lt;F209),0,IF(AND(N216&gt;=L$6,I$2&gt;0),0,IF(OR(AND(N216&gt;=C$1,N216&lt;D$1),N216&gt;=E$1),0,1)))</f>
        <v>0</v>
      </c>
      <c r="N216" s="178">
        <f t="shared" si="81"/>
        <v>44123</v>
      </c>
      <c r="O216" s="11">
        <f t="shared" ca="1" si="85"/>
        <v>0.51079486648678774</v>
      </c>
      <c r="P216" s="11" t="str">
        <f t="shared" si="86"/>
        <v/>
      </c>
      <c r="Q216" s="11">
        <f t="shared" ca="1" si="96"/>
        <v>0.4</v>
      </c>
      <c r="R216" s="32">
        <f t="shared" ca="1" si="97"/>
        <v>0.15138482494612082</v>
      </c>
      <c r="S216" s="32">
        <v>4.9833374745850134E-4</v>
      </c>
      <c r="T216" s="32">
        <f t="shared" ca="1" si="87"/>
        <v>2.1877495429532965E-2</v>
      </c>
      <c r="U216" s="32">
        <f t="shared" si="88"/>
        <v>0.14084507042253522</v>
      </c>
      <c r="V216" s="32">
        <f t="shared" ca="1" si="98"/>
        <v>0.4</v>
      </c>
      <c r="W216" s="8">
        <f t="shared" ca="1" si="89"/>
        <v>593743.77255573997</v>
      </c>
      <c r="X216" s="8">
        <f t="shared" ca="1" si="101"/>
        <v>166825649.9320223</v>
      </c>
      <c r="Y216" s="22">
        <f t="shared" ca="1" si="90"/>
        <v>0.48920513351321226</v>
      </c>
      <c r="Z216" s="8">
        <f t="shared" ca="1" si="99"/>
        <v>7438348.4460412078</v>
      </c>
      <c r="AA216" s="12">
        <f t="shared" ca="1" si="100"/>
        <v>1.1428281613311717</v>
      </c>
      <c r="AB216" s="158">
        <f t="shared" si="102"/>
        <v>163600</v>
      </c>
      <c r="AC216" s="160">
        <f t="shared" si="103"/>
        <v>2.3640000000000258E-2</v>
      </c>
      <c r="AD216" s="162">
        <f t="shared" ca="1" si="104"/>
        <v>0.82802153690043556</v>
      </c>
      <c r="AE216" s="162">
        <f t="shared" ca="1" si="105"/>
        <v>0.69159025513023908</v>
      </c>
      <c r="AF216" s="85">
        <v>5.7972882787859635E-4</v>
      </c>
      <c r="AG216" s="85">
        <v>1.0943846319813832E-2</v>
      </c>
      <c r="AH216" s="85">
        <v>6.290167386648857E-4</v>
      </c>
    </row>
    <row r="217" spans="1:34">
      <c r="A217" s="7">
        <f t="shared" si="82"/>
        <v>44124</v>
      </c>
      <c r="B217" s="8">
        <f t="shared" ca="1" si="91"/>
        <v>24522476.799277715</v>
      </c>
      <c r="C217" s="144">
        <f t="shared" si="83"/>
        <v>0</v>
      </c>
      <c r="D217" s="136"/>
      <c r="E217" s="136"/>
      <c r="F217" s="78">
        <f ca="1">IF(AD216&gt;1,0,IF(AE216&gt;=1,U$2,T$2))</f>
        <v>0.6</v>
      </c>
      <c r="G217" s="29">
        <f t="shared" ca="1" si="84"/>
        <v>1025906.3863168354</v>
      </c>
      <c r="H217" s="8">
        <f t="shared" ca="1" si="92"/>
        <v>7283935.3428495312</v>
      </c>
      <c r="I217" s="8">
        <f t="shared" ca="1" si="93"/>
        <v>174109585.27487189</v>
      </c>
      <c r="J217" s="8">
        <f t="shared" ca="1" si="94"/>
        <v>61877.559065360954</v>
      </c>
      <c r="K217" s="12">
        <f t="shared" ca="1" si="95"/>
        <v>0.82465157546121715</v>
      </c>
      <c r="L217" s="48"/>
      <c r="M217" s="38">
        <f ca="1">IF(AND(I$2&gt;0,R210&lt;F210-0.02),0,IF(AND(N217&gt;=L$7,I$2&gt;0),0,IF(OR(AND(N217&gt;=C$1,N217&lt;D$1),N217&gt;=E$1),0,1)))</f>
        <v>0</v>
      </c>
      <c r="N217" s="178">
        <f t="shared" si="81"/>
        <v>44124</v>
      </c>
      <c r="O217" s="11">
        <f t="shared" ca="1" si="85"/>
        <v>0.51208701551432911</v>
      </c>
      <c r="P217" s="11" t="str">
        <f t="shared" si="86"/>
        <v/>
      </c>
      <c r="Q217" s="11">
        <f t="shared" ca="1" si="96"/>
        <v>0.4</v>
      </c>
      <c r="R217" s="32">
        <f t="shared" ca="1" si="97"/>
        <v>0.14778309811434256</v>
      </c>
      <c r="S217" s="32">
        <v>4.9832310436079806E-4</v>
      </c>
      <c r="T217" s="32">
        <f t="shared" ca="1" si="87"/>
        <v>2.142333924367509E-2</v>
      </c>
      <c r="U217" s="32">
        <f t="shared" si="88"/>
        <v>0.14084507042253522</v>
      </c>
      <c r="V217" s="32">
        <f t="shared" ca="1" si="98"/>
        <v>0.4</v>
      </c>
      <c r="W217" s="8">
        <f t="shared" ca="1" si="89"/>
        <v>583015.58531703264</v>
      </c>
      <c r="X217" s="8">
        <f t="shared" ca="1" si="101"/>
        <v>167408665.51733935</v>
      </c>
      <c r="Y217" s="22">
        <f t="shared" ca="1" si="90"/>
        <v>0.48791298448567089</v>
      </c>
      <c r="Z217" s="8">
        <f t="shared" ca="1" si="99"/>
        <v>7283935.3428495312</v>
      </c>
      <c r="AA217" s="12">
        <f t="shared" ca="1" si="100"/>
        <v>1.1428281613311717</v>
      </c>
      <c r="AB217" s="158">
        <f t="shared" si="102"/>
        <v>163900</v>
      </c>
      <c r="AC217" s="160">
        <f t="shared" si="103"/>
        <v>2.3610000000000259E-2</v>
      </c>
      <c r="AD217" s="162">
        <f t="shared" ca="1" si="104"/>
        <v>0.82576631258060584</v>
      </c>
      <c r="AE217" s="162">
        <f t="shared" ca="1" si="105"/>
        <v>0.69159025513023908</v>
      </c>
      <c r="AF217" s="85">
        <v>5.8098919659810961E-4</v>
      </c>
      <c r="AG217" s="85">
        <v>1.0934926348550516E-2</v>
      </c>
      <c r="AH217" s="85">
        <v>6.289882181472439E-4</v>
      </c>
    </row>
    <row r="218" spans="1:34">
      <c r="A218" s="7">
        <f t="shared" si="82"/>
        <v>44125</v>
      </c>
      <c r="B218" s="8">
        <f t="shared" ca="1" si="91"/>
        <v>24582906.464831423</v>
      </c>
      <c r="C218" s="144">
        <f t="shared" si="83"/>
        <v>0</v>
      </c>
      <c r="D218" s="136"/>
      <c r="E218" s="136"/>
      <c r="F218" s="78">
        <f ca="1">IF(AD217&gt;1,S$2,T$2)</f>
        <v>0.6</v>
      </c>
      <c r="G218" s="29">
        <f t="shared" ca="1" si="84"/>
        <v>1004221.1806991297</v>
      </c>
      <c r="H218" s="8">
        <f t="shared" ca="1" si="92"/>
        <v>7129970.3829638204</v>
      </c>
      <c r="I218" s="8">
        <f t="shared" ca="1" si="93"/>
        <v>174538635.90030321</v>
      </c>
      <c r="J218" s="8">
        <f t="shared" ca="1" si="94"/>
        <v>60429.665553707317</v>
      </c>
      <c r="K218" s="12">
        <f t="shared" ca="1" si="95"/>
        <v>0.82247340385528922</v>
      </c>
      <c r="L218" s="48"/>
      <c r="M218" s="38">
        <f ca="1">IF(AND(I$2&gt;0,R211&lt;F211-0.04),0,IF(AND(N218&gt;=L$8,I$2&gt;0),0,IF(OR(AND(N218&gt;=C$1,N218&lt;D$1),N218&gt;=E$1),0,1)))</f>
        <v>0</v>
      </c>
      <c r="N218" s="178">
        <f t="shared" si="81"/>
        <v>44125</v>
      </c>
      <c r="O218" s="11">
        <f t="shared" ca="1" si="85"/>
        <v>0.51334892911853891</v>
      </c>
      <c r="P218" s="11" t="str">
        <f t="shared" si="86"/>
        <v/>
      </c>
      <c r="Q218" s="11">
        <f t="shared" ca="1" si="96"/>
        <v>0.4</v>
      </c>
      <c r="R218" s="32">
        <f t="shared" ca="1" si="97"/>
        <v>0.14421154348895091</v>
      </c>
      <c r="S218" s="32">
        <v>4.9831246293029013E-4</v>
      </c>
      <c r="T218" s="32">
        <f t="shared" ca="1" si="87"/>
        <v>2.0970501126364179E-2</v>
      </c>
      <c r="U218" s="32">
        <f t="shared" si="88"/>
        <v>0.14084507042253522</v>
      </c>
      <c r="V218" s="32">
        <f t="shared" ca="1" si="98"/>
        <v>0.4</v>
      </c>
      <c r="W218" s="8">
        <f t="shared" ca="1" si="89"/>
        <v>571664.09697082243</v>
      </c>
      <c r="X218" s="8">
        <f t="shared" ca="1" si="101"/>
        <v>167980329.61431018</v>
      </c>
      <c r="Y218" s="22">
        <f t="shared" ca="1" si="90"/>
        <v>0.48665107088146109</v>
      </c>
      <c r="Z218" s="8">
        <f t="shared" ca="1" si="99"/>
        <v>7129970.3829638204</v>
      </c>
      <c r="AA218" s="12">
        <f t="shared" ca="1" si="100"/>
        <v>1.1428281613311717</v>
      </c>
      <c r="AB218" s="158">
        <f t="shared" si="102"/>
        <v>164200</v>
      </c>
      <c r="AC218" s="160">
        <f t="shared" si="103"/>
        <v>2.358000000000026E-2</v>
      </c>
      <c r="AD218" s="162">
        <f t="shared" ca="1" si="104"/>
        <v>0.82356248965825318</v>
      </c>
      <c r="AE218" s="162">
        <f t="shared" ca="1" si="105"/>
        <v>0.69159025513023908</v>
      </c>
      <c r="AF218" s="85">
        <v>5.8096501510002368E-4</v>
      </c>
      <c r="AG218" s="85">
        <v>1.0926041452024613E-2</v>
      </c>
      <c r="AH218" s="85">
        <v>6.289598216994034E-4</v>
      </c>
    </row>
    <row r="219" spans="1:34">
      <c r="A219" s="7">
        <f t="shared" si="82"/>
        <v>44126</v>
      </c>
      <c r="B219" s="8">
        <f t="shared" ca="1" si="91"/>
        <v>24641902.551453795</v>
      </c>
      <c r="C219" s="144">
        <f t="shared" si="83"/>
        <v>0</v>
      </c>
      <c r="D219" s="136"/>
      <c r="E219" s="136"/>
      <c r="F219" s="78">
        <f ca="1">IF(AD218&gt;1,0,IF(AE218&gt;=1,U$2,T$2))</f>
        <v>0.6</v>
      </c>
      <c r="G219" s="29">
        <f t="shared" ca="1" si="84"/>
        <v>982701.19732560986</v>
      </c>
      <c r="H219" s="8">
        <f t="shared" ca="1" si="92"/>
        <v>6977178.5010118298</v>
      </c>
      <c r="I219" s="8">
        <f t="shared" ca="1" si="93"/>
        <v>174957508.11532205</v>
      </c>
      <c r="J219" s="8">
        <f t="shared" ca="1" si="94"/>
        <v>58996.086622370764</v>
      </c>
      <c r="K219" s="12">
        <f t="shared" ca="1" si="95"/>
        <v>0.82034620000864455</v>
      </c>
      <c r="L219" s="48"/>
      <c r="M219" s="38">
        <f ca="1">IF(AND(I$2&gt;0,R212&lt;F212-0.06),0,IF(AND(N219&gt;=L$9,I$2&gt;0),0,IF(OR(AND(N219&gt;=C$1,N219&lt;D$1),N219&gt;=E$1),0,1)))</f>
        <v>0</v>
      </c>
      <c r="N219" s="178">
        <f t="shared" si="81"/>
        <v>44126</v>
      </c>
      <c r="O219" s="11">
        <f t="shared" ca="1" si="85"/>
        <v>0.51458090622153541</v>
      </c>
      <c r="P219" s="11" t="str">
        <f t="shared" si="86"/>
        <v/>
      </c>
      <c r="Q219" s="11">
        <f t="shared" ca="1" si="96"/>
        <v>0.4</v>
      </c>
      <c r="R219" s="32">
        <f t="shared" ca="1" si="97"/>
        <v>0.14068457870527884</v>
      </c>
      <c r="S219" s="32">
        <v>4.9830182316037606E-4</v>
      </c>
      <c r="T219" s="32">
        <f t="shared" ca="1" si="87"/>
        <v>2.0521113238270088E-2</v>
      </c>
      <c r="U219" s="32">
        <f t="shared" si="88"/>
        <v>0.14084507042253522</v>
      </c>
      <c r="V219" s="32">
        <f t="shared" ca="1" si="98"/>
        <v>0.4</v>
      </c>
      <c r="W219" s="8">
        <f t="shared" ca="1" si="89"/>
        <v>559601.52667321172</v>
      </c>
      <c r="X219" s="8">
        <f t="shared" ca="1" si="101"/>
        <v>168539931.14098337</v>
      </c>
      <c r="Y219" s="22">
        <f t="shared" ca="1" si="90"/>
        <v>0.48541909377846459</v>
      </c>
      <c r="Z219" s="8">
        <f t="shared" ca="1" si="99"/>
        <v>6977178.5010118298</v>
      </c>
      <c r="AA219" s="12">
        <f t="shared" ca="1" si="100"/>
        <v>1.1428281613311717</v>
      </c>
      <c r="AB219" s="158">
        <f t="shared" si="102"/>
        <v>164500</v>
      </c>
      <c r="AC219" s="160">
        <f t="shared" si="103"/>
        <v>2.3550000000000262E-2</v>
      </c>
      <c r="AD219" s="162">
        <f t="shared" ca="1" si="104"/>
        <v>0.82140980193196689</v>
      </c>
      <c r="AE219" s="162">
        <f t="shared" ca="1" si="105"/>
        <v>0.69159025513023908</v>
      </c>
      <c r="AF219" s="85">
        <v>5.8222285840580843E-4</v>
      </c>
      <c r="AG219" s="85">
        <v>1.0917191339886922E-2</v>
      </c>
      <c r="AH219" s="85">
        <v>6.2893153459237774E-4</v>
      </c>
    </row>
    <row r="220" spans="1:34">
      <c r="A220" s="7">
        <f t="shared" si="82"/>
        <v>44127</v>
      </c>
      <c r="B220" s="8">
        <f t="shared" ca="1" si="91"/>
        <v>24699485.065237366</v>
      </c>
      <c r="C220" s="144">
        <f t="shared" si="83"/>
        <v>0</v>
      </c>
      <c r="D220" s="136"/>
      <c r="E220" s="136"/>
      <c r="F220" s="78">
        <f ca="1">IF(AD219&gt;1,S$2,T$2)</f>
        <v>0.6</v>
      </c>
      <c r="G220" s="29">
        <f t="shared" ca="1" si="84"/>
        <v>961466.59467633534</v>
      </c>
      <c r="H220" s="8">
        <f t="shared" ca="1" si="92"/>
        <v>6826412.8222019803</v>
      </c>
      <c r="I220" s="8">
        <f t="shared" ca="1" si="93"/>
        <v>175366343.96318543</v>
      </c>
      <c r="J220" s="8">
        <f t="shared" ca="1" si="94"/>
        <v>57582.513783572096</v>
      </c>
      <c r="K220" s="12">
        <f t="shared" ca="1" si="95"/>
        <v>0.81826946002919643</v>
      </c>
      <c r="L220" s="48"/>
      <c r="M220" s="39">
        <f ca="1">IF(AND(I$2&gt;0,R213&lt;F213-0.1),0,IF(AND(N220&gt;=L$10,I$2&gt;0),0,IF(OR(AND(N220&gt;=C$1,N220&lt;D$1),N220&gt;=E$1),0,1)))</f>
        <v>0</v>
      </c>
      <c r="N220" s="178">
        <f t="shared" si="81"/>
        <v>44127</v>
      </c>
      <c r="O220" s="11">
        <f t="shared" ca="1" si="85"/>
        <v>0.51578336459760421</v>
      </c>
      <c r="P220" s="11" t="str">
        <f t="shared" si="86"/>
        <v/>
      </c>
      <c r="Q220" s="11">
        <f t="shared" ca="1" si="96"/>
        <v>0.4</v>
      </c>
      <c r="R220" s="32">
        <f t="shared" ca="1" si="97"/>
        <v>0.13721901885186688</v>
      </c>
      <c r="S220" s="32">
        <v>4.98291185045503E-4</v>
      </c>
      <c r="T220" s="32">
        <f t="shared" ca="1" si="87"/>
        <v>2.0077684771182294E-2</v>
      </c>
      <c r="U220" s="32">
        <f t="shared" si="88"/>
        <v>0.14084507042253522</v>
      </c>
      <c r="V220" s="32">
        <f t="shared" ca="1" si="98"/>
        <v>0.4</v>
      </c>
      <c r="W220" s="8">
        <f t="shared" ca="1" si="89"/>
        <v>547731.1654478024</v>
      </c>
      <c r="X220" s="8">
        <f t="shared" ca="1" si="101"/>
        <v>169087662.30643117</v>
      </c>
      <c r="Y220" s="22">
        <f t="shared" ca="1" si="90"/>
        <v>0.48421663540239579</v>
      </c>
      <c r="Z220" s="8">
        <f t="shared" ca="1" si="99"/>
        <v>6826412.8222019803</v>
      </c>
      <c r="AA220" s="12">
        <f t="shared" ca="1" si="100"/>
        <v>1.1428281613311717</v>
      </c>
      <c r="AB220" s="158">
        <f t="shared" si="102"/>
        <v>164800</v>
      </c>
      <c r="AC220" s="160">
        <f t="shared" si="103"/>
        <v>2.3520000000000263E-2</v>
      </c>
      <c r="AD220" s="162">
        <f t="shared" ca="1" si="104"/>
        <v>0.81930783001892049</v>
      </c>
      <c r="AE220" s="162">
        <f t="shared" ca="1" si="105"/>
        <v>0.69159025513023908</v>
      </c>
      <c r="AF220" s="85">
        <v>5.8219800623185273E-4</v>
      </c>
      <c r="AG220" s="85">
        <v>1.0908375731723664E-2</v>
      </c>
      <c r="AH220" s="85">
        <v>6.2890334393655403E-4</v>
      </c>
    </row>
    <row r="221" spans="1:34">
      <c r="A221" s="7">
        <f t="shared" si="82"/>
        <v>44128</v>
      </c>
      <c r="B221" s="8">
        <f t="shared" ca="1" si="91"/>
        <v>24755680.690327503</v>
      </c>
      <c r="C221" s="144">
        <f t="shared" si="83"/>
        <v>0</v>
      </c>
      <c r="D221" s="136"/>
      <c r="E221" s="136"/>
      <c r="F221" s="78">
        <f ca="1">IF(AD220&gt;1,0,IF(AE220&gt;=1,U$2,T$2))</f>
        <v>0.6</v>
      </c>
      <c r="G221" s="29">
        <f t="shared" ca="1" si="84"/>
        <v>940516.98519635911</v>
      </c>
      <c r="H221" s="8">
        <f t="shared" ca="1" si="92"/>
        <v>6677670.5948941493</v>
      </c>
      <c r="I221" s="8">
        <f t="shared" ca="1" si="93"/>
        <v>175765332.9013254</v>
      </c>
      <c r="J221" s="8">
        <f t="shared" ca="1" si="94"/>
        <v>56195.625090136797</v>
      </c>
      <c r="K221" s="12">
        <f t="shared" ca="1" si="95"/>
        <v>0.81624247967612762</v>
      </c>
      <c r="L221" s="48"/>
      <c r="M221" s="47">
        <f ca="1">IF(AND(I$2&gt;0,R214&lt;F214-0.12),0,IF(AND(N221&gt;=L$4,I$2&gt;0),0,IF(OR(AND(N221&gt;=C$1,N221&lt;D$1),N221&gt;=E$1),0,1)))</f>
        <v>0</v>
      </c>
      <c r="N221" s="178">
        <f t="shared" si="81"/>
        <v>44128</v>
      </c>
      <c r="O221" s="11">
        <f t="shared" ca="1" si="85"/>
        <v>0.5169568614744865</v>
      </c>
      <c r="P221" s="11" t="str">
        <f t="shared" si="86"/>
        <v/>
      </c>
      <c r="Q221" s="11">
        <f t="shared" ca="1" si="96"/>
        <v>0.4</v>
      </c>
      <c r="R221" s="32">
        <f t="shared" ca="1" si="97"/>
        <v>0.1338143184873575</v>
      </c>
      <c r="S221" s="32">
        <v>4.9828054858099121E-4</v>
      </c>
      <c r="T221" s="32">
        <f t="shared" ca="1" si="87"/>
        <v>1.9640207632041617E-2</v>
      </c>
      <c r="U221" s="32">
        <f t="shared" si="88"/>
        <v>0.14084507042253522</v>
      </c>
      <c r="V221" s="32">
        <f t="shared" ca="1" si="98"/>
        <v>0.4</v>
      </c>
      <c r="W221" s="8">
        <f t="shared" ca="1" si="89"/>
        <v>536114.17480357189</v>
      </c>
      <c r="X221" s="8">
        <f t="shared" ca="1" si="101"/>
        <v>169623776.48123476</v>
      </c>
      <c r="Y221" s="22">
        <f t="shared" ca="1" si="90"/>
        <v>0.4830431385255135</v>
      </c>
      <c r="Z221" s="8">
        <f t="shared" ca="1" si="99"/>
        <v>6677670.5948941493</v>
      </c>
      <c r="AA221" s="12">
        <f t="shared" ca="1" si="100"/>
        <v>1.1428281613311717</v>
      </c>
      <c r="AB221" s="158">
        <f t="shared" si="102"/>
        <v>165100</v>
      </c>
      <c r="AC221" s="160">
        <f t="shared" si="103"/>
        <v>2.3490000000000264E-2</v>
      </c>
      <c r="AD221" s="162">
        <f t="shared" ca="1" si="104"/>
        <v>0.81725596985266202</v>
      </c>
      <c r="AE221" s="162">
        <f t="shared" ca="1" si="105"/>
        <v>0.69159025513023908</v>
      </c>
      <c r="AF221" s="85">
        <v>5.8089180129667001E-4</v>
      </c>
      <c r="AG221" s="85">
        <v>1.0899594356197159E-2</v>
      </c>
      <c r="AH221" s="85">
        <v>6.288752384520671E-4</v>
      </c>
    </row>
    <row r="222" spans="1:34">
      <c r="A222" s="7">
        <f t="shared" si="82"/>
        <v>44129</v>
      </c>
      <c r="B222" s="8">
        <f t="shared" ca="1" si="91"/>
        <v>24810515.684339944</v>
      </c>
      <c r="C222" s="144">
        <f t="shared" si="83"/>
        <v>0</v>
      </c>
      <c r="D222" s="136"/>
      <c r="E222" s="136"/>
      <c r="F222" s="78">
        <f ca="1">IF(AD221&gt;1,0,IF(AE221&gt;=1,U$2,T$2))</f>
        <v>0.6</v>
      </c>
      <c r="G222" s="29">
        <f t="shared" ca="1" si="84"/>
        <v>919842.94050407293</v>
      </c>
      <c r="H222" s="8">
        <f t="shared" ca="1" si="92"/>
        <v>6530884.8775789179</v>
      </c>
      <c r="I222" s="8">
        <f t="shared" ca="1" si="93"/>
        <v>176154661.35881373</v>
      </c>
      <c r="J222" s="8">
        <f t="shared" ca="1" si="94"/>
        <v>54834.994012442286</v>
      </c>
      <c r="K222" s="12">
        <f t="shared" ca="1" si="95"/>
        <v>0.81426431963236423</v>
      </c>
      <c r="L222" s="48"/>
      <c r="M222" s="46">
        <f ca="1">IF(AND(I$2&gt;0,R215&lt;F215-0.12),0,IF(AND(N222&gt;=L$5,I$2&gt;0),0,IF(OR(AND(N222&gt;=C$1,N222&lt;D$1),N222&gt;=E$1),0,1)))</f>
        <v>0</v>
      </c>
      <c r="N222" s="178">
        <f t="shared" si="81"/>
        <v>44129</v>
      </c>
      <c r="O222" s="11">
        <f t="shared" ca="1" si="85"/>
        <v>0.51810194517298158</v>
      </c>
      <c r="P222" s="11" t="str">
        <f t="shared" si="86"/>
        <v/>
      </c>
      <c r="Q222" s="11">
        <f t="shared" ca="1" si="96"/>
        <v>0.4</v>
      </c>
      <c r="R222" s="32">
        <f t="shared" ca="1" si="97"/>
        <v>0.13046865407633493</v>
      </c>
      <c r="S222" s="32">
        <v>4.9826991376288716E-4</v>
      </c>
      <c r="T222" s="32">
        <f t="shared" ca="1" si="87"/>
        <v>1.920848493405564E-2</v>
      </c>
      <c r="U222" s="32">
        <f t="shared" si="88"/>
        <v>0.14084507042253522</v>
      </c>
      <c r="V222" s="32">
        <f t="shared" ca="1" si="98"/>
        <v>0.4</v>
      </c>
      <c r="W222" s="8">
        <f t="shared" ca="1" si="89"/>
        <v>524730.67045224796</v>
      </c>
      <c r="X222" s="8">
        <f t="shared" ca="1" si="101"/>
        <v>170148507.151687</v>
      </c>
      <c r="Y222" s="22">
        <f t="shared" ca="1" si="90"/>
        <v>0.48189805482701842</v>
      </c>
      <c r="Z222" s="8">
        <f t="shared" ca="1" si="99"/>
        <v>6530884.8775789179</v>
      </c>
      <c r="AA222" s="12">
        <f t="shared" ca="1" si="100"/>
        <v>1.1428281613311717</v>
      </c>
      <c r="AB222" s="158">
        <f t="shared" si="102"/>
        <v>165400</v>
      </c>
      <c r="AC222" s="160">
        <f t="shared" si="103"/>
        <v>2.3460000000000265E-2</v>
      </c>
      <c r="AD222" s="162">
        <f t="shared" ca="1" si="104"/>
        <v>0.81525339965424592</v>
      </c>
      <c r="AE222" s="162">
        <f t="shared" ca="1" si="105"/>
        <v>0.69159025513023908</v>
      </c>
      <c r="AF222" s="85">
        <v>5.7958740228873163E-4</v>
      </c>
      <c r="AG222" s="85">
        <v>1.0890846950272971E-2</v>
      </c>
      <c r="AH222" s="85">
        <v>6.2884720826782571E-4</v>
      </c>
    </row>
    <row r="223" spans="1:34">
      <c r="A223" s="7">
        <f t="shared" si="82"/>
        <v>44130</v>
      </c>
      <c r="B223" s="8">
        <f t="shared" ca="1" si="91"/>
        <v>24864015.347634099</v>
      </c>
      <c r="C223" s="144">
        <f t="shared" si="83"/>
        <v>0</v>
      </c>
      <c r="D223" s="136"/>
      <c r="E223" s="136"/>
      <c r="F223" s="78">
        <f ca="1">IF(AD222&gt;1,S$2,T$2)</f>
        <v>0.6</v>
      </c>
      <c r="G223" s="29">
        <f t="shared" ca="1" si="84"/>
        <v>899436.87556551793</v>
      </c>
      <c r="H223" s="8">
        <f t="shared" ca="1" si="92"/>
        <v>6386001.8165151766</v>
      </c>
      <c r="I223" s="8">
        <f t="shared" ca="1" si="93"/>
        <v>176534508.96820223</v>
      </c>
      <c r="J223" s="8">
        <f t="shared" ca="1" si="94"/>
        <v>53499.663294155878</v>
      </c>
      <c r="K223" s="12">
        <f t="shared" ca="1" si="95"/>
        <v>0.8123340555952363</v>
      </c>
      <c r="L223" s="48"/>
      <c r="M223" s="38">
        <f ca="1">IF(AND(I$2&gt;0,R216&lt;F216),0,IF(AND(N223&gt;=L$6,I$2&gt;0),0,IF(OR(AND(N223&gt;=C$1,N223&lt;D$1),N223&gt;=E$1),0,1)))</f>
        <v>0</v>
      </c>
      <c r="N223" s="178">
        <f t="shared" si="81"/>
        <v>44130</v>
      </c>
      <c r="O223" s="11">
        <f t="shared" ca="1" si="85"/>
        <v>0.51921914402412417</v>
      </c>
      <c r="P223" s="11" t="str">
        <f t="shared" si="86"/>
        <v/>
      </c>
      <c r="Q223" s="11">
        <f t="shared" ca="1" si="96"/>
        <v>0.4</v>
      </c>
      <c r="R223" s="32">
        <f t="shared" ca="1" si="97"/>
        <v>0.12718048276705085</v>
      </c>
      <c r="S223" s="32">
        <v>4.982592805878414E-4</v>
      </c>
      <c r="T223" s="32">
        <f t="shared" ca="1" si="87"/>
        <v>1.8782358283868168E-2</v>
      </c>
      <c r="U223" s="32">
        <f t="shared" si="88"/>
        <v>0.14084507042253522</v>
      </c>
      <c r="V223" s="32">
        <f t="shared" ca="1" si="98"/>
        <v>0.4</v>
      </c>
      <c r="W223" s="8">
        <f t="shared" ca="1" si="89"/>
        <v>513558.71920113434</v>
      </c>
      <c r="X223" s="8">
        <f t="shared" ca="1" si="101"/>
        <v>170662065.87088814</v>
      </c>
      <c r="Y223" s="22">
        <f t="shared" ca="1" si="90"/>
        <v>0.48078085597587583</v>
      </c>
      <c r="Z223" s="8">
        <f t="shared" ca="1" si="99"/>
        <v>6386001.8165151766</v>
      </c>
      <c r="AA223" s="12">
        <f t="shared" ca="1" si="100"/>
        <v>1.1428281613311717</v>
      </c>
      <c r="AB223" s="158">
        <f t="shared" si="102"/>
        <v>165700</v>
      </c>
      <c r="AC223" s="160">
        <f t="shared" si="103"/>
        <v>2.3430000000000267E-2</v>
      </c>
      <c r="AD223" s="162">
        <f t="shared" ca="1" si="104"/>
        <v>0.81329918761380027</v>
      </c>
      <c r="AE223" s="162">
        <f t="shared" ca="1" si="105"/>
        <v>0.69159025513023908</v>
      </c>
      <c r="AF223" s="85">
        <v>5.7956508264594389E-4</v>
      </c>
      <c r="AG223" s="85">
        <v>1.0882133258524759E-2</v>
      </c>
      <c r="AH223" s="85">
        <v>6.2881924474561892E-4</v>
      </c>
    </row>
    <row r="224" spans="1:34">
      <c r="A224" s="7">
        <f t="shared" si="82"/>
        <v>44131</v>
      </c>
      <c r="B224" s="8">
        <f t="shared" ca="1" si="91"/>
        <v>24916204.147982676</v>
      </c>
      <c r="C224" s="144">
        <f t="shared" si="83"/>
        <v>0</v>
      </c>
      <c r="D224" s="136"/>
      <c r="E224" s="136"/>
      <c r="F224" s="78">
        <f ca="1">IF(AD223&gt;1,0,IF(AE223&gt;=1,U$2,T$2))</f>
        <v>0.6</v>
      </c>
      <c r="G224" s="29">
        <f t="shared" ca="1" si="84"/>
        <v>879293.46194210183</v>
      </c>
      <c r="H224" s="8">
        <f t="shared" ca="1" si="92"/>
        <v>6242983.5797889223</v>
      </c>
      <c r="I224" s="8">
        <f t="shared" ca="1" si="93"/>
        <v>176905049.45067713</v>
      </c>
      <c r="J224" s="8">
        <f t="shared" ca="1" si="94"/>
        <v>52188.800348574645</v>
      </c>
      <c r="K224" s="12">
        <f t="shared" ca="1" si="95"/>
        <v>0.8104507969587581</v>
      </c>
      <c r="L224" s="48"/>
      <c r="M224" s="38">
        <f ca="1">IF(AND(I$2&gt;0,R217&lt;F217-0.02),0,IF(AND(N224&gt;=L$7,I$2&gt;0),0,IF(OR(AND(N224&gt;=C$1,N224&lt;D$1),N224&gt;=E$1),0,1)))</f>
        <v>0</v>
      </c>
      <c r="N224" s="178">
        <f t="shared" si="81"/>
        <v>44131</v>
      </c>
      <c r="O224" s="11">
        <f t="shared" ca="1" si="85"/>
        <v>0.52030896897257983</v>
      </c>
      <c r="P224" s="11" t="str">
        <f t="shared" si="86"/>
        <v/>
      </c>
      <c r="Q224" s="11">
        <f t="shared" ca="1" si="96"/>
        <v>0.4</v>
      </c>
      <c r="R224" s="32">
        <f t="shared" ca="1" si="97"/>
        <v>0.12394859644244229</v>
      </c>
      <c r="S224" s="32">
        <v>4.9824864905300727E-4</v>
      </c>
      <c r="T224" s="32">
        <f t="shared" ca="1" si="87"/>
        <v>1.836171641114389E-2</v>
      </c>
      <c r="U224" s="32">
        <f t="shared" si="88"/>
        <v>0.14084507042253522</v>
      </c>
      <c r="V224" s="32">
        <f t="shared" ca="1" si="98"/>
        <v>0.4</v>
      </c>
      <c r="W224" s="8">
        <f t="shared" ca="1" si="89"/>
        <v>502575.4315752773</v>
      </c>
      <c r="X224" s="8">
        <f t="shared" ca="1" si="101"/>
        <v>171164641.30246341</v>
      </c>
      <c r="Y224" s="22">
        <f t="shared" ca="1" si="90"/>
        <v>0.47969103102742017</v>
      </c>
      <c r="Z224" s="8">
        <f t="shared" ca="1" si="99"/>
        <v>6242983.5797889223</v>
      </c>
      <c r="AA224" s="12">
        <f t="shared" ca="1" si="100"/>
        <v>1.1428281613311717</v>
      </c>
      <c r="AB224" s="158">
        <f t="shared" si="102"/>
        <v>166000</v>
      </c>
      <c r="AC224" s="160">
        <f t="shared" si="103"/>
        <v>2.3400000000000268E-2</v>
      </c>
      <c r="AD224" s="162">
        <f t="shared" ca="1" si="104"/>
        <v>0.81139242627699715</v>
      </c>
      <c r="AE224" s="162">
        <f t="shared" ca="1" si="105"/>
        <v>0.69159025513023908</v>
      </c>
      <c r="AF224" s="85">
        <v>5.8082342575558688E-4</v>
      </c>
      <c r="AG224" s="85">
        <v>1.0873453032508945E-2</v>
      </c>
      <c r="AH224" s="85">
        <v>6.2879134032617183E-4</v>
      </c>
    </row>
    <row r="225" spans="1:34">
      <c r="A225" s="7">
        <f t="shared" si="82"/>
        <v>44132</v>
      </c>
      <c r="B225" s="8">
        <f t="shared" ca="1" si="91"/>
        <v>24967105.868482076</v>
      </c>
      <c r="C225" s="144">
        <f t="shared" si="83"/>
        <v>0</v>
      </c>
      <c r="D225" s="136"/>
      <c r="E225" s="136"/>
      <c r="F225" s="78">
        <f ca="1">IF(AD224&gt;1,S$2,T$2)</f>
        <v>0.6</v>
      </c>
      <c r="G225" s="29">
        <f t="shared" ca="1" si="84"/>
        <v>859409.91038864607</v>
      </c>
      <c r="H225" s="8">
        <f t="shared" ca="1" si="92"/>
        <v>6101810.3637593864</v>
      </c>
      <c r="I225" s="8">
        <f t="shared" ca="1" si="93"/>
        <v>177266451.66622287</v>
      </c>
      <c r="J225" s="8">
        <f t="shared" ca="1" si="94"/>
        <v>50901.720499400129</v>
      </c>
      <c r="K225" s="12">
        <f t="shared" ca="1" si="95"/>
        <v>0.80861368242509257</v>
      </c>
      <c r="L225" s="48"/>
      <c r="M225" s="38">
        <f ca="1">IF(AND(I$2&gt;0,R218&lt;F218-0.04),0,IF(AND(N225&gt;=L$8,I$2&gt;0),0,IF(OR(AND(N225&gt;=C$1,N225&lt;D$1),N225&gt;=E$1),0,1)))</f>
        <v>0</v>
      </c>
      <c r="N225" s="178">
        <f t="shared" si="81"/>
        <v>44132</v>
      </c>
      <c r="O225" s="11">
        <f t="shared" ca="1" si="85"/>
        <v>0.52137191666536142</v>
      </c>
      <c r="P225" s="11" t="str">
        <f t="shared" si="86"/>
        <v/>
      </c>
      <c r="Q225" s="11">
        <f t="shared" ca="1" si="96"/>
        <v>0.4</v>
      </c>
      <c r="R225" s="32">
        <f t="shared" ca="1" si="97"/>
        <v>0.12077215637873055</v>
      </c>
      <c r="S225" s="32">
        <v>4.9823801915595614E-4</v>
      </c>
      <c r="T225" s="32">
        <f t="shared" ca="1" si="87"/>
        <v>1.7946501069880549E-2</v>
      </c>
      <c r="U225" s="32">
        <f t="shared" si="88"/>
        <v>0.14084507042253522</v>
      </c>
      <c r="V225" s="32">
        <f t="shared" ca="1" si="98"/>
        <v>0.4</v>
      </c>
      <c r="W225" s="8">
        <f t="shared" ca="1" si="89"/>
        <v>491757.41684591339</v>
      </c>
      <c r="X225" s="8">
        <f t="shared" ca="1" si="101"/>
        <v>171656398.71930933</v>
      </c>
      <c r="Y225" s="22">
        <f t="shared" ca="1" si="90"/>
        <v>0.47862808333463858</v>
      </c>
      <c r="Z225" s="8">
        <f t="shared" ca="1" si="99"/>
        <v>6101810.3637593864</v>
      </c>
      <c r="AA225" s="12">
        <f t="shared" ca="1" si="100"/>
        <v>1.1428281613311717</v>
      </c>
      <c r="AB225" s="158">
        <f t="shared" si="102"/>
        <v>166300</v>
      </c>
      <c r="AC225" s="160">
        <f t="shared" si="103"/>
        <v>2.3370000000000269E-2</v>
      </c>
      <c r="AD225" s="162">
        <f t="shared" ca="1" si="104"/>
        <v>0.80953223969192534</v>
      </c>
      <c r="AE225" s="162">
        <f t="shared" ca="1" si="105"/>
        <v>0.69159025513023908</v>
      </c>
      <c r="AF225" s="85">
        <v>5.8079846272115446E-4</v>
      </c>
      <c r="AG225" s="85">
        <v>1.0864806030202113E-2</v>
      </c>
      <c r="AH225" s="85">
        <v>6.2876348839441504E-4</v>
      </c>
    </row>
    <row r="226" spans="1:34">
      <c r="A226" s="7">
        <f t="shared" si="82"/>
        <v>44133</v>
      </c>
      <c r="B226" s="8">
        <f t="shared" ca="1" si="91"/>
        <v>25016743.769364361</v>
      </c>
      <c r="C226" s="144">
        <f t="shared" si="83"/>
        <v>0</v>
      </c>
      <c r="D226" s="136"/>
      <c r="E226" s="136"/>
      <c r="F226" s="78">
        <f ca="1">IF(AD225&gt;1,0,IF(AE225&gt;=1,U$2,T$2))</f>
        <v>0.6</v>
      </c>
      <c r="G226" s="29">
        <f t="shared" ca="1" si="84"/>
        <v>839786.20326446381</v>
      </c>
      <c r="H226" s="8">
        <f t="shared" ca="1" si="92"/>
        <v>5962482.0431776932</v>
      </c>
      <c r="I226" s="8">
        <f t="shared" ca="1" si="93"/>
        <v>177618880.76248708</v>
      </c>
      <c r="J226" s="8">
        <f t="shared" ca="1" si="94"/>
        <v>49637.900882284426</v>
      </c>
      <c r="K226" s="12">
        <f t="shared" ca="1" si="95"/>
        <v>0.80682187479791123</v>
      </c>
      <c r="L226" s="48"/>
      <c r="M226" s="38">
        <f ca="1">IF(AND(I$2&gt;0,R219&lt;F219-0.06),0,IF(AND(N226&gt;=L$9,I$2&gt;0),0,IF(OR(AND(N226&gt;=C$1,N226&lt;D$1),N226&gt;=E$1),0,1)))</f>
        <v>0</v>
      </c>
      <c r="N226" s="178">
        <f t="shared" si="81"/>
        <v>44133</v>
      </c>
      <c r="O226" s="11">
        <f t="shared" ca="1" si="85"/>
        <v>0.52240847283084435</v>
      </c>
      <c r="P226" s="11" t="str">
        <f t="shared" si="86"/>
        <v/>
      </c>
      <c r="Q226" s="11">
        <f t="shared" ca="1" si="96"/>
        <v>0.4</v>
      </c>
      <c r="R226" s="32">
        <f t="shared" ca="1" si="97"/>
        <v>0.11765072019323417</v>
      </c>
      <c r="S226" s="32">
        <v>4.9822739089460744E-4</v>
      </c>
      <c r="T226" s="32">
        <f t="shared" ca="1" si="87"/>
        <v>1.7536711891699096E-2</v>
      </c>
      <c r="U226" s="32">
        <f t="shared" si="88"/>
        <v>0.14084507042253522</v>
      </c>
      <c r="V226" s="32">
        <f t="shared" ca="1" si="98"/>
        <v>0.4</v>
      </c>
      <c r="W226" s="8">
        <f t="shared" ca="1" si="89"/>
        <v>481081.34470923519</v>
      </c>
      <c r="X226" s="8">
        <f t="shared" ca="1" si="101"/>
        <v>172137480.06401858</v>
      </c>
      <c r="Y226" s="22">
        <f t="shared" ca="1" si="90"/>
        <v>0.47759152716915565</v>
      </c>
      <c r="Z226" s="8">
        <f t="shared" ca="1" si="99"/>
        <v>5962482.0431776932</v>
      </c>
      <c r="AA226" s="12">
        <f t="shared" ca="1" si="100"/>
        <v>1.1428281613311717</v>
      </c>
      <c r="AB226" s="158">
        <f t="shared" si="102"/>
        <v>166600</v>
      </c>
      <c r="AC226" s="160">
        <f t="shared" si="103"/>
        <v>2.334000000000027E-2</v>
      </c>
      <c r="AD226" s="162">
        <f t="shared" ca="1" si="104"/>
        <v>0.80771777861150196</v>
      </c>
      <c r="AE226" s="162">
        <f t="shared" ca="1" si="105"/>
        <v>0.69159025513023908</v>
      </c>
      <c r="AF226" s="85">
        <v>5.8205441816241131E-4</v>
      </c>
      <c r="AG226" s="85">
        <v>1.0856192015494776E-2</v>
      </c>
      <c r="AH226" s="85">
        <v>6.2873568316157034E-4</v>
      </c>
    </row>
    <row r="227" spans="1:34">
      <c r="A227" s="7">
        <f t="shared" si="82"/>
        <v>44134</v>
      </c>
      <c r="B227" s="8">
        <f t="shared" ca="1" si="91"/>
        <v>25065140.760717735</v>
      </c>
      <c r="C227" s="144">
        <f t="shared" si="83"/>
        <v>0</v>
      </c>
      <c r="D227" s="136"/>
      <c r="E227" s="136"/>
      <c r="F227" s="78">
        <f ca="1">IF(AD226&gt;1,S$2,T$2)</f>
        <v>0.6</v>
      </c>
      <c r="G227" s="29">
        <f t="shared" ca="1" si="84"/>
        <v>820425.25874329905</v>
      </c>
      <c r="H227" s="8">
        <f t="shared" ca="1" si="92"/>
        <v>5825019.337077423</v>
      </c>
      <c r="I227" s="8">
        <f t="shared" ca="1" si="93"/>
        <v>177962499.40109605</v>
      </c>
      <c r="J227" s="8">
        <f t="shared" ca="1" si="94"/>
        <v>48396.991353375321</v>
      </c>
      <c r="K227" s="12">
        <f t="shared" ca="1" si="95"/>
        <v>0.80507455528639915</v>
      </c>
      <c r="L227" s="48"/>
      <c r="M227" s="39">
        <f ca="1">IF(AND(I$2&gt;0,R220&lt;F220-0.1),0,IF(AND(N227&gt;=L$10,I$2&gt;0),0,IF(OR(AND(N227&gt;=C$1,N227&lt;D$1),N227&gt;=E$1),0,1)))</f>
        <v>0</v>
      </c>
      <c r="N227" s="178">
        <f t="shared" si="81"/>
        <v>44134</v>
      </c>
      <c r="O227" s="11">
        <f t="shared" ca="1" si="85"/>
        <v>0.52341911588557666</v>
      </c>
      <c r="P227" s="11" t="str">
        <f t="shared" si="86"/>
        <v/>
      </c>
      <c r="Q227" s="11">
        <f t="shared" ca="1" si="96"/>
        <v>0.4</v>
      </c>
      <c r="R227" s="32">
        <f t="shared" ca="1" si="97"/>
        <v>0.11458425872562328</v>
      </c>
      <c r="S227" s="32">
        <v>4.9821676426717006E-4</v>
      </c>
      <c r="T227" s="32">
        <f t="shared" ca="1" si="87"/>
        <v>1.7132409814933598E-2</v>
      </c>
      <c r="U227" s="32">
        <f t="shared" si="88"/>
        <v>0.14084507042253522</v>
      </c>
      <c r="V227" s="32">
        <f t="shared" ca="1" si="98"/>
        <v>0.4</v>
      </c>
      <c r="W227" s="8">
        <f t="shared" ca="1" si="89"/>
        <v>470524.62950026174</v>
      </c>
      <c r="X227" s="8">
        <f t="shared" ca="1" si="101"/>
        <v>172608004.69351885</v>
      </c>
      <c r="Y227" s="22">
        <f t="shared" ca="1" si="90"/>
        <v>0.47658088411442334</v>
      </c>
      <c r="Z227" s="8">
        <f t="shared" ca="1" si="99"/>
        <v>5825019.337077423</v>
      </c>
      <c r="AA227" s="12">
        <f t="shared" ca="1" si="100"/>
        <v>1.1428281613311717</v>
      </c>
      <c r="AB227" s="158">
        <f t="shared" si="102"/>
        <v>166900</v>
      </c>
      <c r="AC227" s="160">
        <f t="shared" si="103"/>
        <v>2.3310000000000271E-2</v>
      </c>
      <c r="AD227" s="162">
        <f t="shared" ca="1" si="104"/>
        <v>0.80594821504215519</v>
      </c>
      <c r="AE227" s="162">
        <f t="shared" ca="1" si="105"/>
        <v>0.69159025513023908</v>
      </c>
      <c r="AF227" s="85">
        <v>5.8202897736773574E-4</v>
      </c>
      <c r="AG227" s="85">
        <v>1.0847610757735767E-2</v>
      </c>
      <c r="AH227" s="85">
        <v>6.287079195619543E-4</v>
      </c>
    </row>
    <row r="228" spans="1:34">
      <c r="A228" s="7">
        <f t="shared" si="82"/>
        <v>44135</v>
      </c>
      <c r="B228" s="8">
        <f t="shared" ca="1" si="91"/>
        <v>25112319.582169771</v>
      </c>
      <c r="C228" s="144">
        <f t="shared" si="83"/>
        <v>0</v>
      </c>
      <c r="D228" s="136"/>
      <c r="E228" s="136"/>
      <c r="F228" s="78">
        <f ca="1">IF(AD227&gt;1,0,IF(AE227&gt;=1,U$2,T$2))</f>
        <v>0.6</v>
      </c>
      <c r="G228" s="29">
        <f t="shared" ca="1" si="84"/>
        <v>801333.00561783253</v>
      </c>
      <c r="H228" s="8">
        <f t="shared" ca="1" si="92"/>
        <v>5689464.3398866104</v>
      </c>
      <c r="I228" s="8">
        <f t="shared" ca="1" si="93"/>
        <v>178297469.03340548</v>
      </c>
      <c r="J228" s="8">
        <f t="shared" ca="1" si="94"/>
        <v>47178.82145203503</v>
      </c>
      <c r="K228" s="12">
        <f t="shared" ca="1" si="95"/>
        <v>0.80337091742526567</v>
      </c>
      <c r="L228" s="48"/>
      <c r="M228" s="47">
        <f ca="1">IF(AND(I$2&gt;0,R221&lt;F221-0.12),0,IF(AND(N228&gt;=L$4,I$2&gt;0),0,IF(OR(AND(N228&gt;=C$1,N228&lt;D$1),N228&gt;=E$1),0,1)))</f>
        <v>0</v>
      </c>
      <c r="N228" s="178">
        <f t="shared" si="81"/>
        <v>44135</v>
      </c>
      <c r="O228" s="11">
        <f t="shared" ca="1" si="85"/>
        <v>0.52440432068648668</v>
      </c>
      <c r="P228" s="11" t="str">
        <f t="shared" si="86"/>
        <v/>
      </c>
      <c r="Q228" s="11">
        <f t="shared" ca="1" si="96"/>
        <v>0.4</v>
      </c>
      <c r="R228" s="32">
        <f t="shared" ca="1" si="97"/>
        <v>0.11157316011234067</v>
      </c>
      <c r="S228" s="32">
        <v>4.9820613927209381E-4</v>
      </c>
      <c r="T228" s="32">
        <f t="shared" ca="1" si="87"/>
        <v>1.6733718646725324E-2</v>
      </c>
      <c r="U228" s="32">
        <f t="shared" si="88"/>
        <v>0.14084507042253522</v>
      </c>
      <c r="V228" s="32">
        <f t="shared" ca="1" si="98"/>
        <v>0.4</v>
      </c>
      <c r="W228" s="8">
        <f t="shared" ca="1" si="89"/>
        <v>460065.68427132373</v>
      </c>
      <c r="X228" s="8">
        <f t="shared" ca="1" si="101"/>
        <v>173068070.37779018</v>
      </c>
      <c r="Y228" s="22">
        <f t="shared" ca="1" si="90"/>
        <v>0.47559567931351332</v>
      </c>
      <c r="Z228" s="8">
        <f t="shared" ca="1" si="99"/>
        <v>5689464.3398866104</v>
      </c>
      <c r="AA228" s="12">
        <f t="shared" ca="1" si="100"/>
        <v>1.1428281613311717</v>
      </c>
      <c r="AB228" s="158">
        <f t="shared" si="102"/>
        <v>167200</v>
      </c>
      <c r="AC228" s="160">
        <f t="shared" si="103"/>
        <v>2.3280000000000273E-2</v>
      </c>
      <c r="AD228" s="162">
        <f t="shared" ca="1" si="104"/>
        <v>0.80422273635583241</v>
      </c>
      <c r="AE228" s="162">
        <f t="shared" ca="1" si="105"/>
        <v>0.69159025513023908</v>
      </c>
      <c r="AF228" s="85">
        <v>5.807234916788811E-4</v>
      </c>
      <c r="AG228" s="85">
        <v>1.0839062031322082E-2</v>
      </c>
      <c r="AH228" s="85">
        <v>6.2868019316266409E-4</v>
      </c>
    </row>
    <row r="229" spans="1:34">
      <c r="A229" s="7">
        <f t="shared" si="82"/>
        <v>44136</v>
      </c>
      <c r="B229" s="8">
        <f t="shared" ca="1" si="91"/>
        <v>25158302.984447367</v>
      </c>
      <c r="C229" s="144">
        <f t="shared" si="83"/>
        <v>0</v>
      </c>
      <c r="D229" s="136"/>
      <c r="E229" s="136"/>
      <c r="F229" s="78">
        <f ca="1">IF(AD228&gt;1,0,IF(AE228&gt;=1,U$2,T$2))</f>
        <v>0.6</v>
      </c>
      <c r="G229" s="29">
        <f t="shared" ca="1" si="84"/>
        <v>782518.42419524211</v>
      </c>
      <c r="H229" s="8">
        <f t="shared" ca="1" si="92"/>
        <v>5555880.8117862185</v>
      </c>
      <c r="I229" s="8">
        <f t="shared" ca="1" si="93"/>
        <v>178623951.18957642</v>
      </c>
      <c r="J229" s="8">
        <f t="shared" ca="1" si="94"/>
        <v>45983.402277595975</v>
      </c>
      <c r="K229" s="12">
        <f t="shared" ca="1" si="95"/>
        <v>0.93080317326103468</v>
      </c>
      <c r="L229" s="48"/>
      <c r="M229" s="46">
        <f ca="1">IF(AND(I$2&gt;0,R222&lt;F222-0.12),0,IF(AND(N229&gt;=L$5,I$2&gt;0),0,IF(OR(AND(N229&gt;=C$1,N229&lt;D$1),N229&gt;=E$1),0,1)))</f>
        <v>0</v>
      </c>
      <c r="N229" s="178">
        <f t="shared" ref="N229:N292" si="106">N228+1</f>
        <v>44136</v>
      </c>
      <c r="O229" s="11">
        <f t="shared" ca="1" si="85"/>
        <v>0.52536456232228357</v>
      </c>
      <c r="P229" s="11" t="str">
        <f t="shared" si="86"/>
        <v/>
      </c>
      <c r="Q229" s="11">
        <f t="shared" ca="1" si="96"/>
        <v>0.6</v>
      </c>
      <c r="R229" s="32">
        <f t="shared" ca="1" si="97"/>
        <v>0.10861822903008714</v>
      </c>
      <c r="S229" s="32">
        <v>4.9819551590802875E-4</v>
      </c>
      <c r="T229" s="32">
        <f t="shared" ca="1" si="87"/>
        <v>1.6340825917018291E-2</v>
      </c>
      <c r="U229" s="32">
        <f t="shared" si="88"/>
        <v>0.14084507042253522</v>
      </c>
      <c r="V229" s="32">
        <f t="shared" si="98"/>
        <v>0.6</v>
      </c>
      <c r="W229" s="8">
        <f t="shared" ca="1" si="89"/>
        <v>449678.25628906209</v>
      </c>
      <c r="X229" s="8">
        <f t="shared" ca="1" si="101"/>
        <v>173517748.63407925</v>
      </c>
      <c r="Y229" s="22">
        <f t="shared" ca="1" si="90"/>
        <v>0.47463543767771643</v>
      </c>
      <c r="Z229" s="8">
        <f t="shared" ca="1" si="99"/>
        <v>5555880.8117862185</v>
      </c>
      <c r="AA229" s="12">
        <f t="shared" ca="1" si="100"/>
        <v>1.1428281613311717</v>
      </c>
      <c r="AB229" s="158">
        <f t="shared" si="102"/>
        <v>167500</v>
      </c>
      <c r="AC229" s="160">
        <f t="shared" si="103"/>
        <v>2.3250000000000274E-2</v>
      </c>
      <c r="AD229" s="162">
        <f t="shared" ca="1" si="104"/>
        <v>0.86708704534315018</v>
      </c>
      <c r="AE229" s="162">
        <f t="shared" ca="1" si="105"/>
        <v>0.69159025513023908</v>
      </c>
      <c r="AF229" s="85">
        <v>5.7941992379799293E-4</v>
      </c>
      <c r="AG229" s="85">
        <v>1.0830545615329562E-2</v>
      </c>
      <c r="AH229" s="85">
        <v>6.2865250008453861E-4</v>
      </c>
    </row>
    <row r="230" spans="1:34">
      <c r="A230" s="7">
        <f t="shared" si="82"/>
        <v>44137</v>
      </c>
      <c r="B230" s="8">
        <f t="shared" ca="1" si="91"/>
        <v>25210329.458188523</v>
      </c>
      <c r="C230" s="144">
        <f t="shared" si="83"/>
        <v>0</v>
      </c>
      <c r="D230" s="136"/>
      <c r="E230" s="136"/>
      <c r="F230" s="78">
        <f ca="1">IF(AD229&gt;1,S$2,T$2)</f>
        <v>0.6</v>
      </c>
      <c r="G230" s="29">
        <f t="shared" ca="1" si="84"/>
        <v>771209.93226188025</v>
      </c>
      <c r="H230" s="8">
        <f t="shared" ca="1" si="92"/>
        <v>5475590.5190593498</v>
      </c>
      <c r="I230" s="8">
        <f t="shared" ca="1" si="93"/>
        <v>178993339.15313861</v>
      </c>
      <c r="J230" s="8">
        <f t="shared" ca="1" si="94"/>
        <v>52026.473741153983</v>
      </c>
      <c r="K230" s="12">
        <f t="shared" ca="1" si="95"/>
        <v>0.92892385433411095</v>
      </c>
      <c r="L230" s="48"/>
      <c r="M230" s="38">
        <f ca="1">IF(AND(I$2&gt;0,R223&lt;F223),0,IF(AND(N230&gt;=L$6,I$2&gt;0),0,IF(OR(AND(N230&gt;=C$1,N230&lt;D$1),N230&gt;=E$1),0,1)))</f>
        <v>0</v>
      </c>
      <c r="N230" s="178">
        <f t="shared" si="106"/>
        <v>44137</v>
      </c>
      <c r="O230" s="11">
        <f t="shared" ca="1" si="85"/>
        <v>0.52645099750923119</v>
      </c>
      <c r="P230" s="11" t="str">
        <f t="shared" si="86"/>
        <v/>
      </c>
      <c r="Q230" s="11">
        <f t="shared" ca="1" si="96"/>
        <v>0.6</v>
      </c>
      <c r="R230" s="32">
        <f t="shared" ca="1" si="97"/>
        <v>0.10671927668129363</v>
      </c>
      <c r="S230" s="32">
        <v>4.9818489417379191E-4</v>
      </c>
      <c r="T230" s="32">
        <f t="shared" ca="1" si="87"/>
        <v>1.610467799723338E-2</v>
      </c>
      <c r="U230" s="32">
        <f t="shared" si="88"/>
        <v>0.14084507042253522</v>
      </c>
      <c r="V230" s="32">
        <f t="shared" si="98"/>
        <v>0.6</v>
      </c>
      <c r="W230" s="8">
        <f t="shared" ca="1" si="89"/>
        <v>439330.66936406278</v>
      </c>
      <c r="X230" s="8">
        <f t="shared" ca="1" si="101"/>
        <v>173957079.30344331</v>
      </c>
      <c r="Y230" s="22">
        <f t="shared" ca="1" si="90"/>
        <v>0.47354900249076881</v>
      </c>
      <c r="Z230" s="8">
        <f t="shared" ca="1" si="99"/>
        <v>5475590.5190593498</v>
      </c>
      <c r="AA230" s="12">
        <f t="shared" ca="1" si="100"/>
        <v>1.1428281613311717</v>
      </c>
      <c r="AB230" s="158">
        <f t="shared" si="102"/>
        <v>167800</v>
      </c>
      <c r="AC230" s="160">
        <f t="shared" si="103"/>
        <v>2.3220000000000275E-2</v>
      </c>
      <c r="AD230" s="162">
        <f t="shared" ca="1" si="104"/>
        <v>0.92986351379757282</v>
      </c>
      <c r="AE230" s="162">
        <f t="shared" ca="1" si="105"/>
        <v>0.69159025513023908</v>
      </c>
      <c r="AF230" s="85">
        <v>5.8085959988597843E-4</v>
      </c>
      <c r="AG230" s="85">
        <v>1.0822061293180248E-2</v>
      </c>
      <c r="AH230" s="85">
        <v>6.286248369329865E-4</v>
      </c>
    </row>
    <row r="231" spans="1:34">
      <c r="A231" s="7">
        <f t="shared" si="82"/>
        <v>44138</v>
      </c>
      <c r="B231" s="8">
        <f t="shared" ca="1" si="91"/>
        <v>25261500.551244054</v>
      </c>
      <c r="C231" s="144">
        <f t="shared" si="83"/>
        <v>0</v>
      </c>
      <c r="D231" s="136"/>
      <c r="E231" s="136"/>
      <c r="F231" s="78">
        <f ca="1">IF(AD230&gt;1,0,IF(AE230&gt;=1,U$2,T$2))</f>
        <v>0.6</v>
      </c>
      <c r="G231" s="29">
        <f t="shared" ca="1" si="84"/>
        <v>760503.46625205176</v>
      </c>
      <c r="H231" s="8">
        <f t="shared" ca="1" si="92"/>
        <v>5399574.610389567</v>
      </c>
      <c r="I231" s="8">
        <f t="shared" ca="1" si="93"/>
        <v>179356653.9138329</v>
      </c>
      <c r="J231" s="8">
        <f t="shared" ca="1" si="94"/>
        <v>51171.093055532467</v>
      </c>
      <c r="K231" s="12">
        <f t="shared" ca="1" si="95"/>
        <v>0.92679755806284747</v>
      </c>
      <c r="L231" s="48"/>
      <c r="M231" s="38">
        <f ca="1">IF(AND(I$2&gt;0,R224&lt;F224-0.02),0,IF(AND(N231&gt;=L$7,I$2&gt;0),0,IF(OR(AND(N231&gt;=C$1,N231&lt;D$1),N231&gt;=E$1),0,1)))</f>
        <v>0</v>
      </c>
      <c r="N231" s="178">
        <f t="shared" si="106"/>
        <v>44138</v>
      </c>
      <c r="O231" s="11">
        <f t="shared" ca="1" si="85"/>
        <v>0.52751957033480268</v>
      </c>
      <c r="P231" s="11" t="str">
        <f t="shared" si="86"/>
        <v/>
      </c>
      <c r="Q231" s="11">
        <f t="shared" ca="1" si="96"/>
        <v>0.6</v>
      </c>
      <c r="R231" s="32">
        <f t="shared" ca="1" si="97"/>
        <v>0.10491419025809215</v>
      </c>
      <c r="S231" s="32">
        <v>4.9817427406833865E-4</v>
      </c>
      <c r="T231" s="32">
        <f t="shared" ca="1" si="87"/>
        <v>1.5881101795263433E-2</v>
      </c>
      <c r="U231" s="32">
        <f t="shared" si="88"/>
        <v>0.14084507042253522</v>
      </c>
      <c r="V231" s="32">
        <f t="shared" si="98"/>
        <v>0.6</v>
      </c>
      <c r="W231" s="8">
        <f t="shared" ca="1" si="89"/>
        <v>429050.62543132191</v>
      </c>
      <c r="X231" s="8">
        <f t="shared" ca="1" si="101"/>
        <v>174386129.92887464</v>
      </c>
      <c r="Y231" s="22">
        <f t="shared" ca="1" si="90"/>
        <v>0.47248042966519732</v>
      </c>
      <c r="Z231" s="8">
        <f t="shared" ca="1" si="99"/>
        <v>5399574.610389567</v>
      </c>
      <c r="AA231" s="12">
        <f t="shared" ca="1" si="100"/>
        <v>1.1428281613311717</v>
      </c>
      <c r="AB231" s="158">
        <f t="shared" si="102"/>
        <v>168100</v>
      </c>
      <c r="AC231" s="160">
        <f t="shared" si="103"/>
        <v>2.3190000000000276E-2</v>
      </c>
      <c r="AD231" s="162">
        <f t="shared" ca="1" si="104"/>
        <v>0.92786070619847916</v>
      </c>
      <c r="AE231" s="162">
        <f t="shared" ca="1" si="105"/>
        <v>0.69159025513023908</v>
      </c>
      <c r="AF231" s="85">
        <v>5.8233300465283192E-4</v>
      </c>
      <c r="AG231" s="85">
        <v>1.0813608852342636E-2</v>
      </c>
      <c r="AH231" s="85">
        <v>6.2859720073745145E-4</v>
      </c>
    </row>
    <row r="232" spans="1:34">
      <c r="A232" s="7">
        <f t="shared" si="82"/>
        <v>44139</v>
      </c>
      <c r="B232" s="8">
        <f t="shared" ca="1" si="91"/>
        <v>25311845.74805982</v>
      </c>
      <c r="C232" s="144">
        <f t="shared" si="83"/>
        <v>0</v>
      </c>
      <c r="D232" s="136"/>
      <c r="E232" s="136"/>
      <c r="F232" s="78">
        <f ca="1">IF(AD231&gt;1,S$2,T$2)</f>
        <v>0.6</v>
      </c>
      <c r="G232" s="29">
        <f t="shared" ca="1" si="84"/>
        <v>750418.99751411111</v>
      </c>
      <c r="H232" s="8">
        <f t="shared" ca="1" si="92"/>
        <v>5327974.8823501887</v>
      </c>
      <c r="I232" s="8">
        <f t="shared" ca="1" si="93"/>
        <v>179714104.81122485</v>
      </c>
      <c r="J232" s="8">
        <f t="shared" ca="1" si="94"/>
        <v>50345.19681576662</v>
      </c>
      <c r="K232" s="12">
        <f t="shared" ca="1" si="95"/>
        <v>0.92470622077749176</v>
      </c>
      <c r="L232" s="48"/>
      <c r="M232" s="38">
        <f ca="1">IF(AND(I$2&gt;0,R225&lt;F225-0.04),0,IF(AND(N232&gt;=L$8,I$2&gt;0),0,IF(OR(AND(N232&gt;=C$1,N232&lt;D$1),N232&gt;=E$1),0,1)))</f>
        <v>0</v>
      </c>
      <c r="N232" s="178">
        <f t="shared" si="106"/>
        <v>44139</v>
      </c>
      <c r="O232" s="11">
        <f t="shared" ca="1" si="85"/>
        <v>0.52857089650360245</v>
      </c>
      <c r="P232" s="11" t="str">
        <f t="shared" si="86"/>
        <v/>
      </c>
      <c r="Q232" s="11">
        <f t="shared" ca="1" si="96"/>
        <v>0.6</v>
      </c>
      <c r="R232" s="32">
        <f t="shared" ca="1" si="97"/>
        <v>0.10320489300728634</v>
      </c>
      <c r="S232" s="32">
        <v>4.9816365559074026E-4</v>
      </c>
      <c r="T232" s="32">
        <f t="shared" ca="1" si="87"/>
        <v>1.5670514359853498E-2</v>
      </c>
      <c r="U232" s="32">
        <f t="shared" si="88"/>
        <v>0.14084507042253522</v>
      </c>
      <c r="V232" s="32">
        <f t="shared" si="98"/>
        <v>0.6</v>
      </c>
      <c r="W232" s="8">
        <f t="shared" ca="1" si="89"/>
        <v>418872.21501883242</v>
      </c>
      <c r="X232" s="8">
        <f t="shared" ca="1" si="101"/>
        <v>174805002.14389348</v>
      </c>
      <c r="Y232" s="22">
        <f t="shared" ca="1" si="90"/>
        <v>0.47142910349639755</v>
      </c>
      <c r="Z232" s="8">
        <f t="shared" ca="1" si="99"/>
        <v>5327974.8823501887</v>
      </c>
      <c r="AA232" s="12">
        <f t="shared" ca="1" si="100"/>
        <v>1.1428281613311717</v>
      </c>
      <c r="AB232" s="158">
        <f t="shared" si="102"/>
        <v>168400</v>
      </c>
      <c r="AC232" s="160">
        <f t="shared" si="103"/>
        <v>2.3160000000000278E-2</v>
      </c>
      <c r="AD232" s="162">
        <f t="shared" ca="1" si="104"/>
        <v>0.92575188942016962</v>
      </c>
      <c r="AE232" s="162">
        <f t="shared" ca="1" si="105"/>
        <v>0.69159025513023908</v>
      </c>
      <c r="AF232" s="85">
        <v>5.8252917567895514E-4</v>
      </c>
      <c r="AG232" s="85">
        <v>1.0805188084061505E-2</v>
      </c>
      <c r="AH232" s="85">
        <v>6.2856958889843581E-4</v>
      </c>
    </row>
    <row r="233" spans="1:34">
      <c r="A233" s="7">
        <f t="shared" si="82"/>
        <v>44140</v>
      </c>
      <c r="B233" s="8">
        <f t="shared" ca="1" si="91"/>
        <v>25361411.256287742</v>
      </c>
      <c r="C233" s="144">
        <f t="shared" si="83"/>
        <v>0</v>
      </c>
      <c r="D233" s="136"/>
      <c r="E233" s="136"/>
      <c r="F233" s="78">
        <f ca="1">IF(AD232&gt;1,0,IF(AE232&gt;=1,U$2,T$2))</f>
        <v>0.6</v>
      </c>
      <c r="G233" s="29">
        <f t="shared" ca="1" si="84"/>
        <v>740988.41911966237</v>
      </c>
      <c r="H233" s="8">
        <f t="shared" ca="1" si="92"/>
        <v>5261017.7757496024</v>
      </c>
      <c r="I233" s="8">
        <f t="shared" ca="1" si="93"/>
        <v>180066019.9196431</v>
      </c>
      <c r="J233" s="8">
        <f t="shared" ca="1" si="94"/>
        <v>49565.508227921979</v>
      </c>
      <c r="K233" s="12">
        <f t="shared" ca="1" si="95"/>
        <v>0.9226486374633126</v>
      </c>
      <c r="L233" s="48"/>
      <c r="M233" s="38">
        <f ca="1">IF(AND(I$2&gt;0,R226&lt;F226-0.06),0,IF(AND(N233&gt;=L$9,I$2&gt;0),0,IF(OR(AND(N233&gt;=C$1,N233&lt;D$1),N233&gt;=E$1),0,1)))</f>
        <v>0</v>
      </c>
      <c r="N233" s="178">
        <f t="shared" si="106"/>
        <v>44140</v>
      </c>
      <c r="O233" s="11">
        <f t="shared" ca="1" si="85"/>
        <v>0.52960594094012681</v>
      </c>
      <c r="P233" s="11" t="str">
        <f t="shared" si="86"/>
        <v/>
      </c>
      <c r="Q233" s="11">
        <f t="shared" ca="1" si="96"/>
        <v>0.6</v>
      </c>
      <c r="R233" s="32">
        <f t="shared" ca="1" si="97"/>
        <v>0.10159491484432719</v>
      </c>
      <c r="S233" s="32">
        <v>4.9815303874016351E-4</v>
      </c>
      <c r="T233" s="32">
        <f t="shared" ca="1" si="87"/>
        <v>1.5473581693381184E-2</v>
      </c>
      <c r="U233" s="32">
        <f t="shared" si="88"/>
        <v>0.14084507042253522</v>
      </c>
      <c r="V233" s="32">
        <f t="shared" si="98"/>
        <v>0.6</v>
      </c>
      <c r="W233" s="8">
        <f t="shared" ca="1" si="89"/>
        <v>408835.84786336188</v>
      </c>
      <c r="X233" s="8">
        <f t="shared" ca="1" si="101"/>
        <v>175213837.99175686</v>
      </c>
      <c r="Y233" s="22">
        <f t="shared" ca="1" si="90"/>
        <v>0.47039405905987319</v>
      </c>
      <c r="Z233" s="8">
        <f t="shared" ca="1" si="99"/>
        <v>5261017.7757496024</v>
      </c>
      <c r="AA233" s="12">
        <f t="shared" ca="1" si="100"/>
        <v>1.1428281613311717</v>
      </c>
      <c r="AB233" s="158">
        <f t="shared" si="102"/>
        <v>168700</v>
      </c>
      <c r="AC233" s="160">
        <f t="shared" si="103"/>
        <v>2.3130000000000279E-2</v>
      </c>
      <c r="AD233" s="162">
        <f t="shared" ca="1" si="104"/>
        <v>0.92367742912040218</v>
      </c>
      <c r="AE233" s="162">
        <f t="shared" ca="1" si="105"/>
        <v>0.69159025513023908</v>
      </c>
      <c r="AF233" s="85">
        <v>5.8401014886976996E-4</v>
      </c>
      <c r="AG233" s="85">
        <v>1.0796798783114264E-2</v>
      </c>
      <c r="AH233" s="85">
        <v>6.2854199914113955E-4</v>
      </c>
    </row>
    <row r="234" spans="1:34">
      <c r="A234" s="7">
        <f t="shared" si="82"/>
        <v>44141</v>
      </c>
      <c r="B234" s="8">
        <f t="shared" ca="1" si="91"/>
        <v>25410244.967378944</v>
      </c>
      <c r="C234" s="144">
        <f t="shared" si="83"/>
        <v>0</v>
      </c>
      <c r="D234" s="136"/>
      <c r="E234" s="136"/>
      <c r="F234" s="78">
        <f ca="1">IF(AD233&gt;1,S$2,T$2)</f>
        <v>0.6</v>
      </c>
      <c r="G234" s="29">
        <f t="shared" ca="1" si="84"/>
        <v>732239.61642729386</v>
      </c>
      <c r="H234" s="8">
        <f t="shared" ca="1" si="92"/>
        <v>5198901.276633786</v>
      </c>
      <c r="I234" s="8">
        <f t="shared" ca="1" si="93"/>
        <v>180412739.26839066</v>
      </c>
      <c r="J234" s="8">
        <f t="shared" ca="1" si="94"/>
        <v>48833.711091203608</v>
      </c>
      <c r="K234" s="12">
        <f t="shared" ca="1" si="95"/>
        <v>0.92062291963641041</v>
      </c>
      <c r="L234" s="48"/>
      <c r="M234" s="39">
        <f ca="1">IF(AND(I$2&gt;0,R227&lt;F227-0.1),0,IF(AND(N234&gt;=L$10,I$2&gt;0),0,IF(OR(AND(N234&gt;=C$1,N234&lt;D$1),N234&gt;=E$1),0,1)))</f>
        <v>0</v>
      </c>
      <c r="N234" s="178">
        <f t="shared" si="106"/>
        <v>44141</v>
      </c>
      <c r="O234" s="11">
        <f t="shared" ca="1" si="85"/>
        <v>0.53062570373056073</v>
      </c>
      <c r="P234" s="11" t="str">
        <f t="shared" si="86"/>
        <v/>
      </c>
      <c r="Q234" s="11">
        <f t="shared" ca="1" si="96"/>
        <v>0.6</v>
      </c>
      <c r="R234" s="32">
        <f t="shared" ca="1" si="97"/>
        <v>0.10008719017438279</v>
      </c>
      <c r="S234" s="32">
        <v>4.9814242351585544E-4</v>
      </c>
      <c r="T234" s="32">
        <f t="shared" ca="1" si="87"/>
        <v>1.529088610774643E-2</v>
      </c>
      <c r="U234" s="32">
        <f t="shared" si="88"/>
        <v>0.14084507042253522</v>
      </c>
      <c r="V234" s="32">
        <f t="shared" si="98"/>
        <v>0.6</v>
      </c>
      <c r="W234" s="8">
        <f t="shared" ca="1" si="89"/>
        <v>398988.93813997123</v>
      </c>
      <c r="X234" s="8">
        <f t="shared" ca="1" si="101"/>
        <v>175612826.92989683</v>
      </c>
      <c r="Y234" s="22">
        <f t="shared" ca="1" si="90"/>
        <v>0.46937429626943927</v>
      </c>
      <c r="Z234" s="8">
        <f t="shared" ca="1" si="99"/>
        <v>5198901.276633786</v>
      </c>
      <c r="AA234" s="12">
        <f t="shared" ca="1" si="100"/>
        <v>1.1428281613311717</v>
      </c>
      <c r="AB234" s="158">
        <f t="shared" si="102"/>
        <v>169000</v>
      </c>
      <c r="AC234" s="160">
        <f t="shared" si="103"/>
        <v>2.310000000000028E-2</v>
      </c>
      <c r="AD234" s="162">
        <f t="shared" ca="1" si="104"/>
        <v>0.92163577854986145</v>
      </c>
      <c r="AE234" s="162">
        <f t="shared" ca="1" si="105"/>
        <v>0.69159025513023908</v>
      </c>
      <c r="AF234" s="85">
        <v>5.8421617066063095E-4</v>
      </c>
      <c r="AG234" s="85">
        <v>1.0788440747591119E-2</v>
      </c>
      <c r="AH234" s="85">
        <v>6.2851442947488918E-4</v>
      </c>
    </row>
    <row r="235" spans="1:34">
      <c r="A235" s="7">
        <f t="shared" si="82"/>
        <v>44142</v>
      </c>
      <c r="B235" s="8">
        <f t="shared" ca="1" si="91"/>
        <v>25458396.151203856</v>
      </c>
      <c r="C235" s="144">
        <f t="shared" si="83"/>
        <v>0</v>
      </c>
      <c r="D235" s="136"/>
      <c r="E235" s="136"/>
      <c r="F235" s="78">
        <f ca="1">IF(AD234&gt;1,0,IF(AE234&gt;=1,U$2,T$2))</f>
        <v>0.6</v>
      </c>
      <c r="G235" s="29">
        <f t="shared" ca="1" si="84"/>
        <v>724195.17516206705</v>
      </c>
      <c r="H235" s="8">
        <f t="shared" ca="1" si="92"/>
        <v>5141785.7436506758</v>
      </c>
      <c r="I235" s="8">
        <f t="shared" ca="1" si="93"/>
        <v>180754612.67354751</v>
      </c>
      <c r="J235" s="8">
        <f t="shared" ca="1" si="94"/>
        <v>48151.18382491004</v>
      </c>
      <c r="K235" s="12">
        <f t="shared" ca="1" si="95"/>
        <v>0.91862710999684538</v>
      </c>
      <c r="L235" s="48"/>
      <c r="M235" s="47">
        <f ca="1">IF(AND(I$2&gt;0,R228&lt;F228-0.12),0,IF(AND(N235&gt;=L$4,I$2&gt;0),0,IF(OR(AND(N235&gt;=C$1,N235&lt;D$1),N235&gt;=E$1),0,1)))</f>
        <v>0</v>
      </c>
      <c r="N235" s="178">
        <f t="shared" si="106"/>
        <v>44142</v>
      </c>
      <c r="O235" s="11">
        <f t="shared" ca="1" si="85"/>
        <v>0.53163121374572797</v>
      </c>
      <c r="P235" s="11" t="str">
        <f t="shared" si="86"/>
        <v/>
      </c>
      <c r="Q235" s="11">
        <f t="shared" ca="1" si="96"/>
        <v>0.6</v>
      </c>
      <c r="R235" s="32">
        <f t="shared" ca="1" si="97"/>
        <v>9.868389067329647E-2</v>
      </c>
      <c r="S235" s="32">
        <v>4.9813180991712942E-4</v>
      </c>
      <c r="T235" s="32">
        <f t="shared" ca="1" si="87"/>
        <v>1.5122899246031399E-2</v>
      </c>
      <c r="U235" s="32">
        <f t="shared" si="88"/>
        <v>0.14084507042253522</v>
      </c>
      <c r="V235" s="32">
        <f t="shared" si="98"/>
        <v>0.6</v>
      </c>
      <c r="W235" s="8">
        <f t="shared" ca="1" si="89"/>
        <v>389328.45748834021</v>
      </c>
      <c r="X235" s="8">
        <f t="shared" ca="1" si="101"/>
        <v>176002155.38738516</v>
      </c>
      <c r="Y235" s="22">
        <f t="shared" ca="1" si="90"/>
        <v>0.46836878625427203</v>
      </c>
      <c r="Z235" s="8">
        <f t="shared" ca="1" si="99"/>
        <v>5141785.7436506758</v>
      </c>
      <c r="AA235" s="12">
        <f t="shared" ca="1" si="100"/>
        <v>1.1428281613311717</v>
      </c>
      <c r="AB235" s="158">
        <f t="shared" si="102"/>
        <v>169300</v>
      </c>
      <c r="AC235" s="160">
        <f t="shared" si="103"/>
        <v>2.3070000000000281E-2</v>
      </c>
      <c r="AD235" s="162">
        <f t="shared" ca="1" si="104"/>
        <v>0.91962501481662784</v>
      </c>
      <c r="AE235" s="162">
        <f t="shared" ca="1" si="105"/>
        <v>0.69159025513023908</v>
      </c>
      <c r="AF235" s="85">
        <v>5.8296503229068744E-4</v>
      </c>
      <c r="AG235" s="85">
        <v>1.0780113778696612E-2</v>
      </c>
      <c r="AH235" s="85">
        <v>6.2848687815763346E-4</v>
      </c>
    </row>
    <row r="236" spans="1:34">
      <c r="A236" s="7">
        <f t="shared" si="82"/>
        <v>44143</v>
      </c>
      <c r="B236" s="8">
        <f t="shared" ca="1" si="91"/>
        <v>25505915.102691911</v>
      </c>
      <c r="C236" s="144">
        <f t="shared" si="83"/>
        <v>0</v>
      </c>
      <c r="D236" s="136"/>
      <c r="E236" s="136"/>
      <c r="F236" s="78">
        <f ca="1">IF(AD235&gt;1,0,IF(AE235&gt;=1,U$2,T$2))</f>
        <v>0.6</v>
      </c>
      <c r="G236" s="29">
        <f t="shared" ca="1" si="84"/>
        <v>716879.13263768109</v>
      </c>
      <c r="H236" s="8">
        <f t="shared" ca="1" si="92"/>
        <v>5089841.8417275352</v>
      </c>
      <c r="I236" s="8">
        <f t="shared" ca="1" si="93"/>
        <v>181091997.22911271</v>
      </c>
      <c r="J236" s="8">
        <f t="shared" ca="1" si="94"/>
        <v>47518.951488056351</v>
      </c>
      <c r="K236" s="12">
        <f t="shared" ca="1" si="95"/>
        <v>0.91665919490936099</v>
      </c>
      <c r="L236" s="48"/>
      <c r="M236" s="46">
        <f ca="1">IF(AND(I$2&gt;0,R229&lt;F229-0.12),0,IF(AND(N236&gt;=L$5,I$2&gt;0),0,IF(OR(AND(N236&gt;=C$1,N236&lt;D$1),N236&gt;=E$1),0,1)))</f>
        <v>0</v>
      </c>
      <c r="N236" s="178">
        <f t="shared" si="106"/>
        <v>44143</v>
      </c>
      <c r="O236" s="11">
        <f t="shared" ca="1" si="85"/>
        <v>0.53262352126209622</v>
      </c>
      <c r="P236" s="11" t="str">
        <f t="shared" si="86"/>
        <v/>
      </c>
      <c r="Q236" s="11">
        <f t="shared" ca="1" si="96"/>
        <v>0.6</v>
      </c>
      <c r="R236" s="32">
        <f t="shared" ca="1" si="97"/>
        <v>9.7387353867761636E-2</v>
      </c>
      <c r="S236" s="32">
        <v>4.9812119794335444E-4</v>
      </c>
      <c r="T236" s="32">
        <f t="shared" ca="1" si="87"/>
        <v>1.4970123063904515E-2</v>
      </c>
      <c r="U236" s="32">
        <f t="shared" si="88"/>
        <v>0.14084507042253522</v>
      </c>
      <c r="V236" s="32">
        <f t="shared" si="98"/>
        <v>0.6</v>
      </c>
      <c r="W236" s="8">
        <f t="shared" ca="1" si="89"/>
        <v>379847.60938850674</v>
      </c>
      <c r="X236" s="8">
        <f t="shared" ca="1" si="101"/>
        <v>176382002.99677366</v>
      </c>
      <c r="Y236" s="22">
        <f t="shared" ca="1" si="90"/>
        <v>0.46737647873790378</v>
      </c>
      <c r="Z236" s="8">
        <f t="shared" ca="1" si="99"/>
        <v>5089841.8417275352</v>
      </c>
      <c r="AA236" s="12">
        <f t="shared" ca="1" si="100"/>
        <v>1.1428281613311717</v>
      </c>
      <c r="AB236" s="158">
        <f t="shared" si="102"/>
        <v>169600</v>
      </c>
      <c r="AC236" s="160">
        <f t="shared" si="103"/>
        <v>2.3040000000000282E-2</v>
      </c>
      <c r="AD236" s="162">
        <f t="shared" ca="1" si="104"/>
        <v>0.91764315245310324</v>
      </c>
      <c r="AE236" s="162">
        <f t="shared" ca="1" si="105"/>
        <v>0.69159025513023908</v>
      </c>
      <c r="AF236" s="85">
        <v>5.8445872966645231E-4</v>
      </c>
      <c r="AG236" s="85">
        <v>1.0771817680570341E-2</v>
      </c>
      <c r="AH236" s="85">
        <v>6.2845934366487373E-4</v>
      </c>
    </row>
    <row r="237" spans="1:34">
      <c r="A237" s="7">
        <f t="shared" si="82"/>
        <v>44144</v>
      </c>
      <c r="B237" s="8">
        <f t="shared" ca="1" si="91"/>
        <v>25552853.234732695</v>
      </c>
      <c r="C237" s="144">
        <f t="shared" si="83"/>
        <v>0</v>
      </c>
      <c r="D237" s="136"/>
      <c r="E237" s="136"/>
      <c r="F237" s="78">
        <f ca="1">IF(AD236&gt;1,S$2,T$2)</f>
        <v>0.6</v>
      </c>
      <c r="G237" s="29">
        <f t="shared" ca="1" si="84"/>
        <v>710317.60138430924</v>
      </c>
      <c r="H237" s="8">
        <f t="shared" ca="1" si="92"/>
        <v>5043254.9698285954</v>
      </c>
      <c r="I237" s="8">
        <f t="shared" ca="1" si="93"/>
        <v>181425257.9666023</v>
      </c>
      <c r="J237" s="8">
        <f t="shared" ca="1" si="94"/>
        <v>46938.132040784127</v>
      </c>
      <c r="K237" s="12">
        <f t="shared" ca="1" si="95"/>
        <v>0.91471711884504614</v>
      </c>
      <c r="L237" s="48"/>
      <c r="M237" s="38">
        <f ca="1">IF(AND(I$2&gt;0,R230&lt;F230),0,IF(AND(N237&gt;=L$6,I$2&gt;0),0,IF(OR(AND(N237&gt;=C$1,N237&lt;D$1),N237&gt;=E$1),0,1)))</f>
        <v>0</v>
      </c>
      <c r="N237" s="178">
        <f t="shared" si="106"/>
        <v>44144</v>
      </c>
      <c r="O237" s="11">
        <f t="shared" ca="1" si="85"/>
        <v>0.53360369990177148</v>
      </c>
      <c r="P237" s="11" t="str">
        <f t="shared" si="86"/>
        <v/>
      </c>
      <c r="Q237" s="11">
        <f t="shared" ca="1" si="96"/>
        <v>0.6</v>
      </c>
      <c r="R237" s="32">
        <f t="shared" ca="1" si="97"/>
        <v>9.620016484904742E-2</v>
      </c>
      <c r="S237" s="32">
        <v>4.9811058759394503E-4</v>
      </c>
      <c r="T237" s="32">
        <f t="shared" ca="1" si="87"/>
        <v>1.4833102852437045E-2</v>
      </c>
      <c r="U237" s="32">
        <f t="shared" si="88"/>
        <v>0.14084507042253522</v>
      </c>
      <c r="V237" s="32">
        <f t="shared" si="98"/>
        <v>0.6</v>
      </c>
      <c r="W237" s="8">
        <f t="shared" ca="1" si="89"/>
        <v>370540.48247487994</v>
      </c>
      <c r="X237" s="8">
        <f t="shared" ca="1" si="101"/>
        <v>176752543.47924855</v>
      </c>
      <c r="Y237" s="22">
        <f t="shared" ca="1" si="90"/>
        <v>0.46639630009822852</v>
      </c>
      <c r="Z237" s="8">
        <f t="shared" ca="1" si="99"/>
        <v>5043254.9698285954</v>
      </c>
      <c r="AA237" s="12">
        <f t="shared" ca="1" si="100"/>
        <v>1.1428281613311717</v>
      </c>
      <c r="AB237" s="158">
        <f t="shared" si="102"/>
        <v>169900</v>
      </c>
      <c r="AC237" s="160">
        <f t="shared" si="103"/>
        <v>2.3010000000000284E-2</v>
      </c>
      <c r="AD237" s="162">
        <f t="shared" ca="1" si="104"/>
        <v>0.91568815687720351</v>
      </c>
      <c r="AE237" s="162">
        <f t="shared" ca="1" si="105"/>
        <v>0.69159025513023908</v>
      </c>
      <c r="AF237" s="85">
        <v>5.8601702460688509E-4</v>
      </c>
      <c r="AG237" s="85">
        <v>1.0763552260124907E-2</v>
      </c>
      <c r="AH237" s="85">
        <v>6.2843182466247442E-4</v>
      </c>
    </row>
    <row r="238" spans="1:34">
      <c r="A238" s="7">
        <f t="shared" si="82"/>
        <v>44145</v>
      </c>
      <c r="B238" s="8">
        <f t="shared" ca="1" si="91"/>
        <v>25599263.211147208</v>
      </c>
      <c r="C238" s="144">
        <f t="shared" si="83"/>
        <v>0</v>
      </c>
      <c r="D238" s="136"/>
      <c r="E238" s="136"/>
      <c r="F238" s="78">
        <f ca="1">IF(AD237&gt;1,0,IF(AE237&gt;=1,U$2,T$2))</f>
        <v>0.6</v>
      </c>
      <c r="G238" s="29">
        <f t="shared" ca="1" si="84"/>
        <v>704538.77745024732</v>
      </c>
      <c r="H238" s="8">
        <f t="shared" ca="1" si="92"/>
        <v>5002225.3198967557</v>
      </c>
      <c r="I238" s="8">
        <f t="shared" ca="1" si="93"/>
        <v>181754768.79914534</v>
      </c>
      <c r="J238" s="8">
        <f t="shared" ca="1" si="94"/>
        <v>46409.976414512807</v>
      </c>
      <c r="K238" s="12">
        <f t="shared" ca="1" si="95"/>
        <v>0.9127987805845108</v>
      </c>
      <c r="L238" s="48"/>
      <c r="M238" s="38">
        <f ca="1">IF(AND(I$2&gt;0,R231&lt;F231-0.02),0,IF(AND(N238&gt;=L$7,I$2&gt;0),0,IF(OR(AND(N238&gt;=C$1,N238&lt;D$1),N238&gt;=E$1),0,1)))</f>
        <v>0</v>
      </c>
      <c r="N238" s="178">
        <f t="shared" si="106"/>
        <v>44145</v>
      </c>
      <c r="O238" s="11">
        <f t="shared" ca="1" si="85"/>
        <v>0.53457284940925098</v>
      </c>
      <c r="P238" s="11" t="str">
        <f t="shared" si="86"/>
        <v/>
      </c>
      <c r="Q238" s="11">
        <f t="shared" ca="1" si="96"/>
        <v>0.6</v>
      </c>
      <c r="R238" s="32">
        <f t="shared" ca="1" si="97"/>
        <v>9.5125153383119179E-2</v>
      </c>
      <c r="S238" s="32">
        <v>4.9809997886835443E-4</v>
      </c>
      <c r="T238" s="32">
        <f t="shared" ca="1" si="87"/>
        <v>1.4712427411461046E-2</v>
      </c>
      <c r="U238" s="32">
        <f t="shared" si="88"/>
        <v>0.14084507042253522</v>
      </c>
      <c r="V238" s="32">
        <f t="shared" si="98"/>
        <v>0.6</v>
      </c>
      <c r="W238" s="8">
        <f t="shared" ca="1" si="89"/>
        <v>361402.21554574091</v>
      </c>
      <c r="X238" s="8">
        <f t="shared" ca="1" si="101"/>
        <v>177113945.6947943</v>
      </c>
      <c r="Y238" s="22">
        <f t="shared" ca="1" si="90"/>
        <v>0.46542715059074902</v>
      </c>
      <c r="Z238" s="8">
        <f t="shared" ca="1" si="99"/>
        <v>5002225.3198967557</v>
      </c>
      <c r="AA238" s="12">
        <f t="shared" ca="1" si="100"/>
        <v>1.1428281613311717</v>
      </c>
      <c r="AB238" s="158">
        <f t="shared" si="102"/>
        <v>170200</v>
      </c>
      <c r="AC238" s="160">
        <f t="shared" si="103"/>
        <v>2.2980000000000285E-2</v>
      </c>
      <c r="AD238" s="162">
        <f t="shared" ca="1" si="104"/>
        <v>0.91375794971477853</v>
      </c>
      <c r="AE238" s="162">
        <f t="shared" ca="1" si="105"/>
        <v>0.69159025513023908</v>
      </c>
      <c r="AF238" s="85">
        <v>5.8761149186842569E-4</v>
      </c>
      <c r="AG238" s="85">
        <v>1.0755317326899305E-2</v>
      </c>
      <c r="AH238" s="85">
        <v>6.2840431998287109E-4</v>
      </c>
    </row>
    <row r="239" spans="1:34">
      <c r="A239" s="7">
        <f t="shared" si="82"/>
        <v>44146</v>
      </c>
      <c r="B239" s="8">
        <f t="shared" ca="1" si="91"/>
        <v>25645199.078070857</v>
      </c>
      <c r="C239" s="144">
        <f t="shared" si="83"/>
        <v>0</v>
      </c>
      <c r="D239" s="136"/>
      <c r="E239" s="136"/>
      <c r="F239" s="78">
        <f ca="1">IF(AD238&gt;1,S$2,T$2)</f>
        <v>0.6</v>
      </c>
      <c r="G239" s="29">
        <f t="shared" ca="1" si="84"/>
        <v>699572.92387449637</v>
      </c>
      <c r="H239" s="8">
        <f t="shared" ca="1" si="92"/>
        <v>4966967.7595089236</v>
      </c>
      <c r="I239" s="8">
        <f t="shared" ca="1" si="93"/>
        <v>182080913.45430326</v>
      </c>
      <c r="J239" s="8">
        <f t="shared" ca="1" si="94"/>
        <v>45935.866923649133</v>
      </c>
      <c r="K239" s="12">
        <f t="shared" ca="1" si="95"/>
        <v>0.91090202778341622</v>
      </c>
      <c r="L239" s="48"/>
      <c r="M239" s="38">
        <f ca="1">IF(AND(I$2&gt;0,R232&lt;F232-0.04),0,IF(AND(N239&gt;=L$8,I$2&gt;0),0,IF(OR(AND(N239&gt;=C$1,N239&lt;D$1),N239&gt;=E$1),0,1)))</f>
        <v>0</v>
      </c>
      <c r="N239" s="178">
        <f t="shared" si="106"/>
        <v>44146</v>
      </c>
      <c r="O239" s="11">
        <f t="shared" ca="1" si="85"/>
        <v>0.53553209839500959</v>
      </c>
      <c r="P239" s="11" t="str">
        <f t="shared" si="86"/>
        <v/>
      </c>
      <c r="Q239" s="11">
        <f t="shared" ca="1" si="96"/>
        <v>0.6</v>
      </c>
      <c r="R239" s="32">
        <f t="shared" ca="1" si="97"/>
        <v>9.4165387700409928E-2</v>
      </c>
      <c r="S239" s="32">
        <v>4.9808937176606754E-4</v>
      </c>
      <c r="T239" s="32">
        <f t="shared" ca="1" si="87"/>
        <v>1.4608728704438011E-2</v>
      </c>
      <c r="U239" s="32">
        <f t="shared" si="88"/>
        <v>0.14084507042253522</v>
      </c>
      <c r="V239" s="32">
        <f t="shared" si="98"/>
        <v>0.6</v>
      </c>
      <c r="W239" s="8">
        <f t="shared" ca="1" si="89"/>
        <v>352429.09626421944</v>
      </c>
      <c r="X239" s="8">
        <f t="shared" ca="1" si="101"/>
        <v>177466374.79105851</v>
      </c>
      <c r="Y239" s="22">
        <f t="shared" ca="1" si="90"/>
        <v>0.46446790160499041</v>
      </c>
      <c r="Z239" s="8">
        <f t="shared" ca="1" si="99"/>
        <v>4966967.7595089236</v>
      </c>
      <c r="AA239" s="12">
        <f t="shared" ca="1" si="100"/>
        <v>1.1428281613311717</v>
      </c>
      <c r="AB239" s="158">
        <f t="shared" si="102"/>
        <v>170500</v>
      </c>
      <c r="AC239" s="160">
        <f t="shared" si="103"/>
        <v>2.2950000000000286E-2</v>
      </c>
      <c r="AD239" s="162">
        <f t="shared" ca="1" si="104"/>
        <v>0.91185040418396346</v>
      </c>
      <c r="AE239" s="162">
        <f t="shared" ca="1" si="105"/>
        <v>0.69159025513023908</v>
      </c>
      <c r="AF239" s="85">
        <v>5.8793276172037644E-4</v>
      </c>
      <c r="AG239" s="85">
        <v>1.0747112692926183E-2</v>
      </c>
      <c r="AH239" s="85">
        <v>6.2837682860424971E-4</v>
      </c>
    </row>
    <row r="240" spans="1:34">
      <c r="A240" s="7">
        <f t="shared" si="82"/>
        <v>44147</v>
      </c>
      <c r="B240" s="8">
        <f t="shared" ca="1" si="91"/>
        <v>25690716.391995117</v>
      </c>
      <c r="C240" s="144">
        <f t="shared" si="83"/>
        <v>0</v>
      </c>
      <c r="D240" s="136"/>
      <c r="E240" s="136"/>
      <c r="F240" s="78">
        <f ca="1">IF(AD239&gt;1,0,IF(AE239&gt;=1,U$2,T$2))</f>
        <v>0.6</v>
      </c>
      <c r="G240" s="29">
        <f t="shared" ca="1" si="84"/>
        <v>695452.33691647276</v>
      </c>
      <c r="H240" s="8">
        <f t="shared" ca="1" si="92"/>
        <v>4937711.5921069561</v>
      </c>
      <c r="I240" s="8">
        <f t="shared" ca="1" si="93"/>
        <v>182404086.38316551</v>
      </c>
      <c r="J240" s="8">
        <f t="shared" ca="1" si="94"/>
        <v>45517.313924260867</v>
      </c>
      <c r="K240" s="12">
        <f t="shared" ca="1" si="95"/>
        <v>0.90902465160291712</v>
      </c>
      <c r="L240" s="48"/>
      <c r="M240" s="38">
        <f ca="1">IF(AND(I$2&gt;0,R233&lt;F233-0.06),0,IF(AND(N240&gt;=L$9,I$2&gt;0),0,IF(OR(AND(N240&gt;=C$1,N240&lt;D$1),N240&gt;=E$1),0,1)))</f>
        <v>0</v>
      </c>
      <c r="N240" s="178">
        <f t="shared" si="106"/>
        <v>44147</v>
      </c>
      <c r="O240" s="11">
        <f t="shared" ca="1" si="85"/>
        <v>0.53648260700931028</v>
      </c>
      <c r="P240" s="11" t="str">
        <f t="shared" si="86"/>
        <v/>
      </c>
      <c r="Q240" s="11">
        <f t="shared" ca="1" si="96"/>
        <v>0.6</v>
      </c>
      <c r="R240" s="32">
        <f t="shared" ca="1" si="97"/>
        <v>9.3324166054600435E-2</v>
      </c>
      <c r="S240" s="32">
        <v>4.9807876628659602E-4</v>
      </c>
      <c r="T240" s="32">
        <f t="shared" ca="1" si="87"/>
        <v>1.4522681153255753E-2</v>
      </c>
      <c r="U240" s="32">
        <f t="shared" si="88"/>
        <v>0.14084507042253522</v>
      </c>
      <c r="V240" s="32">
        <f t="shared" si="98"/>
        <v>0.6</v>
      </c>
      <c r="W240" s="8">
        <f t="shared" ca="1" si="89"/>
        <v>343618.63860896474</v>
      </c>
      <c r="X240" s="8">
        <f t="shared" ca="1" si="101"/>
        <v>177809993.42966747</v>
      </c>
      <c r="Y240" s="22">
        <f t="shared" ca="1" si="90"/>
        <v>0.46351739299068972</v>
      </c>
      <c r="Z240" s="8">
        <f t="shared" ca="1" si="99"/>
        <v>4937711.5921069561</v>
      </c>
      <c r="AA240" s="12">
        <f t="shared" ca="1" si="100"/>
        <v>1.1428281613311717</v>
      </c>
      <c r="AB240" s="158">
        <f t="shared" si="102"/>
        <v>170800</v>
      </c>
      <c r="AC240" s="160">
        <f t="shared" si="103"/>
        <v>2.2920000000000287E-2</v>
      </c>
      <c r="AD240" s="162">
        <f t="shared" ca="1" si="104"/>
        <v>0.90996333969316667</v>
      </c>
      <c r="AE240" s="162">
        <f t="shared" ca="1" si="105"/>
        <v>0.69159025513023908</v>
      </c>
      <c r="AF240" s="85">
        <v>5.8826182995057677E-4</v>
      </c>
      <c r="AG240" s="85">
        <v>1.0738938172611543E-2</v>
      </c>
      <c r="AH240" s="85">
        <v>6.2834934963232792E-4</v>
      </c>
    </row>
    <row r="241" spans="1:34">
      <c r="A241" s="7">
        <f t="shared" si="82"/>
        <v>44148</v>
      </c>
      <c r="B241" s="8">
        <f t="shared" ca="1" si="91"/>
        <v>25735872.343300253</v>
      </c>
      <c r="C241" s="144">
        <f t="shared" si="83"/>
        <v>0</v>
      </c>
      <c r="D241" s="136"/>
      <c r="E241" s="136"/>
      <c r="F241" s="78">
        <f ca="1">IF(AD240&gt;1,S$2,T$2)</f>
        <v>0.6</v>
      </c>
      <c r="G241" s="29">
        <f t="shared" ca="1" si="84"/>
        <v>692211.29686823522</v>
      </c>
      <c r="H241" s="8">
        <f t="shared" ca="1" si="92"/>
        <v>4914700.20776447</v>
      </c>
      <c r="I241" s="8">
        <f t="shared" ca="1" si="93"/>
        <v>182724693.63743198</v>
      </c>
      <c r="J241" s="8">
        <f t="shared" ca="1" si="94"/>
        <v>45155.951305137947</v>
      </c>
      <c r="K241" s="12">
        <f t="shared" ca="1" si="95"/>
        <v>0.9071643814766619</v>
      </c>
      <c r="L241" s="48"/>
      <c r="M241" s="39">
        <f ca="1">IF(AND(I$2&gt;0,R234&lt;F234-0.1),0,IF(AND(N241&gt;=L$10,I$2&gt;0),0,IF(OR(AND(N241&gt;=C$1,N241&lt;D$1),N241&gt;=E$1),0,1)))</f>
        <v>0</v>
      </c>
      <c r="N241" s="178">
        <f t="shared" si="106"/>
        <v>44148</v>
      </c>
      <c r="O241" s="11">
        <f t="shared" ca="1" si="85"/>
        <v>0.53742556952185871</v>
      </c>
      <c r="P241" s="11" t="str">
        <f t="shared" si="86"/>
        <v/>
      </c>
      <c r="Q241" s="11">
        <f t="shared" ca="1" si="96"/>
        <v>0.6</v>
      </c>
      <c r="R241" s="32">
        <f t="shared" ca="1" si="97"/>
        <v>9.2605006343156646E-2</v>
      </c>
      <c r="S241" s="32">
        <v>4.9806816242947368E-4</v>
      </c>
      <c r="T241" s="32">
        <f t="shared" ca="1" si="87"/>
        <v>1.445500061107197E-2</v>
      </c>
      <c r="U241" s="32">
        <f t="shared" si="88"/>
        <v>0.14084507042253522</v>
      </c>
      <c r="V241" s="32">
        <f t="shared" si="98"/>
        <v>0.6</v>
      </c>
      <c r="W241" s="8">
        <f t="shared" ca="1" si="89"/>
        <v>334969.63230944867</v>
      </c>
      <c r="X241" s="8">
        <f t="shared" ca="1" si="101"/>
        <v>178144963.06197691</v>
      </c>
      <c r="Y241" s="22">
        <f t="shared" ca="1" si="90"/>
        <v>0.46257443047814129</v>
      </c>
      <c r="Z241" s="8">
        <f t="shared" ca="1" si="99"/>
        <v>4914700.20776447</v>
      </c>
      <c r="AA241" s="12">
        <f t="shared" ca="1" si="100"/>
        <v>1.1428281613311717</v>
      </c>
      <c r="AB241" s="158">
        <f t="shared" si="102"/>
        <v>171100</v>
      </c>
      <c r="AC241" s="160">
        <f t="shared" si="103"/>
        <v>2.2890000000000289E-2</v>
      </c>
      <c r="AD241" s="162">
        <f t="shared" ca="1" si="104"/>
        <v>0.90809451653978956</v>
      </c>
      <c r="AE241" s="162">
        <f t="shared" ca="1" si="105"/>
        <v>0.69159025513023908</v>
      </c>
      <c r="AF241" s="85">
        <v>5.8856939872498765E-4</v>
      </c>
      <c r="AG241" s="85">
        <v>1.0730793582625617E-2</v>
      </c>
      <c r="AH241" s="85">
        <v>6.2832188228441181E-4</v>
      </c>
    </row>
    <row r="242" spans="1:34">
      <c r="A242" s="7">
        <f t="shared" si="82"/>
        <v>44149</v>
      </c>
      <c r="B242" s="8">
        <f t="shared" ca="1" si="91"/>
        <v>25780725.874227013</v>
      </c>
      <c r="C242" s="144">
        <f t="shared" si="83"/>
        <v>0</v>
      </c>
      <c r="D242" s="136"/>
      <c r="E242" s="136"/>
      <c r="F242" s="78">
        <f ca="1">IF(AD241&gt;1,0,IF(AE241&gt;=1,U$2,T$2))</f>
        <v>0.6</v>
      </c>
      <c r="G242" s="29">
        <f t="shared" ca="1" si="84"/>
        <v>689886.00634295959</v>
      </c>
      <c r="H242" s="8">
        <f t="shared" ca="1" si="92"/>
        <v>4898190.6450350126</v>
      </c>
      <c r="I242" s="8">
        <f t="shared" ca="1" si="93"/>
        <v>183043153.70701197</v>
      </c>
      <c r="J242" s="8">
        <f t="shared" ca="1" si="94"/>
        <v>44853.530926759333</v>
      </c>
      <c r="K242" s="12">
        <f t="shared" ca="1" si="95"/>
        <v>0.90531888006207117</v>
      </c>
      <c r="L242" s="48"/>
      <c r="M242" s="47">
        <f ca="1">IF(AND(I$2&gt;0,R235&lt;F235-0.12),0,IF(AND(N242&gt;=L$4,I$2&gt;0),0,IF(OR(AND(N242&gt;=C$1,N242&lt;D$1),N242&gt;=E$1),0,1)))</f>
        <v>0</v>
      </c>
      <c r="N242" s="178">
        <f t="shared" si="106"/>
        <v>44149</v>
      </c>
      <c r="O242" s="11">
        <f t="shared" ca="1" si="85"/>
        <v>0.53836221678532936</v>
      </c>
      <c r="P242" s="11" t="str">
        <f t="shared" si="86"/>
        <v/>
      </c>
      <c r="Q242" s="11">
        <f t="shared" ca="1" si="96"/>
        <v>0.6</v>
      </c>
      <c r="R242" s="32">
        <f t="shared" ca="1" si="97"/>
        <v>9.2011634218204519E-2</v>
      </c>
      <c r="S242" s="32">
        <v>4.9805756019425241E-4</v>
      </c>
      <c r="T242" s="32">
        <f t="shared" ca="1" si="87"/>
        <v>1.440644307363239E-2</v>
      </c>
      <c r="U242" s="32">
        <f t="shared" si="88"/>
        <v>0.14084507042253522</v>
      </c>
      <c r="V242" s="32">
        <f t="shared" si="98"/>
        <v>0.6</v>
      </c>
      <c r="W242" s="8">
        <f t="shared" ca="1" si="89"/>
        <v>326482.15617093141</v>
      </c>
      <c r="X242" s="8">
        <f t="shared" ca="1" si="101"/>
        <v>178471445.21814784</v>
      </c>
      <c r="Y242" s="22">
        <f t="shared" ca="1" si="90"/>
        <v>0.46163778321467064</v>
      </c>
      <c r="Z242" s="8">
        <f t="shared" ca="1" si="99"/>
        <v>4898190.6450350126</v>
      </c>
      <c r="AA242" s="12">
        <f t="shared" ca="1" si="100"/>
        <v>1.1428281613311717</v>
      </c>
      <c r="AB242" s="158">
        <f t="shared" si="102"/>
        <v>171400</v>
      </c>
      <c r="AC242" s="160">
        <f t="shared" si="103"/>
        <v>2.286000000000029E-2</v>
      </c>
      <c r="AD242" s="162">
        <f t="shared" ca="1" si="104"/>
        <v>0.90624163076936659</v>
      </c>
      <c r="AE242" s="162">
        <f t="shared" ca="1" si="105"/>
        <v>0.69159025513023908</v>
      </c>
      <c r="AF242" s="85">
        <v>5.8888458882298269E-4</v>
      </c>
      <c r="AG242" s="85">
        <v>1.0722678741803743E-2</v>
      </c>
      <c r="AH242" s="85">
        <v>6.2829442587544586E-4</v>
      </c>
    </row>
    <row r="243" spans="1:34">
      <c r="A243" s="7">
        <f t="shared" ref="A243:A306" si="107">A242+1</f>
        <v>44150</v>
      </c>
      <c r="B243" s="8">
        <f t="shared" ca="1" si="91"/>
        <v>25825337.790415078</v>
      </c>
      <c r="C243" s="144">
        <f t="shared" si="83"/>
        <v>0</v>
      </c>
      <c r="D243" s="136"/>
      <c r="E243" s="136"/>
      <c r="F243" s="78">
        <f ca="1">IF(AD242&gt;1,0,IF(AE242&gt;=1,U$2,T$2))</f>
        <v>0.6</v>
      </c>
      <c r="G243" s="29">
        <f t="shared" ca="1" si="84"/>
        <v>688514.52025342803</v>
      </c>
      <c r="H243" s="8">
        <f t="shared" ca="1" si="92"/>
        <v>4888453.0937993387</v>
      </c>
      <c r="I243" s="8">
        <f t="shared" ca="1" si="93"/>
        <v>183359898.31194723</v>
      </c>
      <c r="J243" s="8">
        <f t="shared" ca="1" si="94"/>
        <v>44611.916188064504</v>
      </c>
      <c r="K243" s="12">
        <f t="shared" ca="1" si="95"/>
        <v>0.9034857384188939</v>
      </c>
      <c r="L243" s="48"/>
      <c r="M243" s="46">
        <f ca="1">IF(AND(I$2&gt;0,R236&lt;F236-0.12),0,IF(AND(N243&gt;=L$5,I$2&gt;0),0,IF(OR(AND(N243&gt;=C$1,N243&lt;D$1),N243&gt;=E$1),0,1)))</f>
        <v>0</v>
      </c>
      <c r="N243" s="178">
        <f t="shared" si="106"/>
        <v>44150</v>
      </c>
      <c r="O243" s="11">
        <f t="shared" ca="1" si="85"/>
        <v>0.53929381856455072</v>
      </c>
      <c r="P243" s="11" t="str">
        <f t="shared" si="86"/>
        <v/>
      </c>
      <c r="Q243" s="11">
        <f t="shared" ca="1" si="96"/>
        <v>0.6</v>
      </c>
      <c r="R243" s="32">
        <f t="shared" ca="1" si="97"/>
        <v>9.1547970281805252E-2</v>
      </c>
      <c r="S243" s="32">
        <v>4.9804695958049973E-4</v>
      </c>
      <c r="T243" s="32">
        <f t="shared" ca="1" si="87"/>
        <v>1.4377803217056879E-2</v>
      </c>
      <c r="U243" s="32">
        <f t="shared" si="88"/>
        <v>0.14084507042253522</v>
      </c>
      <c r="V243" s="32">
        <f t="shared" si="98"/>
        <v>0.6</v>
      </c>
      <c r="W243" s="8">
        <f t="shared" ca="1" si="89"/>
        <v>369387.96356219327</v>
      </c>
      <c r="X243" s="8">
        <f t="shared" ca="1" si="101"/>
        <v>178840833.18171003</v>
      </c>
      <c r="Y243" s="22">
        <f t="shared" ca="1" si="90"/>
        <v>0.46070618143544928</v>
      </c>
      <c r="Z243" s="8">
        <f t="shared" ca="1" si="99"/>
        <v>4888453.0937993387</v>
      </c>
      <c r="AA243" s="12">
        <f t="shared" ca="1" si="100"/>
        <v>1.1428281613311717</v>
      </c>
      <c r="AB243" s="158">
        <f t="shared" si="102"/>
        <v>171700</v>
      </c>
      <c r="AC243" s="160">
        <f t="shared" si="103"/>
        <v>2.2830000000000291E-2</v>
      </c>
      <c r="AD243" s="162">
        <f t="shared" ca="1" si="104"/>
        <v>0.90440230924048248</v>
      </c>
      <c r="AE243" s="162">
        <f t="shared" ca="1" si="105"/>
        <v>0.69159025513023908</v>
      </c>
      <c r="AF243" s="85">
        <v>5.9051702219778813E-4</v>
      </c>
      <c r="AG243" s="85">
        <v>1.0714593471056261E-2</v>
      </c>
      <c r="AH243" s="85">
        <v>6.2826697980580446E-4</v>
      </c>
    </row>
    <row r="244" spans="1:34">
      <c r="A244" s="7">
        <f t="shared" si="107"/>
        <v>44151</v>
      </c>
      <c r="B244" s="8">
        <f t="shared" ca="1" si="91"/>
        <v>25869770.865396742</v>
      </c>
      <c r="C244" s="144">
        <f t="shared" si="83"/>
        <v>0</v>
      </c>
      <c r="D244" s="136"/>
      <c r="E244" s="136"/>
      <c r="F244" s="78">
        <f ca="1">IF(AD243&gt;1,S$2,T$2)</f>
        <v>0.6</v>
      </c>
      <c r="G244" s="29">
        <f t="shared" ca="1" si="84"/>
        <v>680921.12149393815</v>
      </c>
      <c r="H244" s="8">
        <f t="shared" ca="1" si="92"/>
        <v>4834539.9626069609</v>
      </c>
      <c r="I244" s="8">
        <f t="shared" ca="1" si="93"/>
        <v>183675373.14431703</v>
      </c>
      <c r="J244" s="8">
        <f t="shared" ca="1" si="94"/>
        <v>44433.074981664206</v>
      </c>
      <c r="K244" s="12">
        <f t="shared" ca="1" si="95"/>
        <v>0.9016624714506859</v>
      </c>
      <c r="L244" s="48"/>
      <c r="M244" s="38">
        <f ca="1">IF(AND(I$2&gt;0,R237&lt;F237),0,IF(AND(N244&gt;=L$6,I$2&gt;0),0,IF(OR(AND(N244&gt;=C$1,N244&lt;D$1),N244&gt;=E$1),0,1)))</f>
        <v>0</v>
      </c>
      <c r="N244" s="178">
        <f t="shared" si="106"/>
        <v>44151</v>
      </c>
      <c r="O244" s="11">
        <f t="shared" ca="1" si="85"/>
        <v>0.54022168571857954</v>
      </c>
      <c r="P244" s="11" t="str">
        <f t="shared" si="86"/>
        <v/>
      </c>
      <c r="Q244" s="11">
        <f t="shared" ca="1" si="96"/>
        <v>0.6</v>
      </c>
      <c r="R244" s="32">
        <f t="shared" ca="1" si="97"/>
        <v>9.0261637035244119E-2</v>
      </c>
      <c r="S244" s="32">
        <v>4.9803636058779572E-4</v>
      </c>
      <c r="T244" s="32">
        <f t="shared" ca="1" si="87"/>
        <v>1.421923518413812E-2</v>
      </c>
      <c r="U244" s="32">
        <f t="shared" si="88"/>
        <v>0.14084507042253522</v>
      </c>
      <c r="V244" s="32">
        <f t="shared" si="98"/>
        <v>0.6</v>
      </c>
      <c r="W244" s="8">
        <f t="shared" ca="1" si="89"/>
        <v>363314.7606942805</v>
      </c>
      <c r="X244" s="8">
        <f t="shared" ca="1" si="101"/>
        <v>179204147.94240433</v>
      </c>
      <c r="Y244" s="22">
        <f t="shared" ca="1" si="90"/>
        <v>0.45977831428142046</v>
      </c>
      <c r="Z244" s="8">
        <f t="shared" ca="1" si="99"/>
        <v>4834539.9626069609</v>
      </c>
      <c r="AA244" s="12">
        <f t="shared" ca="1" si="100"/>
        <v>1.1428281613311717</v>
      </c>
      <c r="AB244" s="158">
        <f t="shared" si="102"/>
        <v>172000</v>
      </c>
      <c r="AC244" s="160">
        <f t="shared" si="103"/>
        <v>2.2800000000000292E-2</v>
      </c>
      <c r="AD244" s="162">
        <f t="shared" ca="1" si="104"/>
        <v>0.90257410493478996</v>
      </c>
      <c r="AE244" s="162">
        <f t="shared" ca="1" si="105"/>
        <v>0.69159025513023908</v>
      </c>
      <c r="AF244" s="85">
        <v>5.9221701856736273E-4</v>
      </c>
      <c r="AG244" s="85">
        <v>1.0706537593286467E-2</v>
      </c>
      <c r="AH244" s="85">
        <v>6.2823954355061158E-4</v>
      </c>
    </row>
    <row r="245" spans="1:34">
      <c r="A245" s="7">
        <f t="shared" si="107"/>
        <v>44152</v>
      </c>
      <c r="B245" s="8">
        <f t="shared" ca="1" si="91"/>
        <v>25913625.224058826</v>
      </c>
      <c r="C245" s="144">
        <f t="shared" si="83"/>
        <v>0</v>
      </c>
      <c r="D245" s="136"/>
      <c r="E245" s="136"/>
      <c r="F245" s="78">
        <f ca="1">IF(AD244&gt;1,0,IF(AE244&gt;=1,U$2,T$2))</f>
        <v>0.6</v>
      </c>
      <c r="G245" s="29">
        <f t="shared" ca="1" si="84"/>
        <v>673604.38710049121</v>
      </c>
      <c r="H245" s="8">
        <f t="shared" ca="1" si="92"/>
        <v>4782591.1484134877</v>
      </c>
      <c r="I245" s="8">
        <f t="shared" ca="1" si="93"/>
        <v>183986739.09081784</v>
      </c>
      <c r="J245" s="8">
        <f t="shared" ca="1" si="94"/>
        <v>43854.358662085506</v>
      </c>
      <c r="K245" s="12">
        <f t="shared" ca="1" si="95"/>
        <v>0.89984651363420332</v>
      </c>
      <c r="L245" s="48"/>
      <c r="M245" s="38">
        <f ca="1">IF(AND(I$2&gt;0,R238&lt;F238-0.02),0,IF(AND(N245&gt;=L$7,I$2&gt;0),0,IF(OR(AND(N245&gt;=C$1,N245&lt;D$1),N245&gt;=E$1),0,1)))</f>
        <v>0</v>
      </c>
      <c r="N245" s="178">
        <f t="shared" si="106"/>
        <v>44152</v>
      </c>
      <c r="O245" s="11">
        <f t="shared" ca="1" si="85"/>
        <v>0.54113746791417017</v>
      </c>
      <c r="P245" s="11" t="str">
        <f t="shared" si="86"/>
        <v/>
      </c>
      <c r="Q245" s="11">
        <f t="shared" ca="1" si="96"/>
        <v>0.6</v>
      </c>
      <c r="R245" s="32">
        <f t="shared" ca="1" si="97"/>
        <v>8.9018989519897743E-2</v>
      </c>
      <c r="S245" s="32">
        <v>4.980257632157312E-4</v>
      </c>
      <c r="T245" s="32">
        <f t="shared" ca="1" si="87"/>
        <v>1.4066444554157316E-2</v>
      </c>
      <c r="U245" s="32">
        <f t="shared" si="88"/>
        <v>0.14084507042253522</v>
      </c>
      <c r="V245" s="32">
        <f t="shared" si="98"/>
        <v>0.6</v>
      </c>
      <c r="W245" s="8">
        <f t="shared" ca="1" si="89"/>
        <v>357450.89739194297</v>
      </c>
      <c r="X245" s="8">
        <f t="shared" ca="1" si="101"/>
        <v>179561598.83979627</v>
      </c>
      <c r="Y245" s="22">
        <f t="shared" ca="1" si="90"/>
        <v>0.45886253208582983</v>
      </c>
      <c r="Z245" s="8">
        <f t="shared" ca="1" si="99"/>
        <v>4782591.1484134877</v>
      </c>
      <c r="AA245" s="12">
        <f t="shared" ca="1" si="100"/>
        <v>1.1428281613311717</v>
      </c>
      <c r="AB245" s="158">
        <f t="shared" si="102"/>
        <v>172300</v>
      </c>
      <c r="AC245" s="160">
        <f t="shared" si="103"/>
        <v>2.2770000000000293E-2</v>
      </c>
      <c r="AD245" s="162">
        <f t="shared" ca="1" si="104"/>
        <v>0.90075449254244466</v>
      </c>
      <c r="AE245" s="162">
        <f t="shared" ca="1" si="105"/>
        <v>0.69159025513023908</v>
      </c>
      <c r="AF245" s="85">
        <v>5.9246031533193814E-4</v>
      </c>
      <c r="AG245" s="85">
        <v>1.0698510933315799E-2</v>
      </c>
      <c r="AH245" s="85">
        <v>6.2821211665039221E-4</v>
      </c>
    </row>
    <row r="246" spans="1:34">
      <c r="A246" s="7">
        <f t="shared" si="107"/>
        <v>44153</v>
      </c>
      <c r="B246" s="8">
        <f t="shared" ca="1" si="91"/>
        <v>25956920.978294618</v>
      </c>
      <c r="C246" s="144">
        <f t="shared" si="83"/>
        <v>0</v>
      </c>
      <c r="D246" s="136"/>
      <c r="E246" s="136"/>
      <c r="F246" s="78">
        <f ca="1">IF(AD245&gt;1,S$2,T$2)</f>
        <v>0.6</v>
      </c>
      <c r="G246" s="29">
        <f t="shared" ca="1" si="84"/>
        <v>666554.94452051609</v>
      </c>
      <c r="H246" s="8">
        <f t="shared" ca="1" si="92"/>
        <v>4732540.1060956642</v>
      </c>
      <c r="I246" s="8">
        <f t="shared" ca="1" si="93"/>
        <v>184294138.94589195</v>
      </c>
      <c r="J246" s="8">
        <f t="shared" ca="1" si="94"/>
        <v>43295.75423579153</v>
      </c>
      <c r="K246" s="12">
        <f t="shared" ca="1" si="95"/>
        <v>0.89805420766771071</v>
      </c>
      <c r="L246" s="48"/>
      <c r="M246" s="38">
        <f ca="1">IF(AND(I$2&gt;0,R239&lt;F239-0.04),0,IF(AND(N246&gt;=L$8,I$2&gt;0),0,IF(OR(AND(N246&gt;=C$1,N246&lt;D$1),N246&gt;=E$1),0,1)))</f>
        <v>0</v>
      </c>
      <c r="N246" s="178">
        <f t="shared" si="106"/>
        <v>44153</v>
      </c>
      <c r="O246" s="11">
        <f t="shared" ca="1" si="85"/>
        <v>0.54204158513497636</v>
      </c>
      <c r="P246" s="11" t="str">
        <f t="shared" si="86"/>
        <v/>
      </c>
      <c r="Q246" s="11">
        <f t="shared" ca="1" si="96"/>
        <v>0.6</v>
      </c>
      <c r="R246" s="32">
        <f t="shared" ca="1" si="97"/>
        <v>8.7818420848185003E-2</v>
      </c>
      <c r="S246" s="32">
        <v>4.9801516746390579E-4</v>
      </c>
      <c r="T246" s="32">
        <f t="shared" ca="1" si="87"/>
        <v>1.3919235606163718E-2</v>
      </c>
      <c r="U246" s="32">
        <f t="shared" si="88"/>
        <v>0.14084507042253522</v>
      </c>
      <c r="V246" s="32">
        <f t="shared" si="98"/>
        <v>0.6</v>
      </c>
      <c r="W246" s="8">
        <f t="shared" ca="1" si="89"/>
        <v>351915.10841824603</v>
      </c>
      <c r="X246" s="8">
        <f t="shared" ca="1" si="101"/>
        <v>179913513.94821453</v>
      </c>
      <c r="Y246" s="22">
        <f t="shared" ca="1" si="90"/>
        <v>0.45795841486502364</v>
      </c>
      <c r="Z246" s="8">
        <f t="shared" ca="1" si="99"/>
        <v>4732540.1060956642</v>
      </c>
      <c r="AA246" s="12">
        <f t="shared" ca="1" si="100"/>
        <v>1.1428281613311717</v>
      </c>
      <c r="AB246" s="158">
        <f t="shared" si="102"/>
        <v>172600</v>
      </c>
      <c r="AC246" s="160">
        <f t="shared" si="103"/>
        <v>2.2740000000000295E-2</v>
      </c>
      <c r="AD246" s="162">
        <f t="shared" ca="1" si="104"/>
        <v>0.89895036065095701</v>
      </c>
      <c r="AE246" s="162">
        <f t="shared" ca="1" si="105"/>
        <v>0.69159025513023908</v>
      </c>
      <c r="AF246" s="85">
        <v>5.9267496354601583E-4</v>
      </c>
      <c r="AG246" s="85">
        <v>1.0690513317815561E-2</v>
      </c>
      <c r="AH246" s="85">
        <v>6.2818469870289486E-4</v>
      </c>
    </row>
    <row r="247" spans="1:34">
      <c r="A247" s="7">
        <f t="shared" si="107"/>
        <v>44154</v>
      </c>
      <c r="B247" s="8">
        <f t="shared" ca="1" si="91"/>
        <v>25999678.297763787</v>
      </c>
      <c r="C247" s="144">
        <f t="shared" si="83"/>
        <v>0</v>
      </c>
      <c r="D247" s="136"/>
      <c r="E247" s="136"/>
      <c r="F247" s="78">
        <f ca="1">IF(AD246&gt;1,0,IF(AE246&gt;=1,U$2,T$2))</f>
        <v>0.6</v>
      </c>
      <c r="G247" s="29">
        <f t="shared" ca="1" si="84"/>
        <v>659746.75576176331</v>
      </c>
      <c r="H247" s="8">
        <f t="shared" ca="1" si="92"/>
        <v>4684201.965908519</v>
      </c>
      <c r="I247" s="8">
        <f t="shared" ca="1" si="93"/>
        <v>184597715.91412306</v>
      </c>
      <c r="J247" s="8">
        <f t="shared" ca="1" si="94"/>
        <v>42757.319469169073</v>
      </c>
      <c r="K247" s="12">
        <f t="shared" ca="1" si="95"/>
        <v>0.89628473158806865</v>
      </c>
      <c r="L247" s="48"/>
      <c r="M247" s="38">
        <f ca="1">IF(AND(I$2&gt;0,R240&lt;F240-0.06),0,IF(AND(N247&gt;=L$9,I$2&gt;0),0,IF(OR(AND(N247&gt;=C$1,N247&lt;D$1),N247&gt;=E$1),0,1)))</f>
        <v>0</v>
      </c>
      <c r="N247" s="178">
        <f t="shared" si="106"/>
        <v>44154</v>
      </c>
      <c r="O247" s="11">
        <f t="shared" ca="1" si="85"/>
        <v>0.54293445857095013</v>
      </c>
      <c r="P247" s="11" t="str">
        <f t="shared" si="86"/>
        <v/>
      </c>
      <c r="Q247" s="11">
        <f t="shared" ca="1" si="96"/>
        <v>0.6</v>
      </c>
      <c r="R247" s="32">
        <f t="shared" ca="1" si="97"/>
        <v>8.6656152824464081E-2</v>
      </c>
      <c r="S247" s="32">
        <v>4.9800457333192666E-4</v>
      </c>
      <c r="T247" s="32">
        <f t="shared" ca="1" si="87"/>
        <v>1.3777064605613291E-2</v>
      </c>
      <c r="U247" s="32">
        <f t="shared" si="88"/>
        <v>0.14084507042253522</v>
      </c>
      <c r="V247" s="32">
        <f t="shared" si="98"/>
        <v>0.6</v>
      </c>
      <c r="W247" s="8">
        <f t="shared" ca="1" si="89"/>
        <v>346719.34874754562</v>
      </c>
      <c r="X247" s="8">
        <f t="shared" ca="1" si="101"/>
        <v>180260233.29696208</v>
      </c>
      <c r="Y247" s="22">
        <f t="shared" ca="1" si="90"/>
        <v>0.45706554142904987</v>
      </c>
      <c r="Z247" s="8">
        <f t="shared" ca="1" si="99"/>
        <v>4684201.965908519</v>
      </c>
      <c r="AA247" s="12">
        <f t="shared" ca="1" si="100"/>
        <v>1.1428281613311717</v>
      </c>
      <c r="AB247" s="158">
        <f t="shared" si="102"/>
        <v>172900</v>
      </c>
      <c r="AC247" s="160">
        <f t="shared" si="103"/>
        <v>2.2710000000000296E-2</v>
      </c>
      <c r="AD247" s="162">
        <f t="shared" ca="1" si="104"/>
        <v>0.89716946962788968</v>
      </c>
      <c r="AE247" s="162">
        <f t="shared" ca="1" si="105"/>
        <v>0.69159025513023908</v>
      </c>
      <c r="AF247" s="85">
        <v>5.9288998353890297E-4</v>
      </c>
      <c r="AG247" s="85">
        <v>1.0682544575244446E-2</v>
      </c>
      <c r="AH247" s="85">
        <v>6.2815728935593468E-4</v>
      </c>
    </row>
    <row r="248" spans="1:34">
      <c r="A248" s="7">
        <f t="shared" si="107"/>
        <v>44155</v>
      </c>
      <c r="B248" s="8">
        <f t="shared" ca="1" si="91"/>
        <v>26041915.508042648</v>
      </c>
      <c r="C248" s="144">
        <f t="shared" si="83"/>
        <v>0</v>
      </c>
      <c r="D248" s="136"/>
      <c r="E248" s="136"/>
      <c r="F248" s="78">
        <f ca="1">IF(AD247&gt;1,S$2,T$2)</f>
        <v>0.6</v>
      </c>
      <c r="G248" s="29">
        <f t="shared" ca="1" si="84"/>
        <v>653150.25494941894</v>
      </c>
      <c r="H248" s="8">
        <f t="shared" ca="1" si="92"/>
        <v>4637366.8101408742</v>
      </c>
      <c r="I248" s="8">
        <f t="shared" ca="1" si="93"/>
        <v>184897600.10710296</v>
      </c>
      <c r="J248" s="8">
        <f t="shared" ca="1" si="94"/>
        <v>42237.210278859362</v>
      </c>
      <c r="K248" s="12">
        <f t="shared" ca="1" si="95"/>
        <v>0.89453726107125386</v>
      </c>
      <c r="L248" s="48"/>
      <c r="M248" s="39">
        <f ca="1">IF(AND(I$2&gt;0,R241&lt;F241-0.1),0,IF(AND(N248&gt;=L$10,I$2&gt;0),0,IF(OR(AND(N248&gt;=C$1,N248&lt;D$1),N248&gt;=E$1),0,1)))</f>
        <v>0</v>
      </c>
      <c r="N248" s="178">
        <f t="shared" si="106"/>
        <v>44155</v>
      </c>
      <c r="O248" s="11">
        <f t="shared" ca="1" si="85"/>
        <v>0.54381647090324403</v>
      </c>
      <c r="P248" s="11" t="str">
        <f t="shared" si="86"/>
        <v/>
      </c>
      <c r="Q248" s="11">
        <f t="shared" ca="1" si="96"/>
        <v>0.6</v>
      </c>
      <c r="R248" s="32">
        <f t="shared" ca="1" si="97"/>
        <v>8.5527989504925031E-2</v>
      </c>
      <c r="S248" s="32">
        <v>4.9799398081940699E-4</v>
      </c>
      <c r="T248" s="32">
        <f t="shared" ca="1" si="87"/>
        <v>1.363931414747316E-2</v>
      </c>
      <c r="U248" s="32">
        <f t="shared" si="88"/>
        <v>0.14084507042253522</v>
      </c>
      <c r="V248" s="32">
        <f t="shared" si="98"/>
        <v>0.6</v>
      </c>
      <c r="W248" s="8">
        <f t="shared" ca="1" si="89"/>
        <v>341873.40515686129</v>
      </c>
      <c r="X248" s="8">
        <f t="shared" ca="1" si="101"/>
        <v>180602106.70211893</v>
      </c>
      <c r="Y248" s="22">
        <f t="shared" ca="1" si="90"/>
        <v>0.45618352909675597</v>
      </c>
      <c r="Z248" s="8">
        <f t="shared" ca="1" si="99"/>
        <v>4637366.8101408742</v>
      </c>
      <c r="AA248" s="12">
        <f t="shared" ca="1" si="100"/>
        <v>1.1428281613311717</v>
      </c>
      <c r="AB248" s="158">
        <f t="shared" si="102"/>
        <v>173200</v>
      </c>
      <c r="AC248" s="160">
        <f t="shared" si="103"/>
        <v>2.2680000000000297E-2</v>
      </c>
      <c r="AD248" s="162">
        <f t="shared" ca="1" si="104"/>
        <v>0.89541099632966126</v>
      </c>
      <c r="AE248" s="162">
        <f t="shared" ca="1" si="105"/>
        <v>0.69159025513023908</v>
      </c>
      <c r="AF248" s="85">
        <v>5.9307571489899643E-4</v>
      </c>
      <c r="AG248" s="85">
        <v>1.0674604535791332E-2</v>
      </c>
      <c r="AH248" s="85">
        <v>6.2812988830113193E-4</v>
      </c>
    </row>
    <row r="249" spans="1:34">
      <c r="A249" s="7">
        <f t="shared" si="107"/>
        <v>44156</v>
      </c>
      <c r="B249" s="8">
        <f t="shared" ca="1" si="91"/>
        <v>26083648.882337682</v>
      </c>
      <c r="C249" s="144">
        <f t="shared" si="83"/>
        <v>0</v>
      </c>
      <c r="D249" s="136"/>
      <c r="E249" s="136"/>
      <c r="F249" s="78">
        <f ca="1">IF(AD248&gt;1,0,IF(AE248&gt;=1,U$2,T$2))</f>
        <v>0.6</v>
      </c>
      <c r="G249" s="29">
        <f t="shared" ca="1" si="84"/>
        <v>646732.44541954075</v>
      </c>
      <c r="H249" s="8">
        <f t="shared" ca="1" si="92"/>
        <v>4591800.3624787387</v>
      </c>
      <c r="I249" s="8">
        <f t="shared" ca="1" si="93"/>
        <v>185193907.0645977</v>
      </c>
      <c r="J249" s="8">
        <f t="shared" ca="1" si="94"/>
        <v>41733.374295031739</v>
      </c>
      <c r="K249" s="12">
        <f t="shared" ca="1" si="95"/>
        <v>0.89281104716001825</v>
      </c>
      <c r="L249" s="48"/>
      <c r="M249" s="47">
        <f ca="1">IF(AND(I$2&gt;0,R242&lt;F242-0.12),0,IF(AND(N249&gt;=L$4,I$2&gt;0),0,IF(OR(AND(N249&gt;=C$1,N249&lt;D$1),N249&gt;=E$1),0,1)))</f>
        <v>0</v>
      </c>
      <c r="N249" s="178">
        <f t="shared" si="106"/>
        <v>44156</v>
      </c>
      <c r="O249" s="11">
        <f t="shared" ca="1" si="85"/>
        <v>0.54468796195469915</v>
      </c>
      <c r="P249" s="11" t="str">
        <f t="shared" si="86"/>
        <v/>
      </c>
      <c r="Q249" s="11">
        <f t="shared" ca="1" si="96"/>
        <v>0.6</v>
      </c>
      <c r="R249" s="32">
        <f t="shared" ca="1" si="97"/>
        <v>8.4429336534598221E-2</v>
      </c>
      <c r="S249" s="32">
        <v>4.9798338992596523E-4</v>
      </c>
      <c r="T249" s="32">
        <f t="shared" ca="1" si="87"/>
        <v>1.3505295183760996E-2</v>
      </c>
      <c r="U249" s="32">
        <f t="shared" si="88"/>
        <v>0.14084507042253522</v>
      </c>
      <c r="V249" s="32">
        <f t="shared" si="98"/>
        <v>0.6</v>
      </c>
      <c r="W249" s="8">
        <f t="shared" ca="1" si="89"/>
        <v>337384.55556520005</v>
      </c>
      <c r="X249" s="8">
        <f t="shared" ca="1" si="101"/>
        <v>180939491.25768414</v>
      </c>
      <c r="Y249" s="22">
        <f t="shared" ca="1" si="90"/>
        <v>0.45531203804530085</v>
      </c>
      <c r="Z249" s="8">
        <f t="shared" ca="1" si="99"/>
        <v>4591800.3624787387</v>
      </c>
      <c r="AA249" s="12">
        <f t="shared" ca="1" si="100"/>
        <v>1.1428281613311717</v>
      </c>
      <c r="AB249" s="158">
        <f t="shared" si="102"/>
        <v>173500</v>
      </c>
      <c r="AC249" s="160">
        <f t="shared" si="103"/>
        <v>2.2650000000000298E-2</v>
      </c>
      <c r="AD249" s="162">
        <f t="shared" ca="1" si="104"/>
        <v>0.89367415411563611</v>
      </c>
      <c r="AE249" s="162">
        <f t="shared" ca="1" si="105"/>
        <v>0.69159025513023908</v>
      </c>
      <c r="AF249" s="85">
        <v>5.9326093132148875E-4</v>
      </c>
      <c r="AG249" s="85">
        <v>1.0666693031322763E-2</v>
      </c>
      <c r="AH249" s="85">
        <v>6.2810249526843234E-4</v>
      </c>
    </row>
    <row r="250" spans="1:34">
      <c r="A250" s="7">
        <f t="shared" si="107"/>
        <v>44157</v>
      </c>
      <c r="B250" s="8">
        <f t="shared" ca="1" si="91"/>
        <v>26124892.444611065</v>
      </c>
      <c r="C250" s="144">
        <f t="shared" si="83"/>
        <v>0</v>
      </c>
      <c r="D250" s="136"/>
      <c r="E250" s="136"/>
      <c r="F250" s="78">
        <f ca="1">IF(AD249&gt;1,0,IF(AE249&gt;=1,U$2,T$2))</f>
        <v>0.6</v>
      </c>
      <c r="G250" s="29">
        <f t="shared" ca="1" si="84"/>
        <v>640457.0562048686</v>
      </c>
      <c r="H250" s="8">
        <f t="shared" ca="1" si="92"/>
        <v>4547245.0990545666</v>
      </c>
      <c r="I250" s="8">
        <f t="shared" ca="1" si="93"/>
        <v>185486736.35673872</v>
      </c>
      <c r="J250" s="8">
        <f t="shared" ca="1" si="94"/>
        <v>41243.562273384247</v>
      </c>
      <c r="K250" s="12">
        <f t="shared" ca="1" si="95"/>
        <v>0.89110542477645516</v>
      </c>
      <c r="L250" s="48"/>
      <c r="M250" s="46">
        <f ca="1">IF(AND(I$2&gt;0,R243&lt;F243-0.12),0,IF(AND(N250&gt;=L$5,I$2&gt;0),0,IF(OR(AND(N250&gt;=C$1,N250&lt;D$1),N250&gt;=E$1),0,1)))</f>
        <v>0</v>
      </c>
      <c r="N250" s="178">
        <f t="shared" si="106"/>
        <v>44157</v>
      </c>
      <c r="O250" s="11">
        <f t="shared" ca="1" si="85"/>
        <v>0.5455492245786433</v>
      </c>
      <c r="P250" s="11" t="str">
        <f t="shared" si="86"/>
        <v/>
      </c>
      <c r="Q250" s="11">
        <f t="shared" ca="1" si="96"/>
        <v>0.6</v>
      </c>
      <c r="R250" s="32">
        <f t="shared" ca="1" si="97"/>
        <v>8.3355227913431071E-2</v>
      </c>
      <c r="S250" s="32">
        <v>4.9797280065122409E-4</v>
      </c>
      <c r="T250" s="32">
        <f t="shared" ca="1" si="87"/>
        <v>1.337425029133696E-2</v>
      </c>
      <c r="U250" s="32">
        <f t="shared" si="88"/>
        <v>0.14084507042253522</v>
      </c>
      <c r="V250" s="32">
        <f t="shared" si="98"/>
        <v>0.6</v>
      </c>
      <c r="W250" s="8">
        <f t="shared" ca="1" si="89"/>
        <v>333260.73748956725</v>
      </c>
      <c r="X250" s="8">
        <f t="shared" ca="1" si="101"/>
        <v>181272751.99517372</v>
      </c>
      <c r="Y250" s="22">
        <f t="shared" ca="1" si="90"/>
        <v>0.4544507754213567</v>
      </c>
      <c r="Z250" s="8">
        <f t="shared" ca="1" si="99"/>
        <v>4547245.0990545666</v>
      </c>
      <c r="AA250" s="12">
        <f t="shared" ca="1" si="100"/>
        <v>1.1428281613311717</v>
      </c>
      <c r="AB250" s="158">
        <f t="shared" si="102"/>
        <v>173800</v>
      </c>
      <c r="AC250" s="160">
        <f t="shared" si="103"/>
        <v>2.26200000000003E-2</v>
      </c>
      <c r="AD250" s="162">
        <f t="shared" ca="1" si="104"/>
        <v>0.89195823596823676</v>
      </c>
      <c r="AE250" s="162">
        <f t="shared" ca="1" si="105"/>
        <v>0.69159025513023908</v>
      </c>
      <c r="AF250" s="85">
        <v>5.9347926927385782E-4</v>
      </c>
      <c r="AG250" s="85">
        <v>1.0658809895334687E-2</v>
      </c>
      <c r="AH250" s="85">
        <v>6.2807511002131429E-4</v>
      </c>
    </row>
    <row r="251" spans="1:34">
      <c r="A251" s="7">
        <f t="shared" si="107"/>
        <v>44158</v>
      </c>
      <c r="B251" s="8">
        <f t="shared" ca="1" si="91"/>
        <v>26165657.784405388</v>
      </c>
      <c r="C251" s="144">
        <f t="shared" si="83"/>
        <v>0</v>
      </c>
      <c r="D251" s="136"/>
      <c r="E251" s="136"/>
      <c r="F251" s="78">
        <f ca="1">IF(AD250&gt;1,S$2,T$2)</f>
        <v>0.6</v>
      </c>
      <c r="G251" s="29">
        <f t="shared" ca="1" si="84"/>
        <v>634284.2639584071</v>
      </c>
      <c r="H251" s="8">
        <f t="shared" ca="1" si="92"/>
        <v>4503418.2741046902</v>
      </c>
      <c r="I251" s="8">
        <f t="shared" ca="1" si="93"/>
        <v>185776170.26927841</v>
      </c>
      <c r="J251" s="8">
        <f t="shared" ca="1" si="94"/>
        <v>40765.339794322674</v>
      </c>
      <c r="K251" s="12">
        <f t="shared" ca="1" si="95"/>
        <v>0.88941982076816073</v>
      </c>
      <c r="L251" s="48"/>
      <c r="M251" s="38">
        <f ca="1">IF(AND(I$2&gt;0,R244&lt;F244),0,IF(AND(N251&gt;=L$6,I$2&gt;0),0,IF(OR(AND(N251&gt;=C$1,N251&lt;D$1),N251&gt;=E$1),0,1)))</f>
        <v>0</v>
      </c>
      <c r="N251" s="178">
        <f t="shared" si="106"/>
        <v>44158</v>
      </c>
      <c r="O251" s="11">
        <f t="shared" ca="1" si="85"/>
        <v>0.54640050079199531</v>
      </c>
      <c r="P251" s="11" t="str">
        <f t="shared" si="86"/>
        <v/>
      </c>
      <c r="Q251" s="11">
        <f t="shared" ca="1" si="96"/>
        <v>0.6</v>
      </c>
      <c r="R251" s="32">
        <f t="shared" ca="1" si="97"/>
        <v>8.230029593808505E-2</v>
      </c>
      <c r="S251" s="32">
        <v>4.9796221299480963E-4</v>
      </c>
      <c r="T251" s="32">
        <f t="shared" ca="1" si="87"/>
        <v>1.3245347865013794E-2</v>
      </c>
      <c r="U251" s="32">
        <f t="shared" si="88"/>
        <v>0.14084507042253522</v>
      </c>
      <c r="V251" s="32">
        <f t="shared" si="98"/>
        <v>0.6</v>
      </c>
      <c r="W251" s="8">
        <f t="shared" ca="1" si="89"/>
        <v>329510.83254304092</v>
      </c>
      <c r="X251" s="8">
        <f t="shared" ca="1" si="101"/>
        <v>181602262.82771677</v>
      </c>
      <c r="Y251" s="22">
        <f t="shared" ca="1" si="90"/>
        <v>0.45359949920800469</v>
      </c>
      <c r="Z251" s="8">
        <f t="shared" ca="1" si="99"/>
        <v>4503418.2741046902</v>
      </c>
      <c r="AA251" s="12">
        <f t="shared" ca="1" si="100"/>
        <v>1.1428281613311717</v>
      </c>
      <c r="AB251" s="158">
        <f t="shared" si="102"/>
        <v>174100</v>
      </c>
      <c r="AC251" s="160">
        <f t="shared" si="103"/>
        <v>2.2590000000000301E-2</v>
      </c>
      <c r="AD251" s="162">
        <f t="shared" ca="1" si="104"/>
        <v>0.89026262277230794</v>
      </c>
      <c r="AE251" s="162">
        <f t="shared" ca="1" si="105"/>
        <v>0.69159025513023908</v>
      </c>
      <c r="AF251" s="85">
        <v>5.9366808256502935E-4</v>
      </c>
      <c r="AG251" s="85">
        <v>1.0650954962907947E-2</v>
      </c>
      <c r="AH251" s="85">
        <v>6.2804773235259302E-4</v>
      </c>
    </row>
    <row r="252" spans="1:34">
      <c r="A252" s="7">
        <f t="shared" si="107"/>
        <v>44159</v>
      </c>
      <c r="B252" s="8">
        <f t="shared" ca="1" si="91"/>
        <v>26205953.855574384</v>
      </c>
      <c r="C252" s="144">
        <f t="shared" si="83"/>
        <v>0</v>
      </c>
      <c r="D252" s="136"/>
      <c r="E252" s="136"/>
      <c r="F252" s="78">
        <f ca="1">IF(AD251&gt;1,0,IF(AE251&gt;=1,U$2,T$2))</f>
        <v>0.6</v>
      </c>
      <c r="G252" s="29">
        <f t="shared" ca="1" si="84"/>
        <v>628170.35871289088</v>
      </c>
      <c r="H252" s="8">
        <f t="shared" ca="1" si="92"/>
        <v>4460009.5468615247</v>
      </c>
      <c r="I252" s="8">
        <f t="shared" ca="1" si="93"/>
        <v>186062272.3745783</v>
      </c>
      <c r="J252" s="8">
        <f t="shared" ca="1" si="94"/>
        <v>40296.071168996517</v>
      </c>
      <c r="K252" s="12">
        <f t="shared" ca="1" si="95"/>
        <v>0.88775376147625684</v>
      </c>
      <c r="L252" s="48"/>
      <c r="M252" s="38">
        <f ca="1">IF(AND(I$2&gt;0,R245&lt;F245-0.02),0,IF(AND(N252&gt;=L$7,I$2&gt;0),0,IF(OR(AND(N252&gt;=C$1,N252&lt;D$1),N252&gt;=E$1),0,1)))</f>
        <v>0</v>
      </c>
      <c r="N252" s="178">
        <f t="shared" si="106"/>
        <v>44159</v>
      </c>
      <c r="O252" s="11">
        <f t="shared" ca="1" si="85"/>
        <v>0.5472419775722891</v>
      </c>
      <c r="P252" s="11" t="str">
        <f t="shared" si="86"/>
        <v/>
      </c>
      <c r="Q252" s="11">
        <f t="shared" ca="1" si="96"/>
        <v>0.6</v>
      </c>
      <c r="R252" s="32">
        <f t="shared" ca="1" si="97"/>
        <v>8.1258734475705321E-2</v>
      </c>
      <c r="S252" s="32">
        <v>4.9795162695635148E-4</v>
      </c>
      <c r="T252" s="32">
        <f t="shared" ca="1" si="87"/>
        <v>1.3117675137828013E-2</v>
      </c>
      <c r="U252" s="32">
        <f t="shared" si="88"/>
        <v>0.14084507042253522</v>
      </c>
      <c r="V252" s="32">
        <f t="shared" si="98"/>
        <v>0.6</v>
      </c>
      <c r="W252" s="8">
        <f t="shared" ca="1" si="89"/>
        <v>326144.65515790886</v>
      </c>
      <c r="X252" s="8">
        <f t="shared" ca="1" si="101"/>
        <v>181928407.48287469</v>
      </c>
      <c r="Y252" s="22">
        <f t="shared" ca="1" si="90"/>
        <v>0.4527580224277109</v>
      </c>
      <c r="Z252" s="8">
        <f t="shared" ca="1" si="99"/>
        <v>4460009.5468615247</v>
      </c>
      <c r="AA252" s="12">
        <f t="shared" ca="1" si="100"/>
        <v>1.1428281613311717</v>
      </c>
      <c r="AB252" s="158">
        <f t="shared" si="102"/>
        <v>174400</v>
      </c>
      <c r="AC252" s="160">
        <f t="shared" si="103"/>
        <v>2.2560000000000302E-2</v>
      </c>
      <c r="AD252" s="162">
        <f t="shared" ca="1" si="104"/>
        <v>0.88858679112220873</v>
      </c>
      <c r="AE252" s="162">
        <f t="shared" ca="1" si="105"/>
        <v>0.69159025513023908</v>
      </c>
      <c r="AF252" s="85">
        <v>5.9382520041766443E-4</v>
      </c>
      <c r="AG252" s="85">
        <v>1.064312807066725E-2</v>
      </c>
      <c r="AH252" s="85">
        <v>6.2802036208075055E-4</v>
      </c>
    </row>
    <row r="253" spans="1:34">
      <c r="A253" s="7">
        <f t="shared" si="107"/>
        <v>44160</v>
      </c>
      <c r="B253" s="8">
        <f t="shared" ca="1" si="91"/>
        <v>26245786.755488332</v>
      </c>
      <c r="C253" s="144">
        <f t="shared" si="83"/>
        <v>0</v>
      </c>
      <c r="D253" s="136"/>
      <c r="E253" s="136"/>
      <c r="F253" s="78">
        <f ca="1">IF(AD252&gt;1,S$2,T$2)</f>
        <v>0.6</v>
      </c>
      <c r="G253" s="29">
        <f t="shared" ca="1" si="84"/>
        <v>622067.39170318865</v>
      </c>
      <c r="H253" s="8">
        <f t="shared" ca="1" si="92"/>
        <v>4416678.4810926393</v>
      </c>
      <c r="I253" s="8">
        <f t="shared" ca="1" si="93"/>
        <v>186345085.96396732</v>
      </c>
      <c r="J253" s="8">
        <f t="shared" ca="1" si="94"/>
        <v>39832.899913947025</v>
      </c>
      <c r="K253" s="12">
        <f t="shared" ca="1" si="95"/>
        <v>0.88610688096116574</v>
      </c>
      <c r="L253" s="48"/>
      <c r="M253" s="38">
        <f ca="1">IF(AND(I$2&gt;0,R246&lt;F246-0.04),0,IF(AND(N253&gt;=L$8,I$2&gt;0),0,IF(OR(AND(N253&gt;=C$1,N253&lt;D$1),N253&gt;=E$1),0,1)))</f>
        <v>0</v>
      </c>
      <c r="N253" s="178">
        <f t="shared" si="106"/>
        <v>44160</v>
      </c>
      <c r="O253" s="11">
        <f t="shared" ca="1" si="85"/>
        <v>0.54807378224696268</v>
      </c>
      <c r="P253" s="11" t="str">
        <f t="shared" si="86"/>
        <v/>
      </c>
      <c r="Q253" s="11">
        <f t="shared" ca="1" si="96"/>
        <v>0.6</v>
      </c>
      <c r="R253" s="32">
        <f t="shared" ca="1" si="97"/>
        <v>8.0224260647241155E-2</v>
      </c>
      <c r="S253" s="32">
        <v>4.9794104253548122E-4</v>
      </c>
      <c r="T253" s="32">
        <f t="shared" ca="1" si="87"/>
        <v>1.2990230826743056E-2</v>
      </c>
      <c r="U253" s="32">
        <f t="shared" si="88"/>
        <v>0.14084507042253522</v>
      </c>
      <c r="V253" s="32">
        <f t="shared" si="98"/>
        <v>0.6</v>
      </c>
      <c r="W253" s="8">
        <f t="shared" ca="1" si="89"/>
        <v>323172.92886225216</v>
      </c>
      <c r="X253" s="8">
        <f t="shared" ca="1" si="101"/>
        <v>182251580.41173694</v>
      </c>
      <c r="Y253" s="22">
        <f t="shared" ca="1" si="90"/>
        <v>0.45192621775303732</v>
      </c>
      <c r="Z253" s="8">
        <f t="shared" ca="1" si="99"/>
        <v>4416678.4810926393</v>
      </c>
      <c r="AA253" s="12">
        <f t="shared" ca="1" si="100"/>
        <v>1.1428281613311717</v>
      </c>
      <c r="AB253" s="158">
        <f t="shared" si="102"/>
        <v>174700</v>
      </c>
      <c r="AC253" s="160">
        <f t="shared" si="103"/>
        <v>2.2530000000000303E-2</v>
      </c>
      <c r="AD253" s="162">
        <f t="shared" ca="1" si="104"/>
        <v>0.88693032121871129</v>
      </c>
      <c r="AE253" s="162">
        <f t="shared" ca="1" si="105"/>
        <v>0.69159025513023908</v>
      </c>
      <c r="AF253" s="85">
        <v>5.939490652374852E-4</v>
      </c>
      <c r="AG253" s="85">
        <v>1.0635329056743146E-2</v>
      </c>
      <c r="AH253" s="85">
        <v>6.2799299904672552E-4</v>
      </c>
    </row>
    <row r="254" spans="1:34">
      <c r="A254" s="7">
        <f t="shared" si="107"/>
        <v>44161</v>
      </c>
      <c r="B254" s="8">
        <f t="shared" ca="1" si="91"/>
        <v>26285159.48378903</v>
      </c>
      <c r="C254" s="144">
        <f t="shared" si="83"/>
        <v>0</v>
      </c>
      <c r="D254" s="136"/>
      <c r="E254" s="136"/>
      <c r="F254" s="78">
        <f ca="1">IF(AD253&gt;1,0,IF(AE253&gt;=1,U$2,T$2))</f>
        <v>0.6</v>
      </c>
      <c r="G254" s="29">
        <f t="shared" ca="1" si="84"/>
        <v>615922.80607962504</v>
      </c>
      <c r="H254" s="8">
        <f t="shared" ca="1" si="92"/>
        <v>4373051.9231653372</v>
      </c>
      <c r="I254" s="8">
        <f t="shared" ca="1" si="93"/>
        <v>186624632.33490229</v>
      </c>
      <c r="J254" s="8">
        <f t="shared" ca="1" si="94"/>
        <v>39372.728300697163</v>
      </c>
      <c r="K254" s="12">
        <f t="shared" ca="1" si="95"/>
        <v>0.88447893002637767</v>
      </c>
      <c r="L254" s="48"/>
      <c r="M254" s="38">
        <f ca="1">IF(AND(I$2&gt;0,R247&lt;F247-0.06),0,IF(AND(N254&gt;=L$9,I$2&gt;0),0,IF(OR(AND(N254&gt;=C$1,N254&lt;D$1),N254&gt;=E$1),0,1)))</f>
        <v>0</v>
      </c>
      <c r="N254" s="178">
        <f t="shared" si="106"/>
        <v>44161</v>
      </c>
      <c r="O254" s="11">
        <f t="shared" ca="1" si="85"/>
        <v>0.54889597745559493</v>
      </c>
      <c r="P254" s="11" t="str">
        <f t="shared" si="86"/>
        <v/>
      </c>
      <c r="Q254" s="11">
        <f t="shared" ca="1" si="96"/>
        <v>0.6</v>
      </c>
      <c r="R254" s="32">
        <f t="shared" ca="1" si="97"/>
        <v>7.9190075067381432E-2</v>
      </c>
      <c r="S254" s="32">
        <v>4.9793045973183284E-4</v>
      </c>
      <c r="T254" s="32">
        <f t="shared" ca="1" si="87"/>
        <v>1.2861917421074521E-2</v>
      </c>
      <c r="U254" s="32">
        <f t="shared" si="88"/>
        <v>0.14084507042253522</v>
      </c>
      <c r="V254" s="32">
        <f t="shared" si="98"/>
        <v>0.6</v>
      </c>
      <c r="W254" s="8">
        <f t="shared" ca="1" si="89"/>
        <v>320607.2542664794</v>
      </c>
      <c r="X254" s="8">
        <f t="shared" ca="1" si="101"/>
        <v>182572187.66600341</v>
      </c>
      <c r="Y254" s="22">
        <f t="shared" ca="1" si="90"/>
        <v>0.45110402254440507</v>
      </c>
      <c r="Z254" s="8">
        <f t="shared" ca="1" si="99"/>
        <v>4373051.9231653372</v>
      </c>
      <c r="AA254" s="12">
        <f t="shared" ca="1" si="100"/>
        <v>1.1428281613311717</v>
      </c>
      <c r="AB254" s="158">
        <f t="shared" si="102"/>
        <v>175000</v>
      </c>
      <c r="AC254" s="160">
        <f t="shared" si="103"/>
        <v>2.2500000000000304E-2</v>
      </c>
      <c r="AD254" s="162">
        <f t="shared" ca="1" si="104"/>
        <v>0.88529290549377171</v>
      </c>
      <c r="AE254" s="162">
        <f t="shared" ca="1" si="105"/>
        <v>0.69159025513023908</v>
      </c>
      <c r="AF254" s="85">
        <v>5.9406833460765886E-4</v>
      </c>
      <c r="AG254" s="85">
        <v>1.0627557760736811E-2</v>
      </c>
      <c r="AH254" s="85">
        <v>6.2796564311110253E-4</v>
      </c>
    </row>
    <row r="255" spans="1:34">
      <c r="A255" s="7">
        <f t="shared" si="107"/>
        <v>44162</v>
      </c>
      <c r="B255" s="8">
        <f t="shared" ca="1" si="91"/>
        <v>26324071.679824755</v>
      </c>
      <c r="C255" s="144">
        <f t="shared" si="83"/>
        <v>0</v>
      </c>
      <c r="D255" s="136"/>
      <c r="E255" s="136"/>
      <c r="F255" s="78">
        <f ca="1">IF(AD254&gt;1,S$2,T$2)</f>
        <v>0.6</v>
      </c>
      <c r="G255" s="29">
        <f t="shared" ca="1" si="84"/>
        <v>609679.05081021204</v>
      </c>
      <c r="H255" s="8">
        <f t="shared" ca="1" si="92"/>
        <v>4328721.2607525056</v>
      </c>
      <c r="I255" s="8">
        <f t="shared" ca="1" si="93"/>
        <v>186900908.92675593</v>
      </c>
      <c r="J255" s="8">
        <f t="shared" ca="1" si="94"/>
        <v>38912.196035725057</v>
      </c>
      <c r="K255" s="12">
        <f t="shared" ca="1" si="95"/>
        <v>0.8828697860780147</v>
      </c>
      <c r="L255" s="48"/>
      <c r="M255" s="39">
        <f ca="1">IF(AND(I$2&gt;0,R248&lt;F248-0.1),0,IF(AND(N255&gt;=L$10,I$2&gt;0),0,IF(OR(AND(N255&gt;=C$1,N255&lt;D$1),N255&gt;=E$1),0,1)))</f>
        <v>0</v>
      </c>
      <c r="N255" s="178">
        <f t="shared" si="106"/>
        <v>44162</v>
      </c>
      <c r="O255" s="11">
        <f t="shared" ca="1" si="85"/>
        <v>0.54970855566692922</v>
      </c>
      <c r="P255" s="11" t="str">
        <f t="shared" si="86"/>
        <v/>
      </c>
      <c r="Q255" s="11">
        <f t="shared" ca="1" si="96"/>
        <v>0.6</v>
      </c>
      <c r="R255" s="32">
        <f t="shared" ca="1" si="97"/>
        <v>7.8148820717088716E-2</v>
      </c>
      <c r="S255" s="32">
        <v>4.9791987854504193E-4</v>
      </c>
      <c r="T255" s="32">
        <f t="shared" ca="1" si="87"/>
        <v>1.2731533119860311E-2</v>
      </c>
      <c r="U255" s="32">
        <f t="shared" si="88"/>
        <v>0.14084507042253522</v>
      </c>
      <c r="V255" s="32">
        <f t="shared" si="98"/>
        <v>0.6</v>
      </c>
      <c r="W255" s="8">
        <f t="shared" ca="1" si="89"/>
        <v>318460.06957999122</v>
      </c>
      <c r="X255" s="8">
        <f t="shared" ca="1" si="101"/>
        <v>182890647.73558339</v>
      </c>
      <c r="Y255" s="22">
        <f t="shared" ca="1" si="90"/>
        <v>0.45029144433307078</v>
      </c>
      <c r="Z255" s="8">
        <f t="shared" ca="1" si="99"/>
        <v>4328721.2607525056</v>
      </c>
      <c r="AA255" s="12">
        <f t="shared" ca="1" si="100"/>
        <v>1.1428281613311717</v>
      </c>
      <c r="AB255" s="158">
        <f t="shared" si="102"/>
        <v>175300</v>
      </c>
      <c r="AC255" s="160">
        <f t="shared" si="103"/>
        <v>2.2470000000000306E-2</v>
      </c>
      <c r="AD255" s="162">
        <f t="shared" ca="1" si="104"/>
        <v>0.88367435805219618</v>
      </c>
      <c r="AE255" s="162">
        <f t="shared" ca="1" si="105"/>
        <v>0.69159025513023908</v>
      </c>
      <c r="AF255" s="85">
        <v>5.9418272670182888E-4</v>
      </c>
      <c r="AG255" s="85">
        <v>1.0619814023687295E-2</v>
      </c>
      <c r="AH255" s="85">
        <v>6.2793829415165407E-4</v>
      </c>
    </row>
    <row r="256" spans="1:34">
      <c r="A256" s="7">
        <f t="shared" si="107"/>
        <v>44163</v>
      </c>
      <c r="B256" s="8">
        <f t="shared" ca="1" si="91"/>
        <v>26362519.337907974</v>
      </c>
      <c r="C256" s="144">
        <f t="shared" si="83"/>
        <v>0</v>
      </c>
      <c r="D256" s="136"/>
      <c r="E256" s="136"/>
      <c r="F256" s="78">
        <f ca="1">IF(AD255&gt;1,0,IF(AE255&gt;=1,U$2,T$2))</f>
        <v>0.6</v>
      </c>
      <c r="G256" s="29">
        <f t="shared" ca="1" si="84"/>
        <v>603273.17796667118</v>
      </c>
      <c r="H256" s="8">
        <f t="shared" ca="1" si="92"/>
        <v>4283239.5635633655</v>
      </c>
      <c r="I256" s="8">
        <f t="shared" ca="1" si="93"/>
        <v>187173887.29914677</v>
      </c>
      <c r="J256" s="8">
        <f t="shared" ca="1" si="94"/>
        <v>38447.658083218499</v>
      </c>
      <c r="K256" s="12">
        <f t="shared" ca="1" si="95"/>
        <v>0.88127946385573452</v>
      </c>
      <c r="L256" s="48"/>
      <c r="M256" s="47">
        <f ca="1">IF(AND(I$2&gt;0,R249&lt;F249-0.12),0,IF(AND(N256&gt;=L$4,I$2&gt;0),0,IF(OR(AND(N256&gt;=C$1,N256&lt;D$1),N256&gt;=E$1),0,1)))</f>
        <v>0</v>
      </c>
      <c r="N256" s="178">
        <f t="shared" si="106"/>
        <v>44163</v>
      </c>
      <c r="O256" s="11">
        <f t="shared" ca="1" si="85"/>
        <v>0.55051143323278462</v>
      </c>
      <c r="P256" s="11" t="str">
        <f t="shared" si="86"/>
        <v/>
      </c>
      <c r="Q256" s="11">
        <f t="shared" ca="1" si="96"/>
        <v>0.6</v>
      </c>
      <c r="R256" s="32">
        <f t="shared" ca="1" si="97"/>
        <v>7.7092540510092747E-2</v>
      </c>
      <c r="S256" s="32">
        <v>4.9790929897474572E-4</v>
      </c>
      <c r="T256" s="32">
        <f t="shared" ca="1" si="87"/>
        <v>1.2597763422245193E-2</v>
      </c>
      <c r="U256" s="32">
        <f t="shared" si="88"/>
        <v>0.14084507042253522</v>
      </c>
      <c r="V256" s="32">
        <f t="shared" si="98"/>
        <v>0.6</v>
      </c>
      <c r="W256" s="8">
        <f t="shared" ca="1" si="89"/>
        <v>316744.60493525799</v>
      </c>
      <c r="X256" s="8">
        <f t="shared" ca="1" si="101"/>
        <v>183207392.34051865</v>
      </c>
      <c r="Y256" s="22">
        <f t="shared" ca="1" si="90"/>
        <v>0.44948856676721538</v>
      </c>
      <c r="Z256" s="8">
        <f t="shared" ca="1" si="99"/>
        <v>4283239.5635633655</v>
      </c>
      <c r="AA256" s="12">
        <f t="shared" ca="1" si="100"/>
        <v>1.1428281613311717</v>
      </c>
      <c r="AB256" s="158">
        <f t="shared" si="102"/>
        <v>175600</v>
      </c>
      <c r="AC256" s="160">
        <f t="shared" si="103"/>
        <v>2.2440000000000307E-2</v>
      </c>
      <c r="AD256" s="162">
        <f t="shared" ca="1" si="104"/>
        <v>0.88207462496687461</v>
      </c>
      <c r="AE256" s="162">
        <f t="shared" ca="1" si="105"/>
        <v>0.69159025513023908</v>
      </c>
      <c r="AF256" s="85">
        <v>5.9429262640674706E-4</v>
      </c>
      <c r="AG256" s="85">
        <v>1.0612097688041004E-2</v>
      </c>
      <c r="AH256" s="85">
        <v>6.2791095206119038E-4</v>
      </c>
    </row>
    <row r="257" spans="1:34">
      <c r="A257" s="7">
        <f t="shared" si="107"/>
        <v>44164</v>
      </c>
      <c r="B257" s="8">
        <f t="shared" ca="1" si="91"/>
        <v>26400494.499539189</v>
      </c>
      <c r="C257" s="144">
        <f t="shared" si="83"/>
        <v>0</v>
      </c>
      <c r="D257" s="136"/>
      <c r="E257" s="136"/>
      <c r="F257" s="78">
        <f ca="1">IF(AD256&gt;1,0,IF(AE256&gt;=1,U$2,T$2))</f>
        <v>0.6</v>
      </c>
      <c r="G257" s="29">
        <f t="shared" ca="1" si="84"/>
        <v>596636.42340982205</v>
      </c>
      <c r="H257" s="8">
        <f t="shared" ca="1" si="92"/>
        <v>4236118.6062097363</v>
      </c>
      <c r="I257" s="8">
        <f t="shared" ca="1" si="93"/>
        <v>187443510.94672841</v>
      </c>
      <c r="J257" s="8">
        <f t="shared" ca="1" si="94"/>
        <v>37975.161631215225</v>
      </c>
      <c r="K257" s="12">
        <f t="shared" ca="1" si="95"/>
        <v>0.87970812707000734</v>
      </c>
      <c r="L257" s="48"/>
      <c r="M257" s="46">
        <f ca="1">IF(AND(I$2&gt;0,R250&lt;F250-0.12),0,IF(AND(N257&gt;=L$5,I$2&gt;0),0,IF(OR(AND(N257&gt;=C$1,N257&lt;D$1),N257&gt;=E$1),0,1)))</f>
        <v>0</v>
      </c>
      <c r="N257" s="178">
        <f t="shared" si="106"/>
        <v>44164</v>
      </c>
      <c r="O257" s="11">
        <f t="shared" ca="1" si="85"/>
        <v>0.5513044439609659</v>
      </c>
      <c r="P257" s="11" t="str">
        <f t="shared" si="86"/>
        <v/>
      </c>
      <c r="Q257" s="11">
        <f t="shared" ca="1" si="96"/>
        <v>0.6</v>
      </c>
      <c r="R257" s="32">
        <f t="shared" ca="1" si="97"/>
        <v>7.60126335907578E-2</v>
      </c>
      <c r="S257" s="32">
        <v>4.9789872102058274E-4</v>
      </c>
      <c r="T257" s="32">
        <f t="shared" ca="1" si="87"/>
        <v>1.2459172371205108E-2</v>
      </c>
      <c r="U257" s="32">
        <f t="shared" si="88"/>
        <v>0.14084507042253522</v>
      </c>
      <c r="V257" s="32">
        <f t="shared" si="98"/>
        <v>0.6</v>
      </c>
      <c r="W257" s="8">
        <f t="shared" ca="1" si="89"/>
        <v>315474.83236981585</v>
      </c>
      <c r="X257" s="8">
        <f t="shared" ca="1" si="101"/>
        <v>183522867.17288846</v>
      </c>
      <c r="Y257" s="22">
        <f t="shared" ca="1" si="90"/>
        <v>0.4486955560390341</v>
      </c>
      <c r="Z257" s="8">
        <f t="shared" ca="1" si="99"/>
        <v>4236118.6062097363</v>
      </c>
      <c r="AA257" s="12">
        <f t="shared" ca="1" si="100"/>
        <v>1.1428281613311717</v>
      </c>
      <c r="AB257" s="158">
        <f t="shared" si="102"/>
        <v>175900</v>
      </c>
      <c r="AC257" s="160">
        <f t="shared" si="103"/>
        <v>2.2410000000000308E-2</v>
      </c>
      <c r="AD257" s="162">
        <f t="shared" ca="1" si="104"/>
        <v>0.88049379546287088</v>
      </c>
      <c r="AE257" s="162">
        <f t="shared" ca="1" si="105"/>
        <v>0.69159025513023908</v>
      </c>
      <c r="AF257" s="85">
        <v>5.9439775542577844E-4</v>
      </c>
      <c r="AG257" s="85">
        <v>1.0604408597623211E-2</v>
      </c>
      <c r="AH257" s="85">
        <v>6.2788361674567664E-4</v>
      </c>
    </row>
    <row r="258" spans="1:34">
      <c r="A258" s="7">
        <f t="shared" si="107"/>
        <v>44165</v>
      </c>
      <c r="B258" s="8">
        <f t="shared" ca="1" si="91"/>
        <v>26437984.921723448</v>
      </c>
      <c r="C258" s="144">
        <f t="shared" si="83"/>
        <v>0</v>
      </c>
      <c r="D258" s="136"/>
      <c r="E258" s="136"/>
      <c r="F258" s="78">
        <f ca="1">IF(AD257&gt;1,S$2,T$2)</f>
        <v>0.6</v>
      </c>
      <c r="G258" s="29">
        <f t="shared" ca="1" si="84"/>
        <v>589693.77061241516</v>
      </c>
      <c r="H258" s="8">
        <f t="shared" ca="1" si="92"/>
        <v>4186825.7713481472</v>
      </c>
      <c r="I258" s="8">
        <f t="shared" ca="1" si="93"/>
        <v>187709692.94423664</v>
      </c>
      <c r="J258" s="8">
        <f t="shared" ca="1" si="94"/>
        <v>37490.422184257317</v>
      </c>
      <c r="K258" s="12">
        <f t="shared" ca="1" si="95"/>
        <v>0.87815610098077401</v>
      </c>
      <c r="L258" s="48"/>
      <c r="M258" s="38">
        <f ca="1">IF(AND(I$2&gt;0,R251&lt;F251),0,IF(AND(N258&gt;=L$6,I$2&gt;0),0,IF(OR(AND(N258&gt;=C$1,N258&lt;D$1),N258&gt;=E$1),0,1)))</f>
        <v>0</v>
      </c>
      <c r="N258" s="178">
        <f t="shared" si="106"/>
        <v>44165</v>
      </c>
      <c r="O258" s="11">
        <f t="shared" ca="1" si="85"/>
        <v>0.55208733218893125</v>
      </c>
      <c r="P258" s="11" t="str">
        <f t="shared" si="86"/>
        <v/>
      </c>
      <c r="Q258" s="11">
        <f t="shared" ca="1" si="96"/>
        <v>0.6</v>
      </c>
      <c r="R258" s="32">
        <f t="shared" ca="1" si="97"/>
        <v>7.4899810364960462E-2</v>
      </c>
      <c r="S258" s="32">
        <v>4.9788814468219248E-4</v>
      </c>
      <c r="T258" s="32">
        <f t="shared" ca="1" si="87"/>
        <v>1.2314193445141609E-2</v>
      </c>
      <c r="U258" s="32">
        <f t="shared" si="88"/>
        <v>0.14084507042253522</v>
      </c>
      <c r="V258" s="32">
        <f t="shared" si="98"/>
        <v>0.6</v>
      </c>
      <c r="W258" s="8">
        <f t="shared" ca="1" si="89"/>
        <v>311365.94650080707</v>
      </c>
      <c r="X258" s="8">
        <f t="shared" ca="1" si="101"/>
        <v>183834233.11938927</v>
      </c>
      <c r="Y258" s="22">
        <f t="shared" ca="1" si="90"/>
        <v>0.44791266781106875</v>
      </c>
      <c r="Z258" s="8">
        <f t="shared" ca="1" si="99"/>
        <v>4186825.7713481472</v>
      </c>
      <c r="AA258" s="12">
        <f t="shared" ca="1" si="100"/>
        <v>1.1428281613311717</v>
      </c>
      <c r="AB258" s="158">
        <f t="shared" si="102"/>
        <v>176200</v>
      </c>
      <c r="AC258" s="160">
        <f t="shared" si="103"/>
        <v>2.2380000000000309E-2</v>
      </c>
      <c r="AD258" s="162">
        <f t="shared" ca="1" si="104"/>
        <v>0.87893211402539073</v>
      </c>
      <c r="AE258" s="162">
        <f t="shared" ca="1" si="105"/>
        <v>0.69159025513023908</v>
      </c>
      <c r="AF258" s="85">
        <v>5.944675852567968E-4</v>
      </c>
      <c r="AG258" s="85">
        <v>1.0596746597611374E-2</v>
      </c>
      <c r="AH258" s="85">
        <v>6.2785628812258752E-4</v>
      </c>
    </row>
    <row r="259" spans="1:34">
      <c r="A259" s="7">
        <f t="shared" si="107"/>
        <v>44166</v>
      </c>
      <c r="B259" s="8">
        <f t="shared" ca="1" si="91"/>
        <v>26474973.720464423</v>
      </c>
      <c r="C259" s="144">
        <f t="shared" si="83"/>
        <v>0</v>
      </c>
      <c r="D259" s="136"/>
      <c r="E259" s="136"/>
      <c r="F259" s="78">
        <f ca="1">IF(AD258&gt;1,0,IF(AE258&gt;=1,U$2,T$2))</f>
        <v>0.6</v>
      </c>
      <c r="G259" s="29">
        <f t="shared" ca="1" si="84"/>
        <v>582828.21069130453</v>
      </c>
      <c r="H259" s="8">
        <f t="shared" ca="1" si="92"/>
        <v>4138080.295908262</v>
      </c>
      <c r="I259" s="8">
        <f t="shared" ca="1" si="93"/>
        <v>187972313.41529757</v>
      </c>
      <c r="J259" s="8">
        <f t="shared" ca="1" si="94"/>
        <v>36988.798740974955</v>
      </c>
      <c r="K259" s="12">
        <f t="shared" ca="1" si="95"/>
        <v>0.87662388595318852</v>
      </c>
      <c r="L259" s="48"/>
      <c r="M259" s="38">
        <f ca="1">IF(AND(I$2&gt;0,R252&lt;F252-0.02),0,IF(AND(N259&gt;=L$7,I$2&gt;0),0,IF(OR(AND(N259&gt;=C$1,N259&lt;D$1),N259&gt;=E$1),0,1)))</f>
        <v>0</v>
      </c>
      <c r="N259" s="178">
        <f t="shared" si="106"/>
        <v>44166</v>
      </c>
      <c r="O259" s="11">
        <f t="shared" ca="1" si="85"/>
        <v>0.55285974533911053</v>
      </c>
      <c r="P259" s="11" t="str">
        <f t="shared" si="86"/>
        <v/>
      </c>
      <c r="Q259" s="11">
        <f t="shared" ca="1" si="96"/>
        <v>0.6</v>
      </c>
      <c r="R259" s="32">
        <f t="shared" ca="1" si="97"/>
        <v>7.3802892401987744E-2</v>
      </c>
      <c r="S259" s="32">
        <v>4.9787756995921543E-4</v>
      </c>
      <c r="T259" s="32">
        <f t="shared" ca="1" si="87"/>
        <v>1.2170824399730183E-2</v>
      </c>
      <c r="U259" s="32">
        <f t="shared" si="88"/>
        <v>0.14084507042253522</v>
      </c>
      <c r="V259" s="32">
        <f t="shared" si="98"/>
        <v>0.6</v>
      </c>
      <c r="W259" s="8">
        <f t="shared" ca="1" si="89"/>
        <v>307399.85507411987</v>
      </c>
      <c r="X259" s="8">
        <f t="shared" ca="1" si="101"/>
        <v>184141632.97446337</v>
      </c>
      <c r="Y259" s="22">
        <f t="shared" ca="1" si="90"/>
        <v>0.44714025466088947</v>
      </c>
      <c r="Z259" s="8">
        <f t="shared" ca="1" si="99"/>
        <v>4138080.295908262</v>
      </c>
      <c r="AA259" s="12">
        <f t="shared" ca="1" si="100"/>
        <v>1.1428281613311717</v>
      </c>
      <c r="AB259" s="158">
        <f t="shared" si="102"/>
        <v>176500</v>
      </c>
      <c r="AC259" s="160">
        <f t="shared" si="103"/>
        <v>2.2350000000000311E-2</v>
      </c>
      <c r="AD259" s="162">
        <f t="shared" ca="1" si="104"/>
        <v>0.87738999346698132</v>
      </c>
      <c r="AE259" s="162">
        <f t="shared" ca="1" si="105"/>
        <v>0.69159025513023908</v>
      </c>
      <c r="AF259" s="85">
        <v>5.9449975021777014E-4</v>
      </c>
      <c r="AG259" s="85">
        <v>1.0589111534510091E-2</v>
      </c>
      <c r="AH259" s="85">
        <v>6.278289661194662E-4</v>
      </c>
    </row>
    <row r="260" spans="1:34">
      <c r="A260" s="7">
        <f t="shared" si="107"/>
        <v>44167</v>
      </c>
      <c r="B260" s="8">
        <f t="shared" ca="1" si="91"/>
        <v>26511468.086957235</v>
      </c>
      <c r="C260" s="144">
        <f t="shared" ref="C260:C323" si="108">IF(H$2=0,D260,IF(H$2=1,E260,D260-E260))</f>
        <v>0</v>
      </c>
      <c r="D260" s="136"/>
      <c r="E260" s="136"/>
      <c r="F260" s="78">
        <f ca="1">IF(AD259&gt;1,S$2,T$2)</f>
        <v>0.6</v>
      </c>
      <c r="G260" s="29">
        <f t="shared" ref="G260:G323" ca="1" si="109">H260/V$2</f>
        <v>576026.82294832414</v>
      </c>
      <c r="H260" s="8">
        <f t="shared" ca="1" si="92"/>
        <v>4089790.4429331012</v>
      </c>
      <c r="I260" s="8">
        <f t="shared" ca="1" si="93"/>
        <v>188231423.41739652</v>
      </c>
      <c r="J260" s="8">
        <f t="shared" ca="1" si="94"/>
        <v>36494.366492811081</v>
      </c>
      <c r="K260" s="12">
        <f t="shared" ca="1" si="95"/>
        <v>0.87511217202783664</v>
      </c>
      <c r="L260" s="48"/>
      <c r="M260" s="38">
        <f ca="1">IF(AND(I$2&gt;0,R253&lt;F253-0.04),0,IF(AND(N260&gt;=L$8,I$2&gt;0),0,IF(OR(AND(N260&gt;=C$1,N260&lt;D$1),N260&gt;=E$1),0,1)))</f>
        <v>0</v>
      </c>
      <c r="N260" s="178">
        <f t="shared" si="106"/>
        <v>44167</v>
      </c>
      <c r="O260" s="11">
        <f t="shared" ref="O260:O323" ca="1" si="110">I260/W$2</f>
        <v>0.55362183358057804</v>
      </c>
      <c r="P260" s="11" t="str">
        <f t="shared" ref="P260:P323" si="111">IF(C260&gt;0,Z260/W$2,"")</f>
        <v/>
      </c>
      <c r="Q260" s="11">
        <f t="shared" ca="1" si="96"/>
        <v>0.6</v>
      </c>
      <c r="R260" s="32">
        <f t="shared" ca="1" si="97"/>
        <v>7.2720128326961397E-2</v>
      </c>
      <c r="S260" s="32">
        <v>4.9786699685129272E-4</v>
      </c>
      <c r="T260" s="32">
        <f t="shared" ref="T260:T323" ca="1" si="112">Z260/W$2</f>
        <v>1.2028795420391473E-2</v>
      </c>
      <c r="U260" s="32">
        <f t="shared" ref="U260:U323" si="113">1/V$2</f>
        <v>0.14084507042253522</v>
      </c>
      <c r="V260" s="32">
        <f t="shared" si="98"/>
        <v>0.6</v>
      </c>
      <c r="W260" s="8">
        <f t="shared" ref="W260:W323" ca="1" si="114">IF(ROW(J259)&gt;(1+N$2),OFFSET(J259,2-N$2,0)*V$2,0)</f>
        <v>303576.96823110041</v>
      </c>
      <c r="X260" s="8">
        <f t="shared" ca="1" si="101"/>
        <v>184445209.94269449</v>
      </c>
      <c r="Y260" s="22">
        <f t="shared" ref="Y260:Y323" ca="1" si="115">IF(I260&lt;W$2,1-I260/W$2,0)</f>
        <v>0.44637816641942196</v>
      </c>
      <c r="Z260" s="8">
        <f t="shared" ca="1" si="99"/>
        <v>4089790.4429331012</v>
      </c>
      <c r="AA260" s="12">
        <f t="shared" ca="1" si="100"/>
        <v>1.1428281613311717</v>
      </c>
      <c r="AB260" s="158">
        <f t="shared" si="102"/>
        <v>176800</v>
      </c>
      <c r="AC260" s="160">
        <f t="shared" si="103"/>
        <v>2.2320000000000312E-2</v>
      </c>
      <c r="AD260" s="162">
        <f t="shared" ca="1" si="104"/>
        <v>0.87586802899051253</v>
      </c>
      <c r="AE260" s="162">
        <f t="shared" ca="1" si="105"/>
        <v>0.69159025513023908</v>
      </c>
      <c r="AF260" s="85">
        <v>5.9452702680310137E-4</v>
      </c>
      <c r="AG260" s="85">
        <v>1.0581503256127531E-2</v>
      </c>
      <c r="AH260" s="85">
        <v>6.2780165067266417E-4</v>
      </c>
    </row>
    <row r="261" spans="1:34">
      <c r="A261" s="7">
        <f t="shared" si="107"/>
        <v>44168</v>
      </c>
      <c r="B261" s="8">
        <f t="shared" ref="B261:B324" ca="1" si="116">B260 + J261</f>
        <v>26547474.378684133</v>
      </c>
      <c r="C261" s="144">
        <f t="shared" si="108"/>
        <v>0</v>
      </c>
      <c r="D261" s="136"/>
      <c r="E261" s="136"/>
      <c r="F261" s="78">
        <f ca="1">IF(AD260&gt;1,0,IF(AE260&gt;=1,U$2,T$2))</f>
        <v>0.6</v>
      </c>
      <c r="G261" s="29">
        <f t="shared" ca="1" si="109"/>
        <v>569275.79520605516</v>
      </c>
      <c r="H261" s="8">
        <f t="shared" ref="H261:H324" ca="1" si="117">H260+IF(C261&gt;0,V$2*(C261-C260),V$2*J261)-W260</f>
        <v>4041858.1459629918</v>
      </c>
      <c r="I261" s="8">
        <f t="shared" ref="I261:I324" ca="1" si="118">I260+IF(C261&gt;0,V$2*(C261-C260),V$2*J261)</f>
        <v>188487068.0886575</v>
      </c>
      <c r="J261" s="8">
        <f t="shared" ref="J261:J324" ca="1" si="119">IF(C261&gt;0,C261-C260,H260*K260/(N$2*V$2))</f>
        <v>36006.291726900148</v>
      </c>
      <c r="K261" s="12">
        <f t="shared" ref="K261:K324" ca="1" si="120">IF(C261&gt;0,1+N$2*(C261-C260)/Z261,K$4*Y260*Q261+(1-Q261)*AA260*Y260)</f>
        <v>0.87362066530412807</v>
      </c>
      <c r="L261" s="48"/>
      <c r="M261" s="38">
        <f ca="1">IF(AND(I$2&gt;0,R254&lt;F254-0.06),0,IF(AND(N261&gt;=L$9,I$2&gt;0),0,IF(OR(AND(N261&gt;=C$1,N261&lt;D$1),N261&gt;=E$1),0,1)))</f>
        <v>0</v>
      </c>
      <c r="N261" s="178">
        <f t="shared" si="106"/>
        <v>44168</v>
      </c>
      <c r="O261" s="11">
        <f t="shared" ca="1" si="110"/>
        <v>0.55437372967252208</v>
      </c>
      <c r="P261" s="11" t="str">
        <f t="shared" si="111"/>
        <v/>
      </c>
      <c r="Q261" s="11">
        <f t="shared" ref="Q261:Q324" ca="1" si="121">IF(J$2&gt;0,100%,IF(M261&lt;1,V261,IF(AND(I$2=1,N261&gt;=B$1),B$2,0)))</f>
        <v>0.6</v>
      </c>
      <c r="R261" s="32">
        <f t="shared" ref="R261:R324" ca="1" si="122">G261*AC261/AB261</f>
        <v>7.164967518432043E-2</v>
      </c>
      <c r="S261" s="32">
        <v>4.9785642535806612E-4</v>
      </c>
      <c r="T261" s="32">
        <f t="shared" ca="1" si="112"/>
        <v>1.1887818076361741E-2</v>
      </c>
      <c r="U261" s="32">
        <f t="shared" si="113"/>
        <v>0.14084507042253522</v>
      </c>
      <c r="V261" s="32">
        <f t="shared" ref="V261:V324" si="123">IF(N261&gt;=G$1,G$2,IF(N261&gt;=F$1,F$2,IF(N261&gt;=E$1,E$2,IF(N261&gt;=D$1,0,IF(N261&gt;=C$1,C$2,IF(M261&lt;1,C$2,0))))))</f>
        <v>0.6</v>
      </c>
      <c r="W261" s="8">
        <f t="shared" ca="1" si="114"/>
        <v>299884.19297990145</v>
      </c>
      <c r="X261" s="8">
        <f t="shared" ca="1" si="101"/>
        <v>184745094.13567439</v>
      </c>
      <c r="Y261" s="22">
        <f t="shared" ca="1" si="115"/>
        <v>0.44562627032747792</v>
      </c>
      <c r="Z261" s="8">
        <f t="shared" ref="Z261:Z324" ca="1" si="124">H260+IF(C261&gt;0,V$2*(C261-C260),V$2*J261)-W260</f>
        <v>4041858.1459629918</v>
      </c>
      <c r="AA261" s="12">
        <f t="shared" ref="AA261:AA324" ca="1" si="125">IF(C261&gt;0,K261/Y260,AA260)</f>
        <v>1.1428281613311717</v>
      </c>
      <c r="AB261" s="158">
        <f t="shared" si="102"/>
        <v>177100</v>
      </c>
      <c r="AC261" s="160">
        <f t="shared" si="103"/>
        <v>2.2290000000000313E-2</v>
      </c>
      <c r="AD261" s="162">
        <f t="shared" ca="1" si="104"/>
        <v>0.8743664186659823</v>
      </c>
      <c r="AE261" s="162">
        <f t="shared" ca="1" si="105"/>
        <v>0.69159025513023908</v>
      </c>
      <c r="AF261" s="85">
        <v>5.9454996858766113E-4</v>
      </c>
      <c r="AG261" s="85">
        <v>1.0573921611553216E-2</v>
      </c>
      <c r="AH261" s="85">
        <v>6.277743417262391E-4</v>
      </c>
    </row>
    <row r="262" spans="1:34">
      <c r="A262" s="7">
        <f t="shared" si="107"/>
        <v>44169</v>
      </c>
      <c r="B262" s="8">
        <f t="shared" ca="1" si="116"/>
        <v>26582998.028609093</v>
      </c>
      <c r="C262" s="144">
        <f t="shared" si="108"/>
        <v>0</v>
      </c>
      <c r="D262" s="136"/>
      <c r="E262" s="136"/>
      <c r="F262" s="78">
        <f ca="1">IF(AD261&gt;1,S$2,T$2)</f>
        <v>0.6</v>
      </c>
      <c r="G262" s="29">
        <f t="shared" ca="1" si="109"/>
        <v>562562.2348521566</v>
      </c>
      <c r="H262" s="8">
        <f t="shared" ca="1" si="117"/>
        <v>3994191.8674503113</v>
      </c>
      <c r="I262" s="8">
        <f t="shared" ca="1" si="118"/>
        <v>188739286.00312471</v>
      </c>
      <c r="J262" s="8">
        <f t="shared" ca="1" si="119"/>
        <v>35523.649924960751</v>
      </c>
      <c r="K262" s="12">
        <f t="shared" ca="1" si="120"/>
        <v>0.87214910595490469</v>
      </c>
      <c r="L262" s="48"/>
      <c r="M262" s="39">
        <f ca="1">IF(AND(I$2&gt;0,R255&lt;F255-0.1),0,IF(AND(N262&gt;=L$10,I$2&gt;0),0,IF(OR(AND(N262&gt;=C$1,N262&lt;D$1),N262&gt;=E$1),0,1)))</f>
        <v>0</v>
      </c>
      <c r="N262" s="178">
        <f t="shared" si="106"/>
        <v>44169</v>
      </c>
      <c r="O262" s="11">
        <f t="shared" ca="1" si="110"/>
        <v>0.55511554706801391</v>
      </c>
      <c r="P262" s="11" t="str">
        <f t="shared" si="111"/>
        <v/>
      </c>
      <c r="Q262" s="11">
        <f t="shared" ca="1" si="121"/>
        <v>0.6</v>
      </c>
      <c r="R262" s="32">
        <f t="shared" ca="1" si="122"/>
        <v>7.0589827214256953E-2</v>
      </c>
      <c r="S262" s="32">
        <v>4.9784585547917829E-4</v>
      </c>
      <c r="T262" s="32">
        <f t="shared" ca="1" si="112"/>
        <v>1.1747623139559739E-2</v>
      </c>
      <c r="U262" s="32">
        <f t="shared" si="113"/>
        <v>0.14084507042253522</v>
      </c>
      <c r="V262" s="32">
        <f t="shared" si="123"/>
        <v>0.6</v>
      </c>
      <c r="W262" s="8">
        <f t="shared" ca="1" si="114"/>
        <v>296306.95749472536</v>
      </c>
      <c r="X262" s="8">
        <f t="shared" ref="X262:X325" ca="1" si="126">W262+X261</f>
        <v>185041401.09316912</v>
      </c>
      <c r="Y262" s="22">
        <f t="shared" ca="1" si="115"/>
        <v>0.44488445293198609</v>
      </c>
      <c r="Z262" s="8">
        <f t="shared" ca="1" si="124"/>
        <v>3994191.8674503113</v>
      </c>
      <c r="AA262" s="12">
        <f t="shared" ca="1" si="125"/>
        <v>1.1428281613311717</v>
      </c>
      <c r="AB262" s="158">
        <f t="shared" ref="AB262:AB325" si="127">AB261+AB$2</f>
        <v>177400</v>
      </c>
      <c r="AC262" s="160">
        <f t="shared" ref="AC262:AC325" si="128">AC261-AC$2</f>
        <v>2.2260000000000314E-2</v>
      </c>
      <c r="AD262" s="162">
        <f t="shared" ref="AD262:AD325" ca="1" si="129">(K262+K261)/2</f>
        <v>0.87288488562951638</v>
      </c>
      <c r="AE262" s="162">
        <f t="shared" ref="AE262:AE325" ca="1" si="130">IF(Q262&lt;=B$2,K262,AE261)</f>
        <v>0.69159025513023908</v>
      </c>
      <c r="AF262" s="85">
        <v>5.9456846845521133E-4</v>
      </c>
      <c r="AG262" s="85">
        <v>1.0566366451136983E-2</v>
      </c>
      <c r="AH262" s="85">
        <v>6.2774703923098988E-4</v>
      </c>
    </row>
    <row r="263" spans="1:34">
      <c r="A263" s="7">
        <f t="shared" si="107"/>
        <v>44170</v>
      </c>
      <c r="B263" s="8">
        <f t="shared" ca="1" si="116"/>
        <v>26618043.610764116</v>
      </c>
      <c r="C263" s="144">
        <f t="shared" si="108"/>
        <v>0</v>
      </c>
      <c r="D263" s="136"/>
      <c r="E263" s="136"/>
      <c r="F263" s="78">
        <f ca="1">IF(AD262&gt;1,0,IF(AE262&gt;=1,U$2,T$2))</f>
        <v>0.6</v>
      </c>
      <c r="G263" s="29">
        <f t="shared" ca="1" si="109"/>
        <v>555874.44271214632</v>
      </c>
      <c r="H263" s="8">
        <f t="shared" ca="1" si="117"/>
        <v>3946708.543256239</v>
      </c>
      <c r="I263" s="8">
        <f t="shared" ca="1" si="118"/>
        <v>188988109.63642538</v>
      </c>
      <c r="J263" s="8">
        <f t="shared" ca="1" si="119"/>
        <v>35045.582155021533</v>
      </c>
      <c r="K263" s="12">
        <f t="shared" ca="1" si="120"/>
        <v>0.87069727193761359</v>
      </c>
      <c r="L263" s="48"/>
      <c r="M263" s="47">
        <f ca="1">IF(AND(I$2&gt;0,R256&lt;F256-0.12),0,IF(AND(N263&gt;=L$4,I$2&gt;0),0,IF(OR(AND(N263&gt;=C$1,N263&lt;D$1),N263&gt;=E$1),0,1)))</f>
        <v>0</v>
      </c>
      <c r="N263" s="178">
        <f t="shared" si="106"/>
        <v>44170</v>
      </c>
      <c r="O263" s="11">
        <f t="shared" ca="1" si="110"/>
        <v>0.555847381283604</v>
      </c>
      <c r="P263" s="11" t="str">
        <f t="shared" si="111"/>
        <v/>
      </c>
      <c r="Q263" s="11">
        <f t="shared" ca="1" si="121"/>
        <v>0.6</v>
      </c>
      <c r="R263" s="32">
        <f t="shared" ca="1" si="122"/>
        <v>6.9539048179466448E-2</v>
      </c>
      <c r="S263" s="32">
        <v>4.9783528721427208E-4</v>
      </c>
      <c r="T263" s="32">
        <f t="shared" ca="1" si="112"/>
        <v>1.160796630369482E-2</v>
      </c>
      <c r="U263" s="32">
        <f t="shared" si="113"/>
        <v>0.14084507042253522</v>
      </c>
      <c r="V263" s="32">
        <f t="shared" si="123"/>
        <v>0.6</v>
      </c>
      <c r="W263" s="8">
        <f t="shared" ca="1" si="114"/>
        <v>292829.29214102816</v>
      </c>
      <c r="X263" s="8">
        <f t="shared" ca="1" si="126"/>
        <v>185334230.38531014</v>
      </c>
      <c r="Y263" s="22">
        <f t="shared" ca="1" si="115"/>
        <v>0.444152618716396</v>
      </c>
      <c r="Z263" s="8">
        <f t="shared" ca="1" si="124"/>
        <v>3946708.543256239</v>
      </c>
      <c r="AA263" s="12">
        <f t="shared" ca="1" si="125"/>
        <v>1.1428281613311717</v>
      </c>
      <c r="AB263" s="158">
        <f t="shared" si="127"/>
        <v>177700</v>
      </c>
      <c r="AC263" s="160">
        <f t="shared" si="128"/>
        <v>2.2230000000000315E-2</v>
      </c>
      <c r="AD263" s="162">
        <f t="shared" ca="1" si="129"/>
        <v>0.87142318894625914</v>
      </c>
      <c r="AE263" s="162">
        <f t="shared" ca="1" si="130"/>
        <v>0.69159025513023908</v>
      </c>
      <c r="AF263" s="85">
        <v>5.9458310072959359E-4</v>
      </c>
      <c r="AG263" s="85">
        <v>1.055883762646906E-2</v>
      </c>
      <c r="AH263" s="85">
        <v>6.2771974314361273E-4</v>
      </c>
    </row>
    <row r="264" spans="1:34">
      <c r="A264" s="7">
        <f t="shared" si="107"/>
        <v>44171</v>
      </c>
      <c r="B264" s="8">
        <f t="shared" ca="1" si="116"/>
        <v>26652614.922250494</v>
      </c>
      <c r="C264" s="144">
        <f t="shared" si="108"/>
        <v>0</v>
      </c>
      <c r="D264" s="136"/>
      <c r="E264" s="136"/>
      <c r="F264" s="78">
        <f ca="1">IF(AD263&gt;1,0,IF(AE263&gt;=1,U$2,T$2))</f>
        <v>0.6</v>
      </c>
      <c r="G264" s="29">
        <f t="shared" ca="1" si="109"/>
        <v>549202.19192514115</v>
      </c>
      <c r="H264" s="8">
        <f t="shared" ca="1" si="117"/>
        <v>3899335.5626685023</v>
      </c>
      <c r="I264" s="8">
        <f t="shared" ca="1" si="118"/>
        <v>189233565.94797868</v>
      </c>
      <c r="J264" s="8">
        <f t="shared" ca="1" si="119"/>
        <v>34571.311486379076</v>
      </c>
      <c r="K264" s="12">
        <f t="shared" ca="1" si="120"/>
        <v>0.8692649763138276</v>
      </c>
      <c r="L264" s="48"/>
      <c r="M264" s="46">
        <f ca="1">IF(AND(I$2&gt;0,R257&lt;F257-0.12),0,IF(AND(N264&gt;=L$5,I$2&gt;0),0,IF(OR(AND(N264&gt;=C$1,N264&lt;D$1),N264&gt;=E$1),0,1)))</f>
        <v>0</v>
      </c>
      <c r="N264" s="178">
        <f t="shared" si="106"/>
        <v>44171</v>
      </c>
      <c r="O264" s="11">
        <f t="shared" ca="1" si="110"/>
        <v>0.55656931161170198</v>
      </c>
      <c r="P264" s="11" t="str">
        <f t="shared" si="111"/>
        <v/>
      </c>
      <c r="Q264" s="11">
        <f t="shared" ca="1" si="121"/>
        <v>0.6</v>
      </c>
      <c r="R264" s="32">
        <f t="shared" ca="1" si="122"/>
        <v>6.8496003712012962E-2</v>
      </c>
      <c r="S264" s="32">
        <v>4.9782472056299058E-4</v>
      </c>
      <c r="T264" s="32">
        <f t="shared" ca="1" si="112"/>
        <v>1.1468634007848536E-2</v>
      </c>
      <c r="U264" s="32">
        <f t="shared" si="113"/>
        <v>0.14084507042253522</v>
      </c>
      <c r="V264" s="32">
        <f t="shared" si="123"/>
        <v>0.6</v>
      </c>
      <c r="W264" s="8">
        <f t="shared" ca="1" si="114"/>
        <v>289433.91253969097</v>
      </c>
      <c r="X264" s="8">
        <f t="shared" ca="1" si="126"/>
        <v>185623664.29784983</v>
      </c>
      <c r="Y264" s="22">
        <f t="shared" ca="1" si="115"/>
        <v>0.44343068838829802</v>
      </c>
      <c r="Z264" s="8">
        <f t="shared" ca="1" si="124"/>
        <v>3899335.5626685023</v>
      </c>
      <c r="AA264" s="12">
        <f t="shared" ca="1" si="125"/>
        <v>1.1428281613311717</v>
      </c>
      <c r="AB264" s="158">
        <f t="shared" si="127"/>
        <v>178000</v>
      </c>
      <c r="AC264" s="160">
        <f t="shared" si="128"/>
        <v>2.2200000000000317E-2</v>
      </c>
      <c r="AD264" s="162">
        <f t="shared" ca="1" si="129"/>
        <v>0.8699811241257206</v>
      </c>
      <c r="AE264" s="162">
        <f t="shared" ca="1" si="130"/>
        <v>0.69159025513023908</v>
      </c>
      <c r="AF264" s="85">
        <v>5.9459378932795622E-4</v>
      </c>
      <c r="AG264" s="85">
        <v>1.0551334990361125E-2</v>
      </c>
      <c r="AH264" s="85">
        <v>6.2769245342596356E-4</v>
      </c>
    </row>
    <row r="265" spans="1:34">
      <c r="A265" s="7">
        <f t="shared" si="107"/>
        <v>44172</v>
      </c>
      <c r="B265" s="8">
        <f t="shared" ca="1" si="116"/>
        <v>26686715.081561588</v>
      </c>
      <c r="C265" s="144">
        <f t="shared" si="108"/>
        <v>0</v>
      </c>
      <c r="D265" s="136"/>
      <c r="E265" s="136"/>
      <c r="F265" s="78">
        <f ca="1">IF(AD264&gt;1,S$2,T$2)</f>
        <v>0.6</v>
      </c>
      <c r="G265" s="29">
        <f t="shared" ca="1" si="109"/>
        <v>542537.01144191215</v>
      </c>
      <c r="H265" s="8">
        <f t="shared" ca="1" si="117"/>
        <v>3852012.7812375762</v>
      </c>
      <c r="I265" s="8">
        <f t="shared" ca="1" si="118"/>
        <v>189475677.07908744</v>
      </c>
      <c r="J265" s="8">
        <f t="shared" ca="1" si="119"/>
        <v>34100.159311093579</v>
      </c>
      <c r="K265" s="12">
        <f t="shared" ca="1" si="120"/>
        <v>0.86785206389789282</v>
      </c>
      <c r="L265" s="48"/>
      <c r="M265" s="38">
        <f ca="1">IF(AND(I$2&gt;0,R258&lt;F258),0,IF(AND(N265&gt;=L$6,I$2&gt;0),0,IF(OR(AND(N265&gt;=C$1,N265&lt;D$1),N265&gt;=E$1),0,1)))</f>
        <v>0</v>
      </c>
      <c r="N265" s="178">
        <f t="shared" si="106"/>
        <v>44172</v>
      </c>
      <c r="O265" s="11">
        <f t="shared" ca="1" si="110"/>
        <v>0.5572814031737866</v>
      </c>
      <c r="P265" s="11" t="str">
        <f t="shared" si="111"/>
        <v/>
      </c>
      <c r="Q265" s="11">
        <f t="shared" ca="1" si="121"/>
        <v>0.6</v>
      </c>
      <c r="R265" s="32">
        <f t="shared" ca="1" si="122"/>
        <v>6.7459593626850056E-2</v>
      </c>
      <c r="S265" s="32">
        <v>4.9781415552497784E-4</v>
      </c>
      <c r="T265" s="32">
        <f t="shared" ca="1" si="112"/>
        <v>1.1329449356581107E-2</v>
      </c>
      <c r="U265" s="32">
        <f t="shared" si="113"/>
        <v>0.14084507042253522</v>
      </c>
      <c r="V265" s="32">
        <f t="shared" si="123"/>
        <v>0.6</v>
      </c>
      <c r="W265" s="8">
        <f t="shared" ca="1" si="114"/>
        <v>286102.10529987526</v>
      </c>
      <c r="X265" s="8">
        <f t="shared" ca="1" si="126"/>
        <v>185909766.40314972</v>
      </c>
      <c r="Y265" s="22">
        <f t="shared" ca="1" si="115"/>
        <v>0.4427185968262134</v>
      </c>
      <c r="Z265" s="8">
        <f t="shared" ca="1" si="124"/>
        <v>3852012.7812375762</v>
      </c>
      <c r="AA265" s="12">
        <f t="shared" ca="1" si="125"/>
        <v>1.1428281613311717</v>
      </c>
      <c r="AB265" s="158">
        <f t="shared" si="127"/>
        <v>178300</v>
      </c>
      <c r="AC265" s="160">
        <f t="shared" si="128"/>
        <v>2.2170000000000318E-2</v>
      </c>
      <c r="AD265" s="162">
        <f t="shared" ca="1" si="129"/>
        <v>0.86855852010586021</v>
      </c>
      <c r="AE265" s="162">
        <f t="shared" ca="1" si="130"/>
        <v>0.69159025513023908</v>
      </c>
      <c r="AF265" s="85">
        <v>5.9459968092600852E-4</v>
      </c>
      <c r="AG265" s="85">
        <v>1.0543858396828261E-2</v>
      </c>
      <c r="AH265" s="85">
        <v>6.2766517004441043E-4</v>
      </c>
    </row>
    <row r="266" spans="1:34">
      <c r="A266" s="7">
        <f t="shared" si="107"/>
        <v>44173</v>
      </c>
      <c r="B266" s="8">
        <f t="shared" ca="1" si="116"/>
        <v>26720346.643355936</v>
      </c>
      <c r="C266" s="144">
        <f t="shared" si="108"/>
        <v>0</v>
      </c>
      <c r="D266" s="136"/>
      <c r="E266" s="136"/>
      <c r="F266" s="78">
        <f ca="1">IF(AD265&gt;1,0,IF(AE265&gt;=1,U$2,T$2))</f>
        <v>0.6</v>
      </c>
      <c r="G266" s="29">
        <f t="shared" ca="1" si="109"/>
        <v>535872.50206726266</v>
      </c>
      <c r="H266" s="8">
        <f t="shared" ca="1" si="117"/>
        <v>3804694.7646775646</v>
      </c>
      <c r="I266" s="8">
        <f t="shared" ca="1" si="118"/>
        <v>189714461.16782731</v>
      </c>
      <c r="J266" s="8">
        <f t="shared" ca="1" si="119"/>
        <v>33631.561794347013</v>
      </c>
      <c r="K266" s="12">
        <f t="shared" ca="1" si="120"/>
        <v>0.8664584072385273</v>
      </c>
      <c r="L266" s="48"/>
      <c r="M266" s="38">
        <f ca="1">IF(AND(I$2&gt;0,R259&lt;F259-0.02),0,IF(AND(N266&gt;=L$7,I$2&gt;0),0,IF(OR(AND(N266&gt;=C$1,N266&lt;D$1),N266&gt;=E$1),0,1)))</f>
        <v>0</v>
      </c>
      <c r="N266" s="178">
        <f t="shared" si="106"/>
        <v>44173</v>
      </c>
      <c r="O266" s="11">
        <f t="shared" ca="1" si="110"/>
        <v>0.55798370931713914</v>
      </c>
      <c r="P266" s="11" t="str">
        <f t="shared" si="111"/>
        <v/>
      </c>
      <c r="Q266" s="11">
        <f t="shared" ca="1" si="121"/>
        <v>0.6</v>
      </c>
      <c r="R266" s="32">
        <f t="shared" ca="1" si="122"/>
        <v>6.6428987658283131E-2</v>
      </c>
      <c r="S266" s="32">
        <v>4.978035920998777E-4</v>
      </c>
      <c r="T266" s="32">
        <f t="shared" ca="1" si="112"/>
        <v>1.1190278719639896E-2</v>
      </c>
      <c r="U266" s="32">
        <f t="shared" si="113"/>
        <v>0.14084507042253522</v>
      </c>
      <c r="V266" s="32">
        <f t="shared" si="123"/>
        <v>0.6</v>
      </c>
      <c r="W266" s="8">
        <f t="shared" ca="1" si="114"/>
        <v>282813.58938902384</v>
      </c>
      <c r="X266" s="8">
        <f t="shared" ca="1" si="126"/>
        <v>186192579.99253875</v>
      </c>
      <c r="Y266" s="22">
        <f t="shared" ca="1" si="115"/>
        <v>0.44201629068286086</v>
      </c>
      <c r="Z266" s="8">
        <f t="shared" ca="1" si="124"/>
        <v>3804694.7646775646</v>
      </c>
      <c r="AA266" s="12">
        <f t="shared" ca="1" si="125"/>
        <v>1.1428281613311717</v>
      </c>
      <c r="AB266" s="158">
        <f t="shared" si="127"/>
        <v>178600</v>
      </c>
      <c r="AC266" s="160">
        <f t="shared" si="128"/>
        <v>2.2140000000000319E-2</v>
      </c>
      <c r="AD266" s="162">
        <f t="shared" ca="1" si="129"/>
        <v>0.86715523556821006</v>
      </c>
      <c r="AE266" s="162">
        <f t="shared" ca="1" si="130"/>
        <v>0.69159025513023908</v>
      </c>
      <c r="AF266" s="85">
        <v>5.9460134767078685E-4</v>
      </c>
      <c r="AG266" s="85">
        <v>1.0536407701071723E-2</v>
      </c>
      <c r="AH266" s="85">
        <v>6.276378929692708E-4</v>
      </c>
    </row>
    <row r="267" spans="1:34">
      <c r="A267" s="7">
        <f t="shared" si="107"/>
        <v>44174</v>
      </c>
      <c r="B267" s="8">
        <f t="shared" ca="1" si="116"/>
        <v>26753511.731543373</v>
      </c>
      <c r="C267" s="144">
        <f t="shared" si="108"/>
        <v>0</v>
      </c>
      <c r="D267" s="136"/>
      <c r="E267" s="136"/>
      <c r="F267" s="78">
        <f ca="1">IF(AD266&gt;1,S$2,T$2)</f>
        <v>0.6</v>
      </c>
      <c r="G267" s="29">
        <f t="shared" ca="1" si="109"/>
        <v>529204.69034075318</v>
      </c>
      <c r="H267" s="8">
        <f t="shared" ca="1" si="117"/>
        <v>3757353.3014193471</v>
      </c>
      <c r="I267" s="8">
        <f t="shared" ca="1" si="118"/>
        <v>189949933.29395813</v>
      </c>
      <c r="J267" s="8">
        <f t="shared" ca="1" si="119"/>
        <v>33165.08818743749</v>
      </c>
      <c r="K267" s="12">
        <f t="shared" ca="1" si="120"/>
        <v>0.8650839019280987</v>
      </c>
      <c r="L267" s="48"/>
      <c r="M267" s="38">
        <f ca="1">IF(AND(I$2&gt;0,R260&lt;F260-0.04),0,IF(AND(N267&gt;=L$8,I$2&gt;0),0,IF(OR(AND(N267&gt;=C$1,N267&lt;D$1),N267&gt;=E$1),0,1)))</f>
        <v>0</v>
      </c>
      <c r="N267" s="178">
        <f t="shared" si="106"/>
        <v>44174</v>
      </c>
      <c r="O267" s="11">
        <f t="shared" ca="1" si="110"/>
        <v>0.55867627439399448</v>
      </c>
      <c r="P267" s="11" t="str">
        <f t="shared" si="111"/>
        <v/>
      </c>
      <c r="Q267" s="11">
        <f t="shared" ca="1" si="121"/>
        <v>0.6</v>
      </c>
      <c r="R267" s="32">
        <f t="shared" ca="1" si="122"/>
        <v>6.540366519527234E-2</v>
      </c>
      <c r="S267" s="32">
        <v>4.9779303028733444E-4</v>
      </c>
      <c r="T267" s="32">
        <f t="shared" ca="1" si="112"/>
        <v>1.1051039121821609E-2</v>
      </c>
      <c r="U267" s="32">
        <f t="shared" si="113"/>
        <v>0.14084507042253522</v>
      </c>
      <c r="V267" s="32">
        <f t="shared" si="123"/>
        <v>0.6</v>
      </c>
      <c r="W267" s="8">
        <f t="shared" ca="1" si="114"/>
        <v>279546.37093494984</v>
      </c>
      <c r="X267" s="8">
        <f t="shared" ca="1" si="126"/>
        <v>186472126.36347371</v>
      </c>
      <c r="Y267" s="22">
        <f t="shared" ca="1" si="115"/>
        <v>0.44132372560600552</v>
      </c>
      <c r="Z267" s="8">
        <f t="shared" ca="1" si="124"/>
        <v>3757353.3014193471</v>
      </c>
      <c r="AA267" s="12">
        <f t="shared" ca="1" si="125"/>
        <v>1.1428281613311717</v>
      </c>
      <c r="AB267" s="158">
        <f t="shared" si="127"/>
        <v>178900</v>
      </c>
      <c r="AC267" s="160">
        <f t="shared" si="128"/>
        <v>2.211000000000032E-2</v>
      </c>
      <c r="AD267" s="162">
        <f t="shared" ca="1" si="129"/>
        <v>0.865771154583313</v>
      </c>
      <c r="AE267" s="162">
        <f t="shared" ca="1" si="130"/>
        <v>0.69159025513023908</v>
      </c>
      <c r="AF267" s="85">
        <v>5.9459942487254352E-4</v>
      </c>
      <c r="AG267" s="85">
        <v>1.0528982759462457E-2</v>
      </c>
      <c r="AH267" s="85">
        <v>6.2761062217431545E-4</v>
      </c>
    </row>
    <row r="268" spans="1:34">
      <c r="A268" s="7">
        <f t="shared" si="107"/>
        <v>44175</v>
      </c>
      <c r="B268" s="8">
        <f t="shared" ca="1" si="116"/>
        <v>26786212.192860417</v>
      </c>
      <c r="C268" s="144">
        <f t="shared" si="108"/>
        <v>0</v>
      </c>
      <c r="D268" s="136"/>
      <c r="E268" s="136"/>
      <c r="F268" s="78">
        <f ca="1">IF(AD267&gt;1,0,IF(AE267&gt;=1,U$2,T$2))</f>
        <v>0.6</v>
      </c>
      <c r="G268" s="29">
        <f t="shared" ca="1" si="109"/>
        <v>522532.42335710098</v>
      </c>
      <c r="H268" s="8">
        <f t="shared" ca="1" si="117"/>
        <v>3709980.2058354169</v>
      </c>
      <c r="I268" s="8">
        <f t="shared" ca="1" si="118"/>
        <v>190182106.56930915</v>
      </c>
      <c r="J268" s="8">
        <f t="shared" ca="1" si="119"/>
        <v>32700.461317044996</v>
      </c>
      <c r="K268" s="12">
        <f t="shared" ca="1" si="120"/>
        <v>0.86372846116346191</v>
      </c>
      <c r="L268" s="48"/>
      <c r="M268" s="38">
        <f ca="1">IF(AND(I$2&gt;0,R261&lt;F261-0.06),0,IF(AND(N268&gt;=L$9,I$2&gt;0),0,IF(OR(AND(N268&gt;=C$1,N268&lt;D$1),N268&gt;=E$1),0,1)))</f>
        <v>0</v>
      </c>
      <c r="N268" s="178">
        <f t="shared" si="106"/>
        <v>44175</v>
      </c>
      <c r="O268" s="11">
        <f t="shared" ca="1" si="110"/>
        <v>0.55935913696855633</v>
      </c>
      <c r="P268" s="11" t="str">
        <f t="shared" si="111"/>
        <v/>
      </c>
      <c r="Q268" s="11">
        <f t="shared" ca="1" si="121"/>
        <v>0.6</v>
      </c>
      <c r="R268" s="32">
        <f t="shared" ca="1" si="122"/>
        <v>6.4383459306500884E-2</v>
      </c>
      <c r="S268" s="32">
        <v>4.9778247008699288E-4</v>
      </c>
      <c r="T268" s="32">
        <f t="shared" ca="1" si="112"/>
        <v>1.0911706487751227E-2</v>
      </c>
      <c r="U268" s="32">
        <f t="shared" si="113"/>
        <v>0.14084507042253522</v>
      </c>
      <c r="V268" s="32">
        <f t="shared" si="123"/>
        <v>0.6</v>
      </c>
      <c r="W268" s="8">
        <f t="shared" ca="1" si="114"/>
        <v>276276.5918536479</v>
      </c>
      <c r="X268" s="8">
        <f t="shared" ca="1" si="126"/>
        <v>186748402.95532736</v>
      </c>
      <c r="Y268" s="22">
        <f t="shared" ca="1" si="115"/>
        <v>0.44064086303144367</v>
      </c>
      <c r="Z268" s="8">
        <f t="shared" ca="1" si="124"/>
        <v>3709980.2058354169</v>
      </c>
      <c r="AA268" s="12">
        <f t="shared" ca="1" si="125"/>
        <v>1.1428281613311717</v>
      </c>
      <c r="AB268" s="158">
        <f t="shared" si="127"/>
        <v>179200</v>
      </c>
      <c r="AC268" s="160">
        <f t="shared" si="128"/>
        <v>2.2080000000000322E-2</v>
      </c>
      <c r="AD268" s="162">
        <f t="shared" ca="1" si="129"/>
        <v>0.86440618154578031</v>
      </c>
      <c r="AE268" s="162">
        <f t="shared" ca="1" si="130"/>
        <v>0.69159025513023908</v>
      </c>
      <c r="AF268" s="85">
        <v>5.9459459815405194E-4</v>
      </c>
      <c r="AG268" s="85">
        <v>1.0521583429525283E-2</v>
      </c>
      <c r="AH268" s="85">
        <v>6.2758335763633637E-4</v>
      </c>
    </row>
    <row r="269" spans="1:34">
      <c r="A269" s="7">
        <f t="shared" si="107"/>
        <v>44176</v>
      </c>
      <c r="B269" s="8">
        <f t="shared" ca="1" si="116"/>
        <v>26818449.77328429</v>
      </c>
      <c r="C269" s="144">
        <f t="shared" si="108"/>
        <v>0</v>
      </c>
      <c r="D269" s="136"/>
      <c r="E269" s="136"/>
      <c r="F269" s="78">
        <f ca="1">IF(AD268&gt;1,S$2,T$2)</f>
        <v>0.6</v>
      </c>
      <c r="G269" s="29">
        <f t="shared" ca="1" si="109"/>
        <v>515857.80774525047</v>
      </c>
      <c r="H269" s="8">
        <f t="shared" ca="1" si="117"/>
        <v>3662590.4349912782</v>
      </c>
      <c r="I269" s="8">
        <f t="shared" ca="1" si="118"/>
        <v>190410993.39031866</v>
      </c>
      <c r="J269" s="8">
        <f t="shared" ca="1" si="119"/>
        <v>32237.580423874533</v>
      </c>
      <c r="K269" s="12">
        <f t="shared" ca="1" si="120"/>
        <v>0.86239200946940775</v>
      </c>
      <c r="L269" s="48"/>
      <c r="M269" s="39">
        <f ca="1">IF(AND(I$2&gt;0,R262&lt;F262-0.1),0,IF(AND(N269&gt;=L$10,I$2&gt;0),0,IF(OR(AND(N269&gt;=C$1,N269&lt;D$1),N269&gt;=E$1),0,1)))</f>
        <v>0</v>
      </c>
      <c r="N269" s="178">
        <f t="shared" si="106"/>
        <v>44176</v>
      </c>
      <c r="O269" s="11">
        <f t="shared" ca="1" si="110"/>
        <v>0.56003233350093728</v>
      </c>
      <c r="P269" s="11" t="str">
        <f t="shared" si="111"/>
        <v/>
      </c>
      <c r="Q269" s="11">
        <f t="shared" ca="1" si="121"/>
        <v>0.6</v>
      </c>
      <c r="R269" s="32">
        <f t="shared" ca="1" si="122"/>
        <v>6.3368605352551191E-2</v>
      </c>
      <c r="S269" s="32">
        <v>4.9777191149849771E-4</v>
      </c>
      <c r="T269" s="32">
        <f t="shared" ca="1" si="112"/>
        <v>1.0772324808797877E-2</v>
      </c>
      <c r="U269" s="32">
        <f t="shared" si="113"/>
        <v>0.14084507042253522</v>
      </c>
      <c r="V269" s="32">
        <f t="shared" si="123"/>
        <v>0.6</v>
      </c>
      <c r="W269" s="8">
        <f t="shared" ca="1" si="114"/>
        <v>272978.37239085132</v>
      </c>
      <c r="X269" s="8">
        <f t="shared" ca="1" si="126"/>
        <v>187021381.3277182</v>
      </c>
      <c r="Y269" s="22">
        <f t="shared" ca="1" si="115"/>
        <v>0.43996766649906272</v>
      </c>
      <c r="Z269" s="8">
        <f t="shared" ca="1" si="124"/>
        <v>3662590.4349912782</v>
      </c>
      <c r="AA269" s="12">
        <f t="shared" ca="1" si="125"/>
        <v>1.1428281613311717</v>
      </c>
      <c r="AB269" s="158">
        <f t="shared" si="127"/>
        <v>179500</v>
      </c>
      <c r="AC269" s="160">
        <f t="shared" si="128"/>
        <v>2.2050000000000323E-2</v>
      </c>
      <c r="AD269" s="162">
        <f t="shared" ca="1" si="129"/>
        <v>0.86306023531643483</v>
      </c>
      <c r="AE269" s="162">
        <f t="shared" ca="1" si="130"/>
        <v>0.69159025513023908</v>
      </c>
      <c r="AF269" s="85">
        <v>5.9458690759601129E-4</v>
      </c>
      <c r="AG269" s="85">
        <v>1.0514209569923697E-2</v>
      </c>
      <c r="AH269" s="85">
        <v>6.2755609933476907E-4</v>
      </c>
    </row>
    <row r="270" spans="1:34">
      <c r="A270" s="7">
        <f t="shared" si="107"/>
        <v>44177</v>
      </c>
      <c r="B270" s="8">
        <f t="shared" ca="1" si="116"/>
        <v>26850226.319814425</v>
      </c>
      <c r="C270" s="144">
        <f t="shared" si="108"/>
        <v>0</v>
      </c>
      <c r="D270" s="136"/>
      <c r="E270" s="136"/>
      <c r="F270" s="78">
        <f ca="1">IF(AD269&gt;1,0,IF(AE269&gt;=1,U$2,T$2))</f>
        <v>0.6</v>
      </c>
      <c r="G270" s="29">
        <f t="shared" ca="1" si="109"/>
        <v>509186.6961921684</v>
      </c>
      <c r="H270" s="8">
        <f t="shared" ca="1" si="117"/>
        <v>3615225.5429643956</v>
      </c>
      <c r="I270" s="8">
        <f t="shared" ca="1" si="118"/>
        <v>190636606.87068263</v>
      </c>
      <c r="J270" s="8">
        <f t="shared" ca="1" si="119"/>
        <v>31776.546530136427</v>
      </c>
      <c r="K270" s="12">
        <f t="shared" ca="1" si="120"/>
        <v>0.86107447548871008</v>
      </c>
      <c r="L270" s="48"/>
      <c r="M270" s="47">
        <f ca="1">IF(AND(I$2&gt;0,R263&lt;F263-0.12),0,IF(AND(N270&gt;=L$4,I$2&gt;0),0,IF(OR(AND(N270&gt;=C$1,N270&lt;D$1),N270&gt;=E$1),0,1)))</f>
        <v>0</v>
      </c>
      <c r="N270" s="178">
        <f t="shared" si="106"/>
        <v>44177</v>
      </c>
      <c r="O270" s="11">
        <f t="shared" ca="1" si="110"/>
        <v>0.56069590256083124</v>
      </c>
      <c r="P270" s="11" t="str">
        <f t="shared" si="111"/>
        <v/>
      </c>
      <c r="Q270" s="11">
        <f t="shared" ca="1" si="121"/>
        <v>0.6</v>
      </c>
      <c r="R270" s="32">
        <f t="shared" ca="1" si="122"/>
        <v>6.2359794494725874E-2</v>
      </c>
      <c r="S270" s="32">
        <v>4.9776135452149397E-4</v>
      </c>
      <c r="T270" s="32">
        <f t="shared" ca="1" si="112"/>
        <v>1.0633016302836458E-2</v>
      </c>
      <c r="U270" s="32">
        <f t="shared" si="113"/>
        <v>0.14084507042253522</v>
      </c>
      <c r="V270" s="32">
        <f t="shared" si="123"/>
        <v>0.6</v>
      </c>
      <c r="W270" s="8">
        <f t="shared" ca="1" si="114"/>
        <v>269623.64758162812</v>
      </c>
      <c r="X270" s="8">
        <f t="shared" ca="1" si="126"/>
        <v>187291004.97529984</v>
      </c>
      <c r="Y270" s="22">
        <f t="shared" ca="1" si="115"/>
        <v>0.43930409743916876</v>
      </c>
      <c r="Z270" s="8">
        <f t="shared" ca="1" si="124"/>
        <v>3615225.5429643956</v>
      </c>
      <c r="AA270" s="12">
        <f t="shared" ca="1" si="125"/>
        <v>1.1428281613311717</v>
      </c>
      <c r="AB270" s="158">
        <f t="shared" si="127"/>
        <v>179800</v>
      </c>
      <c r="AC270" s="160">
        <f t="shared" si="128"/>
        <v>2.2020000000000324E-2</v>
      </c>
      <c r="AD270" s="162">
        <f t="shared" ca="1" si="129"/>
        <v>0.86173324247905891</v>
      </c>
      <c r="AE270" s="162">
        <f t="shared" ca="1" si="130"/>
        <v>0.69159025513023908</v>
      </c>
      <c r="AF270" s="85">
        <v>5.9457640061957851E-4</v>
      </c>
      <c r="AG270" s="85">
        <v>1.0506861040445238E-2</v>
      </c>
      <c r="AH270" s="85">
        <v>6.2752884725136122E-4</v>
      </c>
    </row>
    <row r="271" spans="1:34">
      <c r="A271" s="7">
        <f t="shared" si="107"/>
        <v>44178</v>
      </c>
      <c r="B271" s="8">
        <f t="shared" ca="1" si="116"/>
        <v>26881544.01033939</v>
      </c>
      <c r="C271" s="144">
        <f t="shared" si="108"/>
        <v>0</v>
      </c>
      <c r="D271" s="136"/>
      <c r="E271" s="136"/>
      <c r="F271" s="78">
        <f ca="1">IF(AD270&gt;1,0,IF(AE270&gt;=1,U$2,T$2))</f>
        <v>0.6</v>
      </c>
      <c r="G271" s="29">
        <f t="shared" ca="1" si="109"/>
        <v>502529.22508591757</v>
      </c>
      <c r="H271" s="8">
        <f t="shared" ca="1" si="117"/>
        <v>3567957.4981100145</v>
      </c>
      <c r="I271" s="8">
        <f t="shared" ca="1" si="118"/>
        <v>190858962.47340986</v>
      </c>
      <c r="J271" s="8">
        <f t="shared" ca="1" si="119"/>
        <v>31317.690524964328</v>
      </c>
      <c r="K271" s="12">
        <f t="shared" ca="1" si="120"/>
        <v>0.85977578373541519</v>
      </c>
      <c r="L271" s="48"/>
      <c r="M271" s="46">
        <f ca="1">IF(AND(I$2&gt;0,R264&lt;F264-0.12),0,IF(AND(N271&gt;=L$5,I$2&gt;0),0,IF(OR(AND(N271&gt;=C$1,N271&lt;D$1),N271&gt;=E$1),0,1)))</f>
        <v>0</v>
      </c>
      <c r="N271" s="178">
        <f t="shared" si="106"/>
        <v>44178</v>
      </c>
      <c r="O271" s="11">
        <f t="shared" ca="1" si="110"/>
        <v>0.56134988962767607</v>
      </c>
      <c r="P271" s="11" t="str">
        <f t="shared" si="111"/>
        <v/>
      </c>
      <c r="Q271" s="11">
        <f t="shared" ca="1" si="121"/>
        <v>0.6</v>
      </c>
      <c r="R271" s="32">
        <f t="shared" ca="1" si="122"/>
        <v>6.1358232424428047E-2</v>
      </c>
      <c r="S271" s="32">
        <v>4.9775079915562691E-4</v>
      </c>
      <c r="T271" s="32">
        <f t="shared" ca="1" si="112"/>
        <v>1.0493992641500043E-2</v>
      </c>
      <c r="U271" s="32">
        <f t="shared" si="113"/>
        <v>0.14084507042253522</v>
      </c>
      <c r="V271" s="32">
        <f t="shared" si="123"/>
        <v>0.6</v>
      </c>
      <c r="W271" s="8">
        <f t="shared" ca="1" si="114"/>
        <v>266181.99750822695</v>
      </c>
      <c r="X271" s="8">
        <f t="shared" ca="1" si="126"/>
        <v>187557186.97280806</v>
      </c>
      <c r="Y271" s="22">
        <f t="shared" ca="1" si="115"/>
        <v>0.43865011037232393</v>
      </c>
      <c r="Z271" s="8">
        <f t="shared" ca="1" si="124"/>
        <v>3567957.4981100145</v>
      </c>
      <c r="AA271" s="12">
        <f t="shared" ca="1" si="125"/>
        <v>1.1428281613311717</v>
      </c>
      <c r="AB271" s="158">
        <f t="shared" si="127"/>
        <v>180100</v>
      </c>
      <c r="AC271" s="160">
        <f t="shared" si="128"/>
        <v>2.1990000000000325E-2</v>
      </c>
      <c r="AD271" s="162">
        <f t="shared" ca="1" si="129"/>
        <v>0.86042512961206263</v>
      </c>
      <c r="AE271" s="162">
        <f t="shared" ca="1" si="130"/>
        <v>0.69159025513023908</v>
      </c>
      <c r="AF271" s="85">
        <v>5.9456311685851255E-4</v>
      </c>
      <c r="AG271" s="85">
        <v>1.0499537701987369E-2</v>
      </c>
      <c r="AH271" s="85">
        <v>6.2750160136988275E-4</v>
      </c>
    </row>
    <row r="272" spans="1:34">
      <c r="A272" s="7">
        <f t="shared" si="107"/>
        <v>44179</v>
      </c>
      <c r="B272" s="8">
        <f t="shared" ca="1" si="116"/>
        <v>26912405.61450712</v>
      </c>
      <c r="C272" s="144">
        <f t="shared" si="108"/>
        <v>0</v>
      </c>
      <c r="D272" s="136"/>
      <c r="E272" s="136"/>
      <c r="F272" s="78">
        <f ca="1">IF(AD271&gt;1,S$2,T$2)</f>
        <v>0.6</v>
      </c>
      <c r="G272" s="29">
        <f t="shared" ca="1" si="109"/>
        <v>495900.40706938849</v>
      </c>
      <c r="H272" s="8">
        <f t="shared" ca="1" si="117"/>
        <v>3520892.8901926582</v>
      </c>
      <c r="I272" s="8">
        <f t="shared" ca="1" si="118"/>
        <v>191078079.86300072</v>
      </c>
      <c r="J272" s="8">
        <f t="shared" ca="1" si="119"/>
        <v>30861.604167728259</v>
      </c>
      <c r="K272" s="12">
        <f t="shared" ca="1" si="120"/>
        <v>0.85849584520029321</v>
      </c>
      <c r="L272" s="48"/>
      <c r="M272" s="38">
        <f ca="1">IF(AND(I$2&gt;0,R265&lt;F265),0,IF(AND(N272&gt;=L$6,I$2&gt;0),0,IF(OR(AND(N272&gt;=C$1,N272&lt;D$1),N272&gt;=E$1),0,1)))</f>
        <v>0</v>
      </c>
      <c r="N272" s="178">
        <f t="shared" si="106"/>
        <v>44179</v>
      </c>
      <c r="O272" s="11">
        <f t="shared" ca="1" si="110"/>
        <v>0.56199435253823737</v>
      </c>
      <c r="P272" s="11" t="str">
        <f t="shared" si="111"/>
        <v/>
      </c>
      <c r="Q272" s="11">
        <f t="shared" ca="1" si="121"/>
        <v>0.6</v>
      </c>
      <c r="R272" s="32">
        <f t="shared" ca="1" si="122"/>
        <v>6.0365703654345529E-2</v>
      </c>
      <c r="S272" s="32">
        <v>4.9774024540054178E-4</v>
      </c>
      <c r="T272" s="32">
        <f t="shared" ca="1" si="112"/>
        <v>1.0355567324096053E-2</v>
      </c>
      <c r="U272" s="32">
        <f t="shared" si="113"/>
        <v>0.14084507042253522</v>
      </c>
      <c r="V272" s="32">
        <f t="shared" si="123"/>
        <v>0.6</v>
      </c>
      <c r="W272" s="8">
        <f t="shared" ca="1" si="114"/>
        <v>262620.47106092219</v>
      </c>
      <c r="X272" s="8">
        <f t="shared" ca="1" si="126"/>
        <v>187819807.44386899</v>
      </c>
      <c r="Y272" s="22">
        <f t="shared" ca="1" si="115"/>
        <v>0.43800564746176263</v>
      </c>
      <c r="Z272" s="8">
        <f t="shared" ca="1" si="124"/>
        <v>3520892.8901926582</v>
      </c>
      <c r="AA272" s="12">
        <f t="shared" ca="1" si="125"/>
        <v>1.1428281613311717</v>
      </c>
      <c r="AB272" s="158">
        <f t="shared" si="127"/>
        <v>180400</v>
      </c>
      <c r="AC272" s="160">
        <f t="shared" si="128"/>
        <v>2.1960000000000326E-2</v>
      </c>
      <c r="AD272" s="162">
        <f t="shared" ca="1" si="129"/>
        <v>0.85913581446785425</v>
      </c>
      <c r="AE272" s="162">
        <f t="shared" ca="1" si="130"/>
        <v>0.69159025513023908</v>
      </c>
      <c r="AF272" s="85">
        <v>5.9454710326191818E-4</v>
      </c>
      <c r="AG272" s="85">
        <v>1.0492239416543828E-2</v>
      </c>
      <c r="AH272" s="85">
        <v>6.2747436167587332E-4</v>
      </c>
    </row>
    <row r="273" spans="1:34">
      <c r="A273" s="7">
        <f t="shared" si="107"/>
        <v>44180</v>
      </c>
      <c r="B273" s="8">
        <f t="shared" ca="1" si="116"/>
        <v>26942814.788728707</v>
      </c>
      <c r="C273" s="144">
        <f t="shared" si="108"/>
        <v>0</v>
      </c>
      <c r="D273" s="136"/>
      <c r="E273" s="136"/>
      <c r="F273" s="78">
        <f ca="1">IF(AD272&gt;1,0,IF(AE272&gt;=1,U$2,T$2))</f>
        <v>0.6</v>
      </c>
      <c r="G273" s="29">
        <f t="shared" ca="1" si="109"/>
        <v>489320.78254999954</v>
      </c>
      <c r="H273" s="8">
        <f t="shared" ca="1" si="117"/>
        <v>3474177.5561049967</v>
      </c>
      <c r="I273" s="8">
        <f t="shared" ca="1" si="118"/>
        <v>191293984.99997398</v>
      </c>
      <c r="J273" s="8">
        <f t="shared" ca="1" si="119"/>
        <v>30409.174221586014</v>
      </c>
      <c r="K273" s="12">
        <f t="shared" ca="1" si="120"/>
        <v>0.85723454668920218</v>
      </c>
      <c r="L273" s="48"/>
      <c r="M273" s="38">
        <f ca="1">IF(AND(I$2&gt;0,R266&lt;F266-0.02),0,IF(AND(N273&gt;=L$7,I$2&gt;0),0,IF(OR(AND(N273&gt;=C$1,N273&lt;D$1),N273&gt;=E$1),0,1)))</f>
        <v>0</v>
      </c>
      <c r="N273" s="178">
        <f t="shared" si="106"/>
        <v>44180</v>
      </c>
      <c r="O273" s="11">
        <f t="shared" ca="1" si="110"/>
        <v>0.56262936764698235</v>
      </c>
      <c r="P273" s="11" t="str">
        <f t="shared" si="111"/>
        <v/>
      </c>
      <c r="Q273" s="11">
        <f t="shared" ca="1" si="121"/>
        <v>0.6</v>
      </c>
      <c r="R273" s="32">
        <f t="shared" ca="1" si="122"/>
        <v>5.9384641733932757E-2</v>
      </c>
      <c r="S273" s="32">
        <v>4.9772969325588448E-4</v>
      </c>
      <c r="T273" s="32">
        <f t="shared" ca="1" si="112"/>
        <v>1.0218169282661754E-2</v>
      </c>
      <c r="U273" s="32">
        <f t="shared" si="113"/>
        <v>0.14084507042253522</v>
      </c>
      <c r="V273" s="32">
        <f t="shared" si="123"/>
        <v>0.6</v>
      </c>
      <c r="W273" s="8">
        <f t="shared" ca="1" si="114"/>
        <v>259110.00209895868</v>
      </c>
      <c r="X273" s="8">
        <f t="shared" ca="1" si="126"/>
        <v>188078917.44596794</v>
      </c>
      <c r="Y273" s="22">
        <f t="shared" ca="1" si="115"/>
        <v>0.43737063235301765</v>
      </c>
      <c r="Z273" s="8">
        <f t="shared" ca="1" si="124"/>
        <v>3474177.5561049967</v>
      </c>
      <c r="AA273" s="12">
        <f t="shared" ca="1" si="125"/>
        <v>1.1428281613311717</v>
      </c>
      <c r="AB273" s="158">
        <f t="shared" si="127"/>
        <v>180700</v>
      </c>
      <c r="AC273" s="160">
        <f t="shared" si="128"/>
        <v>2.1930000000000328E-2</v>
      </c>
      <c r="AD273" s="162">
        <f t="shared" ca="1" si="129"/>
        <v>0.85786519594474764</v>
      </c>
      <c r="AE273" s="162">
        <f t="shared" ca="1" si="130"/>
        <v>0.69159025513023908</v>
      </c>
      <c r="AF273" s="85">
        <v>5.9452911176613584E-4</v>
      </c>
      <c r="AG273" s="85">
        <v>1.0484966047191414E-2</v>
      </c>
      <c r="AH273" s="85">
        <v>6.2744712815642042E-4</v>
      </c>
    </row>
    <row r="274" spans="1:34">
      <c r="A274" s="7">
        <f t="shared" si="107"/>
        <v>44181</v>
      </c>
      <c r="B274" s="8">
        <f t="shared" ca="1" si="116"/>
        <v>26972776.408672623</v>
      </c>
      <c r="C274" s="144">
        <f t="shared" si="108"/>
        <v>0</v>
      </c>
      <c r="D274" s="136"/>
      <c r="E274" s="136"/>
      <c r="F274" s="78">
        <f ca="1">IF(AD273&gt;1,S$2,T$2)</f>
        <v>0.6</v>
      </c>
      <c r="G274" s="29">
        <f t="shared" ca="1" si="109"/>
        <v>482788.03600110667</v>
      </c>
      <c r="H274" s="8">
        <f t="shared" ca="1" si="117"/>
        <v>3427795.0556078572</v>
      </c>
      <c r="I274" s="8">
        <f t="shared" ca="1" si="118"/>
        <v>191506712.5015758</v>
      </c>
      <c r="J274" s="8">
        <f t="shared" ca="1" si="119"/>
        <v>29961.619943918184</v>
      </c>
      <c r="K274" s="12">
        <f t="shared" ca="1" si="120"/>
        <v>0.85599173876642687</v>
      </c>
      <c r="L274" s="48"/>
      <c r="M274" s="38">
        <f ca="1">IF(AND(I$2&gt;0,R267&lt;F267-0.04),0,IF(AND(N274&gt;=L$8,I$2&gt;0),0,IF(OR(AND(N274&gt;=C$1,N274&lt;D$1),N274&gt;=E$1),0,1)))</f>
        <v>0</v>
      </c>
      <c r="N274" s="178">
        <f t="shared" si="106"/>
        <v>44181</v>
      </c>
      <c r="O274" s="11">
        <f t="shared" ca="1" si="110"/>
        <v>0.56325503676934063</v>
      </c>
      <c r="P274" s="11" t="str">
        <f t="shared" si="111"/>
        <v/>
      </c>
      <c r="Q274" s="11">
        <f t="shared" ca="1" si="121"/>
        <v>0.6</v>
      </c>
      <c r="R274" s="32">
        <f t="shared" ca="1" si="122"/>
        <v>5.8414685018919305E-2</v>
      </c>
      <c r="S274" s="32">
        <v>4.9771914272130047E-4</v>
      </c>
      <c r="T274" s="32">
        <f t="shared" ca="1" si="112"/>
        <v>1.0081750163552521E-2</v>
      </c>
      <c r="U274" s="32">
        <f t="shared" si="113"/>
        <v>0.14084507042253522</v>
      </c>
      <c r="V274" s="32">
        <f t="shared" si="123"/>
        <v>0.6</v>
      </c>
      <c r="W274" s="8">
        <f t="shared" ca="1" si="114"/>
        <v>255644.67126099105</v>
      </c>
      <c r="X274" s="8">
        <f t="shared" ca="1" si="126"/>
        <v>188334562.11722893</v>
      </c>
      <c r="Y274" s="22">
        <f t="shared" ca="1" si="115"/>
        <v>0.43674496323065937</v>
      </c>
      <c r="Z274" s="8">
        <f t="shared" ca="1" si="124"/>
        <v>3427795.0556078572</v>
      </c>
      <c r="AA274" s="12">
        <f t="shared" ca="1" si="125"/>
        <v>1.1428281613311717</v>
      </c>
      <c r="AB274" s="158">
        <f t="shared" si="127"/>
        <v>181000</v>
      </c>
      <c r="AC274" s="160">
        <f t="shared" si="128"/>
        <v>2.1900000000000329E-2</v>
      </c>
      <c r="AD274" s="162">
        <f t="shared" ca="1" si="129"/>
        <v>0.85661314272781452</v>
      </c>
      <c r="AE274" s="162">
        <f t="shared" ca="1" si="130"/>
        <v>0.69159025513023908</v>
      </c>
      <c r="AF274" s="85">
        <v>5.9450996590838302E-4</v>
      </c>
      <c r="AG274" s="85">
        <v>1.0477717458077174E-2</v>
      </c>
      <c r="AH274" s="85">
        <v>6.2741990079996559E-4</v>
      </c>
    </row>
    <row r="275" spans="1:34">
      <c r="A275" s="7">
        <f t="shared" si="107"/>
        <v>44182</v>
      </c>
      <c r="B275" s="8">
        <f t="shared" ca="1" si="116"/>
        <v>27002295.16370064</v>
      </c>
      <c r="C275" s="144">
        <f t="shared" si="108"/>
        <v>0</v>
      </c>
      <c r="D275" s="136"/>
      <c r="E275" s="136"/>
      <c r="F275" s="78">
        <f ca="1">IF(AD274&gt;1,0,IF(AE274&gt;=1,U$2,T$2))</f>
        <v>0.6</v>
      </c>
      <c r="G275" s="29">
        <f t="shared" ca="1" si="109"/>
        <v>476300.49930222193</v>
      </c>
      <c r="H275" s="8">
        <f t="shared" ca="1" si="117"/>
        <v>3381733.5450457754</v>
      </c>
      <c r="I275" s="8">
        <f t="shared" ca="1" si="118"/>
        <v>191716295.66227472</v>
      </c>
      <c r="J275" s="8">
        <f t="shared" ca="1" si="119"/>
        <v>29518.755028015399</v>
      </c>
      <c r="K275" s="12">
        <f t="shared" ca="1" si="120"/>
        <v>0.85476722216580692</v>
      </c>
      <c r="L275" s="48"/>
      <c r="M275" s="38">
        <f ca="1">IF(AND(I$2&gt;0,R268&lt;F268-0.06),0,IF(AND(N275&gt;=L$9,I$2&gt;0),0,IF(OR(AND(N275&gt;=C$1,N275&lt;D$1),N275&gt;=E$1),0,1)))</f>
        <v>0</v>
      </c>
      <c r="N275" s="178">
        <f t="shared" si="106"/>
        <v>44182</v>
      </c>
      <c r="O275" s="11">
        <f t="shared" ca="1" si="110"/>
        <v>0.56387145783021975</v>
      </c>
      <c r="P275" s="11" t="str">
        <f t="shared" si="111"/>
        <v/>
      </c>
      <c r="Q275" s="11">
        <f t="shared" ca="1" si="121"/>
        <v>0.6</v>
      </c>
      <c r="R275" s="32">
        <f t="shared" ca="1" si="122"/>
        <v>5.7455553887147001E-2</v>
      </c>
      <c r="S275" s="32">
        <v>4.9770859379643577E-4</v>
      </c>
      <c r="T275" s="32">
        <f t="shared" ca="1" si="112"/>
        <v>9.9462751324875739E-3</v>
      </c>
      <c r="U275" s="32">
        <f t="shared" si="113"/>
        <v>0.14084507042253522</v>
      </c>
      <c r="V275" s="32">
        <f t="shared" si="123"/>
        <v>0.6</v>
      </c>
      <c r="W275" s="8">
        <f t="shared" ca="1" si="114"/>
        <v>252217.91446722133</v>
      </c>
      <c r="X275" s="8">
        <f t="shared" ca="1" si="126"/>
        <v>188586780.03169614</v>
      </c>
      <c r="Y275" s="22">
        <f t="shared" ca="1" si="115"/>
        <v>0.43612854216978025</v>
      </c>
      <c r="Z275" s="8">
        <f t="shared" ca="1" si="124"/>
        <v>3381733.5450457754</v>
      </c>
      <c r="AA275" s="12">
        <f t="shared" ca="1" si="125"/>
        <v>1.1428281613311717</v>
      </c>
      <c r="AB275" s="158">
        <f t="shared" si="127"/>
        <v>181300</v>
      </c>
      <c r="AC275" s="160">
        <f t="shared" si="128"/>
        <v>2.187000000000033E-2</v>
      </c>
      <c r="AD275" s="162">
        <f t="shared" ca="1" si="129"/>
        <v>0.85537948046611689</v>
      </c>
      <c r="AE275" s="162">
        <f t="shared" ca="1" si="130"/>
        <v>0.69159025513023908</v>
      </c>
      <c r="AF275" s="85">
        <v>5.9448975224936536E-4</v>
      </c>
      <c r="AG275" s="85">
        <v>1.0470493514405953E-2</v>
      </c>
      <c r="AH275" s="85">
        <v>6.2739267959613463E-4</v>
      </c>
    </row>
    <row r="276" spans="1:34">
      <c r="A276" s="7">
        <f t="shared" si="107"/>
        <v>44183</v>
      </c>
      <c r="B276" s="8">
        <f t="shared" ca="1" si="116"/>
        <v>27031375.596179552</v>
      </c>
      <c r="C276" s="144">
        <f t="shared" si="108"/>
        <v>0</v>
      </c>
      <c r="D276" s="136"/>
      <c r="E276" s="136"/>
      <c r="F276" s="78">
        <f ca="1">IF(AD275&gt;1,S$2,T$2)</f>
        <v>0.6</v>
      </c>
      <c r="G276" s="29">
        <f t="shared" ca="1" si="109"/>
        <v>469857.28185617173</v>
      </c>
      <c r="H276" s="8">
        <f t="shared" ca="1" si="117"/>
        <v>3335986.7011788189</v>
      </c>
      <c r="I276" s="8">
        <f t="shared" ca="1" si="118"/>
        <v>191922766.73287499</v>
      </c>
      <c r="J276" s="8">
        <f t="shared" ca="1" si="119"/>
        <v>29080.432478910505</v>
      </c>
      <c r="K276" s="12">
        <f t="shared" ca="1" si="120"/>
        <v>0.8535608052354442</v>
      </c>
      <c r="L276" s="48"/>
      <c r="M276" s="39">
        <f ca="1">IF(AND(I$2&gt;0,R269&lt;F269-0.1),0,IF(AND(N276&gt;=L$10,I$2&gt;0),0,IF(OR(AND(N276&gt;=C$1,N276&lt;D$1),N276&gt;=E$1),0,1)))</f>
        <v>0</v>
      </c>
      <c r="N276" s="178">
        <f t="shared" si="106"/>
        <v>44183</v>
      </c>
      <c r="O276" s="11">
        <f t="shared" ca="1" si="110"/>
        <v>0.56447872568492641</v>
      </c>
      <c r="P276" s="11" t="str">
        <f t="shared" si="111"/>
        <v/>
      </c>
      <c r="Q276" s="11">
        <f t="shared" ca="1" si="121"/>
        <v>0.6</v>
      </c>
      <c r="R276" s="32">
        <f t="shared" ca="1" si="122"/>
        <v>5.6507065174773934E-2</v>
      </c>
      <c r="S276" s="32">
        <v>4.9769804648093626E-4</v>
      </c>
      <c r="T276" s="32">
        <f t="shared" ca="1" si="112"/>
        <v>9.8117255917024079E-3</v>
      </c>
      <c r="U276" s="32">
        <f t="shared" si="113"/>
        <v>0.14084507042253522</v>
      </c>
      <c r="V276" s="32">
        <f t="shared" si="123"/>
        <v>0.6</v>
      </c>
      <c r="W276" s="8">
        <f t="shared" ca="1" si="114"/>
        <v>248823.63330065287</v>
      </c>
      <c r="X276" s="8">
        <f t="shared" ca="1" si="126"/>
        <v>188835603.6649968</v>
      </c>
      <c r="Y276" s="22">
        <f t="shared" ca="1" si="115"/>
        <v>0.43552127431507359</v>
      </c>
      <c r="Z276" s="8">
        <f t="shared" ca="1" si="124"/>
        <v>3335986.7011788189</v>
      </c>
      <c r="AA276" s="12">
        <f t="shared" ca="1" si="125"/>
        <v>1.1428281613311717</v>
      </c>
      <c r="AB276" s="158">
        <f t="shared" si="127"/>
        <v>181600</v>
      </c>
      <c r="AC276" s="160">
        <f t="shared" si="128"/>
        <v>2.1840000000000331E-2</v>
      </c>
      <c r="AD276" s="162">
        <f t="shared" ca="1" si="129"/>
        <v>0.85416401370062556</v>
      </c>
      <c r="AE276" s="162">
        <f t="shared" ca="1" si="130"/>
        <v>0.69159025513023908</v>
      </c>
      <c r="AF276" s="85">
        <v>5.9446854647016655E-4</v>
      </c>
      <c r="AG276" s="85">
        <v>1.0463294082428293E-2</v>
      </c>
      <c r="AH276" s="85">
        <v>6.2736546453558953E-4</v>
      </c>
    </row>
    <row r="277" spans="1:34">
      <c r="A277" s="7">
        <f t="shared" si="107"/>
        <v>44184</v>
      </c>
      <c r="B277" s="8">
        <f t="shared" ca="1" si="116"/>
        <v>27060022.150454331</v>
      </c>
      <c r="C277" s="144">
        <f t="shared" si="108"/>
        <v>0</v>
      </c>
      <c r="D277" s="136"/>
      <c r="E277" s="136"/>
      <c r="F277" s="78">
        <f ca="1">IF(AD276&gt;1,0,IF(AE276&gt;=1,U$2,T$2))</f>
        <v>0.6</v>
      </c>
      <c r="G277" s="29">
        <f t="shared" ca="1" si="109"/>
        <v>463458.25397592812</v>
      </c>
      <c r="H277" s="8">
        <f t="shared" ca="1" si="117"/>
        <v>3290553.6032290896</v>
      </c>
      <c r="I277" s="8">
        <f t="shared" ca="1" si="118"/>
        <v>192126157.26822591</v>
      </c>
      <c r="J277" s="8">
        <f t="shared" ca="1" si="119"/>
        <v>28646.554274777925</v>
      </c>
      <c r="K277" s="12">
        <f t="shared" ca="1" si="120"/>
        <v>0.8523723023310521</v>
      </c>
      <c r="L277" s="48"/>
      <c r="M277" s="47">
        <f ca="1">IF(AND(I$2&gt;0,R270&lt;F270-0.12),0,IF(AND(N277&gt;=L$4,I$2&gt;0),0,IF(OR(AND(N277&gt;=C$1,N277&lt;D$1),N277&gt;=E$1),0,1)))</f>
        <v>0</v>
      </c>
      <c r="N277" s="178">
        <f t="shared" si="106"/>
        <v>44184</v>
      </c>
      <c r="O277" s="11">
        <f t="shared" ca="1" si="110"/>
        <v>0.56507693314184093</v>
      </c>
      <c r="P277" s="11" t="str">
        <f t="shared" si="111"/>
        <v/>
      </c>
      <c r="Q277" s="11">
        <f t="shared" ca="1" si="121"/>
        <v>0.6</v>
      </c>
      <c r="R277" s="32">
        <f t="shared" ca="1" si="122"/>
        <v>5.5569128747746825E-2</v>
      </c>
      <c r="S277" s="32">
        <v>4.9768750077444819E-4</v>
      </c>
      <c r="T277" s="32">
        <f t="shared" ca="1" si="112"/>
        <v>9.678098833026734E-3</v>
      </c>
      <c r="U277" s="32">
        <f t="shared" si="113"/>
        <v>0.14084507042253522</v>
      </c>
      <c r="V277" s="32">
        <f t="shared" si="123"/>
        <v>0.6</v>
      </c>
      <c r="W277" s="8">
        <f t="shared" ca="1" si="114"/>
        <v>245456.31155329142</v>
      </c>
      <c r="X277" s="8">
        <f t="shared" ca="1" si="126"/>
        <v>189081059.9765501</v>
      </c>
      <c r="Y277" s="22">
        <f t="shared" ca="1" si="115"/>
        <v>0.43492306685815907</v>
      </c>
      <c r="Z277" s="8">
        <f t="shared" ca="1" si="124"/>
        <v>3290553.6032290896</v>
      </c>
      <c r="AA277" s="12">
        <f t="shared" ca="1" si="125"/>
        <v>1.1428281613311717</v>
      </c>
      <c r="AB277" s="158">
        <f t="shared" si="127"/>
        <v>181900</v>
      </c>
      <c r="AC277" s="160">
        <f t="shared" si="128"/>
        <v>2.1810000000000333E-2</v>
      </c>
      <c r="AD277" s="162">
        <f t="shared" ca="1" si="129"/>
        <v>0.85296655378324815</v>
      </c>
      <c r="AE277" s="162">
        <f t="shared" ca="1" si="130"/>
        <v>0.69159025513023908</v>
      </c>
      <c r="AF277" s="85">
        <v>5.9444642843033948E-4</v>
      </c>
      <c r="AG277" s="85">
        <v>1.0456119029428638E-2</v>
      </c>
      <c r="AH277" s="85">
        <v>6.273382556098992E-4</v>
      </c>
    </row>
    <row r="278" spans="1:34">
      <c r="A278" s="7">
        <f t="shared" si="107"/>
        <v>44185</v>
      </c>
      <c r="B278" s="8">
        <f t="shared" ca="1" si="116"/>
        <v>27088239.220381174</v>
      </c>
      <c r="C278" s="144">
        <f t="shared" si="108"/>
        <v>0</v>
      </c>
      <c r="D278" s="136"/>
      <c r="E278" s="136"/>
      <c r="F278" s="78">
        <f ca="1">IF(AD277&gt;1,0,IF(AE277&gt;=1,U$2,T$2))</f>
        <v>0.6</v>
      </c>
      <c r="G278" s="29">
        <f t="shared" ca="1" si="109"/>
        <v>457104.01241639128</v>
      </c>
      <c r="H278" s="8">
        <f t="shared" ca="1" si="117"/>
        <v>3245438.4881563778</v>
      </c>
      <c r="I278" s="8">
        <f t="shared" ca="1" si="118"/>
        <v>192326498.46470648</v>
      </c>
      <c r="J278" s="8">
        <f t="shared" ca="1" si="119"/>
        <v>28217.06992684224</v>
      </c>
      <c r="K278" s="12">
        <f t="shared" ca="1" si="120"/>
        <v>0.85120153181444824</v>
      </c>
      <c r="L278" s="48"/>
      <c r="M278" s="46">
        <f ca="1">IF(AND(I$2&gt;0,R271&lt;F271-0.12),0,IF(AND(N278&gt;=L$5,I$2&gt;0),0,IF(OR(AND(N278&gt;=C$1,N278&lt;D$1),N278&gt;=E$1),0,1)))</f>
        <v>0</v>
      </c>
      <c r="N278" s="178">
        <f t="shared" si="106"/>
        <v>44185</v>
      </c>
      <c r="O278" s="11">
        <f t="shared" ca="1" si="110"/>
        <v>0.56566617195501911</v>
      </c>
      <c r="P278" s="11" t="str">
        <f t="shared" si="111"/>
        <v/>
      </c>
      <c r="Q278" s="11">
        <f t="shared" ca="1" si="121"/>
        <v>0.6</v>
      </c>
      <c r="R278" s="32">
        <f t="shared" ca="1" si="122"/>
        <v>5.4641741989183069E-2</v>
      </c>
      <c r="S278" s="32">
        <v>4.9767695667661798E-4</v>
      </c>
      <c r="T278" s="32">
        <f t="shared" ca="1" si="112"/>
        <v>9.5454073181069927E-3</v>
      </c>
      <c r="U278" s="32">
        <f t="shared" si="113"/>
        <v>0.14084507042253522</v>
      </c>
      <c r="V278" s="32">
        <f t="shared" si="123"/>
        <v>0.6</v>
      </c>
      <c r="W278" s="8">
        <f t="shared" ca="1" si="114"/>
        <v>242111.13110876441</v>
      </c>
      <c r="X278" s="8">
        <f t="shared" ca="1" si="126"/>
        <v>189323171.10765886</v>
      </c>
      <c r="Y278" s="22">
        <f t="shared" ca="1" si="115"/>
        <v>0.43433382804498089</v>
      </c>
      <c r="Z278" s="8">
        <f t="shared" ca="1" si="124"/>
        <v>3245438.4881563778</v>
      </c>
      <c r="AA278" s="12">
        <f t="shared" ca="1" si="125"/>
        <v>1.1428281613311717</v>
      </c>
      <c r="AB278" s="158">
        <f t="shared" si="127"/>
        <v>182200</v>
      </c>
      <c r="AC278" s="160">
        <f t="shared" si="128"/>
        <v>2.1780000000000334E-2</v>
      </c>
      <c r="AD278" s="162">
        <f t="shared" ca="1" si="129"/>
        <v>0.85178691707275012</v>
      </c>
      <c r="AE278" s="162">
        <f t="shared" ca="1" si="130"/>
        <v>0.69159025513023908</v>
      </c>
      <c r="AF278" s="85">
        <v>5.9442346657470103E-4</v>
      </c>
      <c r="AG278" s="85">
        <v>1.0448968223713852E-2</v>
      </c>
      <c r="AH278" s="85">
        <v>6.273110528114248E-4</v>
      </c>
    </row>
    <row r="279" spans="1:34">
      <c r="A279" s="7">
        <f t="shared" si="107"/>
        <v>44186</v>
      </c>
      <c r="B279" s="8">
        <f t="shared" ca="1" si="116"/>
        <v>27116031.194350272</v>
      </c>
      <c r="C279" s="144">
        <f t="shared" si="108"/>
        <v>0</v>
      </c>
      <c r="D279" s="136"/>
      <c r="E279" s="136"/>
      <c r="F279" s="78">
        <f ca="1">IF(AD278&gt;1,S$2,T$2)</f>
        <v>0.6</v>
      </c>
      <c r="G279" s="29">
        <f t="shared" ca="1" si="109"/>
        <v>450795.82707439497</v>
      </c>
      <c r="H279" s="8">
        <f t="shared" ca="1" si="117"/>
        <v>3200650.3722282043</v>
      </c>
      <c r="I279" s="8">
        <f t="shared" ca="1" si="118"/>
        <v>192523821.47988707</v>
      </c>
      <c r="J279" s="8">
        <f t="shared" ca="1" si="119"/>
        <v>27791.973969097344</v>
      </c>
      <c r="K279" s="12">
        <f t="shared" ca="1" si="120"/>
        <v>0.8500483141109012</v>
      </c>
      <c r="L279" s="48"/>
      <c r="M279" s="38">
        <f ca="1">IF(AND(I$2&gt;0,R272&lt;F272),0,IF(AND(N279&gt;=L$6,I$2&gt;0),0,IF(OR(AND(N279&gt;=C$1,N279&lt;D$1),N279&gt;=E$1),0,1)))</f>
        <v>0</v>
      </c>
      <c r="N279" s="178">
        <f t="shared" si="106"/>
        <v>44186</v>
      </c>
      <c r="O279" s="11">
        <f t="shared" ca="1" si="110"/>
        <v>0.56624653376437373</v>
      </c>
      <c r="P279" s="11" t="str">
        <f t="shared" si="111"/>
        <v/>
      </c>
      <c r="Q279" s="11">
        <f t="shared" ca="1" si="121"/>
        <v>0.6</v>
      </c>
      <c r="R279" s="32">
        <f t="shared" ca="1" si="122"/>
        <v>5.3724982130784887E-2</v>
      </c>
      <c r="S279" s="32">
        <v>4.9766641418709187E-4</v>
      </c>
      <c r="T279" s="32">
        <f t="shared" ca="1" si="112"/>
        <v>9.4136775653770721E-3</v>
      </c>
      <c r="U279" s="32">
        <f t="shared" si="113"/>
        <v>0.14084507042253522</v>
      </c>
      <c r="V279" s="32">
        <f t="shared" si="123"/>
        <v>0.6</v>
      </c>
      <c r="W279" s="8">
        <f t="shared" ca="1" si="114"/>
        <v>238784.08873986377</v>
      </c>
      <c r="X279" s="8">
        <f t="shared" ca="1" si="126"/>
        <v>189561955.19639874</v>
      </c>
      <c r="Y279" s="22">
        <f t="shared" ca="1" si="115"/>
        <v>0.43375346623562627</v>
      </c>
      <c r="Z279" s="8">
        <f t="shared" ca="1" si="124"/>
        <v>3200650.3722282043</v>
      </c>
      <c r="AA279" s="12">
        <f t="shared" ca="1" si="125"/>
        <v>1.1428281613311717</v>
      </c>
      <c r="AB279" s="158">
        <f t="shared" si="127"/>
        <v>182500</v>
      </c>
      <c r="AC279" s="160">
        <f t="shared" si="128"/>
        <v>2.1750000000000335E-2</v>
      </c>
      <c r="AD279" s="162">
        <f t="shared" ca="1" si="129"/>
        <v>0.85062492296267478</v>
      </c>
      <c r="AE279" s="162">
        <f t="shared" ca="1" si="130"/>
        <v>0.69159025513023908</v>
      </c>
      <c r="AF279" s="85">
        <v>5.9439973264916184E-4</v>
      </c>
      <c r="AG279" s="85">
        <v>1.0441841534601974E-2</v>
      </c>
      <c r="AH279" s="85">
        <v>6.2728385613322168E-4</v>
      </c>
    </row>
    <row r="280" spans="1:34">
      <c r="A280" s="7">
        <f t="shared" si="107"/>
        <v>44187</v>
      </c>
      <c r="B280" s="8">
        <f t="shared" ca="1" si="116"/>
        <v>27143402.496694047</v>
      </c>
      <c r="C280" s="144">
        <f t="shared" si="108"/>
        <v>0</v>
      </c>
      <c r="D280" s="136"/>
      <c r="E280" s="136"/>
      <c r="F280" s="78">
        <f ca="1">IF(AD279&gt;1,0,IF(AE279&gt;=1,U$2,T$2))</f>
        <v>0.6</v>
      </c>
      <c r="G280" s="29">
        <f t="shared" ca="1" si="109"/>
        <v>444535.56762382074</v>
      </c>
      <c r="H280" s="8">
        <f t="shared" ca="1" si="117"/>
        <v>3156202.5301291272</v>
      </c>
      <c r="I280" s="8">
        <f t="shared" ca="1" si="118"/>
        <v>192718157.72652787</v>
      </c>
      <c r="J280" s="8">
        <f t="shared" ca="1" si="119"/>
        <v>27371.302343772772</v>
      </c>
      <c r="K280" s="12">
        <f t="shared" ca="1" si="120"/>
        <v>0.84891246986907276</v>
      </c>
      <c r="L280" s="48"/>
      <c r="M280" s="38">
        <f ca="1">IF(AND(I$2&gt;0,R273&lt;F273-0.02),0,IF(AND(N280&gt;=L$7,I$2&gt;0),0,IF(OR(AND(N280&gt;=C$1,N280&lt;D$1),N280&gt;=E$1),0,1)))</f>
        <v>0</v>
      </c>
      <c r="N280" s="178">
        <f t="shared" si="106"/>
        <v>44187</v>
      </c>
      <c r="O280" s="11">
        <f t="shared" ca="1" si="110"/>
        <v>0.56681811096037604</v>
      </c>
      <c r="P280" s="11" t="str">
        <f t="shared" si="111"/>
        <v/>
      </c>
      <c r="Q280" s="11">
        <f t="shared" ca="1" si="121"/>
        <v>0.6</v>
      </c>
      <c r="R280" s="32">
        <f t="shared" ca="1" si="122"/>
        <v>5.2818996328170331E-2</v>
      </c>
      <c r="S280" s="32">
        <v>4.9765587330551639E-4</v>
      </c>
      <c r="T280" s="32">
        <f t="shared" ca="1" si="112"/>
        <v>9.2829486180268442E-3</v>
      </c>
      <c r="U280" s="32">
        <f t="shared" si="113"/>
        <v>0.14084507042253522</v>
      </c>
      <c r="V280" s="32">
        <f t="shared" si="123"/>
        <v>0.6</v>
      </c>
      <c r="W280" s="8">
        <f t="shared" ca="1" si="114"/>
        <v>235472.12613080617</v>
      </c>
      <c r="X280" s="8">
        <f t="shared" ca="1" si="126"/>
        <v>189797427.32252955</v>
      </c>
      <c r="Y280" s="22">
        <f t="shared" ca="1" si="115"/>
        <v>0.43318188903962396</v>
      </c>
      <c r="Z280" s="8">
        <f t="shared" ca="1" si="124"/>
        <v>3156202.5301291272</v>
      </c>
      <c r="AA280" s="12">
        <f t="shared" ca="1" si="125"/>
        <v>1.1428281613311717</v>
      </c>
      <c r="AB280" s="158">
        <f t="shared" si="127"/>
        <v>182800</v>
      </c>
      <c r="AC280" s="160">
        <f t="shared" si="128"/>
        <v>2.1720000000000336E-2</v>
      </c>
      <c r="AD280" s="162">
        <f t="shared" ca="1" si="129"/>
        <v>0.84948039198998693</v>
      </c>
      <c r="AE280" s="162">
        <f t="shared" ca="1" si="130"/>
        <v>0.69159025513023908</v>
      </c>
      <c r="AF280" s="85">
        <v>5.9437531966728978E-4</v>
      </c>
      <c r="AG280" s="85">
        <v>1.0434738832411273E-2</v>
      </c>
      <c r="AH280" s="85">
        <v>6.2725666556895225E-4</v>
      </c>
    </row>
    <row r="281" spans="1:34">
      <c r="A281" s="7">
        <f t="shared" si="107"/>
        <v>44188</v>
      </c>
      <c r="B281" s="8">
        <f t="shared" ca="1" si="116"/>
        <v>27170357.624312345</v>
      </c>
      <c r="C281" s="144">
        <f t="shared" si="108"/>
        <v>0</v>
      </c>
      <c r="D281" s="136"/>
      <c r="E281" s="136"/>
      <c r="F281" s="78">
        <f ca="1">IF(AD280&gt;1,S$2,T$2)</f>
        <v>0.6</v>
      </c>
      <c r="G281" s="29">
        <f t="shared" ca="1" si="109"/>
        <v>438325.60705468239</v>
      </c>
      <c r="H281" s="8">
        <f t="shared" ca="1" si="117"/>
        <v>3112111.8100882447</v>
      </c>
      <c r="I281" s="8">
        <f t="shared" ca="1" si="118"/>
        <v>192909539.1326178</v>
      </c>
      <c r="J281" s="8">
        <f t="shared" ca="1" si="119"/>
        <v>26955.127618299135</v>
      </c>
      <c r="K281" s="12">
        <f t="shared" ca="1" si="120"/>
        <v>0.84779381826868283</v>
      </c>
      <c r="L281" s="48"/>
      <c r="M281" s="38">
        <f ca="1">IF(AND(I$2&gt;0,R274&lt;F274-0.04),0,IF(AND(N281&gt;=L$8,I$2&gt;0),0,IF(OR(AND(N281&gt;=C$1,N281&lt;D$1),N281&gt;=E$1),0,1)))</f>
        <v>0</v>
      </c>
      <c r="N281" s="178">
        <f t="shared" si="106"/>
        <v>44188</v>
      </c>
      <c r="O281" s="11">
        <f t="shared" ca="1" si="110"/>
        <v>0.56738099744887593</v>
      </c>
      <c r="P281" s="11" t="str">
        <f t="shared" si="111"/>
        <v/>
      </c>
      <c r="Q281" s="11">
        <f t="shared" ca="1" si="121"/>
        <v>0.6</v>
      </c>
      <c r="R281" s="32">
        <f t="shared" ca="1" si="122"/>
        <v>5.1923989169941065E-2</v>
      </c>
      <c r="S281" s="32">
        <v>4.9764533403153833E-4</v>
      </c>
      <c r="T281" s="32">
        <f t="shared" ca="1" si="112"/>
        <v>9.1532700296713086E-3</v>
      </c>
      <c r="U281" s="32">
        <f t="shared" si="113"/>
        <v>0.14084507042253522</v>
      </c>
      <c r="V281" s="32">
        <f t="shared" si="123"/>
        <v>0.6</v>
      </c>
      <c r="W281" s="8">
        <f t="shared" ca="1" si="114"/>
        <v>232173.27535101946</v>
      </c>
      <c r="X281" s="8">
        <f t="shared" ca="1" si="126"/>
        <v>190029600.59788057</v>
      </c>
      <c r="Y281" s="22">
        <f t="shared" ca="1" si="115"/>
        <v>0.43261900255112407</v>
      </c>
      <c r="Z281" s="8">
        <f t="shared" ca="1" si="124"/>
        <v>3112111.8100882447</v>
      </c>
      <c r="AA281" s="12">
        <f t="shared" ca="1" si="125"/>
        <v>1.1428281613311717</v>
      </c>
      <c r="AB281" s="158">
        <f t="shared" si="127"/>
        <v>183100</v>
      </c>
      <c r="AC281" s="160">
        <f t="shared" si="128"/>
        <v>2.1690000000000337E-2</v>
      </c>
      <c r="AD281" s="162">
        <f t="shared" ca="1" si="129"/>
        <v>0.84835314406887785</v>
      </c>
      <c r="AE281" s="162">
        <f t="shared" ca="1" si="130"/>
        <v>0.69159025513023908</v>
      </c>
      <c r="AF281" s="85">
        <v>5.9435030956441609E-4</v>
      </c>
      <c r="AG281" s="85">
        <v>1.04276599884495E-2</v>
      </c>
      <c r="AH281" s="85">
        <v>6.272294811128093E-4</v>
      </c>
    </row>
    <row r="282" spans="1:34">
      <c r="A282" s="7">
        <f t="shared" si="107"/>
        <v>44189</v>
      </c>
      <c r="B282" s="8">
        <f t="shared" ca="1" si="116"/>
        <v>27196901.177173048</v>
      </c>
      <c r="C282" s="144">
        <f t="shared" si="108"/>
        <v>0</v>
      </c>
      <c r="D282" s="136"/>
      <c r="E282" s="136"/>
      <c r="F282" s="78">
        <f ca="1">IF(AD281&gt;1,0,IF(AE281&gt;=1,U$2,T$2))</f>
        <v>0.6</v>
      </c>
      <c r="G282" s="29">
        <f t="shared" ca="1" si="109"/>
        <v>432168.69859833934</v>
      </c>
      <c r="H282" s="8">
        <f t="shared" ca="1" si="117"/>
        <v>3068397.7600482092</v>
      </c>
      <c r="I282" s="8">
        <f t="shared" ca="1" si="118"/>
        <v>193097998.35792878</v>
      </c>
      <c r="J282" s="8">
        <f t="shared" ca="1" si="119"/>
        <v>26543.552860701966</v>
      </c>
      <c r="K282" s="12">
        <f t="shared" ca="1" si="120"/>
        <v>0.84669217552365672</v>
      </c>
      <c r="L282" s="48"/>
      <c r="M282" s="38">
        <f ca="1">IF(AND(I$2&gt;0,R275&lt;F275-0.06),0,IF(AND(N282&gt;=L$9,I$2&gt;0),0,IF(OR(AND(N282&gt;=C$1,N282&lt;D$1),N282&gt;=E$1),0,1)))</f>
        <v>0</v>
      </c>
      <c r="N282" s="178">
        <f t="shared" si="106"/>
        <v>44189</v>
      </c>
      <c r="O282" s="11">
        <f t="shared" ca="1" si="110"/>
        <v>0.56793528928802584</v>
      </c>
      <c r="P282" s="11" t="str">
        <f t="shared" si="111"/>
        <v/>
      </c>
      <c r="Q282" s="11">
        <f t="shared" ca="1" si="121"/>
        <v>0.6</v>
      </c>
      <c r="R282" s="32">
        <f t="shared" ca="1" si="122"/>
        <v>5.104020726085156E-2</v>
      </c>
      <c r="S282" s="32">
        <v>4.9763479636480434E-4</v>
      </c>
      <c r="T282" s="32">
        <f t="shared" ca="1" si="112"/>
        <v>9.0246992942594386E-3</v>
      </c>
      <c r="U282" s="32">
        <f t="shared" si="113"/>
        <v>0.14084507042253522</v>
      </c>
      <c r="V282" s="32">
        <f t="shared" si="123"/>
        <v>0.6</v>
      </c>
      <c r="W282" s="8">
        <f t="shared" ca="1" si="114"/>
        <v>228886.82100950918</v>
      </c>
      <c r="X282" s="8">
        <f t="shared" ca="1" si="126"/>
        <v>190258487.41889009</v>
      </c>
      <c r="Y282" s="22">
        <f t="shared" ca="1" si="115"/>
        <v>0.43206471071197416</v>
      </c>
      <c r="Z282" s="8">
        <f t="shared" ca="1" si="124"/>
        <v>3068397.7600482092</v>
      </c>
      <c r="AA282" s="12">
        <f t="shared" ca="1" si="125"/>
        <v>1.1428281613311717</v>
      </c>
      <c r="AB282" s="158">
        <f t="shared" si="127"/>
        <v>183400</v>
      </c>
      <c r="AC282" s="160">
        <f t="shared" si="128"/>
        <v>2.1660000000000339E-2</v>
      </c>
      <c r="AD282" s="162">
        <f t="shared" ca="1" si="129"/>
        <v>0.84724299689616978</v>
      </c>
      <c r="AE282" s="162">
        <f t="shared" ca="1" si="130"/>
        <v>0.69159025513023908</v>
      </c>
      <c r="AF282" s="85">
        <v>5.9432477149045759E-4</v>
      </c>
      <c r="AG282" s="85">
        <v>1.0420604875003398E-2</v>
      </c>
      <c r="AH282" s="85">
        <v>6.2720230275945053E-4</v>
      </c>
    </row>
    <row r="283" spans="1:34">
      <c r="A283" s="7">
        <f t="shared" si="107"/>
        <v>44190</v>
      </c>
      <c r="B283" s="8">
        <f t="shared" ca="1" si="116"/>
        <v>27223037.881145153</v>
      </c>
      <c r="C283" s="144">
        <f t="shared" si="108"/>
        <v>0</v>
      </c>
      <c r="D283" s="136"/>
      <c r="E283" s="136"/>
      <c r="F283" s="78">
        <f ca="1">IF(AD282&gt;1,S$2,T$2)</f>
        <v>0.6</v>
      </c>
      <c r="G283" s="29">
        <f t="shared" ca="1" si="109"/>
        <v>426067.82214656874</v>
      </c>
      <c r="H283" s="8">
        <f t="shared" ca="1" si="117"/>
        <v>3025081.5372406379</v>
      </c>
      <c r="I283" s="8">
        <f t="shared" ca="1" si="118"/>
        <v>193283568.95613071</v>
      </c>
      <c r="J283" s="8">
        <f t="shared" ca="1" si="119"/>
        <v>26136.703972103962</v>
      </c>
      <c r="K283" s="12">
        <f t="shared" ca="1" si="120"/>
        <v>0.84560735363558126</v>
      </c>
      <c r="L283" s="48"/>
      <c r="M283" s="39">
        <f ca="1">IF(AND(I$2&gt;0,R276&lt;F276-0.1),0,IF(AND(N283&gt;=L$10,I$2&gt;0),0,IF(OR(AND(N283&gt;=C$1,N283&lt;D$1),N283&gt;=E$1),0,1)))</f>
        <v>0</v>
      </c>
      <c r="N283" s="178">
        <f t="shared" si="106"/>
        <v>44190</v>
      </c>
      <c r="O283" s="11">
        <f t="shared" ca="1" si="110"/>
        <v>0.56848108516509033</v>
      </c>
      <c r="P283" s="11" t="str">
        <f t="shared" si="111"/>
        <v/>
      </c>
      <c r="Q283" s="11">
        <f t="shared" ca="1" si="121"/>
        <v>0.6</v>
      </c>
      <c r="R283" s="32">
        <f t="shared" ca="1" si="122"/>
        <v>5.0167920484651213E-2</v>
      </c>
      <c r="S283" s="32">
        <v>4.976242603049614E-4</v>
      </c>
      <c r="T283" s="32">
        <f t="shared" ca="1" si="112"/>
        <v>8.8972986389430526E-3</v>
      </c>
      <c r="U283" s="32">
        <f t="shared" si="113"/>
        <v>0.14084507042253522</v>
      </c>
      <c r="V283" s="32">
        <f t="shared" si="123"/>
        <v>0.6</v>
      </c>
      <c r="W283" s="8">
        <f t="shared" ca="1" si="114"/>
        <v>225613.48036396861</v>
      </c>
      <c r="X283" s="8">
        <f t="shared" ca="1" si="126"/>
        <v>190484100.89925405</v>
      </c>
      <c r="Y283" s="22">
        <f t="shared" ca="1" si="115"/>
        <v>0.43151891483490967</v>
      </c>
      <c r="Z283" s="8">
        <f t="shared" ca="1" si="124"/>
        <v>3025081.5372406379</v>
      </c>
      <c r="AA283" s="12">
        <f t="shared" ca="1" si="125"/>
        <v>1.1428281613311717</v>
      </c>
      <c r="AB283" s="158">
        <f t="shared" si="127"/>
        <v>183700</v>
      </c>
      <c r="AC283" s="160">
        <f t="shared" si="128"/>
        <v>2.163000000000034E-2</v>
      </c>
      <c r="AD283" s="162">
        <f t="shared" ca="1" si="129"/>
        <v>0.84614976457961899</v>
      </c>
      <c r="AE283" s="162">
        <f t="shared" ca="1" si="130"/>
        <v>0.69159025513023908</v>
      </c>
      <c r="AF283" s="85">
        <v>5.9429876036339187E-4</v>
      </c>
      <c r="AG283" s="85">
        <v>1.0413573365328404E-2</v>
      </c>
      <c r="AH283" s="85">
        <v>6.271751305039399E-4</v>
      </c>
    </row>
    <row r="284" spans="1:34">
      <c r="A284" s="7">
        <f t="shared" si="107"/>
        <v>44191</v>
      </c>
      <c r="B284" s="8">
        <f t="shared" ca="1" si="116"/>
        <v>27248772.601399057</v>
      </c>
      <c r="C284" s="144">
        <f t="shared" si="108"/>
        <v>0</v>
      </c>
      <c r="D284" s="136"/>
      <c r="E284" s="136"/>
      <c r="F284" s="78">
        <f ca="1">IF(AD283&gt;1,0,IF(AE283&gt;=1,U$2,T$2))</f>
        <v>0.6</v>
      </c>
      <c r="G284" s="29">
        <f t="shared" ca="1" si="109"/>
        <v>420025.99587033485</v>
      </c>
      <c r="H284" s="8">
        <f t="shared" ca="1" si="117"/>
        <v>2982184.5706793773</v>
      </c>
      <c r="I284" s="8">
        <f t="shared" ca="1" si="118"/>
        <v>193466285.46993342</v>
      </c>
      <c r="J284" s="8">
        <f t="shared" ca="1" si="119"/>
        <v>25734.720253902535</v>
      </c>
      <c r="K284" s="12">
        <f t="shared" ca="1" si="120"/>
        <v>0.84453915946052538</v>
      </c>
      <c r="L284" s="48"/>
      <c r="M284" s="47">
        <f ca="1">IF(AND(I$2&gt;0,R277&lt;F277-0.12),0,IF(AND(N284&gt;=L$4,I$2&gt;0),0,IF(OR(AND(N284&gt;=C$1,N284&lt;D$1),N284&gt;=E$1),0,1)))</f>
        <v>0</v>
      </c>
      <c r="N284" s="178">
        <f t="shared" si="106"/>
        <v>44191</v>
      </c>
      <c r="O284" s="11">
        <f t="shared" ca="1" si="110"/>
        <v>0.56901848667627475</v>
      </c>
      <c r="P284" s="11" t="str">
        <f t="shared" si="111"/>
        <v/>
      </c>
      <c r="Q284" s="11">
        <f t="shared" ca="1" si="121"/>
        <v>0.6</v>
      </c>
      <c r="R284" s="32">
        <f t="shared" ca="1" si="122"/>
        <v>4.9307399515213998E-2</v>
      </c>
      <c r="S284" s="32">
        <v>4.976137258516565E-4</v>
      </c>
      <c r="T284" s="32">
        <f t="shared" ca="1" si="112"/>
        <v>8.7711310902334628E-3</v>
      </c>
      <c r="U284" s="32">
        <f t="shared" si="113"/>
        <v>0.14084507042253522</v>
      </c>
      <c r="V284" s="32">
        <f t="shared" si="123"/>
        <v>0.6</v>
      </c>
      <c r="W284" s="8">
        <f t="shared" ca="1" si="114"/>
        <v>222355.6027272467</v>
      </c>
      <c r="X284" s="8">
        <f t="shared" ca="1" si="126"/>
        <v>190706456.50198129</v>
      </c>
      <c r="Y284" s="22">
        <f t="shared" ca="1" si="115"/>
        <v>0.43098151332372525</v>
      </c>
      <c r="Z284" s="8">
        <f t="shared" ca="1" si="124"/>
        <v>2982184.5706793773</v>
      </c>
      <c r="AA284" s="12">
        <f t="shared" ca="1" si="125"/>
        <v>1.1428281613311717</v>
      </c>
      <c r="AB284" s="158">
        <f t="shared" si="127"/>
        <v>184000</v>
      </c>
      <c r="AC284" s="160">
        <f t="shared" si="128"/>
        <v>2.1600000000000341E-2</v>
      </c>
      <c r="AD284" s="162">
        <f t="shared" ca="1" si="129"/>
        <v>0.84507325654805332</v>
      </c>
      <c r="AE284" s="162">
        <f t="shared" ca="1" si="130"/>
        <v>0.69159025513023908</v>
      </c>
      <c r="AF284" s="85">
        <v>5.9427233141709133E-4</v>
      </c>
      <c r="AG284" s="85">
        <v>1.040656533363855E-2</v>
      </c>
      <c r="AH284" s="85">
        <v>6.2714796434169698E-4</v>
      </c>
    </row>
    <row r="285" spans="1:34">
      <c r="A285" s="7">
        <f t="shared" si="107"/>
        <v>44192</v>
      </c>
      <c r="B285" s="8">
        <f t="shared" ca="1" si="116"/>
        <v>27274110.344363622</v>
      </c>
      <c r="C285" s="144">
        <f t="shared" si="108"/>
        <v>0</v>
      </c>
      <c r="D285" s="136"/>
      <c r="E285" s="136"/>
      <c r="F285" s="78">
        <f ca="1">IF(AD284&gt;1,0,IF(AE284&gt;=1,U$2,T$2))</f>
        <v>0.6</v>
      </c>
      <c r="G285" s="29">
        <f t="shared" ca="1" si="109"/>
        <v>414046.04830993497</v>
      </c>
      <c r="H285" s="8">
        <f t="shared" ca="1" si="117"/>
        <v>2939726.9430005383</v>
      </c>
      <c r="I285" s="8">
        <f t="shared" ca="1" si="118"/>
        <v>193646183.44498181</v>
      </c>
      <c r="J285" s="8">
        <f t="shared" ca="1" si="119"/>
        <v>25337.742964564477</v>
      </c>
      <c r="K285" s="12">
        <f t="shared" ca="1" si="120"/>
        <v>0.84348739416137941</v>
      </c>
      <c r="L285" s="48"/>
      <c r="M285" s="46">
        <f ca="1">IF(AND(I$2&gt;0,R278&lt;F278-0.12),0,IF(AND(N285&gt;=L$5,I$2&gt;0),0,IF(OR(AND(N285&gt;=C$1,N285&lt;D$1),N285&gt;=E$1),0,1)))</f>
        <v>0</v>
      </c>
      <c r="N285" s="178">
        <f t="shared" si="106"/>
        <v>44192</v>
      </c>
      <c r="O285" s="11">
        <f t="shared" ca="1" si="110"/>
        <v>0.56954759836759361</v>
      </c>
      <c r="P285" s="11" t="str">
        <f t="shared" si="111"/>
        <v/>
      </c>
      <c r="Q285" s="11">
        <f t="shared" ca="1" si="121"/>
        <v>0.6</v>
      </c>
      <c r="R285" s="32">
        <f t="shared" ca="1" si="122"/>
        <v>4.8458889104967116E-2</v>
      </c>
      <c r="S285" s="32">
        <v>4.9760319300453672E-4</v>
      </c>
      <c r="T285" s="32">
        <f t="shared" ca="1" si="112"/>
        <v>8.6462557147074653E-3</v>
      </c>
      <c r="U285" s="32">
        <f t="shared" si="113"/>
        <v>0.14084507042253522</v>
      </c>
      <c r="V285" s="32">
        <f t="shared" si="123"/>
        <v>0.6</v>
      </c>
      <c r="W285" s="8">
        <f t="shared" ca="1" si="114"/>
        <v>219117.38959087062</v>
      </c>
      <c r="X285" s="8">
        <f t="shared" ca="1" si="126"/>
        <v>190925573.89157215</v>
      </c>
      <c r="Y285" s="22">
        <f t="shared" ca="1" si="115"/>
        <v>0.43045240163240639</v>
      </c>
      <c r="Z285" s="8">
        <f t="shared" ca="1" si="124"/>
        <v>2939726.9430005383</v>
      </c>
      <c r="AA285" s="12">
        <f t="shared" ca="1" si="125"/>
        <v>1.1428281613311717</v>
      </c>
      <c r="AB285" s="158">
        <f t="shared" si="127"/>
        <v>184300</v>
      </c>
      <c r="AC285" s="160">
        <f t="shared" si="128"/>
        <v>2.1570000000000342E-2</v>
      </c>
      <c r="AD285" s="162">
        <f t="shared" ca="1" si="129"/>
        <v>0.8440132768109524</v>
      </c>
      <c r="AE285" s="162">
        <f t="shared" ca="1" si="130"/>
        <v>0.69159025513023908</v>
      </c>
      <c r="AF285" s="85">
        <v>5.9424554004088536E-4</v>
      </c>
      <c r="AG285" s="85">
        <v>1.0399580655096562E-2</v>
      </c>
      <c r="AH285" s="85">
        <v>6.2712080426845262E-4</v>
      </c>
    </row>
    <row r="286" spans="1:34">
      <c r="A286" s="7">
        <f t="shared" si="107"/>
        <v>44193</v>
      </c>
      <c r="B286" s="8">
        <f t="shared" ca="1" si="116"/>
        <v>27299056.245960176</v>
      </c>
      <c r="C286" s="144">
        <f t="shared" si="108"/>
        <v>0</v>
      </c>
      <c r="D286" s="136"/>
      <c r="E286" s="136"/>
      <c r="F286" s="78">
        <f ca="1">IF(AD285&gt;1,S$2,T$2)</f>
        <v>0.6</v>
      </c>
      <c r="G286" s="29">
        <f t="shared" ca="1" si="109"/>
        <v>408130.3457387613</v>
      </c>
      <c r="H286" s="8">
        <f t="shared" ca="1" si="117"/>
        <v>2897725.4547452051</v>
      </c>
      <c r="I286" s="8">
        <f t="shared" ca="1" si="118"/>
        <v>193823299.34631735</v>
      </c>
      <c r="J286" s="8">
        <f t="shared" ca="1" si="119"/>
        <v>24945.901596554548</v>
      </c>
      <c r="K286" s="12">
        <f t="shared" ca="1" si="120"/>
        <v>0.84245185312786952</v>
      </c>
      <c r="L286" s="48"/>
      <c r="M286" s="38">
        <f ca="1">IF(AND(I$2&gt;0,R279&lt;F279),0,IF(AND(N286&gt;=L$6,I$2&gt;0),0,IF(OR(AND(N286&gt;=C$1,N286&lt;D$1),N286&gt;=E$1),0,1)))</f>
        <v>0</v>
      </c>
      <c r="N286" s="178">
        <f t="shared" si="106"/>
        <v>44193</v>
      </c>
      <c r="O286" s="11">
        <f t="shared" ca="1" si="110"/>
        <v>0.5700685274891687</v>
      </c>
      <c r="P286" s="11" t="str">
        <f t="shared" si="111"/>
        <v/>
      </c>
      <c r="Q286" s="11">
        <f t="shared" ca="1" si="121"/>
        <v>0.6</v>
      </c>
      <c r="R286" s="32">
        <f t="shared" ca="1" si="122"/>
        <v>4.7622576637123833E-2</v>
      </c>
      <c r="S286" s="32">
        <v>4.9759266176324939E-4</v>
      </c>
      <c r="T286" s="32">
        <f t="shared" ca="1" si="112"/>
        <v>8.5227219257211911E-3</v>
      </c>
      <c r="U286" s="32">
        <f t="shared" si="113"/>
        <v>0.14084507042253522</v>
      </c>
      <c r="V286" s="32">
        <f t="shared" si="123"/>
        <v>0.6</v>
      </c>
      <c r="W286" s="8">
        <f t="shared" ca="1" si="114"/>
        <v>215905.1369732607</v>
      </c>
      <c r="X286" s="8">
        <f t="shared" ca="1" si="126"/>
        <v>191141479.02854541</v>
      </c>
      <c r="Y286" s="22">
        <f t="shared" ca="1" si="115"/>
        <v>0.4299314725108313</v>
      </c>
      <c r="Z286" s="8">
        <f t="shared" ca="1" si="124"/>
        <v>2897725.4547452051</v>
      </c>
      <c r="AA286" s="12">
        <f t="shared" ca="1" si="125"/>
        <v>1.1428281613311717</v>
      </c>
      <c r="AB286" s="158">
        <f t="shared" si="127"/>
        <v>184600</v>
      </c>
      <c r="AC286" s="160">
        <f t="shared" si="128"/>
        <v>2.1540000000000344E-2</v>
      </c>
      <c r="AD286" s="162">
        <f t="shared" ca="1" si="129"/>
        <v>0.84296962364462447</v>
      </c>
      <c r="AE286" s="162">
        <f t="shared" ca="1" si="130"/>
        <v>0.69159025513023908</v>
      </c>
      <c r="AF286" s="85">
        <v>5.9421844196199975E-4</v>
      </c>
      <c r="AG286" s="85">
        <v>1.0392619205804131E-2</v>
      </c>
      <c r="AH286" s="85">
        <v>6.2709365028020935E-4</v>
      </c>
    </row>
    <row r="287" spans="1:34">
      <c r="A287" s="7">
        <f t="shared" si="107"/>
        <v>44194</v>
      </c>
      <c r="B287" s="8">
        <f t="shared" ca="1" si="116"/>
        <v>27323615.543537699</v>
      </c>
      <c r="C287" s="144">
        <f t="shared" si="108"/>
        <v>0</v>
      </c>
      <c r="D287" s="136"/>
      <c r="E287" s="136"/>
      <c r="F287" s="78">
        <f ca="1">IF(AD286&gt;1,0,IF(AE286&gt;=1,U$2,T$2))</f>
        <v>0.6</v>
      </c>
      <c r="G287" s="29">
        <f t="shared" ca="1" si="109"/>
        <v>402280.46909469937</v>
      </c>
      <c r="H287" s="8">
        <f t="shared" ca="1" si="117"/>
        <v>2856191.3305723653</v>
      </c>
      <c r="I287" s="8">
        <f t="shared" ca="1" si="118"/>
        <v>193997670.35911778</v>
      </c>
      <c r="J287" s="8">
        <f t="shared" ca="1" si="119"/>
        <v>24559.29757752411</v>
      </c>
      <c r="K287" s="12">
        <f t="shared" ca="1" si="120"/>
        <v>0.84143232645742949</v>
      </c>
      <c r="L287" s="48"/>
      <c r="M287" s="38">
        <f ca="1">IF(AND(I$2&gt;0,R280&lt;F280-0.02),0,IF(AND(N287&gt;=L$7,I$2&gt;0),0,IF(OR(AND(N287&gt;=C$1,N287&lt;D$1),N287&gt;=E$1),0,1)))</f>
        <v>0</v>
      </c>
      <c r="N287" s="178">
        <f t="shared" si="106"/>
        <v>44194</v>
      </c>
      <c r="O287" s="11">
        <f t="shared" ca="1" si="110"/>
        <v>0.57058138340916997</v>
      </c>
      <c r="P287" s="11" t="str">
        <f t="shared" si="111"/>
        <v/>
      </c>
      <c r="Q287" s="11">
        <f t="shared" ca="1" si="121"/>
        <v>0.6</v>
      </c>
      <c r="R287" s="32">
        <f t="shared" ca="1" si="122"/>
        <v>4.6798555382515532E-2</v>
      </c>
      <c r="S287" s="32">
        <v>4.9758213212744179E-4</v>
      </c>
      <c r="T287" s="32">
        <f t="shared" ca="1" si="112"/>
        <v>8.4005627369775453E-3</v>
      </c>
      <c r="U287" s="32">
        <f t="shared" si="113"/>
        <v>0.14084507042253522</v>
      </c>
      <c r="V287" s="32">
        <f t="shared" si="123"/>
        <v>0.6</v>
      </c>
      <c r="W287" s="8">
        <f t="shared" ca="1" si="114"/>
        <v>212727.50160181909</v>
      </c>
      <c r="X287" s="8">
        <f t="shared" ca="1" si="126"/>
        <v>191354206.53014722</v>
      </c>
      <c r="Y287" s="22">
        <f t="shared" ca="1" si="115"/>
        <v>0.42941861659083003</v>
      </c>
      <c r="Z287" s="8">
        <f t="shared" ca="1" si="124"/>
        <v>2856191.3305723653</v>
      </c>
      <c r="AA287" s="12">
        <f t="shared" ca="1" si="125"/>
        <v>1.1428281613311717</v>
      </c>
      <c r="AB287" s="158">
        <f t="shared" si="127"/>
        <v>184900</v>
      </c>
      <c r="AC287" s="160">
        <f t="shared" si="128"/>
        <v>2.1510000000000345E-2</v>
      </c>
      <c r="AD287" s="162">
        <f t="shared" ca="1" si="129"/>
        <v>0.84194208979264951</v>
      </c>
      <c r="AE287" s="162">
        <f t="shared" ca="1" si="130"/>
        <v>0.69159025513023908</v>
      </c>
      <c r="AF287" s="85">
        <v>5.9419109308468307E-4</v>
      </c>
      <c r="AG287" s="85">
        <v>1.0385680862792342E-2</v>
      </c>
      <c r="AH287" s="85">
        <v>6.2706650237320859E-4</v>
      </c>
    </row>
    <row r="288" spans="1:34">
      <c r="A288" s="7">
        <f t="shared" si="107"/>
        <v>44195</v>
      </c>
      <c r="B288" s="8">
        <f t="shared" ca="1" si="116"/>
        <v>27347793.528609037</v>
      </c>
      <c r="C288" s="144">
        <f t="shared" si="108"/>
        <v>0</v>
      </c>
      <c r="D288" s="136"/>
      <c r="E288" s="136"/>
      <c r="F288" s="78">
        <f ca="1">IF(AD287&gt;1,S$2,T$2)</f>
        <v>0.6</v>
      </c>
      <c r="G288" s="29">
        <f t="shared" ca="1" si="109"/>
        <v>396496.83422211965</v>
      </c>
      <c r="H288" s="8">
        <f t="shared" ca="1" si="117"/>
        <v>2815127.5229770495</v>
      </c>
      <c r="I288" s="8">
        <f t="shared" ca="1" si="118"/>
        <v>194169334.05312428</v>
      </c>
      <c r="J288" s="8">
        <f t="shared" ca="1" si="119"/>
        <v>24177.985071338499</v>
      </c>
      <c r="K288" s="12">
        <f t="shared" ca="1" si="120"/>
        <v>0.84042860010219456</v>
      </c>
      <c r="L288" s="48"/>
      <c r="M288" s="38">
        <f ca="1">IF(AND(I$2&gt;0,R281&lt;F281-0.04),0,IF(AND(N288&gt;=L$8,I$2&gt;0),0,IF(OR(AND(N288&gt;=C$1,N288&lt;D$1),N288&gt;=E$1),0,1)))</f>
        <v>0</v>
      </c>
      <c r="N288" s="178">
        <f t="shared" si="106"/>
        <v>44195</v>
      </c>
      <c r="O288" s="11">
        <f t="shared" ca="1" si="110"/>
        <v>0.57108627662683609</v>
      </c>
      <c r="P288" s="11" t="str">
        <f t="shared" si="111"/>
        <v/>
      </c>
      <c r="Q288" s="11">
        <f t="shared" ca="1" si="121"/>
        <v>0.6</v>
      </c>
      <c r="R288" s="32">
        <f t="shared" ca="1" si="122"/>
        <v>4.5986781852544643E-2</v>
      </c>
      <c r="S288" s="32">
        <v>4.9757160409676126E-4</v>
      </c>
      <c r="T288" s="32">
        <f t="shared" ca="1" si="112"/>
        <v>8.2797868322854393E-3</v>
      </c>
      <c r="U288" s="32">
        <f t="shared" si="113"/>
        <v>0.14084507042253522</v>
      </c>
      <c r="V288" s="32">
        <f t="shared" si="123"/>
        <v>0.6</v>
      </c>
      <c r="W288" s="8">
        <f t="shared" ca="1" si="114"/>
        <v>209583.16069890931</v>
      </c>
      <c r="X288" s="8">
        <f t="shared" ca="1" si="126"/>
        <v>191563789.69084615</v>
      </c>
      <c r="Y288" s="22">
        <f t="shared" ca="1" si="115"/>
        <v>0.42891372337316391</v>
      </c>
      <c r="Z288" s="8">
        <f t="shared" ca="1" si="124"/>
        <v>2815127.5229770495</v>
      </c>
      <c r="AA288" s="12">
        <f t="shared" ca="1" si="125"/>
        <v>1.1428281613311717</v>
      </c>
      <c r="AB288" s="158">
        <f t="shared" si="127"/>
        <v>185200</v>
      </c>
      <c r="AC288" s="160">
        <f t="shared" si="128"/>
        <v>2.1480000000000346E-2</v>
      </c>
      <c r="AD288" s="162">
        <f t="shared" ca="1" si="129"/>
        <v>0.84093046327981202</v>
      </c>
      <c r="AE288" s="162">
        <f t="shared" ca="1" si="130"/>
        <v>0.69159025513023908</v>
      </c>
      <c r="AF288" s="85">
        <v>5.9416353326378587E-4</v>
      </c>
      <c r="AG288" s="85">
        <v>1.0378765504012297E-2</v>
      </c>
      <c r="AH288" s="85">
        <v>6.2703936054389988E-4</v>
      </c>
    </row>
    <row r="289" spans="1:34">
      <c r="A289" s="7">
        <f t="shared" si="107"/>
        <v>44196</v>
      </c>
      <c r="B289" s="8">
        <f t="shared" ca="1" si="116"/>
        <v>27371595.477132626</v>
      </c>
      <c r="C289" s="144">
        <f t="shared" si="108"/>
        <v>0</v>
      </c>
      <c r="D289" s="136"/>
      <c r="E289" s="136"/>
      <c r="F289" s="78">
        <f ca="1">IF(AD288&gt;1,0,IF(AE288&gt;=1,U$2,T$2))</f>
        <v>0.6</v>
      </c>
      <c r="G289" s="29">
        <f t="shared" ca="1" si="109"/>
        <v>390780.02771769336</v>
      </c>
      <c r="H289" s="8">
        <f t="shared" ca="1" si="117"/>
        <v>2774538.1967956228</v>
      </c>
      <c r="I289" s="8">
        <f t="shared" ca="1" si="118"/>
        <v>194338327.88764176</v>
      </c>
      <c r="J289" s="8">
        <f t="shared" ca="1" si="119"/>
        <v>23801.948523589137</v>
      </c>
      <c r="K289" s="12">
        <f t="shared" ca="1" si="120"/>
        <v>0.83944045780064969</v>
      </c>
      <c r="L289" s="48"/>
      <c r="M289" s="38">
        <f ca="1">IF(AND(I$2&gt;0,R282&lt;F282-0.06),0,IF(AND(N289&gt;=L$9,I$2&gt;0),0,IF(OR(AND(N289&gt;=C$1,N289&lt;D$1),N289&gt;=E$1),0,1)))</f>
        <v>0</v>
      </c>
      <c r="N289" s="178">
        <f t="shared" si="106"/>
        <v>44196</v>
      </c>
      <c r="O289" s="11">
        <f t="shared" ca="1" si="110"/>
        <v>0.5715833173165934</v>
      </c>
      <c r="P289" s="11" t="str">
        <f t="shared" si="111"/>
        <v/>
      </c>
      <c r="Q289" s="11">
        <f t="shared" ca="1" si="121"/>
        <v>0.6</v>
      </c>
      <c r="R289" s="32">
        <f t="shared" ca="1" si="122"/>
        <v>4.5187232315604633E-2</v>
      </c>
      <c r="S289" s="32">
        <v>4.9756107767085552E-4</v>
      </c>
      <c r="T289" s="32">
        <f t="shared" ca="1" si="112"/>
        <v>8.1604064611635971E-3</v>
      </c>
      <c r="U289" s="32">
        <f t="shared" si="113"/>
        <v>0.14084507042253522</v>
      </c>
      <c r="V289" s="32">
        <f t="shared" si="123"/>
        <v>0.6</v>
      </c>
      <c r="W289" s="8">
        <f t="shared" ca="1" si="114"/>
        <v>206471.07060026456</v>
      </c>
      <c r="X289" s="8">
        <f t="shared" ca="1" si="126"/>
        <v>191770260.76144642</v>
      </c>
      <c r="Y289" s="22">
        <f t="shared" ca="1" si="115"/>
        <v>0.4284166826834066</v>
      </c>
      <c r="Z289" s="8">
        <f t="shared" ca="1" si="124"/>
        <v>2774538.1967956228</v>
      </c>
      <c r="AA289" s="12">
        <f t="shared" ca="1" si="125"/>
        <v>1.1428281613311717</v>
      </c>
      <c r="AB289" s="158">
        <f t="shared" si="127"/>
        <v>185500</v>
      </c>
      <c r="AC289" s="160">
        <f t="shared" si="128"/>
        <v>2.1450000000000347E-2</v>
      </c>
      <c r="AD289" s="162">
        <f t="shared" ca="1" si="129"/>
        <v>0.83993452895142218</v>
      </c>
      <c r="AE289" s="162">
        <f t="shared" ca="1" si="130"/>
        <v>0.69159025513023908</v>
      </c>
      <c r="AF289" s="85">
        <v>5.9413578429454877E-4</v>
      </c>
      <c r="AG289" s="85">
        <v>1.0371873008325856E-2</v>
      </c>
      <c r="AH289" s="85">
        <v>6.2701222478891495E-4</v>
      </c>
    </row>
    <row r="290" spans="1:34">
      <c r="A290" s="7">
        <f t="shared" si="107"/>
        <v>44197</v>
      </c>
      <c r="B290" s="8">
        <f t="shared" ca="1" si="116"/>
        <v>27395026.660373103</v>
      </c>
      <c r="C290" s="144">
        <f t="shared" si="108"/>
        <v>0</v>
      </c>
      <c r="D290" s="136"/>
      <c r="E290" s="136"/>
      <c r="F290" s="78">
        <f ca="1">IF(AD289&gt;1,S$2,T$2)</f>
        <v>0.6</v>
      </c>
      <c r="G290" s="29">
        <f t="shared" ca="1" si="109"/>
        <v>385130.7784792608</v>
      </c>
      <c r="H290" s="8">
        <f t="shared" ca="1" si="117"/>
        <v>2734428.5272027515</v>
      </c>
      <c r="I290" s="8">
        <f t="shared" ca="1" si="118"/>
        <v>194504689.28864914</v>
      </c>
      <c r="J290" s="8">
        <f t="shared" ca="1" si="119"/>
        <v>23431.183240477938</v>
      </c>
      <c r="K290" s="12">
        <f t="shared" ca="1" si="120"/>
        <v>0.8384676839269809</v>
      </c>
      <c r="L290" s="48"/>
      <c r="M290" s="39">
        <f ca="1">IF(AND(I$2&gt;0,R283&lt;F283-0.1),0,IF(AND(N290&gt;=L$10,I$2&gt;0),0,IF(OR(AND(N290&gt;=C$1,N290&lt;D$1),N290&gt;=E$1),0,1)))</f>
        <v>0</v>
      </c>
      <c r="N290" s="178">
        <f t="shared" si="106"/>
        <v>44197</v>
      </c>
      <c r="O290" s="11">
        <f t="shared" ca="1" si="110"/>
        <v>0.57207261555485045</v>
      </c>
      <c r="P290" s="11" t="str">
        <f t="shared" si="111"/>
        <v/>
      </c>
      <c r="Q290" s="11">
        <f t="shared" ca="1" si="121"/>
        <v>0.6</v>
      </c>
      <c r="R290" s="32">
        <f t="shared" ca="1" si="122"/>
        <v>4.4399899219730359E-2</v>
      </c>
      <c r="S290" s="32">
        <v>4.9755055284937233E-4</v>
      </c>
      <c r="T290" s="32">
        <f t="shared" ca="1" si="112"/>
        <v>8.0424368447139741E-3</v>
      </c>
      <c r="U290" s="32">
        <f t="shared" si="113"/>
        <v>0.14084507042253522</v>
      </c>
      <c r="V290" s="32">
        <f t="shared" si="123"/>
        <v>0.6</v>
      </c>
      <c r="W290" s="8">
        <f t="shared" ca="1" si="114"/>
        <v>203390.53535092325</v>
      </c>
      <c r="X290" s="8">
        <f t="shared" ca="1" si="126"/>
        <v>191973651.29679734</v>
      </c>
      <c r="Y290" s="22">
        <f t="shared" ca="1" si="115"/>
        <v>0.42792738444514955</v>
      </c>
      <c r="Z290" s="8">
        <f t="shared" ca="1" si="124"/>
        <v>2734428.5272027515</v>
      </c>
      <c r="AA290" s="12">
        <f t="shared" ca="1" si="125"/>
        <v>1.1428281613311717</v>
      </c>
      <c r="AB290" s="158">
        <f t="shared" si="127"/>
        <v>185800</v>
      </c>
      <c r="AC290" s="160">
        <f t="shared" si="128"/>
        <v>2.1420000000000348E-2</v>
      </c>
      <c r="AD290" s="162">
        <f t="shared" ca="1" si="129"/>
        <v>0.83895407086381524</v>
      </c>
      <c r="AE290" s="162">
        <f t="shared" ca="1" si="130"/>
        <v>0.69159025513023908</v>
      </c>
      <c r="AF290" s="85">
        <v>5.9410786646994546E-4</v>
      </c>
      <c r="AG290" s="85">
        <v>1.0365003255496547E-2</v>
      </c>
      <c r="AH290" s="85">
        <v>6.2698509510504573E-4</v>
      </c>
    </row>
    <row r="291" spans="1:34">
      <c r="A291" s="7">
        <f t="shared" si="107"/>
        <v>44198</v>
      </c>
      <c r="B291" s="8">
        <f t="shared" ca="1" si="116"/>
        <v>27418092.354075994</v>
      </c>
      <c r="C291" s="144">
        <f t="shared" si="108"/>
        <v>0</v>
      </c>
      <c r="D291" s="136"/>
      <c r="E291" s="136"/>
      <c r="F291" s="78">
        <f ca="1">IF(AD290&gt;1,0,IF(AE290&gt;=1,U$2,T$2))</f>
        <v>0.6</v>
      </c>
      <c r="G291" s="29">
        <f t="shared" ca="1" si="109"/>
        <v>379549.91790737578</v>
      </c>
      <c r="H291" s="8">
        <f t="shared" ca="1" si="117"/>
        <v>2694804.4171423679</v>
      </c>
      <c r="I291" s="8">
        <f t="shared" ca="1" si="118"/>
        <v>194668455.71393967</v>
      </c>
      <c r="J291" s="8">
        <f t="shared" ca="1" si="119"/>
        <v>23065.693702892928</v>
      </c>
      <c r="K291" s="12">
        <f t="shared" ca="1" si="120"/>
        <v>0.83751006304720743</v>
      </c>
      <c r="L291" s="48"/>
      <c r="M291" s="47">
        <f ca="1">IF(AND(I$2&gt;0,R284&lt;F284-0.12),0,IF(AND(N291&gt;=L$4,I$2&gt;0),0,IF(OR(AND(N291&gt;=C$1,N291&lt;D$1),N291&gt;=E$1),0,1)))</f>
        <v>0</v>
      </c>
      <c r="N291" s="178">
        <f t="shared" si="106"/>
        <v>44198</v>
      </c>
      <c r="O291" s="11">
        <f t="shared" ca="1" si="110"/>
        <v>0.57255428151158727</v>
      </c>
      <c r="P291" s="11" t="str">
        <f t="shared" si="111"/>
        <v/>
      </c>
      <c r="Q291" s="11">
        <f t="shared" ca="1" si="121"/>
        <v>0.6</v>
      </c>
      <c r="R291" s="32">
        <f t="shared" ca="1" si="122"/>
        <v>4.362478637312682E-2</v>
      </c>
      <c r="S291" s="32">
        <v>4.975400296319592E-4</v>
      </c>
      <c r="T291" s="32">
        <f t="shared" ca="1" si="112"/>
        <v>7.9258953445363756E-3</v>
      </c>
      <c r="U291" s="32">
        <f t="shared" si="113"/>
        <v>0.14084507042253522</v>
      </c>
      <c r="V291" s="32">
        <f t="shared" si="123"/>
        <v>0.6</v>
      </c>
      <c r="W291" s="8">
        <f t="shared" ca="1" si="114"/>
        <v>200341.19648057988</v>
      </c>
      <c r="X291" s="8">
        <f t="shared" ca="1" si="126"/>
        <v>192173992.49327791</v>
      </c>
      <c r="Y291" s="22">
        <f t="shared" ca="1" si="115"/>
        <v>0.42744571848841273</v>
      </c>
      <c r="Z291" s="8">
        <f t="shared" ca="1" si="124"/>
        <v>2694804.4171423679</v>
      </c>
      <c r="AA291" s="12">
        <f t="shared" ca="1" si="125"/>
        <v>1.1428281613311717</v>
      </c>
      <c r="AB291" s="158">
        <f t="shared" si="127"/>
        <v>186100</v>
      </c>
      <c r="AC291" s="160">
        <f t="shared" si="128"/>
        <v>2.139000000000035E-2</v>
      </c>
      <c r="AD291" s="162">
        <f t="shared" ca="1" si="129"/>
        <v>0.83798887348709417</v>
      </c>
      <c r="AE291" s="162">
        <f t="shared" ca="1" si="130"/>
        <v>0.69159025513023908</v>
      </c>
      <c r="AF291" s="85">
        <v>5.9445148392560897E-4</v>
      </c>
      <c r="AG291" s="85">
        <v>1.0358156126180598E-2</v>
      </c>
      <c r="AH291" s="85">
        <v>6.2695797148922363E-4</v>
      </c>
    </row>
    <row r="292" spans="1:34">
      <c r="A292" s="7">
        <f t="shared" si="107"/>
        <v>44199</v>
      </c>
      <c r="B292" s="8">
        <f t="shared" ca="1" si="116"/>
        <v>27440797.845195722</v>
      </c>
      <c r="C292" s="144">
        <f t="shared" si="108"/>
        <v>0</v>
      </c>
      <c r="D292" s="136"/>
      <c r="E292" s="136"/>
      <c r="F292" s="78">
        <f ca="1">IF(AD291&gt;1,0,IF(AE291&gt;=1,U$2,T$2))</f>
        <v>0.6</v>
      </c>
      <c r="G292" s="29">
        <f t="shared" ca="1" si="109"/>
        <v>374038.33910025994</v>
      </c>
      <c r="H292" s="8">
        <f t="shared" ca="1" si="117"/>
        <v>2655672.2076118453</v>
      </c>
      <c r="I292" s="8">
        <f t="shared" ca="1" si="118"/>
        <v>194829664.70088974</v>
      </c>
      <c r="J292" s="8">
        <f t="shared" ca="1" si="119"/>
        <v>22705.491119726335</v>
      </c>
      <c r="K292" s="12">
        <f t="shared" ca="1" si="120"/>
        <v>0.83656737954421689</v>
      </c>
      <c r="L292" s="48"/>
      <c r="M292" s="46">
        <f ca="1">IF(AND(I$2&gt;0,R285&lt;F285-0.12),0,IF(AND(N292&gt;=L$5,I$2&gt;0),0,IF(OR(AND(N292&gt;=C$1,N292&lt;D$1),N292&gt;=E$1),0,1)))</f>
        <v>0</v>
      </c>
      <c r="N292" s="178">
        <f t="shared" si="106"/>
        <v>44199</v>
      </c>
      <c r="O292" s="11">
        <f t="shared" ca="1" si="110"/>
        <v>0.57302842559085221</v>
      </c>
      <c r="P292" s="11" t="str">
        <f t="shared" si="111"/>
        <v/>
      </c>
      <c r="Q292" s="11">
        <f t="shared" ca="1" si="121"/>
        <v>0.6</v>
      </c>
      <c r="R292" s="32">
        <f t="shared" ca="1" si="122"/>
        <v>4.2861904094322334E-2</v>
      </c>
      <c r="S292" s="32">
        <v>4.975295080182642E-4</v>
      </c>
      <c r="T292" s="32">
        <f t="shared" ca="1" si="112"/>
        <v>7.8108006106230744E-3</v>
      </c>
      <c r="U292" s="32">
        <f t="shared" si="113"/>
        <v>0.14084507042253522</v>
      </c>
      <c r="V292" s="32">
        <f t="shared" si="123"/>
        <v>0.6</v>
      </c>
      <c r="W292" s="8">
        <f t="shared" ca="1" si="114"/>
        <v>197323.01518059114</v>
      </c>
      <c r="X292" s="8">
        <f t="shared" ca="1" si="126"/>
        <v>192371315.5084585</v>
      </c>
      <c r="Y292" s="22">
        <f t="shared" ca="1" si="115"/>
        <v>0.42697157440914779</v>
      </c>
      <c r="Z292" s="8">
        <f t="shared" ca="1" si="124"/>
        <v>2655672.2076118453</v>
      </c>
      <c r="AA292" s="12">
        <f t="shared" ca="1" si="125"/>
        <v>1.1428281613311717</v>
      </c>
      <c r="AB292" s="158">
        <f t="shared" si="127"/>
        <v>186400</v>
      </c>
      <c r="AC292" s="160">
        <f t="shared" si="128"/>
        <v>2.1360000000000351E-2</v>
      </c>
      <c r="AD292" s="162">
        <f t="shared" ca="1" si="129"/>
        <v>0.83703872129571222</v>
      </c>
      <c r="AE292" s="162">
        <f t="shared" ca="1" si="130"/>
        <v>0.69159025513023908</v>
      </c>
      <c r="AF292" s="85">
        <v>5.9480368613586436E-4</v>
      </c>
      <c r="AG292" s="85">
        <v>1.0351331501918141E-2</v>
      </c>
      <c r="AH292" s="85">
        <v>6.2693085393850264E-4</v>
      </c>
    </row>
    <row r="293" spans="1:34">
      <c r="A293" s="7">
        <f t="shared" si="107"/>
        <v>44200</v>
      </c>
      <c r="B293" s="8">
        <f t="shared" ca="1" si="116"/>
        <v>27463148.436137877</v>
      </c>
      <c r="C293" s="144">
        <f t="shared" si="108"/>
        <v>0</v>
      </c>
      <c r="D293" s="136"/>
      <c r="E293" s="136"/>
      <c r="F293" s="78">
        <f ca="1">IF(AD292&gt;1,S$2,T$2)</f>
        <v>0.6</v>
      </c>
      <c r="G293" s="29">
        <f t="shared" ca="1" si="109"/>
        <v>368596.95607331803</v>
      </c>
      <c r="H293" s="8">
        <f t="shared" ca="1" si="117"/>
        <v>2617038.3881205576</v>
      </c>
      <c r="I293" s="8">
        <f t="shared" ca="1" si="118"/>
        <v>194988353.89657903</v>
      </c>
      <c r="J293" s="8">
        <f t="shared" ca="1" si="119"/>
        <v>22350.590942155406</v>
      </c>
      <c r="K293" s="12">
        <f t="shared" ca="1" si="120"/>
        <v>0.83563941734279445</v>
      </c>
      <c r="L293" s="48"/>
      <c r="M293" s="38">
        <f ca="1">IF(AND(I$2&gt;0,R286&lt;F286),0,IF(AND(N293&gt;=L$6,I$2&gt;0),0,IF(OR(AND(N293&gt;=C$1,N293&lt;D$1),N293&gt;=E$1),0,1)))</f>
        <v>0</v>
      </c>
      <c r="N293" s="178">
        <f t="shared" ref="N293:N356" si="131">N292+1</f>
        <v>44200</v>
      </c>
      <c r="O293" s="11">
        <f t="shared" ca="1" si="110"/>
        <v>0.57349515851935007</v>
      </c>
      <c r="P293" s="11" t="str">
        <f t="shared" si="111"/>
        <v/>
      </c>
      <c r="Q293" s="11">
        <f t="shared" ca="1" si="121"/>
        <v>0.6</v>
      </c>
      <c r="R293" s="32">
        <f t="shared" ca="1" si="122"/>
        <v>4.2111264451226586E-2</v>
      </c>
      <c r="S293" s="32">
        <v>4.9751898800793519E-4</v>
      </c>
      <c r="T293" s="32">
        <f t="shared" ca="1" si="112"/>
        <v>7.6971717297663464E-3</v>
      </c>
      <c r="U293" s="32">
        <f t="shared" si="113"/>
        <v>0.14084507042253522</v>
      </c>
      <c r="V293" s="32">
        <f t="shared" si="123"/>
        <v>0.6</v>
      </c>
      <c r="W293" s="8">
        <f t="shared" ca="1" si="114"/>
        <v>194336.24664078667</v>
      </c>
      <c r="X293" s="8">
        <f t="shared" ca="1" si="126"/>
        <v>192565651.7550993</v>
      </c>
      <c r="Y293" s="22">
        <f t="shared" ca="1" si="115"/>
        <v>0.42650484148064993</v>
      </c>
      <c r="Z293" s="8">
        <f t="shared" ca="1" si="124"/>
        <v>2617038.3881205576</v>
      </c>
      <c r="AA293" s="12">
        <f t="shared" ca="1" si="125"/>
        <v>1.1428281613311717</v>
      </c>
      <c r="AB293" s="158">
        <f t="shared" si="127"/>
        <v>186700</v>
      </c>
      <c r="AC293" s="160">
        <f t="shared" si="128"/>
        <v>2.1330000000000352E-2</v>
      </c>
      <c r="AD293" s="162">
        <f t="shared" ca="1" si="129"/>
        <v>0.83610339844350567</v>
      </c>
      <c r="AE293" s="162">
        <f t="shared" ca="1" si="130"/>
        <v>0.69159025513023908</v>
      </c>
      <c r="AF293" s="85">
        <v>5.9516465389793853E-4</v>
      </c>
      <c r="AG293" s="85">
        <v>1.0344529265124499E-2</v>
      </c>
      <c r="AH293" s="85">
        <v>6.2690374245004355E-4</v>
      </c>
    </row>
    <row r="294" spans="1:34">
      <c r="A294" s="7">
        <f t="shared" si="107"/>
        <v>44201</v>
      </c>
      <c r="B294" s="8">
        <f t="shared" ca="1" si="116"/>
        <v>27485149.446538407</v>
      </c>
      <c r="C294" s="144">
        <f t="shared" si="108"/>
        <v>0</v>
      </c>
      <c r="D294" s="136"/>
      <c r="E294" s="136"/>
      <c r="F294" s="78">
        <f ca="1">IF(AD293&gt;1,0,IF(AE293&gt;=1,U$2,T$2))</f>
        <v>0.6</v>
      </c>
      <c r="G294" s="29">
        <f t="shared" ca="1" si="109"/>
        <v>363226.66413007636</v>
      </c>
      <c r="H294" s="8">
        <f t="shared" ca="1" si="117"/>
        <v>2578909.3153235419</v>
      </c>
      <c r="I294" s="8">
        <f t="shared" ca="1" si="118"/>
        <v>195144561.0704228</v>
      </c>
      <c r="J294" s="8">
        <f t="shared" ca="1" si="119"/>
        <v>22001.010400531075</v>
      </c>
      <c r="K294" s="12">
        <f t="shared" ca="1" si="120"/>
        <v>0.83472595973624464</v>
      </c>
      <c r="L294" s="48"/>
      <c r="M294" s="38">
        <f ca="1">IF(AND(I$2&gt;0,R287&lt;F287-0.02),0,IF(AND(N294&gt;=L$7,I$2&gt;0),0,IF(OR(AND(N294&gt;=C$1,N294&lt;D$1),N294&gt;=E$1),0,1)))</f>
        <v>0</v>
      </c>
      <c r="N294" s="178">
        <f t="shared" si="131"/>
        <v>44201</v>
      </c>
      <c r="O294" s="11">
        <f t="shared" ca="1" si="110"/>
        <v>0.5739545913835965</v>
      </c>
      <c r="P294" s="11" t="str">
        <f t="shared" si="111"/>
        <v/>
      </c>
      <c r="Q294" s="11">
        <f t="shared" ca="1" si="121"/>
        <v>0.6</v>
      </c>
      <c r="R294" s="32">
        <f t="shared" ca="1" si="122"/>
        <v>4.1372876716421148E-2</v>
      </c>
      <c r="S294" s="32">
        <v>4.9750846960062035E-4</v>
      </c>
      <c r="T294" s="32">
        <f t="shared" ca="1" si="112"/>
        <v>7.5850273980104174E-3</v>
      </c>
      <c r="U294" s="32">
        <f t="shared" si="113"/>
        <v>0.14084507042253522</v>
      </c>
      <c r="V294" s="32">
        <f t="shared" si="123"/>
        <v>0.6</v>
      </c>
      <c r="W294" s="8">
        <f t="shared" ca="1" si="114"/>
        <v>191381.40608992384</v>
      </c>
      <c r="X294" s="8">
        <f t="shared" ca="1" si="126"/>
        <v>192757033.16118923</v>
      </c>
      <c r="Y294" s="22">
        <f t="shared" ca="1" si="115"/>
        <v>0.4260454086164035</v>
      </c>
      <c r="Z294" s="8">
        <f t="shared" ca="1" si="124"/>
        <v>2578909.3153235419</v>
      </c>
      <c r="AA294" s="12">
        <f t="shared" ca="1" si="125"/>
        <v>1.1428281613311717</v>
      </c>
      <c r="AB294" s="158">
        <f t="shared" si="127"/>
        <v>187000</v>
      </c>
      <c r="AC294" s="160">
        <f t="shared" si="128"/>
        <v>2.1300000000000353E-2</v>
      </c>
      <c r="AD294" s="162">
        <f t="shared" ca="1" si="129"/>
        <v>0.83518268853951949</v>
      </c>
      <c r="AE294" s="162">
        <f t="shared" ca="1" si="130"/>
        <v>0.69159025513023908</v>
      </c>
      <c r="AF294" s="85">
        <v>5.9553460905663487E-4</v>
      </c>
      <c r="AG294" s="85">
        <v>1.0337749299081633E-2</v>
      </c>
      <c r="AH294" s="85">
        <v>6.2687663702110151E-4</v>
      </c>
    </row>
    <row r="295" spans="1:34">
      <c r="A295" s="7">
        <f t="shared" si="107"/>
        <v>44202</v>
      </c>
      <c r="B295" s="8">
        <f t="shared" ca="1" si="116"/>
        <v>27506806.212668248</v>
      </c>
      <c r="C295" s="144">
        <f t="shared" si="108"/>
        <v>0</v>
      </c>
      <c r="D295" s="136"/>
      <c r="E295" s="136"/>
      <c r="F295" s="78">
        <f ca="1">IF(AD294&gt;1,S$2,T$2)</f>
        <v>0.6</v>
      </c>
      <c r="G295" s="29">
        <f t="shared" ca="1" si="109"/>
        <v>357928.30264161807</v>
      </c>
      <c r="H295" s="8">
        <f t="shared" ca="1" si="117"/>
        <v>2541290.9487554883</v>
      </c>
      <c r="I295" s="8">
        <f t="shared" ca="1" si="118"/>
        <v>195298324.10994467</v>
      </c>
      <c r="J295" s="8">
        <f t="shared" ca="1" si="119"/>
        <v>21656.7661298409</v>
      </c>
      <c r="K295" s="12">
        <f t="shared" ca="1" si="120"/>
        <v>0.83382678931367415</v>
      </c>
      <c r="L295" s="48"/>
      <c r="M295" s="38">
        <f ca="1">IF(AND(I$2&gt;0,R288&lt;F288-0.04),0,IF(AND(N295&gt;=L$8,I$2&gt;0),0,IF(OR(AND(N295&gt;=C$1,N295&lt;D$1),N295&gt;=E$1),0,1)))</f>
        <v>0</v>
      </c>
      <c r="N295" s="178">
        <f t="shared" si="131"/>
        <v>44202</v>
      </c>
      <c r="O295" s="11">
        <f t="shared" ca="1" si="110"/>
        <v>0.57440683561748429</v>
      </c>
      <c r="P295" s="11" t="str">
        <f t="shared" si="111"/>
        <v/>
      </c>
      <c r="Q295" s="11">
        <f t="shared" ca="1" si="121"/>
        <v>0.6</v>
      </c>
      <c r="R295" s="32">
        <f t="shared" ca="1" si="122"/>
        <v>4.0646743177722065E-2</v>
      </c>
      <c r="S295" s="32">
        <v>4.9749795279596795E-4</v>
      </c>
      <c r="T295" s="32">
        <f t="shared" ca="1" si="112"/>
        <v>7.4743851433984945E-3</v>
      </c>
      <c r="U295" s="32">
        <f t="shared" si="113"/>
        <v>0.14084507042253522</v>
      </c>
      <c r="V295" s="32">
        <f t="shared" si="123"/>
        <v>0.6</v>
      </c>
      <c r="W295" s="8">
        <f t="shared" ca="1" si="114"/>
        <v>188459.22531098395</v>
      </c>
      <c r="X295" s="8">
        <f t="shared" ca="1" si="126"/>
        <v>192945492.38650021</v>
      </c>
      <c r="Y295" s="22">
        <f t="shared" ca="1" si="115"/>
        <v>0.42559316438251571</v>
      </c>
      <c r="Z295" s="8">
        <f t="shared" ca="1" si="124"/>
        <v>2541290.9487554883</v>
      </c>
      <c r="AA295" s="12">
        <f t="shared" ca="1" si="125"/>
        <v>1.1428281613311717</v>
      </c>
      <c r="AB295" s="158">
        <f t="shared" si="127"/>
        <v>187300</v>
      </c>
      <c r="AC295" s="160">
        <f t="shared" si="128"/>
        <v>2.1270000000000355E-2</v>
      </c>
      <c r="AD295" s="162">
        <f t="shared" ca="1" si="129"/>
        <v>0.8342763745249594</v>
      </c>
      <c r="AE295" s="162">
        <f t="shared" ca="1" si="130"/>
        <v>0.69159025513023908</v>
      </c>
      <c r="AF295" s="85">
        <v>5.959137764587056E-4</v>
      </c>
      <c r="AG295" s="85">
        <v>1.0330991487929701E-2</v>
      </c>
      <c r="AH295" s="85">
        <v>6.2684953764901316E-4</v>
      </c>
    </row>
    <row r="296" spans="1:34">
      <c r="A296" s="7">
        <f t="shared" si="107"/>
        <v>44203</v>
      </c>
      <c r="B296" s="8">
        <f t="shared" ca="1" si="116"/>
        <v>27528124.084625117</v>
      </c>
      <c r="C296" s="144">
        <f t="shared" si="108"/>
        <v>0</v>
      </c>
      <c r="D296" s="136"/>
      <c r="E296" s="136"/>
      <c r="F296" s="78">
        <f ca="1">IF(AD295&gt;1,0,IF(AE295&gt;=1,U$2,T$2))</f>
        <v>0.6</v>
      </c>
      <c r="G296" s="29">
        <f t="shared" ca="1" si="109"/>
        <v>352702.62173778418</v>
      </c>
      <c r="H296" s="8">
        <f t="shared" ca="1" si="117"/>
        <v>2504188.6143382676</v>
      </c>
      <c r="I296" s="8">
        <f t="shared" ca="1" si="118"/>
        <v>195449681.00083843</v>
      </c>
      <c r="J296" s="8">
        <f t="shared" ca="1" si="119"/>
        <v>21317.871956868104</v>
      </c>
      <c r="K296" s="12">
        <f t="shared" ca="1" si="120"/>
        <v>0.83294168798432777</v>
      </c>
      <c r="L296" s="48"/>
      <c r="M296" s="38">
        <f ca="1">IF(AND(I$2&gt;0,R289&lt;F289-0.06),0,IF(AND(N296&gt;=L$9,I$2&gt;0),0,IF(OR(AND(N296&gt;=C$1,N296&lt;D$1),N296&gt;=E$1),0,1)))</f>
        <v>0</v>
      </c>
      <c r="N296" s="178">
        <f t="shared" si="131"/>
        <v>44203</v>
      </c>
      <c r="O296" s="11">
        <f t="shared" ca="1" si="110"/>
        <v>0.57485200294364247</v>
      </c>
      <c r="P296" s="11" t="str">
        <f t="shared" si="111"/>
        <v/>
      </c>
      <c r="Q296" s="11">
        <f t="shared" ca="1" si="121"/>
        <v>0.6</v>
      </c>
      <c r="R296" s="32">
        <f t="shared" ca="1" si="122"/>
        <v>3.9932855467540836E-2</v>
      </c>
      <c r="S296" s="32">
        <v>4.9748743759362617E-4</v>
      </c>
      <c r="T296" s="32">
        <f t="shared" ca="1" si="112"/>
        <v>7.3652606304066698E-3</v>
      </c>
      <c r="U296" s="32">
        <f t="shared" si="113"/>
        <v>0.14084507042253522</v>
      </c>
      <c r="V296" s="32">
        <f t="shared" si="123"/>
        <v>0.6</v>
      </c>
      <c r="W296" s="8">
        <f t="shared" ca="1" si="114"/>
        <v>185570.59820193812</v>
      </c>
      <c r="X296" s="8">
        <f t="shared" ca="1" si="126"/>
        <v>193131062.98470214</v>
      </c>
      <c r="Y296" s="22">
        <f t="shared" ca="1" si="115"/>
        <v>0.42514799705635753</v>
      </c>
      <c r="Z296" s="8">
        <f t="shared" ca="1" si="124"/>
        <v>2504188.6143382676</v>
      </c>
      <c r="AA296" s="12">
        <f t="shared" ca="1" si="125"/>
        <v>1.1428281613311717</v>
      </c>
      <c r="AB296" s="158">
        <f t="shared" si="127"/>
        <v>187600</v>
      </c>
      <c r="AC296" s="160">
        <f t="shared" si="128"/>
        <v>2.1240000000000356E-2</v>
      </c>
      <c r="AD296" s="162">
        <f t="shared" ca="1" si="129"/>
        <v>0.83338423864900091</v>
      </c>
      <c r="AE296" s="162">
        <f t="shared" ca="1" si="130"/>
        <v>0.69159025513023908</v>
      </c>
      <c r="AF296" s="85">
        <v>5.9593069914626383E-4</v>
      </c>
      <c r="AG296" s="85">
        <v>1.0324255716658735E-2</v>
      </c>
      <c r="AH296" s="85">
        <v>6.268224443311877E-4</v>
      </c>
    </row>
    <row r="297" spans="1:34">
      <c r="A297" s="7">
        <f t="shared" si="107"/>
        <v>44204</v>
      </c>
      <c r="B297" s="8">
        <f t="shared" ca="1" si="116"/>
        <v>27549108.421561316</v>
      </c>
      <c r="C297" s="144">
        <f t="shared" si="108"/>
        <v>0</v>
      </c>
      <c r="D297" s="136"/>
      <c r="E297" s="136"/>
      <c r="F297" s="78">
        <f ca="1">IF(AD296&gt;1,S$2,T$2)</f>
        <v>0.6</v>
      </c>
      <c r="G297" s="29">
        <f t="shared" ca="1" si="109"/>
        <v>347550.254701878</v>
      </c>
      <c r="H297" s="8">
        <f t="shared" ca="1" si="117"/>
        <v>2467606.8083833335</v>
      </c>
      <c r="I297" s="8">
        <f t="shared" ca="1" si="118"/>
        <v>195598669.79308543</v>
      </c>
      <c r="J297" s="8">
        <f t="shared" ca="1" si="119"/>
        <v>20984.336936197702</v>
      </c>
      <c r="K297" s="12">
        <f t="shared" ca="1" si="120"/>
        <v>0.83207043709235529</v>
      </c>
      <c r="L297" s="48"/>
      <c r="M297" s="39">
        <f ca="1">IF(AND(I$2&gt;0,R290&lt;F290-0.1),0,IF(AND(N297&gt;=L$10,I$2&gt;0),0,IF(OR(AND(N297&gt;=C$1,N297&lt;D$1),N297&gt;=E$1),0,1)))</f>
        <v>0</v>
      </c>
      <c r="N297" s="178">
        <f t="shared" si="131"/>
        <v>44204</v>
      </c>
      <c r="O297" s="11">
        <f t="shared" ca="1" si="110"/>
        <v>0.57529020527378072</v>
      </c>
      <c r="P297" s="11" t="str">
        <f t="shared" si="111"/>
        <v/>
      </c>
      <c r="Q297" s="11">
        <f t="shared" ca="1" si="121"/>
        <v>0.6</v>
      </c>
      <c r="R297" s="32">
        <f t="shared" ca="1" si="122"/>
        <v>3.9231191603123772E-2</v>
      </c>
      <c r="S297" s="32">
        <v>4.9747692399324352E-4</v>
      </c>
      <c r="T297" s="32">
        <f t="shared" ca="1" si="112"/>
        <v>7.2576670834803925E-3</v>
      </c>
      <c r="U297" s="32">
        <f t="shared" si="113"/>
        <v>0.14084507042253522</v>
      </c>
      <c r="V297" s="32">
        <f t="shared" si="123"/>
        <v>0.6</v>
      </c>
      <c r="W297" s="8">
        <f t="shared" ca="1" si="114"/>
        <v>182716.51380270798</v>
      </c>
      <c r="X297" s="8">
        <f t="shared" ca="1" si="126"/>
        <v>193313779.49850485</v>
      </c>
      <c r="Y297" s="22">
        <f t="shared" ca="1" si="115"/>
        <v>0.42470979472621928</v>
      </c>
      <c r="Z297" s="8">
        <f t="shared" ca="1" si="124"/>
        <v>2467606.8083833335</v>
      </c>
      <c r="AA297" s="12">
        <f t="shared" ca="1" si="125"/>
        <v>1.1428281613311717</v>
      </c>
      <c r="AB297" s="158">
        <f t="shared" si="127"/>
        <v>187900</v>
      </c>
      <c r="AC297" s="160">
        <f t="shared" si="128"/>
        <v>2.1210000000000357E-2</v>
      </c>
      <c r="AD297" s="162">
        <f t="shared" ca="1" si="129"/>
        <v>0.83250606253834158</v>
      </c>
      <c r="AE297" s="162">
        <f t="shared" ca="1" si="130"/>
        <v>0.69159025513023908</v>
      </c>
      <c r="AF297" s="85">
        <v>5.963202622330171E-4</v>
      </c>
      <c r="AG297" s="85">
        <v>1.031754187110042E-2</v>
      </c>
      <c r="AH297" s="85">
        <v>6.267953570650973E-4</v>
      </c>
    </row>
    <row r="298" spans="1:34">
      <c r="A298" s="7">
        <f t="shared" si="107"/>
        <v>44205</v>
      </c>
      <c r="B298" s="8">
        <f t="shared" ca="1" si="116"/>
        <v>27569764.585299984</v>
      </c>
      <c r="C298" s="144">
        <f t="shared" si="108"/>
        <v>0</v>
      </c>
      <c r="D298" s="136"/>
      <c r="E298" s="136"/>
      <c r="F298" s="78">
        <f ca="1">IF(AD297&gt;1,0,IF(AE297&gt;=1,U$2,T$2))</f>
        <v>0.6</v>
      </c>
      <c r="G298" s="29">
        <f t="shared" ca="1" si="109"/>
        <v>342471.69818664331</v>
      </c>
      <c r="H298" s="8">
        <f t="shared" ca="1" si="117"/>
        <v>2431549.0571251675</v>
      </c>
      <c r="I298" s="8">
        <f t="shared" ca="1" si="118"/>
        <v>195745328.55562997</v>
      </c>
      <c r="J298" s="8">
        <f t="shared" ca="1" si="119"/>
        <v>20656.163738667929</v>
      </c>
      <c r="K298" s="12">
        <f t="shared" ca="1" si="120"/>
        <v>0.83121281761185062</v>
      </c>
      <c r="L298" s="48"/>
      <c r="M298" s="47">
        <f ca="1">IF(AND(I$2&gt;0,R291&lt;F291-0.12),0,IF(AND(N298&gt;=L$4,I$2&gt;0),0,IF(OR(AND(N298&gt;=C$1,N298&lt;D$1),N298&gt;=E$1),0,1)))</f>
        <v>0</v>
      </c>
      <c r="N298" s="178">
        <f t="shared" si="131"/>
        <v>44205</v>
      </c>
      <c r="O298" s="11">
        <f t="shared" ca="1" si="110"/>
        <v>0.57572155457538221</v>
      </c>
      <c r="P298" s="11" t="str">
        <f t="shared" si="111"/>
        <v/>
      </c>
      <c r="Q298" s="11">
        <f t="shared" ca="1" si="121"/>
        <v>0.6</v>
      </c>
      <c r="R298" s="32">
        <f t="shared" ca="1" si="122"/>
        <v>3.8541713961706844E-2</v>
      </c>
      <c r="S298" s="32">
        <v>4.9746641199446861E-4</v>
      </c>
      <c r="T298" s="32">
        <f t="shared" ca="1" si="112"/>
        <v>7.1516148738975513E-3</v>
      </c>
      <c r="U298" s="32">
        <f t="shared" si="113"/>
        <v>0.14084507042253522</v>
      </c>
      <c r="V298" s="32">
        <f t="shared" si="123"/>
        <v>0.6</v>
      </c>
      <c r="W298" s="8">
        <f t="shared" ca="1" si="114"/>
        <v>179897.97504840777</v>
      </c>
      <c r="X298" s="8">
        <f t="shared" ca="1" si="126"/>
        <v>193493677.47355324</v>
      </c>
      <c r="Y298" s="22">
        <f t="shared" ca="1" si="115"/>
        <v>0.42427844542461779</v>
      </c>
      <c r="Z298" s="8">
        <f t="shared" ca="1" si="124"/>
        <v>2431549.0571251675</v>
      </c>
      <c r="AA298" s="12">
        <f t="shared" ca="1" si="125"/>
        <v>1.1428281613311717</v>
      </c>
      <c r="AB298" s="158">
        <f t="shared" si="127"/>
        <v>188200</v>
      </c>
      <c r="AC298" s="160">
        <f t="shared" si="128"/>
        <v>2.1180000000000358E-2</v>
      </c>
      <c r="AD298" s="162">
        <f t="shared" ca="1" si="129"/>
        <v>0.83164162735210301</v>
      </c>
      <c r="AE298" s="162">
        <f t="shared" ca="1" si="130"/>
        <v>0.69159025513023908</v>
      </c>
      <c r="AF298" s="85">
        <v>5.9671956918417039E-4</v>
      </c>
      <c r="AG298" s="85">
        <v>1.0310849837920006E-2</v>
      </c>
      <c r="AH298" s="85">
        <v>6.2676827584826923E-4</v>
      </c>
    </row>
    <row r="299" spans="1:34">
      <c r="A299" s="7">
        <f t="shared" si="107"/>
        <v>44206</v>
      </c>
      <c r="B299" s="8">
        <f t="shared" ca="1" si="116"/>
        <v>27590097.932814416</v>
      </c>
      <c r="C299" s="144">
        <f t="shared" si="108"/>
        <v>0</v>
      </c>
      <c r="D299" s="136"/>
      <c r="E299" s="136"/>
      <c r="F299" s="78">
        <f ca="1">IF(AD298&gt;1,0,IF(AE298&gt;=1,U$2,T$2))</f>
        <v>0.6</v>
      </c>
      <c r="G299" s="29">
        <f t="shared" ca="1" si="109"/>
        <v>337467.30273650988</v>
      </c>
      <c r="H299" s="8">
        <f t="shared" ca="1" si="117"/>
        <v>2396017.84942922</v>
      </c>
      <c r="I299" s="8">
        <f t="shared" ca="1" si="118"/>
        <v>195889695.32298243</v>
      </c>
      <c r="J299" s="8">
        <f t="shared" ca="1" si="119"/>
        <v>20333.34751443108</v>
      </c>
      <c r="K299" s="12">
        <f t="shared" ca="1" si="120"/>
        <v>0.83036861040775223</v>
      </c>
      <c r="L299" s="48"/>
      <c r="M299" s="46">
        <f ca="1">IF(AND(I$2&gt;0,R292&lt;F292-0.12),0,IF(AND(N299&gt;=L$5,I$2&gt;0),0,IF(OR(AND(N299&gt;=C$1,N299&lt;D$1),N299&gt;=E$1),0,1)))</f>
        <v>0</v>
      </c>
      <c r="N299" s="178">
        <f t="shared" si="131"/>
        <v>44206</v>
      </c>
      <c r="O299" s="11">
        <f t="shared" ca="1" si="110"/>
        <v>0.57614616271465424</v>
      </c>
      <c r="P299" s="11" t="str">
        <f t="shared" si="111"/>
        <v/>
      </c>
      <c r="Q299" s="11">
        <f t="shared" ca="1" si="121"/>
        <v>0.6</v>
      </c>
      <c r="R299" s="32">
        <f t="shared" ca="1" si="122"/>
        <v>3.7864368450277484E-2</v>
      </c>
      <c r="S299" s="32">
        <v>4.9745590159694993E-4</v>
      </c>
      <c r="T299" s="32">
        <f t="shared" ca="1" si="112"/>
        <v>7.0471113218506468E-3</v>
      </c>
      <c r="U299" s="32">
        <f t="shared" si="113"/>
        <v>0.14084507042253522</v>
      </c>
      <c r="V299" s="32">
        <f t="shared" si="123"/>
        <v>0.6</v>
      </c>
      <c r="W299" s="8">
        <f t="shared" ca="1" si="114"/>
        <v>177115.90133553729</v>
      </c>
      <c r="X299" s="8">
        <f t="shared" ca="1" si="126"/>
        <v>193670793.37488878</v>
      </c>
      <c r="Y299" s="22">
        <f t="shared" ca="1" si="115"/>
        <v>0.42385383728534576</v>
      </c>
      <c r="Z299" s="8">
        <f t="shared" ca="1" si="124"/>
        <v>2396017.84942922</v>
      </c>
      <c r="AA299" s="12">
        <f t="shared" ca="1" si="125"/>
        <v>1.1428281613311717</v>
      </c>
      <c r="AB299" s="158">
        <f t="shared" si="127"/>
        <v>188500</v>
      </c>
      <c r="AC299" s="160">
        <f t="shared" si="128"/>
        <v>2.1150000000000359E-2</v>
      </c>
      <c r="AD299" s="162">
        <f t="shared" ca="1" si="129"/>
        <v>0.83079071400980142</v>
      </c>
      <c r="AE299" s="162">
        <f t="shared" ca="1" si="130"/>
        <v>0.69159025513023908</v>
      </c>
      <c r="AF299" s="85">
        <v>5.9712881783006001E-4</v>
      </c>
      <c r="AG299" s="85">
        <v>1.0304179504608315E-2</v>
      </c>
      <c r="AH299" s="85">
        <v>6.2674120067827944E-4</v>
      </c>
    </row>
    <row r="300" spans="1:34">
      <c r="A300" s="7">
        <f t="shared" si="107"/>
        <v>44207</v>
      </c>
      <c r="B300" s="8">
        <f t="shared" ca="1" si="116"/>
        <v>27610113.808188085</v>
      </c>
      <c r="C300" s="144">
        <f t="shared" si="108"/>
        <v>0</v>
      </c>
      <c r="D300" s="136"/>
      <c r="E300" s="136"/>
      <c r="F300" s="78">
        <f ca="1">IF(AD299&gt;1,S$2,T$2)</f>
        <v>0.6</v>
      </c>
      <c r="G300" s="29">
        <f t="shared" ca="1" si="109"/>
        <v>332537.27651362447</v>
      </c>
      <c r="H300" s="8">
        <f t="shared" ca="1" si="117"/>
        <v>2361014.6632467336</v>
      </c>
      <c r="I300" s="8">
        <f t="shared" ca="1" si="118"/>
        <v>196031808.03813547</v>
      </c>
      <c r="J300" s="8">
        <f t="shared" ca="1" si="119"/>
        <v>20015.87537366914</v>
      </c>
      <c r="K300" s="12">
        <f t="shared" ca="1" si="120"/>
        <v>0.82953759654320802</v>
      </c>
      <c r="L300" s="48"/>
      <c r="M300" s="38">
        <f ca="1">IF(AND(I$2&gt;0,R293&lt;F293),0,IF(AND(N300&gt;=L$6,I$2&gt;0),0,IF(OR(AND(N300&gt;=C$1,N300&lt;D$1),N300&gt;=E$1),0,1)))</f>
        <v>0</v>
      </c>
      <c r="N300" s="178">
        <f t="shared" si="131"/>
        <v>44207</v>
      </c>
      <c r="O300" s="11">
        <f t="shared" ca="1" si="110"/>
        <v>0.57656414128863376</v>
      </c>
      <c r="P300" s="11" t="str">
        <f t="shared" si="111"/>
        <v/>
      </c>
      <c r="Q300" s="11">
        <f t="shared" ca="1" si="121"/>
        <v>0.6</v>
      </c>
      <c r="R300" s="32">
        <f t="shared" ca="1" si="122"/>
        <v>3.7199085169321335E-2</v>
      </c>
      <c r="S300" s="32">
        <v>4.9744539280033632E-4</v>
      </c>
      <c r="T300" s="32">
        <f t="shared" ca="1" si="112"/>
        <v>6.9441607742550988E-3</v>
      </c>
      <c r="U300" s="32">
        <f t="shared" si="113"/>
        <v>0.14084507042253522</v>
      </c>
      <c r="V300" s="32">
        <f t="shared" si="123"/>
        <v>0.6</v>
      </c>
      <c r="W300" s="8">
        <f t="shared" ca="1" si="114"/>
        <v>174371.01280042119</v>
      </c>
      <c r="X300" s="8">
        <f t="shared" ca="1" si="126"/>
        <v>193845164.3876892</v>
      </c>
      <c r="Y300" s="22">
        <f t="shared" ca="1" si="115"/>
        <v>0.42343585871136624</v>
      </c>
      <c r="Z300" s="8">
        <f t="shared" ca="1" si="124"/>
        <v>2361014.6632467336</v>
      </c>
      <c r="AA300" s="12">
        <f t="shared" ca="1" si="125"/>
        <v>1.1428281613311717</v>
      </c>
      <c r="AB300" s="158">
        <f t="shared" si="127"/>
        <v>188800</v>
      </c>
      <c r="AC300" s="160">
        <f t="shared" si="128"/>
        <v>2.1120000000000361E-2</v>
      </c>
      <c r="AD300" s="162">
        <f t="shared" ca="1" si="129"/>
        <v>0.82995310347548013</v>
      </c>
      <c r="AE300" s="162">
        <f t="shared" ca="1" si="130"/>
        <v>0.69159025513023908</v>
      </c>
      <c r="AF300" s="85">
        <v>5.9754824781403735E-4</v>
      </c>
      <c r="AG300" s="85">
        <v>1.0297530759473844E-2</v>
      </c>
      <c r="AH300" s="85">
        <v>6.2671413155274624E-4</v>
      </c>
    </row>
    <row r="301" spans="1:34">
      <c r="A301" s="7">
        <f t="shared" si="107"/>
        <v>44208</v>
      </c>
      <c r="B301" s="8">
        <f t="shared" ca="1" si="116"/>
        <v>27629817.534839522</v>
      </c>
      <c r="C301" s="144">
        <f t="shared" si="108"/>
        <v>0</v>
      </c>
      <c r="D301" s="136"/>
      <c r="E301" s="136"/>
      <c r="F301" s="78">
        <f ca="1">IF(AD300&gt;1,0,IF(AE300&gt;=1,U$2,T$2))</f>
        <v>0.6</v>
      </c>
      <c r="G301" s="29">
        <f t="shared" ca="1" si="109"/>
        <v>327681.70558753866</v>
      </c>
      <c r="H301" s="8">
        <f t="shared" ca="1" si="117"/>
        <v>2326540.1096715243</v>
      </c>
      <c r="I301" s="8">
        <f t="shared" ca="1" si="118"/>
        <v>196171704.49736068</v>
      </c>
      <c r="J301" s="8">
        <f t="shared" ca="1" si="119"/>
        <v>19703.726651438301</v>
      </c>
      <c r="K301" s="12">
        <f t="shared" ca="1" si="120"/>
        <v>0.82871955760816796</v>
      </c>
      <c r="L301" s="48"/>
      <c r="M301" s="38">
        <f ca="1">IF(AND(I$2&gt;0,R294&lt;F294-0.02),0,IF(AND(N301&gt;=L$7,I$2&gt;0),0,IF(OR(AND(N301&gt;=C$1,N301&lt;D$1),N301&gt;=E$1),0,1)))</f>
        <v>0</v>
      </c>
      <c r="N301" s="178">
        <f t="shared" si="131"/>
        <v>44208</v>
      </c>
      <c r="O301" s="11">
        <f t="shared" ca="1" si="110"/>
        <v>0.57697560146282556</v>
      </c>
      <c r="P301" s="11" t="str">
        <f t="shared" si="111"/>
        <v/>
      </c>
      <c r="Q301" s="11">
        <f t="shared" ca="1" si="121"/>
        <v>0.6</v>
      </c>
      <c r="R301" s="32">
        <f t="shared" ca="1" si="122"/>
        <v>3.6545780914020672E-2</v>
      </c>
      <c r="S301" s="32">
        <v>4.9743488560427659E-4</v>
      </c>
      <c r="T301" s="32">
        <f t="shared" ca="1" si="112"/>
        <v>6.8427650284456597E-3</v>
      </c>
      <c r="U301" s="32">
        <f t="shared" si="113"/>
        <v>0.14084507042253522</v>
      </c>
      <c r="V301" s="32">
        <f t="shared" si="123"/>
        <v>0.6</v>
      </c>
      <c r="W301" s="8">
        <f t="shared" ca="1" si="114"/>
        <v>171663.69400650333</v>
      </c>
      <c r="X301" s="8">
        <f t="shared" ca="1" si="126"/>
        <v>194016828.08169571</v>
      </c>
      <c r="Y301" s="22">
        <f t="shared" ca="1" si="115"/>
        <v>0.42302439853717444</v>
      </c>
      <c r="Z301" s="8">
        <f t="shared" ca="1" si="124"/>
        <v>2326540.1096715243</v>
      </c>
      <c r="AA301" s="12">
        <f t="shared" ca="1" si="125"/>
        <v>1.1428281613311717</v>
      </c>
      <c r="AB301" s="158">
        <f t="shared" si="127"/>
        <v>189100</v>
      </c>
      <c r="AC301" s="160">
        <f t="shared" si="128"/>
        <v>2.1090000000000362E-2</v>
      </c>
      <c r="AD301" s="162">
        <f t="shared" ca="1" si="129"/>
        <v>0.82912857707568799</v>
      </c>
      <c r="AE301" s="162">
        <f t="shared" ca="1" si="130"/>
        <v>0.69159025513023908</v>
      </c>
      <c r="AF301" s="85">
        <v>5.9797810304972217E-4</v>
      </c>
      <c r="AG301" s="85">
        <v>1.0290903491634987E-2</v>
      </c>
      <c r="AH301" s="85">
        <v>6.2668706846932538E-4</v>
      </c>
    </row>
    <row r="302" spans="1:34">
      <c r="A302" s="7">
        <f t="shared" si="107"/>
        <v>44209</v>
      </c>
      <c r="B302" s="8">
        <f t="shared" ca="1" si="116"/>
        <v>27649214.408988863</v>
      </c>
      <c r="C302" s="144">
        <f t="shared" si="108"/>
        <v>0</v>
      </c>
      <c r="D302" s="136"/>
      <c r="E302" s="136"/>
      <c r="F302" s="78">
        <f ca="1">IF(AD301&gt;1,S$2,T$2)</f>
        <v>0.6</v>
      </c>
      <c r="G302" s="29">
        <f t="shared" ca="1" si="109"/>
        <v>322900.59466554259</v>
      </c>
      <c r="H302" s="8">
        <f t="shared" ca="1" si="117"/>
        <v>2292594.2221253524</v>
      </c>
      <c r="I302" s="8">
        <f t="shared" ca="1" si="118"/>
        <v>196309422.303821</v>
      </c>
      <c r="J302" s="8">
        <f t="shared" ca="1" si="119"/>
        <v>19396.874149342497</v>
      </c>
      <c r="K302" s="12">
        <f t="shared" ca="1" si="120"/>
        <v>0.82791427603714718</v>
      </c>
      <c r="L302" s="48"/>
      <c r="M302" s="38">
        <f ca="1">IF(AND(I$2&gt;0,R295&lt;F295-0.04),0,IF(AND(N302&gt;=L$8,I$2&gt;0),0,IF(OR(AND(N302&gt;=C$1,N302&lt;D$1),N302&gt;=E$1),0,1)))</f>
        <v>0</v>
      </c>
      <c r="N302" s="178">
        <f t="shared" si="131"/>
        <v>44209</v>
      </c>
      <c r="O302" s="11">
        <f t="shared" ca="1" si="110"/>
        <v>0.57738065383476767</v>
      </c>
      <c r="P302" s="11" t="str">
        <f t="shared" si="111"/>
        <v/>
      </c>
      <c r="Q302" s="11">
        <f t="shared" ca="1" si="121"/>
        <v>0.6</v>
      </c>
      <c r="R302" s="32">
        <f t="shared" ca="1" si="122"/>
        <v>3.5904363905261055E-2</v>
      </c>
      <c r="S302" s="32">
        <v>4.974243800084197E-4</v>
      </c>
      <c r="T302" s="32">
        <f t="shared" ca="1" si="112"/>
        <v>6.7429241827216243E-3</v>
      </c>
      <c r="U302" s="32">
        <f t="shared" si="113"/>
        <v>0.14084507042253522</v>
      </c>
      <c r="V302" s="32">
        <f t="shared" si="123"/>
        <v>0.6</v>
      </c>
      <c r="W302" s="8">
        <f t="shared" ca="1" si="114"/>
        <v>168993.83451748287</v>
      </c>
      <c r="X302" s="8">
        <f t="shared" ca="1" si="126"/>
        <v>194185821.91621318</v>
      </c>
      <c r="Y302" s="22">
        <f t="shared" ca="1" si="115"/>
        <v>0.42261934616523233</v>
      </c>
      <c r="Z302" s="8">
        <f t="shared" ca="1" si="124"/>
        <v>2292594.2221253524</v>
      </c>
      <c r="AA302" s="12">
        <f t="shared" ca="1" si="125"/>
        <v>1.1428281613311717</v>
      </c>
      <c r="AB302" s="158">
        <f t="shared" si="127"/>
        <v>189400</v>
      </c>
      <c r="AC302" s="160">
        <f t="shared" si="128"/>
        <v>2.1060000000000363E-2</v>
      </c>
      <c r="AD302" s="162">
        <f t="shared" ca="1" si="129"/>
        <v>0.82831691682265762</v>
      </c>
      <c r="AE302" s="162">
        <f t="shared" ca="1" si="130"/>
        <v>0.69159025513023908</v>
      </c>
      <c r="AF302" s="85">
        <v>5.9841863181097819E-4</v>
      </c>
      <c r="AG302" s="85">
        <v>1.0284297591012355E-2</v>
      </c>
      <c r="AH302" s="85">
        <v>6.2666001142570535E-4</v>
      </c>
    </row>
    <row r="303" spans="1:34">
      <c r="A303" s="7">
        <f t="shared" si="107"/>
        <v>44210</v>
      </c>
      <c r="B303" s="8">
        <f t="shared" ca="1" si="116"/>
        <v>27668309.6955649</v>
      </c>
      <c r="C303" s="144">
        <f t="shared" si="108"/>
        <v>0</v>
      </c>
      <c r="D303" s="136"/>
      <c r="E303" s="136"/>
      <c r="F303" s="78">
        <f ca="1">IF(AD302&gt;1,0,IF(AE302&gt;=1,U$2,T$2))</f>
        <v>0.6</v>
      </c>
      <c r="G303" s="29">
        <f t="shared" ca="1" si="109"/>
        <v>318193.93271798827</v>
      </c>
      <c r="H303" s="8">
        <f t="shared" ca="1" si="117"/>
        <v>2259176.9222977166</v>
      </c>
      <c r="I303" s="8">
        <f t="shared" ca="1" si="118"/>
        <v>196444998.83851084</v>
      </c>
      <c r="J303" s="8">
        <f t="shared" ca="1" si="119"/>
        <v>19095.286576034789</v>
      </c>
      <c r="K303" s="12">
        <f t="shared" ca="1" si="120"/>
        <v>0.82712153537624633</v>
      </c>
      <c r="L303" s="48"/>
      <c r="M303" s="38">
        <f ca="1">IF(AND(I$2&gt;0,R296&lt;F296-0.06),0,IF(AND(N303&gt;=L$9,I$2&gt;0),0,IF(OR(AND(N303&gt;=C$1,N303&lt;D$1),N303&gt;=E$1),0,1)))</f>
        <v>0</v>
      </c>
      <c r="N303" s="178">
        <f t="shared" si="131"/>
        <v>44210</v>
      </c>
      <c r="O303" s="11">
        <f t="shared" ca="1" si="110"/>
        <v>0.57777940834856134</v>
      </c>
      <c r="P303" s="11" t="str">
        <f t="shared" si="111"/>
        <v/>
      </c>
      <c r="Q303" s="11">
        <f t="shared" ca="1" si="121"/>
        <v>0.6</v>
      </c>
      <c r="R303" s="32">
        <f t="shared" ca="1" si="122"/>
        <v>3.5274741196939428E-2</v>
      </c>
      <c r="S303" s="32">
        <v>4.9741387601241467E-4</v>
      </c>
      <c r="T303" s="32">
        <f t="shared" ca="1" si="112"/>
        <v>6.6446380067579896E-3</v>
      </c>
      <c r="U303" s="32">
        <f t="shared" si="113"/>
        <v>0.14084507042253522</v>
      </c>
      <c r="V303" s="32">
        <f t="shared" si="123"/>
        <v>0.6</v>
      </c>
      <c r="W303" s="8">
        <f t="shared" ca="1" si="114"/>
        <v>166361.40100739335</v>
      </c>
      <c r="X303" s="8">
        <f t="shared" ca="1" si="126"/>
        <v>194352183.31722057</v>
      </c>
      <c r="Y303" s="22">
        <f t="shared" ca="1" si="115"/>
        <v>0.42222059165143866</v>
      </c>
      <c r="Z303" s="8">
        <f t="shared" ca="1" si="124"/>
        <v>2259176.9222977166</v>
      </c>
      <c r="AA303" s="12">
        <f t="shared" ca="1" si="125"/>
        <v>1.1428281613311717</v>
      </c>
      <c r="AB303" s="158">
        <f t="shared" si="127"/>
        <v>189700</v>
      </c>
      <c r="AC303" s="160">
        <f t="shared" si="128"/>
        <v>2.1030000000000364E-2</v>
      </c>
      <c r="AD303" s="162">
        <f t="shared" ca="1" si="129"/>
        <v>0.82751790570669681</v>
      </c>
      <c r="AE303" s="162">
        <f t="shared" ca="1" si="130"/>
        <v>0.69159025513023908</v>
      </c>
      <c r="AF303" s="85">
        <v>5.9887008720112917E-4</v>
      </c>
      <c r="AG303" s="85">
        <v>1.0277712948321176E-2</v>
      </c>
      <c r="AH303" s="85">
        <v>6.2663296041960334E-4</v>
      </c>
    </row>
    <row r="304" spans="1:34">
      <c r="A304" s="7">
        <f t="shared" si="107"/>
        <v>44211</v>
      </c>
      <c r="B304" s="8">
        <f t="shared" ca="1" si="116"/>
        <v>27687108.628006123</v>
      </c>
      <c r="C304" s="144">
        <f t="shared" si="108"/>
        <v>0</v>
      </c>
      <c r="D304" s="136"/>
      <c r="E304" s="136"/>
      <c r="F304" s="78">
        <f ca="1">IF(AD303&gt;1,S$2,T$2)</f>
        <v>0.6</v>
      </c>
      <c r="G304" s="29">
        <f t="shared" ca="1" si="109"/>
        <v>313561.68191873236</v>
      </c>
      <c r="H304" s="8">
        <f t="shared" ca="1" si="117"/>
        <v>2226287.9416229995</v>
      </c>
      <c r="I304" s="8">
        <f t="shared" ca="1" si="118"/>
        <v>196578471.25884351</v>
      </c>
      <c r="J304" s="8">
        <f t="shared" ca="1" si="119"/>
        <v>18798.932441222034</v>
      </c>
      <c r="K304" s="12">
        <f t="shared" ca="1" si="120"/>
        <v>0.82634112045042729</v>
      </c>
      <c r="L304" s="48"/>
      <c r="M304" s="39">
        <f ca="1">IF(AND(I$2&gt;0,R297&lt;F297-0.1),0,IF(AND(N304&gt;=L$10,I$2&gt;0),0,IF(OR(AND(N304&gt;=C$1,N304&lt;D$1),N304&gt;=E$1),0,1)))</f>
        <v>0</v>
      </c>
      <c r="N304" s="178">
        <f t="shared" si="131"/>
        <v>44211</v>
      </c>
      <c r="O304" s="11">
        <f t="shared" ca="1" si="110"/>
        <v>0.57817197429071621</v>
      </c>
      <c r="P304" s="11" t="str">
        <f t="shared" si="111"/>
        <v/>
      </c>
      <c r="Q304" s="11">
        <f t="shared" ca="1" si="121"/>
        <v>0.6</v>
      </c>
      <c r="R304" s="32">
        <f t="shared" ca="1" si="122"/>
        <v>3.4656817475228918E-2</v>
      </c>
      <c r="S304" s="32">
        <v>4.9740337361591066E-4</v>
      </c>
      <c r="T304" s="32">
        <f t="shared" ca="1" si="112"/>
        <v>6.5479057106558811E-3</v>
      </c>
      <c r="U304" s="32">
        <f t="shared" si="113"/>
        <v>0.14084507042253522</v>
      </c>
      <c r="V304" s="32">
        <f t="shared" si="123"/>
        <v>0.6</v>
      </c>
      <c r="W304" s="8">
        <f t="shared" ca="1" si="114"/>
        <v>163766.42529053977</v>
      </c>
      <c r="X304" s="8">
        <f t="shared" ca="1" si="126"/>
        <v>194515949.74251109</v>
      </c>
      <c r="Y304" s="22">
        <f t="shared" ca="1" si="115"/>
        <v>0.42182802570928379</v>
      </c>
      <c r="Z304" s="8">
        <f t="shared" ca="1" si="124"/>
        <v>2226287.9416229995</v>
      </c>
      <c r="AA304" s="12">
        <f t="shared" ca="1" si="125"/>
        <v>1.1428281613311717</v>
      </c>
      <c r="AB304" s="158">
        <f t="shared" si="127"/>
        <v>190000</v>
      </c>
      <c r="AC304" s="160">
        <f t="shared" si="128"/>
        <v>2.1000000000000366E-2</v>
      </c>
      <c r="AD304" s="162">
        <f t="shared" ca="1" si="129"/>
        <v>0.82673132791333681</v>
      </c>
      <c r="AE304" s="162">
        <f t="shared" ca="1" si="130"/>
        <v>0.69159025513023908</v>
      </c>
      <c r="AF304" s="85">
        <v>5.9933272767939574E-4</v>
      </c>
      <c r="AG304" s="85">
        <v>1.0271149455063803E-2</v>
      </c>
      <c r="AH304" s="85">
        <v>6.2660591544876185E-4</v>
      </c>
    </row>
    <row r="305" spans="1:34">
      <c r="A305" s="7">
        <f t="shared" si="107"/>
        <v>44212</v>
      </c>
      <c r="B305" s="8">
        <f t="shared" ca="1" si="116"/>
        <v>27705616.407403771</v>
      </c>
      <c r="C305" s="144">
        <f t="shared" si="108"/>
        <v>0</v>
      </c>
      <c r="D305" s="136"/>
      <c r="E305" s="136"/>
      <c r="F305" s="78">
        <f ca="1">IF(AD304&gt;1,0,IF(AE304&gt;=1,U$2,T$2))</f>
        <v>0.6</v>
      </c>
      <c r="G305" s="29">
        <f t="shared" ca="1" si="109"/>
        <v>309003.76761348551</v>
      </c>
      <c r="H305" s="8">
        <f t="shared" ca="1" si="117"/>
        <v>2193926.7500557471</v>
      </c>
      <c r="I305" s="8">
        <f t="shared" ca="1" si="118"/>
        <v>196709876.49256679</v>
      </c>
      <c r="J305" s="8">
        <f t="shared" ca="1" si="119"/>
        <v>18507.779397646125</v>
      </c>
      <c r="K305" s="12">
        <f t="shared" ca="1" si="120"/>
        <v>0.82557281737164523</v>
      </c>
      <c r="L305" s="48"/>
      <c r="M305" s="47">
        <f ca="1">IF(AND(I$2&gt;0,R298&lt;F298-0.12),0,IF(AND(N305&gt;=L$4,I$2&gt;0),0,IF(OR(AND(N305&gt;=C$1,N305&lt;D$1),N305&gt;=E$1),0,1)))</f>
        <v>0</v>
      </c>
      <c r="N305" s="178">
        <f t="shared" si="131"/>
        <v>44212</v>
      </c>
      <c r="O305" s="11">
        <f t="shared" ca="1" si="110"/>
        <v>0.57855846027225533</v>
      </c>
      <c r="P305" s="11" t="str">
        <f t="shared" si="111"/>
        <v/>
      </c>
      <c r="Q305" s="11">
        <f t="shared" ca="1" si="121"/>
        <v>0.6</v>
      </c>
      <c r="R305" s="32">
        <f t="shared" ca="1" si="122"/>
        <v>3.405049399293171E-2</v>
      </c>
      <c r="S305" s="32">
        <v>4.9739287281855705E-4</v>
      </c>
      <c r="T305" s="32">
        <f t="shared" ca="1" si="112"/>
        <v>6.4527257354580802E-3</v>
      </c>
      <c r="U305" s="32">
        <f t="shared" si="113"/>
        <v>0.14084507042253522</v>
      </c>
      <c r="V305" s="32">
        <f t="shared" si="123"/>
        <v>0.6</v>
      </c>
      <c r="W305" s="8">
        <f t="shared" ca="1" si="114"/>
        <v>161208.98695005698</v>
      </c>
      <c r="X305" s="8">
        <f t="shared" ca="1" si="126"/>
        <v>194677158.72946116</v>
      </c>
      <c r="Y305" s="22">
        <f t="shared" ca="1" si="115"/>
        <v>0.42144153972774467</v>
      </c>
      <c r="Z305" s="8">
        <f t="shared" ca="1" si="124"/>
        <v>2193926.7500557471</v>
      </c>
      <c r="AA305" s="12">
        <f t="shared" ca="1" si="125"/>
        <v>1.1428281613311717</v>
      </c>
      <c r="AB305" s="158">
        <f t="shared" si="127"/>
        <v>190300</v>
      </c>
      <c r="AC305" s="160">
        <f t="shared" si="128"/>
        <v>2.0970000000000367E-2</v>
      </c>
      <c r="AD305" s="162">
        <f t="shared" ca="1" si="129"/>
        <v>0.8259569689110362</v>
      </c>
      <c r="AE305" s="162">
        <f t="shared" ca="1" si="130"/>
        <v>0.69159025513023908</v>
      </c>
      <c r="AF305" s="85">
        <v>5.9980681721865433E-4</v>
      </c>
      <c r="AG305" s="85">
        <v>1.0264607003522313E-2</v>
      </c>
      <c r="AH305" s="85">
        <v>6.2657887651094578E-4</v>
      </c>
    </row>
    <row r="306" spans="1:34">
      <c r="A306" s="7">
        <f t="shared" si="107"/>
        <v>44213</v>
      </c>
      <c r="B306" s="8">
        <f t="shared" ca="1" si="116"/>
        <v>27723838.201047137</v>
      </c>
      <c r="C306" s="144">
        <f t="shared" si="108"/>
        <v>0</v>
      </c>
      <c r="D306" s="136"/>
      <c r="E306" s="136"/>
      <c r="F306" s="78">
        <f ca="1">IF(AD305&gt;1,0,IF(AE305&gt;=1,U$2,T$2))</f>
        <v>0.6</v>
      </c>
      <c r="G306" s="29">
        <f t="shared" ca="1" si="109"/>
        <v>304520.0701371248</v>
      </c>
      <c r="H306" s="8">
        <f t="shared" ca="1" si="117"/>
        <v>2162092.497973586</v>
      </c>
      <c r="I306" s="8">
        <f t="shared" ca="1" si="118"/>
        <v>196839251.22743469</v>
      </c>
      <c r="J306" s="8">
        <f t="shared" ca="1" si="119"/>
        <v>18221.7936433656</v>
      </c>
      <c r="K306" s="12">
        <f t="shared" ca="1" si="120"/>
        <v>0.82481641357387159</v>
      </c>
      <c r="L306" s="48"/>
      <c r="M306" s="46">
        <f ca="1">IF(AND(I$2&gt;0,R299&lt;F299-0.12),0,IF(AND(N306&gt;=L$5,I$2&gt;0),0,IF(OR(AND(N306&gt;=C$1,N306&lt;D$1),N306&gt;=E$1),0,1)))</f>
        <v>0</v>
      </c>
      <c r="N306" s="178">
        <f t="shared" si="131"/>
        <v>44213</v>
      </c>
      <c r="O306" s="11">
        <f t="shared" ca="1" si="110"/>
        <v>0.57893897419833729</v>
      </c>
      <c r="P306" s="11" t="str">
        <f t="shared" si="111"/>
        <v/>
      </c>
      <c r="Q306" s="11">
        <f t="shared" ca="1" si="121"/>
        <v>0.6</v>
      </c>
      <c r="R306" s="32">
        <f t="shared" ca="1" si="122"/>
        <v>3.3455667726503178E-2</v>
      </c>
      <c r="S306" s="32">
        <v>4.9738237362000309E-4</v>
      </c>
      <c r="T306" s="32">
        <f t="shared" ca="1" si="112"/>
        <v>6.3590955822752527E-3</v>
      </c>
      <c r="U306" s="32">
        <f t="shared" si="113"/>
        <v>0.14084507042253522</v>
      </c>
      <c r="V306" s="32">
        <f t="shared" si="123"/>
        <v>0.6</v>
      </c>
      <c r="W306" s="8">
        <f t="shared" ca="1" si="114"/>
        <v>158689.19568930336</v>
      </c>
      <c r="X306" s="8">
        <f t="shared" ca="1" si="126"/>
        <v>194835847.92515045</v>
      </c>
      <c r="Y306" s="22">
        <f t="shared" ca="1" si="115"/>
        <v>0.42106102580166271</v>
      </c>
      <c r="Z306" s="8">
        <f t="shared" ca="1" si="124"/>
        <v>2162092.497973586</v>
      </c>
      <c r="AA306" s="12">
        <f t="shared" ca="1" si="125"/>
        <v>1.1428281613311717</v>
      </c>
      <c r="AB306" s="158">
        <f t="shared" si="127"/>
        <v>190600</v>
      </c>
      <c r="AC306" s="160">
        <f t="shared" si="128"/>
        <v>2.0940000000000368E-2</v>
      </c>
      <c r="AD306" s="162">
        <f t="shared" ca="1" si="129"/>
        <v>0.82519461547275841</v>
      </c>
      <c r="AE306" s="162">
        <f t="shared" ca="1" si="130"/>
        <v>0.69159025513023908</v>
      </c>
      <c r="AF306" s="85">
        <v>5.999121803894116E-4</v>
      </c>
      <c r="AG306" s="85">
        <v>1.0258085486751207E-2</v>
      </c>
      <c r="AH306" s="85">
        <v>6.2655184360393924E-4</v>
      </c>
    </row>
    <row r="307" spans="1:34">
      <c r="A307" s="7">
        <f t="shared" ref="A307:A370" si="132">A306+1</f>
        <v>44214</v>
      </c>
      <c r="B307" s="8">
        <f t="shared" ca="1" si="116"/>
        <v>27741779.140483692</v>
      </c>
      <c r="C307" s="144">
        <f t="shared" si="108"/>
        <v>0</v>
      </c>
      <c r="D307" s="136"/>
      <c r="E307" s="136"/>
      <c r="F307" s="78">
        <f ca="1">IF(AD306&gt;1,S$2,T$2)</f>
        <v>0.6</v>
      </c>
      <c r="G307" s="29">
        <f t="shared" ca="1" si="109"/>
        <v>300110.4186315242</v>
      </c>
      <c r="H307" s="8">
        <f t="shared" ca="1" si="117"/>
        <v>2130783.9722838216</v>
      </c>
      <c r="I307" s="8">
        <f t="shared" ca="1" si="118"/>
        <v>196966631.89743423</v>
      </c>
      <c r="J307" s="8">
        <f t="shared" ca="1" si="119"/>
        <v>17940.939436554792</v>
      </c>
      <c r="K307" s="12">
        <f t="shared" ca="1" si="120"/>
        <v>0.82407169787254664</v>
      </c>
      <c r="L307" s="48"/>
      <c r="M307" s="38">
        <f ca="1">IF(AND(I$2&gt;0,R300&lt;F300),0,IF(AND(N307&gt;=L$6,I$2&gt;0),0,IF(OR(AND(N307&gt;=C$1,N307&lt;D$1),N307&gt;=E$1),0,1)))</f>
        <v>0</v>
      </c>
      <c r="N307" s="178">
        <f t="shared" si="131"/>
        <v>44214</v>
      </c>
      <c r="O307" s="11">
        <f t="shared" ca="1" si="110"/>
        <v>0.57931362322774771</v>
      </c>
      <c r="P307" s="11" t="str">
        <f t="shared" si="111"/>
        <v/>
      </c>
      <c r="Q307" s="11">
        <f t="shared" ca="1" si="121"/>
        <v>0.6</v>
      </c>
      <c r="R307" s="32">
        <f t="shared" ca="1" si="122"/>
        <v>3.2872230767864233E-2</v>
      </c>
      <c r="S307" s="32">
        <v>4.9737187601989826E-4</v>
      </c>
      <c r="T307" s="32">
        <f t="shared" ca="1" si="112"/>
        <v>6.2670116831877107E-3</v>
      </c>
      <c r="U307" s="32">
        <f t="shared" si="113"/>
        <v>0.14084507042253522</v>
      </c>
      <c r="V307" s="32">
        <f t="shared" si="123"/>
        <v>0.6</v>
      </c>
      <c r="W307" s="8">
        <f t="shared" ca="1" si="114"/>
        <v>156207.17384377064</v>
      </c>
      <c r="X307" s="8">
        <f t="shared" ca="1" si="126"/>
        <v>194992055.09899423</v>
      </c>
      <c r="Y307" s="22">
        <f t="shared" ca="1" si="115"/>
        <v>0.42068637677225229</v>
      </c>
      <c r="Z307" s="8">
        <f t="shared" ca="1" si="124"/>
        <v>2130783.9722838216</v>
      </c>
      <c r="AA307" s="12">
        <f t="shared" ca="1" si="125"/>
        <v>1.1428281613311717</v>
      </c>
      <c r="AB307" s="158">
        <f t="shared" si="127"/>
        <v>190900</v>
      </c>
      <c r="AC307" s="160">
        <f t="shared" si="128"/>
        <v>2.0910000000000369E-2</v>
      </c>
      <c r="AD307" s="162">
        <f t="shared" ca="1" si="129"/>
        <v>0.82444405572320911</v>
      </c>
      <c r="AE307" s="162">
        <f t="shared" ca="1" si="130"/>
        <v>0.69159025513023908</v>
      </c>
      <c r="AF307" s="85">
        <v>6.0001165081375403E-4</v>
      </c>
      <c r="AG307" s="85">
        <v>1.0251584798570173E-2</v>
      </c>
      <c r="AH307" s="85">
        <v>6.2652481672554391E-4</v>
      </c>
    </row>
    <row r="308" spans="1:34">
      <c r="A308" s="7">
        <f t="shared" si="132"/>
        <v>44215</v>
      </c>
      <c r="B308" s="8">
        <f t="shared" ca="1" si="116"/>
        <v>27759444.319214471</v>
      </c>
      <c r="C308" s="144">
        <f t="shared" si="108"/>
        <v>0</v>
      </c>
      <c r="D308" s="136"/>
      <c r="E308" s="136"/>
      <c r="F308" s="78">
        <f ca="1">IF(AD307&gt;1,0,IF(AE307&gt;=1,U$2,T$2))</f>
        <v>0.6</v>
      </c>
      <c r="G308" s="29">
        <f t="shared" ca="1" si="109"/>
        <v>295774.58696177317</v>
      </c>
      <c r="H308" s="8">
        <f t="shared" ca="1" si="117"/>
        <v>2099999.5674285893</v>
      </c>
      <c r="I308" s="8">
        <f t="shared" ca="1" si="118"/>
        <v>197092054.66642278</v>
      </c>
      <c r="J308" s="8">
        <f t="shared" ca="1" si="119"/>
        <v>17665.178730780062</v>
      </c>
      <c r="K308" s="12">
        <f t="shared" ca="1" si="120"/>
        <v>0.82333846054386073</v>
      </c>
      <c r="L308" s="48"/>
      <c r="M308" s="38">
        <f ca="1">IF(AND(I$2&gt;0,R301&lt;F301-0.02),0,IF(AND(N308&gt;=L$7,I$2&gt;0),0,IF(OR(AND(N308&gt;=C$1,N308&lt;D$1),N308&gt;=E$1),0,1)))</f>
        <v>0</v>
      </c>
      <c r="N308" s="178">
        <f t="shared" si="131"/>
        <v>44215</v>
      </c>
      <c r="O308" s="11">
        <f t="shared" ca="1" si="110"/>
        <v>0.57968251372477286</v>
      </c>
      <c r="P308" s="11" t="str">
        <f t="shared" si="111"/>
        <v/>
      </c>
      <c r="Q308" s="11">
        <f t="shared" ca="1" si="121"/>
        <v>0.6</v>
      </c>
      <c r="R308" s="32">
        <f t="shared" ca="1" si="122"/>
        <v>3.2300069956913875E-2</v>
      </c>
      <c r="S308" s="32">
        <v>4.9736138001789235E-4</v>
      </c>
      <c r="T308" s="32">
        <f t="shared" ca="1" si="112"/>
        <v>6.1764693159664392E-3</v>
      </c>
      <c r="U308" s="32">
        <f t="shared" si="113"/>
        <v>0.14084507042253522</v>
      </c>
      <c r="V308" s="32">
        <f t="shared" si="123"/>
        <v>0.6</v>
      </c>
      <c r="W308" s="8">
        <f t="shared" ca="1" si="114"/>
        <v>153763.03952187038</v>
      </c>
      <c r="X308" s="8">
        <f t="shared" ca="1" si="126"/>
        <v>195145818.1385161</v>
      </c>
      <c r="Y308" s="22">
        <f t="shared" ca="1" si="115"/>
        <v>0.42031748627522714</v>
      </c>
      <c r="Z308" s="8">
        <f t="shared" ca="1" si="124"/>
        <v>2099999.5674285893</v>
      </c>
      <c r="AA308" s="12">
        <f t="shared" ca="1" si="125"/>
        <v>1.1428281613311717</v>
      </c>
      <c r="AB308" s="158">
        <f t="shared" si="127"/>
        <v>191200</v>
      </c>
      <c r="AC308" s="160">
        <f t="shared" si="128"/>
        <v>2.088000000000037E-2</v>
      </c>
      <c r="AD308" s="162">
        <f t="shared" ca="1" si="129"/>
        <v>0.82370507920820368</v>
      </c>
      <c r="AE308" s="162">
        <f t="shared" ca="1" si="130"/>
        <v>0.69159025513023908</v>
      </c>
      <c r="AF308" s="85">
        <v>6.0010492314577658E-4</v>
      </c>
      <c r="AG308" s="85">
        <v>1.0245104833556954E-2</v>
      </c>
      <c r="AH308" s="85">
        <v>6.264977958735763E-4</v>
      </c>
    </row>
    <row r="309" spans="1:34">
      <c r="A309" s="7">
        <f t="shared" si="132"/>
        <v>44216</v>
      </c>
      <c r="B309" s="8">
        <f t="shared" ca="1" si="116"/>
        <v>27776838.790149979</v>
      </c>
      <c r="C309" s="144">
        <f t="shared" si="108"/>
        <v>0</v>
      </c>
      <c r="D309" s="136"/>
      <c r="E309" s="136"/>
      <c r="F309" s="78">
        <f ca="1">IF(AD308&gt;1,S$2,T$2)</f>
        <v>0.6</v>
      </c>
      <c r="G309" s="29">
        <f t="shared" ca="1" si="109"/>
        <v>291512.29176743957</v>
      </c>
      <c r="H309" s="8">
        <f t="shared" ca="1" si="117"/>
        <v>2069737.2715488209</v>
      </c>
      <c r="I309" s="8">
        <f t="shared" ca="1" si="118"/>
        <v>197215555.41006488</v>
      </c>
      <c r="J309" s="8">
        <f t="shared" ca="1" si="119"/>
        <v>17394.470935507328</v>
      </c>
      <c r="K309" s="12">
        <f t="shared" ca="1" si="120"/>
        <v>0.82261649341894383</v>
      </c>
      <c r="L309" s="48"/>
      <c r="M309" s="38">
        <f ca="1">IF(AND(I$2&gt;0,R302&lt;F302-0.04),0,IF(AND(N309&gt;=L$8,I$2&gt;0),0,IF(OR(AND(N309&gt;=C$1,N309&lt;D$1),N309&gt;=E$1),0,1)))</f>
        <v>0</v>
      </c>
      <c r="N309" s="178">
        <f t="shared" si="131"/>
        <v>44216</v>
      </c>
      <c r="O309" s="11">
        <f t="shared" ca="1" si="110"/>
        <v>0.58004575120607316</v>
      </c>
      <c r="P309" s="11" t="str">
        <f t="shared" si="111"/>
        <v/>
      </c>
      <c r="Q309" s="11">
        <f t="shared" ca="1" si="121"/>
        <v>0.6</v>
      </c>
      <c r="R309" s="32">
        <f t="shared" ca="1" si="122"/>
        <v>3.1739066753792289E-2</v>
      </c>
      <c r="S309" s="32">
        <v>4.9735088561363486E-4</v>
      </c>
      <c r="T309" s="32">
        <f t="shared" ca="1" si="112"/>
        <v>6.0874625633788853E-3</v>
      </c>
      <c r="U309" s="32">
        <f t="shared" si="113"/>
        <v>0.14084507042253522</v>
      </c>
      <c r="V309" s="32">
        <f t="shared" si="123"/>
        <v>0.6</v>
      </c>
      <c r="W309" s="8">
        <f t="shared" ca="1" si="114"/>
        <v>151356.89089376354</v>
      </c>
      <c r="X309" s="8">
        <f t="shared" ca="1" si="126"/>
        <v>195297175.02940986</v>
      </c>
      <c r="Y309" s="22">
        <f t="shared" ca="1" si="115"/>
        <v>0.41995424879392684</v>
      </c>
      <c r="Z309" s="8">
        <f t="shared" ca="1" si="124"/>
        <v>2069737.2715488209</v>
      </c>
      <c r="AA309" s="12">
        <f t="shared" ca="1" si="125"/>
        <v>1.1428281613311717</v>
      </c>
      <c r="AB309" s="158">
        <f t="shared" si="127"/>
        <v>191500</v>
      </c>
      <c r="AC309" s="160">
        <f t="shared" si="128"/>
        <v>2.0850000000000372E-2</v>
      </c>
      <c r="AD309" s="162">
        <f t="shared" ca="1" si="129"/>
        <v>0.82297747698140222</v>
      </c>
      <c r="AE309" s="162">
        <f t="shared" ca="1" si="130"/>
        <v>0.69159025513023908</v>
      </c>
      <c r="AF309" s="85">
        <v>6.001916412323176E-4</v>
      </c>
      <c r="AG309" s="85">
        <v>1.0238645487040315E-2</v>
      </c>
      <c r="AH309" s="85">
        <v>6.2647078104586694E-4</v>
      </c>
    </row>
    <row r="310" spans="1:34">
      <c r="A310" s="7">
        <f t="shared" si="132"/>
        <v>44217</v>
      </c>
      <c r="B310" s="8">
        <f t="shared" ca="1" si="116"/>
        <v>27793967.562952999</v>
      </c>
      <c r="C310" s="144">
        <f t="shared" si="108"/>
        <v>0</v>
      </c>
      <c r="D310" s="136"/>
      <c r="E310" s="136"/>
      <c r="F310" s="78">
        <f ca="1">IF(AD309&gt;1,0,IF(AE309&gt;=1,U$2,T$2))</f>
        <v>0.6</v>
      </c>
      <c r="G310" s="29">
        <f t="shared" ca="1" si="109"/>
        <v>287323.1926135894</v>
      </c>
      <c r="H310" s="8">
        <f t="shared" ca="1" si="117"/>
        <v>2039994.6675564845</v>
      </c>
      <c r="I310" s="8">
        <f t="shared" ca="1" si="118"/>
        <v>197337169.69696629</v>
      </c>
      <c r="J310" s="8">
        <f t="shared" ca="1" si="119"/>
        <v>17128.772803017942</v>
      </c>
      <c r="K310" s="12">
        <f t="shared" ca="1" si="120"/>
        <v>0.82190558998784113</v>
      </c>
      <c r="L310" s="48"/>
      <c r="M310" s="38">
        <f ca="1">IF(AND(I$2&gt;0,R303&lt;F303-0.06),0,IF(AND(N310&gt;=L$9,I$2&gt;0),0,IF(OR(AND(N310&gt;=C$1,N310&lt;D$1),N310&gt;=E$1),0,1)))</f>
        <v>0</v>
      </c>
      <c r="N310" s="178">
        <f t="shared" si="131"/>
        <v>44217</v>
      </c>
      <c r="O310" s="11">
        <f t="shared" ca="1" si="110"/>
        <v>0.58040344028519497</v>
      </c>
      <c r="P310" s="11" t="str">
        <f t="shared" si="111"/>
        <v/>
      </c>
      <c r="Q310" s="11">
        <f t="shared" ca="1" si="121"/>
        <v>0.6</v>
      </c>
      <c r="R310" s="32">
        <f t="shared" ca="1" si="122"/>
        <v>3.1189097342101346E-2</v>
      </c>
      <c r="S310" s="32">
        <v>4.9734039280677558E-4</v>
      </c>
      <c r="T310" s="32">
        <f t="shared" ca="1" si="112"/>
        <v>5.9999843163426013E-3</v>
      </c>
      <c r="U310" s="32">
        <f t="shared" si="113"/>
        <v>0.14084507042253522</v>
      </c>
      <c r="V310" s="32">
        <f t="shared" si="123"/>
        <v>0.6</v>
      </c>
      <c r="W310" s="8">
        <f t="shared" ca="1" si="114"/>
        <v>148988.79224700367</v>
      </c>
      <c r="X310" s="8">
        <f t="shared" ca="1" si="126"/>
        <v>195446163.82165685</v>
      </c>
      <c r="Y310" s="22">
        <f t="shared" ca="1" si="115"/>
        <v>0.41959655971480503</v>
      </c>
      <c r="Z310" s="8">
        <f t="shared" ca="1" si="124"/>
        <v>2039994.6675564845</v>
      </c>
      <c r="AA310" s="12">
        <f t="shared" ca="1" si="125"/>
        <v>1.1428281613311717</v>
      </c>
      <c r="AB310" s="158">
        <f t="shared" si="127"/>
        <v>191800</v>
      </c>
      <c r="AC310" s="160">
        <f t="shared" si="128"/>
        <v>2.0820000000000373E-2</v>
      </c>
      <c r="AD310" s="162">
        <f t="shared" ca="1" si="129"/>
        <v>0.82226104170339243</v>
      </c>
      <c r="AE310" s="162">
        <f t="shared" ca="1" si="130"/>
        <v>0.69159025513023908</v>
      </c>
      <c r="AF310" s="85">
        <v>6.002714353737519E-4</v>
      </c>
      <c r="AG310" s="85">
        <v>1.023220665509306E-2</v>
      </c>
      <c r="AH310" s="85">
        <v>6.2644377224025749E-4</v>
      </c>
    </row>
    <row r="311" spans="1:34">
      <c r="A311" s="7">
        <f t="shared" si="132"/>
        <v>44218</v>
      </c>
      <c r="B311" s="8">
        <f t="shared" ca="1" si="116"/>
        <v>27810835.601391733</v>
      </c>
      <c r="C311" s="144">
        <f t="shared" si="108"/>
        <v>0</v>
      </c>
      <c r="D311" s="136"/>
      <c r="E311" s="136"/>
      <c r="F311" s="78">
        <f ca="1">IF(AD310&gt;1,S$2,T$2)</f>
        <v>0.6</v>
      </c>
      <c r="G311" s="29">
        <f t="shared" ca="1" si="109"/>
        <v>283206.89411612466</v>
      </c>
      <c r="H311" s="8">
        <f t="shared" ca="1" si="117"/>
        <v>2010768.9482244852</v>
      </c>
      <c r="I311" s="8">
        <f t="shared" ca="1" si="118"/>
        <v>197456932.76988131</v>
      </c>
      <c r="J311" s="8">
        <f t="shared" ca="1" si="119"/>
        <v>16868.038438733023</v>
      </c>
      <c r="K311" s="12">
        <f t="shared" ca="1" si="120"/>
        <v>0.82120554550810987</v>
      </c>
      <c r="L311" s="48"/>
      <c r="M311" s="39">
        <f ca="1">IF(AND(I$2&gt;0,R304&lt;F304-0.1),0,IF(AND(N311&gt;=L$10,I$2&gt;0),0,IF(OR(AND(N311&gt;=C$1,N311&lt;D$1),N311&gt;=E$1),0,1)))</f>
        <v>0</v>
      </c>
      <c r="N311" s="178">
        <f t="shared" si="131"/>
        <v>44218</v>
      </c>
      <c r="O311" s="11">
        <f t="shared" ca="1" si="110"/>
        <v>0.58075568461729798</v>
      </c>
      <c r="P311" s="11" t="str">
        <f t="shared" si="111"/>
        <v/>
      </c>
      <c r="Q311" s="11">
        <f t="shared" ca="1" si="121"/>
        <v>0.6</v>
      </c>
      <c r="R311" s="32">
        <f t="shared" ca="1" si="122"/>
        <v>3.0650032944686819E-2</v>
      </c>
      <c r="S311" s="32">
        <v>4.9732990159696453E-4</v>
      </c>
      <c r="T311" s="32">
        <f t="shared" ca="1" si="112"/>
        <v>5.9140263183073095E-3</v>
      </c>
      <c r="U311" s="32">
        <f t="shared" si="113"/>
        <v>0.14084507042253522</v>
      </c>
      <c r="V311" s="32">
        <f t="shared" si="123"/>
        <v>0.6</v>
      </c>
      <c r="W311" s="8">
        <f t="shared" ca="1" si="114"/>
        <v>146658.76254454229</v>
      </c>
      <c r="X311" s="8">
        <f t="shared" ca="1" si="126"/>
        <v>195592822.5842014</v>
      </c>
      <c r="Y311" s="22">
        <f t="shared" ca="1" si="115"/>
        <v>0.41924431538270202</v>
      </c>
      <c r="Z311" s="8">
        <f t="shared" ca="1" si="124"/>
        <v>2010768.9482244852</v>
      </c>
      <c r="AA311" s="12">
        <f t="shared" ca="1" si="125"/>
        <v>1.1428281613311717</v>
      </c>
      <c r="AB311" s="158">
        <f t="shared" si="127"/>
        <v>192100</v>
      </c>
      <c r="AC311" s="160">
        <f t="shared" si="128"/>
        <v>2.0790000000000374E-2</v>
      </c>
      <c r="AD311" s="162">
        <f t="shared" ca="1" si="129"/>
        <v>0.82155556774797556</v>
      </c>
      <c r="AE311" s="162">
        <f t="shared" ca="1" si="130"/>
        <v>0.69159025513023908</v>
      </c>
      <c r="AF311" s="85">
        <v>6.0035268188369205E-4</v>
      </c>
      <c r="AG311" s="85">
        <v>1.0225788234525154E-2</v>
      </c>
      <c r="AH311" s="85">
        <v>6.264167694546006E-4</v>
      </c>
    </row>
    <row r="312" spans="1:34">
      <c r="A312" s="7">
        <f t="shared" si="132"/>
        <v>44219</v>
      </c>
      <c r="B312" s="8">
        <f t="shared" ca="1" si="116"/>
        <v>27827447.820818469</v>
      </c>
      <c r="C312" s="144">
        <f t="shared" si="108"/>
        <v>0</v>
      </c>
      <c r="D312" s="136"/>
      <c r="E312" s="136"/>
      <c r="F312" s="78">
        <f ca="1">IF(AD311&gt;1,0,IF(AE311&gt;=1,U$2,T$2))</f>
        <v>0.6</v>
      </c>
      <c r="G312" s="29">
        <f t="shared" ca="1" si="109"/>
        <v>279162.94980419177</v>
      </c>
      <c r="H312" s="8">
        <f t="shared" ca="1" si="117"/>
        <v>1982056.9436097613</v>
      </c>
      <c r="I312" s="8">
        <f t="shared" ca="1" si="118"/>
        <v>197574879.52781114</v>
      </c>
      <c r="J312" s="8">
        <f t="shared" ca="1" si="119"/>
        <v>16612.219426734981</v>
      </c>
      <c r="K312" s="12">
        <f t="shared" ca="1" si="120"/>
        <v>0.82051615711299675</v>
      </c>
      <c r="L312" s="48"/>
      <c r="M312" s="47">
        <f ca="1">IF(AND(I$2&gt;0,R305&lt;F305-0.12),0,IF(AND(N312&gt;=L$4,I$2&gt;0),0,IF(OR(AND(N312&gt;=C$1,N312&lt;D$1),N312&gt;=E$1),0,1)))</f>
        <v>0</v>
      </c>
      <c r="N312" s="178">
        <f t="shared" si="131"/>
        <v>44219</v>
      </c>
      <c r="O312" s="11">
        <f t="shared" ca="1" si="110"/>
        <v>0.5811025868465034</v>
      </c>
      <c r="P312" s="11" t="str">
        <f t="shared" si="111"/>
        <v/>
      </c>
      <c r="Q312" s="11">
        <f t="shared" ca="1" si="121"/>
        <v>0.6</v>
      </c>
      <c r="R312" s="32">
        <f t="shared" ca="1" si="122"/>
        <v>3.012174032190814E-2</v>
      </c>
      <c r="S312" s="32">
        <v>4.9731941198385163E-4</v>
      </c>
      <c r="T312" s="32">
        <f t="shared" ca="1" si="112"/>
        <v>5.8295792459110629E-3</v>
      </c>
      <c r="U312" s="32">
        <f t="shared" si="113"/>
        <v>0.14084507042253522</v>
      </c>
      <c r="V312" s="32">
        <f t="shared" si="123"/>
        <v>0.6</v>
      </c>
      <c r="W312" s="8">
        <f t="shared" ca="1" si="114"/>
        <v>144366.76735246065</v>
      </c>
      <c r="X312" s="8">
        <f t="shared" ca="1" si="126"/>
        <v>195737189.35155386</v>
      </c>
      <c r="Y312" s="22">
        <f t="shared" ca="1" si="115"/>
        <v>0.4188974131534966</v>
      </c>
      <c r="Z312" s="8">
        <f t="shared" ca="1" si="124"/>
        <v>1982056.9436097613</v>
      </c>
      <c r="AA312" s="12">
        <f t="shared" ca="1" si="125"/>
        <v>1.1428281613311717</v>
      </c>
      <c r="AB312" s="158">
        <f t="shared" si="127"/>
        <v>192400</v>
      </c>
      <c r="AC312" s="160">
        <f t="shared" si="128"/>
        <v>2.0760000000000375E-2</v>
      </c>
      <c r="AD312" s="162">
        <f t="shared" ca="1" si="129"/>
        <v>0.82086085131055331</v>
      </c>
      <c r="AE312" s="162">
        <f t="shared" ca="1" si="130"/>
        <v>0.69159025513023908</v>
      </c>
      <c r="AF312" s="85">
        <v>6.0042663282338737E-4</v>
      </c>
      <c r="AG312" s="85">
        <v>1.0219390122876926E-2</v>
      </c>
      <c r="AH312" s="85">
        <v>6.2638977268675798E-4</v>
      </c>
    </row>
    <row r="313" spans="1:34">
      <c r="A313" s="7">
        <f t="shared" si="132"/>
        <v>44220</v>
      </c>
      <c r="B313" s="8">
        <f t="shared" ca="1" si="116"/>
        <v>27843809.0858743</v>
      </c>
      <c r="C313" s="144">
        <f t="shared" si="108"/>
        <v>0</v>
      </c>
      <c r="D313" s="136"/>
      <c r="E313" s="136"/>
      <c r="F313" s="78">
        <f ca="1">IF(AD312&gt;1,0,IF(AE312&gt;=1,U$2,T$2))</f>
        <v>0.6</v>
      </c>
      <c r="G313" s="29">
        <f t="shared" ca="1" si="109"/>
        <v>275190.86734559381</v>
      </c>
      <c r="H313" s="8">
        <f t="shared" ca="1" si="117"/>
        <v>1953855.1581537158</v>
      </c>
      <c r="I313" s="8">
        <f t="shared" ca="1" si="118"/>
        <v>197691044.50970754</v>
      </c>
      <c r="J313" s="8">
        <f t="shared" ca="1" si="119"/>
        <v>16361.265055833132</v>
      </c>
      <c r="K313" s="12">
        <f t="shared" ca="1" si="120"/>
        <v>0.81983722391448277</v>
      </c>
      <c r="L313" s="48"/>
      <c r="M313" s="46">
        <f ca="1">IF(AND(I$2&gt;0,R306&lt;F306-0.12),0,IF(AND(N313&gt;=L$5,I$2&gt;0),0,IF(OR(AND(N313&gt;=C$1,N313&lt;D$1),N313&gt;=E$1),0,1)))</f>
        <v>0</v>
      </c>
      <c r="N313" s="178">
        <f t="shared" si="131"/>
        <v>44220</v>
      </c>
      <c r="O313" s="11">
        <f t="shared" ca="1" si="110"/>
        <v>0.58144424855796339</v>
      </c>
      <c r="P313" s="11" t="str">
        <f t="shared" si="111"/>
        <v/>
      </c>
      <c r="Q313" s="11">
        <f t="shared" ca="1" si="121"/>
        <v>0.6</v>
      </c>
      <c r="R313" s="32">
        <f t="shared" ca="1" si="122"/>
        <v>2.960408240827329E-2</v>
      </c>
      <c r="S313" s="32">
        <v>4.973089239670871E-4</v>
      </c>
      <c r="T313" s="32">
        <f t="shared" ca="1" si="112"/>
        <v>5.7466328180991637E-3</v>
      </c>
      <c r="U313" s="32">
        <f t="shared" si="113"/>
        <v>0.14084507042253522</v>
      </c>
      <c r="V313" s="32">
        <f t="shared" si="123"/>
        <v>0.6</v>
      </c>
      <c r="W313" s="8">
        <f t="shared" ca="1" si="114"/>
        <v>142112.71515305087</v>
      </c>
      <c r="X313" s="8">
        <f t="shared" ca="1" si="126"/>
        <v>195879302.0667069</v>
      </c>
      <c r="Y313" s="22">
        <f t="shared" ca="1" si="115"/>
        <v>0.41855575144203661</v>
      </c>
      <c r="Z313" s="8">
        <f t="shared" ca="1" si="124"/>
        <v>1953855.1581537158</v>
      </c>
      <c r="AA313" s="12">
        <f t="shared" ca="1" si="125"/>
        <v>1.1428281613311717</v>
      </c>
      <c r="AB313" s="158">
        <f t="shared" si="127"/>
        <v>192700</v>
      </c>
      <c r="AC313" s="160">
        <f t="shared" si="128"/>
        <v>2.0730000000000377E-2</v>
      </c>
      <c r="AD313" s="162">
        <f t="shared" ca="1" si="129"/>
        <v>0.82017669051373976</v>
      </c>
      <c r="AE313" s="162">
        <f t="shared" ca="1" si="130"/>
        <v>0.69159025513023908</v>
      </c>
      <c r="AF313" s="85">
        <v>6.0049288791419974E-4</v>
      </c>
      <c r="AG313" s="85">
        <v>1.0213012218412348E-2</v>
      </c>
      <c r="AH313" s="85">
        <v>6.2636278193459974E-4</v>
      </c>
    </row>
    <row r="314" spans="1:34">
      <c r="A314" s="7">
        <f t="shared" si="132"/>
        <v>44221</v>
      </c>
      <c r="B314" s="8">
        <f t="shared" ca="1" si="116"/>
        <v>27859924.20849796</v>
      </c>
      <c r="C314" s="144">
        <f t="shared" si="108"/>
        <v>0</v>
      </c>
      <c r="D314" s="136"/>
      <c r="E314" s="136"/>
      <c r="F314" s="78">
        <f ca="1">IF(AD313&gt;1,S$2,T$2)</f>
        <v>0.6</v>
      </c>
      <c r="G314" s="29">
        <f t="shared" ca="1" si="109"/>
        <v>271290.11459558399</v>
      </c>
      <c r="H314" s="8">
        <f t="shared" ca="1" si="117"/>
        <v>1926159.8136286461</v>
      </c>
      <c r="I314" s="8">
        <f t="shared" ca="1" si="118"/>
        <v>197805461.88033551</v>
      </c>
      <c r="J314" s="8">
        <f t="shared" ca="1" si="119"/>
        <v>16115.122623659308</v>
      </c>
      <c r="K314" s="12">
        <f t="shared" ca="1" si="120"/>
        <v>0.81916854709709075</v>
      </c>
      <c r="L314" s="48"/>
      <c r="M314" s="38">
        <f ca="1">IF(AND(I$2&gt;0,R307&lt;F307),0,IF(AND(N314&gt;=L$6,I$2&gt;0),0,IF(OR(AND(N314&gt;=C$1,N314&lt;D$1),N314&gt;=E$1),0,1)))</f>
        <v>0</v>
      </c>
      <c r="N314" s="178">
        <f t="shared" si="131"/>
        <v>44221</v>
      </c>
      <c r="O314" s="11">
        <f t="shared" ca="1" si="110"/>
        <v>0.58178077023628094</v>
      </c>
      <c r="P314" s="11" t="str">
        <f t="shared" si="111"/>
        <v/>
      </c>
      <c r="Q314" s="11">
        <f t="shared" ca="1" si="121"/>
        <v>0.6</v>
      </c>
      <c r="R314" s="32">
        <f t="shared" ca="1" si="122"/>
        <v>2.909691902657353E-2</v>
      </c>
      <c r="S314" s="32">
        <v>4.9729843754632097E-4</v>
      </c>
      <c r="T314" s="32">
        <f t="shared" ca="1" si="112"/>
        <v>5.6651759224371941E-3</v>
      </c>
      <c r="U314" s="32">
        <f t="shared" si="113"/>
        <v>0.14084507042253522</v>
      </c>
      <c r="V314" s="32">
        <f t="shared" si="123"/>
        <v>0.6</v>
      </c>
      <c r="W314" s="8">
        <f t="shared" ca="1" si="114"/>
        <v>139896.45922521193</v>
      </c>
      <c r="X314" s="8">
        <f t="shared" ca="1" si="126"/>
        <v>196019198.5259321</v>
      </c>
      <c r="Y314" s="22">
        <f t="shared" ca="1" si="115"/>
        <v>0.41821922976371906</v>
      </c>
      <c r="Z314" s="8">
        <f t="shared" ca="1" si="124"/>
        <v>1926159.8136286461</v>
      </c>
      <c r="AA314" s="12">
        <f t="shared" ca="1" si="125"/>
        <v>1.1428281613311717</v>
      </c>
      <c r="AB314" s="158">
        <f t="shared" si="127"/>
        <v>193000</v>
      </c>
      <c r="AC314" s="160">
        <f t="shared" si="128"/>
        <v>2.0700000000000378E-2</v>
      </c>
      <c r="AD314" s="162">
        <f t="shared" ca="1" si="129"/>
        <v>0.81950288550578676</v>
      </c>
      <c r="AE314" s="162">
        <f t="shared" ca="1" si="130"/>
        <v>0.69159025513023908</v>
      </c>
      <c r="AF314" s="85">
        <v>6.0055103385125324E-4</v>
      </c>
      <c r="AG314" s="85">
        <v>1.020665442011238E-2</v>
      </c>
      <c r="AH314" s="85">
        <v>6.2633579719600311E-4</v>
      </c>
    </row>
    <row r="315" spans="1:34">
      <c r="A315" s="7">
        <f t="shared" si="132"/>
        <v>44222</v>
      </c>
      <c r="B315" s="8">
        <f t="shared" ca="1" si="116"/>
        <v>27875797.946284752</v>
      </c>
      <c r="C315" s="144">
        <f t="shared" si="108"/>
        <v>0</v>
      </c>
      <c r="D315" s="136"/>
      <c r="E315" s="136"/>
      <c r="F315" s="78">
        <f ca="1">IF(AD314&gt;1,0,IF(AE314&gt;=1,U$2,T$2))</f>
        <v>0.6</v>
      </c>
      <c r="G315" s="29">
        <f t="shared" ca="1" si="109"/>
        <v>267460.12573093618</v>
      </c>
      <c r="H315" s="8">
        <f t="shared" ca="1" si="117"/>
        <v>1898966.8926896469</v>
      </c>
      <c r="I315" s="8">
        <f t="shared" ca="1" si="118"/>
        <v>197918165.41862172</v>
      </c>
      <c r="J315" s="8">
        <f t="shared" ca="1" si="119"/>
        <v>15873.737786790554</v>
      </c>
      <c r="K315" s="12">
        <f t="shared" ca="1" si="120"/>
        <v>0.81850992999926242</v>
      </c>
      <c r="L315" s="48"/>
      <c r="M315" s="38">
        <f ca="1">IF(AND(I$2&gt;0,R308&lt;F308-0.02),0,IF(AND(N315&gt;=L$7,I$2&gt;0),0,IF(OR(AND(N315&gt;=C$1,N315&lt;D$1),N315&gt;=E$1),0,1)))</f>
        <v>0</v>
      </c>
      <c r="N315" s="178">
        <f t="shared" si="131"/>
        <v>44222</v>
      </c>
      <c r="O315" s="11">
        <f t="shared" ca="1" si="110"/>
        <v>0.58211225123124033</v>
      </c>
      <c r="P315" s="11" t="str">
        <f t="shared" si="111"/>
        <v/>
      </c>
      <c r="Q315" s="11">
        <f t="shared" ca="1" si="121"/>
        <v>0.6</v>
      </c>
      <c r="R315" s="32">
        <f t="shared" ca="1" si="122"/>
        <v>2.8600107598854386E-2</v>
      </c>
      <c r="S315" s="32">
        <v>4.972879527212037E-4</v>
      </c>
      <c r="T315" s="32">
        <f t="shared" ca="1" si="112"/>
        <v>5.5851967432048438E-3</v>
      </c>
      <c r="U315" s="32">
        <f t="shared" si="113"/>
        <v>0.14084507042253522</v>
      </c>
      <c r="V315" s="32">
        <f t="shared" si="123"/>
        <v>0.6</v>
      </c>
      <c r="W315" s="8">
        <f t="shared" ca="1" si="114"/>
        <v>137717.80646033172</v>
      </c>
      <c r="X315" s="8">
        <f t="shared" ca="1" si="126"/>
        <v>196156916.33239242</v>
      </c>
      <c r="Y315" s="22">
        <f t="shared" ca="1" si="115"/>
        <v>0.41788774876875967</v>
      </c>
      <c r="Z315" s="8">
        <f t="shared" ca="1" si="124"/>
        <v>1898966.8926896469</v>
      </c>
      <c r="AA315" s="12">
        <f t="shared" ca="1" si="125"/>
        <v>1.1428281613311717</v>
      </c>
      <c r="AB315" s="158">
        <f t="shared" si="127"/>
        <v>193300</v>
      </c>
      <c r="AC315" s="160">
        <f t="shared" si="128"/>
        <v>2.0670000000000379E-2</v>
      </c>
      <c r="AD315" s="162">
        <f t="shared" ca="1" si="129"/>
        <v>0.81883923854817664</v>
      </c>
      <c r="AE315" s="162">
        <f t="shared" ca="1" si="130"/>
        <v>0.69159025513023908</v>
      </c>
      <c r="AF315" s="85">
        <v>6.0060064212363558E-4</v>
      </c>
      <c r="AG315" s="85">
        <v>1.0200316627668415E-2</v>
      </c>
      <c r="AH315" s="85">
        <v>6.2630881846885227E-4</v>
      </c>
    </row>
    <row r="316" spans="1:34">
      <c r="A316" s="7">
        <f t="shared" si="132"/>
        <v>44223</v>
      </c>
      <c r="B316" s="8">
        <f t="shared" ca="1" si="116"/>
        <v>27891435.001198296</v>
      </c>
      <c r="C316" s="144">
        <f t="shared" si="108"/>
        <v>0</v>
      </c>
      <c r="D316" s="136"/>
      <c r="E316" s="136"/>
      <c r="F316" s="78">
        <f ca="1">IF(AD315&gt;1,S$2,T$2)</f>
        <v>0.6</v>
      </c>
      <c r="G316" s="29">
        <f t="shared" ca="1" si="109"/>
        <v>263700.30649513815</v>
      </c>
      <c r="H316" s="8">
        <f t="shared" ca="1" si="117"/>
        <v>1872272.176115481</v>
      </c>
      <c r="I316" s="8">
        <f t="shared" ca="1" si="118"/>
        <v>198029188.50850788</v>
      </c>
      <c r="J316" s="8">
        <f t="shared" ca="1" si="119"/>
        <v>15637.054913544467</v>
      </c>
      <c r="K316" s="12">
        <f t="shared" ca="1" si="120"/>
        <v>0.81786117818042925</v>
      </c>
      <c r="L316" s="48"/>
      <c r="M316" s="38">
        <f ca="1">IF(AND(I$2&gt;0,R309&lt;F309-0.04),0,IF(AND(N316&gt;=L$8,I$2&gt;0),0,IF(OR(AND(N316&gt;=C$1,N316&lt;D$1),N316&gt;=E$1),0,1)))</f>
        <v>0</v>
      </c>
      <c r="N316" s="178">
        <f t="shared" si="131"/>
        <v>44223</v>
      </c>
      <c r="O316" s="11">
        <f t="shared" ca="1" si="110"/>
        <v>0.58243878973090557</v>
      </c>
      <c r="P316" s="11" t="str">
        <f t="shared" si="111"/>
        <v/>
      </c>
      <c r="Q316" s="11">
        <f t="shared" ca="1" si="121"/>
        <v>0.6</v>
      </c>
      <c r="R316" s="32">
        <f t="shared" ca="1" si="122"/>
        <v>2.8113503750308636E-2</v>
      </c>
      <c r="S316" s="32">
        <v>4.9727746949138573E-4</v>
      </c>
      <c r="T316" s="32">
        <f t="shared" ca="1" si="112"/>
        <v>5.5066828709278851E-3</v>
      </c>
      <c r="U316" s="32">
        <f t="shared" si="113"/>
        <v>0.14084507042253522</v>
      </c>
      <c r="V316" s="32">
        <f t="shared" si="123"/>
        <v>0.6</v>
      </c>
      <c r="W316" s="8">
        <f t="shared" ca="1" si="114"/>
        <v>135576.534689847</v>
      </c>
      <c r="X316" s="8">
        <f t="shared" ca="1" si="126"/>
        <v>196292492.86708227</v>
      </c>
      <c r="Y316" s="22">
        <f t="shared" ca="1" si="115"/>
        <v>0.41756121026909443</v>
      </c>
      <c r="Z316" s="8">
        <f t="shared" ca="1" si="124"/>
        <v>1872272.176115481</v>
      </c>
      <c r="AA316" s="12">
        <f t="shared" ca="1" si="125"/>
        <v>1.1428281613311717</v>
      </c>
      <c r="AB316" s="158">
        <f t="shared" si="127"/>
        <v>193600</v>
      </c>
      <c r="AC316" s="160">
        <f t="shared" si="128"/>
        <v>2.064000000000038E-2</v>
      </c>
      <c r="AD316" s="162">
        <f t="shared" ca="1" si="129"/>
        <v>0.81818555408984583</v>
      </c>
      <c r="AE316" s="162">
        <f t="shared" ca="1" si="130"/>
        <v>0.69159025513023908</v>
      </c>
      <c r="AF316" s="85">
        <v>6.0064126856381904E-4</v>
      </c>
      <c r="AG316" s="85">
        <v>1.0193998741475781E-2</v>
      </c>
      <c r="AH316" s="85">
        <v>6.2628184575103682E-4</v>
      </c>
    </row>
    <row r="317" spans="1:34">
      <c r="A317" s="7">
        <f t="shared" si="132"/>
        <v>44224</v>
      </c>
      <c r="B317" s="8">
        <f t="shared" ca="1" si="116"/>
        <v>27906840.018580914</v>
      </c>
      <c r="C317" s="144">
        <f t="shared" si="108"/>
        <v>0</v>
      </c>
      <c r="D317" s="136"/>
      <c r="E317" s="136"/>
      <c r="F317" s="78">
        <f ca="1">IF(AD316&gt;1,0,IF(AE316&gt;=1,U$2,T$2))</f>
        <v>0.6</v>
      </c>
      <c r="G317" s="29">
        <f t="shared" ca="1" si="109"/>
        <v>260010.03730172155</v>
      </c>
      <c r="H317" s="8">
        <f t="shared" ca="1" si="117"/>
        <v>1846071.2648422229</v>
      </c>
      <c r="I317" s="8">
        <f t="shared" ca="1" si="118"/>
        <v>198138564.13192448</v>
      </c>
      <c r="J317" s="8">
        <f t="shared" ca="1" si="119"/>
        <v>15405.017382618144</v>
      </c>
      <c r="K317" s="12">
        <f t="shared" ca="1" si="120"/>
        <v>0.81722209947366087</v>
      </c>
      <c r="L317" s="48"/>
      <c r="M317" s="38">
        <f ca="1">IF(AND(I$2&gt;0,R310&lt;F310-0.06),0,IF(AND(N317&gt;=L$9,I$2&gt;0),0,IF(OR(AND(N317&gt;=C$1,N317&lt;D$1),N317&gt;=E$1),0,1)))</f>
        <v>0</v>
      </c>
      <c r="N317" s="178">
        <f t="shared" si="131"/>
        <v>44224</v>
      </c>
      <c r="O317" s="11">
        <f t="shared" ca="1" si="110"/>
        <v>0.58276048274095438</v>
      </c>
      <c r="P317" s="11" t="str">
        <f t="shared" si="111"/>
        <v/>
      </c>
      <c r="Q317" s="11">
        <f t="shared" ca="1" si="121"/>
        <v>0.6</v>
      </c>
      <c r="R317" s="32">
        <f t="shared" ca="1" si="122"/>
        <v>2.7636961675031359E-2</v>
      </c>
      <c r="S317" s="32">
        <v>4.9726698785651751E-4</v>
      </c>
      <c r="T317" s="32">
        <f t="shared" ca="1" si="112"/>
        <v>5.4296213671830088E-3</v>
      </c>
      <c r="U317" s="32">
        <f t="shared" si="113"/>
        <v>0.14084507042253522</v>
      </c>
      <c r="V317" s="32">
        <f t="shared" si="123"/>
        <v>0.6</v>
      </c>
      <c r="W317" s="8">
        <f t="shared" ca="1" si="114"/>
        <v>133472.42033267644</v>
      </c>
      <c r="X317" s="8">
        <f t="shared" ca="1" si="126"/>
        <v>196425965.28741494</v>
      </c>
      <c r="Y317" s="22">
        <f t="shared" ca="1" si="115"/>
        <v>0.41723951725904562</v>
      </c>
      <c r="Z317" s="8">
        <f t="shared" ca="1" si="124"/>
        <v>1846071.2648422229</v>
      </c>
      <c r="AA317" s="12">
        <f t="shared" ca="1" si="125"/>
        <v>1.1428281613311717</v>
      </c>
      <c r="AB317" s="158">
        <f t="shared" si="127"/>
        <v>193900</v>
      </c>
      <c r="AC317" s="160">
        <f t="shared" si="128"/>
        <v>2.0610000000000381E-2</v>
      </c>
      <c r="AD317" s="162">
        <f t="shared" ca="1" si="129"/>
        <v>0.81754163882704511</v>
      </c>
      <c r="AE317" s="162">
        <f t="shared" ca="1" si="130"/>
        <v>0.69159025513023908</v>
      </c>
      <c r="AF317" s="85">
        <v>6.0067245288483772E-4</v>
      </c>
      <c r="AG317" s="85">
        <v>1.0187700662627331E-2</v>
      </c>
      <c r="AH317" s="85">
        <v>6.2625487904045189E-4</v>
      </c>
    </row>
    <row r="318" spans="1:34">
      <c r="A318" s="7">
        <f t="shared" si="132"/>
        <v>44225</v>
      </c>
      <c r="B318" s="8">
        <f t="shared" ca="1" si="116"/>
        <v>27922017.586335767</v>
      </c>
      <c r="C318" s="144">
        <f t="shared" si="108"/>
        <v>0</v>
      </c>
      <c r="D318" s="136"/>
      <c r="E318" s="136"/>
      <c r="F318" s="78">
        <f ca="1">IF(AD317&gt;1,S$2,T$2)</f>
        <v>0.6</v>
      </c>
      <c r="G318" s="29">
        <f t="shared" ca="1" si="109"/>
        <v>256388.6726153522</v>
      </c>
      <c r="H318" s="8">
        <f t="shared" ca="1" si="117"/>
        <v>1820359.5755690006</v>
      </c>
      <c r="I318" s="8">
        <f t="shared" ca="1" si="118"/>
        <v>198246324.86298394</v>
      </c>
      <c r="J318" s="8">
        <f t="shared" ca="1" si="119"/>
        <v>15177.567754852698</v>
      </c>
      <c r="K318" s="12">
        <f t="shared" ca="1" si="120"/>
        <v>0.81659250402611283</v>
      </c>
      <c r="L318" s="48"/>
      <c r="M318" s="39">
        <f ca="1">IF(AND(I$2&gt;0,R311&lt;F311-0.1),0,IF(AND(N318&gt;=L$10,I$2&gt;0),0,IF(OR(AND(N318&gt;=C$1,N318&lt;D$1),N318&gt;=E$1),0,1)))</f>
        <v>0</v>
      </c>
      <c r="N318" s="178">
        <f t="shared" si="131"/>
        <v>44225</v>
      </c>
      <c r="O318" s="11">
        <f t="shared" ca="1" si="110"/>
        <v>0.58307742606759982</v>
      </c>
      <c r="P318" s="11" t="str">
        <f t="shared" si="111"/>
        <v/>
      </c>
      <c r="Q318" s="11">
        <f t="shared" ca="1" si="121"/>
        <v>0.6</v>
      </c>
      <c r="R318" s="32">
        <f t="shared" ca="1" si="122"/>
        <v>2.7170334101050703E-2</v>
      </c>
      <c r="S318" s="32">
        <v>4.9725650781624984E-4</v>
      </c>
      <c r="T318" s="32">
        <f t="shared" ca="1" si="112"/>
        <v>5.3539987516735311E-3</v>
      </c>
      <c r="U318" s="32">
        <f t="shared" si="113"/>
        <v>0.14084507042253522</v>
      </c>
      <c r="V318" s="32">
        <f t="shared" si="123"/>
        <v>0.6</v>
      </c>
      <c r="W318" s="8">
        <f t="shared" ca="1" si="114"/>
        <v>131405.23372328747</v>
      </c>
      <c r="X318" s="8">
        <f t="shared" ca="1" si="126"/>
        <v>196557370.52113822</v>
      </c>
      <c r="Y318" s="22">
        <f t="shared" ca="1" si="115"/>
        <v>0.41692257393240018</v>
      </c>
      <c r="Z318" s="8">
        <f t="shared" ca="1" si="124"/>
        <v>1820359.5755690006</v>
      </c>
      <c r="AA318" s="12">
        <f t="shared" ca="1" si="125"/>
        <v>1.1428281613311717</v>
      </c>
      <c r="AB318" s="158">
        <f t="shared" si="127"/>
        <v>194200</v>
      </c>
      <c r="AC318" s="160">
        <f t="shared" si="128"/>
        <v>2.0580000000000383E-2</v>
      </c>
      <c r="AD318" s="162">
        <f t="shared" ca="1" si="129"/>
        <v>0.8169073017498869</v>
      </c>
      <c r="AE318" s="162">
        <f t="shared" ca="1" si="130"/>
        <v>0.69159025513023908</v>
      </c>
      <c r="AF318" s="85">
        <v>6.0069371819581707E-4</v>
      </c>
      <c r="AG318" s="85">
        <v>1.018142229290709E-2</v>
      </c>
      <c r="AH318" s="85">
        <v>6.2622791833499695E-4</v>
      </c>
    </row>
    <row r="319" spans="1:34">
      <c r="A319" s="7">
        <f t="shared" si="132"/>
        <v>44226</v>
      </c>
      <c r="B319" s="8">
        <f t="shared" ca="1" si="116"/>
        <v>27936972.234062545</v>
      </c>
      <c r="C319" s="144">
        <f t="shared" si="108"/>
        <v>0</v>
      </c>
      <c r="D319" s="136"/>
      <c r="E319" s="136"/>
      <c r="F319" s="78">
        <f ca="1">IF(AD318&gt;1,0,IF(AE318&gt;=1,U$2,T$2))</f>
        <v>0.6</v>
      </c>
      <c r="G319" s="29">
        <f t="shared" ca="1" si="109"/>
        <v>252835.54094448476</v>
      </c>
      <c r="H319" s="8">
        <f t="shared" ca="1" si="117"/>
        <v>1795132.3407058418</v>
      </c>
      <c r="I319" s="8">
        <f t="shared" ca="1" si="118"/>
        <v>198352502.86184406</v>
      </c>
      <c r="J319" s="8">
        <f t="shared" ca="1" si="119"/>
        <v>14954.647726778694</v>
      </c>
      <c r="K319" s="12">
        <f t="shared" ca="1" si="120"/>
        <v>0.8159722043324501</v>
      </c>
      <c r="L319" s="48"/>
      <c r="M319" s="47">
        <f ca="1">IF(AND(I$2&gt;0,R312&lt;F312-0.12),0,IF(AND(N319&gt;=L$4,I$2&gt;0),0,IF(OR(AND(N319&gt;=C$1,N319&lt;D$1),N319&gt;=E$1),0,1)))</f>
        <v>0</v>
      </c>
      <c r="N319" s="178">
        <f t="shared" si="131"/>
        <v>44226</v>
      </c>
      <c r="O319" s="11">
        <f t="shared" ca="1" si="110"/>
        <v>0.58338971429954134</v>
      </c>
      <c r="P319" s="11" t="str">
        <f t="shared" si="111"/>
        <v/>
      </c>
      <c r="Q319" s="11">
        <f t="shared" ca="1" si="121"/>
        <v>0.6</v>
      </c>
      <c r="R319" s="32">
        <f t="shared" ca="1" si="122"/>
        <v>2.6713472320870225E-2</v>
      </c>
      <c r="S319" s="32">
        <v>4.9724602937023337E-4</v>
      </c>
      <c r="T319" s="32">
        <f t="shared" ca="1" si="112"/>
        <v>5.2798010020760049E-3</v>
      </c>
      <c r="U319" s="32">
        <f t="shared" si="113"/>
        <v>0.14084507042253522</v>
      </c>
      <c r="V319" s="32">
        <f t="shared" si="123"/>
        <v>0.6</v>
      </c>
      <c r="W319" s="8">
        <f t="shared" ca="1" si="114"/>
        <v>129374.73486789575</v>
      </c>
      <c r="X319" s="8">
        <f t="shared" ca="1" si="126"/>
        <v>196686745.25600612</v>
      </c>
      <c r="Y319" s="22">
        <f t="shared" ca="1" si="115"/>
        <v>0.41661028570045866</v>
      </c>
      <c r="Z319" s="8">
        <f t="shared" ca="1" si="124"/>
        <v>1795132.3407058418</v>
      </c>
      <c r="AA319" s="12">
        <f t="shared" ca="1" si="125"/>
        <v>1.1428281613311717</v>
      </c>
      <c r="AB319" s="158">
        <f t="shared" si="127"/>
        <v>194500</v>
      </c>
      <c r="AC319" s="160">
        <f t="shared" si="128"/>
        <v>2.0550000000000384E-2</v>
      </c>
      <c r="AD319" s="162">
        <f t="shared" ca="1" si="129"/>
        <v>0.81628235417928141</v>
      </c>
      <c r="AE319" s="162">
        <f t="shared" ca="1" si="130"/>
        <v>0.69159025513023908</v>
      </c>
      <c r="AF319" s="85">
        <v>6.0070457049401105E-4</v>
      </c>
      <c r="AG319" s="85">
        <v>1.0175163534783989E-2</v>
      </c>
      <c r="AH319" s="85">
        <v>6.2620096363257612E-4</v>
      </c>
    </row>
    <row r="320" spans="1:34">
      <c r="A320" s="7">
        <f t="shared" si="132"/>
        <v>44227</v>
      </c>
      <c r="B320" s="8">
        <f t="shared" ca="1" si="116"/>
        <v>27951708.432182405</v>
      </c>
      <c r="C320" s="144">
        <f t="shared" si="108"/>
        <v>0</v>
      </c>
      <c r="D320" s="136"/>
      <c r="E320" s="136"/>
      <c r="F320" s="78">
        <f ca="1">IF(AD319&gt;1,0,IF(AE319&gt;=1,U$2,T$2))</f>
        <v>0.6</v>
      </c>
      <c r="G320" s="29">
        <f t="shared" ca="1" si="109"/>
        <v>249349.94542098051</v>
      </c>
      <c r="H320" s="8">
        <f t="shared" ca="1" si="117"/>
        <v>1770384.6124889615</v>
      </c>
      <c r="I320" s="8">
        <f t="shared" ca="1" si="118"/>
        <v>198457129.86849508</v>
      </c>
      <c r="J320" s="8">
        <f t="shared" ca="1" si="119"/>
        <v>14736.198119861336</v>
      </c>
      <c r="K320" s="12">
        <f t="shared" ca="1" si="120"/>
        <v>0.8153610152701718</v>
      </c>
      <c r="L320" s="48"/>
      <c r="M320" s="46">
        <f ca="1">IF(AND(I$2&gt;0,R313&lt;F313-0.12),0,IF(AND(N320&gt;=L$5,I$2&gt;0),0,IF(OR(AND(N320&gt;=C$1,N320&lt;D$1),N320&gt;=E$1),0,1)))</f>
        <v>0</v>
      </c>
      <c r="N320" s="178">
        <f t="shared" si="131"/>
        <v>44227</v>
      </c>
      <c r="O320" s="11">
        <f t="shared" ca="1" si="110"/>
        <v>0.58369744078969144</v>
      </c>
      <c r="P320" s="11" t="str">
        <f t="shared" si="111"/>
        <v/>
      </c>
      <c r="Q320" s="11">
        <f t="shared" ca="1" si="121"/>
        <v>0.6</v>
      </c>
      <c r="R320" s="32">
        <f t="shared" ca="1" si="122"/>
        <v>2.6266226283565789E-2</v>
      </c>
      <c r="S320" s="32">
        <v>4.9723555251811888E-4</v>
      </c>
      <c r="T320" s="32">
        <f t="shared" ca="1" si="112"/>
        <v>5.2070135661440049E-3</v>
      </c>
      <c r="U320" s="32">
        <f t="shared" si="113"/>
        <v>0.14084507042253522</v>
      </c>
      <c r="V320" s="32">
        <f t="shared" si="123"/>
        <v>0.6</v>
      </c>
      <c r="W320" s="8">
        <f t="shared" ca="1" si="114"/>
        <v>127380.66999953902</v>
      </c>
      <c r="X320" s="8">
        <f t="shared" ca="1" si="126"/>
        <v>196814125.92600566</v>
      </c>
      <c r="Y320" s="22">
        <f t="shared" ca="1" si="115"/>
        <v>0.41630255921030856</v>
      </c>
      <c r="Z320" s="8">
        <f t="shared" ca="1" si="124"/>
        <v>1770384.6124889615</v>
      </c>
      <c r="AA320" s="12">
        <f t="shared" ca="1" si="125"/>
        <v>1.1428281613311717</v>
      </c>
      <c r="AB320" s="158">
        <f t="shared" si="127"/>
        <v>194800</v>
      </c>
      <c r="AC320" s="160">
        <f t="shared" si="128"/>
        <v>2.0520000000000385E-2</v>
      </c>
      <c r="AD320" s="162">
        <f t="shared" ca="1" si="129"/>
        <v>0.815666609801311</v>
      </c>
      <c r="AE320" s="162">
        <f t="shared" ca="1" si="130"/>
        <v>0.69159025513023908</v>
      </c>
      <c r="AF320" s="85">
        <v>6.0070449814150415E-4</v>
      </c>
      <c r="AG320" s="85">
        <v>1.0168924291405666E-2</v>
      </c>
      <c r="AH320" s="85">
        <v>6.2617401493109722E-4</v>
      </c>
    </row>
    <row r="321" spans="1:34">
      <c r="A321" s="7">
        <f t="shared" si="132"/>
        <v>44228</v>
      </c>
      <c r="B321" s="8">
        <f t="shared" ca="1" si="116"/>
        <v>27966230.591086406</v>
      </c>
      <c r="C321" s="144">
        <f t="shared" si="108"/>
        <v>0</v>
      </c>
      <c r="D321" s="136"/>
      <c r="E321" s="136"/>
      <c r="F321" s="78">
        <f ca="1">IF(AD320&gt;1,S$2,T$2)</f>
        <v>0.6</v>
      </c>
      <c r="G321" s="29">
        <f t="shared" ca="1" si="109"/>
        <v>245931.16488842663</v>
      </c>
      <c r="H321" s="8">
        <f t="shared" ca="1" si="117"/>
        <v>1746111.2707078289</v>
      </c>
      <c r="I321" s="8">
        <f t="shared" ca="1" si="118"/>
        <v>198560237.19671348</v>
      </c>
      <c r="J321" s="8">
        <f t="shared" ca="1" si="119"/>
        <v>14522.1589040009</v>
      </c>
      <c r="K321" s="12">
        <f t="shared" ca="1" si="120"/>
        <v>0.89950787059427317</v>
      </c>
      <c r="L321" s="48"/>
      <c r="M321" s="38">
        <f ca="1">IF(AND(I$2&gt;0,R314&lt;F314),0,IF(AND(N321&gt;=L$6,I$2&gt;0),0,IF(OR(AND(N321&gt;=C$1,N321&lt;D$1),N321&gt;=E$1),0,1)))</f>
        <v>0</v>
      </c>
      <c r="N321" s="178">
        <f t="shared" si="131"/>
        <v>44228</v>
      </c>
      <c r="O321" s="11">
        <f t="shared" ca="1" si="110"/>
        <v>0.5840006976373926</v>
      </c>
      <c r="P321" s="11" t="str">
        <f t="shared" si="111"/>
        <v/>
      </c>
      <c r="Q321" s="11">
        <f t="shared" ca="1" si="121"/>
        <v>0.75</v>
      </c>
      <c r="R321" s="32">
        <f t="shared" ca="1" si="122"/>
        <v>2.5828444738923408E-2</v>
      </c>
      <c r="S321" s="32">
        <v>4.9722507725955738E-4</v>
      </c>
      <c r="T321" s="32">
        <f t="shared" ca="1" si="112"/>
        <v>5.1356213844347912E-3</v>
      </c>
      <c r="U321" s="32">
        <f t="shared" si="113"/>
        <v>0.14084507042253522</v>
      </c>
      <c r="V321" s="32">
        <f t="shared" si="123"/>
        <v>0.75</v>
      </c>
      <c r="W321" s="8">
        <f t="shared" ca="1" si="114"/>
        <v>125422.76898853843</v>
      </c>
      <c r="X321" s="8">
        <f t="shared" ca="1" si="126"/>
        <v>196939548.69499421</v>
      </c>
      <c r="Y321" s="22">
        <f t="shared" ca="1" si="115"/>
        <v>0.4159993023626074</v>
      </c>
      <c r="Z321" s="8">
        <f t="shared" ca="1" si="124"/>
        <v>1746111.2707078289</v>
      </c>
      <c r="AA321" s="12">
        <f t="shared" ca="1" si="125"/>
        <v>1.1428281613311717</v>
      </c>
      <c r="AB321" s="158">
        <f t="shared" si="127"/>
        <v>195100</v>
      </c>
      <c r="AC321" s="160">
        <f t="shared" si="128"/>
        <v>2.0490000000000386E-2</v>
      </c>
      <c r="AD321" s="162">
        <f t="shared" ca="1" si="129"/>
        <v>0.85743444293222248</v>
      </c>
      <c r="AE321" s="162">
        <f t="shared" ca="1" si="130"/>
        <v>0.69159025513023908</v>
      </c>
      <c r="AF321" s="85">
        <v>6.0070193739629864E-4</v>
      </c>
      <c r="AG321" s="85">
        <v>1.0162704466592336E-2</v>
      </c>
      <c r="AH321" s="85">
        <v>6.2614707222847133E-4</v>
      </c>
    </row>
    <row r="322" spans="1:34">
      <c r="A322" s="7">
        <f t="shared" si="132"/>
        <v>44229</v>
      </c>
      <c r="B322" s="8">
        <f t="shared" ca="1" si="116"/>
        <v>27982031.806689374</v>
      </c>
      <c r="C322" s="144">
        <f t="shared" si="108"/>
        <v>0</v>
      </c>
      <c r="D322" s="136"/>
      <c r="E322" s="136"/>
      <c r="F322" s="78">
        <f ca="1">IF(AD321&gt;1,0,IF(AE321&gt;=1,U$2,T$2))</f>
        <v>0.6</v>
      </c>
      <c r="G322" s="29">
        <f t="shared" ca="1" si="109"/>
        <v>244067.20176061496</v>
      </c>
      <c r="H322" s="8">
        <f t="shared" ca="1" si="117"/>
        <v>1732877.1325003661</v>
      </c>
      <c r="I322" s="8">
        <f t="shared" ca="1" si="118"/>
        <v>198672425.82749456</v>
      </c>
      <c r="J322" s="8">
        <f t="shared" ca="1" si="119"/>
        <v>15801.215602968408</v>
      </c>
      <c r="K322" s="12">
        <f t="shared" ca="1" si="120"/>
        <v>0.89885262138841604</v>
      </c>
      <c r="L322" s="48"/>
      <c r="M322" s="38">
        <f ca="1">IF(AND(I$2&gt;0,R315&lt;F315-0.02),0,IF(AND(N322&gt;=L$7,I$2&gt;0),0,IF(OR(AND(N322&gt;=C$1,N322&lt;D$1),N322&gt;=E$1),0,1)))</f>
        <v>0</v>
      </c>
      <c r="N322" s="178">
        <f t="shared" si="131"/>
        <v>44229</v>
      </c>
      <c r="O322" s="11">
        <f t="shared" ca="1" si="110"/>
        <v>0.58433066419851343</v>
      </c>
      <c r="P322" s="11" t="str">
        <f t="shared" si="111"/>
        <v/>
      </c>
      <c r="Q322" s="11">
        <f t="shared" ca="1" si="121"/>
        <v>0.75</v>
      </c>
      <c r="R322" s="32">
        <f t="shared" ca="1" si="122"/>
        <v>2.5555859508814109E-2</v>
      </c>
      <c r="S322" s="32">
        <v>4.9721460359419996E-4</v>
      </c>
      <c r="T322" s="32">
        <f t="shared" ca="1" si="112"/>
        <v>5.0966974485304887E-3</v>
      </c>
      <c r="U322" s="32">
        <f t="shared" si="113"/>
        <v>0.14084507042253522</v>
      </c>
      <c r="V322" s="32">
        <f t="shared" si="123"/>
        <v>0.75</v>
      </c>
      <c r="W322" s="8">
        <f t="shared" ca="1" si="114"/>
        <v>123500.74364210202</v>
      </c>
      <c r="X322" s="8">
        <f t="shared" ca="1" si="126"/>
        <v>197063049.4386363</v>
      </c>
      <c r="Y322" s="22">
        <f t="shared" ca="1" si="115"/>
        <v>0.41566933580148657</v>
      </c>
      <c r="Z322" s="8">
        <f t="shared" ca="1" si="124"/>
        <v>1732877.1325003661</v>
      </c>
      <c r="AA322" s="12">
        <f t="shared" ca="1" si="125"/>
        <v>1.1428281613311717</v>
      </c>
      <c r="AB322" s="158">
        <f t="shared" si="127"/>
        <v>195400</v>
      </c>
      <c r="AC322" s="160">
        <f t="shared" si="128"/>
        <v>2.0460000000000388E-2</v>
      </c>
      <c r="AD322" s="162">
        <f t="shared" ca="1" si="129"/>
        <v>0.89918024599134461</v>
      </c>
      <c r="AE322" s="162">
        <f t="shared" ca="1" si="130"/>
        <v>0.69159025513023908</v>
      </c>
      <c r="AF322" s="85">
        <v>6.0069697024992235E-4</v>
      </c>
      <c r="AG322" s="85">
        <v>1.0156503964830721E-2</v>
      </c>
      <c r="AH322" s="85">
        <v>6.2612013552261307E-4</v>
      </c>
    </row>
    <row r="323" spans="1:34">
      <c r="A323" s="7">
        <f t="shared" si="132"/>
        <v>44230</v>
      </c>
      <c r="B323" s="8">
        <f t="shared" ca="1" si="116"/>
        <v>27997701.838410623</v>
      </c>
      <c r="C323" s="144">
        <f t="shared" si="108"/>
        <v>0</v>
      </c>
      <c r="D323" s="136"/>
      <c r="E323" s="136"/>
      <c r="F323" s="78">
        <f ca="1">IF(AD322&gt;1,S$2,T$2)</f>
        <v>0.6</v>
      </c>
      <c r="G323" s="29">
        <f t="shared" ca="1" si="109"/>
        <v>242342.76254635508</v>
      </c>
      <c r="H323" s="8">
        <f t="shared" ca="1" si="117"/>
        <v>1720633.614079121</v>
      </c>
      <c r="I323" s="8">
        <f t="shared" ca="1" si="118"/>
        <v>198783683.05271542</v>
      </c>
      <c r="J323" s="8">
        <f t="shared" ca="1" si="119"/>
        <v>15670.031721247442</v>
      </c>
      <c r="K323" s="12">
        <f t="shared" ca="1" si="120"/>
        <v>0.89813966031672776</v>
      </c>
      <c r="L323" s="48"/>
      <c r="M323" s="38">
        <f ca="1">IF(AND(I$2&gt;0,R316&lt;F316-0.04),0,IF(AND(N323&gt;=L$8,I$2&gt;0),0,IF(OR(AND(N323&gt;=C$1,N323&lt;D$1),N323&gt;=E$1),0,1)))</f>
        <v>0</v>
      </c>
      <c r="N323" s="178">
        <f t="shared" si="131"/>
        <v>44230</v>
      </c>
      <c r="O323" s="11">
        <f t="shared" ca="1" si="110"/>
        <v>0.58465789133151591</v>
      </c>
      <c r="P323" s="11" t="str">
        <f t="shared" si="111"/>
        <v/>
      </c>
      <c r="Q323" s="11">
        <f t="shared" ca="1" si="121"/>
        <v>0.75</v>
      </c>
      <c r="R323" s="32">
        <f t="shared" ca="1" si="122"/>
        <v>2.5299247004711947E-2</v>
      </c>
      <c r="S323" s="32">
        <v>4.9720413152169773E-4</v>
      </c>
      <c r="T323" s="32">
        <f t="shared" ca="1" si="112"/>
        <v>5.0606871002327088E-3</v>
      </c>
      <c r="U323" s="32">
        <f t="shared" si="113"/>
        <v>0.14084507042253522</v>
      </c>
      <c r="V323" s="32">
        <f t="shared" si="123"/>
        <v>0.75</v>
      </c>
      <c r="W323" s="8">
        <f t="shared" ca="1" si="114"/>
        <v>121614.28690142739</v>
      </c>
      <c r="X323" s="8">
        <f t="shared" ca="1" si="126"/>
        <v>197184663.72553772</v>
      </c>
      <c r="Y323" s="22">
        <f t="shared" ca="1" si="115"/>
        <v>0.41534210866848409</v>
      </c>
      <c r="Z323" s="8">
        <f t="shared" ca="1" si="124"/>
        <v>1720633.614079121</v>
      </c>
      <c r="AA323" s="12">
        <f t="shared" ca="1" si="125"/>
        <v>1.1428281613311717</v>
      </c>
      <c r="AB323" s="158">
        <f t="shared" si="127"/>
        <v>195700</v>
      </c>
      <c r="AC323" s="160">
        <f t="shared" si="128"/>
        <v>2.0430000000000389E-2</v>
      </c>
      <c r="AD323" s="162">
        <f t="shared" ca="1" si="129"/>
        <v>0.8984961408525719</v>
      </c>
      <c r="AE323" s="162">
        <f t="shared" ca="1" si="130"/>
        <v>0.69159025513023908</v>
      </c>
      <c r="AF323" s="85">
        <v>6.0068968688704795E-4</v>
      </c>
      <c r="AG323" s="85">
        <v>1.015032269126807E-2</v>
      </c>
      <c r="AH323" s="85">
        <v>6.260932048114396E-4</v>
      </c>
    </row>
    <row r="324" spans="1:34">
      <c r="A324" s="7">
        <f t="shared" si="132"/>
        <v>44231</v>
      </c>
      <c r="B324" s="8">
        <f t="shared" ca="1" si="116"/>
        <v>28013248.813155882</v>
      </c>
      <c r="C324" s="144">
        <f t="shared" ref="C324:C387" si="133">IF(H$2=0,D324,IF(H$2=1,E324,D324-E324))</f>
        <v>0</v>
      </c>
      <c r="D324" s="136"/>
      <c r="E324" s="136"/>
      <c r="F324" s="78">
        <f ca="1">IF(AD323&gt;1,0,IF(AE323&gt;=1,U$2,T$2))</f>
        <v>0.6</v>
      </c>
      <c r="G324" s="29">
        <f t="shared" ref="G324:G387" ca="1" si="134">H324/V$2</f>
        <v>240760.96448859433</v>
      </c>
      <c r="H324" s="8">
        <f t="shared" ca="1" si="117"/>
        <v>1709402.8478690197</v>
      </c>
      <c r="I324" s="8">
        <f t="shared" ca="1" si="118"/>
        <v>198894066.57340676</v>
      </c>
      <c r="J324" s="8">
        <f t="shared" ca="1" si="119"/>
        <v>15546.974745257199</v>
      </c>
      <c r="K324" s="12">
        <f t="shared" ca="1" si="120"/>
        <v>0.89743261834666144</v>
      </c>
      <c r="L324" s="48"/>
      <c r="M324" s="38">
        <f ca="1">IF(AND(I$2&gt;0,R317&lt;F317-0.06),0,IF(AND(N324&gt;=L$9,I$2&gt;0),0,IF(OR(AND(N324&gt;=C$1,N324&lt;D$1),N324&gt;=E$1),0,1)))</f>
        <v>0</v>
      </c>
      <c r="N324" s="178">
        <f t="shared" si="131"/>
        <v>44231</v>
      </c>
      <c r="O324" s="11">
        <f t="shared" ref="O324:O387" ca="1" si="135">I324/W$2</f>
        <v>0.58498254874531397</v>
      </c>
      <c r="P324" s="11" t="str">
        <f t="shared" ref="P324:P387" si="136">IF(C324&gt;0,Z324/W$2,"")</f>
        <v/>
      </c>
      <c r="Q324" s="11">
        <f t="shared" ca="1" si="121"/>
        <v>0.75</v>
      </c>
      <c r="R324" s="32">
        <f t="shared" ca="1" si="122"/>
        <v>2.5058794263099069E-2</v>
      </c>
      <c r="S324" s="32">
        <v>4.9719366104170189E-4</v>
      </c>
      <c r="T324" s="32">
        <f t="shared" ref="T324:T387" ca="1" si="137">Z324/W$2</f>
        <v>5.0276554349088813E-3</v>
      </c>
      <c r="U324" s="32">
        <f t="shared" ref="U324:U387" si="138">1/V$2</f>
        <v>0.14084507042253522</v>
      </c>
      <c r="V324" s="32">
        <f t="shared" si="123"/>
        <v>0.75</v>
      </c>
      <c r="W324" s="8">
        <f t="shared" ref="W324:W387" ca="1" si="139">IF(ROW(J323)&gt;(1+N$2),OFFSET(J323,2-N$2,0)*V$2,0)</f>
        <v>119763.07291500446</v>
      </c>
      <c r="X324" s="8">
        <f t="shared" ca="1" si="126"/>
        <v>197304426.79845273</v>
      </c>
      <c r="Y324" s="22">
        <f t="shared" ref="Y324:Y387" ca="1" si="140">IF(I324&lt;W$2,1-I324/W$2,0)</f>
        <v>0.41501745125468603</v>
      </c>
      <c r="Z324" s="8">
        <f t="shared" ca="1" si="124"/>
        <v>1709402.8478690197</v>
      </c>
      <c r="AA324" s="12">
        <f t="shared" ca="1" si="125"/>
        <v>1.1428281613311717</v>
      </c>
      <c r="AB324" s="158">
        <f t="shared" si="127"/>
        <v>196000</v>
      </c>
      <c r="AC324" s="160">
        <f t="shared" si="128"/>
        <v>2.040000000000039E-2</v>
      </c>
      <c r="AD324" s="162">
        <f t="shared" ca="1" si="129"/>
        <v>0.8977861393316946</v>
      </c>
      <c r="AE324" s="162">
        <f t="shared" ca="1" si="130"/>
        <v>0.69159025513023908</v>
      </c>
      <c r="AF324" s="85">
        <v>6.0068018796596595E-4</v>
      </c>
      <c r="AG324" s="85">
        <v>1.0144160551706223E-2</v>
      </c>
      <c r="AH324" s="85">
        <v>6.2606628009287087E-4</v>
      </c>
    </row>
    <row r="325" spans="1:34">
      <c r="A325" s="7">
        <f t="shared" si="132"/>
        <v>44232</v>
      </c>
      <c r="B325" s="8">
        <f t="shared" ref="B325:B388" ca="1" si="141">B324 + J325</f>
        <v>28028682.151924215</v>
      </c>
      <c r="C325" s="144">
        <f t="shared" si="133"/>
        <v>0</v>
      </c>
      <c r="D325" s="136"/>
      <c r="E325" s="136"/>
      <c r="F325" s="78">
        <f ca="1">IF(AD324&gt;1,S$2,T$2)</f>
        <v>0.6</v>
      </c>
      <c r="G325" s="29">
        <f t="shared" ca="1" si="134"/>
        <v>239326.26481819467</v>
      </c>
      <c r="H325" s="8">
        <f t="shared" ref="H325:H388" ca="1" si="142">H324+IF(C325&gt;0,V$2*(C325-C324),V$2*J325)-W324</f>
        <v>1699216.480209182</v>
      </c>
      <c r="I325" s="8">
        <f t="shared" ref="I325:I388" ca="1" si="143">I324+IF(C325&gt;0,V$2*(C325-C324),V$2*J325)</f>
        <v>199003643.27866194</v>
      </c>
      <c r="J325" s="8">
        <f t="shared" ref="J325:J388" ca="1" si="144">IF(C325&gt;0,C325-C324,H324*K324/(N$2*V$2))</f>
        <v>15433.338768333344</v>
      </c>
      <c r="K325" s="12">
        <f t="shared" ref="K325:K388" ca="1" si="145">IF(C325&gt;0,1+N$2*(C325-C324)/Z325,K$4*Y324*Q325+(1-Q325)*AA324*Y324)</f>
        <v>0.8967311287869717</v>
      </c>
      <c r="L325" s="48"/>
      <c r="M325" s="39">
        <f ca="1">IF(AND(I$2&gt;0,R318&lt;F318-0.1),0,IF(AND(N325&gt;=L$10,I$2&gt;0),0,IF(OR(AND(N325&gt;=C$1,N325&lt;D$1),N325&gt;=E$1),0,1)))</f>
        <v>0</v>
      </c>
      <c r="N325" s="178">
        <f t="shared" si="131"/>
        <v>44232</v>
      </c>
      <c r="O325" s="11">
        <f t="shared" ca="1" si="135"/>
        <v>0.58530483317253512</v>
      </c>
      <c r="P325" s="11" t="str">
        <f t="shared" si="136"/>
        <v/>
      </c>
      <c r="Q325" s="11">
        <f t="shared" ref="Q325:Q388" ca="1" si="146">IF(J$2&gt;0,100%,IF(M325&lt;1,V325,IF(AND(I$2=1,N325&gt;=B$1),B$2,0)))</f>
        <v>0.75</v>
      </c>
      <c r="R325" s="32">
        <f t="shared" ref="R325:R388" ca="1" si="147">G325*AC325/AB325</f>
        <v>2.4834824321684761E-2</v>
      </c>
      <c r="S325" s="32">
        <v>4.97183192153864E-4</v>
      </c>
      <c r="T325" s="32">
        <f t="shared" ca="1" si="137"/>
        <v>4.9976955300270057E-3</v>
      </c>
      <c r="U325" s="32">
        <f t="shared" si="138"/>
        <v>0.14084507042253522</v>
      </c>
      <c r="V325" s="32">
        <f t="shared" ref="V325:V388" si="148">IF(N325&gt;=G$1,G$2,IF(N325&gt;=F$1,F$2,IF(N325&gt;=E$1,E$2,IF(N325&gt;=D$1,0,IF(N325&gt;=C$1,C$2,IF(M325&lt;1,C$2,0))))))</f>
        <v>0.75</v>
      </c>
      <c r="W325" s="8">
        <f t="shared" ca="1" si="139"/>
        <v>117946.75792981836</v>
      </c>
      <c r="X325" s="8">
        <f t="shared" ca="1" si="126"/>
        <v>197422373.55638257</v>
      </c>
      <c r="Y325" s="22">
        <f t="shared" ca="1" si="140"/>
        <v>0.41469516682746488</v>
      </c>
      <c r="Z325" s="8">
        <f t="shared" ref="Z325:Z388" ca="1" si="149">H324+IF(C325&gt;0,V$2*(C325-C324),V$2*J325)-W324</f>
        <v>1699216.480209182</v>
      </c>
      <c r="AA325" s="12">
        <f t="shared" ref="AA325:AA388" ca="1" si="150">IF(C325&gt;0,K325/Y324,AA324)</f>
        <v>1.1428281613311717</v>
      </c>
      <c r="AB325" s="158">
        <f t="shared" si="127"/>
        <v>196300</v>
      </c>
      <c r="AC325" s="160">
        <f t="shared" si="128"/>
        <v>2.0370000000000391E-2</v>
      </c>
      <c r="AD325" s="162">
        <f t="shared" ca="1" si="129"/>
        <v>0.89708187356681657</v>
      </c>
      <c r="AE325" s="162">
        <f t="shared" ca="1" si="130"/>
        <v>0.69159025513023908</v>
      </c>
      <c r="AF325" s="85">
        <v>6.0066858517860138E-4</v>
      </c>
      <c r="AG325" s="85">
        <v>1.0138017452595757E-2</v>
      </c>
      <c r="AH325" s="85">
        <v>6.2603936136482934E-4</v>
      </c>
    </row>
    <row r="326" spans="1:34">
      <c r="A326" s="7">
        <f t="shared" si="132"/>
        <v>44233</v>
      </c>
      <c r="B326" s="8">
        <f t="shared" ca="1" si="141"/>
        <v>28044011.53132413</v>
      </c>
      <c r="C326" s="144">
        <f t="shared" si="133"/>
        <v>0</v>
      </c>
      <c r="D326" s="136"/>
      <c r="E326" s="136"/>
      <c r="F326" s="78">
        <f ca="1">IF(AD325&gt;1,0,IF(AE325&gt;=1,U$2,T$2))</f>
        <v>0.6</v>
      </c>
      <c r="G326" s="29">
        <f t="shared" ca="1" si="134"/>
        <v>238043.42479137317</v>
      </c>
      <c r="H326" s="8">
        <f t="shared" ca="1" si="142"/>
        <v>1690108.3160187495</v>
      </c>
      <c r="I326" s="8">
        <f t="shared" ca="1" si="143"/>
        <v>199112481.87240133</v>
      </c>
      <c r="J326" s="8">
        <f t="shared" ca="1" si="144"/>
        <v>15329.379399913529</v>
      </c>
      <c r="K326" s="12">
        <f t="shared" ca="1" si="145"/>
        <v>0.89603476655608538</v>
      </c>
      <c r="L326" s="48"/>
      <c r="M326" s="47">
        <f ca="1">IF(AND(I$2&gt;0,R319&lt;F319-0.12),0,IF(AND(N326&gt;=L$4,I$2&gt;0),0,IF(OR(AND(N326&gt;=C$1,N326&lt;D$1),N326&gt;=E$1),0,1)))</f>
        <v>0</v>
      </c>
      <c r="N326" s="178">
        <f t="shared" si="131"/>
        <v>44233</v>
      </c>
      <c r="O326" s="11">
        <f t="shared" ca="1" si="135"/>
        <v>0.58562494668353327</v>
      </c>
      <c r="P326" s="11" t="str">
        <f t="shared" si="136"/>
        <v/>
      </c>
      <c r="Q326" s="11">
        <f t="shared" ca="1" si="146"/>
        <v>0.75</v>
      </c>
      <c r="R326" s="32">
        <f t="shared" ca="1" si="147"/>
        <v>2.4627686979942134E-2</v>
      </c>
      <c r="S326" s="32">
        <v>4.9717272485783547E-4</v>
      </c>
      <c r="T326" s="32">
        <f t="shared" ca="1" si="137"/>
        <v>4.9709068118198516E-3</v>
      </c>
      <c r="U326" s="32">
        <f t="shared" si="138"/>
        <v>0.14084507042253522</v>
      </c>
      <c r="V326" s="32">
        <f t="shared" si="148"/>
        <v>0.75</v>
      </c>
      <c r="W326" s="8">
        <f t="shared" ca="1" si="139"/>
        <v>116164.98189641522</v>
      </c>
      <c r="X326" s="8">
        <f t="shared" ref="X326:X389" ca="1" si="151">W326+X325</f>
        <v>197538538.53827897</v>
      </c>
      <c r="Y326" s="22">
        <f t="shared" ca="1" si="140"/>
        <v>0.41437505331646673</v>
      </c>
      <c r="Z326" s="8">
        <f t="shared" ca="1" si="149"/>
        <v>1690108.3160187495</v>
      </c>
      <c r="AA326" s="12">
        <f t="shared" ca="1" si="150"/>
        <v>1.1428281613311717</v>
      </c>
      <c r="AB326" s="158">
        <f t="shared" ref="AB326:AB389" si="152">AB325+AB$2</f>
        <v>196600</v>
      </c>
      <c r="AC326" s="160">
        <f t="shared" ref="AC326:AC389" si="153">AC325-AC$2</f>
        <v>2.0340000000000392E-2</v>
      </c>
      <c r="AD326" s="162">
        <f t="shared" ref="AD326:AD389" ca="1" si="154">(K326+K325)/2</f>
        <v>0.8963829476715286</v>
      </c>
      <c r="AE326" s="162">
        <f t="shared" ref="AE326:AE389" ca="1" si="155">IF(Q326&lt;=B$2,K326,AE325)</f>
        <v>0.69159025513023908</v>
      </c>
      <c r="AF326" s="85">
        <v>6.0065479570796279E-4</v>
      </c>
      <c r="AG326" s="85">
        <v>1.0131893301030179E-2</v>
      </c>
      <c r="AH326" s="85">
        <v>6.2601244862523951E-4</v>
      </c>
    </row>
    <row r="327" spans="1:34">
      <c r="A327" s="7">
        <f t="shared" si="132"/>
        <v>44234</v>
      </c>
      <c r="B327" s="8">
        <f t="shared" ca="1" si="141"/>
        <v>28059246.901650067</v>
      </c>
      <c r="C327" s="144">
        <f t="shared" si="133"/>
        <v>0</v>
      </c>
      <c r="D327" s="136"/>
      <c r="E327" s="136"/>
      <c r="F327" s="78">
        <f ca="1">IF(AD326&gt;1,0,IF(AE326&gt;=1,U$2,T$2))</f>
        <v>0.6</v>
      </c>
      <c r="G327" s="29">
        <f t="shared" ca="1" si="134"/>
        <v>236917.53006147931</v>
      </c>
      <c r="H327" s="8">
        <f t="shared" ca="1" si="142"/>
        <v>1682114.463436503</v>
      </c>
      <c r="I327" s="8">
        <f t="shared" ca="1" si="143"/>
        <v>199220653.00171548</v>
      </c>
      <c r="J327" s="8">
        <f t="shared" ca="1" si="144"/>
        <v>15235.370325939226</v>
      </c>
      <c r="K327" s="12">
        <f t="shared" ca="1" si="145"/>
        <v>0.89534309503916598</v>
      </c>
      <c r="L327" s="48"/>
      <c r="M327" s="46">
        <f ca="1">IF(AND(I$2&gt;0,R320&lt;F320-0.12),0,IF(AND(N327&gt;=L$5,I$2&gt;0),0,IF(OR(AND(N327&gt;=C$1,N327&lt;D$1),N327&gt;=E$1),0,1)))</f>
        <v>0</v>
      </c>
      <c r="N327" s="178">
        <f t="shared" si="131"/>
        <v>44234</v>
      </c>
      <c r="O327" s="11">
        <f t="shared" ca="1" si="135"/>
        <v>0.58594309706386905</v>
      </c>
      <c r="P327" s="11" t="str">
        <f t="shared" si="136"/>
        <v/>
      </c>
      <c r="Q327" s="11">
        <f t="shared" ca="1" si="146"/>
        <v>0.75</v>
      </c>
      <c r="R327" s="32">
        <f t="shared" ca="1" si="147"/>
        <v>2.4437760464950421E-2</v>
      </c>
      <c r="S327" s="32">
        <v>4.9716225915326774E-4</v>
      </c>
      <c r="T327" s="32">
        <f t="shared" ca="1" si="137"/>
        <v>4.9473954806955973E-3</v>
      </c>
      <c r="U327" s="32">
        <f t="shared" si="138"/>
        <v>0.14084507042253522</v>
      </c>
      <c r="V327" s="32">
        <f t="shared" si="148"/>
        <v>0.75</v>
      </c>
      <c r="W327" s="8">
        <f t="shared" ca="1" si="139"/>
        <v>114417.37062798109</v>
      </c>
      <c r="X327" s="8">
        <f t="shared" ca="1" si="151"/>
        <v>197652955.90890694</v>
      </c>
      <c r="Y327" s="22">
        <f t="shared" ca="1" si="140"/>
        <v>0.41405690293613095</v>
      </c>
      <c r="Z327" s="8">
        <f t="shared" ca="1" si="149"/>
        <v>1682114.463436503</v>
      </c>
      <c r="AA327" s="12">
        <f t="shared" ca="1" si="150"/>
        <v>1.1428281613311717</v>
      </c>
      <c r="AB327" s="158">
        <f t="shared" si="152"/>
        <v>196900</v>
      </c>
      <c r="AC327" s="160">
        <f t="shared" si="153"/>
        <v>2.0310000000000394E-2</v>
      </c>
      <c r="AD327" s="162">
        <f t="shared" ca="1" si="154"/>
        <v>0.89568893079762568</v>
      </c>
      <c r="AE327" s="162">
        <f t="shared" ca="1" si="155"/>
        <v>0.69159025513023908</v>
      </c>
      <c r="AF327" s="85">
        <v>6.0063894065212826E-4</v>
      </c>
      <c r="AG327" s="85">
        <v>1.0125788004740215E-2</v>
      </c>
      <c r="AH327" s="85">
        <v>6.2598554187202839E-4</v>
      </c>
    </row>
    <row r="328" spans="1:34">
      <c r="A328" s="7">
        <f t="shared" si="132"/>
        <v>44235</v>
      </c>
      <c r="B328" s="8">
        <f t="shared" ca="1" si="141"/>
        <v>28074398.506981086</v>
      </c>
      <c r="C328" s="144">
        <f t="shared" si="133"/>
        <v>0</v>
      </c>
      <c r="D328" s="136"/>
      <c r="E328" s="136"/>
      <c r="F328" s="78">
        <f ca="1">IF(AD327&gt;1,S$2,T$2)</f>
        <v>0.6</v>
      </c>
      <c r="G328" s="29">
        <f t="shared" ca="1" si="134"/>
        <v>235954.01276883995</v>
      </c>
      <c r="H328" s="8">
        <f t="shared" ca="1" si="142"/>
        <v>1675273.4906587636</v>
      </c>
      <c r="I328" s="8">
        <f t="shared" ca="1" si="143"/>
        <v>199328229.39956573</v>
      </c>
      <c r="J328" s="8">
        <f t="shared" ca="1" si="144"/>
        <v>15151.605331019968</v>
      </c>
      <c r="K328" s="12">
        <f t="shared" ca="1" si="145"/>
        <v>0.89465566527248996</v>
      </c>
      <c r="L328" s="48"/>
      <c r="M328" s="38">
        <f ca="1">IF(AND(I$2&gt;0,R321&lt;F321),0,IF(AND(N328&gt;=L$6,I$2&gt;0),0,IF(OR(AND(N328&gt;=C$1,N328&lt;D$1),N328&gt;=E$1),0,1)))</f>
        <v>0</v>
      </c>
      <c r="N328" s="178">
        <f t="shared" si="131"/>
        <v>44235</v>
      </c>
      <c r="O328" s="11">
        <f t="shared" ca="1" si="135"/>
        <v>0.5862594982340168</v>
      </c>
      <c r="P328" s="11" t="str">
        <f t="shared" si="136"/>
        <v/>
      </c>
      <c r="Q328" s="11">
        <f t="shared" ca="1" si="146"/>
        <v>0.75</v>
      </c>
      <c r="R328" s="32">
        <f t="shared" ca="1" si="147"/>
        <v>2.4265453240122557E-2</v>
      </c>
      <c r="S328" s="32">
        <v>4.9715179503981278E-4</v>
      </c>
      <c r="T328" s="32">
        <f t="shared" ca="1" si="137"/>
        <v>4.9272749725257749E-3</v>
      </c>
      <c r="U328" s="32">
        <f t="shared" si="138"/>
        <v>0.14084507042253522</v>
      </c>
      <c r="V328" s="32">
        <f t="shared" si="148"/>
        <v>0.75</v>
      </c>
      <c r="W328" s="8">
        <f t="shared" ca="1" si="139"/>
        <v>112703.53828621293</v>
      </c>
      <c r="X328" s="8">
        <f t="shared" ca="1" si="151"/>
        <v>197765659.44719315</v>
      </c>
      <c r="Y328" s="22">
        <f t="shared" ca="1" si="140"/>
        <v>0.4137405017659832</v>
      </c>
      <c r="Z328" s="8">
        <f t="shared" ca="1" si="149"/>
        <v>1675273.4906587636</v>
      </c>
      <c r="AA328" s="12">
        <f t="shared" ca="1" si="150"/>
        <v>1.1428281613311717</v>
      </c>
      <c r="AB328" s="158">
        <f t="shared" si="152"/>
        <v>197200</v>
      </c>
      <c r="AC328" s="160">
        <f t="shared" si="153"/>
        <v>2.0280000000000395E-2</v>
      </c>
      <c r="AD328" s="162">
        <f t="shared" ca="1" si="154"/>
        <v>0.89499938015582803</v>
      </c>
      <c r="AE328" s="162">
        <f t="shared" ca="1" si="155"/>
        <v>0.69159025513023908</v>
      </c>
      <c r="AF328" s="85">
        <v>6.0062115335341891E-4</v>
      </c>
      <c r="AG328" s="85">
        <v>1.0119701472088124E-2</v>
      </c>
      <c r="AH328" s="85">
        <v>6.2595864110312428E-4</v>
      </c>
    </row>
    <row r="329" spans="1:34">
      <c r="A329" s="7">
        <f t="shared" si="132"/>
        <v>44236</v>
      </c>
      <c r="B329" s="8">
        <f t="shared" ca="1" si="141"/>
        <v>28089476.906571615</v>
      </c>
      <c r="C329" s="144">
        <f t="shared" si="133"/>
        <v>0</v>
      </c>
      <c r="D329" s="136"/>
      <c r="E329" s="136"/>
      <c r="F329" s="78">
        <f ca="1">IF(AD328&gt;1,0,IF(AE328&gt;=1,U$2,T$2))</f>
        <v>0.6</v>
      </c>
      <c r="G329" s="29">
        <f t="shared" ca="1" si="134"/>
        <v>235158.67457257942</v>
      </c>
      <c r="H329" s="8">
        <f t="shared" ca="1" si="142"/>
        <v>1669626.5894653138</v>
      </c>
      <c r="I329" s="8">
        <f t="shared" ca="1" si="143"/>
        <v>199435286.0366585</v>
      </c>
      <c r="J329" s="8">
        <f t="shared" ca="1" si="144"/>
        <v>15078.399590530007</v>
      </c>
      <c r="K329" s="12">
        <f t="shared" ca="1" si="145"/>
        <v>0.8939720150365823</v>
      </c>
      <c r="L329" s="48"/>
      <c r="M329" s="38">
        <f ca="1">IF(AND(I$2&gt;0,R322&lt;F322-0.02),0,IF(AND(N329&gt;=L$7,I$2&gt;0),0,IF(OR(AND(N329&gt;=C$1,N329&lt;D$1),N329&gt;=E$1),0,1)))</f>
        <v>0</v>
      </c>
      <c r="N329" s="178">
        <f t="shared" si="131"/>
        <v>44236</v>
      </c>
      <c r="O329" s="11">
        <f t="shared" ca="1" si="135"/>
        <v>0.58657437069605445</v>
      </c>
      <c r="P329" s="11" t="str">
        <f t="shared" si="136"/>
        <v/>
      </c>
      <c r="Q329" s="11">
        <f t="shared" ca="1" si="146"/>
        <v>0.75</v>
      </c>
      <c r="R329" s="32">
        <f t="shared" ca="1" si="147"/>
        <v>2.4111205873897854E-2</v>
      </c>
      <c r="S329" s="32">
        <v>4.9714133251712222E-4</v>
      </c>
      <c r="T329" s="32">
        <f t="shared" ca="1" si="137"/>
        <v>4.9106664396038639E-3</v>
      </c>
      <c r="U329" s="32">
        <f t="shared" si="138"/>
        <v>0.14084507042253522</v>
      </c>
      <c r="V329" s="32">
        <f t="shared" si="148"/>
        <v>0.75</v>
      </c>
      <c r="W329" s="8">
        <f t="shared" ca="1" si="139"/>
        <v>111023.0898861657</v>
      </c>
      <c r="X329" s="8">
        <f t="shared" ca="1" si="151"/>
        <v>197876682.5370793</v>
      </c>
      <c r="Y329" s="22">
        <f t="shared" ca="1" si="140"/>
        <v>0.41342562930394555</v>
      </c>
      <c r="Z329" s="8">
        <f t="shared" ca="1" si="149"/>
        <v>1669626.5894653138</v>
      </c>
      <c r="AA329" s="12">
        <f t="shared" ca="1" si="150"/>
        <v>1.1428281613311717</v>
      </c>
      <c r="AB329" s="158">
        <f t="shared" si="152"/>
        <v>197500</v>
      </c>
      <c r="AC329" s="160">
        <f t="shared" si="153"/>
        <v>2.0250000000000396E-2</v>
      </c>
      <c r="AD329" s="162">
        <f t="shared" ca="1" si="154"/>
        <v>0.89431384015453608</v>
      </c>
      <c r="AE329" s="162">
        <f t="shared" ca="1" si="155"/>
        <v>0.69159025513023908</v>
      </c>
      <c r="AF329" s="85">
        <v>6.0060157996590579E-4</v>
      </c>
      <c r="AG329" s="85">
        <v>1.0113633612062106E-2</v>
      </c>
      <c r="AH329" s="85">
        <v>6.259317463164581E-4</v>
      </c>
    </row>
    <row r="330" spans="1:34">
      <c r="A330" s="7">
        <f t="shared" si="132"/>
        <v>44237</v>
      </c>
      <c r="B330" s="8">
        <f t="shared" ca="1" si="141"/>
        <v>28104492.997583114</v>
      </c>
      <c r="C330" s="144">
        <f t="shared" si="133"/>
        <v>0</v>
      </c>
      <c r="D330" s="136"/>
      <c r="E330" s="136"/>
      <c r="F330" s="78">
        <f ca="1">IF(AD329&gt;1,S$2,T$2)</f>
        <v>0.6</v>
      </c>
      <c r="G330" s="29">
        <f t="shared" ca="1" si="134"/>
        <v>234537.71067053359</v>
      </c>
      <c r="H330" s="8">
        <f t="shared" ca="1" si="142"/>
        <v>1665217.7457607884</v>
      </c>
      <c r="I330" s="8">
        <f t="shared" ca="1" si="143"/>
        <v>199541900.28284013</v>
      </c>
      <c r="J330" s="8">
        <f t="shared" ca="1" si="144"/>
        <v>15016.091011498625</v>
      </c>
      <c r="K330" s="12">
        <f t="shared" ca="1" si="145"/>
        <v>0.89329166789105052</v>
      </c>
      <c r="L330" s="48"/>
      <c r="M330" s="38">
        <f ca="1">IF(AND(I$2&gt;0,R323&lt;F323-0.04),0,IF(AND(N330&gt;=L$8,I$2&gt;0),0,IF(OR(AND(N330&gt;=C$1,N330&lt;D$1),N330&gt;=E$1),0,1)))</f>
        <v>0</v>
      </c>
      <c r="N330" s="178">
        <f t="shared" si="131"/>
        <v>44237</v>
      </c>
      <c r="O330" s="11">
        <f t="shared" ca="1" si="135"/>
        <v>0.58688794200835337</v>
      </c>
      <c r="P330" s="11" t="str">
        <f t="shared" si="136"/>
        <v/>
      </c>
      <c r="Q330" s="11">
        <f t="shared" ca="1" si="146"/>
        <v>0.75</v>
      </c>
      <c r="R330" s="32">
        <f t="shared" ca="1" si="147"/>
        <v>2.3975492971477667E-2</v>
      </c>
      <c r="S330" s="32">
        <v>4.9713087158484784E-4</v>
      </c>
      <c r="T330" s="32">
        <f t="shared" ca="1" si="137"/>
        <v>4.8976992522376129E-3</v>
      </c>
      <c r="U330" s="32">
        <f t="shared" si="138"/>
        <v>0.14084507042253522</v>
      </c>
      <c r="V330" s="32">
        <f t="shared" si="148"/>
        <v>0.75</v>
      </c>
      <c r="W330" s="8">
        <f t="shared" ca="1" si="139"/>
        <v>109375.62341658882</v>
      </c>
      <c r="X330" s="8">
        <f t="shared" ca="1" si="151"/>
        <v>197986058.16049591</v>
      </c>
      <c r="Y330" s="22">
        <f t="shared" ca="1" si="140"/>
        <v>0.41311205799164663</v>
      </c>
      <c r="Z330" s="8">
        <f t="shared" ca="1" si="149"/>
        <v>1665217.7457607884</v>
      </c>
      <c r="AA330" s="12">
        <f t="shared" ca="1" si="150"/>
        <v>1.1428281613311717</v>
      </c>
      <c r="AB330" s="158">
        <f t="shared" si="152"/>
        <v>197800</v>
      </c>
      <c r="AC330" s="160">
        <f t="shared" si="153"/>
        <v>2.0220000000000397E-2</v>
      </c>
      <c r="AD330" s="162">
        <f t="shared" ca="1" si="154"/>
        <v>0.89363184146381647</v>
      </c>
      <c r="AE330" s="162">
        <f t="shared" ca="1" si="155"/>
        <v>0.69159025513023908</v>
      </c>
      <c r="AF330" s="85">
        <v>6.0058038010778496E-4</v>
      </c>
      <c r="AG330" s="85">
        <v>1.0107584334270742E-2</v>
      </c>
      <c r="AH330" s="85">
        <v>6.2590485750996184E-4</v>
      </c>
    </row>
    <row r="331" spans="1:34">
      <c r="A331" s="7">
        <f t="shared" si="132"/>
        <v>44238</v>
      </c>
      <c r="B331" s="8">
        <f t="shared" ca="1" si="141"/>
        <v>28119458.039207987</v>
      </c>
      <c r="C331" s="144">
        <f t="shared" si="133"/>
        <v>0</v>
      </c>
      <c r="D331" s="136"/>
      <c r="E331" s="136"/>
      <c r="F331" s="78">
        <f ca="1">IF(AD330&gt;1,0,IF(AE330&gt;=1,U$2,T$2))</f>
        <v>0.6</v>
      </c>
      <c r="G331" s="29">
        <f t="shared" ca="1" si="134"/>
        <v>234097.73491278899</v>
      </c>
      <c r="H331" s="8">
        <f t="shared" ca="1" si="142"/>
        <v>1662093.9178808017</v>
      </c>
      <c r="I331" s="8">
        <f t="shared" ca="1" si="143"/>
        <v>199648152.07837674</v>
      </c>
      <c r="J331" s="8">
        <f t="shared" ca="1" si="144"/>
        <v>14965.041624873544</v>
      </c>
      <c r="K331" s="12">
        <f t="shared" ca="1" si="145"/>
        <v>0.89261413214891983</v>
      </c>
      <c r="L331" s="48"/>
      <c r="M331" s="38">
        <f ca="1">IF(AND(I$2&gt;0,R324&lt;F324-0.06),0,IF(AND(N331&gt;=L$9,I$2&gt;0),0,IF(OR(AND(N331&gt;=C$1,N331&lt;D$1),N331&gt;=E$1),0,1)))</f>
        <v>0</v>
      </c>
      <c r="N331" s="178">
        <f t="shared" si="131"/>
        <v>44238</v>
      </c>
      <c r="O331" s="11">
        <f t="shared" ca="1" si="135"/>
        <v>0.5872004472893434</v>
      </c>
      <c r="P331" s="11" t="str">
        <f t="shared" si="136"/>
        <v/>
      </c>
      <c r="Q331" s="11">
        <f t="shared" ca="1" si="146"/>
        <v>0.75</v>
      </c>
      <c r="R331" s="32">
        <f t="shared" ca="1" si="147"/>
        <v>2.3858825178643631E-2</v>
      </c>
      <c r="S331" s="32">
        <v>4.971204122426417E-4</v>
      </c>
      <c r="T331" s="32">
        <f t="shared" ca="1" si="137"/>
        <v>4.8885115231788283E-3</v>
      </c>
      <c r="U331" s="32">
        <f t="shared" si="138"/>
        <v>0.14084507042253522</v>
      </c>
      <c r="V331" s="32">
        <f t="shared" si="148"/>
        <v>0.75</v>
      </c>
      <c r="W331" s="8">
        <f t="shared" ca="1" si="139"/>
        <v>107760.73105945415</v>
      </c>
      <c r="X331" s="8">
        <f t="shared" ca="1" si="151"/>
        <v>198093818.89155537</v>
      </c>
      <c r="Y331" s="22">
        <f t="shared" ca="1" si="140"/>
        <v>0.4127995527106566</v>
      </c>
      <c r="Z331" s="8">
        <f t="shared" ca="1" si="149"/>
        <v>1662093.9178808017</v>
      </c>
      <c r="AA331" s="12">
        <f t="shared" ca="1" si="150"/>
        <v>1.1428281613311717</v>
      </c>
      <c r="AB331" s="158">
        <f t="shared" si="152"/>
        <v>198100</v>
      </c>
      <c r="AC331" s="160">
        <f t="shared" si="153"/>
        <v>2.0190000000000399E-2</v>
      </c>
      <c r="AD331" s="162">
        <f t="shared" ca="1" si="154"/>
        <v>0.89295290001998517</v>
      </c>
      <c r="AE331" s="162">
        <f t="shared" ca="1" si="155"/>
        <v>0.69159025513023908</v>
      </c>
      <c r="AF331" s="85">
        <v>6.0055772753928548E-4</v>
      </c>
      <c r="AG331" s="85">
        <v>1.0101553548937532E-2</v>
      </c>
      <c r="AH331" s="85">
        <v>6.2587797468156956E-4</v>
      </c>
    </row>
    <row r="332" spans="1:34">
      <c r="A332" s="7">
        <f t="shared" si="132"/>
        <v>44239</v>
      </c>
      <c r="B332" s="8">
        <f t="shared" ca="1" si="141"/>
        <v>28134383.678242788</v>
      </c>
      <c r="C332" s="144">
        <f t="shared" si="133"/>
        <v>0</v>
      </c>
      <c r="D332" s="136"/>
      <c r="E332" s="136"/>
      <c r="F332" s="78">
        <f ca="1">IF(AD331&gt;1,S$2,T$2)</f>
        <v>0.6</v>
      </c>
      <c r="G332" s="29">
        <f t="shared" ca="1" si="134"/>
        <v>233845.80619273678</v>
      </c>
      <c r="H332" s="8">
        <f t="shared" ca="1" si="142"/>
        <v>1660305.2239684311</v>
      </c>
      <c r="I332" s="8">
        <f t="shared" ca="1" si="143"/>
        <v>199754124.11552382</v>
      </c>
      <c r="J332" s="8">
        <f t="shared" ca="1" si="144"/>
        <v>14925.639034800502</v>
      </c>
      <c r="K332" s="12">
        <f t="shared" ca="1" si="145"/>
        <v>0.89193889978814345</v>
      </c>
      <c r="L332" s="48"/>
      <c r="M332" s="39">
        <f ca="1">IF(AND(I$2&gt;0,R325&lt;F325-0.1),0,IF(AND(N332&gt;=L$10,I$2&gt;0),0,IF(OR(AND(N332&gt;=C$1,N332&lt;D$1),N332&gt;=E$1),0,1)))</f>
        <v>0</v>
      </c>
      <c r="N332" s="178">
        <f t="shared" si="131"/>
        <v>44239</v>
      </c>
      <c r="O332" s="11">
        <f t="shared" ca="1" si="135"/>
        <v>0.58751212975154066</v>
      </c>
      <c r="P332" s="11" t="str">
        <f t="shared" si="136"/>
        <v/>
      </c>
      <c r="Q332" s="11">
        <f t="shared" ca="1" si="146"/>
        <v>0.75</v>
      </c>
      <c r="R332" s="32">
        <f t="shared" ca="1" si="147"/>
        <v>2.3761751274423724E-2</v>
      </c>
      <c r="S332" s="32">
        <v>4.971099544901561E-4</v>
      </c>
      <c r="T332" s="32">
        <f t="shared" ca="1" si="137"/>
        <v>4.8832506587306798E-3</v>
      </c>
      <c r="U332" s="32">
        <f t="shared" si="138"/>
        <v>0.14084507042253522</v>
      </c>
      <c r="V332" s="32">
        <f t="shared" si="148"/>
        <v>0.75</v>
      </c>
      <c r="W332" s="8">
        <f t="shared" ca="1" si="139"/>
        <v>106177.99886012872</v>
      </c>
      <c r="X332" s="8">
        <f t="shared" ca="1" si="151"/>
        <v>198199996.89041549</v>
      </c>
      <c r="Y332" s="22">
        <f t="shared" ca="1" si="140"/>
        <v>0.41248787024845934</v>
      </c>
      <c r="Z332" s="8">
        <f t="shared" ca="1" si="149"/>
        <v>1660305.2239684311</v>
      </c>
      <c r="AA332" s="12">
        <f t="shared" ca="1" si="150"/>
        <v>1.1428281613311717</v>
      </c>
      <c r="AB332" s="158">
        <f t="shared" si="152"/>
        <v>198400</v>
      </c>
      <c r="AC332" s="160">
        <f t="shared" si="153"/>
        <v>2.01600000000004E-2</v>
      </c>
      <c r="AD332" s="162">
        <f t="shared" ca="1" si="154"/>
        <v>0.89227651596853164</v>
      </c>
      <c r="AE332" s="162">
        <f t="shared" ca="1" si="155"/>
        <v>0.69159025513023908</v>
      </c>
      <c r="AF332" s="85">
        <v>6.0053381086696926E-4</v>
      </c>
      <c r="AG332" s="85">
        <v>1.0095541166895459E-2</v>
      </c>
      <c r="AH332" s="85">
        <v>6.2585109782921659E-4</v>
      </c>
    </row>
    <row r="333" spans="1:34">
      <c r="A333" s="7">
        <f t="shared" si="132"/>
        <v>44240</v>
      </c>
      <c r="B333" s="8">
        <f t="shared" ca="1" si="141"/>
        <v>28149281.976178188</v>
      </c>
      <c r="C333" s="144">
        <f t="shared" si="133"/>
        <v>0</v>
      </c>
      <c r="D333" s="136"/>
      <c r="E333" s="136"/>
      <c r="F333" s="78">
        <f ca="1">IF(AD332&gt;1,0,IF(AE332&gt;=1,U$2,T$2))</f>
        <v>0.6</v>
      </c>
      <c r="G333" s="29">
        <f t="shared" ca="1" si="134"/>
        <v>233789.45640135961</v>
      </c>
      <c r="H333" s="8">
        <f t="shared" ca="1" si="142"/>
        <v>1659905.1404496531</v>
      </c>
      <c r="I333" s="8">
        <f t="shared" ca="1" si="143"/>
        <v>199859902.03086516</v>
      </c>
      <c r="J333" s="8">
        <f t="shared" ca="1" si="144"/>
        <v>14898.297935401506</v>
      </c>
      <c r="K333" s="12">
        <f t="shared" ca="1" si="145"/>
        <v>0.89126544529772578</v>
      </c>
      <c r="L333" s="48"/>
      <c r="M333" s="47">
        <f ca="1">IF(AND(I$2&gt;0,R326&lt;F326-0.12),0,IF(AND(N333&gt;=L$4,I$2&gt;0),0,IF(OR(AND(N333&gt;=C$1,N333&lt;D$1),N333&gt;=E$1),0,1)))</f>
        <v>0</v>
      </c>
      <c r="N333" s="178">
        <f t="shared" si="131"/>
        <v>44240</v>
      </c>
      <c r="O333" s="11">
        <f t="shared" ca="1" si="135"/>
        <v>0.5878232412672505</v>
      </c>
      <c r="P333" s="11" t="str">
        <f t="shared" si="136"/>
        <v/>
      </c>
      <c r="Q333" s="11">
        <f t="shared" ca="1" si="146"/>
        <v>0.75</v>
      </c>
      <c r="R333" s="32">
        <f t="shared" ca="1" si="147"/>
        <v>2.3684860379262519E-2</v>
      </c>
      <c r="S333" s="32">
        <v>4.9709949832704291E-4</v>
      </c>
      <c r="T333" s="32">
        <f t="shared" ca="1" si="137"/>
        <v>4.8820739424989797E-3</v>
      </c>
      <c r="U333" s="32">
        <f t="shared" si="138"/>
        <v>0.14084507042253522</v>
      </c>
      <c r="V333" s="32">
        <f t="shared" si="148"/>
        <v>0.75</v>
      </c>
      <c r="W333" s="8">
        <f t="shared" ca="1" si="139"/>
        <v>104627.00665101547</v>
      </c>
      <c r="X333" s="8">
        <f t="shared" ca="1" si="151"/>
        <v>198304623.8970665</v>
      </c>
      <c r="Y333" s="22">
        <f t="shared" ca="1" si="140"/>
        <v>0.4121767587327495</v>
      </c>
      <c r="Z333" s="8">
        <f t="shared" ca="1" si="149"/>
        <v>1659905.1404496531</v>
      </c>
      <c r="AA333" s="12">
        <f t="shared" ca="1" si="150"/>
        <v>1.1428281613311717</v>
      </c>
      <c r="AB333" s="158">
        <f t="shared" si="152"/>
        <v>198700</v>
      </c>
      <c r="AC333" s="160">
        <f t="shared" si="153"/>
        <v>2.0130000000000401E-2</v>
      </c>
      <c r="AD333" s="162">
        <f t="shared" ca="1" si="154"/>
        <v>0.89160217254293461</v>
      </c>
      <c r="AE333" s="162">
        <f t="shared" ca="1" si="155"/>
        <v>0.69159025513023908</v>
      </c>
      <c r="AF333" s="85">
        <v>6.005088342755379E-4</v>
      </c>
      <c r="AG333" s="85">
        <v>1.0089547099581625E-2</v>
      </c>
      <c r="AH333" s="85">
        <v>6.2582422695083983E-4</v>
      </c>
    </row>
    <row r="334" spans="1:34">
      <c r="A334" s="7">
        <f t="shared" si="132"/>
        <v>44241</v>
      </c>
      <c r="B334" s="8">
        <f t="shared" ca="1" si="141"/>
        <v>28164165.437890008</v>
      </c>
      <c r="C334" s="144">
        <f t="shared" si="133"/>
        <v>0</v>
      </c>
      <c r="D334" s="136"/>
      <c r="E334" s="136"/>
      <c r="F334" s="78">
        <f ca="1">IF(AD333&gt;1,0,IF(AE333&gt;=1,U$2,T$2))</f>
        <v>0.6</v>
      </c>
      <c r="G334" s="29">
        <f t="shared" ca="1" si="134"/>
        <v>233936.71999331762</v>
      </c>
      <c r="H334" s="8">
        <f t="shared" ca="1" si="142"/>
        <v>1660950.711952555</v>
      </c>
      <c r="I334" s="8">
        <f t="shared" ca="1" si="143"/>
        <v>199965574.60901907</v>
      </c>
      <c r="J334" s="8">
        <f t="shared" ca="1" si="144"/>
        <v>14883.461711819358</v>
      </c>
      <c r="K334" s="12">
        <f t="shared" ca="1" si="145"/>
        <v>0.8905932244554029</v>
      </c>
      <c r="L334" s="48"/>
      <c r="M334" s="46">
        <f ca="1">IF(AND(I$2&gt;0,R327&lt;F327-0.12),0,IF(AND(N334&gt;=L$5,I$2&gt;0),0,IF(OR(AND(N334&gt;=C$1,N334&lt;D$1),N334&gt;=E$1),0,1)))</f>
        <v>0</v>
      </c>
      <c r="N334" s="178">
        <f t="shared" si="131"/>
        <v>44241</v>
      </c>
      <c r="O334" s="11">
        <f t="shared" ca="1" si="135"/>
        <v>0.58813404296770311</v>
      </c>
      <c r="P334" s="11" t="str">
        <f t="shared" si="136"/>
        <v/>
      </c>
      <c r="Q334" s="11">
        <f t="shared" ca="1" si="146"/>
        <v>0.75</v>
      </c>
      <c r="R334" s="32">
        <f t="shared" ca="1" si="147"/>
        <v>2.3628784280732552E-2</v>
      </c>
      <c r="S334" s="32">
        <v>4.9708904375295486E-4</v>
      </c>
      <c r="T334" s="32">
        <f t="shared" ca="1" si="137"/>
        <v>4.8851491528016325E-3</v>
      </c>
      <c r="U334" s="32">
        <f t="shared" si="138"/>
        <v>0.14084507042253522</v>
      </c>
      <c r="V334" s="32">
        <f t="shared" si="148"/>
        <v>0.75</v>
      </c>
      <c r="W334" s="8">
        <f t="shared" ca="1" si="139"/>
        <v>103107.32821840639</v>
      </c>
      <c r="X334" s="8">
        <f t="shared" ca="1" si="151"/>
        <v>198407731.2252849</v>
      </c>
      <c r="Y334" s="22">
        <f t="shared" ca="1" si="140"/>
        <v>0.41186595703229689</v>
      </c>
      <c r="Z334" s="8">
        <f t="shared" ca="1" si="149"/>
        <v>1660950.711952555</v>
      </c>
      <c r="AA334" s="12">
        <f t="shared" ca="1" si="150"/>
        <v>1.1428281613311717</v>
      </c>
      <c r="AB334" s="158">
        <f t="shared" si="152"/>
        <v>199000</v>
      </c>
      <c r="AC334" s="160">
        <f t="shared" si="153"/>
        <v>2.0100000000000402E-2</v>
      </c>
      <c r="AD334" s="162">
        <f t="shared" ca="1" si="154"/>
        <v>0.89092933487656434</v>
      </c>
      <c r="AE334" s="162">
        <f t="shared" ca="1" si="155"/>
        <v>0.69159025513023908</v>
      </c>
      <c r="AF334" s="85">
        <v>6.0048301828832167E-4</v>
      </c>
      <c r="AG334" s="85">
        <v>1.0083571259031948E-2</v>
      </c>
      <c r="AH334" s="85">
        <v>6.2579736204437797E-4</v>
      </c>
    </row>
    <row r="335" spans="1:34">
      <c r="A335" s="7">
        <f t="shared" si="132"/>
        <v>44242</v>
      </c>
      <c r="B335" s="8">
        <f t="shared" ca="1" si="141"/>
        <v>28179047.042016964</v>
      </c>
      <c r="C335" s="144">
        <f t="shared" si="133"/>
        <v>0</v>
      </c>
      <c r="D335" s="136"/>
      <c r="E335" s="136"/>
      <c r="F335" s="78">
        <f ca="1">IF(AD334&gt;1,S$2,T$2)</f>
        <v>0.6</v>
      </c>
      <c r="G335" s="29">
        <f t="shared" ca="1" si="134"/>
        <v>234296.16521627168</v>
      </c>
      <c r="H335" s="8">
        <f t="shared" ca="1" si="142"/>
        <v>1663502.7730355288</v>
      </c>
      <c r="I335" s="8">
        <f t="shared" ca="1" si="143"/>
        <v>200071233.99832046</v>
      </c>
      <c r="J335" s="8">
        <f t="shared" ca="1" si="144"/>
        <v>14881.604126954962</v>
      </c>
      <c r="K335" s="12">
        <f t="shared" ca="1" si="145"/>
        <v>0.88992167303308745</v>
      </c>
      <c r="L335" s="48"/>
      <c r="M335" s="38">
        <f ca="1">IF(AND(I$2&gt;0,R328&lt;F328),0,IF(AND(N335&gt;=L$6,I$2&gt;0),0,IF(OR(AND(N335&gt;=C$1,N335&lt;D$1),N335&gt;=E$1),0,1)))</f>
        <v>0</v>
      </c>
      <c r="N335" s="178">
        <f t="shared" si="131"/>
        <v>44242</v>
      </c>
      <c r="O335" s="11">
        <f t="shared" ca="1" si="135"/>
        <v>0.5884448058774131</v>
      </c>
      <c r="P335" s="11" t="str">
        <f t="shared" si="136"/>
        <v/>
      </c>
      <c r="Q335" s="11">
        <f t="shared" ca="1" si="146"/>
        <v>0.75</v>
      </c>
      <c r="R335" s="32">
        <f t="shared" ca="1" si="147"/>
        <v>2.3594199879029939E-2</v>
      </c>
      <c r="S335" s="32">
        <v>4.9707859076754391E-4</v>
      </c>
      <c r="T335" s="32">
        <f t="shared" ca="1" si="137"/>
        <v>4.8926552148103788E-3</v>
      </c>
      <c r="U335" s="32">
        <f t="shared" si="138"/>
        <v>0.14084507042253522</v>
      </c>
      <c r="V335" s="32">
        <f t="shared" si="148"/>
        <v>0.75</v>
      </c>
      <c r="W335" s="8">
        <f t="shared" ca="1" si="139"/>
        <v>112188.6307810757</v>
      </c>
      <c r="X335" s="8">
        <f t="shared" ca="1" si="151"/>
        <v>198519919.85606599</v>
      </c>
      <c r="Y335" s="22">
        <f t="shared" ca="1" si="140"/>
        <v>0.4115551941225869</v>
      </c>
      <c r="Z335" s="8">
        <f t="shared" ca="1" si="149"/>
        <v>1663502.7730355288</v>
      </c>
      <c r="AA335" s="12">
        <f t="shared" ca="1" si="150"/>
        <v>1.1428281613311717</v>
      </c>
      <c r="AB335" s="158">
        <f t="shared" si="152"/>
        <v>199300</v>
      </c>
      <c r="AC335" s="160">
        <f t="shared" si="153"/>
        <v>2.0070000000000403E-2</v>
      </c>
      <c r="AD335" s="162">
        <f t="shared" ca="1" si="154"/>
        <v>0.89025744874424517</v>
      </c>
      <c r="AE335" s="162">
        <f t="shared" ca="1" si="155"/>
        <v>0.69159025513023908</v>
      </c>
      <c r="AF335" s="85">
        <v>6.0045660055746744E-4</v>
      </c>
      <c r="AG335" s="85">
        <v>1.0077613557875922E-2</v>
      </c>
      <c r="AH335" s="85">
        <v>6.2577050310777028E-4</v>
      </c>
    </row>
    <row r="336" spans="1:34">
      <c r="A336" s="7">
        <f t="shared" si="132"/>
        <v>44243</v>
      </c>
      <c r="B336" s="8">
        <f t="shared" ca="1" si="141"/>
        <v>28193940.273112286</v>
      </c>
      <c r="C336" s="144">
        <f t="shared" si="133"/>
        <v>0</v>
      </c>
      <c r="D336" s="136"/>
      <c r="E336" s="136"/>
      <c r="F336" s="78">
        <f ca="1">IF(AD335&gt;1,0,IF(AE335&gt;=1,U$2,T$2))</f>
        <v>0.6</v>
      </c>
      <c r="G336" s="29">
        <f t="shared" ca="1" si="134"/>
        <v>233388.1807086248</v>
      </c>
      <c r="H336" s="8">
        <f t="shared" ca="1" si="142"/>
        <v>1657056.083031236</v>
      </c>
      <c r="I336" s="8">
        <f t="shared" ca="1" si="143"/>
        <v>200176975.93909726</v>
      </c>
      <c r="J336" s="8">
        <f t="shared" ca="1" si="144"/>
        <v>14893.231095321513</v>
      </c>
      <c r="K336" s="12">
        <f t="shared" ca="1" si="145"/>
        <v>0.88925020542620281</v>
      </c>
      <c r="L336" s="48"/>
      <c r="M336" s="38">
        <f ca="1">IF(AND(I$2&gt;0,R329&lt;F329-0.02),0,IF(AND(N336&gt;=L$7,I$2&gt;0),0,IF(OR(AND(N336&gt;=C$1,N336&lt;D$1),N336&gt;=E$1),0,1)))</f>
        <v>0</v>
      </c>
      <c r="N336" s="178">
        <f t="shared" si="131"/>
        <v>44243</v>
      </c>
      <c r="O336" s="11">
        <f t="shared" ca="1" si="135"/>
        <v>0.58875581158558021</v>
      </c>
      <c r="P336" s="11" t="str">
        <f t="shared" si="136"/>
        <v/>
      </c>
      <c r="Q336" s="11">
        <f t="shared" ca="1" si="146"/>
        <v>0.75</v>
      </c>
      <c r="R336" s="32">
        <f t="shared" ca="1" si="147"/>
        <v>2.3432360427860399E-2</v>
      </c>
      <c r="S336" s="32">
        <v>4.9706813937046301E-4</v>
      </c>
      <c r="T336" s="32">
        <f t="shared" ca="1" si="137"/>
        <v>4.8736943618565764E-3</v>
      </c>
      <c r="U336" s="32">
        <f t="shared" si="138"/>
        <v>0.14084507042253522</v>
      </c>
      <c r="V336" s="32">
        <f t="shared" si="148"/>
        <v>0.75</v>
      </c>
      <c r="W336" s="8">
        <f t="shared" ca="1" si="139"/>
        <v>111257.22522085684</v>
      </c>
      <c r="X336" s="8">
        <f t="shared" ca="1" si="151"/>
        <v>198631177.08128685</v>
      </c>
      <c r="Y336" s="22">
        <f t="shared" ca="1" si="140"/>
        <v>0.41124418841441979</v>
      </c>
      <c r="Z336" s="8">
        <f t="shared" ca="1" si="149"/>
        <v>1657056.083031236</v>
      </c>
      <c r="AA336" s="12">
        <f t="shared" ca="1" si="150"/>
        <v>1.1428281613311717</v>
      </c>
      <c r="AB336" s="158">
        <f t="shared" si="152"/>
        <v>199600</v>
      </c>
      <c r="AC336" s="160">
        <f t="shared" si="153"/>
        <v>2.0040000000000405E-2</v>
      </c>
      <c r="AD336" s="162">
        <f t="shared" ca="1" si="154"/>
        <v>0.88958593922964513</v>
      </c>
      <c r="AE336" s="162">
        <f t="shared" ca="1" si="155"/>
        <v>0.69159025513023908</v>
      </c>
      <c r="AF336" s="85">
        <v>6.0042962571821485E-4</v>
      </c>
      <c r="AG336" s="85">
        <v>1.007167390933141E-2</v>
      </c>
      <c r="AH336" s="85">
        <v>6.2574365013895808E-4</v>
      </c>
    </row>
    <row r="337" spans="1:34">
      <c r="A337" s="7">
        <f t="shared" si="132"/>
        <v>44244</v>
      </c>
      <c r="B337" s="8">
        <f t="shared" ca="1" si="141"/>
        <v>28208764.593657941</v>
      </c>
      <c r="C337" s="144">
        <f t="shared" si="133"/>
        <v>0</v>
      </c>
      <c r="D337" s="136"/>
      <c r="E337" s="136"/>
      <c r="F337" s="78">
        <f ca="1">IF(AD336&gt;1,S$2,T$2)</f>
        <v>0.6</v>
      </c>
      <c r="G337" s="29">
        <f t="shared" ca="1" si="134"/>
        <v>232542.46953303396</v>
      </c>
      <c r="H337" s="8">
        <f t="shared" ca="1" si="142"/>
        <v>1651051.533684541</v>
      </c>
      <c r="I337" s="8">
        <f t="shared" ca="1" si="143"/>
        <v>200282228.61497143</v>
      </c>
      <c r="J337" s="8">
        <f t="shared" ca="1" si="144"/>
        <v>14824.320545656597</v>
      </c>
      <c r="K337" s="12">
        <f t="shared" ca="1" si="145"/>
        <v>0.88857821320298247</v>
      </c>
      <c r="L337" s="48"/>
      <c r="M337" s="38">
        <f ca="1">IF(AND(I$2&gt;0,R330&lt;F330-0.04),0,IF(AND(N337&gt;=L$8,I$2&gt;0),0,IF(OR(AND(N337&gt;=C$1,N337&lt;D$1),N337&gt;=E$1),0,1)))</f>
        <v>0</v>
      </c>
      <c r="N337" s="178">
        <f t="shared" si="131"/>
        <v>44244</v>
      </c>
      <c r="O337" s="11">
        <f t="shared" ca="1" si="135"/>
        <v>0.5890653782793277</v>
      </c>
      <c r="P337" s="11" t="str">
        <f t="shared" si="136"/>
        <v/>
      </c>
      <c r="Q337" s="11">
        <f t="shared" ca="1" si="146"/>
        <v>0.75</v>
      </c>
      <c r="R337" s="32">
        <f t="shared" ca="1" si="147"/>
        <v>2.3277512833197119E-2</v>
      </c>
      <c r="S337" s="32">
        <v>4.9705768956136457E-4</v>
      </c>
      <c r="T337" s="32">
        <f t="shared" ca="1" si="137"/>
        <v>4.8560339226015915E-3</v>
      </c>
      <c r="U337" s="32">
        <f t="shared" si="138"/>
        <v>0.14084507042253522</v>
      </c>
      <c r="V337" s="32">
        <f t="shared" si="148"/>
        <v>0.75</v>
      </c>
      <c r="W337" s="8">
        <f t="shared" ca="1" si="139"/>
        <v>110383.52069132611</v>
      </c>
      <c r="X337" s="8">
        <f t="shared" ca="1" si="151"/>
        <v>198741560.60197818</v>
      </c>
      <c r="Y337" s="22">
        <f t="shared" ca="1" si="140"/>
        <v>0.4109346217206723</v>
      </c>
      <c r="Z337" s="8">
        <f t="shared" ca="1" si="149"/>
        <v>1651051.533684541</v>
      </c>
      <c r="AA337" s="12">
        <f t="shared" ca="1" si="150"/>
        <v>1.1428281613311717</v>
      </c>
      <c r="AB337" s="158">
        <f t="shared" si="152"/>
        <v>199900</v>
      </c>
      <c r="AC337" s="160">
        <f t="shared" si="153"/>
        <v>2.0010000000000406E-2</v>
      </c>
      <c r="AD337" s="162">
        <f t="shared" ca="1" si="154"/>
        <v>0.88891420931459264</v>
      </c>
      <c r="AE337" s="162">
        <f t="shared" ca="1" si="155"/>
        <v>0.69159025513023908</v>
      </c>
      <c r="AF337" s="85">
        <v>6.0040213748610322E-4</v>
      </c>
      <c r="AG337" s="85">
        <v>1.0065752227199522E-2</v>
      </c>
      <c r="AH337" s="85">
        <v>6.2571680313588366E-4</v>
      </c>
    </row>
    <row r="338" spans="1:34">
      <c r="A338" s="7">
        <f t="shared" si="132"/>
        <v>44245</v>
      </c>
      <c r="B338" s="8">
        <f t="shared" ca="1" si="141"/>
        <v>28223524.03452019</v>
      </c>
      <c r="C338" s="144">
        <f t="shared" si="133"/>
        <v>0</v>
      </c>
      <c r="D338" s="136"/>
      <c r="E338" s="136"/>
      <c r="F338" s="78">
        <f ca="1">IF(AD337&gt;1,0,IF(AE337&gt;=1,U$2,T$2))</f>
        <v>0.6</v>
      </c>
      <c r="G338" s="29">
        <f t="shared" ca="1" si="134"/>
        <v>231754.93565002477</v>
      </c>
      <c r="H338" s="8">
        <f t="shared" ca="1" si="142"/>
        <v>1645460.0431151758</v>
      </c>
      <c r="I338" s="8">
        <f t="shared" ca="1" si="143"/>
        <v>200387020.64509338</v>
      </c>
      <c r="J338" s="8">
        <f t="shared" ca="1" si="144"/>
        <v>14759.440862248022</v>
      </c>
      <c r="K338" s="12">
        <f t="shared" ca="1" si="145"/>
        <v>0.88790933026834962</v>
      </c>
      <c r="L338" s="48"/>
      <c r="M338" s="38">
        <f ca="1">IF(AND(I$2&gt;0,R331&lt;F331-0.06),0,IF(AND(N338&gt;=L$9,I$2&gt;0),0,IF(OR(AND(N338&gt;=C$1,N338&lt;D$1),N338&gt;=E$1),0,1)))</f>
        <v>0</v>
      </c>
      <c r="N338" s="178">
        <f t="shared" si="131"/>
        <v>44245</v>
      </c>
      <c r="O338" s="11">
        <f t="shared" ca="1" si="135"/>
        <v>0.58937359013262758</v>
      </c>
      <c r="P338" s="11" t="str">
        <f t="shared" si="136"/>
        <v/>
      </c>
      <c r="Q338" s="11">
        <f t="shared" ca="1" si="146"/>
        <v>0.75</v>
      </c>
      <c r="R338" s="32">
        <f t="shared" ca="1" si="147"/>
        <v>2.3129188882555388E-2</v>
      </c>
      <c r="S338" s="32">
        <v>4.9704724133990132E-4</v>
      </c>
      <c r="T338" s="32">
        <f t="shared" ca="1" si="137"/>
        <v>4.839588362103458E-3</v>
      </c>
      <c r="U338" s="32">
        <f t="shared" si="138"/>
        <v>0.14084507042253522</v>
      </c>
      <c r="V338" s="32">
        <f t="shared" si="148"/>
        <v>0.75</v>
      </c>
      <c r="W338" s="8">
        <f t="shared" ca="1" si="139"/>
        <v>109576.70525516674</v>
      </c>
      <c r="X338" s="8">
        <f t="shared" ca="1" si="151"/>
        <v>198851137.30723336</v>
      </c>
      <c r="Y338" s="22">
        <f t="shared" ca="1" si="140"/>
        <v>0.41062640986737242</v>
      </c>
      <c r="Z338" s="8">
        <f t="shared" ca="1" si="149"/>
        <v>1645460.0431151758</v>
      </c>
      <c r="AA338" s="12">
        <f t="shared" ca="1" si="150"/>
        <v>1.1428281613311717</v>
      </c>
      <c r="AB338" s="158">
        <f t="shared" si="152"/>
        <v>200200</v>
      </c>
      <c r="AC338" s="160">
        <f t="shared" si="153"/>
        <v>1.9980000000000407E-2</v>
      </c>
      <c r="AD338" s="162">
        <f t="shared" ca="1" si="154"/>
        <v>0.88824377173566604</v>
      </c>
      <c r="AE338" s="162">
        <f t="shared" ca="1" si="155"/>
        <v>0.69159025513023908</v>
      </c>
      <c r="AF338" s="85">
        <v>6.0037417846375656E-4</v>
      </c>
      <c r="AG338" s="85">
        <v>1.0059848425859528E-2</v>
      </c>
      <c r="AH338" s="85">
        <v>6.2568996209649039E-4</v>
      </c>
    </row>
    <row r="339" spans="1:34">
      <c r="A339" s="7">
        <f t="shared" si="132"/>
        <v>44246</v>
      </c>
      <c r="B339" s="8">
        <f t="shared" ca="1" si="141"/>
        <v>28238222.418070149</v>
      </c>
      <c r="C339" s="144">
        <f t="shared" si="133"/>
        <v>0</v>
      </c>
      <c r="D339" s="136"/>
      <c r="E339" s="136"/>
      <c r="F339" s="78">
        <f ca="1">IF(AD338&gt;1,S$2,T$2)</f>
        <v>0.6</v>
      </c>
      <c r="G339" s="29">
        <f t="shared" ca="1" si="134"/>
        <v>231019.98043164841</v>
      </c>
      <c r="H339" s="8">
        <f t="shared" ca="1" si="142"/>
        <v>1640241.8610647037</v>
      </c>
      <c r="I339" s="8">
        <f t="shared" ca="1" si="143"/>
        <v>200491379.16829807</v>
      </c>
      <c r="J339" s="8">
        <f t="shared" ca="1" si="144"/>
        <v>14698.383549956996</v>
      </c>
      <c r="K339" s="12">
        <f t="shared" ca="1" si="145"/>
        <v>0.88724337474701076</v>
      </c>
      <c r="L339" s="48"/>
      <c r="M339" s="39">
        <f ca="1">IF(AND(I$2&gt;0,R332&lt;F332-0.1),0,IF(AND(N339&gt;=L$10,I$2&gt;0),0,IF(OR(AND(N339&gt;=C$1,N339&lt;D$1),N339&gt;=E$1),0,1)))</f>
        <v>0</v>
      </c>
      <c r="N339" s="178">
        <f t="shared" si="131"/>
        <v>44246</v>
      </c>
      <c r="O339" s="11">
        <f t="shared" ca="1" si="135"/>
        <v>0.5896805269655826</v>
      </c>
      <c r="P339" s="11" t="str">
        <f t="shared" si="136"/>
        <v/>
      </c>
      <c r="Q339" s="11">
        <f t="shared" ca="1" si="146"/>
        <v>0.75</v>
      </c>
      <c r="R339" s="32">
        <f t="shared" ca="1" si="147"/>
        <v>2.2986776107787932E-2</v>
      </c>
      <c r="S339" s="32">
        <v>4.970367947057261E-4</v>
      </c>
      <c r="T339" s="32">
        <f t="shared" ca="1" si="137"/>
        <v>4.8242407678373636E-3</v>
      </c>
      <c r="U339" s="32">
        <f t="shared" si="138"/>
        <v>0.14084507042253522</v>
      </c>
      <c r="V339" s="32">
        <f t="shared" si="148"/>
        <v>0.75</v>
      </c>
      <c r="W339" s="8">
        <f t="shared" ca="1" si="139"/>
        <v>108838.59373938605</v>
      </c>
      <c r="X339" s="8">
        <f t="shared" ca="1" si="151"/>
        <v>198959975.90097275</v>
      </c>
      <c r="Y339" s="22">
        <f t="shared" ca="1" si="140"/>
        <v>0.4103194730344174</v>
      </c>
      <c r="Z339" s="8">
        <f t="shared" ca="1" si="149"/>
        <v>1640241.8610647037</v>
      </c>
      <c r="AA339" s="12">
        <f t="shared" ca="1" si="150"/>
        <v>1.1428281613311717</v>
      </c>
      <c r="AB339" s="158">
        <f t="shared" si="152"/>
        <v>200500</v>
      </c>
      <c r="AC339" s="160">
        <f t="shared" si="153"/>
        <v>1.9950000000000408E-2</v>
      </c>
      <c r="AD339" s="162">
        <f t="shared" ca="1" si="154"/>
        <v>0.88757635250768019</v>
      </c>
      <c r="AE339" s="162">
        <f t="shared" ca="1" si="155"/>
        <v>0.69159025513023908</v>
      </c>
      <c r="AF339" s="85">
        <v>6.003457898690036E-4</v>
      </c>
      <c r="AG339" s="85">
        <v>1.0053962420263836E-2</v>
      </c>
      <c r="AH339" s="85">
        <v>6.2566312701872317E-4</v>
      </c>
    </row>
    <row r="340" spans="1:34">
      <c r="A340" s="7">
        <f t="shared" si="132"/>
        <v>44247</v>
      </c>
      <c r="B340" s="8">
        <f t="shared" ca="1" si="141"/>
        <v>28252863.200003874</v>
      </c>
      <c r="C340" s="144">
        <f t="shared" si="133"/>
        <v>0</v>
      </c>
      <c r="D340" s="136"/>
      <c r="E340" s="136"/>
      <c r="F340" s="78">
        <f ca="1">IF(AD339&gt;1,0,IF(AE339&gt;=1,U$2,T$2))</f>
        <v>0.6</v>
      </c>
      <c r="G340" s="29">
        <f t="shared" ca="1" si="134"/>
        <v>230331.38296546091</v>
      </c>
      <c r="H340" s="8">
        <f t="shared" ca="1" si="142"/>
        <v>1635352.8190547724</v>
      </c>
      <c r="I340" s="8">
        <f t="shared" ca="1" si="143"/>
        <v>200595328.72002751</v>
      </c>
      <c r="J340" s="8">
        <f t="shared" ca="1" si="144"/>
        <v>14640.78193372601</v>
      </c>
      <c r="K340" s="12">
        <f t="shared" ca="1" si="145"/>
        <v>0.88658017417110713</v>
      </c>
      <c r="L340" s="48"/>
      <c r="M340" s="47">
        <f ca="1">IF(AND(I$2&gt;0,R333&lt;F333-0.12),0,IF(AND(N340&gt;=L$4,I$2&gt;0),0,IF(OR(AND(N340&gt;=C$1,N340&lt;D$1),N340&gt;=E$1),0,1)))</f>
        <v>0</v>
      </c>
      <c r="N340" s="178">
        <f t="shared" si="131"/>
        <v>44247</v>
      </c>
      <c r="O340" s="11">
        <f t="shared" ca="1" si="135"/>
        <v>0.58998626094125739</v>
      </c>
      <c r="P340" s="11" t="str">
        <f t="shared" si="136"/>
        <v/>
      </c>
      <c r="Q340" s="11">
        <f t="shared" ca="1" si="146"/>
        <v>0.75</v>
      </c>
      <c r="R340" s="32">
        <f t="shared" ca="1" si="147"/>
        <v>2.2849607314103963E-2</v>
      </c>
      <c r="S340" s="32">
        <v>4.9702634965849196E-4</v>
      </c>
      <c r="T340" s="32">
        <f t="shared" ca="1" si="137"/>
        <v>4.8098612325140361E-3</v>
      </c>
      <c r="U340" s="32">
        <f t="shared" si="138"/>
        <v>0.14084507042253522</v>
      </c>
      <c r="V340" s="32">
        <f t="shared" si="148"/>
        <v>0.75</v>
      </c>
      <c r="W340" s="8">
        <f t="shared" ca="1" si="139"/>
        <v>108171.1293141685</v>
      </c>
      <c r="X340" s="8">
        <f t="shared" ca="1" si="151"/>
        <v>199068147.03028691</v>
      </c>
      <c r="Y340" s="22">
        <f t="shared" ca="1" si="140"/>
        <v>0.41001373905874261</v>
      </c>
      <c r="Z340" s="8">
        <f t="shared" ca="1" si="149"/>
        <v>1635352.8190547724</v>
      </c>
      <c r="AA340" s="12">
        <f t="shared" ca="1" si="150"/>
        <v>1.1428281613311717</v>
      </c>
      <c r="AB340" s="158">
        <f t="shared" si="152"/>
        <v>200800</v>
      </c>
      <c r="AC340" s="160">
        <f t="shared" si="153"/>
        <v>1.992000000000041E-2</v>
      </c>
      <c r="AD340" s="162">
        <f t="shared" ca="1" si="154"/>
        <v>0.88691177445905889</v>
      </c>
      <c r="AE340" s="162">
        <f t="shared" ca="1" si="155"/>
        <v>0.69159025513023908</v>
      </c>
      <c r="AF340" s="85">
        <v>6.0031701124361005E-4</v>
      </c>
      <c r="AG340" s="85">
        <v>1.0048094125933021E-2</v>
      </c>
      <c r="AH340" s="85">
        <v>6.2563629790052787E-4</v>
      </c>
    </row>
    <row r="341" spans="1:34">
      <c r="A341" s="7">
        <f t="shared" si="132"/>
        <v>44248</v>
      </c>
      <c r="B341" s="8">
        <f t="shared" ca="1" si="141"/>
        <v>28267449.431262914</v>
      </c>
      <c r="C341" s="144">
        <f t="shared" si="133"/>
        <v>0</v>
      </c>
      <c r="D341" s="136"/>
      <c r="E341" s="136"/>
      <c r="F341" s="78">
        <f ca="1">IF(AD340&gt;1,0,IF(AE340&gt;=1,U$2,T$2))</f>
        <v>0.6</v>
      </c>
      <c r="G341" s="29">
        <f t="shared" ca="1" si="134"/>
        <v>229682.24389856384</v>
      </c>
      <c r="H341" s="8">
        <f t="shared" ca="1" si="142"/>
        <v>1630743.9316798032</v>
      </c>
      <c r="I341" s="8">
        <f t="shared" ca="1" si="143"/>
        <v>200698890.96196669</v>
      </c>
      <c r="J341" s="8">
        <f t="shared" ca="1" si="144"/>
        <v>14586.231259042166</v>
      </c>
      <c r="K341" s="12">
        <f t="shared" ca="1" si="145"/>
        <v>0.88591957261739773</v>
      </c>
      <c r="L341" s="48"/>
      <c r="M341" s="46">
        <f ca="1">IF(AND(I$2&gt;0,R334&lt;F334-0.12),0,IF(AND(N341&gt;=L$5,I$2&gt;0),0,IF(OR(AND(N341&gt;=C$1,N341&lt;D$1),N341&gt;=E$1),0,1)))</f>
        <v>0</v>
      </c>
      <c r="N341" s="178">
        <f t="shared" si="131"/>
        <v>44248</v>
      </c>
      <c r="O341" s="11">
        <f t="shared" ca="1" si="135"/>
        <v>0.59029085577049023</v>
      </c>
      <c r="P341" s="11" t="str">
        <f t="shared" si="136"/>
        <v/>
      </c>
      <c r="Q341" s="11">
        <f t="shared" ca="1" si="146"/>
        <v>0.75</v>
      </c>
      <c r="R341" s="32">
        <f t="shared" ca="1" si="147"/>
        <v>2.2716955898272148E-2</v>
      </c>
      <c r="S341" s="32">
        <v>4.9701590619785185E-4</v>
      </c>
      <c r="T341" s="32">
        <f t="shared" ca="1" si="137"/>
        <v>4.796305681411186E-3</v>
      </c>
      <c r="U341" s="32">
        <f t="shared" si="138"/>
        <v>0.14084507042253522</v>
      </c>
      <c r="V341" s="32">
        <f t="shared" si="148"/>
        <v>0.75</v>
      </c>
      <c r="W341" s="8">
        <f t="shared" ca="1" si="139"/>
        <v>107576.39785024176</v>
      </c>
      <c r="X341" s="8">
        <f t="shared" ca="1" si="151"/>
        <v>199175723.42813715</v>
      </c>
      <c r="Y341" s="22">
        <f t="shared" ca="1" si="140"/>
        <v>0.40970914422950977</v>
      </c>
      <c r="Z341" s="8">
        <f t="shared" ca="1" si="149"/>
        <v>1630743.9316798032</v>
      </c>
      <c r="AA341" s="12">
        <f t="shared" ca="1" si="150"/>
        <v>1.1428281613311717</v>
      </c>
      <c r="AB341" s="158">
        <f t="shared" si="152"/>
        <v>201100</v>
      </c>
      <c r="AC341" s="160">
        <f t="shared" si="153"/>
        <v>1.9890000000000411E-2</v>
      </c>
      <c r="AD341" s="162">
        <f t="shared" ca="1" si="154"/>
        <v>0.88624987339425243</v>
      </c>
      <c r="AE341" s="162">
        <f t="shared" ca="1" si="155"/>
        <v>0.69159025513023908</v>
      </c>
      <c r="AF341" s="85">
        <v>6.002878849840508E-4</v>
      </c>
      <c r="AG341" s="85">
        <v>1.0042243458950908E-2</v>
      </c>
      <c r="AH341" s="85">
        <v>6.2560947473985144E-4</v>
      </c>
    </row>
    <row r="342" spans="1:34">
      <c r="A342" s="7">
        <f t="shared" si="132"/>
        <v>44249</v>
      </c>
      <c r="B342" s="8">
        <f t="shared" ca="1" si="141"/>
        <v>28281983.71664523</v>
      </c>
      <c r="C342" s="144">
        <f t="shared" si="133"/>
        <v>0</v>
      </c>
      <c r="D342" s="136"/>
      <c r="E342" s="136"/>
      <c r="F342" s="78">
        <f ca="1">IF(AD341&gt;1,S$2,T$2)</f>
        <v>0.6</v>
      </c>
      <c r="G342" s="29">
        <f t="shared" ca="1" si="134"/>
        <v>229064.92394985963</v>
      </c>
      <c r="H342" s="8">
        <f t="shared" ca="1" si="142"/>
        <v>1626360.9600440033</v>
      </c>
      <c r="I342" s="8">
        <f t="shared" ca="1" si="143"/>
        <v>200802084.38818115</v>
      </c>
      <c r="J342" s="8">
        <f t="shared" ca="1" si="144"/>
        <v>14534.285382315757</v>
      </c>
      <c r="K342" s="12">
        <f t="shared" ca="1" si="145"/>
        <v>0.88526143242542532</v>
      </c>
      <c r="L342" s="48"/>
      <c r="M342" s="38">
        <f ca="1">IF(AND(I$2&gt;0,R335&lt;F335),0,IF(AND(N342&gt;=L$6,I$2&gt;0),0,IF(OR(AND(N342&gt;=C$1,N342&lt;D$1),N342&gt;=E$1),0,1)))</f>
        <v>0</v>
      </c>
      <c r="N342" s="178">
        <f t="shared" si="131"/>
        <v>44249</v>
      </c>
      <c r="O342" s="11">
        <f t="shared" ca="1" si="135"/>
        <v>0.59059436584759162</v>
      </c>
      <c r="P342" s="11" t="str">
        <f t="shared" si="136"/>
        <v/>
      </c>
      <c r="Q342" s="11">
        <f t="shared" ca="1" si="146"/>
        <v>0.75</v>
      </c>
      <c r="R342" s="32">
        <f t="shared" ca="1" si="147"/>
        <v>2.2588030733089907E-2</v>
      </c>
      <c r="S342" s="32">
        <v>4.9700546432345904E-4</v>
      </c>
      <c r="T342" s="32">
        <f t="shared" ca="1" si="137"/>
        <v>4.783414588364716E-3</v>
      </c>
      <c r="U342" s="32">
        <f t="shared" si="138"/>
        <v>0.14084507042253522</v>
      </c>
      <c r="V342" s="32">
        <f t="shared" si="148"/>
        <v>0.75</v>
      </c>
      <c r="W342" s="8">
        <f t="shared" ca="1" si="139"/>
        <v>107056.63709276305</v>
      </c>
      <c r="X342" s="8">
        <f t="shared" ca="1" si="151"/>
        <v>199282780.06522992</v>
      </c>
      <c r="Y342" s="22">
        <f t="shared" ca="1" si="140"/>
        <v>0.40940563415240838</v>
      </c>
      <c r="Z342" s="8">
        <f t="shared" ca="1" si="149"/>
        <v>1626360.9600440033</v>
      </c>
      <c r="AA342" s="12">
        <f t="shared" ca="1" si="150"/>
        <v>1.1428281613311717</v>
      </c>
      <c r="AB342" s="158">
        <f t="shared" si="152"/>
        <v>201400</v>
      </c>
      <c r="AC342" s="160">
        <f t="shared" si="153"/>
        <v>1.9860000000000412E-2</v>
      </c>
      <c r="AD342" s="162">
        <f t="shared" ca="1" si="154"/>
        <v>0.88559050252141147</v>
      </c>
      <c r="AE342" s="162">
        <f t="shared" ca="1" si="155"/>
        <v>0.69159025513023908</v>
      </c>
      <c r="AF342" s="85">
        <v>6.0025845161681913E-4</v>
      </c>
      <c r="AG342" s="85">
        <v>1.0036410335959702E-2</v>
      </c>
      <c r="AH342" s="85">
        <v>6.2558265753464215E-4</v>
      </c>
    </row>
    <row r="343" spans="1:34">
      <c r="A343" s="7">
        <f t="shared" si="132"/>
        <v>44250</v>
      </c>
      <c r="B343" s="8">
        <f t="shared" ca="1" si="141"/>
        <v>28296468.169694822</v>
      </c>
      <c r="C343" s="144">
        <f t="shared" si="133"/>
        <v>0</v>
      </c>
      <c r="D343" s="136"/>
      <c r="E343" s="136"/>
      <c r="F343" s="78">
        <f ca="1">IF(AD342&gt;1,0,IF(AE342&gt;=1,U$2,T$2))</f>
        <v>0.6</v>
      </c>
      <c r="G343" s="29">
        <f t="shared" ca="1" si="134"/>
        <v>228470.97740892059</v>
      </c>
      <c r="H343" s="8">
        <f t="shared" ca="1" si="142"/>
        <v>1622143.9396033362</v>
      </c>
      <c r="I343" s="8">
        <f t="shared" ca="1" si="143"/>
        <v>200904924.00483325</v>
      </c>
      <c r="J343" s="8">
        <f t="shared" ca="1" si="144"/>
        <v>14484.453049590991</v>
      </c>
      <c r="K343" s="12">
        <f t="shared" ca="1" si="145"/>
        <v>0.88460563606502052</v>
      </c>
      <c r="L343" s="48"/>
      <c r="M343" s="38">
        <f ca="1">IF(AND(I$2&gt;0,R336&lt;F336-0.02),0,IF(AND(N343&gt;=L$7,I$2&gt;0),0,IF(OR(AND(N343&gt;=C$1,N343&lt;D$1),N343&gt;=E$1),0,1)))</f>
        <v>0</v>
      </c>
      <c r="N343" s="178">
        <f t="shared" si="131"/>
        <v>44250</v>
      </c>
      <c r="O343" s="11">
        <f t="shared" ca="1" si="135"/>
        <v>0.59089683530833315</v>
      </c>
      <c r="P343" s="11" t="str">
        <f t="shared" si="136"/>
        <v/>
      </c>
      <c r="Q343" s="11">
        <f t="shared" ca="1" si="146"/>
        <v>0.75</v>
      </c>
      <c r="R343" s="32">
        <f t="shared" ca="1" si="147"/>
        <v>2.2461970659489287E-2</v>
      </c>
      <c r="S343" s="32">
        <v>4.9699502403496648E-4</v>
      </c>
      <c r="T343" s="32">
        <f t="shared" ca="1" si="137"/>
        <v>4.7710115870686354E-3</v>
      </c>
      <c r="U343" s="32">
        <f t="shared" si="138"/>
        <v>0.14084507042253522</v>
      </c>
      <c r="V343" s="32">
        <f t="shared" si="148"/>
        <v>0.75</v>
      </c>
      <c r="W343" s="8">
        <f t="shared" ca="1" si="139"/>
        <v>106614.24618164024</v>
      </c>
      <c r="X343" s="8">
        <f t="shared" ca="1" si="151"/>
        <v>199389394.31141156</v>
      </c>
      <c r="Y343" s="22">
        <f t="shared" ca="1" si="140"/>
        <v>0.40910316469166685</v>
      </c>
      <c r="Z343" s="8">
        <f t="shared" ca="1" si="149"/>
        <v>1622143.9396033362</v>
      </c>
      <c r="AA343" s="12">
        <f t="shared" ca="1" si="150"/>
        <v>1.1428281613311717</v>
      </c>
      <c r="AB343" s="158">
        <f t="shared" si="152"/>
        <v>201700</v>
      </c>
      <c r="AC343" s="160">
        <f t="shared" si="153"/>
        <v>1.9830000000000413E-2</v>
      </c>
      <c r="AD343" s="162">
        <f t="shared" ca="1" si="154"/>
        <v>0.88493353424522292</v>
      </c>
      <c r="AE343" s="162">
        <f t="shared" ca="1" si="155"/>
        <v>0.69159025513023908</v>
      </c>
      <c r="AF343" s="85">
        <v>6.0022874946713241E-4</v>
      </c>
      <c r="AG343" s="85">
        <v>1.003059467415518E-2</v>
      </c>
      <c r="AH343" s="85">
        <v>6.2555584628284932E-4</v>
      </c>
    </row>
    <row r="344" spans="1:34">
      <c r="A344" s="7">
        <f t="shared" si="132"/>
        <v>44251</v>
      </c>
      <c r="B344" s="8">
        <f t="shared" ca="1" si="141"/>
        <v>28310904.36357291</v>
      </c>
      <c r="C344" s="144">
        <f t="shared" si="133"/>
        <v>0</v>
      </c>
      <c r="D344" s="136"/>
      <c r="E344" s="136"/>
      <c r="F344" s="78">
        <f ca="1">IF(AD343&gt;1,S$2,T$2)</f>
        <v>0.6</v>
      </c>
      <c r="G344" s="29">
        <f t="shared" ca="1" si="134"/>
        <v>227891.08027550875</v>
      </c>
      <c r="H344" s="8">
        <f t="shared" ca="1" si="142"/>
        <v>1618026.669956112</v>
      </c>
      <c r="I344" s="8">
        <f t="shared" ca="1" si="143"/>
        <v>201007420.98136768</v>
      </c>
      <c r="J344" s="8">
        <f t="shared" ca="1" si="144"/>
        <v>14436.193878086797</v>
      </c>
      <c r="K344" s="12">
        <f t="shared" ca="1" si="145"/>
        <v>0.88395208817171067</v>
      </c>
      <c r="L344" s="48"/>
      <c r="M344" s="38">
        <f ca="1">IF(AND(I$2&gt;0,R337&lt;F337-0.04),0,IF(AND(N344&gt;=L$8,I$2&gt;0),0,IF(OR(AND(N344&gt;=C$1,N344&lt;D$1),N344&gt;=E$1),0,1)))</f>
        <v>0</v>
      </c>
      <c r="N344" s="178">
        <f t="shared" si="131"/>
        <v>44251</v>
      </c>
      <c r="O344" s="11">
        <f t="shared" ca="1" si="135"/>
        <v>0.5911982970040226</v>
      </c>
      <c r="P344" s="11" t="str">
        <f t="shared" si="136"/>
        <v/>
      </c>
      <c r="Q344" s="11">
        <f t="shared" ca="1" si="146"/>
        <v>0.75</v>
      </c>
      <c r="R344" s="32">
        <f t="shared" ca="1" si="147"/>
        <v>2.2337838561659246E-2</v>
      </c>
      <c r="S344" s="32">
        <v>4.9698458533202776E-4</v>
      </c>
      <c r="T344" s="32">
        <f t="shared" ca="1" si="137"/>
        <v>4.7589019704591534E-3</v>
      </c>
      <c r="U344" s="32">
        <f t="shared" si="138"/>
        <v>0.14084507042253522</v>
      </c>
      <c r="V344" s="32">
        <f t="shared" si="148"/>
        <v>0.75</v>
      </c>
      <c r="W344" s="8">
        <f t="shared" ca="1" si="139"/>
        <v>106251.79553660215</v>
      </c>
      <c r="X344" s="8">
        <f t="shared" ca="1" si="151"/>
        <v>199495646.10694817</v>
      </c>
      <c r="Y344" s="22">
        <f t="shared" ca="1" si="140"/>
        <v>0.4088017029959774</v>
      </c>
      <c r="Z344" s="8">
        <f t="shared" ca="1" si="149"/>
        <v>1618026.669956112</v>
      </c>
      <c r="AA344" s="12">
        <f t="shared" ca="1" si="150"/>
        <v>1.1428281613311717</v>
      </c>
      <c r="AB344" s="158">
        <f t="shared" si="152"/>
        <v>202000</v>
      </c>
      <c r="AC344" s="160">
        <f t="shared" si="153"/>
        <v>1.9800000000000414E-2</v>
      </c>
      <c r="AD344" s="162">
        <f t="shared" ca="1" si="154"/>
        <v>0.88427886211836559</v>
      </c>
      <c r="AE344" s="162">
        <f t="shared" ca="1" si="155"/>
        <v>0.69159025513023908</v>
      </c>
      <c r="AF344" s="85">
        <v>6.0019881430720319E-4</v>
      </c>
      <c r="AG344" s="85">
        <v>1.0024796391281923E-2</v>
      </c>
      <c r="AH344" s="85">
        <v>6.2552904098242339E-4</v>
      </c>
    </row>
    <row r="345" spans="1:34">
      <c r="A345" s="7">
        <f t="shared" si="132"/>
        <v>44252</v>
      </c>
      <c r="B345" s="8">
        <f t="shared" ca="1" si="141"/>
        <v>28325293.277593285</v>
      </c>
      <c r="C345" s="144">
        <f t="shared" si="133"/>
        <v>0</v>
      </c>
      <c r="D345" s="136"/>
      <c r="E345" s="136"/>
      <c r="F345" s="78">
        <f ca="1">IF(AD344&gt;1,0,IF(AE344&gt;=1,U$2,T$2))</f>
        <v>0.6</v>
      </c>
      <c r="G345" s="29">
        <f t="shared" ca="1" si="134"/>
        <v>227314.9526710097</v>
      </c>
      <c r="H345" s="8">
        <f t="shared" ca="1" si="142"/>
        <v>1613936.1639641689</v>
      </c>
      <c r="I345" s="8">
        <f t="shared" ca="1" si="143"/>
        <v>201109582.27091235</v>
      </c>
      <c r="J345" s="8">
        <f t="shared" ca="1" si="144"/>
        <v>14388.914020374494</v>
      </c>
      <c r="K345" s="12">
        <f t="shared" ca="1" si="145"/>
        <v>0.88330071776344377</v>
      </c>
      <c r="L345" s="48"/>
      <c r="M345" s="38">
        <f ca="1">IF(AND(I$2&gt;0,R338&lt;F338-0.06),0,IF(AND(N345&gt;=L$9,I$2&gt;0),0,IF(OR(AND(N345&gt;=C$1,N345&lt;D$1),N345&gt;=E$1),0,1)))</f>
        <v>0</v>
      </c>
      <c r="N345" s="178">
        <f t="shared" si="131"/>
        <v>44252</v>
      </c>
      <c r="O345" s="11">
        <f t="shared" ca="1" si="135"/>
        <v>0.59149877138503637</v>
      </c>
      <c r="P345" s="11" t="str">
        <f t="shared" si="136"/>
        <v/>
      </c>
      <c r="Q345" s="11">
        <f t="shared" ca="1" si="146"/>
        <v>0.75</v>
      </c>
      <c r="R345" s="32">
        <f t="shared" ca="1" si="147"/>
        <v>2.2214614999040809E-2</v>
      </c>
      <c r="S345" s="32">
        <v>4.9697414821429638E-4</v>
      </c>
      <c r="T345" s="32">
        <f t="shared" ca="1" si="137"/>
        <v>4.7468710704828493E-3</v>
      </c>
      <c r="U345" s="32">
        <f t="shared" si="138"/>
        <v>0.14084507042253522</v>
      </c>
      <c r="V345" s="32">
        <f t="shared" si="148"/>
        <v>0.75</v>
      </c>
      <c r="W345" s="8">
        <f t="shared" ca="1" si="139"/>
        <v>105972.03714708357</v>
      </c>
      <c r="X345" s="8">
        <f t="shared" ca="1" si="151"/>
        <v>199601618.14409524</v>
      </c>
      <c r="Y345" s="22">
        <f t="shared" ca="1" si="140"/>
        <v>0.40850122861496363</v>
      </c>
      <c r="Z345" s="8">
        <f t="shared" ca="1" si="149"/>
        <v>1613936.1639641689</v>
      </c>
      <c r="AA345" s="12">
        <f t="shared" ca="1" si="150"/>
        <v>1.1428281613311717</v>
      </c>
      <c r="AB345" s="158">
        <f t="shared" si="152"/>
        <v>202300</v>
      </c>
      <c r="AC345" s="160">
        <f t="shared" si="153"/>
        <v>1.9770000000000416E-2</v>
      </c>
      <c r="AD345" s="162">
        <f t="shared" ca="1" si="154"/>
        <v>0.88362640296757722</v>
      </c>
      <c r="AE345" s="162">
        <f t="shared" ca="1" si="155"/>
        <v>0.69159025513023908</v>
      </c>
      <c r="AF345" s="85">
        <v>6.0016867898114213E-4</v>
      </c>
      <c r="AG345" s="85">
        <v>1.0019015405628606E-2</v>
      </c>
      <c r="AH345" s="85">
        <v>6.2550224163131587E-4</v>
      </c>
    </row>
    <row r="346" spans="1:34">
      <c r="A346" s="7">
        <f t="shared" si="132"/>
        <v>44253</v>
      </c>
      <c r="B346" s="8">
        <f t="shared" ca="1" si="141"/>
        <v>28339635.239082761</v>
      </c>
      <c r="C346" s="144">
        <f t="shared" si="133"/>
        <v>0</v>
      </c>
      <c r="D346" s="136"/>
      <c r="E346" s="136"/>
      <c r="F346" s="78">
        <f ca="1">IF(AD345&gt;1,S$2,T$2)</f>
        <v>0.6</v>
      </c>
      <c r="G346" s="29">
        <f t="shared" ca="1" si="134"/>
        <v>226731.27512568538</v>
      </c>
      <c r="H346" s="8">
        <f t="shared" ca="1" si="142"/>
        <v>1609792.053392366</v>
      </c>
      <c r="I346" s="8">
        <f t="shared" ca="1" si="143"/>
        <v>201211410.19748762</v>
      </c>
      <c r="J346" s="8">
        <f t="shared" ca="1" si="144"/>
        <v>14341.961489476153</v>
      </c>
      <c r="K346" s="12">
        <f t="shared" ca="1" si="145"/>
        <v>0.88265148065294774</v>
      </c>
      <c r="L346" s="48"/>
      <c r="M346" s="39">
        <f ca="1">IF(AND(I$2&gt;0,R339&lt;F339-0.1),0,IF(AND(N346&gt;=L$10,I$2&gt;0),0,IF(OR(AND(N346&gt;=C$1,N346&lt;D$1),N346&gt;=E$1),0,1)))</f>
        <v>0</v>
      </c>
      <c r="N346" s="178">
        <f t="shared" si="131"/>
        <v>44253</v>
      </c>
      <c r="O346" s="11">
        <f t="shared" ca="1" si="135"/>
        <v>0.5917982652867283</v>
      </c>
      <c r="P346" s="11" t="str">
        <f t="shared" si="136"/>
        <v/>
      </c>
      <c r="Q346" s="11">
        <f t="shared" ca="1" si="146"/>
        <v>0.75</v>
      </c>
      <c r="R346" s="32">
        <f t="shared" ca="1" si="147"/>
        <v>2.209119136713289E-2</v>
      </c>
      <c r="S346" s="32">
        <v>4.9696371268142571E-4</v>
      </c>
      <c r="T346" s="32">
        <f t="shared" ca="1" si="137"/>
        <v>4.7346825099775468E-3</v>
      </c>
      <c r="U346" s="32">
        <f t="shared" si="138"/>
        <v>0.14084507042253522</v>
      </c>
      <c r="V346" s="32">
        <f t="shared" si="148"/>
        <v>0.75</v>
      </c>
      <c r="W346" s="8">
        <f t="shared" ca="1" si="139"/>
        <v>105777.91534135069</v>
      </c>
      <c r="X346" s="8">
        <f t="shared" ca="1" si="151"/>
        <v>199707396.05943659</v>
      </c>
      <c r="Y346" s="22">
        <f t="shared" ca="1" si="140"/>
        <v>0.4082017347132717</v>
      </c>
      <c r="Z346" s="8">
        <f t="shared" ca="1" si="149"/>
        <v>1609792.053392366</v>
      </c>
      <c r="AA346" s="12">
        <f t="shared" ca="1" si="150"/>
        <v>1.1428281613311717</v>
      </c>
      <c r="AB346" s="158">
        <f t="shared" si="152"/>
        <v>202600</v>
      </c>
      <c r="AC346" s="160">
        <f t="shared" si="153"/>
        <v>1.9740000000000417E-2</v>
      </c>
      <c r="AD346" s="162">
        <f t="shared" ca="1" si="154"/>
        <v>0.88297609920819575</v>
      </c>
      <c r="AE346" s="162">
        <f t="shared" ca="1" si="155"/>
        <v>0.69159025513023908</v>
      </c>
      <c r="AF346" s="85">
        <v>6.0013837300536483E-4</v>
      </c>
      <c r="AG346" s="85">
        <v>1.0013251636023339E-2</v>
      </c>
      <c r="AH346" s="85">
        <v>6.2547544822747934E-4</v>
      </c>
    </row>
    <row r="347" spans="1:34">
      <c r="A347" s="7">
        <f t="shared" si="132"/>
        <v>44254</v>
      </c>
      <c r="B347" s="8">
        <f t="shared" ca="1" si="141"/>
        <v>28353929.86020419</v>
      </c>
      <c r="C347" s="144">
        <f t="shared" si="133"/>
        <v>0</v>
      </c>
      <c r="D347" s="136"/>
      <c r="E347" s="136"/>
      <c r="F347" s="78">
        <f ca="1">IF(AD346&gt;1,0,IF(AE346&gt;=1,U$2,T$2))</f>
        <v>0.6</v>
      </c>
      <c r="G347" s="29">
        <f t="shared" ca="1" si="134"/>
        <v>226127.59831171366</v>
      </c>
      <c r="H347" s="8">
        <f t="shared" ca="1" si="142"/>
        <v>1605505.9480131669</v>
      </c>
      <c r="I347" s="8">
        <f t="shared" ca="1" si="143"/>
        <v>201312902.00744978</v>
      </c>
      <c r="J347" s="8">
        <f t="shared" ca="1" si="144"/>
        <v>14294.621121429791</v>
      </c>
      <c r="K347" s="12">
        <f t="shared" ca="1" si="145"/>
        <v>0.88200436207102517</v>
      </c>
      <c r="L347" s="48"/>
      <c r="M347" s="47">
        <f ca="1">IF(AND(I$2&gt;0,R340&lt;F340-0.12),0,IF(AND(N347&gt;=L$4,I$2&gt;0),0,IF(OR(AND(N347&gt;=C$1,N347&lt;D$1),N347&gt;=E$1),0,1)))</f>
        <v>0</v>
      </c>
      <c r="N347" s="178">
        <f t="shared" si="131"/>
        <v>44254</v>
      </c>
      <c r="O347" s="11">
        <f t="shared" ca="1" si="135"/>
        <v>0.59209677061014643</v>
      </c>
      <c r="P347" s="11" t="str">
        <f t="shared" si="136"/>
        <v/>
      </c>
      <c r="Q347" s="11">
        <f t="shared" ca="1" si="146"/>
        <v>0.75</v>
      </c>
      <c r="R347" s="32">
        <f t="shared" ca="1" si="147"/>
        <v>2.1966362556549879E-2</v>
      </c>
      <c r="S347" s="32">
        <v>4.9695327873306968E-4</v>
      </c>
      <c r="T347" s="32">
        <f t="shared" ca="1" si="137"/>
        <v>4.7220763176857852E-3</v>
      </c>
      <c r="U347" s="32">
        <f t="shared" si="138"/>
        <v>0.14084507042253522</v>
      </c>
      <c r="V347" s="32">
        <f t="shared" si="148"/>
        <v>0.75</v>
      </c>
      <c r="W347" s="8">
        <f t="shared" ca="1" si="139"/>
        <v>105672.57815391743</v>
      </c>
      <c r="X347" s="8">
        <f t="shared" ca="1" si="151"/>
        <v>199813068.6375905</v>
      </c>
      <c r="Y347" s="22">
        <f t="shared" ca="1" si="140"/>
        <v>0.40790322938985357</v>
      </c>
      <c r="Z347" s="8">
        <f t="shared" ca="1" si="149"/>
        <v>1605505.9480131669</v>
      </c>
      <c r="AA347" s="12">
        <f t="shared" ca="1" si="150"/>
        <v>1.1428281613311717</v>
      </c>
      <c r="AB347" s="158">
        <f t="shared" si="152"/>
        <v>202900</v>
      </c>
      <c r="AC347" s="160">
        <f t="shared" si="153"/>
        <v>1.9710000000000418E-2</v>
      </c>
      <c r="AD347" s="162">
        <f t="shared" ca="1" si="154"/>
        <v>0.88232792136198646</v>
      </c>
      <c r="AE347" s="162">
        <f t="shared" ca="1" si="155"/>
        <v>0.69159025513023908</v>
      </c>
      <c r="AF347" s="85">
        <v>6.0010792214332264E-4</v>
      </c>
      <c r="AG347" s="85">
        <v>1.0007505001829047E-2</v>
      </c>
      <c r="AH347" s="85">
        <v>6.2544866076886716E-4</v>
      </c>
    </row>
    <row r="348" spans="1:34">
      <c r="A348" s="7">
        <f t="shared" si="132"/>
        <v>44255</v>
      </c>
      <c r="B348" s="8">
        <f t="shared" ca="1" si="141"/>
        <v>28368175.969353873</v>
      </c>
      <c r="C348" s="144">
        <f t="shared" si="133"/>
        <v>0</v>
      </c>
      <c r="D348" s="136"/>
      <c r="E348" s="136"/>
      <c r="F348" s="78">
        <f ca="1">IF(AD347&gt;1,0,IF(AE347&gt;=1,U$2,T$2))</f>
        <v>0.6</v>
      </c>
      <c r="G348" s="29">
        <f t="shared" ca="1" si="134"/>
        <v>225490.24574957832</v>
      </c>
      <c r="H348" s="8">
        <f t="shared" ca="1" si="142"/>
        <v>1600980.744822006</v>
      </c>
      <c r="I348" s="8">
        <f t="shared" ca="1" si="143"/>
        <v>201414049.38241252</v>
      </c>
      <c r="J348" s="8">
        <f t="shared" ca="1" si="144"/>
        <v>14246.109149684004</v>
      </c>
      <c r="K348" s="12">
        <f t="shared" ca="1" si="145"/>
        <v>0.88135937951713883</v>
      </c>
      <c r="L348" s="48"/>
      <c r="M348" s="46">
        <f ca="1">IF(AND(I$2&gt;0,R341&lt;F341-0.12),0,IF(AND(N348&gt;=L$5,I$2&gt;0),0,IF(OR(AND(N348&gt;=C$1,N348&lt;D$1),N348&gt;=E$1),0,1)))</f>
        <v>0</v>
      </c>
      <c r="N348" s="178">
        <f t="shared" si="131"/>
        <v>44255</v>
      </c>
      <c r="O348" s="11">
        <f t="shared" ca="1" si="135"/>
        <v>0.59239426288944863</v>
      </c>
      <c r="P348" s="11" t="str">
        <f t="shared" si="136"/>
        <v/>
      </c>
      <c r="Q348" s="11">
        <f t="shared" ca="1" si="146"/>
        <v>0.75</v>
      </c>
      <c r="R348" s="32">
        <f t="shared" ca="1" si="147"/>
        <v>2.1838819076534427E-2</v>
      </c>
      <c r="S348" s="32">
        <v>4.9694284636888188E-4</v>
      </c>
      <c r="T348" s="32">
        <f t="shared" ca="1" si="137"/>
        <v>4.7087668965353118E-3</v>
      </c>
      <c r="U348" s="32">
        <f t="shared" si="138"/>
        <v>0.14084507042253522</v>
      </c>
      <c r="V348" s="32">
        <f t="shared" si="148"/>
        <v>0.75</v>
      </c>
      <c r="W348" s="8">
        <f t="shared" ca="1" si="139"/>
        <v>105659.38930138023</v>
      </c>
      <c r="X348" s="8">
        <f t="shared" ca="1" si="151"/>
        <v>199918728.02689189</v>
      </c>
      <c r="Y348" s="22">
        <f t="shared" ca="1" si="140"/>
        <v>0.40760573711055137</v>
      </c>
      <c r="Z348" s="8">
        <f t="shared" ca="1" si="149"/>
        <v>1600980.744822006</v>
      </c>
      <c r="AA348" s="12">
        <f t="shared" ca="1" si="150"/>
        <v>1.1428281613311717</v>
      </c>
      <c r="AB348" s="158">
        <f t="shared" si="152"/>
        <v>203200</v>
      </c>
      <c r="AC348" s="160">
        <f t="shared" si="153"/>
        <v>1.9680000000000419E-2</v>
      </c>
      <c r="AD348" s="162">
        <f t="shared" ca="1" si="154"/>
        <v>0.881681870794082</v>
      </c>
      <c r="AE348" s="162">
        <f t="shared" ca="1" si="155"/>
        <v>0.69159025513023908</v>
      </c>
      <c r="AF348" s="85">
        <v>6.0007734795333083E-4</v>
      </c>
      <c r="AG348" s="85">
        <v>1.0001775422938916E-2</v>
      </c>
      <c r="AH348" s="85">
        <v>6.2542187925343419E-4</v>
      </c>
    </row>
    <row r="349" spans="1:34">
      <c r="A349" s="7">
        <f t="shared" si="132"/>
        <v>44256</v>
      </c>
      <c r="B349" s="8">
        <f t="shared" ca="1" si="141"/>
        <v>28382371.536716804</v>
      </c>
      <c r="C349" s="144">
        <f t="shared" si="133"/>
        <v>0</v>
      </c>
      <c r="D349" s="136"/>
      <c r="E349" s="136"/>
      <c r="F349" s="78">
        <f ca="1">IF(AD348&gt;1,S$2,T$2)</f>
        <v>0.6</v>
      </c>
      <c r="G349" s="29">
        <f t="shared" ca="1" si="134"/>
        <v>224804.20898555304</v>
      </c>
      <c r="H349" s="8">
        <f t="shared" ca="1" si="142"/>
        <v>1596109.8837974265</v>
      </c>
      <c r="I349" s="8">
        <f t="shared" ca="1" si="143"/>
        <v>201514837.91068932</v>
      </c>
      <c r="J349" s="8">
        <f t="shared" ca="1" si="144"/>
        <v>14195.567362929678</v>
      </c>
      <c r="K349" s="12">
        <f t="shared" ca="1" si="145"/>
        <v>0.88071658585480606</v>
      </c>
      <c r="L349" s="48"/>
      <c r="M349" s="38">
        <f ca="1">IF(AND(I$2&gt;0,R342&lt;F342),0,IF(AND(N349&gt;=L$6,I$2&gt;0),0,IF(OR(AND(N349&gt;=C$1,N349&lt;D$1),N349&gt;=E$1),0,1)))</f>
        <v>0</v>
      </c>
      <c r="N349" s="178">
        <f t="shared" si="131"/>
        <v>44256</v>
      </c>
      <c r="O349" s="11">
        <f t="shared" ca="1" si="135"/>
        <v>0.59269069973732158</v>
      </c>
      <c r="P349" s="11" t="str">
        <f t="shared" si="136"/>
        <v/>
      </c>
      <c r="Q349" s="11">
        <f t="shared" ca="1" si="146"/>
        <v>0.75</v>
      </c>
      <c r="R349" s="32">
        <f t="shared" ca="1" si="147"/>
        <v>2.1707138607204975E-2</v>
      </c>
      <c r="S349" s="32">
        <v>4.9693241558851624E-4</v>
      </c>
      <c r="T349" s="32">
        <f t="shared" ca="1" si="137"/>
        <v>4.6944408346983133E-3</v>
      </c>
      <c r="U349" s="32">
        <f t="shared" si="138"/>
        <v>0.14084507042253522</v>
      </c>
      <c r="V349" s="32">
        <f t="shared" si="148"/>
        <v>0.75</v>
      </c>
      <c r="W349" s="8">
        <f t="shared" ca="1" si="139"/>
        <v>105741.94077678274</v>
      </c>
      <c r="X349" s="8">
        <f t="shared" ca="1" si="151"/>
        <v>200024469.96766868</v>
      </c>
      <c r="Y349" s="22">
        <f t="shared" ca="1" si="140"/>
        <v>0.40730930026267842</v>
      </c>
      <c r="Z349" s="8">
        <f t="shared" ca="1" si="149"/>
        <v>1596109.8837974265</v>
      </c>
      <c r="AA349" s="12">
        <f t="shared" ca="1" si="150"/>
        <v>1.1428281613311717</v>
      </c>
      <c r="AB349" s="158">
        <f t="shared" si="152"/>
        <v>203500</v>
      </c>
      <c r="AC349" s="160">
        <f t="shared" si="153"/>
        <v>1.9650000000000421E-2</v>
      </c>
      <c r="AD349" s="162">
        <f t="shared" ca="1" si="154"/>
        <v>0.88103798268597244</v>
      </c>
      <c r="AE349" s="162">
        <f t="shared" ca="1" si="155"/>
        <v>0.69159025513023908</v>
      </c>
      <c r="AF349" s="85">
        <v>6.0004666730820503E-4</v>
      </c>
      <c r="AG349" s="85">
        <v>9.9960628197718667E-3</v>
      </c>
      <c r="AH349" s="85">
        <v>6.2539510367913608E-4</v>
      </c>
    </row>
    <row r="350" spans="1:34">
      <c r="A350" s="7">
        <f t="shared" si="132"/>
        <v>44257</v>
      </c>
      <c r="B350" s="8">
        <f t="shared" ca="1" si="141"/>
        <v>28396513.593532771</v>
      </c>
      <c r="C350" s="144">
        <f t="shared" si="133"/>
        <v>0</v>
      </c>
      <c r="D350" s="136"/>
      <c r="E350" s="136"/>
      <c r="F350" s="78">
        <f ca="1">IF(AD349&gt;1,0,IF(AE349&gt;=1,U$2,T$2))</f>
        <v>0.6</v>
      </c>
      <c r="G350" s="29">
        <f t="shared" ca="1" si="134"/>
        <v>224053.03470619913</v>
      </c>
      <c r="H350" s="8">
        <f t="shared" ca="1" si="142"/>
        <v>1590776.5464140137</v>
      </c>
      <c r="I350" s="8">
        <f t="shared" ca="1" si="143"/>
        <v>201615246.5140827</v>
      </c>
      <c r="J350" s="8">
        <f t="shared" ca="1" si="144"/>
        <v>14142.056815967615</v>
      </c>
      <c r="K350" s="12">
        <f t="shared" ca="1" si="145"/>
        <v>0.88007607267059274</v>
      </c>
      <c r="L350" s="48"/>
      <c r="M350" s="38">
        <f ca="1">IF(AND(I$2&gt;0,R343&lt;F343-0.02),0,IF(AND(N350&gt;=L$7,I$2&gt;0),0,IF(OR(AND(N350&gt;=C$1,N350&lt;D$1),N350&gt;=E$1),0,1)))</f>
        <v>0</v>
      </c>
      <c r="N350" s="178">
        <f t="shared" si="131"/>
        <v>44257</v>
      </c>
      <c r="O350" s="11">
        <f t="shared" ca="1" si="135"/>
        <v>0.59298601915906679</v>
      </c>
      <c r="P350" s="11" t="str">
        <f t="shared" si="136"/>
        <v/>
      </c>
      <c r="Q350" s="11">
        <f t="shared" ca="1" si="146"/>
        <v>0.75</v>
      </c>
      <c r="R350" s="32">
        <f t="shared" ca="1" si="147"/>
        <v>2.1569776942766055E-2</v>
      </c>
      <c r="S350" s="32">
        <v>4.9692198639162658E-4</v>
      </c>
      <c r="T350" s="32">
        <f t="shared" ca="1" si="137"/>
        <v>4.6787545482765112E-3</v>
      </c>
      <c r="U350" s="32">
        <f t="shared" si="138"/>
        <v>0.14084507042253522</v>
      </c>
      <c r="V350" s="32">
        <f t="shared" si="148"/>
        <v>0.75</v>
      </c>
      <c r="W350" s="8">
        <f t="shared" ca="1" si="139"/>
        <v>105252.67587416184</v>
      </c>
      <c r="X350" s="8">
        <f t="shared" ca="1" si="151"/>
        <v>200129722.64354286</v>
      </c>
      <c r="Y350" s="22">
        <f t="shared" ca="1" si="140"/>
        <v>0.40701398084093321</v>
      </c>
      <c r="Z350" s="8">
        <f t="shared" ca="1" si="149"/>
        <v>1590776.5464140137</v>
      </c>
      <c r="AA350" s="12">
        <f t="shared" ca="1" si="150"/>
        <v>1.1428281613311717</v>
      </c>
      <c r="AB350" s="158">
        <f t="shared" si="152"/>
        <v>203800</v>
      </c>
      <c r="AC350" s="160">
        <f t="shared" si="153"/>
        <v>1.9620000000000422E-2</v>
      </c>
      <c r="AD350" s="162">
        <f t="shared" ca="1" si="154"/>
        <v>0.8803963292626994</v>
      </c>
      <c r="AE350" s="162">
        <f t="shared" ca="1" si="155"/>
        <v>0.69159025513023908</v>
      </c>
      <c r="AF350" s="85">
        <v>6.0001589188537271E-4</v>
      </c>
      <c r="AG350" s="85">
        <v>9.9903671132680911E-3</v>
      </c>
      <c r="AH350" s="85">
        <v>6.2536833404392951E-4</v>
      </c>
    </row>
    <row r="351" spans="1:34">
      <c r="A351" s="7">
        <f t="shared" si="132"/>
        <v>44258</v>
      </c>
      <c r="B351" s="8">
        <f t="shared" ca="1" si="141"/>
        <v>28410598.144593783</v>
      </c>
      <c r="C351" s="144">
        <f t="shared" si="133"/>
        <v>0</v>
      </c>
      <c r="D351" s="136"/>
      <c r="E351" s="136"/>
      <c r="F351" s="78">
        <f ca="1">IF(AD350&gt;1,S$2,T$2)</f>
        <v>0.6</v>
      </c>
      <c r="G351" s="29">
        <f t="shared" ca="1" si="134"/>
        <v>223313.26522155394</v>
      </c>
      <c r="H351" s="8">
        <f t="shared" ca="1" si="142"/>
        <v>1585524.1830730329</v>
      </c>
      <c r="I351" s="8">
        <f t="shared" ca="1" si="143"/>
        <v>201715246.82661587</v>
      </c>
      <c r="J351" s="8">
        <f t="shared" ca="1" si="144"/>
        <v>14084.551061011411</v>
      </c>
      <c r="K351" s="12">
        <f t="shared" ca="1" si="145"/>
        <v>0.87943797391688083</v>
      </c>
      <c r="L351" s="48"/>
      <c r="M351" s="38">
        <f ca="1">IF(AND(I$2&gt;0,R344&lt;F344-0.04),0,IF(AND(N351&gt;=L$8,I$2&gt;0),0,IF(OR(AND(N351&gt;=C$1,N351&lt;D$1),N351&gt;=E$1),0,1)))</f>
        <v>0</v>
      </c>
      <c r="N351" s="178">
        <f t="shared" si="131"/>
        <v>44258</v>
      </c>
      <c r="O351" s="11">
        <f t="shared" ca="1" si="135"/>
        <v>0.59328013772534083</v>
      </c>
      <c r="P351" s="11" t="str">
        <f t="shared" si="136"/>
        <v/>
      </c>
      <c r="Q351" s="11">
        <f t="shared" ca="1" si="146"/>
        <v>0.75</v>
      </c>
      <c r="R351" s="32">
        <f t="shared" ca="1" si="147"/>
        <v>2.1434134569771369E-2</v>
      </c>
      <c r="S351" s="32">
        <v>4.9691155877786724E-4</v>
      </c>
      <c r="T351" s="32">
        <f t="shared" ca="1" si="137"/>
        <v>4.6633064208030381E-3</v>
      </c>
      <c r="U351" s="32">
        <f t="shared" si="138"/>
        <v>0.14084507042253522</v>
      </c>
      <c r="V351" s="32">
        <f t="shared" si="148"/>
        <v>0.75</v>
      </c>
      <c r="W351" s="8">
        <f t="shared" ca="1" si="139"/>
        <v>104792.03012196095</v>
      </c>
      <c r="X351" s="8">
        <f t="shared" ca="1" si="151"/>
        <v>200234514.67366481</v>
      </c>
      <c r="Y351" s="22">
        <f t="shared" ca="1" si="140"/>
        <v>0.40671986227465917</v>
      </c>
      <c r="Z351" s="8">
        <f t="shared" ca="1" si="149"/>
        <v>1585524.1830730329</v>
      </c>
      <c r="AA351" s="12">
        <f t="shared" ca="1" si="150"/>
        <v>1.1428281613311717</v>
      </c>
      <c r="AB351" s="158">
        <f t="shared" si="152"/>
        <v>204100</v>
      </c>
      <c r="AC351" s="160">
        <f t="shared" si="153"/>
        <v>1.9590000000000423E-2</v>
      </c>
      <c r="AD351" s="162">
        <f t="shared" ca="1" si="154"/>
        <v>0.87975702329373684</v>
      </c>
      <c r="AE351" s="162">
        <f t="shared" ca="1" si="155"/>
        <v>0.69159025513023908</v>
      </c>
      <c r="AF351" s="85">
        <v>5.9998503258201113E-4</v>
      </c>
      <c r="AG351" s="85">
        <v>9.9846882248846303E-3</v>
      </c>
      <c r="AH351" s="85">
        <v>6.2534157034577198E-4</v>
      </c>
    </row>
    <row r="352" spans="1:34">
      <c r="A352" s="7">
        <f t="shared" si="132"/>
        <v>44259</v>
      </c>
      <c r="B352" s="8">
        <f t="shared" ca="1" si="141"/>
        <v>28424626.013559155</v>
      </c>
      <c r="C352" s="144">
        <f t="shared" si="133"/>
        <v>0</v>
      </c>
      <c r="D352" s="136"/>
      <c r="E352" s="136"/>
      <c r="F352" s="78">
        <f ca="1">IF(AD351&gt;1,0,IF(AE351&gt;=1,U$2,T$2))</f>
        <v>0.6</v>
      </c>
      <c r="G352" s="29">
        <f t="shared" ca="1" si="134"/>
        <v>222581.69332467782</v>
      </c>
      <c r="H352" s="8">
        <f t="shared" ca="1" si="142"/>
        <v>1580330.0226052124</v>
      </c>
      <c r="I352" s="8">
        <f t="shared" ca="1" si="143"/>
        <v>201814844.69627002</v>
      </c>
      <c r="J352" s="8">
        <f t="shared" ca="1" si="144"/>
        <v>14027.868965371888</v>
      </c>
      <c r="K352" s="12">
        <f t="shared" ca="1" si="145"/>
        <v>0.87880246986003996</v>
      </c>
      <c r="L352" s="48"/>
      <c r="M352" s="38">
        <f ca="1">IF(AND(I$2&gt;0,R345&lt;F345-0.06),0,IF(AND(N352&gt;=L$9,I$2&gt;0),0,IF(OR(AND(N352&gt;=C$1,N352&lt;D$1),N352&gt;=E$1),0,1)))</f>
        <v>0</v>
      </c>
      <c r="N352" s="178">
        <f t="shared" si="131"/>
        <v>44259</v>
      </c>
      <c r="O352" s="11">
        <f t="shared" ca="1" si="135"/>
        <v>0.59357307263608827</v>
      </c>
      <c r="P352" s="11" t="str">
        <f t="shared" si="136"/>
        <v/>
      </c>
      <c r="Q352" s="11">
        <f t="shared" ca="1" si="146"/>
        <v>0.75</v>
      </c>
      <c r="R352" s="32">
        <f t="shared" ca="1" si="147"/>
        <v>2.1299891983516599E-2</v>
      </c>
      <c r="S352" s="32">
        <v>4.9690113274689237E-4</v>
      </c>
      <c r="T352" s="32">
        <f t="shared" ca="1" si="137"/>
        <v>4.6480294782506246E-3</v>
      </c>
      <c r="U352" s="32">
        <f t="shared" si="138"/>
        <v>0.14084507042253522</v>
      </c>
      <c r="V352" s="32">
        <f t="shared" si="148"/>
        <v>0.75</v>
      </c>
      <c r="W352" s="8">
        <f t="shared" ca="1" si="139"/>
        <v>104358.52320469466</v>
      </c>
      <c r="X352" s="8">
        <f t="shared" ca="1" si="151"/>
        <v>200338873.19686949</v>
      </c>
      <c r="Y352" s="22">
        <f t="shared" ca="1" si="140"/>
        <v>0.40642692736391173</v>
      </c>
      <c r="Z352" s="8">
        <f t="shared" ca="1" si="149"/>
        <v>1580330.0226052124</v>
      </c>
      <c r="AA352" s="12">
        <f t="shared" ca="1" si="150"/>
        <v>1.1428281613311717</v>
      </c>
      <c r="AB352" s="158">
        <f t="shared" si="152"/>
        <v>204400</v>
      </c>
      <c r="AC352" s="160">
        <f t="shared" si="153"/>
        <v>1.9560000000000424E-2</v>
      </c>
      <c r="AD352" s="162">
        <f t="shared" ca="1" si="154"/>
        <v>0.8791202218884604</v>
      </c>
      <c r="AE352" s="162">
        <f t="shared" ca="1" si="155"/>
        <v>0.69159025513023908</v>
      </c>
      <c r="AF352" s="85">
        <v>5.9995409951922628E-4</v>
      </c>
      <c r="AG352" s="85">
        <v>9.9790260765909942E-3</v>
      </c>
      <c r="AH352" s="85">
        <v>6.2531481258262269E-4</v>
      </c>
    </row>
    <row r="353" spans="1:34">
      <c r="A353" s="7">
        <f t="shared" si="132"/>
        <v>44260</v>
      </c>
      <c r="B353" s="8">
        <f t="shared" ca="1" si="141"/>
        <v>28438597.823690537</v>
      </c>
      <c r="C353" s="144">
        <f t="shared" si="133"/>
        <v>0</v>
      </c>
      <c r="D353" s="136"/>
      <c r="E353" s="136"/>
      <c r="F353" s="78">
        <f ca="1">IF(AD352&gt;1,S$2,T$2)</f>
        <v>0.6</v>
      </c>
      <c r="G353" s="29">
        <f t="shared" ca="1" si="134"/>
        <v>221855.11990610344</v>
      </c>
      <c r="H353" s="8">
        <f t="shared" ca="1" si="142"/>
        <v>1575171.3513333343</v>
      </c>
      <c r="I353" s="8">
        <f t="shared" ca="1" si="143"/>
        <v>201914044.54820284</v>
      </c>
      <c r="J353" s="8">
        <f t="shared" ca="1" si="144"/>
        <v>13971.810131382632</v>
      </c>
      <c r="K353" s="12">
        <f t="shared" ca="1" si="145"/>
        <v>0.87816952333602871</v>
      </c>
      <c r="L353" s="48"/>
      <c r="M353" s="39">
        <f ca="1">IF(AND(I$2&gt;0,R346&lt;F346-0.1),0,IF(AND(N353&gt;=L$10,I$2&gt;0),0,IF(OR(AND(N353&gt;=C$1,N353&lt;D$1),N353&gt;=E$1),0,1)))</f>
        <v>0</v>
      </c>
      <c r="N353" s="178">
        <f t="shared" si="131"/>
        <v>44260</v>
      </c>
      <c r="O353" s="11">
        <f t="shared" ca="1" si="135"/>
        <v>0.59386483690647895</v>
      </c>
      <c r="P353" s="11" t="str">
        <f t="shared" si="136"/>
        <v/>
      </c>
      <c r="Q353" s="11">
        <f t="shared" ca="1" si="146"/>
        <v>0.75</v>
      </c>
      <c r="R353" s="32">
        <f t="shared" ca="1" si="147"/>
        <v>2.1166734205013651E-2</v>
      </c>
      <c r="S353" s="32">
        <v>4.968907082983561E-4</v>
      </c>
      <c r="T353" s="32">
        <f t="shared" ca="1" si="137"/>
        <v>4.6328569156862771E-3</v>
      </c>
      <c r="U353" s="32">
        <f t="shared" si="138"/>
        <v>0.14084507042253522</v>
      </c>
      <c r="V353" s="32">
        <f t="shared" si="148"/>
        <v>0.75</v>
      </c>
      <c r="W353" s="8">
        <f t="shared" ca="1" si="139"/>
        <v>103949.55172945466</v>
      </c>
      <c r="X353" s="8">
        <f t="shared" ca="1" si="151"/>
        <v>200442822.74859893</v>
      </c>
      <c r="Y353" s="22">
        <f t="shared" ca="1" si="140"/>
        <v>0.40613516309352105</v>
      </c>
      <c r="Z353" s="8">
        <f t="shared" ca="1" si="149"/>
        <v>1575171.3513333343</v>
      </c>
      <c r="AA353" s="12">
        <f t="shared" ca="1" si="150"/>
        <v>1.1428281613311717</v>
      </c>
      <c r="AB353" s="158">
        <f t="shared" si="152"/>
        <v>204700</v>
      </c>
      <c r="AC353" s="160">
        <f t="shared" si="153"/>
        <v>1.9530000000000425E-2</v>
      </c>
      <c r="AD353" s="162">
        <f t="shared" ca="1" si="154"/>
        <v>0.87848599659803428</v>
      </c>
      <c r="AE353" s="162">
        <f t="shared" ca="1" si="155"/>
        <v>0.69159025513023908</v>
      </c>
      <c r="AF353" s="85">
        <v>5.9992310205039183E-4</v>
      </c>
      <c r="AG353" s="85">
        <v>9.9733805908648349E-3</v>
      </c>
      <c r="AH353" s="85">
        <v>6.2528806075244105E-4</v>
      </c>
    </row>
    <row r="354" spans="1:34">
      <c r="A354" s="7">
        <f t="shared" si="132"/>
        <v>44261</v>
      </c>
      <c r="B354" s="8">
        <f t="shared" ca="1" si="141"/>
        <v>28452513.995468937</v>
      </c>
      <c r="C354" s="144">
        <f t="shared" si="133"/>
        <v>0</v>
      </c>
      <c r="D354" s="136"/>
      <c r="E354" s="136"/>
      <c r="F354" s="78">
        <f ca="1">IF(AD353&gt;1,0,IF(AE353&gt;=1,U$2,T$2))</f>
        <v>0.6</v>
      </c>
      <c r="G354" s="29">
        <f t="shared" ca="1" si="134"/>
        <v>221130.50975077748</v>
      </c>
      <c r="H354" s="8">
        <f t="shared" ca="1" si="142"/>
        <v>1570026.61923052</v>
      </c>
      <c r="I354" s="8">
        <f t="shared" ca="1" si="143"/>
        <v>202012849.36782947</v>
      </c>
      <c r="J354" s="8">
        <f t="shared" ca="1" si="144"/>
        <v>13916.171778400027</v>
      </c>
      <c r="K354" s="12">
        <f t="shared" ca="1" si="145"/>
        <v>0.8775391062228779</v>
      </c>
      <c r="L354" s="48"/>
      <c r="M354" s="47">
        <f ca="1">IF(AND(I$2&gt;0,R347&lt;F347-0.12),0,IF(AND(N354&gt;=L$4,I$2&gt;0),0,IF(OR(AND(N354&gt;=C$1,N354&lt;D$1),N354&gt;=E$1),0,1)))</f>
        <v>0</v>
      </c>
      <c r="N354" s="178">
        <f t="shared" si="131"/>
        <v>44261</v>
      </c>
      <c r="O354" s="11">
        <f t="shared" ca="1" si="135"/>
        <v>0.59415543931714554</v>
      </c>
      <c r="P354" s="11" t="str">
        <f t="shared" si="136"/>
        <v/>
      </c>
      <c r="Q354" s="11">
        <f t="shared" ca="1" si="146"/>
        <v>0.75</v>
      </c>
      <c r="R354" s="32">
        <f t="shared" ca="1" si="147"/>
        <v>2.103436556165978E-2</v>
      </c>
      <c r="S354" s="32">
        <v>4.9688028543191281E-4</v>
      </c>
      <c r="T354" s="32">
        <f t="shared" ca="1" si="137"/>
        <v>4.6177253506780001E-3</v>
      </c>
      <c r="U354" s="32">
        <f t="shared" si="138"/>
        <v>0.14084507042253522</v>
      </c>
      <c r="V354" s="32">
        <f t="shared" si="148"/>
        <v>0.75</v>
      </c>
      <c r="W354" s="8">
        <f t="shared" ca="1" si="139"/>
        <v>103562.24193919938</v>
      </c>
      <c r="X354" s="8">
        <f t="shared" ca="1" si="151"/>
        <v>200546384.99053812</v>
      </c>
      <c r="Y354" s="22">
        <f t="shared" ca="1" si="140"/>
        <v>0.40584456068285446</v>
      </c>
      <c r="Z354" s="8">
        <f t="shared" ca="1" si="149"/>
        <v>1570026.61923052</v>
      </c>
      <c r="AA354" s="12">
        <f t="shared" ca="1" si="150"/>
        <v>1.1428281613311717</v>
      </c>
      <c r="AB354" s="158">
        <f t="shared" si="152"/>
        <v>205000</v>
      </c>
      <c r="AC354" s="160">
        <f t="shared" si="153"/>
        <v>1.9500000000000427E-2</v>
      </c>
      <c r="AD354" s="162">
        <f t="shared" ca="1" si="154"/>
        <v>0.8778543147794533</v>
      </c>
      <c r="AE354" s="162">
        <f t="shared" ca="1" si="155"/>
        <v>0.69159025513023908</v>
      </c>
      <c r="AF354" s="85">
        <v>5.9989204877606238E-4</v>
      </c>
      <c r="AG354" s="85">
        <v>9.9677516906876637E-3</v>
      </c>
      <c r="AH354" s="85">
        <v>6.252613148531878E-4</v>
      </c>
    </row>
    <row r="355" spans="1:34">
      <c r="A355" s="7">
        <f t="shared" si="132"/>
        <v>44262</v>
      </c>
      <c r="B355" s="8">
        <f t="shared" ca="1" si="141"/>
        <v>28466374.757603601</v>
      </c>
      <c r="C355" s="144">
        <f t="shared" si="133"/>
        <v>0</v>
      </c>
      <c r="D355" s="136"/>
      <c r="E355" s="136"/>
      <c r="F355" s="78">
        <f ca="1">IF(AD354&gt;1,0,IF(AE354&gt;=1,U$2,T$2))</f>
        <v>0.6</v>
      </c>
      <c r="G355" s="29">
        <f t="shared" ca="1" si="134"/>
        <v>220405.04062640006</v>
      </c>
      <c r="H355" s="8">
        <f t="shared" ca="1" si="142"/>
        <v>1564875.7884474404</v>
      </c>
      <c r="I355" s="8">
        <f t="shared" ca="1" si="143"/>
        <v>202111260.77898559</v>
      </c>
      <c r="J355" s="8">
        <f t="shared" ca="1" si="144"/>
        <v>13860.762134664761</v>
      </c>
      <c r="K355" s="12">
        <f t="shared" ca="1" si="145"/>
        <v>0.87691119954821295</v>
      </c>
      <c r="L355" s="48"/>
      <c r="M355" s="46">
        <f ca="1">IF(AND(I$2&gt;0,R348&lt;F348-0.12),0,IF(AND(N355&gt;=L$5,I$2&gt;0),0,IF(OR(AND(N355&gt;=C$1,N355&lt;D$1),N355&gt;=E$1),0,1)))</f>
        <v>0</v>
      </c>
      <c r="N355" s="178">
        <f t="shared" si="131"/>
        <v>44262</v>
      </c>
      <c r="O355" s="11">
        <f t="shared" ca="1" si="135"/>
        <v>0.5944448846440753</v>
      </c>
      <c r="P355" s="11" t="str">
        <f t="shared" si="136"/>
        <v/>
      </c>
      <c r="Q355" s="11">
        <f t="shared" ca="1" si="146"/>
        <v>0.75</v>
      </c>
      <c r="R355" s="32">
        <f t="shared" ca="1" si="147"/>
        <v>2.0902514081812484E-2</v>
      </c>
      <c r="S355" s="32">
        <v>4.9686986414721704E-4</v>
      </c>
      <c r="T355" s="32">
        <f t="shared" ca="1" si="137"/>
        <v>4.6025758483748246E-3</v>
      </c>
      <c r="U355" s="32">
        <f t="shared" si="138"/>
        <v>0.14084507042253522</v>
      </c>
      <c r="V355" s="32">
        <f t="shared" si="148"/>
        <v>0.75</v>
      </c>
      <c r="W355" s="8">
        <f t="shared" ca="1" si="139"/>
        <v>103193.42621444186</v>
      </c>
      <c r="X355" s="8">
        <f t="shared" ca="1" si="151"/>
        <v>200649578.41675258</v>
      </c>
      <c r="Y355" s="22">
        <f t="shared" ca="1" si="140"/>
        <v>0.4055551153559247</v>
      </c>
      <c r="Z355" s="8">
        <f t="shared" ca="1" si="149"/>
        <v>1564875.7884474404</v>
      </c>
      <c r="AA355" s="12">
        <f t="shared" ca="1" si="150"/>
        <v>1.1428281613311717</v>
      </c>
      <c r="AB355" s="158">
        <f t="shared" si="152"/>
        <v>205300</v>
      </c>
      <c r="AC355" s="160">
        <f t="shared" si="153"/>
        <v>1.9470000000000428E-2</v>
      </c>
      <c r="AD355" s="162">
        <f t="shared" ca="1" si="154"/>
        <v>0.87722515288554548</v>
      </c>
      <c r="AE355" s="162">
        <f t="shared" ca="1" si="155"/>
        <v>0.69159025513023908</v>
      </c>
      <c r="AF355" s="85">
        <v>5.9986094756606448E-4</v>
      </c>
      <c r="AG355" s="85">
        <v>9.9621392995406077E-3</v>
      </c>
      <c r="AH355" s="85">
        <v>6.2523457488282495E-4</v>
      </c>
    </row>
    <row r="356" spans="1:34">
      <c r="A356" s="7">
        <f t="shared" si="132"/>
        <v>44263</v>
      </c>
      <c r="B356" s="8">
        <f t="shared" ca="1" si="141"/>
        <v>28480180.161072329</v>
      </c>
      <c r="C356" s="144">
        <f t="shared" si="133"/>
        <v>0</v>
      </c>
      <c r="D356" s="136"/>
      <c r="E356" s="136"/>
      <c r="F356" s="78">
        <f ca="1">IF(AD355&gt;1,S$2,T$2)</f>
        <v>0.6</v>
      </c>
      <c r="G356" s="29">
        <f t="shared" ca="1" si="134"/>
        <v>219676.15871281066</v>
      </c>
      <c r="H356" s="8">
        <f t="shared" ca="1" si="142"/>
        <v>1559700.7268609556</v>
      </c>
      <c r="I356" s="8">
        <f t="shared" ca="1" si="143"/>
        <v>202209279.14361355</v>
      </c>
      <c r="J356" s="8">
        <f t="shared" ca="1" si="144"/>
        <v>13805.403468726365</v>
      </c>
      <c r="K356" s="12">
        <f t="shared" ca="1" si="145"/>
        <v>0.8762857929925244</v>
      </c>
      <c r="L356" s="48"/>
      <c r="M356" s="38">
        <f ca="1">IF(AND(I$2&gt;0,R349&lt;F349),0,IF(AND(N356&gt;=L$6,I$2&gt;0),0,IF(OR(AND(N356&gt;=C$1,N356&lt;D$1),N356&gt;=E$1),0,1)))</f>
        <v>0</v>
      </c>
      <c r="N356" s="178">
        <f t="shared" si="131"/>
        <v>44263</v>
      </c>
      <c r="O356" s="11">
        <f t="shared" ca="1" si="135"/>
        <v>0.59473317395180458</v>
      </c>
      <c r="P356" s="11" t="str">
        <f t="shared" si="136"/>
        <v/>
      </c>
      <c r="Q356" s="11">
        <f t="shared" ca="1" si="146"/>
        <v>0.75</v>
      </c>
      <c r="R356" s="32">
        <f t="shared" ca="1" si="147"/>
        <v>2.0770936407476327E-2</v>
      </c>
      <c r="S356" s="32">
        <v>4.968594444439235E-4</v>
      </c>
      <c r="T356" s="32">
        <f t="shared" ca="1" si="137"/>
        <v>4.5873550790028108E-3</v>
      </c>
      <c r="U356" s="32">
        <f t="shared" si="138"/>
        <v>0.14084507042253522</v>
      </c>
      <c r="V356" s="32">
        <f t="shared" si="148"/>
        <v>0.75</v>
      </c>
      <c r="W356" s="8">
        <f t="shared" ca="1" si="139"/>
        <v>102839.61665209604</v>
      </c>
      <c r="X356" s="8">
        <f t="shared" ca="1" si="151"/>
        <v>200752418.03340468</v>
      </c>
      <c r="Y356" s="22">
        <f t="shared" ca="1" si="140"/>
        <v>0.40526682604819542</v>
      </c>
      <c r="Z356" s="8">
        <f t="shared" ca="1" si="149"/>
        <v>1559700.7268609556</v>
      </c>
      <c r="AA356" s="12">
        <f t="shared" ca="1" si="150"/>
        <v>1.1428281613311717</v>
      </c>
      <c r="AB356" s="158">
        <f t="shared" si="152"/>
        <v>205600</v>
      </c>
      <c r="AC356" s="160">
        <f t="shared" si="153"/>
        <v>1.9440000000000429E-2</v>
      </c>
      <c r="AD356" s="162">
        <f t="shared" ca="1" si="154"/>
        <v>0.87659849627036868</v>
      </c>
      <c r="AE356" s="162">
        <f t="shared" ca="1" si="155"/>
        <v>0.69159025513023908</v>
      </c>
      <c r="AF356" s="85">
        <v>5.9982980547583096E-4</v>
      </c>
      <c r="AG356" s="85">
        <v>9.9565433414002084E-3</v>
      </c>
      <c r="AH356" s="85">
        <v>6.2520784083931497E-4</v>
      </c>
    </row>
    <row r="357" spans="1:34">
      <c r="A357" s="7">
        <f t="shared" si="132"/>
        <v>44264</v>
      </c>
      <c r="B357" s="8">
        <f t="shared" ca="1" si="141"/>
        <v>28493930.096567985</v>
      </c>
      <c r="C357" s="144">
        <f t="shared" si="133"/>
        <v>0</v>
      </c>
      <c r="D357" s="136"/>
      <c r="E357" s="136"/>
      <c r="F357" s="78">
        <f ca="1">IF(AD356&gt;1,0,IF(AE356&gt;=1,U$2,T$2))</f>
        <v>0.6</v>
      </c>
      <c r="G357" s="29">
        <f t="shared" ca="1" si="134"/>
        <v>218941.64115887732</v>
      </c>
      <c r="H357" s="8">
        <f t="shared" ca="1" si="142"/>
        <v>1554485.652228029</v>
      </c>
      <c r="I357" s="8">
        <f t="shared" ca="1" si="143"/>
        <v>202306903.68563271</v>
      </c>
      <c r="J357" s="8">
        <f t="shared" ca="1" si="144"/>
        <v>13749.935495657639</v>
      </c>
      <c r="K357" s="12">
        <f t="shared" ca="1" si="145"/>
        <v>0.87566288425566108</v>
      </c>
      <c r="L357" s="48"/>
      <c r="M357" s="38">
        <f ca="1">IF(AND(I$2&gt;0,R350&lt;F350-0.02),0,IF(AND(N357&gt;=L$7,I$2&gt;0),0,IF(OR(AND(N357&gt;=C$1,N357&lt;D$1),N357&gt;=E$1),0,1)))</f>
        <v>0</v>
      </c>
      <c r="N357" s="178">
        <f t="shared" ref="N357:N420" si="156">N356+1</f>
        <v>44264</v>
      </c>
      <c r="O357" s="11">
        <f t="shared" ca="1" si="135"/>
        <v>0.59502030495774327</v>
      </c>
      <c r="P357" s="11" t="str">
        <f t="shared" si="136"/>
        <v/>
      </c>
      <c r="Q357" s="11">
        <f t="shared" ca="1" si="146"/>
        <v>0.75</v>
      </c>
      <c r="R357" s="32">
        <f t="shared" ca="1" si="147"/>
        <v>2.0639423287488603E-2</v>
      </c>
      <c r="S357" s="32">
        <v>4.9684902632168685E-4</v>
      </c>
      <c r="T357" s="32">
        <f t="shared" ca="1" si="137"/>
        <v>4.5720166242000856E-3</v>
      </c>
      <c r="U357" s="32">
        <f t="shared" si="138"/>
        <v>0.14084507042253522</v>
      </c>
      <c r="V357" s="32">
        <f t="shared" si="148"/>
        <v>0.75</v>
      </c>
      <c r="W357" s="8">
        <f t="shared" ca="1" si="139"/>
        <v>102496.97653441626</v>
      </c>
      <c r="X357" s="8">
        <f t="shared" ca="1" si="151"/>
        <v>200854915.0099391</v>
      </c>
      <c r="Y357" s="22">
        <f t="shared" ca="1" si="140"/>
        <v>0.40497969504225673</v>
      </c>
      <c r="Z357" s="8">
        <f t="shared" ca="1" si="149"/>
        <v>1554485.652228029</v>
      </c>
      <c r="AA357" s="12">
        <f t="shared" ca="1" si="150"/>
        <v>1.1428281613311717</v>
      </c>
      <c r="AB357" s="158">
        <f t="shared" si="152"/>
        <v>205900</v>
      </c>
      <c r="AC357" s="160">
        <f t="shared" si="153"/>
        <v>1.941000000000043E-2</v>
      </c>
      <c r="AD357" s="162">
        <f t="shared" ca="1" si="154"/>
        <v>0.8759743386240928</v>
      </c>
      <c r="AE357" s="162">
        <f t="shared" ca="1" si="155"/>
        <v>0.69159025513023908</v>
      </c>
      <c r="AF357" s="85">
        <v>5.9979862877163829E-4</v>
      </c>
      <c r="AG357" s="85">
        <v>9.9509637407342779E-3</v>
      </c>
      <c r="AH357" s="85">
        <v>6.2518111272062183E-4</v>
      </c>
    </row>
    <row r="358" spans="1:34">
      <c r="A358" s="7">
        <f t="shared" si="132"/>
        <v>44265</v>
      </c>
      <c r="B358" s="8">
        <f t="shared" ca="1" si="141"/>
        <v>28507624.315780904</v>
      </c>
      <c r="C358" s="144">
        <f t="shared" si="133"/>
        <v>0</v>
      </c>
      <c r="D358" s="136"/>
      <c r="E358" s="136"/>
      <c r="F358" s="78">
        <f ca="1">IF(AD357&gt;1,S$2,T$2)</f>
        <v>0.6</v>
      </c>
      <c r="G358" s="29">
        <f t="shared" ca="1" si="134"/>
        <v>218199.66649370844</v>
      </c>
      <c r="H358" s="8">
        <f t="shared" ca="1" si="142"/>
        <v>1549217.6321053298</v>
      </c>
      <c r="I358" s="8">
        <f t="shared" ca="1" si="143"/>
        <v>202404132.64204443</v>
      </c>
      <c r="J358" s="8">
        <f t="shared" ca="1" si="144"/>
        <v>13694.219212917893</v>
      </c>
      <c r="K358" s="12">
        <f t="shared" ca="1" si="145"/>
        <v>0.87504247826963144</v>
      </c>
      <c r="L358" s="48"/>
      <c r="M358" s="38">
        <f ca="1">IF(AND(I$2&gt;0,R351&lt;F351-0.04),0,IF(AND(N358&gt;=L$8,I$2&gt;0),0,IF(OR(AND(N358&gt;=C$1,N358&lt;D$1),N358&gt;=E$1),0,1)))</f>
        <v>0</v>
      </c>
      <c r="N358" s="178">
        <f t="shared" si="156"/>
        <v>44265</v>
      </c>
      <c r="O358" s="11">
        <f t="shared" ca="1" si="135"/>
        <v>0.59530627247660128</v>
      </c>
      <c r="P358" s="11" t="str">
        <f t="shared" si="136"/>
        <v/>
      </c>
      <c r="Q358" s="11">
        <f t="shared" ca="1" si="146"/>
        <v>0.75</v>
      </c>
      <c r="R358" s="32">
        <f t="shared" ca="1" si="147"/>
        <v>2.050780570634415E-2</v>
      </c>
      <c r="S358" s="32">
        <v>4.968386097801619E-4</v>
      </c>
      <c r="T358" s="32">
        <f t="shared" ca="1" si="137"/>
        <v>4.5565224473686173E-3</v>
      </c>
      <c r="U358" s="32">
        <f t="shared" si="138"/>
        <v>0.14084507042253522</v>
      </c>
      <c r="V358" s="32">
        <f t="shared" si="148"/>
        <v>0.75</v>
      </c>
      <c r="W358" s="8">
        <f t="shared" ca="1" si="139"/>
        <v>102161.2895446589</v>
      </c>
      <c r="X358" s="8">
        <f t="shared" ca="1" si="151"/>
        <v>200957076.29948378</v>
      </c>
      <c r="Y358" s="22">
        <f t="shared" ca="1" si="140"/>
        <v>0.40469372752339872</v>
      </c>
      <c r="Z358" s="8">
        <f t="shared" ca="1" si="149"/>
        <v>1549217.6321053298</v>
      </c>
      <c r="AA358" s="12">
        <f t="shared" ca="1" si="150"/>
        <v>1.1428281613311717</v>
      </c>
      <c r="AB358" s="158">
        <f t="shared" si="152"/>
        <v>206200</v>
      </c>
      <c r="AC358" s="160">
        <f t="shared" si="153"/>
        <v>1.9380000000000432E-2</v>
      </c>
      <c r="AD358" s="162">
        <f t="shared" ca="1" si="154"/>
        <v>0.8753526812626462</v>
      </c>
      <c r="AE358" s="162">
        <f t="shared" ca="1" si="155"/>
        <v>0.69159025513023908</v>
      </c>
      <c r="AF358" s="85">
        <v>5.9976742296420713E-4</v>
      </c>
      <c r="AG358" s="85">
        <v>9.9454004224977816E-3</v>
      </c>
      <c r="AH358" s="85">
        <v>6.2515439052471006E-4</v>
      </c>
    </row>
    <row r="359" spans="1:34">
      <c r="A359" s="7">
        <f t="shared" si="132"/>
        <v>44266</v>
      </c>
      <c r="B359" s="8">
        <f t="shared" ca="1" si="141"/>
        <v>28521262.456989922</v>
      </c>
      <c r="C359" s="144">
        <f t="shared" si="133"/>
        <v>0</v>
      </c>
      <c r="D359" s="136"/>
      <c r="E359" s="136"/>
      <c r="F359" s="78">
        <f ca="1">IF(AD358&gt;1,0,IF(AE358&gt;=1,U$2,T$2))</f>
        <v>0.6</v>
      </c>
      <c r="G359" s="29">
        <f t="shared" ca="1" si="134"/>
        <v>217448.89368235262</v>
      </c>
      <c r="H359" s="8">
        <f t="shared" ca="1" si="142"/>
        <v>1543887.1451447036</v>
      </c>
      <c r="I359" s="8">
        <f t="shared" ca="1" si="143"/>
        <v>202500963.44462845</v>
      </c>
      <c r="J359" s="8">
        <f t="shared" ca="1" si="144"/>
        <v>13638.141209018693</v>
      </c>
      <c r="K359" s="12">
        <f t="shared" ca="1" si="145"/>
        <v>0.87442458623832864</v>
      </c>
      <c r="L359" s="48"/>
      <c r="M359" s="38">
        <f ca="1">IF(AND(I$2&gt;0,R352&lt;F352-0.06),0,IF(AND(N359&gt;=L$9,I$2&gt;0),0,IF(OR(AND(N359&gt;=C$1,N359&lt;D$1),N359&gt;=E$1),0,1)))</f>
        <v>0</v>
      </c>
      <c r="N359" s="178">
        <f t="shared" si="156"/>
        <v>44266</v>
      </c>
      <c r="O359" s="11">
        <f t="shared" ca="1" si="135"/>
        <v>0.59559106895478953</v>
      </c>
      <c r="P359" s="11" t="str">
        <f t="shared" si="136"/>
        <v/>
      </c>
      <c r="Q359" s="11">
        <f t="shared" ca="1" si="146"/>
        <v>0.75</v>
      </c>
      <c r="R359" s="32">
        <f t="shared" ca="1" si="147"/>
        <v>2.037596170824996E-2</v>
      </c>
      <c r="S359" s="32">
        <v>4.9682819481900353E-4</v>
      </c>
      <c r="T359" s="32">
        <f t="shared" ca="1" si="137"/>
        <v>4.540844544543246E-3</v>
      </c>
      <c r="U359" s="32">
        <f t="shared" si="138"/>
        <v>0.14084507042253522</v>
      </c>
      <c r="V359" s="32">
        <f t="shared" si="148"/>
        <v>0.75</v>
      </c>
      <c r="W359" s="8">
        <f t="shared" ca="1" si="139"/>
        <v>101827.92657528068</v>
      </c>
      <c r="X359" s="8">
        <f t="shared" ca="1" si="151"/>
        <v>201058904.22605905</v>
      </c>
      <c r="Y359" s="22">
        <f t="shared" ca="1" si="140"/>
        <v>0.40440893104521047</v>
      </c>
      <c r="Z359" s="8">
        <f t="shared" ca="1" si="149"/>
        <v>1543887.1451447036</v>
      </c>
      <c r="AA359" s="12">
        <f t="shared" ca="1" si="150"/>
        <v>1.1428281613311717</v>
      </c>
      <c r="AB359" s="158">
        <f t="shared" si="152"/>
        <v>206500</v>
      </c>
      <c r="AC359" s="160">
        <f t="shared" si="153"/>
        <v>1.9350000000000433E-2</v>
      </c>
      <c r="AD359" s="162">
        <f t="shared" ca="1" si="154"/>
        <v>0.87473353225397998</v>
      </c>
      <c r="AE359" s="162">
        <f t="shared" ca="1" si="155"/>
        <v>0.69159025513023908</v>
      </c>
      <c r="AF359" s="85">
        <v>5.9973619285132607E-4</v>
      </c>
      <c r="AG359" s="85">
        <v>9.9398533121287762E-3</v>
      </c>
      <c r="AH359" s="85">
        <v>6.2512767424954569E-4</v>
      </c>
    </row>
    <row r="360" spans="1:34">
      <c r="A360" s="7">
        <f t="shared" si="132"/>
        <v>44267</v>
      </c>
      <c r="B360" s="8">
        <f t="shared" ca="1" si="141"/>
        <v>28534844.075481791</v>
      </c>
      <c r="C360" s="144">
        <f t="shared" si="133"/>
        <v>0</v>
      </c>
      <c r="D360" s="136"/>
      <c r="E360" s="136"/>
      <c r="F360" s="78">
        <f ca="1">IF(AD359&gt;1,S$2,T$2)</f>
        <v>0.6</v>
      </c>
      <c r="G360" s="29">
        <f t="shared" ca="1" si="134"/>
        <v>216688.55068474601</v>
      </c>
      <c r="H360" s="8">
        <f t="shared" ca="1" si="142"/>
        <v>1538488.7098616965</v>
      </c>
      <c r="I360" s="8">
        <f t="shared" ca="1" si="143"/>
        <v>202597392.93592072</v>
      </c>
      <c r="J360" s="8">
        <f t="shared" ca="1" si="144"/>
        <v>13581.618491869538</v>
      </c>
      <c r="K360" s="12">
        <f t="shared" ca="1" si="145"/>
        <v>0.87380922448284526</v>
      </c>
      <c r="L360" s="48"/>
      <c r="M360" s="39">
        <f ca="1">IF(AND(I$2&gt;0,R353&lt;F353-0.1),0,IF(AND(N360&gt;=L$10,I$2&gt;0),0,IF(OR(AND(N360&gt;=C$1,N360&lt;D$1),N360&gt;=E$1),0,1)))</f>
        <v>0</v>
      </c>
      <c r="N360" s="178">
        <f t="shared" si="156"/>
        <v>44267</v>
      </c>
      <c r="O360" s="11">
        <f t="shared" ca="1" si="135"/>
        <v>0.59587468510564912</v>
      </c>
      <c r="P360" s="11" t="str">
        <f t="shared" si="136"/>
        <v/>
      </c>
      <c r="Q360" s="11">
        <f t="shared" ca="1" si="146"/>
        <v>0.75</v>
      </c>
      <c r="R360" s="32">
        <f t="shared" ca="1" si="147"/>
        <v>2.0243823980799745E-2</v>
      </c>
      <c r="S360" s="32">
        <v>4.9681778143786666E-4</v>
      </c>
      <c r="T360" s="32">
        <f t="shared" ca="1" si="137"/>
        <v>4.5249667937108723E-3</v>
      </c>
      <c r="U360" s="32">
        <f t="shared" si="138"/>
        <v>0.14084507042253522</v>
      </c>
      <c r="V360" s="32">
        <f t="shared" si="148"/>
        <v>0.75</v>
      </c>
      <c r="W360" s="8">
        <f t="shared" ca="1" si="139"/>
        <v>101491.80996215151</v>
      </c>
      <c r="X360" s="8">
        <f t="shared" ca="1" si="151"/>
        <v>201160396.0360212</v>
      </c>
      <c r="Y360" s="22">
        <f t="shared" ca="1" si="140"/>
        <v>0.40412531489435088</v>
      </c>
      <c r="Z360" s="8">
        <f t="shared" ca="1" si="149"/>
        <v>1538488.7098616965</v>
      </c>
      <c r="AA360" s="12">
        <f t="shared" ca="1" si="150"/>
        <v>1.1428281613311717</v>
      </c>
      <c r="AB360" s="158">
        <f t="shared" si="152"/>
        <v>206800</v>
      </c>
      <c r="AC360" s="160">
        <f t="shared" si="153"/>
        <v>1.9320000000000434E-2</v>
      </c>
      <c r="AD360" s="162">
        <f t="shared" ca="1" si="154"/>
        <v>0.87411690536058695</v>
      </c>
      <c r="AE360" s="162">
        <f t="shared" ca="1" si="155"/>
        <v>0.69159025513023908</v>
      </c>
      <c r="AF360" s="85">
        <v>5.9970494257025064E-4</v>
      </c>
      <c r="AG360" s="85">
        <v>9.9343223355443724E-3</v>
      </c>
      <c r="AH360" s="85">
        <v>6.2510096389309508E-4</v>
      </c>
    </row>
    <row r="361" spans="1:34">
      <c r="A361" s="7">
        <f t="shared" si="132"/>
        <v>44268</v>
      </c>
      <c r="B361" s="8">
        <f t="shared" ca="1" si="141"/>
        <v>28548368.679369517</v>
      </c>
      <c r="C361" s="144">
        <f t="shared" si="133"/>
        <v>0</v>
      </c>
      <c r="D361" s="136"/>
      <c r="E361" s="136"/>
      <c r="F361" s="78">
        <f ca="1">IF(AD360&gt;1,0,IF(AE360&gt;=1,U$2,T$2))</f>
        <v>0.6</v>
      </c>
      <c r="G361" s="29">
        <f t="shared" ca="1" si="134"/>
        <v>215918.53345104118</v>
      </c>
      <c r="H361" s="8">
        <f t="shared" ca="1" si="142"/>
        <v>1533021.5875023922</v>
      </c>
      <c r="I361" s="8">
        <f t="shared" ca="1" si="143"/>
        <v>202693417.62352356</v>
      </c>
      <c r="J361" s="8">
        <f t="shared" ca="1" si="144"/>
        <v>13524.603887724972</v>
      </c>
      <c r="K361" s="12">
        <f t="shared" ca="1" si="145"/>
        <v>0.87319641306893092</v>
      </c>
      <c r="L361" s="48"/>
      <c r="M361" s="47">
        <f ca="1">IF(AND(I$2&gt;0,R354&lt;F354-0.12),0,IF(AND(N361&gt;=L$4,I$2&gt;0),0,IF(OR(AND(N361&gt;=C$1,N361&lt;D$1),N361&gt;=E$1),0,1)))</f>
        <v>0</v>
      </c>
      <c r="N361" s="178">
        <f t="shared" si="156"/>
        <v>44268</v>
      </c>
      <c r="O361" s="11">
        <f t="shared" ca="1" si="135"/>
        <v>0.59615711065742227</v>
      </c>
      <c r="P361" s="11" t="str">
        <f t="shared" si="136"/>
        <v/>
      </c>
      <c r="Q361" s="11">
        <f t="shared" ca="1" si="146"/>
        <v>0.75</v>
      </c>
      <c r="R361" s="32">
        <f t="shared" ca="1" si="147"/>
        <v>2.01113882678449E-2</v>
      </c>
      <c r="S361" s="32">
        <v>4.968073696364066E-4</v>
      </c>
      <c r="T361" s="32">
        <f t="shared" ca="1" si="137"/>
        <v>4.5088870220658592E-3</v>
      </c>
      <c r="U361" s="32">
        <f t="shared" si="138"/>
        <v>0.14084507042253522</v>
      </c>
      <c r="V361" s="32">
        <f t="shared" si="148"/>
        <v>0.75</v>
      </c>
      <c r="W361" s="8">
        <f t="shared" ca="1" si="139"/>
        <v>101147.37496275642</v>
      </c>
      <c r="X361" s="8">
        <f t="shared" ca="1" si="151"/>
        <v>201261543.41098395</v>
      </c>
      <c r="Y361" s="22">
        <f t="shared" ca="1" si="140"/>
        <v>0.40384288934257773</v>
      </c>
      <c r="Z361" s="8">
        <f t="shared" ca="1" si="149"/>
        <v>1533021.5875023922</v>
      </c>
      <c r="AA361" s="12">
        <f t="shared" ca="1" si="150"/>
        <v>1.1428281613311717</v>
      </c>
      <c r="AB361" s="158">
        <f t="shared" si="152"/>
        <v>207100</v>
      </c>
      <c r="AC361" s="160">
        <f t="shared" si="153"/>
        <v>1.9290000000000435E-2</v>
      </c>
      <c r="AD361" s="162">
        <f t="shared" ca="1" si="154"/>
        <v>0.87350281877588809</v>
      </c>
      <c r="AE361" s="162">
        <f t="shared" ca="1" si="155"/>
        <v>0.69159025513023908</v>
      </c>
      <c r="AF361" s="85">
        <v>5.996736756606752E-4</v>
      </c>
      <c r="AG361" s="85">
        <v>9.9288074191367631E-3</v>
      </c>
      <c r="AH361" s="85">
        <v>6.2507425945332611E-4</v>
      </c>
    </row>
    <row r="362" spans="1:34">
      <c r="A362" s="7">
        <f t="shared" si="132"/>
        <v>44269</v>
      </c>
      <c r="B362" s="8">
        <f t="shared" ca="1" si="141"/>
        <v>28561835.771435555</v>
      </c>
      <c r="C362" s="144">
        <f t="shared" si="133"/>
        <v>0</v>
      </c>
      <c r="D362" s="136"/>
      <c r="E362" s="136"/>
      <c r="F362" s="78">
        <f ca="1">IF(AD361&gt;1,0,IF(AE361&gt;=1,U$2,T$2))</f>
        <v>0.6</v>
      </c>
      <c r="G362" s="29">
        <f t="shared" ca="1" si="134"/>
        <v>215139.51636739666</v>
      </c>
      <c r="H362" s="8">
        <f t="shared" ca="1" si="142"/>
        <v>1527490.5662085162</v>
      </c>
      <c r="I362" s="8">
        <f t="shared" ca="1" si="143"/>
        <v>202789033.97719243</v>
      </c>
      <c r="J362" s="8">
        <f t="shared" ca="1" si="144"/>
        <v>13467.092066039511</v>
      </c>
      <c r="K362" s="12">
        <f t="shared" ca="1" si="145"/>
        <v>0.87258617419084472</v>
      </c>
      <c r="L362" s="48"/>
      <c r="M362" s="46">
        <f ca="1">IF(AND(I$2&gt;0,R355&lt;F355-0.12),0,IF(AND(N362&gt;=L$5,I$2&gt;0),0,IF(OR(AND(N362&gt;=C$1,N362&lt;D$1),N362&gt;=E$1),0,1)))</f>
        <v>0</v>
      </c>
      <c r="N362" s="178">
        <f t="shared" si="156"/>
        <v>44269</v>
      </c>
      <c r="O362" s="11">
        <f t="shared" ca="1" si="135"/>
        <v>0.5964383352270366</v>
      </c>
      <c r="P362" s="11" t="str">
        <f t="shared" si="136"/>
        <v/>
      </c>
      <c r="Q362" s="11">
        <f t="shared" ca="1" si="146"/>
        <v>0.75</v>
      </c>
      <c r="R362" s="32">
        <f t="shared" ca="1" si="147"/>
        <v>1.9978722686770266E-2</v>
      </c>
      <c r="S362" s="32">
        <v>4.9679695941427836E-4</v>
      </c>
      <c r="T362" s="32">
        <f t="shared" ca="1" si="137"/>
        <v>4.4926193123779887E-3</v>
      </c>
      <c r="U362" s="32">
        <f t="shared" si="138"/>
        <v>0.14084507042253522</v>
      </c>
      <c r="V362" s="32">
        <f t="shared" si="148"/>
        <v>0.75</v>
      </c>
      <c r="W362" s="8">
        <f t="shared" ca="1" si="139"/>
        <v>100788.5282768007</v>
      </c>
      <c r="X362" s="8">
        <f t="shared" ca="1" si="151"/>
        <v>201362331.93926075</v>
      </c>
      <c r="Y362" s="22">
        <f t="shared" ca="1" si="140"/>
        <v>0.4035616647729634</v>
      </c>
      <c r="Z362" s="8">
        <f t="shared" ca="1" si="149"/>
        <v>1527490.5662085162</v>
      </c>
      <c r="AA362" s="12">
        <f t="shared" ca="1" si="150"/>
        <v>1.1428281613311717</v>
      </c>
      <c r="AB362" s="158">
        <f t="shared" si="152"/>
        <v>207400</v>
      </c>
      <c r="AC362" s="160">
        <f t="shared" si="153"/>
        <v>1.9260000000000436E-2</v>
      </c>
      <c r="AD362" s="162">
        <f t="shared" ca="1" si="154"/>
        <v>0.87289129362988782</v>
      </c>
      <c r="AE362" s="162">
        <f t="shared" ca="1" si="155"/>
        <v>0.69159025513023908</v>
      </c>
      <c r="AF362" s="85">
        <v>5.9964239513911842E-4</v>
      </c>
      <c r="AG362" s="85">
        <v>9.9233084897692708E-3</v>
      </c>
      <c r="AH362" s="85">
        <v>6.2504756092820731E-4</v>
      </c>
    </row>
    <row r="363" spans="1:34">
      <c r="A363" s="7">
        <f t="shared" si="132"/>
        <v>44270</v>
      </c>
      <c r="B363" s="8">
        <f t="shared" ca="1" si="141"/>
        <v>28575244.897685863</v>
      </c>
      <c r="C363" s="144">
        <f t="shared" si="133"/>
        <v>0</v>
      </c>
      <c r="D363" s="136"/>
      <c r="E363" s="136"/>
      <c r="F363" s="78">
        <f ca="1">IF(AD362&gt;1,S$2,T$2)</f>
        <v>0.6</v>
      </c>
      <c r="G363" s="29">
        <f t="shared" ca="1" si="134"/>
        <v>214353.07525477381</v>
      </c>
      <c r="H363" s="8">
        <f t="shared" ca="1" si="142"/>
        <v>1521906.8343088939</v>
      </c>
      <c r="I363" s="8">
        <f t="shared" ca="1" si="143"/>
        <v>202884238.77356961</v>
      </c>
      <c r="J363" s="8">
        <f t="shared" ca="1" si="144"/>
        <v>13409.126250306806</v>
      </c>
      <c r="K363" s="12">
        <f t="shared" ca="1" si="145"/>
        <v>0.87197853028336458</v>
      </c>
      <c r="L363" s="48"/>
      <c r="M363" s="38">
        <f ca="1">IF(AND(I$2&gt;0,R356&lt;F356),0,IF(AND(N363&gt;=L$6,I$2&gt;0),0,IF(OR(AND(N363&gt;=C$1,N363&lt;D$1),N363&gt;=E$1),0,1)))</f>
        <v>0</v>
      </c>
      <c r="N363" s="178">
        <f t="shared" si="156"/>
        <v>44270</v>
      </c>
      <c r="O363" s="11">
        <f t="shared" ca="1" si="135"/>
        <v>0.59671834933402823</v>
      </c>
      <c r="P363" s="11" t="str">
        <f t="shared" si="136"/>
        <v/>
      </c>
      <c r="Q363" s="11">
        <f t="shared" ca="1" si="146"/>
        <v>0.75</v>
      </c>
      <c r="R363" s="32">
        <f t="shared" ca="1" si="147"/>
        <v>1.984597803153295E-2</v>
      </c>
      <c r="S363" s="32">
        <v>4.9678655077113761E-4</v>
      </c>
      <c r="T363" s="32">
        <f t="shared" ca="1" si="137"/>
        <v>4.4761965714967466E-3</v>
      </c>
      <c r="U363" s="32">
        <f t="shared" si="138"/>
        <v>0.14084507042253522</v>
      </c>
      <c r="V363" s="32">
        <f t="shared" si="148"/>
        <v>0.75</v>
      </c>
      <c r="W363" s="8">
        <f t="shared" ca="1" si="139"/>
        <v>100408.60339337007</v>
      </c>
      <c r="X363" s="8">
        <f t="shared" ca="1" si="151"/>
        <v>201462740.54265413</v>
      </c>
      <c r="Y363" s="22">
        <f t="shared" ca="1" si="140"/>
        <v>0.40328165066597177</v>
      </c>
      <c r="Z363" s="8">
        <f t="shared" ca="1" si="149"/>
        <v>1521906.8343088939</v>
      </c>
      <c r="AA363" s="12">
        <f t="shared" ca="1" si="150"/>
        <v>1.1428281613311717</v>
      </c>
      <c r="AB363" s="158">
        <f t="shared" si="152"/>
        <v>207700</v>
      </c>
      <c r="AC363" s="160">
        <f t="shared" si="153"/>
        <v>1.9230000000000438E-2</v>
      </c>
      <c r="AD363" s="162">
        <f t="shared" ca="1" si="154"/>
        <v>0.8722823522371046</v>
      </c>
      <c r="AE363" s="162">
        <f t="shared" ca="1" si="155"/>
        <v>0.69159025513023908</v>
      </c>
      <c r="AF363" s="85">
        <v>5.9961110358561513E-4</v>
      </c>
      <c r="AG363" s="85">
        <v>9.917825474772447E-3</v>
      </c>
      <c r="AH363" s="85">
        <v>6.250208683157084E-4</v>
      </c>
    </row>
    <row r="364" spans="1:34">
      <c r="A364" s="7">
        <f t="shared" si="132"/>
        <v>44271</v>
      </c>
      <c r="B364" s="8">
        <f t="shared" ca="1" si="141"/>
        <v>28588595.703366034</v>
      </c>
      <c r="C364" s="144">
        <f t="shared" si="133"/>
        <v>0</v>
      </c>
      <c r="D364" s="136"/>
      <c r="E364" s="136"/>
      <c r="F364" s="78">
        <f ca="1">IF(AD363&gt;1,0,IF(AE363&gt;=1,U$2,T$2))</f>
        <v>0.6</v>
      </c>
      <c r="G364" s="29">
        <f t="shared" ca="1" si="134"/>
        <v>213561.82411897599</v>
      </c>
      <c r="H364" s="8">
        <f t="shared" ca="1" si="142"/>
        <v>1516288.9512447293</v>
      </c>
      <c r="I364" s="8">
        <f t="shared" ca="1" si="143"/>
        <v>202979029.49389881</v>
      </c>
      <c r="J364" s="8">
        <f t="shared" ca="1" si="144"/>
        <v>13350.805680169793</v>
      </c>
      <c r="K364" s="12">
        <f t="shared" ca="1" si="145"/>
        <v>0.87137350183099505</v>
      </c>
      <c r="L364" s="48"/>
      <c r="M364" s="38">
        <f ca="1">IF(AND(I$2&gt;0,R357&lt;F357-0.02),0,IF(AND(N364&gt;=L$7,I$2&gt;0),0,IF(OR(AND(N364&gt;=C$1,N364&lt;D$1),N364&gt;=E$1),0,1)))</f>
        <v>0</v>
      </c>
      <c r="N364" s="178">
        <f t="shared" si="156"/>
        <v>44271</v>
      </c>
      <c r="O364" s="11">
        <f t="shared" ca="1" si="135"/>
        <v>0.5969971455702906</v>
      </c>
      <c r="P364" s="11" t="str">
        <f t="shared" si="136"/>
        <v/>
      </c>
      <c r="Q364" s="11">
        <f t="shared" ca="1" si="146"/>
        <v>0.75</v>
      </c>
      <c r="R364" s="32">
        <f t="shared" ca="1" si="147"/>
        <v>1.9713399149444387E-2</v>
      </c>
      <c r="S364" s="32">
        <v>4.9677614370663935E-4</v>
      </c>
      <c r="T364" s="32">
        <f t="shared" ca="1" si="137"/>
        <v>4.45967338601391E-3</v>
      </c>
      <c r="U364" s="32">
        <f t="shared" si="138"/>
        <v>0.14084507042253522</v>
      </c>
      <c r="V364" s="32">
        <f t="shared" si="148"/>
        <v>0.75</v>
      </c>
      <c r="W364" s="8">
        <f t="shared" ca="1" si="139"/>
        <v>100000.31253318102</v>
      </c>
      <c r="X364" s="8">
        <f t="shared" ca="1" si="151"/>
        <v>201562740.8551873</v>
      </c>
      <c r="Y364" s="22">
        <f t="shared" ca="1" si="140"/>
        <v>0.4030028544297094</v>
      </c>
      <c r="Z364" s="8">
        <f t="shared" ca="1" si="149"/>
        <v>1516288.9512447293</v>
      </c>
      <c r="AA364" s="12">
        <f t="shared" ca="1" si="150"/>
        <v>1.1428281613311717</v>
      </c>
      <c r="AB364" s="158">
        <f t="shared" si="152"/>
        <v>208000</v>
      </c>
      <c r="AC364" s="160">
        <f t="shared" si="153"/>
        <v>1.9200000000000439E-2</v>
      </c>
      <c r="AD364" s="162">
        <f t="shared" ca="1" si="154"/>
        <v>0.87167601605717981</v>
      </c>
      <c r="AE364" s="162">
        <f t="shared" ca="1" si="155"/>
        <v>0.69159025513023908</v>
      </c>
      <c r="AF364" s="85">
        <v>5.9957980324365121E-4</v>
      </c>
      <c r="AG364" s="85">
        <v>9.9123583019402051E-3</v>
      </c>
      <c r="AH364" s="85">
        <v>6.2499418161380009E-4</v>
      </c>
    </row>
    <row r="365" spans="1:34">
      <c r="A365" s="7">
        <f t="shared" si="132"/>
        <v>44272</v>
      </c>
      <c r="B365" s="8">
        <f t="shared" ca="1" si="141"/>
        <v>28601887.997261744</v>
      </c>
      <c r="C365" s="144">
        <f t="shared" si="133"/>
        <v>0</v>
      </c>
      <c r="D365" s="136"/>
      <c r="E365" s="136"/>
      <c r="F365" s="78">
        <f ca="1">IF(AD364&gt;1,S$2,T$2)</f>
        <v>0.6</v>
      </c>
      <c r="G365" s="29">
        <f t="shared" ca="1" si="134"/>
        <v>212769.56695367652</v>
      </c>
      <c r="H365" s="8">
        <f t="shared" ca="1" si="142"/>
        <v>1510663.9253711032</v>
      </c>
      <c r="I365" s="8">
        <f t="shared" ca="1" si="143"/>
        <v>203073404.78055838</v>
      </c>
      <c r="J365" s="8">
        <f t="shared" ca="1" si="144"/>
        <v>13292.293895711939</v>
      </c>
      <c r="K365" s="12">
        <f t="shared" ca="1" si="145"/>
        <v>0.87077110484048481</v>
      </c>
      <c r="L365" s="48"/>
      <c r="M365" s="38">
        <f ca="1">IF(AND(I$2&gt;0,R358&lt;F358-0.04),0,IF(AND(N365&gt;=L$8,I$2&gt;0),0,IF(OR(AND(N365&gt;=C$1,N365&lt;D$1),N365&gt;=E$1),0,1)))</f>
        <v>0</v>
      </c>
      <c r="N365" s="178">
        <f t="shared" si="156"/>
        <v>44272</v>
      </c>
      <c r="O365" s="11">
        <f t="shared" ca="1" si="135"/>
        <v>0.59727471994281878</v>
      </c>
      <c r="P365" s="11" t="str">
        <f t="shared" si="136"/>
        <v/>
      </c>
      <c r="Q365" s="11">
        <f t="shared" ca="1" si="146"/>
        <v>0.75</v>
      </c>
      <c r="R365" s="32">
        <f t="shared" ca="1" si="147"/>
        <v>1.9581337486807838E-2</v>
      </c>
      <c r="S365" s="32">
        <v>4.9676573822043924E-4</v>
      </c>
      <c r="T365" s="32">
        <f t="shared" ca="1" si="137"/>
        <v>4.4431291922679503E-3</v>
      </c>
      <c r="U365" s="32">
        <f t="shared" si="138"/>
        <v>0.14084507042253522</v>
      </c>
      <c r="V365" s="32">
        <f t="shared" si="148"/>
        <v>0.75</v>
      </c>
      <c r="W365" s="8">
        <f t="shared" ca="1" si="139"/>
        <v>99597.869654140406</v>
      </c>
      <c r="X365" s="8">
        <f t="shared" ca="1" si="151"/>
        <v>201662338.72484145</v>
      </c>
      <c r="Y365" s="22">
        <f t="shared" ca="1" si="140"/>
        <v>0.40272528005718122</v>
      </c>
      <c r="Z365" s="8">
        <f t="shared" ca="1" si="149"/>
        <v>1510663.9253711032</v>
      </c>
      <c r="AA365" s="12">
        <f t="shared" ca="1" si="150"/>
        <v>1.1428281613311717</v>
      </c>
      <c r="AB365" s="158">
        <f t="shared" si="152"/>
        <v>208300</v>
      </c>
      <c r="AC365" s="160">
        <f t="shared" si="153"/>
        <v>1.917000000000044E-2</v>
      </c>
      <c r="AD365" s="162">
        <f t="shared" ca="1" si="154"/>
        <v>0.87107230333573993</v>
      </c>
      <c r="AE365" s="162">
        <f t="shared" ca="1" si="155"/>
        <v>0.69159025513023908</v>
      </c>
      <c r="AF365" s="85">
        <v>5.9954849613433879E-4</v>
      </c>
      <c r="AG365" s="85">
        <v>9.9069068995260058E-3</v>
      </c>
      <c r="AH365" s="85">
        <v>6.2496750082045383E-4</v>
      </c>
    </row>
    <row r="366" spans="1:34">
      <c r="A366" s="7">
        <f t="shared" si="132"/>
        <v>44273</v>
      </c>
      <c r="B366" s="8">
        <f t="shared" ca="1" si="141"/>
        <v>28615121.82518265</v>
      </c>
      <c r="C366" s="144">
        <f t="shared" si="133"/>
        <v>0</v>
      </c>
      <c r="D366" s="136"/>
      <c r="E366" s="136"/>
      <c r="F366" s="78">
        <f ca="1">IF(AD365&gt;1,0,IF(AE365&gt;=1,U$2,T$2))</f>
        <v>0.6</v>
      </c>
      <c r="G366" s="29">
        <f t="shared" ca="1" si="134"/>
        <v>211975.52590921067</v>
      </c>
      <c r="H366" s="8">
        <f t="shared" ca="1" si="142"/>
        <v>1505026.2339553956</v>
      </c>
      <c r="I366" s="8">
        <f t="shared" ca="1" si="143"/>
        <v>203167364.9587968</v>
      </c>
      <c r="J366" s="8">
        <f t="shared" ca="1" si="144"/>
        <v>13233.827920906029</v>
      </c>
      <c r="K366" s="12">
        <f t="shared" ca="1" si="145"/>
        <v>0.8701713479395472</v>
      </c>
      <c r="L366" s="48"/>
      <c r="M366" s="38">
        <f ca="1">IF(AND(I$2&gt;0,R359&lt;F359-0.06),0,IF(AND(N366&gt;=L$9,I$2&gt;0),0,IF(OR(AND(N366&gt;=C$1,N366&lt;D$1),N366&gt;=E$1),0,1)))</f>
        <v>0</v>
      </c>
      <c r="N366" s="178">
        <f t="shared" si="156"/>
        <v>44273</v>
      </c>
      <c r="O366" s="11">
        <f t="shared" ca="1" si="135"/>
        <v>0.59755107340822589</v>
      </c>
      <c r="P366" s="11" t="str">
        <f t="shared" si="136"/>
        <v/>
      </c>
      <c r="Q366" s="11">
        <f t="shared" ca="1" si="146"/>
        <v>0.75</v>
      </c>
      <c r="R366" s="32">
        <f t="shared" ca="1" si="147"/>
        <v>1.944971987489159E-2</v>
      </c>
      <c r="S366" s="32">
        <v>4.9675533431219304E-4</v>
      </c>
      <c r="T366" s="32">
        <f t="shared" ca="1" si="137"/>
        <v>4.4265477469276346E-3</v>
      </c>
      <c r="U366" s="32">
        <f t="shared" si="138"/>
        <v>0.14084507042253522</v>
      </c>
      <c r="V366" s="32">
        <f t="shared" si="148"/>
        <v>0.75</v>
      </c>
      <c r="W366" s="8">
        <f t="shared" ca="1" si="139"/>
        <v>99199.851932816688</v>
      </c>
      <c r="X366" s="8">
        <f t="shared" ca="1" si="151"/>
        <v>201761538.57677427</v>
      </c>
      <c r="Y366" s="22">
        <f t="shared" ca="1" si="140"/>
        <v>0.40244892659177411</v>
      </c>
      <c r="Z366" s="8">
        <f t="shared" ca="1" si="149"/>
        <v>1505026.2339553956</v>
      </c>
      <c r="AA366" s="12">
        <f t="shared" ca="1" si="150"/>
        <v>1.1428281613311717</v>
      </c>
      <c r="AB366" s="158">
        <f t="shared" si="152"/>
        <v>208600</v>
      </c>
      <c r="AC366" s="160">
        <f t="shared" si="153"/>
        <v>1.9140000000000441E-2</v>
      </c>
      <c r="AD366" s="162">
        <f t="shared" ca="1" si="154"/>
        <v>0.87047122639001606</v>
      </c>
      <c r="AE366" s="162">
        <f t="shared" ca="1" si="155"/>
        <v>0.69159025513023908</v>
      </c>
      <c r="AF366" s="85">
        <v>5.9951718406963978E-4</v>
      </c>
      <c r="AG366" s="85">
        <v>9.9014711962390548E-3</v>
      </c>
      <c r="AH366" s="85">
        <v>6.2494082593364227E-4</v>
      </c>
    </row>
    <row r="367" spans="1:34">
      <c r="A367" s="7">
        <f t="shared" si="132"/>
        <v>44274</v>
      </c>
      <c r="B367" s="8">
        <f t="shared" ca="1" si="141"/>
        <v>28628297.184404835</v>
      </c>
      <c r="C367" s="144">
        <f t="shared" si="133"/>
        <v>0</v>
      </c>
      <c r="D367" s="136"/>
      <c r="E367" s="136"/>
      <c r="F367" s="78">
        <f ca="1">IF(AD366&gt;1,S$2,T$2)</f>
        <v>0.6</v>
      </c>
      <c r="G367" s="29">
        <f t="shared" ca="1" si="134"/>
        <v>211179.07500001462</v>
      </c>
      <c r="H367" s="8">
        <f t="shared" ca="1" si="142"/>
        <v>1499371.4325001037</v>
      </c>
      <c r="I367" s="8">
        <f t="shared" ca="1" si="143"/>
        <v>203260910.00927433</v>
      </c>
      <c r="J367" s="8">
        <f t="shared" ca="1" si="144"/>
        <v>13175.359222186591</v>
      </c>
      <c r="K367" s="12">
        <f t="shared" ca="1" si="145"/>
        <v>0.86957422906122173</v>
      </c>
      <c r="L367" s="48"/>
      <c r="M367" s="39">
        <f ca="1">IF(AND(I$2&gt;0,R360&lt;F360-0.1),0,IF(AND(N367&gt;=L$10,I$2&gt;0),0,IF(OR(AND(N367&gt;=C$1,N367&lt;D$1),N367&gt;=E$1),0,1)))</f>
        <v>0</v>
      </c>
      <c r="N367" s="178">
        <f t="shared" si="156"/>
        <v>44274</v>
      </c>
      <c r="O367" s="11">
        <f t="shared" ca="1" si="135"/>
        <v>0.59782620590963043</v>
      </c>
      <c r="P367" s="11" t="str">
        <f t="shared" si="136"/>
        <v/>
      </c>
      <c r="Q367" s="11">
        <f t="shared" ca="1" si="146"/>
        <v>0.75</v>
      </c>
      <c r="R367" s="32">
        <f t="shared" ca="1" si="147"/>
        <v>1.9318487904501545E-2</v>
      </c>
      <c r="S367" s="32">
        <v>4.9674493198155641E-4</v>
      </c>
      <c r="T367" s="32">
        <f t="shared" ca="1" si="137"/>
        <v>4.4099159779414816E-3</v>
      </c>
      <c r="U367" s="32">
        <f t="shared" si="138"/>
        <v>0.14084507042253522</v>
      </c>
      <c r="V367" s="32">
        <f t="shared" si="148"/>
        <v>0.75</v>
      </c>
      <c r="W367" s="8">
        <f t="shared" ca="1" si="139"/>
        <v>98804.819626640179</v>
      </c>
      <c r="X367" s="8">
        <f t="shared" ca="1" si="151"/>
        <v>201860343.3964009</v>
      </c>
      <c r="Y367" s="22">
        <f t="shared" ca="1" si="140"/>
        <v>0.40217379409036957</v>
      </c>
      <c r="Z367" s="8">
        <f t="shared" ca="1" si="149"/>
        <v>1499371.4325001037</v>
      </c>
      <c r="AA367" s="12">
        <f t="shared" ca="1" si="150"/>
        <v>1.1428281613311717</v>
      </c>
      <c r="AB367" s="158">
        <f t="shared" si="152"/>
        <v>208900</v>
      </c>
      <c r="AC367" s="160">
        <f t="shared" si="153"/>
        <v>1.9110000000000443E-2</v>
      </c>
      <c r="AD367" s="162">
        <f t="shared" ca="1" si="154"/>
        <v>0.86987278850038452</v>
      </c>
      <c r="AE367" s="162">
        <f t="shared" ca="1" si="155"/>
        <v>0.69159025513023908</v>
      </c>
      <c r="AF367" s="85">
        <v>5.9948586866578294E-4</v>
      </c>
      <c r="AG367" s="85">
        <v>9.8960511212405691E-3</v>
      </c>
      <c r="AH367" s="85">
        <v>6.2491415695133893E-4</v>
      </c>
    </row>
    <row r="368" spans="1:34">
      <c r="A368" s="7">
        <f t="shared" si="132"/>
        <v>44275</v>
      </c>
      <c r="B368" s="8">
        <f t="shared" ca="1" si="141"/>
        <v>28641414.033071764</v>
      </c>
      <c r="C368" s="144">
        <f t="shared" si="133"/>
        <v>0</v>
      </c>
      <c r="D368" s="136"/>
      <c r="E368" s="136"/>
      <c r="F368" s="78">
        <f ca="1">IF(AD367&gt;1,0,IF(AE367&gt;=1,U$2,T$2))</f>
        <v>0.6</v>
      </c>
      <c r="G368" s="29">
        <f t="shared" ca="1" si="134"/>
        <v>210379.75188854316</v>
      </c>
      <c r="H368" s="8">
        <f t="shared" ca="1" si="142"/>
        <v>1493696.2384086563</v>
      </c>
      <c r="I368" s="8">
        <f t="shared" ca="1" si="143"/>
        <v>203354039.63480952</v>
      </c>
      <c r="J368" s="8">
        <f t="shared" ca="1" si="144"/>
        <v>13116.848666928545</v>
      </c>
      <c r="K368" s="12">
        <f t="shared" ca="1" si="145"/>
        <v>0.86897974832841263</v>
      </c>
      <c r="L368" s="48"/>
      <c r="M368" s="47">
        <f ca="1">IF(AND(I$2&gt;0,R361&lt;F361-0.12),0,IF(AND(N368&gt;=L$4,I$2&gt;0),0,IF(OR(AND(N368&gt;=C$1,N368&lt;D$1),N368&gt;=E$1),0,1)))</f>
        <v>0</v>
      </c>
      <c r="N368" s="178">
        <f t="shared" si="156"/>
        <v>44275</v>
      </c>
      <c r="O368" s="11">
        <f t="shared" ca="1" si="135"/>
        <v>0.59810011657296924</v>
      </c>
      <c r="P368" s="11" t="str">
        <f t="shared" si="136"/>
        <v/>
      </c>
      <c r="Q368" s="11">
        <f t="shared" ca="1" si="146"/>
        <v>0.75</v>
      </c>
      <c r="R368" s="32">
        <f t="shared" ca="1" si="147"/>
        <v>1.9187598786010982E-2</v>
      </c>
      <c r="S368" s="32">
        <v>4.9673453122818523E-4</v>
      </c>
      <c r="T368" s="32">
        <f t="shared" ca="1" si="137"/>
        <v>4.3932242306136951E-3</v>
      </c>
      <c r="U368" s="32">
        <f t="shared" si="138"/>
        <v>0.14084507042253522</v>
      </c>
      <c r="V368" s="32">
        <f t="shared" si="148"/>
        <v>0.75</v>
      </c>
      <c r="W368" s="8">
        <f t="shared" ca="1" si="139"/>
        <v>98411.411156119793</v>
      </c>
      <c r="X368" s="8">
        <f t="shared" ca="1" si="151"/>
        <v>201958754.80755702</v>
      </c>
      <c r="Y368" s="22">
        <f t="shared" ca="1" si="140"/>
        <v>0.40189988342703076</v>
      </c>
      <c r="Z368" s="8">
        <f t="shared" ca="1" si="149"/>
        <v>1493696.2384086563</v>
      </c>
      <c r="AA368" s="12">
        <f t="shared" ca="1" si="150"/>
        <v>1.1428281613311717</v>
      </c>
      <c r="AB368" s="158">
        <f t="shared" si="152"/>
        <v>209200</v>
      </c>
      <c r="AC368" s="160">
        <f t="shared" si="153"/>
        <v>1.9080000000000444E-2</v>
      </c>
      <c r="AD368" s="162">
        <f t="shared" ca="1" si="154"/>
        <v>0.86927698869481718</v>
      </c>
      <c r="AE368" s="162">
        <f t="shared" ca="1" si="155"/>
        <v>0.69159025513023908</v>
      </c>
      <c r="AF368" s="85">
        <v>5.9945455135679174E-4</v>
      </c>
      <c r="AG368" s="85">
        <v>9.8906466041400638E-3</v>
      </c>
      <c r="AH368" s="85">
        <v>6.2488749387151819E-4</v>
      </c>
    </row>
    <row r="369" spans="1:34">
      <c r="A369" s="7">
        <f t="shared" si="132"/>
        <v>44276</v>
      </c>
      <c r="B369" s="8">
        <f t="shared" ca="1" si="141"/>
        <v>28654472.300489586</v>
      </c>
      <c r="C369" s="144">
        <f t="shared" si="133"/>
        <v>0</v>
      </c>
      <c r="D369" s="136"/>
      <c r="E369" s="136"/>
      <c r="F369" s="78">
        <f ca="1">IF(AD368&gt;1,0,IF(AE368&gt;=1,U$2,T$2))</f>
        <v>0.6</v>
      </c>
      <c r="G369" s="29">
        <f t="shared" ca="1" si="134"/>
        <v>209577.25717169984</v>
      </c>
      <c r="H369" s="8">
        <f t="shared" ca="1" si="142"/>
        <v>1487998.5259190688</v>
      </c>
      <c r="I369" s="8">
        <f t="shared" ca="1" si="143"/>
        <v>203446753.33347607</v>
      </c>
      <c r="J369" s="8">
        <f t="shared" ca="1" si="144"/>
        <v>13058.267417821438</v>
      </c>
      <c r="K369" s="12">
        <f t="shared" ca="1" si="145"/>
        <v>0.86838790762971418</v>
      </c>
      <c r="L369" s="48"/>
      <c r="M369" s="46">
        <f ca="1">IF(AND(I$2&gt;0,R362&lt;F362-0.12),0,IF(AND(N369&gt;=L$5,I$2&gt;0),0,IF(OR(AND(N369&gt;=C$1,N369&lt;D$1),N369&gt;=E$1),0,1)))</f>
        <v>0</v>
      </c>
      <c r="N369" s="178">
        <f t="shared" si="156"/>
        <v>44276</v>
      </c>
      <c r="O369" s="11">
        <f t="shared" ca="1" si="135"/>
        <v>0.59837280392198844</v>
      </c>
      <c r="P369" s="11" t="str">
        <f t="shared" si="136"/>
        <v/>
      </c>
      <c r="Q369" s="11">
        <f t="shared" ca="1" si="146"/>
        <v>0.75</v>
      </c>
      <c r="R369" s="32">
        <f t="shared" ca="1" si="147"/>
        <v>1.905702505547005E-2</v>
      </c>
      <c r="S369" s="32">
        <v>4.9672413205173536E-4</v>
      </c>
      <c r="T369" s="32">
        <f t="shared" ca="1" si="137"/>
        <v>4.3764662527031439E-3</v>
      </c>
      <c r="U369" s="32">
        <f t="shared" si="138"/>
        <v>0.14084507042253522</v>
      </c>
      <c r="V369" s="32">
        <f t="shared" si="148"/>
        <v>0.75</v>
      </c>
      <c r="W369" s="8">
        <f t="shared" ca="1" si="139"/>
        <v>98018.364627957184</v>
      </c>
      <c r="X369" s="8">
        <f t="shared" ca="1" si="151"/>
        <v>202056773.17218497</v>
      </c>
      <c r="Y369" s="22">
        <f t="shared" ca="1" si="140"/>
        <v>0.40162719607801156</v>
      </c>
      <c r="Z369" s="8">
        <f t="shared" ca="1" si="149"/>
        <v>1487998.5259190688</v>
      </c>
      <c r="AA369" s="12">
        <f t="shared" ca="1" si="150"/>
        <v>1.1428281613311717</v>
      </c>
      <c r="AB369" s="158">
        <f t="shared" si="152"/>
        <v>209500</v>
      </c>
      <c r="AC369" s="160">
        <f t="shared" si="153"/>
        <v>1.9050000000000445E-2</v>
      </c>
      <c r="AD369" s="162">
        <f t="shared" ca="1" si="154"/>
        <v>0.86868382797906341</v>
      </c>
      <c r="AE369" s="162">
        <f t="shared" ca="1" si="155"/>
        <v>0.69159025513023908</v>
      </c>
      <c r="AF369" s="85">
        <v>5.9942323340796957E-4</v>
      </c>
      <c r="AG369" s="85">
        <v>9.8852575749916755E-3</v>
      </c>
      <c r="AH369" s="85">
        <v>6.2486083669215586E-4</v>
      </c>
    </row>
    <row r="370" spans="1:34">
      <c r="A370" s="7">
        <f t="shared" si="132"/>
        <v>44277</v>
      </c>
      <c r="B370" s="8">
        <f t="shared" ca="1" si="141"/>
        <v>28667471.897335451</v>
      </c>
      <c r="C370" s="144">
        <f t="shared" si="133"/>
        <v>0</v>
      </c>
      <c r="D370" s="136"/>
      <c r="E370" s="136"/>
      <c r="F370" s="78">
        <f ca="1">IF(AD369&gt;1,S$2,T$2)</f>
        <v>0.6</v>
      </c>
      <c r="G370" s="29">
        <f t="shared" ca="1" si="134"/>
        <v>208771.45054883827</v>
      </c>
      <c r="H370" s="8">
        <f t="shared" ca="1" si="142"/>
        <v>1482277.2988967516</v>
      </c>
      <c r="I370" s="8">
        <f t="shared" ca="1" si="143"/>
        <v>203539050.4710817</v>
      </c>
      <c r="J370" s="8">
        <f t="shared" ca="1" si="144"/>
        <v>12999.596845864782</v>
      </c>
      <c r="K370" s="12">
        <f t="shared" ca="1" si="145"/>
        <v>0.86779871015487864</v>
      </c>
      <c r="L370" s="48"/>
      <c r="M370" s="38">
        <f ca="1">IF(AND(I$2&gt;0,R363&lt;F363),0,IF(AND(N370&gt;=L$6,I$2&gt;0),0,IF(OR(AND(N370&gt;=C$1,N370&lt;D$1),N370&gt;=E$1),0,1)))</f>
        <v>0</v>
      </c>
      <c r="N370" s="178">
        <f t="shared" si="156"/>
        <v>44277</v>
      </c>
      <c r="O370" s="11">
        <f t="shared" ca="1" si="135"/>
        <v>0.59864426609141674</v>
      </c>
      <c r="P370" s="11" t="str">
        <f t="shared" si="136"/>
        <v/>
      </c>
      <c r="Q370" s="11">
        <f t="shared" ca="1" si="146"/>
        <v>0.75</v>
      </c>
      <c r="R370" s="32">
        <f t="shared" ca="1" si="147"/>
        <v>1.8926754001139166E-2</v>
      </c>
      <c r="S370" s="32">
        <v>4.9671373445186301E-4</v>
      </c>
      <c r="T370" s="32">
        <f t="shared" ca="1" si="137"/>
        <v>4.359639114402211E-3</v>
      </c>
      <c r="U370" s="32">
        <f t="shared" si="138"/>
        <v>0.14084507042253522</v>
      </c>
      <c r="V370" s="32">
        <f t="shared" si="148"/>
        <v>0.75</v>
      </c>
      <c r="W370" s="8">
        <f t="shared" ca="1" si="139"/>
        <v>97624.542019169225</v>
      </c>
      <c r="X370" s="8">
        <f t="shared" ca="1" si="151"/>
        <v>202154397.71420413</v>
      </c>
      <c r="Y370" s="22">
        <f t="shared" ca="1" si="140"/>
        <v>0.40135573390858326</v>
      </c>
      <c r="Z370" s="8">
        <f t="shared" ca="1" si="149"/>
        <v>1482277.2988967516</v>
      </c>
      <c r="AA370" s="12">
        <f t="shared" ca="1" si="150"/>
        <v>1.1428281613311717</v>
      </c>
      <c r="AB370" s="158">
        <f t="shared" si="152"/>
        <v>209800</v>
      </c>
      <c r="AC370" s="160">
        <f t="shared" si="153"/>
        <v>1.9020000000000446E-2</v>
      </c>
      <c r="AD370" s="162">
        <f t="shared" ca="1" si="154"/>
        <v>0.86809330889229641</v>
      </c>
      <c r="AE370" s="162">
        <f t="shared" ca="1" si="155"/>
        <v>0.69159025513023908</v>
      </c>
      <c r="AF370" s="85">
        <v>5.9939191592917594E-4</v>
      </c>
      <c r="AG370" s="85">
        <v>9.8798839642905336E-3</v>
      </c>
      <c r="AH370" s="85">
        <v>6.2483418541122815E-4</v>
      </c>
    </row>
    <row r="371" spans="1:34">
      <c r="A371" s="7">
        <f t="shared" ref="A371:A434" si="157">A370+1</f>
        <v>44278</v>
      </c>
      <c r="B371" s="8">
        <f t="shared" ca="1" si="141"/>
        <v>28680412.725585695</v>
      </c>
      <c r="C371" s="144">
        <f t="shared" si="133"/>
        <v>0</v>
      </c>
      <c r="D371" s="136"/>
      <c r="E371" s="136"/>
      <c r="F371" s="78">
        <f ca="1">IF(AD370&gt;1,0,IF(AE370&gt;=1,U$2,T$2))</f>
        <v>0.6</v>
      </c>
      <c r="G371" s="29">
        <f t="shared" ca="1" si="134"/>
        <v>207962.34330342666</v>
      </c>
      <c r="H371" s="8">
        <f t="shared" ca="1" si="142"/>
        <v>1476532.6374543293</v>
      </c>
      <c r="I371" s="8">
        <f t="shared" ca="1" si="143"/>
        <v>203630930.35165846</v>
      </c>
      <c r="J371" s="8">
        <f t="shared" ca="1" si="144"/>
        <v>12940.828250246062</v>
      </c>
      <c r="K371" s="12">
        <f t="shared" ca="1" si="145"/>
        <v>0.86721215993421097</v>
      </c>
      <c r="L371" s="48"/>
      <c r="M371" s="38">
        <f ca="1">IF(AND(I$2&gt;0,R364&lt;F364-0.02),0,IF(AND(N371&gt;=L$7,I$2&gt;0),0,IF(OR(AND(N371&gt;=C$1,N371&lt;D$1),N371&gt;=E$1),0,1)))</f>
        <v>0</v>
      </c>
      <c r="N371" s="178">
        <f t="shared" si="156"/>
        <v>44278</v>
      </c>
      <c r="O371" s="11">
        <f t="shared" ca="1" si="135"/>
        <v>0.59891450103428956</v>
      </c>
      <c r="P371" s="11" t="str">
        <f t="shared" si="136"/>
        <v/>
      </c>
      <c r="Q371" s="11">
        <f t="shared" ca="1" si="146"/>
        <v>0.75</v>
      </c>
      <c r="R371" s="32">
        <f t="shared" ca="1" si="147"/>
        <v>1.8796786765026965E-2</v>
      </c>
      <c r="S371" s="32">
        <v>4.9670333842822417E-4</v>
      </c>
      <c r="T371" s="32">
        <f t="shared" ca="1" si="137"/>
        <v>4.342743051336263E-3</v>
      </c>
      <c r="U371" s="32">
        <f t="shared" si="138"/>
        <v>0.14084507042253522</v>
      </c>
      <c r="V371" s="32">
        <f t="shared" si="148"/>
        <v>0.75</v>
      </c>
      <c r="W371" s="8">
        <f t="shared" ca="1" si="139"/>
        <v>97228.956411717038</v>
      </c>
      <c r="X371" s="8">
        <f t="shared" ca="1" si="151"/>
        <v>202251626.67061585</v>
      </c>
      <c r="Y371" s="22">
        <f t="shared" ca="1" si="140"/>
        <v>0.40108549896571044</v>
      </c>
      <c r="Z371" s="8">
        <f t="shared" ca="1" si="149"/>
        <v>1476532.6374543293</v>
      </c>
      <c r="AA371" s="12">
        <f t="shared" ca="1" si="150"/>
        <v>1.1428281613311717</v>
      </c>
      <c r="AB371" s="158">
        <f t="shared" si="152"/>
        <v>210100</v>
      </c>
      <c r="AC371" s="160">
        <f t="shared" si="153"/>
        <v>1.8990000000000447E-2</v>
      </c>
      <c r="AD371" s="162">
        <f t="shared" ca="1" si="154"/>
        <v>0.8675054350445448</v>
      </c>
      <c r="AE371" s="162">
        <f t="shared" ca="1" si="155"/>
        <v>0.69159025513023908</v>
      </c>
      <c r="AF371" s="85">
        <v>5.9936059989036379E-4</v>
      </c>
      <c r="AG371" s="85">
        <v>9.8745257029691624E-3</v>
      </c>
      <c r="AH371" s="85">
        <v>6.2480754002671249E-4</v>
      </c>
    </row>
    <row r="372" spans="1:34">
      <c r="A372" s="7">
        <f t="shared" si="157"/>
        <v>44279</v>
      </c>
      <c r="B372" s="8">
        <f t="shared" ca="1" si="141"/>
        <v>28693294.687937208</v>
      </c>
      <c r="C372" s="144">
        <f t="shared" si="133"/>
        <v>0</v>
      </c>
      <c r="D372" s="136"/>
      <c r="E372" s="136"/>
      <c r="F372" s="78">
        <f ca="1">IF(AD371&gt;1,S$2,T$2)</f>
        <v>0.6</v>
      </c>
      <c r="G372" s="29">
        <f t="shared" ca="1" si="134"/>
        <v>207150.08644201912</v>
      </c>
      <c r="H372" s="8">
        <f t="shared" ca="1" si="142"/>
        <v>1470765.6137383357</v>
      </c>
      <c r="I372" s="8">
        <f t="shared" ca="1" si="143"/>
        <v>203722392.28435418</v>
      </c>
      <c r="J372" s="8">
        <f t="shared" ca="1" si="144"/>
        <v>12881.962351510325</v>
      </c>
      <c r="K372" s="12">
        <f t="shared" ca="1" si="145"/>
        <v>0.86662826139060178</v>
      </c>
      <c r="L372" s="48"/>
      <c r="M372" s="38">
        <f ca="1">IF(AND(I$2&gt;0,R365&lt;F365-0.04),0,IF(AND(N372&gt;=L$8,I$2&gt;0),0,IF(OR(AND(N372&gt;=C$1,N372&lt;D$1),N372&gt;=E$1),0,1)))</f>
        <v>0</v>
      </c>
      <c r="N372" s="178">
        <f t="shared" si="156"/>
        <v>44279</v>
      </c>
      <c r="O372" s="11">
        <f t="shared" ca="1" si="135"/>
        <v>0.59918350671868881</v>
      </c>
      <c r="P372" s="11" t="str">
        <f t="shared" si="136"/>
        <v/>
      </c>
      <c r="Q372" s="11">
        <f t="shared" ca="1" si="146"/>
        <v>0.75</v>
      </c>
      <c r="R372" s="32">
        <f t="shared" ca="1" si="147"/>
        <v>1.866713706720901E-2</v>
      </c>
      <c r="S372" s="32">
        <v>4.9669294398047503E-4</v>
      </c>
      <c r="T372" s="32">
        <f t="shared" ca="1" si="137"/>
        <v>4.3257812168774577E-3</v>
      </c>
      <c r="U372" s="32">
        <f t="shared" si="138"/>
        <v>0.14084507042253522</v>
      </c>
      <c r="V372" s="32">
        <f t="shared" si="148"/>
        <v>0.75</v>
      </c>
      <c r="W372" s="8">
        <f t="shared" ca="1" si="139"/>
        <v>96830.802584032717</v>
      </c>
      <c r="X372" s="8">
        <f t="shared" ca="1" si="151"/>
        <v>202348457.47319987</v>
      </c>
      <c r="Y372" s="22">
        <f t="shared" ca="1" si="140"/>
        <v>0.40081649328131119</v>
      </c>
      <c r="Z372" s="8">
        <f t="shared" ca="1" si="149"/>
        <v>1470765.6137383357</v>
      </c>
      <c r="AA372" s="12">
        <f t="shared" ca="1" si="150"/>
        <v>1.1428281613311717</v>
      </c>
      <c r="AB372" s="158">
        <f t="shared" si="152"/>
        <v>210400</v>
      </c>
      <c r="AC372" s="160">
        <f t="shared" si="153"/>
        <v>1.8960000000000449E-2</v>
      </c>
      <c r="AD372" s="162">
        <f t="shared" ca="1" si="154"/>
        <v>0.86692021066240632</v>
      </c>
      <c r="AE372" s="162">
        <f t="shared" ca="1" si="155"/>
        <v>0.69159025513023908</v>
      </c>
      <c r="AF372" s="85">
        <v>5.9932928613687809E-4</v>
      </c>
      <c r="AG372" s="85">
        <v>9.8691827223939092E-3</v>
      </c>
      <c r="AH372" s="85">
        <v>6.2478090053658716E-4</v>
      </c>
    </row>
    <row r="373" spans="1:34">
      <c r="A373" s="7">
        <f t="shared" si="157"/>
        <v>44280</v>
      </c>
      <c r="B373" s="8">
        <f t="shared" ca="1" si="141"/>
        <v>28706117.696455792</v>
      </c>
      <c r="C373" s="144">
        <f t="shared" si="133"/>
        <v>0</v>
      </c>
      <c r="D373" s="136"/>
      <c r="E373" s="136"/>
      <c r="F373" s="78">
        <f ca="1">IF(AD372&gt;1,0,IF(AE372&gt;=1,U$2,T$2))</f>
        <v>0.6</v>
      </c>
      <c r="G373" s="29">
        <f t="shared" ca="1" si="134"/>
        <v>206334.95375158329</v>
      </c>
      <c r="H373" s="8">
        <f t="shared" ca="1" si="142"/>
        <v>1464978.1716362413</v>
      </c>
      <c r="I373" s="8">
        <f t="shared" ca="1" si="143"/>
        <v>203813435.64483613</v>
      </c>
      <c r="J373" s="8">
        <f t="shared" ca="1" si="144"/>
        <v>12823.00851858285</v>
      </c>
      <c r="K373" s="12">
        <f t="shared" ca="1" si="145"/>
        <v>0.86604701891443059</v>
      </c>
      <c r="L373" s="48"/>
      <c r="M373" s="38">
        <f ca="1">IF(AND(I$2&gt;0,R366&lt;F366-0.06),0,IF(AND(N373&gt;=L$9,I$2&gt;0),0,IF(OR(AND(N373&gt;=C$1,N373&lt;D$1),N373&gt;=E$1),0,1)))</f>
        <v>0</v>
      </c>
      <c r="N373" s="178">
        <f t="shared" si="156"/>
        <v>44280</v>
      </c>
      <c r="O373" s="11">
        <f t="shared" ca="1" si="135"/>
        <v>0.59945128130834158</v>
      </c>
      <c r="P373" s="11" t="str">
        <f t="shared" si="136"/>
        <v/>
      </c>
      <c r="Q373" s="11">
        <f t="shared" ca="1" si="146"/>
        <v>0.75</v>
      </c>
      <c r="R373" s="32">
        <f t="shared" ca="1" si="147"/>
        <v>1.8537829494625367E-2</v>
      </c>
      <c r="S373" s="32">
        <v>4.9668255110827211E-4</v>
      </c>
      <c r="T373" s="32">
        <f t="shared" ca="1" si="137"/>
        <v>4.3087593283418863E-3</v>
      </c>
      <c r="U373" s="32">
        <f t="shared" si="138"/>
        <v>0.14084507042253522</v>
      </c>
      <c r="V373" s="32">
        <f t="shared" si="148"/>
        <v>0.75</v>
      </c>
      <c r="W373" s="8">
        <f t="shared" ca="1" si="139"/>
        <v>96429.491292273713</v>
      </c>
      <c r="X373" s="8">
        <f t="shared" ca="1" si="151"/>
        <v>202444886.96449214</v>
      </c>
      <c r="Y373" s="22">
        <f t="shared" ca="1" si="140"/>
        <v>0.40054871869165842</v>
      </c>
      <c r="Z373" s="8">
        <f t="shared" ca="1" si="149"/>
        <v>1464978.1716362413</v>
      </c>
      <c r="AA373" s="12">
        <f t="shared" ca="1" si="150"/>
        <v>1.1428281613311717</v>
      </c>
      <c r="AB373" s="158">
        <f t="shared" si="152"/>
        <v>210700</v>
      </c>
      <c r="AC373" s="160">
        <f t="shared" si="153"/>
        <v>1.893000000000045E-2</v>
      </c>
      <c r="AD373" s="162">
        <f t="shared" ca="1" si="154"/>
        <v>0.86633764015251624</v>
      </c>
      <c r="AE373" s="162">
        <f t="shared" ca="1" si="155"/>
        <v>0.69159025513023908</v>
      </c>
      <c r="AF373" s="85">
        <v>5.9929797540431628E-4</v>
      </c>
      <c r="AG373" s="85">
        <v>9.8638549543614285E-3</v>
      </c>
      <c r="AH373" s="85">
        <v>6.2475426693883176E-4</v>
      </c>
    </row>
    <row r="374" spans="1:34">
      <c r="A374" s="7">
        <f t="shared" si="157"/>
        <v>44281</v>
      </c>
      <c r="B374" s="8">
        <f t="shared" ca="1" si="141"/>
        <v>28718881.680141106</v>
      </c>
      <c r="C374" s="144">
        <f t="shared" si="133"/>
        <v>0</v>
      </c>
      <c r="D374" s="136"/>
      <c r="E374" s="136"/>
      <c r="F374" s="78">
        <f ca="1">IF(AD373&gt;1,S$2,T$2)</f>
        <v>0.6</v>
      </c>
      <c r="G374" s="29">
        <f t="shared" ca="1" si="134"/>
        <v>205517.31894502844</v>
      </c>
      <c r="H374" s="8">
        <f t="shared" ca="1" si="142"/>
        <v>1459172.9645097018</v>
      </c>
      <c r="I374" s="8">
        <f t="shared" ca="1" si="143"/>
        <v>203904059.92900187</v>
      </c>
      <c r="J374" s="8">
        <f t="shared" ca="1" si="144"/>
        <v>12763.983685314688</v>
      </c>
      <c r="K374" s="12">
        <f t="shared" ca="1" si="145"/>
        <v>0.8654684364733457</v>
      </c>
      <c r="L374" s="48"/>
      <c r="M374" s="39">
        <f ca="1">IF(AND(I$2&gt;0,R367&lt;F367-0.1),0,IF(AND(N374&gt;=L$10,I$2&gt;0),0,IF(OR(AND(N374&gt;=C$1,N374&lt;D$1),N374&gt;=E$1),0,1)))</f>
        <v>0</v>
      </c>
      <c r="N374" s="178">
        <f t="shared" si="156"/>
        <v>44281</v>
      </c>
      <c r="O374" s="11">
        <f t="shared" ca="1" si="135"/>
        <v>0.59971782332059376</v>
      </c>
      <c r="P374" s="11" t="str">
        <f t="shared" si="136"/>
        <v/>
      </c>
      <c r="Q374" s="11">
        <f t="shared" ca="1" si="146"/>
        <v>0.75</v>
      </c>
      <c r="R374" s="32">
        <f t="shared" ca="1" si="147"/>
        <v>1.8408897289389242E-2</v>
      </c>
      <c r="S374" s="32">
        <v>4.9667215981127183E-4</v>
      </c>
      <c r="T374" s="32">
        <f t="shared" ca="1" si="137"/>
        <v>4.2916851897344174E-3</v>
      </c>
      <c r="U374" s="32">
        <f t="shared" si="138"/>
        <v>0.14084507042253522</v>
      </c>
      <c r="V374" s="32">
        <f t="shared" si="148"/>
        <v>0.75</v>
      </c>
      <c r="W374" s="8">
        <f t="shared" ca="1" si="139"/>
        <v>96024.687602847291</v>
      </c>
      <c r="X374" s="8">
        <f t="shared" ca="1" si="151"/>
        <v>202540911.65209499</v>
      </c>
      <c r="Y374" s="22">
        <f t="shared" ca="1" si="140"/>
        <v>0.40028217667940624</v>
      </c>
      <c r="Z374" s="8">
        <f t="shared" ca="1" si="149"/>
        <v>1459172.9645097018</v>
      </c>
      <c r="AA374" s="12">
        <f t="shared" ca="1" si="150"/>
        <v>1.1428281613311717</v>
      </c>
      <c r="AB374" s="158">
        <f t="shared" si="152"/>
        <v>211000</v>
      </c>
      <c r="AC374" s="160">
        <f t="shared" si="153"/>
        <v>1.8900000000000451E-2</v>
      </c>
      <c r="AD374" s="162">
        <f t="shared" ca="1" si="154"/>
        <v>0.86575772769388815</v>
      </c>
      <c r="AE374" s="162">
        <f t="shared" ca="1" si="155"/>
        <v>0.69159025513023908</v>
      </c>
      <c r="AF374" s="85">
        <v>5.9926666833272758E-4</v>
      </c>
      <c r="AG374" s="85">
        <v>9.8585423310951874E-3</v>
      </c>
      <c r="AH374" s="85">
        <v>6.2472763923142641E-4</v>
      </c>
    </row>
    <row r="375" spans="1:34">
      <c r="A375" s="7">
        <f t="shared" si="157"/>
        <v>44282</v>
      </c>
      <c r="B375" s="8">
        <f t="shared" ca="1" si="141"/>
        <v>28731586.591047931</v>
      </c>
      <c r="C375" s="144">
        <f t="shared" si="133"/>
        <v>0</v>
      </c>
      <c r="D375" s="136"/>
      <c r="E375" s="136"/>
      <c r="F375" s="78">
        <f ca="1">IF(AD374&gt;1,0,IF(AE374&gt;=1,U$2,T$2))</f>
        <v>0.6</v>
      </c>
      <c r="G375" s="29">
        <f t="shared" ca="1" si="134"/>
        <v>204697.6259641283</v>
      </c>
      <c r="H375" s="8">
        <f t="shared" ca="1" si="142"/>
        <v>1453353.1443453107</v>
      </c>
      <c r="I375" s="8">
        <f t="shared" ca="1" si="143"/>
        <v>203994264.79644033</v>
      </c>
      <c r="J375" s="8">
        <f t="shared" ca="1" si="144"/>
        <v>12704.910906824833</v>
      </c>
      <c r="K375" s="12">
        <f t="shared" ca="1" si="145"/>
        <v>0.86489251727092786</v>
      </c>
      <c r="L375" s="48"/>
      <c r="M375" s="47">
        <f ca="1">IF(AND(I$2&gt;0,R368&lt;F368-0.12),0,IF(AND(N375&gt;=L$4,I$2&gt;0),0,IF(OR(AND(N375&gt;=C$1,N375&lt;D$1),N375&gt;=E$1),0,1)))</f>
        <v>0</v>
      </c>
      <c r="N375" s="178">
        <f t="shared" si="156"/>
        <v>44282</v>
      </c>
      <c r="O375" s="11">
        <f t="shared" ca="1" si="135"/>
        <v>0.59998313175423623</v>
      </c>
      <c r="P375" s="11" t="str">
        <f t="shared" si="136"/>
        <v/>
      </c>
      <c r="Q375" s="11">
        <f t="shared" ca="1" si="146"/>
        <v>0.75</v>
      </c>
      <c r="R375" s="32">
        <f t="shared" ca="1" si="147"/>
        <v>1.8280379564331251E-2</v>
      </c>
      <c r="S375" s="32">
        <v>4.9666177008913072E-4</v>
      </c>
      <c r="T375" s="32">
        <f t="shared" ca="1" si="137"/>
        <v>4.2745680716038551E-3</v>
      </c>
      <c r="U375" s="32">
        <f t="shared" si="138"/>
        <v>0.14084507042253522</v>
      </c>
      <c r="V375" s="32">
        <f t="shared" si="148"/>
        <v>0.75</v>
      </c>
      <c r="W375" s="8">
        <f t="shared" ca="1" si="139"/>
        <v>95616.353668880532</v>
      </c>
      <c r="X375" s="8">
        <f t="shared" ca="1" si="151"/>
        <v>202636528.00576386</v>
      </c>
      <c r="Y375" s="22">
        <f t="shared" ca="1" si="140"/>
        <v>0.40001686824576377</v>
      </c>
      <c r="Z375" s="8">
        <f t="shared" ca="1" si="149"/>
        <v>1453353.1443453107</v>
      </c>
      <c r="AA375" s="12">
        <f t="shared" ca="1" si="150"/>
        <v>1.1428281613311717</v>
      </c>
      <c r="AB375" s="158">
        <f t="shared" si="152"/>
        <v>211300</v>
      </c>
      <c r="AC375" s="160">
        <f t="shared" si="153"/>
        <v>1.8870000000000452E-2</v>
      </c>
      <c r="AD375" s="162">
        <f t="shared" ca="1" si="154"/>
        <v>0.86518047687213673</v>
      </c>
      <c r="AE375" s="162">
        <f t="shared" ca="1" si="155"/>
        <v>0.69159025513023908</v>
      </c>
      <c r="AF375" s="85">
        <v>5.9923536547990734E-4</v>
      </c>
      <c r="AG375" s="85">
        <v>9.853244785242004E-3</v>
      </c>
      <c r="AH375" s="85">
        <v>6.2470101741235245E-4</v>
      </c>
    </row>
    <row r="376" spans="1:34">
      <c r="A376" s="7">
        <f t="shared" si="157"/>
        <v>44283</v>
      </c>
      <c r="B376" s="8">
        <f t="shared" ca="1" si="141"/>
        <v>28744232.408547897</v>
      </c>
      <c r="C376" s="144">
        <f t="shared" si="133"/>
        <v>0</v>
      </c>
      <c r="D376" s="136"/>
      <c r="E376" s="136"/>
      <c r="F376" s="78">
        <f ca="1">IF(AD375&gt;1,0,IF(AE375&gt;=1,U$2,T$2))</f>
        <v>0.6</v>
      </c>
      <c r="G376" s="29">
        <f t="shared" ca="1" si="134"/>
        <v>203876.35139805291</v>
      </c>
      <c r="H376" s="8">
        <f t="shared" ca="1" si="142"/>
        <v>1447522.0949261757</v>
      </c>
      <c r="I376" s="8">
        <f t="shared" ca="1" si="143"/>
        <v>204084050.10069007</v>
      </c>
      <c r="J376" s="8">
        <f t="shared" ca="1" si="144"/>
        <v>12645.817499964125</v>
      </c>
      <c r="K376" s="12">
        <f t="shared" ca="1" si="145"/>
        <v>0.86431926347049692</v>
      </c>
      <c r="L376" s="48"/>
      <c r="M376" s="46">
        <f ca="1">IF(AND(I$2&gt;0,R369&lt;F369-0.12),0,IF(AND(N376&gt;=L$5,I$2&gt;0),0,IF(OR(AND(N376&gt;=C$1,N376&lt;D$1),N376&gt;=E$1),0,1)))</f>
        <v>0</v>
      </c>
      <c r="N376" s="178">
        <f t="shared" si="156"/>
        <v>44283</v>
      </c>
      <c r="O376" s="11">
        <f t="shared" ca="1" si="135"/>
        <v>0.60024720617850025</v>
      </c>
      <c r="P376" s="11" t="str">
        <f t="shared" si="136"/>
        <v/>
      </c>
      <c r="Q376" s="11">
        <f t="shared" ca="1" si="146"/>
        <v>0.75</v>
      </c>
      <c r="R376" s="32">
        <f t="shared" ca="1" si="147"/>
        <v>1.8152317865498153E-2</v>
      </c>
      <c r="S376" s="32">
        <v>4.9665138194150541E-4</v>
      </c>
      <c r="T376" s="32">
        <f t="shared" ca="1" si="137"/>
        <v>4.2574179262534579E-3</v>
      </c>
      <c r="U376" s="32">
        <f t="shared" si="138"/>
        <v>0.14084507042253522</v>
      </c>
      <c r="V376" s="32">
        <f t="shared" si="148"/>
        <v>0.75</v>
      </c>
      <c r="W376" s="8">
        <f t="shared" ca="1" si="139"/>
        <v>95204.796377178325</v>
      </c>
      <c r="X376" s="8">
        <f t="shared" ca="1" si="151"/>
        <v>202731732.80214104</v>
      </c>
      <c r="Y376" s="22">
        <f t="shared" ca="1" si="140"/>
        <v>0.39975279382149975</v>
      </c>
      <c r="Z376" s="8">
        <f t="shared" ca="1" si="149"/>
        <v>1447522.0949261757</v>
      </c>
      <c r="AA376" s="12">
        <f t="shared" ca="1" si="150"/>
        <v>1.1428281613311717</v>
      </c>
      <c r="AB376" s="158">
        <f t="shared" si="152"/>
        <v>211600</v>
      </c>
      <c r="AC376" s="160">
        <f t="shared" si="153"/>
        <v>1.8840000000000454E-2</v>
      </c>
      <c r="AD376" s="162">
        <f t="shared" ca="1" si="154"/>
        <v>0.86460589037071234</v>
      </c>
      <c r="AE376" s="162">
        <f t="shared" ca="1" si="155"/>
        <v>0.69159025513023908</v>
      </c>
      <c r="AF376" s="85">
        <v>5.9920406733351885E-4</v>
      </c>
      <c r="AG376" s="85">
        <v>9.8479622498686362E-3</v>
      </c>
      <c r="AH376" s="85">
        <v>6.2467440147959228E-4</v>
      </c>
    </row>
    <row r="377" spans="1:34">
      <c r="A377" s="7">
        <f t="shared" si="157"/>
        <v>44284</v>
      </c>
      <c r="B377" s="8">
        <f t="shared" ca="1" si="141"/>
        <v>28756819.141253568</v>
      </c>
      <c r="C377" s="144">
        <f t="shared" si="133"/>
        <v>0</v>
      </c>
      <c r="D377" s="136"/>
      <c r="E377" s="136"/>
      <c r="F377" s="78">
        <f ca="1">IF(AD376&gt;1,S$2,T$2)</f>
        <v>0.6</v>
      </c>
      <c r="G377" s="29">
        <f t="shared" ca="1" si="134"/>
        <v>203053.9578534188</v>
      </c>
      <c r="H377" s="8">
        <f t="shared" ca="1" si="142"/>
        <v>1441683.1007592734</v>
      </c>
      <c r="I377" s="8">
        <f t="shared" ca="1" si="143"/>
        <v>204173415.90290034</v>
      </c>
      <c r="J377" s="8">
        <f t="shared" ca="1" si="144"/>
        <v>12586.732705672664</v>
      </c>
      <c r="K377" s="12">
        <f t="shared" ca="1" si="145"/>
        <v>0.86374867600281791</v>
      </c>
      <c r="L377" s="48"/>
      <c r="M377" s="38">
        <f ca="1">IF(AND(I$2&gt;0,R370&lt;F370),0,IF(AND(N377&gt;=L$6,I$2&gt;0),0,IF(OR(AND(N377&gt;=C$1,N377&lt;D$1),N377&gt;=E$1),0,1)))</f>
        <v>0</v>
      </c>
      <c r="N377" s="178">
        <f t="shared" si="156"/>
        <v>44284</v>
      </c>
      <c r="O377" s="11">
        <f t="shared" ca="1" si="135"/>
        <v>0.60051004677323627</v>
      </c>
      <c r="P377" s="11" t="str">
        <f t="shared" si="136"/>
        <v/>
      </c>
      <c r="Q377" s="11">
        <f t="shared" ca="1" si="146"/>
        <v>0.75</v>
      </c>
      <c r="R377" s="32">
        <f t="shared" ca="1" si="147"/>
        <v>1.802475199255734E-2</v>
      </c>
      <c r="S377" s="32">
        <v>4.9664099536805264E-4</v>
      </c>
      <c r="T377" s="32">
        <f t="shared" ca="1" si="137"/>
        <v>4.2402444139978627E-3</v>
      </c>
      <c r="U377" s="32">
        <f t="shared" si="138"/>
        <v>0.14084507042253522</v>
      </c>
      <c r="V377" s="32">
        <f t="shared" si="148"/>
        <v>0.75</v>
      </c>
      <c r="W377" s="8">
        <f t="shared" ca="1" si="139"/>
        <v>94790.72032920552</v>
      </c>
      <c r="X377" s="8">
        <f t="shared" ca="1" si="151"/>
        <v>202826523.52247024</v>
      </c>
      <c r="Y377" s="22">
        <f t="shared" ca="1" si="140"/>
        <v>0.39948995322676373</v>
      </c>
      <c r="Z377" s="8">
        <f t="shared" ca="1" si="149"/>
        <v>1441683.1007592734</v>
      </c>
      <c r="AA377" s="12">
        <f t="shared" ca="1" si="150"/>
        <v>1.1428281613311717</v>
      </c>
      <c r="AB377" s="158">
        <f t="shared" si="152"/>
        <v>211900</v>
      </c>
      <c r="AC377" s="160">
        <f t="shared" si="153"/>
        <v>1.8810000000000455E-2</v>
      </c>
      <c r="AD377" s="162">
        <f t="shared" ca="1" si="154"/>
        <v>0.86403396973665747</v>
      </c>
      <c r="AE377" s="162">
        <f t="shared" ca="1" si="155"/>
        <v>0.69159025513023908</v>
      </c>
      <c r="AF377" s="85">
        <v>5.9917277432174781E-4</v>
      </c>
      <c r="AG377" s="85">
        <v>9.8426946584583841E-3</v>
      </c>
      <c r="AH377" s="85">
        <v>6.2464779143112884E-4</v>
      </c>
    </row>
    <row r="378" spans="1:34">
      <c r="A378" s="7">
        <f t="shared" si="157"/>
        <v>44285</v>
      </c>
      <c r="B378" s="8">
        <f t="shared" ca="1" si="141"/>
        <v>28769346.826057356</v>
      </c>
      <c r="C378" s="144">
        <f t="shared" si="133"/>
        <v>0</v>
      </c>
      <c r="D378" s="136"/>
      <c r="E378" s="136"/>
      <c r="F378" s="78">
        <f ca="1">IF(AD377&gt;1,0,IF(AE377&gt;=1,U$2,T$2))</f>
        <v>0.6</v>
      </c>
      <c r="G378" s="29">
        <f t="shared" ca="1" si="134"/>
        <v>202230.83697703632</v>
      </c>
      <c r="H378" s="8">
        <f t="shared" ca="1" si="142"/>
        <v>1435838.9425369578</v>
      </c>
      <c r="I378" s="8">
        <f t="shared" ca="1" si="143"/>
        <v>204262362.46500722</v>
      </c>
      <c r="J378" s="8">
        <f t="shared" ca="1" si="144"/>
        <v>12527.684803787321</v>
      </c>
      <c r="K378" s="12">
        <f t="shared" ca="1" si="145"/>
        <v>0.86318075447928644</v>
      </c>
      <c r="L378" s="48"/>
      <c r="M378" s="38">
        <f ca="1">IF(AND(I$2&gt;0,R371&lt;F371-0.02),0,IF(AND(N378&gt;=L$7,I$2&gt;0),0,IF(OR(AND(N378&gt;=C$1,N378&lt;D$1),N378&gt;=E$1),0,1)))</f>
        <v>0</v>
      </c>
      <c r="N378" s="178">
        <f t="shared" si="156"/>
        <v>44285</v>
      </c>
      <c r="O378" s="11">
        <f t="shared" ca="1" si="135"/>
        <v>0.60077165430884472</v>
      </c>
      <c r="P378" s="11" t="str">
        <f t="shared" si="136"/>
        <v/>
      </c>
      <c r="Q378" s="11">
        <f t="shared" ca="1" si="146"/>
        <v>0.75</v>
      </c>
      <c r="R378" s="32">
        <f t="shared" ca="1" si="147"/>
        <v>1.7897714978458219E-2</v>
      </c>
      <c r="S378" s="32">
        <v>4.9663061036842938E-4</v>
      </c>
      <c r="T378" s="32">
        <f t="shared" ca="1" si="137"/>
        <v>4.2230557133439931E-3</v>
      </c>
      <c r="U378" s="32">
        <f t="shared" si="138"/>
        <v>0.14084507042253522</v>
      </c>
      <c r="V378" s="32">
        <f t="shared" si="148"/>
        <v>0.75</v>
      </c>
      <c r="W378" s="8">
        <f t="shared" ca="1" si="139"/>
        <v>94375.286659554753</v>
      </c>
      <c r="X378" s="8">
        <f t="shared" ca="1" si="151"/>
        <v>202920898.8091298</v>
      </c>
      <c r="Y378" s="22">
        <f t="shared" ca="1" si="140"/>
        <v>0.39922834569115528</v>
      </c>
      <c r="Z378" s="8">
        <f t="shared" ca="1" si="149"/>
        <v>1435838.9425369578</v>
      </c>
      <c r="AA378" s="12">
        <f t="shared" ca="1" si="150"/>
        <v>1.1428281613311717</v>
      </c>
      <c r="AB378" s="158">
        <f t="shared" si="152"/>
        <v>212200</v>
      </c>
      <c r="AC378" s="160">
        <f t="shared" si="153"/>
        <v>1.8780000000000456E-2</v>
      </c>
      <c r="AD378" s="162">
        <f t="shared" ca="1" si="154"/>
        <v>0.86346471524105217</v>
      </c>
      <c r="AE378" s="162">
        <f t="shared" ca="1" si="155"/>
        <v>0.69159025513023908</v>
      </c>
      <c r="AF378" s="85">
        <v>5.991414868221686E-4</v>
      </c>
      <c r="AG378" s="85">
        <v>9.8374419449077412E-3</v>
      </c>
      <c r="AH378" s="85">
        <v>6.2462118726494629E-4</v>
      </c>
    </row>
    <row r="379" spans="1:34">
      <c r="A379" s="7">
        <f t="shared" si="157"/>
        <v>44286</v>
      </c>
      <c r="B379" s="8">
        <f t="shared" ca="1" si="141"/>
        <v>28781815.523660272</v>
      </c>
      <c r="C379" s="144">
        <f t="shared" si="133"/>
        <v>0</v>
      </c>
      <c r="D379" s="136"/>
      <c r="E379" s="136"/>
      <c r="F379" s="78">
        <f ca="1">IF(AD378&gt;1,S$2,T$2)</f>
        <v>0.6</v>
      </c>
      <c r="G379" s="29">
        <f t="shared" ca="1" si="134"/>
        <v>201407.2406842398</v>
      </c>
      <c r="H379" s="8">
        <f t="shared" ca="1" si="142"/>
        <v>1429991.4088581025</v>
      </c>
      <c r="I379" s="8">
        <f t="shared" ca="1" si="143"/>
        <v>204350890.21798792</v>
      </c>
      <c r="J379" s="8">
        <f t="shared" ca="1" si="144"/>
        <v>12468.697602915414</v>
      </c>
      <c r="K379" s="12">
        <f t="shared" ca="1" si="145"/>
        <v>0.86261549723529318</v>
      </c>
      <c r="L379" s="48"/>
      <c r="M379" s="38">
        <f ca="1">IF(AND(I$2&gt;0,R372&lt;F372-0.04),0,IF(AND(N379&gt;=L$8,I$2&gt;0),0,IF(OR(AND(N379&gt;=C$1,N379&lt;D$1),N379&gt;=E$1),0,1)))</f>
        <v>0</v>
      </c>
      <c r="N379" s="178">
        <f t="shared" si="156"/>
        <v>44286</v>
      </c>
      <c r="O379" s="11">
        <f t="shared" ca="1" si="135"/>
        <v>0.60103203005290562</v>
      </c>
      <c r="P379" s="11" t="str">
        <f t="shared" si="136"/>
        <v/>
      </c>
      <c r="Q379" s="11">
        <f t="shared" ca="1" si="146"/>
        <v>0.75</v>
      </c>
      <c r="R379" s="32">
        <f t="shared" ca="1" si="147"/>
        <v>1.7771227119198065E-2</v>
      </c>
      <c r="S379" s="32">
        <v>4.9662022694229257E-4</v>
      </c>
      <c r="T379" s="32">
        <f t="shared" ca="1" si="137"/>
        <v>4.2058570848767718E-3</v>
      </c>
      <c r="U379" s="32">
        <f t="shared" si="138"/>
        <v>0.14084507042253522</v>
      </c>
      <c r="V379" s="32">
        <f t="shared" si="148"/>
        <v>0.75</v>
      </c>
      <c r="W379" s="8">
        <f t="shared" ca="1" si="139"/>
        <v>93960.178238432796</v>
      </c>
      <c r="X379" s="8">
        <f t="shared" ca="1" si="151"/>
        <v>203014858.98736823</v>
      </c>
      <c r="Y379" s="22">
        <f t="shared" ca="1" si="140"/>
        <v>0.39896796994709438</v>
      </c>
      <c r="Z379" s="8">
        <f t="shared" ca="1" si="149"/>
        <v>1429991.4088581025</v>
      </c>
      <c r="AA379" s="12">
        <f t="shared" ca="1" si="150"/>
        <v>1.1428281613311717</v>
      </c>
      <c r="AB379" s="158">
        <f t="shared" si="152"/>
        <v>212500</v>
      </c>
      <c r="AC379" s="160">
        <f t="shared" si="153"/>
        <v>1.8750000000000457E-2</v>
      </c>
      <c r="AD379" s="162">
        <f t="shared" ca="1" si="154"/>
        <v>0.86289812585728987</v>
      </c>
      <c r="AE379" s="162">
        <f t="shared" ca="1" si="155"/>
        <v>0.69159025513023908</v>
      </c>
      <c r="AF379" s="85">
        <v>5.9911020516847165E-4</v>
      </c>
      <c r="AG379" s="85">
        <v>9.8322040435230643E-3</v>
      </c>
      <c r="AH379" s="85">
        <v>6.2459458897903006E-4</v>
      </c>
    </row>
    <row r="380" spans="1:34">
      <c r="A380" s="7">
        <f t="shared" si="157"/>
        <v>44287</v>
      </c>
      <c r="B380" s="8">
        <f t="shared" ca="1" si="141"/>
        <v>28794225.30987953</v>
      </c>
      <c r="C380" s="144">
        <f t="shared" si="133"/>
        <v>0</v>
      </c>
      <c r="D380" s="136"/>
      <c r="E380" s="136"/>
      <c r="F380" s="78">
        <f ca="1">IF(AD379&gt;1,0,IF(AE379&gt;=1,U$2,T$2))</f>
        <v>0.6</v>
      </c>
      <c r="G380" s="29">
        <f t="shared" ca="1" si="134"/>
        <v>200583.19898259264</v>
      </c>
      <c r="H380" s="8">
        <f t="shared" ca="1" si="142"/>
        <v>1424140.7127764076</v>
      </c>
      <c r="I380" s="8">
        <f t="shared" ca="1" si="143"/>
        <v>204438999.70014465</v>
      </c>
      <c r="J380" s="8">
        <f t="shared" ca="1" si="144"/>
        <v>12409.786219258849</v>
      </c>
      <c r="K380" s="12">
        <f t="shared" ca="1" si="145"/>
        <v>0.86205290153196901</v>
      </c>
      <c r="L380" s="48"/>
      <c r="M380" s="38">
        <f ca="1">IF(AND(I$2&gt;0,R373&lt;F373-0.06),0,IF(AND(N380&gt;=L$9,I$2&gt;0),0,IF(OR(AND(N380&gt;=C$1,N380&lt;D$1),N380&gt;=E$1),0,1)))</f>
        <v>0</v>
      </c>
      <c r="N380" s="178">
        <f t="shared" si="156"/>
        <v>44287</v>
      </c>
      <c r="O380" s="11">
        <f t="shared" ca="1" si="135"/>
        <v>0.60129117558866074</v>
      </c>
      <c r="P380" s="11" t="str">
        <f t="shared" si="136"/>
        <v/>
      </c>
      <c r="Q380" s="11">
        <f t="shared" ca="1" si="146"/>
        <v>0.75</v>
      </c>
      <c r="R380" s="32">
        <f t="shared" ca="1" si="147"/>
        <v>1.7645288933055576E-2</v>
      </c>
      <c r="S380" s="32">
        <v>4.9660984508929928E-4</v>
      </c>
      <c r="T380" s="32">
        <f t="shared" ca="1" si="137"/>
        <v>4.1886491552247281E-3</v>
      </c>
      <c r="U380" s="32">
        <f t="shared" si="138"/>
        <v>0.14084507042253522</v>
      </c>
      <c r="V380" s="32">
        <f t="shared" si="148"/>
        <v>0.75</v>
      </c>
      <c r="W380" s="8">
        <f t="shared" ca="1" si="139"/>
        <v>93545.050477524797</v>
      </c>
      <c r="X380" s="8">
        <f t="shared" ca="1" si="151"/>
        <v>203108404.03784576</v>
      </c>
      <c r="Y380" s="22">
        <f t="shared" ca="1" si="140"/>
        <v>0.39870882441133926</v>
      </c>
      <c r="Z380" s="8">
        <f t="shared" ca="1" si="149"/>
        <v>1424140.7127764076</v>
      </c>
      <c r="AA380" s="12">
        <f t="shared" ca="1" si="150"/>
        <v>1.1428281613311717</v>
      </c>
      <c r="AB380" s="158">
        <f t="shared" si="152"/>
        <v>212800</v>
      </c>
      <c r="AC380" s="160">
        <f t="shared" si="153"/>
        <v>1.8720000000000458E-2</v>
      </c>
      <c r="AD380" s="162">
        <f t="shared" ca="1" si="154"/>
        <v>0.86233419938363109</v>
      </c>
      <c r="AE380" s="162">
        <f t="shared" ca="1" si="155"/>
        <v>0.69159025513023908</v>
      </c>
      <c r="AF380" s="85">
        <v>5.9907892965466885E-4</v>
      </c>
      <c r="AG380" s="85">
        <v>9.8269808890173033E-3</v>
      </c>
      <c r="AH380" s="85">
        <v>6.2456799657136593E-4</v>
      </c>
    </row>
    <row r="381" spans="1:34">
      <c r="A381" s="7">
        <f t="shared" si="157"/>
        <v>44288</v>
      </c>
      <c r="B381" s="8">
        <f t="shared" ca="1" si="141"/>
        <v>28806576.261928208</v>
      </c>
      <c r="C381" s="144">
        <f t="shared" si="133"/>
        <v>0</v>
      </c>
      <c r="D381" s="136"/>
      <c r="E381" s="136"/>
      <c r="F381" s="78">
        <f ca="1">IF(AD380&gt;1,S$2,T$2)</f>
        <v>0.6</v>
      </c>
      <c r="G381" s="29">
        <f t="shared" ca="1" si="134"/>
        <v>199758.7918090852</v>
      </c>
      <c r="H381" s="8">
        <f t="shared" ca="1" si="142"/>
        <v>1418287.4218445048</v>
      </c>
      <c r="I381" s="8">
        <f t="shared" ca="1" si="143"/>
        <v>204526691.45969027</v>
      </c>
      <c r="J381" s="8">
        <f t="shared" ca="1" si="144"/>
        <v>12350.952048679163</v>
      </c>
      <c r="K381" s="12">
        <f t="shared" ca="1" si="145"/>
        <v>0.86149296394839203</v>
      </c>
      <c r="L381" s="48"/>
      <c r="M381" s="39">
        <f ca="1">IF(AND(I$2&gt;0,R374&lt;F374-0.1),0,IF(AND(N381&gt;=L$10,I$2&gt;0),0,IF(OR(AND(N381&gt;=C$1,N381&lt;D$1),N381&gt;=E$1),0,1)))</f>
        <v>0</v>
      </c>
      <c r="N381" s="178">
        <f t="shared" si="156"/>
        <v>44288</v>
      </c>
      <c r="O381" s="11">
        <f t="shared" ca="1" si="135"/>
        <v>0.60154909252850075</v>
      </c>
      <c r="P381" s="11" t="str">
        <f t="shared" si="136"/>
        <v/>
      </c>
      <c r="Q381" s="11">
        <f t="shared" ca="1" si="146"/>
        <v>0.75</v>
      </c>
      <c r="R381" s="32">
        <f t="shared" ca="1" si="147"/>
        <v>1.7519905297568722E-2</v>
      </c>
      <c r="S381" s="32">
        <v>4.9659946480910659E-4</v>
      </c>
      <c r="T381" s="32">
        <f t="shared" ca="1" si="137"/>
        <v>4.171433593660308E-3</v>
      </c>
      <c r="U381" s="32">
        <f t="shared" si="138"/>
        <v>0.14084507042253522</v>
      </c>
      <c r="V381" s="32">
        <f t="shared" si="148"/>
        <v>0.75</v>
      </c>
      <c r="W381" s="8">
        <f t="shared" ca="1" si="139"/>
        <v>93129.625535192667</v>
      </c>
      <c r="X381" s="8">
        <f t="shared" ca="1" si="151"/>
        <v>203201533.66338095</v>
      </c>
      <c r="Y381" s="22">
        <f t="shared" ca="1" si="140"/>
        <v>0.39845090747149925</v>
      </c>
      <c r="Z381" s="8">
        <f t="shared" ca="1" si="149"/>
        <v>1418287.4218445048</v>
      </c>
      <c r="AA381" s="12">
        <f t="shared" ca="1" si="150"/>
        <v>1.1428281613311717</v>
      </c>
      <c r="AB381" s="158">
        <f t="shared" si="152"/>
        <v>213100</v>
      </c>
      <c r="AC381" s="160">
        <f t="shared" si="153"/>
        <v>1.869000000000046E-2</v>
      </c>
      <c r="AD381" s="162">
        <f t="shared" ca="1" si="154"/>
        <v>0.86177293274018052</v>
      </c>
      <c r="AE381" s="162">
        <f t="shared" ca="1" si="155"/>
        <v>0.69159025513023908</v>
      </c>
      <c r="AF381" s="85">
        <v>5.9904766053908525E-4</v>
      </c>
      <c r="AG381" s="85">
        <v>9.8217724165067261E-3</v>
      </c>
      <c r="AH381" s="85">
        <v>6.2454141003994107E-4</v>
      </c>
    </row>
    <row r="382" spans="1:34">
      <c r="A382" s="7">
        <f t="shared" si="157"/>
        <v>44289</v>
      </c>
      <c r="B382" s="8">
        <f t="shared" ca="1" si="141"/>
        <v>28818868.461473234</v>
      </c>
      <c r="C382" s="144">
        <f t="shared" si="133"/>
        <v>0</v>
      </c>
      <c r="D382" s="136"/>
      <c r="E382" s="136"/>
      <c r="F382" s="78">
        <f ca="1">IF(AD381&gt;1,0,IF(AE381&gt;=1,U$2,T$2))</f>
        <v>0.6</v>
      </c>
      <c r="G382" s="29">
        <f t="shared" ca="1" si="134"/>
        <v>198934.14268718226</v>
      </c>
      <c r="H382" s="8">
        <f t="shared" ca="1" si="142"/>
        <v>1412432.413078994</v>
      </c>
      <c r="I382" s="8">
        <f t="shared" ca="1" si="143"/>
        <v>204613966.07645994</v>
      </c>
      <c r="J382" s="8">
        <f t="shared" ca="1" si="144"/>
        <v>12292.199545025614</v>
      </c>
      <c r="K382" s="12">
        <f t="shared" ca="1" si="145"/>
        <v>0.86093568100065865</v>
      </c>
      <c r="L382" s="48"/>
      <c r="M382" s="47">
        <f ca="1">IF(AND(I$2&gt;0,R375&lt;F375-0.12),0,IF(AND(N382&gt;=L$4,I$2&gt;0),0,IF(OR(AND(N382&gt;=C$1,N382&lt;D$1),N382&gt;=E$1),0,1)))</f>
        <v>0</v>
      </c>
      <c r="N382" s="178">
        <f t="shared" si="156"/>
        <v>44289</v>
      </c>
      <c r="O382" s="11">
        <f t="shared" ca="1" si="135"/>
        <v>0.60180578257782336</v>
      </c>
      <c r="P382" s="11" t="str">
        <f t="shared" si="136"/>
        <v/>
      </c>
      <c r="Q382" s="11">
        <f t="shared" ca="1" si="146"/>
        <v>0.75</v>
      </c>
      <c r="R382" s="32">
        <f t="shared" ca="1" si="147"/>
        <v>1.739508482916079E-2</v>
      </c>
      <c r="S382" s="32">
        <v>4.9658908610137188E-4</v>
      </c>
      <c r="T382" s="32">
        <f t="shared" ca="1" si="137"/>
        <v>4.1542129796441002E-3</v>
      </c>
      <c r="U382" s="32">
        <f t="shared" si="138"/>
        <v>0.14084507042253522</v>
      </c>
      <c r="V382" s="32">
        <f t="shared" si="148"/>
        <v>0.75</v>
      </c>
      <c r="W382" s="8">
        <f t="shared" ca="1" si="139"/>
        <v>92713.698666532204</v>
      </c>
      <c r="X382" s="8">
        <f t="shared" ca="1" si="151"/>
        <v>203294247.36204749</v>
      </c>
      <c r="Y382" s="22">
        <f t="shared" ca="1" si="140"/>
        <v>0.39819421742217664</v>
      </c>
      <c r="Z382" s="8">
        <f t="shared" ca="1" si="149"/>
        <v>1412432.413078994</v>
      </c>
      <c r="AA382" s="12">
        <f t="shared" ca="1" si="150"/>
        <v>1.1428281613311717</v>
      </c>
      <c r="AB382" s="158">
        <f t="shared" si="152"/>
        <v>213400</v>
      </c>
      <c r="AC382" s="160">
        <f t="shared" si="153"/>
        <v>1.8660000000000461E-2</v>
      </c>
      <c r="AD382" s="162">
        <f t="shared" ca="1" si="154"/>
        <v>0.86121432247452534</v>
      </c>
      <c r="AE382" s="162">
        <f t="shared" ca="1" si="155"/>
        <v>0.69159025513023908</v>
      </c>
      <c r="AF382" s="85">
        <v>5.9901639804812816E-4</v>
      </c>
      <c r="AG382" s="85">
        <v>9.8165785615077095E-3</v>
      </c>
      <c r="AH382" s="85">
        <v>6.2451482938274353E-4</v>
      </c>
    </row>
    <row r="383" spans="1:34">
      <c r="A383" s="7">
        <f t="shared" si="157"/>
        <v>44290</v>
      </c>
      <c r="B383" s="8">
        <f t="shared" ca="1" si="141"/>
        <v>28831101.997302424</v>
      </c>
      <c r="C383" s="144">
        <f t="shared" si="133"/>
        <v>0</v>
      </c>
      <c r="D383" s="136"/>
      <c r="E383" s="136"/>
      <c r="F383" s="78">
        <f ca="1">IF(AD382&gt;1,0,IF(AE382&gt;=1,U$2,T$2))</f>
        <v>0.6</v>
      </c>
      <c r="G383" s="29">
        <f t="shared" ca="1" si="134"/>
        <v>198109.41109855165</v>
      </c>
      <c r="H383" s="8">
        <f t="shared" ca="1" si="142"/>
        <v>1406576.8187997167</v>
      </c>
      <c r="I383" s="8">
        <f t="shared" ca="1" si="143"/>
        <v>204700824.1808472</v>
      </c>
      <c r="J383" s="8">
        <f t="shared" ca="1" si="144"/>
        <v>12233.535829190818</v>
      </c>
      <c r="K383" s="12">
        <f t="shared" ca="1" si="145"/>
        <v>0.860381049003904</v>
      </c>
      <c r="L383" s="48"/>
      <c r="M383" s="46">
        <f ca="1">IF(AND(I$2&gt;0,R376&lt;F376-0.12),0,IF(AND(N383&gt;=L$5,I$2&gt;0),0,IF(OR(AND(N383&gt;=C$1,N383&lt;D$1),N383&gt;=E$1),0,1)))</f>
        <v>0</v>
      </c>
      <c r="N383" s="178">
        <f t="shared" si="156"/>
        <v>44290</v>
      </c>
      <c r="O383" s="11">
        <f t="shared" ca="1" si="135"/>
        <v>0.6020612475907271</v>
      </c>
      <c r="P383" s="11" t="str">
        <f t="shared" si="136"/>
        <v/>
      </c>
      <c r="Q383" s="11">
        <f t="shared" ca="1" si="146"/>
        <v>0.75</v>
      </c>
      <c r="R383" s="32">
        <f t="shared" ca="1" si="147"/>
        <v>1.7270839161282681E-2</v>
      </c>
      <c r="S383" s="32">
        <v>4.9657870896575255E-4</v>
      </c>
      <c r="T383" s="32">
        <f t="shared" ca="1" si="137"/>
        <v>4.1369906435285786E-3</v>
      </c>
      <c r="U383" s="32">
        <f t="shared" si="138"/>
        <v>0.14084507042253522</v>
      </c>
      <c r="V383" s="32">
        <f t="shared" si="148"/>
        <v>0.75</v>
      </c>
      <c r="W383" s="8">
        <f t="shared" ca="1" si="139"/>
        <v>92297.137605639946</v>
      </c>
      <c r="X383" s="8">
        <f t="shared" ca="1" si="151"/>
        <v>203386544.49965313</v>
      </c>
      <c r="Y383" s="22">
        <f t="shared" ca="1" si="140"/>
        <v>0.3979387524092729</v>
      </c>
      <c r="Z383" s="8">
        <f t="shared" ca="1" si="149"/>
        <v>1406576.8187997167</v>
      </c>
      <c r="AA383" s="12">
        <f t="shared" ca="1" si="150"/>
        <v>1.1428281613311717</v>
      </c>
      <c r="AB383" s="158">
        <f t="shared" si="152"/>
        <v>213700</v>
      </c>
      <c r="AC383" s="160">
        <f t="shared" si="153"/>
        <v>1.8630000000000462E-2</v>
      </c>
      <c r="AD383" s="162">
        <f t="shared" ca="1" si="154"/>
        <v>0.86065836500228132</v>
      </c>
      <c r="AE383" s="162">
        <f t="shared" ca="1" si="155"/>
        <v>0.69159025513023908</v>
      </c>
      <c r="AF383" s="85">
        <v>5.9898514237982322E-4</v>
      </c>
      <c r="AG383" s="85">
        <v>9.8113992599335349E-3</v>
      </c>
      <c r="AH383" s="85">
        <v>6.2448825459776223E-4</v>
      </c>
    </row>
    <row r="384" spans="1:34">
      <c r="A384" s="7">
        <f t="shared" si="157"/>
        <v>44291</v>
      </c>
      <c r="B384" s="8">
        <f t="shared" ca="1" si="141"/>
        <v>28843276.967512317</v>
      </c>
      <c r="C384" s="144">
        <f t="shared" si="133"/>
        <v>0</v>
      </c>
      <c r="D384" s="136"/>
      <c r="E384" s="136"/>
      <c r="F384" s="78">
        <f ca="1">IF(AD383&gt;1,S$2,T$2)</f>
        <v>0.6</v>
      </c>
      <c r="G384" s="29">
        <f t="shared" ca="1" si="134"/>
        <v>197284.78446258098</v>
      </c>
      <c r="H384" s="8">
        <f t="shared" ca="1" si="142"/>
        <v>1400721.9696843249</v>
      </c>
      <c r="I384" s="8">
        <f t="shared" ca="1" si="143"/>
        <v>204787266.46933743</v>
      </c>
      <c r="J384" s="8">
        <f t="shared" ca="1" si="144"/>
        <v>12174.970209894111</v>
      </c>
      <c r="K384" s="12">
        <f t="shared" ca="1" si="145"/>
        <v>0.85982906395196412</v>
      </c>
      <c r="L384" s="48"/>
      <c r="M384" s="38">
        <f ca="1">IF(AND(I$2&gt;0,R377&lt;F377),0,IF(AND(N384&gt;=L$6,I$2&gt;0),0,IF(OR(AND(N384&gt;=C$1,N384&lt;D$1),N384&gt;=E$1),0,1)))</f>
        <v>0</v>
      </c>
      <c r="N384" s="178">
        <f t="shared" si="156"/>
        <v>44291</v>
      </c>
      <c r="O384" s="11">
        <f t="shared" ca="1" si="135"/>
        <v>0.60231548961569836</v>
      </c>
      <c r="P384" s="11" t="str">
        <f t="shared" si="136"/>
        <v/>
      </c>
      <c r="Q384" s="11">
        <f t="shared" ca="1" si="146"/>
        <v>0.75</v>
      </c>
      <c r="R384" s="32">
        <f t="shared" ca="1" si="147"/>
        <v>1.7147182200953726E-2</v>
      </c>
      <c r="S384" s="32">
        <v>4.9656833340190598E-4</v>
      </c>
      <c r="T384" s="32">
        <f t="shared" ca="1" si="137"/>
        <v>4.1197704990715437E-3</v>
      </c>
      <c r="U384" s="32">
        <f t="shared" si="138"/>
        <v>0.14084507042253522</v>
      </c>
      <c r="V384" s="32">
        <f t="shared" si="148"/>
        <v>0.75</v>
      </c>
      <c r="W384" s="8">
        <f t="shared" ca="1" si="139"/>
        <v>91879.880576747033</v>
      </c>
      <c r="X384" s="8">
        <f t="shared" ca="1" si="151"/>
        <v>203478424.38022989</v>
      </c>
      <c r="Y384" s="22">
        <f t="shared" ca="1" si="140"/>
        <v>0.39768451038430164</v>
      </c>
      <c r="Z384" s="8">
        <f t="shared" ca="1" si="149"/>
        <v>1400721.9696843249</v>
      </c>
      <c r="AA384" s="12">
        <f t="shared" ca="1" si="150"/>
        <v>1.1428281613311717</v>
      </c>
      <c r="AB384" s="158">
        <f t="shared" si="152"/>
        <v>214000</v>
      </c>
      <c r="AC384" s="160">
        <f t="shared" si="153"/>
        <v>1.8600000000000463E-2</v>
      </c>
      <c r="AD384" s="162">
        <f t="shared" ca="1" si="154"/>
        <v>0.860105056477934</v>
      </c>
      <c r="AE384" s="162">
        <f t="shared" ca="1" si="155"/>
        <v>0.69159025513023908</v>
      </c>
      <c r="AF384" s="85">
        <v>5.9895389370711704E-4</v>
      </c>
      <c r="AG384" s="85">
        <v>9.8062344480912399E-3</v>
      </c>
      <c r="AH384" s="85">
        <v>6.2446168568298704E-4</v>
      </c>
    </row>
    <row r="385" spans="1:34">
      <c r="A385" s="7">
        <f t="shared" si="157"/>
        <v>44292</v>
      </c>
      <c r="B385" s="8">
        <f t="shared" ca="1" si="141"/>
        <v>28855393.481194917</v>
      </c>
      <c r="C385" s="144">
        <f t="shared" si="133"/>
        <v>0</v>
      </c>
      <c r="D385" s="136"/>
      <c r="E385" s="136"/>
      <c r="F385" s="78">
        <f ca="1">IF(AD384&gt;1,0,IF(AE384&gt;=1,U$2,T$2))</f>
        <v>0.6</v>
      </c>
      <c r="G385" s="29">
        <f t="shared" ca="1" si="134"/>
        <v>196460.4698949368</v>
      </c>
      <c r="H385" s="8">
        <f t="shared" ca="1" si="142"/>
        <v>1394869.3362540512</v>
      </c>
      <c r="I385" s="8">
        <f t="shared" ca="1" si="143"/>
        <v>204873293.71648392</v>
      </c>
      <c r="J385" s="8">
        <f t="shared" ca="1" si="144"/>
        <v>12116.513682601857</v>
      </c>
      <c r="K385" s="12">
        <f t="shared" ca="1" si="145"/>
        <v>0.85927972141866027</v>
      </c>
      <c r="L385" s="48"/>
      <c r="M385" s="38">
        <f ca="1">IF(AND(I$2&gt;0,R378&lt;F378-0.02),0,IF(AND(N385&gt;=L$7,I$2&gt;0),0,IF(OR(AND(N385&gt;=C$1,N385&lt;D$1),N385&gt;=E$1),0,1)))</f>
        <v>0</v>
      </c>
      <c r="N385" s="178">
        <f t="shared" si="156"/>
        <v>44292</v>
      </c>
      <c r="O385" s="11">
        <f t="shared" ca="1" si="135"/>
        <v>0.60256851093083508</v>
      </c>
      <c r="P385" s="11" t="str">
        <f t="shared" si="136"/>
        <v/>
      </c>
      <c r="Q385" s="11">
        <f t="shared" ca="1" si="146"/>
        <v>0.75</v>
      </c>
      <c r="R385" s="32">
        <f t="shared" ca="1" si="147"/>
        <v>1.702412937913704E-2</v>
      </c>
      <c r="S385" s="32">
        <v>4.9655795940948991E-4</v>
      </c>
      <c r="T385" s="32">
        <f t="shared" ca="1" si="137"/>
        <v>4.102556871335445E-3</v>
      </c>
      <c r="U385" s="32">
        <f t="shared" si="138"/>
        <v>0.14084507042253522</v>
      </c>
      <c r="V385" s="32">
        <f t="shared" si="148"/>
        <v>0.75</v>
      </c>
      <c r="W385" s="8">
        <f t="shared" ca="1" si="139"/>
        <v>91461.932695723299</v>
      </c>
      <c r="X385" s="8">
        <f t="shared" ca="1" si="151"/>
        <v>203569886.31292561</v>
      </c>
      <c r="Y385" s="22">
        <f t="shared" ca="1" si="140"/>
        <v>0.39743148906916492</v>
      </c>
      <c r="Z385" s="8">
        <f t="shared" ca="1" si="149"/>
        <v>1394869.3362540512</v>
      </c>
      <c r="AA385" s="12">
        <f t="shared" ca="1" si="150"/>
        <v>1.1428281613311717</v>
      </c>
      <c r="AB385" s="158">
        <f t="shared" si="152"/>
        <v>214300</v>
      </c>
      <c r="AC385" s="160">
        <f t="shared" si="153"/>
        <v>1.8570000000000465E-2</v>
      </c>
      <c r="AD385" s="162">
        <f t="shared" ca="1" si="154"/>
        <v>0.8595543926853122</v>
      </c>
      <c r="AE385" s="162">
        <f t="shared" ca="1" si="155"/>
        <v>0.69159025513023908</v>
      </c>
      <c r="AF385" s="85">
        <v>5.9892265218094249E-4</v>
      </c>
      <c r="AG385" s="85">
        <v>9.8010840626784786E-3</v>
      </c>
      <c r="AH385" s="85">
        <v>6.2443512263640885E-4</v>
      </c>
    </row>
    <row r="386" spans="1:34">
      <c r="A386" s="7">
        <f t="shared" si="157"/>
        <v>44293</v>
      </c>
      <c r="B386" s="8">
        <f t="shared" ca="1" si="141"/>
        <v>28867451.659612138</v>
      </c>
      <c r="C386" s="144">
        <f t="shared" si="133"/>
        <v>0</v>
      </c>
      <c r="D386" s="136"/>
      <c r="E386" s="136"/>
      <c r="F386" s="78">
        <f ca="1">IF(AD385&gt;1,S$2,T$2)</f>
        <v>0.6</v>
      </c>
      <c r="G386" s="29">
        <f t="shared" ca="1" si="134"/>
        <v>195636.68596064791</v>
      </c>
      <c r="H386" s="8">
        <f t="shared" ca="1" si="142"/>
        <v>1389020.4703206001</v>
      </c>
      <c r="I386" s="8">
        <f t="shared" ca="1" si="143"/>
        <v>204958906.78324619</v>
      </c>
      <c r="J386" s="8">
        <f t="shared" ca="1" si="144"/>
        <v>12058.178417221457</v>
      </c>
      <c r="K386" s="12">
        <f t="shared" ca="1" si="145"/>
        <v>0.85873301648169009</v>
      </c>
      <c r="L386" s="48"/>
      <c r="M386" s="38">
        <f ca="1">IF(AND(I$2&gt;0,R379&lt;F379-0.04),0,IF(AND(N386&gt;=L$8,I$2&gt;0),0,IF(OR(AND(N386&gt;=C$1,N386&lt;D$1),N386&gt;=E$1),0,1)))</f>
        <v>0</v>
      </c>
      <c r="N386" s="178">
        <f t="shared" si="156"/>
        <v>44293</v>
      </c>
      <c r="O386" s="11">
        <f t="shared" ca="1" si="135"/>
        <v>0.60282031406837111</v>
      </c>
      <c r="P386" s="11" t="str">
        <f t="shared" si="136"/>
        <v/>
      </c>
      <c r="Q386" s="11">
        <f t="shared" ca="1" si="146"/>
        <v>0.75</v>
      </c>
      <c r="R386" s="32">
        <f t="shared" ca="1" si="147"/>
        <v>1.6901696913842048E-2</v>
      </c>
      <c r="S386" s="32">
        <v>4.9654758698816181E-4</v>
      </c>
      <c r="T386" s="32">
        <f t="shared" ca="1" si="137"/>
        <v>4.0853543244723529E-3</v>
      </c>
      <c r="U386" s="32">
        <f t="shared" si="138"/>
        <v>0.14084507042253522</v>
      </c>
      <c r="V386" s="32">
        <f t="shared" si="148"/>
        <v>0.75</v>
      </c>
      <c r="W386" s="8">
        <f t="shared" ca="1" si="139"/>
        <v>91043.360481938231</v>
      </c>
      <c r="X386" s="8">
        <f t="shared" ca="1" si="151"/>
        <v>203660929.67340755</v>
      </c>
      <c r="Y386" s="22">
        <f t="shared" ca="1" si="140"/>
        <v>0.39717968593162889</v>
      </c>
      <c r="Z386" s="8">
        <f t="shared" ca="1" si="149"/>
        <v>1389020.4703206001</v>
      </c>
      <c r="AA386" s="12">
        <f t="shared" ca="1" si="150"/>
        <v>1.1428281613311717</v>
      </c>
      <c r="AB386" s="158">
        <f t="shared" si="152"/>
        <v>214600</v>
      </c>
      <c r="AC386" s="160">
        <f t="shared" si="153"/>
        <v>1.8540000000000466E-2</v>
      </c>
      <c r="AD386" s="162">
        <f t="shared" ca="1" si="154"/>
        <v>0.85900636895017524</v>
      </c>
      <c r="AE386" s="162">
        <f t="shared" ca="1" si="155"/>
        <v>0.69159025513023908</v>
      </c>
      <c r="AF386" s="85">
        <v>5.9889141793299154E-4</v>
      </c>
      <c r="AG386" s="85">
        <v>9.7959480407804264E-3</v>
      </c>
      <c r="AH386" s="85">
        <v>6.2440856545601959E-4</v>
      </c>
    </row>
    <row r="387" spans="1:34">
      <c r="A387" s="7">
        <f t="shared" si="157"/>
        <v>44294</v>
      </c>
      <c r="B387" s="8">
        <f t="shared" ca="1" si="141"/>
        <v>28879451.636859957</v>
      </c>
      <c r="C387" s="144">
        <f t="shared" si="133"/>
        <v>0</v>
      </c>
      <c r="D387" s="136"/>
      <c r="E387" s="136"/>
      <c r="F387" s="78">
        <f ca="1">IF(AD386&gt;1,0,IF(AE386&gt;=1,U$2,T$2))</f>
        <v>0.6</v>
      </c>
      <c r="G387" s="29">
        <f t="shared" ca="1" si="134"/>
        <v>194813.65468988419</v>
      </c>
      <c r="H387" s="8">
        <f t="shared" ca="1" si="142"/>
        <v>1383176.9482981777</v>
      </c>
      <c r="I387" s="8">
        <f t="shared" ca="1" si="143"/>
        <v>205044106.62170571</v>
      </c>
      <c r="J387" s="8">
        <f t="shared" ca="1" si="144"/>
        <v>11999.977247819164</v>
      </c>
      <c r="K387" s="12">
        <f t="shared" ca="1" si="145"/>
        <v>0.85818894366963805</v>
      </c>
      <c r="L387" s="48"/>
      <c r="M387" s="38">
        <f ca="1">IF(AND(I$2&gt;0,R380&lt;F380-0.06),0,IF(AND(N387&gt;=L$9,I$2&gt;0),0,IF(OR(AND(N387&gt;=C$1,N387&lt;D$1),N387&gt;=E$1),0,1)))</f>
        <v>0</v>
      </c>
      <c r="N387" s="178">
        <f t="shared" si="156"/>
        <v>44294</v>
      </c>
      <c r="O387" s="11">
        <f t="shared" ca="1" si="135"/>
        <v>0.60307090182854617</v>
      </c>
      <c r="P387" s="11" t="str">
        <f t="shared" si="136"/>
        <v/>
      </c>
      <c r="Q387" s="11">
        <f t="shared" ca="1" si="146"/>
        <v>0.75</v>
      </c>
      <c r="R387" s="32">
        <f t="shared" ca="1" si="147"/>
        <v>1.6779901108933678E-2</v>
      </c>
      <c r="S387" s="32">
        <v>4.9653721613757975E-4</v>
      </c>
      <c r="T387" s="32">
        <f t="shared" ca="1" si="137"/>
        <v>4.06816749499464E-3</v>
      </c>
      <c r="U387" s="32">
        <f t="shared" si="138"/>
        <v>0.14084507042253522</v>
      </c>
      <c r="V387" s="32">
        <f t="shared" si="148"/>
        <v>0.75</v>
      </c>
      <c r="W387" s="8">
        <f t="shared" ca="1" si="139"/>
        <v>90624.28416573428</v>
      </c>
      <c r="X387" s="8">
        <f t="shared" ca="1" si="151"/>
        <v>203751553.95757329</v>
      </c>
      <c r="Y387" s="22">
        <f t="shared" ca="1" si="140"/>
        <v>0.39692909817145383</v>
      </c>
      <c r="Z387" s="8">
        <f t="shared" ca="1" si="149"/>
        <v>1383176.9482981777</v>
      </c>
      <c r="AA387" s="12">
        <f t="shared" ca="1" si="150"/>
        <v>1.1428281613311717</v>
      </c>
      <c r="AB387" s="158">
        <f t="shared" si="152"/>
        <v>214900</v>
      </c>
      <c r="AC387" s="160">
        <f t="shared" si="153"/>
        <v>1.8510000000000467E-2</v>
      </c>
      <c r="AD387" s="162">
        <f t="shared" ca="1" si="154"/>
        <v>0.85846098007566407</v>
      </c>
      <c r="AE387" s="162">
        <f t="shared" ca="1" si="155"/>
        <v>0.69159025513023908</v>
      </c>
      <c r="AF387" s="85">
        <v>5.9886019107819189E-4</v>
      </c>
      <c r="AG387" s="85">
        <v>9.790826319866712E-3</v>
      </c>
      <c r="AH387" s="85">
        <v>6.2438201413981197E-4</v>
      </c>
    </row>
    <row r="388" spans="1:34">
      <c r="A388" s="7">
        <f t="shared" si="157"/>
        <v>44295</v>
      </c>
      <c r="B388" s="8">
        <f t="shared" ca="1" si="141"/>
        <v>28891393.560040724</v>
      </c>
      <c r="C388" s="144">
        <f t="shared" ref="C388:C451" si="158">IF(H$2=0,D388,IF(H$2=1,E388,D388-E388))</f>
        <v>0</v>
      </c>
      <c r="D388" s="136"/>
      <c r="E388" s="136"/>
      <c r="F388" s="78">
        <f ca="1">IF(AD387&gt;1,S$2,T$2)</f>
        <v>0.6</v>
      </c>
      <c r="G388" s="29">
        <f t="shared" ref="G388:G451" ca="1" si="159">H388/V$2</f>
        <v>193991.5941853362</v>
      </c>
      <c r="H388" s="8">
        <f t="shared" ca="1" si="142"/>
        <v>1377340.3187158869</v>
      </c>
      <c r="I388" s="8">
        <f t="shared" ca="1" si="143"/>
        <v>205128894.27628917</v>
      </c>
      <c r="J388" s="8">
        <f t="shared" ca="1" si="144"/>
        <v>11941.923180766669</v>
      </c>
      <c r="K388" s="12">
        <f t="shared" ca="1" si="145"/>
        <v>0.85764749693200659</v>
      </c>
      <c r="L388" s="48"/>
      <c r="M388" s="39">
        <f ca="1">IF(AND(I$2&gt;0,R381&lt;F381-0.1),0,IF(AND(N388&gt;=L$10,I$2&gt;0),0,IF(OR(AND(N388&gt;=C$1,N388&lt;D$1),N388&gt;=E$1),0,1)))</f>
        <v>0</v>
      </c>
      <c r="N388" s="178">
        <f t="shared" si="156"/>
        <v>44295</v>
      </c>
      <c r="O388" s="11">
        <f t="shared" ref="O388:O451" ca="1" si="160">I388/W$2</f>
        <v>0.60332027728320348</v>
      </c>
      <c r="P388" s="11" t="str">
        <f t="shared" ref="P388:P451" si="161">IF(C388&gt;0,Z388/W$2,"")</f>
        <v/>
      </c>
      <c r="Q388" s="11">
        <f t="shared" ca="1" si="146"/>
        <v>0.75</v>
      </c>
      <c r="R388" s="32">
        <f t="shared" ca="1" si="147"/>
        <v>1.6658757716287657E-2</v>
      </c>
      <c r="S388" s="32">
        <v>4.9652684685740122E-4</v>
      </c>
      <c r="T388" s="32">
        <f t="shared" ref="T388:T451" ca="1" si="162">Z388/W$2</f>
        <v>4.0510009373996674E-3</v>
      </c>
      <c r="U388" s="32">
        <f t="shared" ref="U388:U451" si="163">1/V$2</f>
        <v>0.14084507042253522</v>
      </c>
      <c r="V388" s="32">
        <f t="shared" si="148"/>
        <v>0.75</v>
      </c>
      <c r="W388" s="8">
        <f t="shared" ref="W388:W451" ca="1" si="164">IF(ROW(J387)&gt;(1+N$2),OFFSET(J387,2-N$2,0)*V$2,0)</f>
        <v>90204.867438456306</v>
      </c>
      <c r="X388" s="8">
        <f t="shared" ca="1" si="151"/>
        <v>203841758.82501176</v>
      </c>
      <c r="Y388" s="22">
        <f t="shared" ref="Y388:Y451" ca="1" si="165">IF(I388&lt;W$2,1-I388/W$2,0)</f>
        <v>0.39667972271679652</v>
      </c>
      <c r="Z388" s="8">
        <f t="shared" ca="1" si="149"/>
        <v>1377340.3187158869</v>
      </c>
      <c r="AA388" s="12">
        <f t="shared" ca="1" si="150"/>
        <v>1.1428281613311717</v>
      </c>
      <c r="AB388" s="158">
        <f t="shared" si="152"/>
        <v>215200</v>
      </c>
      <c r="AC388" s="160">
        <f t="shared" si="153"/>
        <v>1.8480000000000468E-2</v>
      </c>
      <c r="AD388" s="162">
        <f t="shared" ca="1" si="154"/>
        <v>0.85791822030082232</v>
      </c>
      <c r="AE388" s="162">
        <f t="shared" ca="1" si="155"/>
        <v>0.69159025513023908</v>
      </c>
      <c r="AF388" s="85">
        <v>5.9882897171689264E-4</v>
      </c>
      <c r="AG388" s="85">
        <v>9.7857188377883791E-3</v>
      </c>
      <c r="AH388" s="85">
        <v>6.2435546868577969E-4</v>
      </c>
    </row>
    <row r="389" spans="1:34">
      <c r="A389" s="7">
        <f t="shared" si="157"/>
        <v>44296</v>
      </c>
      <c r="B389" s="8">
        <f t="shared" ref="B389:B452" ca="1" si="166">B388 + J389</f>
        <v>28903277.588982075</v>
      </c>
      <c r="C389" s="144">
        <f t="shared" si="158"/>
        <v>0</v>
      </c>
      <c r="D389" s="136"/>
      <c r="E389" s="136"/>
      <c r="F389" s="78">
        <f ca="1">IF(AD388&gt;1,0,IF(AE388&gt;=1,U$2,T$2))</f>
        <v>0.6</v>
      </c>
      <c r="G389" s="29">
        <f t="shared" ca="1" si="159"/>
        <v>193170.7122198616</v>
      </c>
      <c r="H389" s="8">
        <f t="shared" ref="H389:H452" ca="1" si="167">H388+IF(C389&gt;0,V$2*(C389-C388),V$2*J389)-W388</f>
        <v>1371512.0567610173</v>
      </c>
      <c r="I389" s="8">
        <f t="shared" ref="I389:I452" ca="1" si="168">I388+IF(C389&gt;0,V$2*(C389-C388),V$2*J389)</f>
        <v>205213270.88177276</v>
      </c>
      <c r="J389" s="8">
        <f t="shared" ref="J389:J452" ca="1" si="169">IF(C389&gt;0,C389-C388,H388*K388/(N$2*V$2))</f>
        <v>11884.028941350229</v>
      </c>
      <c r="K389" s="12">
        <f t="shared" ref="K389:K452" ca="1" si="170">IF(C389&gt;0,1+N$2*(C389-C388)/Z389,K$4*Y388*Q389+(1-Q389)*AA388*Y388)</f>
        <v>0.85710866963144228</v>
      </c>
      <c r="L389" s="48"/>
      <c r="M389" s="47">
        <f ca="1">IF(AND(I$2&gt;0,R382&lt;F382-0.12),0,IF(AND(N389&gt;=L$4,I$2&gt;0),0,IF(OR(AND(N389&gt;=C$1,N389&lt;D$1),N389&gt;=E$1),0,1)))</f>
        <v>0</v>
      </c>
      <c r="N389" s="178">
        <f t="shared" si="156"/>
        <v>44296</v>
      </c>
      <c r="O389" s="11">
        <f t="shared" ca="1" si="160"/>
        <v>0.60356844376991992</v>
      </c>
      <c r="P389" s="11" t="str">
        <f t="shared" si="161"/>
        <v/>
      </c>
      <c r="Q389" s="11">
        <f t="shared" ref="Q389:Q452" ca="1" si="171">IF(J$2&gt;0,100%,IF(M389&lt;1,V389,IF(AND(I$2=1,N389&gt;=B$1),B$2,0)))</f>
        <v>0.75</v>
      </c>
      <c r="R389" s="32">
        <f t="shared" ref="R389:R452" ca="1" si="172">G389*AC389/AB389</f>
        <v>1.6538281394229873E-2</v>
      </c>
      <c r="S389" s="32">
        <v>4.9651647914728447E-4</v>
      </c>
      <c r="T389" s="32">
        <f t="shared" ca="1" si="162"/>
        <v>4.0338589904735803E-3</v>
      </c>
      <c r="U389" s="32">
        <f t="shared" si="163"/>
        <v>0.14084507042253522</v>
      </c>
      <c r="V389" s="32">
        <f t="shared" ref="V389:V452" si="173">IF(N389&gt;=G$1,G$2,IF(N389&gt;=F$1,F$2,IF(N389&gt;=E$1,E$2,IF(N389&gt;=D$1,0,IF(N389&gt;=C$1,C$2,IF(M389&lt;1,C$2,0))))))</f>
        <v>0.75</v>
      </c>
      <c r="W389" s="8">
        <f t="shared" ca="1" si="164"/>
        <v>89785.304249745284</v>
      </c>
      <c r="X389" s="8">
        <f t="shared" ca="1" si="151"/>
        <v>203931544.12926149</v>
      </c>
      <c r="Y389" s="22">
        <f t="shared" ca="1" si="165"/>
        <v>0.39643155623008008</v>
      </c>
      <c r="Z389" s="8">
        <f t="shared" ref="Z389:Z452" ca="1" si="174">H388+IF(C389&gt;0,V$2*(C389-C388),V$2*J389)-W388</f>
        <v>1371512.0567610173</v>
      </c>
      <c r="AA389" s="12">
        <f t="shared" ref="AA389:AA452" ca="1" si="175">IF(C389&gt;0,K389/Y388,AA388)</f>
        <v>1.1428281613311717</v>
      </c>
      <c r="AB389" s="158">
        <f t="shared" si="152"/>
        <v>215500</v>
      </c>
      <c r="AC389" s="160">
        <f t="shared" si="153"/>
        <v>1.8450000000000469E-2</v>
      </c>
      <c r="AD389" s="162">
        <f t="shared" ca="1" si="154"/>
        <v>0.85737808328172438</v>
      </c>
      <c r="AE389" s="162">
        <f t="shared" ca="1" si="155"/>
        <v>0.69159025513023908</v>
      </c>
      <c r="AF389" s="85">
        <v>5.9879775993676725E-4</v>
      </c>
      <c r="AG389" s="85">
        <v>9.7806255327748757E-3</v>
      </c>
      <c r="AH389" s="85">
        <v>6.2432892909191761E-4</v>
      </c>
    </row>
    <row r="390" spans="1:34">
      <c r="A390" s="7">
        <f t="shared" si="157"/>
        <v>44297</v>
      </c>
      <c r="B390" s="8">
        <f t="shared" ca="1" si="166"/>
        <v>28915103.895565111</v>
      </c>
      <c r="C390" s="144">
        <f t="shared" si="158"/>
        <v>0</v>
      </c>
      <c r="D390" s="136"/>
      <c r="E390" s="136"/>
      <c r="F390" s="78">
        <f ca="1">IF(AD389&gt;1,0,IF(AE389&gt;=1,U$2,T$2))</f>
        <v>0.6</v>
      </c>
      <c r="G390" s="29">
        <f t="shared" ca="1" si="159"/>
        <v>192351.20130293487</v>
      </c>
      <c r="H390" s="8">
        <f t="shared" ca="1" si="167"/>
        <v>1365693.5292508376</v>
      </c>
      <c r="I390" s="8">
        <f t="shared" ca="1" si="168"/>
        <v>205297237.65851232</v>
      </c>
      <c r="J390" s="8">
        <f t="shared" ca="1" si="169"/>
        <v>11826.306583037413</v>
      </c>
      <c r="K390" s="12">
        <f t="shared" ca="1" si="170"/>
        <v>0.8565724545564195</v>
      </c>
      <c r="L390" s="48"/>
      <c r="M390" s="46">
        <f ca="1">IF(AND(I$2&gt;0,R383&lt;F383-0.12),0,IF(AND(N390&gt;=L$5,I$2&gt;0),0,IF(OR(AND(N390&gt;=C$1,N390&lt;D$1),N390&gt;=E$1),0,1)))</f>
        <v>0</v>
      </c>
      <c r="N390" s="178">
        <f t="shared" si="156"/>
        <v>44297</v>
      </c>
      <c r="O390" s="11">
        <f t="shared" ca="1" si="160"/>
        <v>0.60381540487797747</v>
      </c>
      <c r="P390" s="11" t="str">
        <f t="shared" si="161"/>
        <v/>
      </c>
      <c r="Q390" s="11">
        <f t="shared" ca="1" si="171"/>
        <v>0.75</v>
      </c>
      <c r="R390" s="32">
        <f t="shared" ca="1" si="172"/>
        <v>1.6418485301205519E-2</v>
      </c>
      <c r="S390" s="32">
        <v>4.9650611300688767E-4</v>
      </c>
      <c r="T390" s="32">
        <f t="shared" ca="1" si="162"/>
        <v>4.0167456742671694E-3</v>
      </c>
      <c r="U390" s="32">
        <f t="shared" si="163"/>
        <v>0.14084507042253522</v>
      </c>
      <c r="V390" s="32">
        <f t="shared" si="173"/>
        <v>0.75</v>
      </c>
      <c r="W390" s="8">
        <f t="shared" ca="1" si="164"/>
        <v>89365.802210275913</v>
      </c>
      <c r="X390" s="8">
        <f t="shared" ref="X390:X453" ca="1" si="176">W390+X389</f>
        <v>204020909.93147177</v>
      </c>
      <c r="Y390" s="22">
        <f t="shared" ca="1" si="165"/>
        <v>0.39618459512202253</v>
      </c>
      <c r="Z390" s="8">
        <f t="shared" ca="1" si="174"/>
        <v>1365693.5292508376</v>
      </c>
      <c r="AA390" s="12">
        <f t="shared" ca="1" si="175"/>
        <v>1.1428281613311717</v>
      </c>
      <c r="AB390" s="158">
        <f t="shared" ref="AB390:AB453" si="177">AB389+AB$2</f>
        <v>215800</v>
      </c>
      <c r="AC390" s="160">
        <f t="shared" ref="AC390:AC453" si="178">AC389-AC$2</f>
        <v>1.8420000000000471E-2</v>
      </c>
      <c r="AD390" s="162">
        <f t="shared" ref="AD390:AD453" ca="1" si="179">(K390+K389)/2</f>
        <v>0.85684056209393089</v>
      </c>
      <c r="AE390" s="162">
        <f t="shared" ref="AE390:AE453" ca="1" si="180">IF(Q390&lt;=B$2,K390,AE389)</f>
        <v>0.69159025513023908</v>
      </c>
      <c r="AF390" s="85">
        <v>5.9876655581444875E-4</v>
      </c>
      <c r="AG390" s="85">
        <v>9.7755463434310748E-3</v>
      </c>
      <c r="AH390" s="85">
        <v>6.2430239535622126E-4</v>
      </c>
    </row>
    <row r="391" spans="1:34">
      <c r="A391" s="7">
        <f t="shared" si="157"/>
        <v>44298</v>
      </c>
      <c r="B391" s="8">
        <f t="shared" ca="1" si="166"/>
        <v>28926872.662753463</v>
      </c>
      <c r="C391" s="144">
        <f t="shared" si="158"/>
        <v>0</v>
      </c>
      <c r="D391" s="136"/>
      <c r="E391" s="136"/>
      <c r="F391" s="78">
        <f ca="1">IF(AD390&gt;1,S$2,T$2)</f>
        <v>0.6</v>
      </c>
      <c r="G391" s="29">
        <f t="shared" ca="1" si="159"/>
        <v>191533.23578561441</v>
      </c>
      <c r="H391" s="8">
        <f t="shared" ca="1" si="167"/>
        <v>1359885.9740778622</v>
      </c>
      <c r="I391" s="8">
        <f t="shared" ca="1" si="168"/>
        <v>205380795.90554962</v>
      </c>
      <c r="J391" s="8">
        <f t="shared" ca="1" si="169"/>
        <v>11768.767188352207</v>
      </c>
      <c r="K391" s="12">
        <f t="shared" ca="1" si="170"/>
        <v>0.85603884395155116</v>
      </c>
      <c r="L391" s="48"/>
      <c r="M391" s="38">
        <f ca="1">IF(AND(I$2&gt;0,R384&lt;F384),0,IF(AND(N391&gt;=L$6,I$2&gt;0),0,IF(OR(AND(N391&gt;=C$1,N391&lt;D$1),N391&gt;=E$1),0,1)))</f>
        <v>0</v>
      </c>
      <c r="N391" s="178">
        <f t="shared" si="156"/>
        <v>44298</v>
      </c>
      <c r="O391" s="11">
        <f t="shared" ca="1" si="160"/>
        <v>0.60406116442808711</v>
      </c>
      <c r="P391" s="11" t="str">
        <f t="shared" si="161"/>
        <v/>
      </c>
      <c r="Q391" s="11">
        <f t="shared" ca="1" si="171"/>
        <v>0.75</v>
      </c>
      <c r="R391" s="32">
        <f t="shared" ca="1" si="172"/>
        <v>1.6299380870418968E-2</v>
      </c>
      <c r="S391" s="32">
        <v>4.9649574843586885E-4</v>
      </c>
      <c r="T391" s="32">
        <f t="shared" ca="1" si="162"/>
        <v>3.9996646296407709E-3</v>
      </c>
      <c r="U391" s="32">
        <f t="shared" si="163"/>
        <v>0.14084507042253522</v>
      </c>
      <c r="V391" s="32">
        <f t="shared" si="173"/>
        <v>0.75</v>
      </c>
      <c r="W391" s="8">
        <f t="shared" ca="1" si="164"/>
        <v>88946.562106889978</v>
      </c>
      <c r="X391" s="8">
        <f t="shared" ca="1" si="176"/>
        <v>204109856.49357864</v>
      </c>
      <c r="Y391" s="22">
        <f t="shared" ca="1" si="165"/>
        <v>0.39593883557191289</v>
      </c>
      <c r="Z391" s="8">
        <f t="shared" ca="1" si="174"/>
        <v>1359885.9740778622</v>
      </c>
      <c r="AA391" s="12">
        <f t="shared" ca="1" si="175"/>
        <v>1.1428281613311717</v>
      </c>
      <c r="AB391" s="158">
        <f t="shared" si="177"/>
        <v>216100</v>
      </c>
      <c r="AC391" s="160">
        <f t="shared" si="178"/>
        <v>1.8390000000000472E-2</v>
      </c>
      <c r="AD391" s="162">
        <f t="shared" ca="1" si="179"/>
        <v>0.85630564925398533</v>
      </c>
      <c r="AE391" s="162">
        <f t="shared" ca="1" si="180"/>
        <v>0.69159025513023908</v>
      </c>
      <c r="AF391" s="85">
        <v>5.987353594169183E-4</v>
      </c>
      <c r="AG391" s="85">
        <v>9.7704812087343156E-3</v>
      </c>
      <c r="AH391" s="85">
        <v>6.2427586747668725E-4</v>
      </c>
    </row>
    <row r="392" spans="1:34">
      <c r="A392" s="7">
        <f t="shared" si="157"/>
        <v>44299</v>
      </c>
      <c r="B392" s="8">
        <f t="shared" ca="1" si="166"/>
        <v>28938584.083449192</v>
      </c>
      <c r="C392" s="144">
        <f t="shared" si="158"/>
        <v>0</v>
      </c>
      <c r="D392" s="136"/>
      <c r="E392" s="136"/>
      <c r="F392" s="78">
        <f ca="1">IF(AD391&gt;1,0,IF(AE391&gt;=1,U$2,T$2))</f>
        <v>0.6</v>
      </c>
      <c r="G392" s="29">
        <f t="shared" ca="1" si="159"/>
        <v>190716.9716775569</v>
      </c>
      <c r="H392" s="8">
        <f t="shared" ca="1" si="167"/>
        <v>1354090.4989106539</v>
      </c>
      <c r="I392" s="8">
        <f t="shared" ca="1" si="168"/>
        <v>205463946.99248931</v>
      </c>
      <c r="J392" s="8">
        <f t="shared" ca="1" si="169"/>
        <v>11711.420695729803</v>
      </c>
      <c r="K392" s="12">
        <f t="shared" ca="1" si="170"/>
        <v>0.85550782956140026</v>
      </c>
      <c r="L392" s="48"/>
      <c r="M392" s="38">
        <f ca="1">IF(AND(I$2&gt;0,R385&lt;F385-0.02),0,IF(AND(N392&gt;=L$7,I$2&gt;0),0,IF(OR(AND(N392&gt;=C$1,N392&lt;D$1),N392&gt;=E$1),0,1)))</f>
        <v>0</v>
      </c>
      <c r="N392" s="178">
        <f t="shared" si="156"/>
        <v>44299</v>
      </c>
      <c r="O392" s="11">
        <f t="shared" ca="1" si="160"/>
        <v>0.604305726448498</v>
      </c>
      <c r="P392" s="11" t="str">
        <f t="shared" si="161"/>
        <v/>
      </c>
      <c r="Q392" s="11">
        <f t="shared" ca="1" si="171"/>
        <v>0.75</v>
      </c>
      <c r="R392" s="32">
        <f t="shared" ca="1" si="172"/>
        <v>1.6180977818854136E-2</v>
      </c>
      <c r="S392" s="32">
        <v>4.9648538543388648E-4</v>
      </c>
      <c r="T392" s="32">
        <f t="shared" ca="1" si="162"/>
        <v>3.9826191144430997E-3</v>
      </c>
      <c r="U392" s="32">
        <f t="shared" si="163"/>
        <v>0.14084507042253522</v>
      </c>
      <c r="V392" s="32">
        <f t="shared" si="173"/>
        <v>0.75</v>
      </c>
      <c r="W392" s="8">
        <f t="shared" ca="1" si="164"/>
        <v>88527.752980699428</v>
      </c>
      <c r="X392" s="8">
        <f t="shared" ca="1" si="176"/>
        <v>204198384.24655935</v>
      </c>
      <c r="Y392" s="22">
        <f t="shared" ca="1" si="165"/>
        <v>0.395694273551502</v>
      </c>
      <c r="Z392" s="8">
        <f t="shared" ca="1" si="174"/>
        <v>1354090.4989106539</v>
      </c>
      <c r="AA392" s="12">
        <f t="shared" ca="1" si="175"/>
        <v>1.1428281613311717</v>
      </c>
      <c r="AB392" s="158">
        <f t="shared" si="177"/>
        <v>216400</v>
      </c>
      <c r="AC392" s="160">
        <f t="shared" si="178"/>
        <v>1.8360000000000473E-2</v>
      </c>
      <c r="AD392" s="162">
        <f t="shared" ca="1" si="179"/>
        <v>0.85577333675647571</v>
      </c>
      <c r="AE392" s="162">
        <f t="shared" ca="1" si="180"/>
        <v>0.69159025513023908</v>
      </c>
      <c r="AF392" s="85">
        <v>5.9870417080267651E-4</v>
      </c>
      <c r="AG392" s="85">
        <v>9.7654300680314974E-3</v>
      </c>
      <c r="AH392" s="85">
        <v>6.2424934545131307E-4</v>
      </c>
    </row>
    <row r="393" spans="1:34">
      <c r="A393" s="7">
        <f t="shared" si="157"/>
        <v>44300</v>
      </c>
      <c r="B393" s="8">
        <f t="shared" ca="1" si="166"/>
        <v>28950238.359342076</v>
      </c>
      <c r="C393" s="144">
        <f t="shared" si="158"/>
        <v>0</v>
      </c>
      <c r="D393" s="136"/>
      <c r="E393" s="136"/>
      <c r="F393" s="78">
        <f ca="1">IF(AD392&gt;1,S$2,T$2)</f>
        <v>0.6</v>
      </c>
      <c r="G393" s="29">
        <f t="shared" ca="1" si="159"/>
        <v>189902.54996752646</v>
      </c>
      <c r="H393" s="8">
        <f t="shared" ca="1" si="167"/>
        <v>1348308.1047694378</v>
      </c>
      <c r="I393" s="8">
        <f t="shared" ca="1" si="168"/>
        <v>205546692.35132879</v>
      </c>
      <c r="J393" s="8">
        <f t="shared" ca="1" si="169"/>
        <v>11654.275892884982</v>
      </c>
      <c r="K393" s="12">
        <f t="shared" ca="1" si="170"/>
        <v>0.85497940268210038</v>
      </c>
      <c r="L393" s="48"/>
      <c r="M393" s="38">
        <f ca="1">IF(AND(I$2&gt;0,R386&lt;F386-0.04),0,IF(AND(N393&gt;=L$8,I$2&gt;0),0,IF(OR(AND(N393&gt;=C$1,N393&lt;D$1),N393&gt;=E$1),0,1)))</f>
        <v>0</v>
      </c>
      <c r="N393" s="178">
        <f t="shared" si="156"/>
        <v>44300</v>
      </c>
      <c r="O393" s="11">
        <f t="shared" ca="1" si="160"/>
        <v>0.604549095150967</v>
      </c>
      <c r="P393" s="11" t="str">
        <f t="shared" si="161"/>
        <v/>
      </c>
      <c r="Q393" s="11">
        <f t="shared" ca="1" si="171"/>
        <v>0.75</v>
      </c>
      <c r="R393" s="32">
        <f t="shared" ca="1" si="172"/>
        <v>1.6063284452721965E-2</v>
      </c>
      <c r="S393" s="32">
        <v>4.9647502400059873E-4</v>
      </c>
      <c r="T393" s="32">
        <f t="shared" ca="1" si="162"/>
        <v>3.9656120728512878E-3</v>
      </c>
      <c r="U393" s="32">
        <f t="shared" si="163"/>
        <v>0.14084507042253522</v>
      </c>
      <c r="V393" s="32">
        <f t="shared" si="173"/>
        <v>0.75</v>
      </c>
      <c r="W393" s="8">
        <f t="shared" ca="1" si="164"/>
        <v>88109.482156737824</v>
      </c>
      <c r="X393" s="8">
        <f t="shared" ca="1" si="176"/>
        <v>204286493.72871608</v>
      </c>
      <c r="Y393" s="22">
        <f t="shared" ca="1" si="165"/>
        <v>0.395450904849033</v>
      </c>
      <c r="Z393" s="8">
        <f t="shared" ca="1" si="174"/>
        <v>1348308.1047694378</v>
      </c>
      <c r="AA393" s="12">
        <f t="shared" ca="1" si="175"/>
        <v>1.1428281613311717</v>
      </c>
      <c r="AB393" s="158">
        <f t="shared" si="177"/>
        <v>216700</v>
      </c>
      <c r="AC393" s="160">
        <f t="shared" si="178"/>
        <v>1.8330000000000474E-2</v>
      </c>
      <c r="AD393" s="162">
        <f t="shared" ca="1" si="179"/>
        <v>0.85524361612175026</v>
      </c>
      <c r="AE393" s="162">
        <f t="shared" ca="1" si="180"/>
        <v>0.69159025513023908</v>
      </c>
      <c r="AF393" s="85">
        <v>5.9867299002273346E-4</v>
      </c>
      <c r="AG393" s="85">
        <v>9.7603928610361691E-3</v>
      </c>
      <c r="AH393" s="85">
        <v>6.2422282927809749E-4</v>
      </c>
    </row>
    <row r="394" spans="1:34">
      <c r="A394" s="7">
        <f t="shared" si="157"/>
        <v>44301</v>
      </c>
      <c r="B394" s="8">
        <f t="shared" ca="1" si="166"/>
        <v>28961835.699966293</v>
      </c>
      <c r="C394" s="144">
        <f t="shared" si="158"/>
        <v>0</v>
      </c>
      <c r="D394" s="136"/>
      <c r="E394" s="136"/>
      <c r="F394" s="78">
        <f ca="1">IF(AD393&gt;1,0,IF(AE393&gt;=1,U$2,T$2))</f>
        <v>0.6</v>
      </c>
      <c r="G394" s="29">
        <f t="shared" ca="1" si="159"/>
        <v>189090.10437248499</v>
      </c>
      <c r="H394" s="8">
        <f t="shared" ca="1" si="167"/>
        <v>1342539.7410446433</v>
      </c>
      <c r="I394" s="8">
        <f t="shared" ca="1" si="168"/>
        <v>205629033.46976075</v>
      </c>
      <c r="J394" s="8">
        <f t="shared" ca="1" si="169"/>
        <v>11597.340624217393</v>
      </c>
      <c r="K394" s="12">
        <f t="shared" ca="1" si="170"/>
        <v>0.85445355421327895</v>
      </c>
      <c r="L394" s="48"/>
      <c r="M394" s="38">
        <f ca="1">IF(AND(I$2&gt;0,R387&lt;F387-0.06),0,IF(AND(N394&gt;=L$9,I$2&gt;0),0,IF(OR(AND(N394&gt;=C$1,N394&lt;D$1),N394&gt;=E$1),0,1)))</f>
        <v>0</v>
      </c>
      <c r="N394" s="178">
        <f t="shared" si="156"/>
        <v>44301</v>
      </c>
      <c r="O394" s="11">
        <f t="shared" ca="1" si="160"/>
        <v>0.60479127491106099</v>
      </c>
      <c r="P394" s="11" t="str">
        <f t="shared" si="161"/>
        <v/>
      </c>
      <c r="Q394" s="11">
        <f t="shared" ca="1" si="171"/>
        <v>0.75</v>
      </c>
      <c r="R394" s="32">
        <f t="shared" ca="1" si="172"/>
        <v>1.5946308341090162E-2</v>
      </c>
      <c r="S394" s="32">
        <v>4.9646466413566439E-4</v>
      </c>
      <c r="T394" s="32">
        <f t="shared" ca="1" si="162"/>
        <v>3.9486462971901276E-3</v>
      </c>
      <c r="U394" s="32">
        <f t="shared" si="163"/>
        <v>0.14084507042253522</v>
      </c>
      <c r="V394" s="32">
        <f t="shared" si="173"/>
        <v>0.75</v>
      </c>
      <c r="W394" s="8">
        <f t="shared" ca="1" si="164"/>
        <v>87691.759545622044</v>
      </c>
      <c r="X394" s="8">
        <f t="shared" ca="1" si="176"/>
        <v>204374185.4882617</v>
      </c>
      <c r="Y394" s="22">
        <f t="shared" ca="1" si="165"/>
        <v>0.39520872508893901</v>
      </c>
      <c r="Z394" s="8">
        <f t="shared" ca="1" si="174"/>
        <v>1342539.7410446433</v>
      </c>
      <c r="AA394" s="12">
        <f t="shared" ca="1" si="175"/>
        <v>1.1428281613311717</v>
      </c>
      <c r="AB394" s="158">
        <f t="shared" si="177"/>
        <v>217000</v>
      </c>
      <c r="AC394" s="160">
        <f t="shared" si="178"/>
        <v>1.8300000000000476E-2</v>
      </c>
      <c r="AD394" s="162">
        <f t="shared" ca="1" si="179"/>
        <v>0.85471647844768972</v>
      </c>
      <c r="AE394" s="162">
        <f t="shared" ca="1" si="180"/>
        <v>0.69159025513023908</v>
      </c>
      <c r="AF394" s="85">
        <v>5.9864181712146437E-4</v>
      </c>
      <c r="AG394" s="85">
        <v>9.7553695278256684E-3</v>
      </c>
      <c r="AH394" s="85">
        <v>6.2419631895503961E-4</v>
      </c>
    </row>
    <row r="395" spans="1:34">
      <c r="A395" s="7">
        <f t="shared" si="157"/>
        <v>44302</v>
      </c>
      <c r="B395" s="8">
        <f t="shared" ca="1" si="166"/>
        <v>28973376.322233982</v>
      </c>
      <c r="C395" s="144">
        <f t="shared" si="158"/>
        <v>0</v>
      </c>
      <c r="D395" s="136"/>
      <c r="E395" s="136"/>
      <c r="F395" s="78">
        <f ca="1">IF(AD394&gt;1,S$2,T$2)</f>
        <v>0.6</v>
      </c>
      <c r="G395" s="29">
        <f t="shared" ca="1" si="159"/>
        <v>188279.77459149365</v>
      </c>
      <c r="H395" s="8">
        <f t="shared" ca="1" si="167"/>
        <v>1336786.3995996048</v>
      </c>
      <c r="I395" s="8">
        <f t="shared" ca="1" si="168"/>
        <v>205710971.88786134</v>
      </c>
      <c r="J395" s="8">
        <f t="shared" ca="1" si="169"/>
        <v>11540.622267687835</v>
      </c>
      <c r="K395" s="12">
        <f t="shared" ca="1" si="170"/>
        <v>0.85393027470061778</v>
      </c>
      <c r="L395" s="48"/>
      <c r="M395" s="39">
        <f ca="1">IF(AND(I$2&gt;0,R388&lt;F388-0.1),0,IF(AND(N395&gt;=L$10,I$2&gt;0),0,IF(OR(AND(N395&gt;=C$1,N395&lt;D$1),N395&gt;=E$1),0,1)))</f>
        <v>0</v>
      </c>
      <c r="N395" s="178">
        <f t="shared" si="156"/>
        <v>44302</v>
      </c>
      <c r="O395" s="11">
        <f t="shared" ca="1" si="160"/>
        <v>0.60503227025841566</v>
      </c>
      <c r="P395" s="11" t="str">
        <f t="shared" si="161"/>
        <v/>
      </c>
      <c r="Q395" s="11">
        <f t="shared" ca="1" si="171"/>
        <v>0.75</v>
      </c>
      <c r="R395" s="32">
        <f t="shared" ca="1" si="172"/>
        <v>1.5830057440343666E-2</v>
      </c>
      <c r="S395" s="32">
        <v>4.9645430583874182E-4</v>
      </c>
      <c r="T395" s="32">
        <f t="shared" ca="1" si="162"/>
        <v>3.9317247047047201E-3</v>
      </c>
      <c r="U395" s="32">
        <f t="shared" si="163"/>
        <v>0.14084507042253522</v>
      </c>
      <c r="V395" s="32">
        <f t="shared" si="173"/>
        <v>0.75</v>
      </c>
      <c r="W395" s="8">
        <f t="shared" ca="1" si="164"/>
        <v>87274.616769681859</v>
      </c>
      <c r="X395" s="8">
        <f t="shared" ca="1" si="176"/>
        <v>204461460.10503137</v>
      </c>
      <c r="Y395" s="22">
        <f t="shared" ca="1" si="165"/>
        <v>0.39496772974158434</v>
      </c>
      <c r="Z395" s="8">
        <f t="shared" ca="1" si="174"/>
        <v>1336786.3995996048</v>
      </c>
      <c r="AA395" s="12">
        <f t="shared" ca="1" si="175"/>
        <v>1.1428281613311717</v>
      </c>
      <c r="AB395" s="158">
        <f t="shared" si="177"/>
        <v>217300</v>
      </c>
      <c r="AC395" s="160">
        <f t="shared" si="178"/>
        <v>1.8270000000000477E-2</v>
      </c>
      <c r="AD395" s="162">
        <f t="shared" ca="1" si="179"/>
        <v>0.85419191445694831</v>
      </c>
      <c r="AE395" s="162">
        <f t="shared" ca="1" si="180"/>
        <v>0.69159025513023908</v>
      </c>
      <c r="AF395" s="85">
        <v>5.9861065213738561E-4</v>
      </c>
      <c r="AG395" s="85">
        <v>9.7503600088382839E-3</v>
      </c>
      <c r="AH395" s="85">
        <v>6.2416981448014017E-4</v>
      </c>
    </row>
    <row r="396" spans="1:34">
      <c r="A396" s="7">
        <f t="shared" si="157"/>
        <v>44303</v>
      </c>
      <c r="B396" s="8">
        <f t="shared" ca="1" si="166"/>
        <v>28984860.450779516</v>
      </c>
      <c r="C396" s="144">
        <f t="shared" si="158"/>
        <v>0</v>
      </c>
      <c r="D396" s="136"/>
      <c r="E396" s="136"/>
      <c r="F396" s="78">
        <f ca="1">IF(AD395&gt;1,0,IF(AE395&gt;=1,U$2,T$2))</f>
        <v>0.6</v>
      </c>
      <c r="G396" s="29">
        <f t="shared" ca="1" si="159"/>
        <v>187471.70359200265</v>
      </c>
      <c r="H396" s="8">
        <f t="shared" ca="1" si="167"/>
        <v>1331049.0955032187</v>
      </c>
      <c r="I396" s="8">
        <f t="shared" ca="1" si="168"/>
        <v>205792509.20053464</v>
      </c>
      <c r="J396" s="8">
        <f t="shared" ca="1" si="169"/>
        <v>11484.128545534611</v>
      </c>
      <c r="K396" s="12">
        <f t="shared" ca="1" si="170"/>
        <v>0.85340955435690113</v>
      </c>
      <c r="L396" s="48"/>
      <c r="M396" s="47">
        <f ca="1">IF(AND(I$2&gt;0,R389&lt;F389-0.12),0,IF(AND(N396&gt;=L$4,I$2&gt;0),0,IF(OR(AND(N396&gt;=C$1,N396&lt;D$1),N396&gt;=E$1),0,1)))</f>
        <v>0</v>
      </c>
      <c r="N396" s="178">
        <f t="shared" si="156"/>
        <v>44303</v>
      </c>
      <c r="O396" s="11">
        <f t="shared" ca="1" si="160"/>
        <v>0.60527208588392545</v>
      </c>
      <c r="P396" s="11" t="str">
        <f t="shared" si="161"/>
        <v/>
      </c>
      <c r="Q396" s="11">
        <f t="shared" ca="1" si="171"/>
        <v>0.75</v>
      </c>
      <c r="R396" s="32">
        <f t="shared" ca="1" si="172"/>
        <v>1.5714539859918282E-2</v>
      </c>
      <c r="S396" s="32">
        <v>4.9644394910948984E-4</v>
      </c>
      <c r="T396" s="32">
        <f t="shared" ca="1" si="162"/>
        <v>3.9148502808918195E-3</v>
      </c>
      <c r="U396" s="32">
        <f t="shared" si="163"/>
        <v>0.14084507042253522</v>
      </c>
      <c r="V396" s="32">
        <f t="shared" si="173"/>
        <v>0.75</v>
      </c>
      <c r="W396" s="8">
        <f t="shared" ca="1" si="164"/>
        <v>86858.104387254803</v>
      </c>
      <c r="X396" s="8">
        <f t="shared" ca="1" si="176"/>
        <v>204548318.20941862</v>
      </c>
      <c r="Y396" s="22">
        <f t="shared" ca="1" si="165"/>
        <v>0.39472791411607455</v>
      </c>
      <c r="Z396" s="8">
        <f t="shared" ca="1" si="174"/>
        <v>1331049.0955032187</v>
      </c>
      <c r="AA396" s="12">
        <f t="shared" ca="1" si="175"/>
        <v>1.1428281613311717</v>
      </c>
      <c r="AB396" s="158">
        <f t="shared" si="177"/>
        <v>217600</v>
      </c>
      <c r="AC396" s="160">
        <f t="shared" si="178"/>
        <v>1.8240000000000478E-2</v>
      </c>
      <c r="AD396" s="162">
        <f t="shared" ca="1" si="179"/>
        <v>0.8536699145287594</v>
      </c>
      <c r="AE396" s="162">
        <f t="shared" ca="1" si="180"/>
        <v>0.69159025513023908</v>
      </c>
      <c r="AF396" s="85">
        <v>5.9857949510385637E-4</v>
      </c>
      <c r="AG396" s="85">
        <v>9.7453642448704463E-3</v>
      </c>
      <c r="AH396" s="85">
        <v>6.2414331585140055E-4</v>
      </c>
    </row>
    <row r="397" spans="1:34">
      <c r="A397" s="7">
        <f t="shared" si="157"/>
        <v>44304</v>
      </c>
      <c r="B397" s="8">
        <f t="shared" ca="1" si="166"/>
        <v>28996288.318137873</v>
      </c>
      <c r="C397" s="144">
        <f t="shared" si="158"/>
        <v>0</v>
      </c>
      <c r="D397" s="136"/>
      <c r="E397" s="136"/>
      <c r="F397" s="78">
        <f ca="1">IF(AD396&gt;1,0,IF(AE396&gt;=1,U$2,T$2))</f>
        <v>0.6</v>
      </c>
      <c r="G397" s="29">
        <f t="shared" ca="1" si="159"/>
        <v>186666.03512116754</v>
      </c>
      <c r="H397" s="8">
        <f t="shared" ca="1" si="167"/>
        <v>1325328.8493602895</v>
      </c>
      <c r="I397" s="8">
        <f t="shared" ca="1" si="168"/>
        <v>205873647.05877897</v>
      </c>
      <c r="J397" s="8">
        <f t="shared" ca="1" si="169"/>
        <v>11427.867358355717</v>
      </c>
      <c r="K397" s="12">
        <f t="shared" ca="1" si="170"/>
        <v>0.85289138304648027</v>
      </c>
      <c r="L397" s="48"/>
      <c r="M397" s="46">
        <f ca="1">IF(AND(I$2&gt;0,R390&lt;F390-0.12),0,IF(AND(N397&gt;=L$5,I$2&gt;0),0,IF(OR(AND(N397&gt;=C$1,N397&lt;D$1),N397&gt;=E$1),0,1)))</f>
        <v>0</v>
      </c>
      <c r="N397" s="178">
        <f t="shared" si="156"/>
        <v>44304</v>
      </c>
      <c r="O397" s="11">
        <f t="shared" ca="1" si="160"/>
        <v>0.60551072664346761</v>
      </c>
      <c r="P397" s="11" t="str">
        <f t="shared" si="161"/>
        <v/>
      </c>
      <c r="Q397" s="11">
        <f t="shared" ca="1" si="171"/>
        <v>0.75</v>
      </c>
      <c r="R397" s="32">
        <f t="shared" ca="1" si="172"/>
        <v>1.5599763651016754E-2</v>
      </c>
      <c r="S397" s="32">
        <v>4.9643359394756714E-4</v>
      </c>
      <c r="T397" s="32">
        <f t="shared" ca="1" si="162"/>
        <v>3.8980260275302634E-3</v>
      </c>
      <c r="U397" s="32">
        <f t="shared" si="163"/>
        <v>0.14084507042253522</v>
      </c>
      <c r="V397" s="32">
        <f t="shared" si="173"/>
        <v>0.75</v>
      </c>
      <c r="W397" s="8">
        <f t="shared" ca="1" si="164"/>
        <v>86442.288490248175</v>
      </c>
      <c r="X397" s="8">
        <f t="shared" ca="1" si="176"/>
        <v>204634760.49790886</v>
      </c>
      <c r="Y397" s="22">
        <f t="shared" ca="1" si="165"/>
        <v>0.39448927335653239</v>
      </c>
      <c r="Z397" s="8">
        <f t="shared" ca="1" si="174"/>
        <v>1325328.8493602895</v>
      </c>
      <c r="AA397" s="12">
        <f t="shared" ca="1" si="175"/>
        <v>1.1428281613311717</v>
      </c>
      <c r="AB397" s="158">
        <f t="shared" si="177"/>
        <v>217900</v>
      </c>
      <c r="AC397" s="160">
        <f t="shared" si="178"/>
        <v>1.8210000000000479E-2</v>
      </c>
      <c r="AD397" s="162">
        <f t="shared" ca="1" si="179"/>
        <v>0.85315046870169065</v>
      </c>
      <c r="AE397" s="162">
        <f t="shared" ca="1" si="180"/>
        <v>0.69159025513023908</v>
      </c>
      <c r="AF397" s="85">
        <v>5.9854834604970632E-4</v>
      </c>
      <c r="AG397" s="85">
        <v>9.740382177073929E-3</v>
      </c>
      <c r="AH397" s="85">
        <v>6.2411682306682268E-4</v>
      </c>
    </row>
    <row r="398" spans="1:34">
      <c r="A398" s="7">
        <f t="shared" si="157"/>
        <v>44305</v>
      </c>
      <c r="B398" s="8">
        <f t="shared" ca="1" si="166"/>
        <v>29007660.164770894</v>
      </c>
      <c r="C398" s="144">
        <f t="shared" si="158"/>
        <v>0</v>
      </c>
      <c r="D398" s="136"/>
      <c r="E398" s="136"/>
      <c r="F398" s="78">
        <f ca="1">IF(AD397&gt;1,S$2,T$2)</f>
        <v>0.6</v>
      </c>
      <c r="G398" s="29">
        <f t="shared" ca="1" si="159"/>
        <v>185862.91154429456</v>
      </c>
      <c r="H398" s="8">
        <f t="shared" ca="1" si="167"/>
        <v>1319626.6719644913</v>
      </c>
      <c r="I398" s="8">
        <f t="shared" ca="1" si="168"/>
        <v>205954387.16987342</v>
      </c>
      <c r="J398" s="8">
        <f t="shared" ca="1" si="169"/>
        <v>11371.846633021103</v>
      </c>
      <c r="K398" s="12">
        <f t="shared" ca="1" si="170"/>
        <v>0.85237575027722723</v>
      </c>
      <c r="L398" s="48"/>
      <c r="M398" s="38">
        <f ca="1">IF(AND(I$2&gt;0,R391&lt;F391),0,IF(AND(N398&gt;=L$6,I$2&gt;0),0,IF(OR(AND(N398&gt;=C$1,N398&lt;D$1),N398&gt;=E$1),0,1)))</f>
        <v>0</v>
      </c>
      <c r="N398" s="178">
        <f t="shared" si="156"/>
        <v>44305</v>
      </c>
      <c r="O398" s="11">
        <f t="shared" ca="1" si="160"/>
        <v>0.60574819755845122</v>
      </c>
      <c r="P398" s="11" t="str">
        <f t="shared" si="161"/>
        <v/>
      </c>
      <c r="Q398" s="11">
        <f t="shared" ca="1" si="171"/>
        <v>0.75</v>
      </c>
      <c r="R398" s="32">
        <f t="shared" ca="1" si="172"/>
        <v>1.5485736626376555E-2</v>
      </c>
      <c r="S398" s="32">
        <v>4.9642324035263272E-4</v>
      </c>
      <c r="T398" s="32">
        <f t="shared" ca="1" si="162"/>
        <v>3.8812549175426215E-3</v>
      </c>
      <c r="U398" s="32">
        <f t="shared" si="163"/>
        <v>0.14084507042253522</v>
      </c>
      <c r="V398" s="32">
        <f t="shared" si="173"/>
        <v>0.75</v>
      </c>
      <c r="W398" s="8">
        <f t="shared" ca="1" si="164"/>
        <v>86027.247146473179</v>
      </c>
      <c r="X398" s="8">
        <f t="shared" ca="1" si="176"/>
        <v>204720787.74505535</v>
      </c>
      <c r="Y398" s="22">
        <f t="shared" ca="1" si="165"/>
        <v>0.39425180244154878</v>
      </c>
      <c r="Z398" s="8">
        <f t="shared" ca="1" si="174"/>
        <v>1319626.6719644913</v>
      </c>
      <c r="AA398" s="12">
        <f t="shared" ca="1" si="175"/>
        <v>1.1428281613311717</v>
      </c>
      <c r="AB398" s="158">
        <f t="shared" si="177"/>
        <v>218200</v>
      </c>
      <c r="AC398" s="160">
        <f t="shared" si="178"/>
        <v>1.818000000000048E-2</v>
      </c>
      <c r="AD398" s="162">
        <f t="shared" ca="1" si="179"/>
        <v>0.85263356666185375</v>
      </c>
      <c r="AE398" s="162">
        <f t="shared" ca="1" si="180"/>
        <v>0.69159025513023908</v>
      </c>
      <c r="AF398" s="85">
        <v>5.9851720499979613E-4</v>
      </c>
      <c r="AG398" s="85">
        <v>9.7354137469531105E-3</v>
      </c>
      <c r="AH398" s="85">
        <v>6.240903361244102E-4</v>
      </c>
    </row>
    <row r="399" spans="1:34">
      <c r="A399" s="7">
        <f t="shared" si="157"/>
        <v>44306</v>
      </c>
      <c r="B399" s="8">
        <f t="shared" ca="1" si="166"/>
        <v>29018976.238962058</v>
      </c>
      <c r="C399" s="144">
        <f t="shared" si="158"/>
        <v>0</v>
      </c>
      <c r="D399" s="136"/>
      <c r="E399" s="136"/>
      <c r="F399" s="78">
        <f ca="1">IF(AD398&gt;1,0,IF(AE398&gt;=1,U$2,T$2))</f>
        <v>0.6</v>
      </c>
      <c r="G399" s="29">
        <f t="shared" ca="1" si="159"/>
        <v>185062.47205285539</v>
      </c>
      <c r="H399" s="8">
        <f t="shared" ca="1" si="167"/>
        <v>1313943.5515752733</v>
      </c>
      <c r="I399" s="8">
        <f t="shared" ca="1" si="168"/>
        <v>206034731.29663068</v>
      </c>
      <c r="J399" s="8">
        <f t="shared" ca="1" si="169"/>
        <v>11316.074191162714</v>
      </c>
      <c r="K399" s="12">
        <f t="shared" ca="1" si="170"/>
        <v>0.85186264519934785</v>
      </c>
      <c r="L399" s="48"/>
      <c r="M399" s="38">
        <f ca="1">IF(AND(I$2&gt;0,R392&lt;F392-0.02),0,IF(AND(N399&gt;=L$7,I$2&gt;0),0,IF(OR(AND(N399&gt;=C$1,N399&lt;D$1),N399&gt;=E$1),0,1)))</f>
        <v>0</v>
      </c>
      <c r="N399" s="178">
        <f t="shared" si="156"/>
        <v>44306</v>
      </c>
      <c r="O399" s="11">
        <f t="shared" ca="1" si="160"/>
        <v>0.60598450381361968</v>
      </c>
      <c r="P399" s="11" t="str">
        <f t="shared" si="161"/>
        <v/>
      </c>
      <c r="Q399" s="11">
        <f t="shared" ca="1" si="171"/>
        <v>0.75</v>
      </c>
      <c r="R399" s="32">
        <f t="shared" ca="1" si="172"/>
        <v>1.5372466214001897E-2</v>
      </c>
      <c r="S399" s="32">
        <v>4.9641288832434562E-4</v>
      </c>
      <c r="T399" s="32">
        <f t="shared" ca="1" si="162"/>
        <v>3.8645398575743333E-3</v>
      </c>
      <c r="U399" s="32">
        <f t="shared" si="163"/>
        <v>0.14084507042253522</v>
      </c>
      <c r="V399" s="32">
        <f t="shared" si="173"/>
        <v>0.75</v>
      </c>
      <c r="W399" s="8">
        <f t="shared" ca="1" si="164"/>
        <v>85613.066762272341</v>
      </c>
      <c r="X399" s="8">
        <f t="shared" ca="1" si="176"/>
        <v>204806400.81181762</v>
      </c>
      <c r="Y399" s="22">
        <f t="shared" ca="1" si="165"/>
        <v>0.39401549618638032</v>
      </c>
      <c r="Z399" s="8">
        <f t="shared" ca="1" si="174"/>
        <v>1313943.5515752733</v>
      </c>
      <c r="AA399" s="12">
        <f t="shared" ca="1" si="175"/>
        <v>1.1428281613311717</v>
      </c>
      <c r="AB399" s="158">
        <f t="shared" si="177"/>
        <v>218500</v>
      </c>
      <c r="AC399" s="160">
        <f t="shared" si="178"/>
        <v>1.8150000000000482E-2</v>
      </c>
      <c r="AD399" s="162">
        <f t="shared" ca="1" si="179"/>
        <v>0.85211919773828759</v>
      </c>
      <c r="AE399" s="162">
        <f t="shared" ca="1" si="180"/>
        <v>0.69159025513023908</v>
      </c>
      <c r="AF399" s="85">
        <v>5.9848607197551351E-4</v>
      </c>
      <c r="AG399" s="85">
        <v>9.7304588963622284E-3</v>
      </c>
      <c r="AH399" s="85">
        <v>6.2406385502216711E-4</v>
      </c>
    </row>
    <row r="400" spans="1:34">
      <c r="A400" s="7">
        <f t="shared" si="157"/>
        <v>44307</v>
      </c>
      <c r="B400" s="8">
        <f t="shared" ca="1" si="166"/>
        <v>29030236.796602778</v>
      </c>
      <c r="C400" s="144">
        <f t="shared" si="158"/>
        <v>0</v>
      </c>
      <c r="D400" s="136"/>
      <c r="E400" s="136"/>
      <c r="F400" s="78">
        <f ca="1">IF(AD399&gt;1,S$2,T$2)</f>
        <v>0.6</v>
      </c>
      <c r="G400" s="29">
        <f t="shared" ca="1" si="159"/>
        <v>184264.85127635367</v>
      </c>
      <c r="H400" s="8">
        <f t="shared" ca="1" si="167"/>
        <v>1308280.444062111</v>
      </c>
      <c r="I400" s="8">
        <f t="shared" ca="1" si="168"/>
        <v>206114681.25587979</v>
      </c>
      <c r="J400" s="8">
        <f t="shared" ca="1" si="169"/>
        <v>11260.5576407197</v>
      </c>
      <c r="K400" s="12">
        <f t="shared" ca="1" si="170"/>
        <v>0.85135205661013069</v>
      </c>
      <c r="L400" s="48"/>
      <c r="M400" s="38">
        <f ca="1">IF(AND(I$2&gt;0,R393&lt;F393-0.04),0,IF(AND(N400&gt;=L$8,I$2&gt;0),0,IF(OR(AND(N400&gt;=C$1,N400&lt;D$1),N400&gt;=E$1),0,1)))</f>
        <v>0</v>
      </c>
      <c r="N400" s="178">
        <f t="shared" si="156"/>
        <v>44307</v>
      </c>
      <c r="O400" s="11">
        <f t="shared" ca="1" si="160"/>
        <v>0.60621965075258766</v>
      </c>
      <c r="P400" s="11" t="str">
        <f t="shared" si="161"/>
        <v/>
      </c>
      <c r="Q400" s="11">
        <f t="shared" ca="1" si="171"/>
        <v>0.75</v>
      </c>
      <c r="R400" s="32">
        <f t="shared" ca="1" si="172"/>
        <v>1.5259959347018362E-2</v>
      </c>
      <c r="S400" s="32">
        <v>4.9640253786236484E-4</v>
      </c>
      <c r="T400" s="32">
        <f t="shared" ca="1" si="162"/>
        <v>3.8478836590062088E-3</v>
      </c>
      <c r="U400" s="32">
        <f t="shared" si="163"/>
        <v>0.14084507042253522</v>
      </c>
      <c r="V400" s="32">
        <f t="shared" si="173"/>
        <v>0.75</v>
      </c>
      <c r="W400" s="8">
        <f t="shared" ca="1" si="164"/>
        <v>85199.838459516061</v>
      </c>
      <c r="X400" s="8">
        <f t="shared" ca="1" si="176"/>
        <v>204891600.65027714</v>
      </c>
      <c r="Y400" s="22">
        <f t="shared" ca="1" si="165"/>
        <v>0.39378034924741234</v>
      </c>
      <c r="Z400" s="8">
        <f t="shared" ca="1" si="174"/>
        <v>1308280.444062111</v>
      </c>
      <c r="AA400" s="12">
        <f t="shared" ca="1" si="175"/>
        <v>1.1428281613311717</v>
      </c>
      <c r="AB400" s="158">
        <f t="shared" si="177"/>
        <v>218800</v>
      </c>
      <c r="AC400" s="160">
        <f t="shared" si="178"/>
        <v>1.8120000000000483E-2</v>
      </c>
      <c r="AD400" s="162">
        <f t="shared" ca="1" si="179"/>
        <v>0.85160735090473927</v>
      </c>
      <c r="AE400" s="162">
        <f t="shared" ca="1" si="180"/>
        <v>0.69159025513023908</v>
      </c>
      <c r="AF400" s="85">
        <v>5.9845494699520795E-4</v>
      </c>
      <c r="AG400" s="85">
        <v>9.7255175675026746E-3</v>
      </c>
      <c r="AH400" s="85">
        <v>6.2403737975809859E-4</v>
      </c>
    </row>
    <row r="401" spans="1:34">
      <c r="A401" s="7">
        <f t="shared" si="157"/>
        <v>44308</v>
      </c>
      <c r="B401" s="8">
        <f t="shared" ca="1" si="166"/>
        <v>29041442.100895286</v>
      </c>
      <c r="C401" s="144">
        <f t="shared" si="158"/>
        <v>0</v>
      </c>
      <c r="D401" s="136"/>
      <c r="E401" s="136"/>
      <c r="F401" s="78">
        <f ca="1">IF(AD400&gt;1,0,IF(AE400&gt;=1,U$2,T$2))</f>
        <v>0.6</v>
      </c>
      <c r="G401" s="29">
        <f t="shared" ca="1" si="159"/>
        <v>183470.17832104047</v>
      </c>
      <c r="H401" s="8">
        <f t="shared" ca="1" si="167"/>
        <v>1302638.2660793872</v>
      </c>
      <c r="I401" s="8">
        <f t="shared" ca="1" si="168"/>
        <v>206194238.91635659</v>
      </c>
      <c r="J401" s="8">
        <f t="shared" ca="1" si="169"/>
        <v>11205.304292505969</v>
      </c>
      <c r="K401" s="12">
        <f t="shared" ca="1" si="170"/>
        <v>0.85084397296358982</v>
      </c>
      <c r="L401" s="48"/>
      <c r="M401" s="38">
        <f ca="1">IF(AND(I$2&gt;0,R394&lt;F394-0.06),0,IF(AND(N401&gt;=L$9,I$2&gt;0),0,IF(OR(AND(N401&gt;=C$1,N401&lt;D$1),N401&gt;=E$1),0,1)))</f>
        <v>0</v>
      </c>
      <c r="N401" s="178">
        <f t="shared" si="156"/>
        <v>44308</v>
      </c>
      <c r="O401" s="11">
        <f t="shared" ca="1" si="160"/>
        <v>0.60645364387163703</v>
      </c>
      <c r="P401" s="11" t="str">
        <f t="shared" si="161"/>
        <v/>
      </c>
      <c r="Q401" s="11">
        <f t="shared" ca="1" si="171"/>
        <v>0.75</v>
      </c>
      <c r="R401" s="32">
        <f t="shared" ca="1" si="172"/>
        <v>1.5148222390815659E-2</v>
      </c>
      <c r="S401" s="32">
        <v>4.9639218896634974E-4</v>
      </c>
      <c r="T401" s="32">
        <f t="shared" ca="1" si="162"/>
        <v>3.8312890178805506E-3</v>
      </c>
      <c r="U401" s="32">
        <f t="shared" si="163"/>
        <v>0.14084507042253522</v>
      </c>
      <c r="V401" s="32">
        <f t="shared" si="173"/>
        <v>0.75</v>
      </c>
      <c r="W401" s="8">
        <f t="shared" ca="1" si="164"/>
        <v>84787.654583443349</v>
      </c>
      <c r="X401" s="8">
        <f t="shared" ca="1" si="176"/>
        <v>204976388.30486059</v>
      </c>
      <c r="Y401" s="22">
        <f t="shared" ca="1" si="165"/>
        <v>0.39354635612836297</v>
      </c>
      <c r="Z401" s="8">
        <f t="shared" ca="1" si="174"/>
        <v>1302638.2660793872</v>
      </c>
      <c r="AA401" s="12">
        <f t="shared" ca="1" si="175"/>
        <v>1.1428281613311717</v>
      </c>
      <c r="AB401" s="158">
        <f t="shared" si="177"/>
        <v>219100</v>
      </c>
      <c r="AC401" s="160">
        <f t="shared" si="178"/>
        <v>1.8090000000000484E-2</v>
      </c>
      <c r="AD401" s="162">
        <f t="shared" ca="1" si="179"/>
        <v>0.85109801478686031</v>
      </c>
      <c r="AE401" s="162">
        <f t="shared" ca="1" si="180"/>
        <v>0.69159025513023908</v>
      </c>
      <c r="AF401" s="85">
        <v>5.9842383007457174E-4</v>
      </c>
      <c r="AG401" s="85">
        <v>9.7205897029203209E-3</v>
      </c>
      <c r="AH401" s="85">
        <v>6.2401091033021088E-4</v>
      </c>
    </row>
    <row r="402" spans="1:34">
      <c r="A402" s="7">
        <f t="shared" si="157"/>
        <v>44309</v>
      </c>
      <c r="B402" s="8">
        <f t="shared" ca="1" si="166"/>
        <v>29052592.421998359</v>
      </c>
      <c r="C402" s="144">
        <f t="shared" si="158"/>
        <v>0</v>
      </c>
      <c r="D402" s="136"/>
      <c r="E402" s="136"/>
      <c r="F402" s="78">
        <f ca="1">IF(AD401&gt;1,S$2,T$2)</f>
        <v>0.6</v>
      </c>
      <c r="G402" s="29">
        <f t="shared" ca="1" si="159"/>
        <v>182678.57624334609</v>
      </c>
      <c r="H402" s="8">
        <f t="shared" ca="1" si="167"/>
        <v>1297017.8913277572</v>
      </c>
      <c r="I402" s="8">
        <f t="shared" ca="1" si="168"/>
        <v>206273406.19618842</v>
      </c>
      <c r="J402" s="8">
        <f t="shared" ca="1" si="169"/>
        <v>11150.321103072311</v>
      </c>
      <c r="K402" s="12">
        <f t="shared" ca="1" si="170"/>
        <v>0.85033838238387049</v>
      </c>
      <c r="L402" s="48"/>
      <c r="M402" s="39">
        <f ca="1">IF(AND(I$2&gt;0,R395&lt;F395-0.1),0,IF(AND(N402&gt;=L$10,I$2&gt;0),0,IF(OR(AND(N402&gt;=C$1,N402&lt;D$1),N402&gt;=E$1),0,1)))</f>
        <v>0</v>
      </c>
      <c r="N402" s="178">
        <f t="shared" si="156"/>
        <v>44309</v>
      </c>
      <c r="O402" s="11">
        <f t="shared" ca="1" si="160"/>
        <v>0.6066864888123189</v>
      </c>
      <c r="P402" s="11" t="str">
        <f t="shared" si="161"/>
        <v/>
      </c>
      <c r="Q402" s="11">
        <f t="shared" ca="1" si="171"/>
        <v>0.75</v>
      </c>
      <c r="R402" s="32">
        <f t="shared" ca="1" si="172"/>
        <v>1.5037261107360617E-2</v>
      </c>
      <c r="S402" s="32">
        <v>4.9638184163595966E-4</v>
      </c>
      <c r="T402" s="32">
        <f t="shared" ca="1" si="162"/>
        <v>3.8147585039051682E-3</v>
      </c>
      <c r="U402" s="32">
        <f t="shared" si="163"/>
        <v>0.14084507042253522</v>
      </c>
      <c r="V402" s="32">
        <f t="shared" si="173"/>
        <v>0.75</v>
      </c>
      <c r="W402" s="8">
        <f t="shared" ca="1" si="164"/>
        <v>84376.605483586623</v>
      </c>
      <c r="X402" s="8">
        <f t="shared" ca="1" si="176"/>
        <v>205060764.91034418</v>
      </c>
      <c r="Y402" s="22">
        <f t="shared" ca="1" si="165"/>
        <v>0.3933135111876811</v>
      </c>
      <c r="Z402" s="8">
        <f t="shared" ca="1" si="174"/>
        <v>1297017.8913277572</v>
      </c>
      <c r="AA402" s="12">
        <f t="shared" ca="1" si="175"/>
        <v>1.1428281613311717</v>
      </c>
      <c r="AB402" s="158">
        <f t="shared" si="177"/>
        <v>219400</v>
      </c>
      <c r="AC402" s="160">
        <f t="shared" si="178"/>
        <v>1.8060000000000485E-2</v>
      </c>
      <c r="AD402" s="162">
        <f t="shared" ca="1" si="179"/>
        <v>0.85059117767373016</v>
      </c>
      <c r="AE402" s="162">
        <f t="shared" ca="1" si="180"/>
        <v>0.69159025513023908</v>
      </c>
      <c r="AF402" s="85">
        <v>5.983927212269704E-4</v>
      </c>
      <c r="AG402" s="85">
        <v>9.7156752455028611E-3</v>
      </c>
      <c r="AH402" s="85">
        <v>6.2398444673651091E-4</v>
      </c>
    </row>
    <row r="403" spans="1:34">
      <c r="A403" s="7">
        <f t="shared" si="157"/>
        <v>44310</v>
      </c>
      <c r="B403" s="8">
        <f t="shared" ca="1" si="166"/>
        <v>29063688.03664257</v>
      </c>
      <c r="C403" s="144">
        <f t="shared" si="158"/>
        <v>0</v>
      </c>
      <c r="D403" s="136"/>
      <c r="E403" s="136"/>
      <c r="F403" s="78">
        <f ca="1">IF(AD402&gt;1,0,IF(AE402&gt;=1,U$2,T$2))</f>
        <v>0.6</v>
      </c>
      <c r="G403" s="29">
        <f t="shared" ca="1" si="159"/>
        <v>181890.16194620696</v>
      </c>
      <c r="H403" s="8">
        <f t="shared" ca="1" si="167"/>
        <v>1291420.1498180693</v>
      </c>
      <c r="I403" s="8">
        <f t="shared" ca="1" si="168"/>
        <v>206352185.06016231</v>
      </c>
      <c r="J403" s="8">
        <f t="shared" ca="1" si="169"/>
        <v>11095.614644211106</v>
      </c>
      <c r="K403" s="12">
        <f t="shared" ca="1" si="170"/>
        <v>0.84983527268123327</v>
      </c>
      <c r="L403" s="48"/>
      <c r="M403" s="47">
        <f ca="1">IF(AND(I$2&gt;0,R396&lt;F396-0.12),0,IF(AND(N403&gt;=L$4,I$2&gt;0),0,IF(OR(AND(N403&gt;=C$1,N403&lt;D$1),N403&gt;=E$1),0,1)))</f>
        <v>0</v>
      </c>
      <c r="N403" s="178">
        <f t="shared" si="156"/>
        <v>44310</v>
      </c>
      <c r="O403" s="11">
        <f t="shared" ca="1" si="160"/>
        <v>0.60691819135341851</v>
      </c>
      <c r="P403" s="11" t="str">
        <f t="shared" si="161"/>
        <v/>
      </c>
      <c r="Q403" s="11">
        <f t="shared" ca="1" si="171"/>
        <v>0.75</v>
      </c>
      <c r="R403" s="32">
        <f t="shared" ca="1" si="172"/>
        <v>1.4927080654939463E-2</v>
      </c>
      <c r="S403" s="32">
        <v>4.9637149587085383E-4</v>
      </c>
      <c r="T403" s="32">
        <f t="shared" ca="1" si="162"/>
        <v>3.7982945582884392E-3</v>
      </c>
      <c r="U403" s="32">
        <f t="shared" si="163"/>
        <v>0.14084507042253522</v>
      </c>
      <c r="V403" s="32">
        <f t="shared" si="173"/>
        <v>0.75</v>
      </c>
      <c r="W403" s="8">
        <f t="shared" ca="1" si="164"/>
        <v>83966.776739565626</v>
      </c>
      <c r="X403" s="8">
        <f t="shared" ca="1" si="176"/>
        <v>205144731.68708375</v>
      </c>
      <c r="Y403" s="22">
        <f t="shared" ca="1" si="165"/>
        <v>0.39308180864658149</v>
      </c>
      <c r="Z403" s="8">
        <f t="shared" ca="1" si="174"/>
        <v>1291420.1498180693</v>
      </c>
      <c r="AA403" s="12">
        <f t="shared" ca="1" si="175"/>
        <v>1.1428281613311717</v>
      </c>
      <c r="AB403" s="158">
        <f t="shared" si="177"/>
        <v>219700</v>
      </c>
      <c r="AC403" s="160">
        <f t="shared" si="178"/>
        <v>1.8030000000000487E-2</v>
      </c>
      <c r="AD403" s="162">
        <f t="shared" ca="1" si="179"/>
        <v>0.85008682753255194</v>
      </c>
      <c r="AE403" s="162">
        <f t="shared" ca="1" si="180"/>
        <v>0.69159025513023908</v>
      </c>
      <c r="AF403" s="85">
        <v>5.9836162046373101E-4</v>
      </c>
      <c r="AG403" s="85">
        <v>9.710774138477183E-3</v>
      </c>
      <c r="AH403" s="85">
        <v>6.2395798897500667E-4</v>
      </c>
    </row>
    <row r="404" spans="1:34">
      <c r="A404" s="7">
        <f t="shared" si="157"/>
        <v>44311</v>
      </c>
      <c r="B404" s="8">
        <f t="shared" ca="1" si="166"/>
        <v>29074729.227740828</v>
      </c>
      <c r="C404" s="144">
        <f t="shared" si="158"/>
        <v>0</v>
      </c>
      <c r="D404" s="136"/>
      <c r="E404" s="136"/>
      <c r="F404" s="78">
        <f ca="1">IF(AD403&gt;1,0,IF(AE403&gt;=1,U$2,T$2))</f>
        <v>0.6</v>
      </c>
      <c r="G404" s="29">
        <f t="shared" ca="1" si="159"/>
        <v>181105.04646142584</v>
      </c>
      <c r="H404" s="8">
        <f t="shared" ca="1" si="167"/>
        <v>1285845.8298761235</v>
      </c>
      <c r="I404" s="8">
        <f t="shared" ca="1" si="168"/>
        <v>206430577.51695994</v>
      </c>
      <c r="J404" s="8">
        <f t="shared" ca="1" si="169"/>
        <v>11041.19109825632</v>
      </c>
      <c r="K404" s="12">
        <f t="shared" ca="1" si="170"/>
        <v>0.84933463136941634</v>
      </c>
      <c r="L404" s="48"/>
      <c r="M404" s="46">
        <f ca="1">IF(AND(I$2&gt;0,R397&lt;F397-0.12),0,IF(AND(N404&gt;=L$5,I$2&gt;0),0,IF(OR(AND(N404&gt;=C$1,N404&lt;D$1),N404&gt;=E$1),0,1)))</f>
        <v>0</v>
      </c>
      <c r="N404" s="178">
        <f t="shared" si="156"/>
        <v>44311</v>
      </c>
      <c r="O404" s="11">
        <f t="shared" ca="1" si="160"/>
        <v>0.60714875740282337</v>
      </c>
      <c r="P404" s="11" t="str">
        <f t="shared" si="161"/>
        <v/>
      </c>
      <c r="Q404" s="11">
        <f t="shared" ca="1" si="171"/>
        <v>0.75</v>
      </c>
      <c r="R404" s="32">
        <f t="shared" ca="1" si="172"/>
        <v>1.4817685619571606E-2</v>
      </c>
      <c r="S404" s="32">
        <v>4.9636115167069181E-4</v>
      </c>
      <c r="T404" s="32">
        <f t="shared" ca="1" si="162"/>
        <v>3.7818994996356571E-3</v>
      </c>
      <c r="U404" s="32">
        <f t="shared" si="163"/>
        <v>0.14084507042253522</v>
      </c>
      <c r="V404" s="32">
        <f t="shared" si="173"/>
        <v>0.75</v>
      </c>
      <c r="W404" s="8">
        <f t="shared" ca="1" si="164"/>
        <v>83558.247037300665</v>
      </c>
      <c r="X404" s="8">
        <f t="shared" ca="1" si="176"/>
        <v>205228289.93412104</v>
      </c>
      <c r="Y404" s="22">
        <f t="shared" ca="1" si="165"/>
        <v>0.39285124259717663</v>
      </c>
      <c r="Z404" s="8">
        <f t="shared" ca="1" si="174"/>
        <v>1285845.8298761235</v>
      </c>
      <c r="AA404" s="12">
        <f t="shared" ca="1" si="175"/>
        <v>1.1428281613311717</v>
      </c>
      <c r="AB404" s="158">
        <f t="shared" si="177"/>
        <v>220000</v>
      </c>
      <c r="AC404" s="160">
        <f t="shared" si="178"/>
        <v>1.8000000000000488E-2</v>
      </c>
      <c r="AD404" s="162">
        <f t="shared" ca="1" si="179"/>
        <v>0.8495849520253248</v>
      </c>
      <c r="AE404" s="162">
        <f t="shared" ca="1" si="180"/>
        <v>0.69159025513023908</v>
      </c>
      <c r="AF404" s="85">
        <v>5.9833052779439131E-4</v>
      </c>
      <c r="AG404" s="85">
        <v>9.7058863254067557E-3</v>
      </c>
      <c r="AH404" s="85">
        <v>6.2393153704370702E-4</v>
      </c>
    </row>
    <row r="405" spans="1:34">
      <c r="A405" s="7">
        <f t="shared" si="157"/>
        <v>44312</v>
      </c>
      <c r="B405" s="8">
        <f t="shared" ca="1" si="166"/>
        <v>29085716.284017645</v>
      </c>
      <c r="C405" s="144">
        <f t="shared" si="158"/>
        <v>0</v>
      </c>
      <c r="D405" s="136"/>
      <c r="E405" s="136"/>
      <c r="F405" s="78">
        <f ca="1">IF(AD404&gt;1,S$2,T$2)</f>
        <v>0.6</v>
      </c>
      <c r="G405" s="29">
        <f t="shared" ca="1" si="159"/>
        <v>180323.33554989193</v>
      </c>
      <c r="H405" s="8">
        <f t="shared" ca="1" si="167"/>
        <v>1280295.6824042327</v>
      </c>
      <c r="I405" s="8">
        <f t="shared" ca="1" si="168"/>
        <v>206508585.61652535</v>
      </c>
      <c r="J405" s="8">
        <f t="shared" ca="1" si="169"/>
        <v>10987.056276818295</v>
      </c>
      <c r="K405" s="12">
        <f t="shared" ca="1" si="170"/>
        <v>0.8488364456832056</v>
      </c>
      <c r="L405" s="48"/>
      <c r="M405" s="38">
        <f ca="1">IF(AND(I$2&gt;0,R398&lt;F398),0,IF(AND(N405&gt;=L$6,I$2&gt;0),0,IF(OR(AND(N405&gt;=C$1,N405&lt;D$1),N405&gt;=E$1),0,1)))</f>
        <v>0</v>
      </c>
      <c r="N405" s="178">
        <f t="shared" si="156"/>
        <v>44312</v>
      </c>
      <c r="O405" s="11">
        <f t="shared" ca="1" si="160"/>
        <v>0.60737819298978046</v>
      </c>
      <c r="P405" s="11" t="str">
        <f t="shared" si="161"/>
        <v/>
      </c>
      <c r="Q405" s="11">
        <f t="shared" ca="1" si="171"/>
        <v>0.75</v>
      </c>
      <c r="R405" s="32">
        <f t="shared" ca="1" si="172"/>
        <v>1.4709080071864031E-2</v>
      </c>
      <c r="S405" s="32">
        <v>4.9635080903513338E-4</v>
      </c>
      <c r="T405" s="32">
        <f t="shared" ca="1" si="162"/>
        <v>3.7655755364830374E-3</v>
      </c>
      <c r="U405" s="32">
        <f t="shared" si="163"/>
        <v>0.14084507042253522</v>
      </c>
      <c r="V405" s="32">
        <f t="shared" si="173"/>
        <v>0.75</v>
      </c>
      <c r="W405" s="8">
        <f t="shared" ca="1" si="164"/>
        <v>83151.086939681598</v>
      </c>
      <c r="X405" s="8">
        <f t="shared" ca="1" si="176"/>
        <v>205311441.02106073</v>
      </c>
      <c r="Y405" s="22">
        <f t="shared" ca="1" si="165"/>
        <v>0.39262180701021954</v>
      </c>
      <c r="Z405" s="8">
        <f t="shared" ca="1" si="174"/>
        <v>1280295.6824042327</v>
      </c>
      <c r="AA405" s="12">
        <f t="shared" ca="1" si="175"/>
        <v>1.1428281613311717</v>
      </c>
      <c r="AB405" s="158">
        <f t="shared" si="177"/>
        <v>220300</v>
      </c>
      <c r="AC405" s="160">
        <f t="shared" si="178"/>
        <v>1.7970000000000489E-2</v>
      </c>
      <c r="AD405" s="162">
        <f t="shared" ca="1" si="179"/>
        <v>0.84908553852631097</v>
      </c>
      <c r="AE405" s="162">
        <f t="shared" ca="1" si="180"/>
        <v>0.69159025513023908</v>
      </c>
      <c r="AF405" s="85">
        <v>5.9829944322691692E-4</v>
      </c>
      <c r="AG405" s="85">
        <v>9.7010117501890644E-3</v>
      </c>
      <c r="AH405" s="85">
        <v>6.2390509094062212E-4</v>
      </c>
    </row>
    <row r="406" spans="1:34">
      <c r="A406" s="7">
        <f t="shared" si="157"/>
        <v>44313</v>
      </c>
      <c r="B406" s="8">
        <f t="shared" ca="1" si="166"/>
        <v>29096649.499676354</v>
      </c>
      <c r="C406" s="144">
        <f t="shared" si="158"/>
        <v>0</v>
      </c>
      <c r="D406" s="136"/>
      <c r="E406" s="136"/>
      <c r="F406" s="78">
        <f ca="1">IF(AD405&gt;1,0,IF(AE405&gt;=1,U$2,T$2))</f>
        <v>0.6</v>
      </c>
      <c r="G406" s="29">
        <f t="shared" ca="1" si="159"/>
        <v>179545.13051287003</v>
      </c>
      <c r="H406" s="8">
        <f t="shared" ca="1" si="167"/>
        <v>1274770.4266413772</v>
      </c>
      <c r="I406" s="8">
        <f t="shared" ca="1" si="168"/>
        <v>206586211.44770217</v>
      </c>
      <c r="J406" s="8">
        <f t="shared" ca="1" si="169"/>
        <v>10933.215658707879</v>
      </c>
      <c r="K406" s="12">
        <f t="shared" ca="1" si="170"/>
        <v>0.84834070259516459</v>
      </c>
      <c r="L406" s="48"/>
      <c r="M406" s="38">
        <f ca="1">IF(AND(I$2&gt;0,R399&lt;F399-0.02),0,IF(AND(N406&gt;=L$7,I$2&gt;0),0,IF(OR(AND(N406&gt;=C$1,N406&lt;D$1),N406&gt;=E$1),0,1)))</f>
        <v>0</v>
      </c>
      <c r="N406" s="178">
        <f t="shared" si="156"/>
        <v>44313</v>
      </c>
      <c r="O406" s="11">
        <f t="shared" ca="1" si="160"/>
        <v>0.6076065042579476</v>
      </c>
      <c r="P406" s="11" t="str">
        <f t="shared" si="161"/>
        <v/>
      </c>
      <c r="Q406" s="11">
        <f t="shared" ca="1" si="171"/>
        <v>0.75</v>
      </c>
      <c r="R406" s="32">
        <f t="shared" ca="1" si="172"/>
        <v>1.4601267640076956E-2</v>
      </c>
      <c r="S406" s="32">
        <v>4.9634046796383821E-4</v>
      </c>
      <c r="T406" s="32">
        <f t="shared" ca="1" si="162"/>
        <v>3.7493247842393445E-3</v>
      </c>
      <c r="U406" s="32">
        <f t="shared" si="163"/>
        <v>0.14084507042253522</v>
      </c>
      <c r="V406" s="32">
        <f t="shared" si="173"/>
        <v>0.75</v>
      </c>
      <c r="W406" s="8">
        <f t="shared" ca="1" si="164"/>
        <v>82745.358839483364</v>
      </c>
      <c r="X406" s="8">
        <f t="shared" ca="1" si="176"/>
        <v>205394186.37990022</v>
      </c>
      <c r="Y406" s="22">
        <f t="shared" ca="1" si="165"/>
        <v>0.3923934957420524</v>
      </c>
      <c r="Z406" s="8">
        <f t="shared" ca="1" si="174"/>
        <v>1274770.4266413772</v>
      </c>
      <c r="AA406" s="12">
        <f t="shared" ca="1" si="175"/>
        <v>1.1428281613311717</v>
      </c>
      <c r="AB406" s="158">
        <f t="shared" si="177"/>
        <v>220600</v>
      </c>
      <c r="AC406" s="160">
        <f t="shared" si="178"/>
        <v>1.794000000000049E-2</v>
      </c>
      <c r="AD406" s="162">
        <f t="shared" ca="1" si="179"/>
        <v>0.84858857413918509</v>
      </c>
      <c r="AE406" s="162">
        <f t="shared" ca="1" si="180"/>
        <v>0.69159025513023908</v>
      </c>
      <c r="AF406" s="85">
        <v>5.9826836676789112E-4</v>
      </c>
      <c r="AG406" s="85">
        <v>9.696150357053037E-3</v>
      </c>
      <c r="AH406" s="85">
        <v>6.2387865066376258E-4</v>
      </c>
    </row>
    <row r="407" spans="1:34">
      <c r="A407" s="7">
        <f t="shared" si="157"/>
        <v>44314</v>
      </c>
      <c r="B407" s="8">
        <f t="shared" ca="1" si="166"/>
        <v>29107529.174116842</v>
      </c>
      <c r="C407" s="144">
        <f t="shared" si="158"/>
        <v>0</v>
      </c>
      <c r="D407" s="136"/>
      <c r="E407" s="136"/>
      <c r="F407" s="78">
        <f ca="1">IF(AD406&gt;1,S$2,T$2)</f>
        <v>0.6</v>
      </c>
      <c r="G407" s="29">
        <f t="shared" ca="1" si="159"/>
        <v>178770.52906047279</v>
      </c>
      <c r="H407" s="8">
        <f t="shared" ca="1" si="167"/>
        <v>1269270.7563293567</v>
      </c>
      <c r="I407" s="8">
        <f t="shared" ca="1" si="168"/>
        <v>206663457.13622963</v>
      </c>
      <c r="J407" s="8">
        <f t="shared" ca="1" si="169"/>
        <v>10879.674440487765</v>
      </c>
      <c r="K407" s="12">
        <f t="shared" ca="1" si="170"/>
        <v>0.84784738883064847</v>
      </c>
      <c r="L407" s="48"/>
      <c r="M407" s="38">
        <f ca="1">IF(AND(I$2&gt;0,R400&lt;F400-0.04),0,IF(AND(N407&gt;=L$8,I$2&gt;0),0,IF(OR(AND(N407&gt;=C$1,N407&lt;D$1),N407&gt;=E$1),0,1)))</f>
        <v>0</v>
      </c>
      <c r="N407" s="178">
        <f t="shared" si="156"/>
        <v>44314</v>
      </c>
      <c r="O407" s="11">
        <f t="shared" ca="1" si="160"/>
        <v>0.60783369745949889</v>
      </c>
      <c r="P407" s="11" t="str">
        <f t="shared" si="161"/>
        <v/>
      </c>
      <c r="Q407" s="11">
        <f t="shared" ca="1" si="171"/>
        <v>0.75</v>
      </c>
      <c r="R407" s="32">
        <f t="shared" ca="1" si="172"/>
        <v>1.4494251586569286E-2</v>
      </c>
      <c r="S407" s="32">
        <v>4.9633012845646607E-4</v>
      </c>
      <c r="T407" s="32">
        <f t="shared" ca="1" si="162"/>
        <v>3.7331492833216373E-3</v>
      </c>
      <c r="U407" s="32">
        <f t="shared" si="163"/>
        <v>0.14084507042253522</v>
      </c>
      <c r="V407" s="32">
        <f t="shared" si="173"/>
        <v>0.75</v>
      </c>
      <c r="W407" s="8">
        <f t="shared" ca="1" si="164"/>
        <v>82341.118431943483</v>
      </c>
      <c r="X407" s="8">
        <f t="shared" ca="1" si="176"/>
        <v>205476527.49833217</v>
      </c>
      <c r="Y407" s="22">
        <f t="shared" ca="1" si="165"/>
        <v>0.39216630254050111</v>
      </c>
      <c r="Z407" s="8">
        <f t="shared" ca="1" si="174"/>
        <v>1269270.7563293567</v>
      </c>
      <c r="AA407" s="12">
        <f t="shared" ca="1" si="175"/>
        <v>1.1428281613311717</v>
      </c>
      <c r="AB407" s="158">
        <f t="shared" si="177"/>
        <v>220900</v>
      </c>
      <c r="AC407" s="160">
        <f t="shared" si="178"/>
        <v>1.7910000000000491E-2</v>
      </c>
      <c r="AD407" s="162">
        <f t="shared" ca="1" si="179"/>
        <v>0.84809404571290647</v>
      </c>
      <c r="AE407" s="162">
        <f t="shared" ca="1" si="180"/>
        <v>0.69159025513023908</v>
      </c>
      <c r="AF407" s="85">
        <v>5.9823729842268169E-4</v>
      </c>
      <c r="AG407" s="85">
        <v>9.6913020905565299E-3</v>
      </c>
      <c r="AH407" s="85">
        <v>6.2385221621114029E-4</v>
      </c>
    </row>
    <row r="408" spans="1:34">
      <c r="A408" s="7">
        <f t="shared" si="157"/>
        <v>44315</v>
      </c>
      <c r="B408" s="8">
        <f t="shared" ca="1" si="166"/>
        <v>29118355.611707114</v>
      </c>
      <c r="C408" s="144">
        <f t="shared" si="158"/>
        <v>0</v>
      </c>
      <c r="D408" s="136"/>
      <c r="E408" s="136"/>
      <c r="F408" s="78">
        <f ca="1">IF(AD407&gt;1,0,IF(AE407&gt;=1,U$2,T$2))</f>
        <v>0.6</v>
      </c>
      <c r="G408" s="29">
        <f t="shared" ca="1" si="159"/>
        <v>177999.6260265265</v>
      </c>
      <c r="H408" s="8">
        <f t="shared" ca="1" si="167"/>
        <v>1263797.3447883381</v>
      </c>
      <c r="I408" s="8">
        <f t="shared" ca="1" si="168"/>
        <v>206740324.84312055</v>
      </c>
      <c r="J408" s="8">
        <f t="shared" ca="1" si="169"/>
        <v>10826.437590271102</v>
      </c>
      <c r="K408" s="12">
        <f t="shared" ca="1" si="170"/>
        <v>0.84735649088054088</v>
      </c>
      <c r="L408" s="48"/>
      <c r="M408" s="38">
        <f ca="1">IF(AND(I$2&gt;0,R401&lt;F401-0.06),0,IF(AND(N408&gt;=L$9,I$2&gt;0),0,IF(OR(AND(N408&gt;=C$1,N408&lt;D$1),N408&gt;=E$1),0,1)))</f>
        <v>0</v>
      </c>
      <c r="N408" s="178">
        <f t="shared" si="156"/>
        <v>44315</v>
      </c>
      <c r="O408" s="11">
        <f t="shared" ca="1" si="160"/>
        <v>0.60805977895035457</v>
      </c>
      <c r="P408" s="11" t="str">
        <f t="shared" si="161"/>
        <v/>
      </c>
      <c r="Q408" s="11">
        <f t="shared" ca="1" si="171"/>
        <v>0.75</v>
      </c>
      <c r="R408" s="32">
        <f t="shared" ca="1" si="172"/>
        <v>1.4388034870499012E-2</v>
      </c>
      <c r="S408" s="32">
        <v>4.9631979051267686E-4</v>
      </c>
      <c r="T408" s="32">
        <f t="shared" ca="1" si="162"/>
        <v>3.7170510140833472E-3</v>
      </c>
      <c r="U408" s="32">
        <f t="shared" si="163"/>
        <v>0.14084507042253522</v>
      </c>
      <c r="V408" s="32">
        <f t="shared" si="173"/>
        <v>0.75</v>
      </c>
      <c r="W408" s="8">
        <f t="shared" ca="1" si="164"/>
        <v>81938.418100583629</v>
      </c>
      <c r="X408" s="8">
        <f t="shared" ca="1" si="176"/>
        <v>205558465.91643277</v>
      </c>
      <c r="Y408" s="22">
        <f t="shared" ca="1" si="165"/>
        <v>0.39194022104964543</v>
      </c>
      <c r="Z408" s="8">
        <f t="shared" ca="1" si="174"/>
        <v>1263797.3447883381</v>
      </c>
      <c r="AA408" s="12">
        <f t="shared" ca="1" si="175"/>
        <v>1.1428281613311717</v>
      </c>
      <c r="AB408" s="158">
        <f t="shared" si="177"/>
        <v>221200</v>
      </c>
      <c r="AC408" s="160">
        <f t="shared" si="178"/>
        <v>1.7880000000000493E-2</v>
      </c>
      <c r="AD408" s="162">
        <f t="shared" ca="1" si="179"/>
        <v>0.84760193985559473</v>
      </c>
      <c r="AE408" s="162">
        <f t="shared" ca="1" si="180"/>
        <v>0.69159025513023908</v>
      </c>
      <c r="AF408" s="85">
        <v>5.9820623819558728E-4</v>
      </c>
      <c r="AG408" s="85">
        <v>9.6864668955838045E-3</v>
      </c>
      <c r="AH408" s="85">
        <v>6.2382578758076802E-4</v>
      </c>
    </row>
    <row r="409" spans="1:34">
      <c r="A409" s="7">
        <f t="shared" si="157"/>
        <v>44316</v>
      </c>
      <c r="B409" s="8">
        <f t="shared" ca="1" si="166"/>
        <v>29129129.121599104</v>
      </c>
      <c r="C409" s="144">
        <f t="shared" si="158"/>
        <v>0</v>
      </c>
      <c r="D409" s="136"/>
      <c r="E409" s="136"/>
      <c r="F409" s="78">
        <f ca="1">IF(AD408&gt;1,S$2,T$2)</f>
        <v>0.6</v>
      </c>
      <c r="G409" s="29">
        <f t="shared" ca="1" si="159"/>
        <v>177232.51365083054</v>
      </c>
      <c r="H409" s="8">
        <f t="shared" ca="1" si="167"/>
        <v>1258350.8469208968</v>
      </c>
      <c r="I409" s="8">
        <f t="shared" ca="1" si="168"/>
        <v>206816816.76335368</v>
      </c>
      <c r="J409" s="8">
        <f t="shared" ca="1" si="169"/>
        <v>10773.509891991864</v>
      </c>
      <c r="K409" s="12">
        <f t="shared" ca="1" si="170"/>
        <v>0.84686799501156007</v>
      </c>
      <c r="L409" s="48"/>
      <c r="M409" s="39">
        <f ca="1">IF(AND(I$2&gt;0,R402&lt;F402-0.1),0,IF(AND(N409&gt;=L$10,I$2&gt;0),0,IF(OR(AND(N409&gt;=C$1,N409&lt;D$1),N409&gt;=E$1),0,1)))</f>
        <v>0</v>
      </c>
      <c r="N409" s="178">
        <f t="shared" si="156"/>
        <v>44316</v>
      </c>
      <c r="O409" s="11">
        <f t="shared" ca="1" si="160"/>
        <v>0.60828475518633429</v>
      </c>
      <c r="P409" s="11" t="str">
        <f t="shared" si="161"/>
        <v/>
      </c>
      <c r="Q409" s="11">
        <f t="shared" ca="1" si="171"/>
        <v>0.75</v>
      </c>
      <c r="R409" s="32">
        <f t="shared" ca="1" si="172"/>
        <v>1.4282620174570711E-2</v>
      </c>
      <c r="S409" s="32">
        <v>4.9630945413213056E-4</v>
      </c>
      <c r="T409" s="32">
        <f t="shared" ca="1" si="162"/>
        <v>3.7010319027085199E-3</v>
      </c>
      <c r="U409" s="32">
        <f t="shared" si="163"/>
        <v>0.14084507042253522</v>
      </c>
      <c r="V409" s="32">
        <f t="shared" si="173"/>
        <v>0.75</v>
      </c>
      <c r="W409" s="8">
        <f t="shared" ca="1" si="164"/>
        <v>81537.312673295732</v>
      </c>
      <c r="X409" s="8">
        <f t="shared" ca="1" si="176"/>
        <v>205640003.22910607</v>
      </c>
      <c r="Y409" s="22">
        <f t="shared" ca="1" si="165"/>
        <v>0.39171524481366571</v>
      </c>
      <c r="Z409" s="8">
        <f t="shared" ca="1" si="174"/>
        <v>1258350.8469208968</v>
      </c>
      <c r="AA409" s="12">
        <f t="shared" ca="1" si="175"/>
        <v>1.1428281613311717</v>
      </c>
      <c r="AB409" s="158">
        <f t="shared" si="177"/>
        <v>221500</v>
      </c>
      <c r="AC409" s="160">
        <f t="shared" si="178"/>
        <v>1.7850000000000494E-2</v>
      </c>
      <c r="AD409" s="162">
        <f t="shared" ca="1" si="179"/>
        <v>0.84711224294605048</v>
      </c>
      <c r="AE409" s="162">
        <f t="shared" ca="1" si="180"/>
        <v>0.69159025513023908</v>
      </c>
      <c r="AF409" s="85">
        <v>5.9817518608996912E-4</v>
      </c>
      <c r="AG409" s="85">
        <v>9.6816447173430579E-3</v>
      </c>
      <c r="AH409" s="85">
        <v>6.2379936477065928E-4</v>
      </c>
    </row>
    <row r="410" spans="1:34">
      <c r="A410" s="7">
        <f t="shared" si="157"/>
        <v>44317</v>
      </c>
      <c r="B410" s="8">
        <f t="shared" ca="1" si="166"/>
        <v>29139850.017562415</v>
      </c>
      <c r="C410" s="144">
        <f t="shared" si="158"/>
        <v>0</v>
      </c>
      <c r="D410" s="136"/>
      <c r="E410" s="136"/>
      <c r="F410" s="78">
        <f ca="1">IF(AD409&gt;1,0,IF(AE409&gt;=1,U$2,T$2))</f>
        <v>0.6</v>
      </c>
      <c r="G410" s="29">
        <f t="shared" ca="1" si="159"/>
        <v>176469.28106860581</v>
      </c>
      <c r="H410" s="8">
        <f t="shared" ca="1" si="167"/>
        <v>1252931.8955871011</v>
      </c>
      <c r="I410" s="8">
        <f t="shared" ca="1" si="168"/>
        <v>206892935.12469319</v>
      </c>
      <c r="J410" s="8">
        <f t="shared" ca="1" si="169"/>
        <v>10720.895963309844</v>
      </c>
      <c r="K410" s="12">
        <f t="shared" ca="1" si="170"/>
        <v>0.84638188727457098</v>
      </c>
      <c r="L410" s="48"/>
      <c r="M410" s="47">
        <f ca="1">IF(AND(I$2&gt;0,R403&lt;F403-0.12),0,IF(AND(N410&gt;=L$4,I$2&gt;0),0,IF(OR(AND(N410&gt;=C$1,N410&lt;D$1),N410&gt;=E$1),0,1)))</f>
        <v>0</v>
      </c>
      <c r="N410" s="178">
        <f t="shared" si="156"/>
        <v>44317</v>
      </c>
      <c r="O410" s="11">
        <f t="shared" ca="1" si="160"/>
        <v>0.6085086327196858</v>
      </c>
      <c r="P410" s="11" t="str">
        <f t="shared" si="161"/>
        <v/>
      </c>
      <c r="Q410" s="11">
        <f t="shared" ca="1" si="171"/>
        <v>0.75</v>
      </c>
      <c r="R410" s="32">
        <f t="shared" ca="1" si="172"/>
        <v>1.4178009867640409E-2</v>
      </c>
      <c r="S410" s="32">
        <v>4.962991193144875E-4</v>
      </c>
      <c r="T410" s="32">
        <f t="shared" ca="1" si="162"/>
        <v>3.6850938105502974E-3</v>
      </c>
      <c r="U410" s="32">
        <f t="shared" si="163"/>
        <v>0.14084507042253522</v>
      </c>
      <c r="V410" s="32">
        <f t="shared" si="173"/>
        <v>0.75</v>
      </c>
      <c r="W410" s="8">
        <f t="shared" ca="1" si="164"/>
        <v>81137.858244325587</v>
      </c>
      <c r="X410" s="8">
        <f t="shared" ca="1" si="176"/>
        <v>205721141.0873504</v>
      </c>
      <c r="Y410" s="22">
        <f t="shared" ca="1" si="165"/>
        <v>0.3914913672803142</v>
      </c>
      <c r="Z410" s="8">
        <f t="shared" ca="1" si="174"/>
        <v>1252931.8955871011</v>
      </c>
      <c r="AA410" s="12">
        <f t="shared" ca="1" si="175"/>
        <v>1.1428281613311717</v>
      </c>
      <c r="AB410" s="158">
        <f t="shared" si="177"/>
        <v>221800</v>
      </c>
      <c r="AC410" s="160">
        <f t="shared" si="178"/>
        <v>1.7820000000000495E-2</v>
      </c>
      <c r="AD410" s="162">
        <f t="shared" ca="1" si="179"/>
        <v>0.84662494114306552</v>
      </c>
      <c r="AE410" s="162">
        <f t="shared" ca="1" si="180"/>
        <v>0.69159025513023908</v>
      </c>
      <c r="AF410" s="85">
        <v>5.981441421083649E-4</v>
      </c>
      <c r="AG410" s="85">
        <v>9.6768355013639486E-3</v>
      </c>
      <c r="AH410" s="85">
        <v>6.2377294777882859E-4</v>
      </c>
    </row>
    <row r="411" spans="1:34">
      <c r="A411" s="7">
        <f t="shared" si="157"/>
        <v>44318</v>
      </c>
      <c r="B411" s="8">
        <f t="shared" ca="1" si="166"/>
        <v>29150518.617787905</v>
      </c>
      <c r="C411" s="144">
        <f t="shared" si="158"/>
        <v>0</v>
      </c>
      <c r="D411" s="136"/>
      <c r="E411" s="136"/>
      <c r="F411" s="78">
        <f ca="1">IF(AD410&gt;1,0,IF(AE410&gt;=1,U$2,T$2))</f>
        <v>0.6</v>
      </c>
      <c r="G411" s="29">
        <f t="shared" ca="1" si="159"/>
        <v>175710.01393573818</v>
      </c>
      <c r="H411" s="8">
        <f t="shared" ca="1" si="167"/>
        <v>1247541.0989437411</v>
      </c>
      <c r="I411" s="8">
        <f t="shared" ca="1" si="168"/>
        <v>206968682.18629414</v>
      </c>
      <c r="J411" s="8">
        <f t="shared" ca="1" si="169"/>
        <v>10668.600225488091</v>
      </c>
      <c r="K411" s="12">
        <f t="shared" ca="1" si="170"/>
        <v>0.84589815351208608</v>
      </c>
      <c r="L411" s="48"/>
      <c r="M411" s="46">
        <f ca="1">IF(AND(I$2&gt;0,R404&lt;F404-0.12),0,IF(AND(N411&gt;=L$5,I$2&gt;0),0,IF(OR(AND(N411&gt;=C$1,N411&lt;D$1),N411&gt;=E$1),0,1)))</f>
        <v>0</v>
      </c>
      <c r="N411" s="178">
        <f t="shared" si="156"/>
        <v>44318</v>
      </c>
      <c r="O411" s="11">
        <f t="shared" ca="1" si="160"/>
        <v>0.60873141819498278</v>
      </c>
      <c r="P411" s="11" t="str">
        <f t="shared" si="161"/>
        <v/>
      </c>
      <c r="Q411" s="11">
        <f t="shared" ca="1" si="171"/>
        <v>0.75</v>
      </c>
      <c r="R411" s="32">
        <f t="shared" ca="1" si="172"/>
        <v>1.4074205978914315E-2</v>
      </c>
      <c r="S411" s="32">
        <v>4.9628878605940778E-4</v>
      </c>
      <c r="T411" s="32">
        <f t="shared" ca="1" si="162"/>
        <v>3.6692385263051206E-3</v>
      </c>
      <c r="U411" s="32">
        <f t="shared" si="163"/>
        <v>0.14084507042253522</v>
      </c>
      <c r="V411" s="32">
        <f t="shared" si="173"/>
        <v>0.75</v>
      </c>
      <c r="W411" s="8">
        <f t="shared" ca="1" si="164"/>
        <v>80740.111094449821</v>
      </c>
      <c r="X411" s="8">
        <f t="shared" ca="1" si="176"/>
        <v>205801881.19844484</v>
      </c>
      <c r="Y411" s="22">
        <f t="shared" ca="1" si="165"/>
        <v>0.39126858180501722</v>
      </c>
      <c r="Z411" s="8">
        <f t="shared" ca="1" si="174"/>
        <v>1247541.0989437411</v>
      </c>
      <c r="AA411" s="12">
        <f t="shared" ca="1" si="175"/>
        <v>1.1428281613311717</v>
      </c>
      <c r="AB411" s="158">
        <f t="shared" si="177"/>
        <v>222100</v>
      </c>
      <c r="AC411" s="160">
        <f t="shared" si="178"/>
        <v>1.7790000000000496E-2</v>
      </c>
      <c r="AD411" s="162">
        <f t="shared" ca="1" si="179"/>
        <v>0.84614002039332847</v>
      </c>
      <c r="AE411" s="162">
        <f t="shared" ca="1" si="180"/>
        <v>0.69159025513023908</v>
      </c>
      <c r="AF411" s="85">
        <v>5.981131062525925E-4</v>
      </c>
      <c r="AG411" s="85">
        <v>9.6720391934951629E-3</v>
      </c>
      <c r="AH411" s="85">
        <v>6.2374653660329175E-4</v>
      </c>
    </row>
    <row r="412" spans="1:34">
      <c r="A412" s="7">
        <f t="shared" si="157"/>
        <v>44319</v>
      </c>
      <c r="B412" s="8">
        <f t="shared" ca="1" si="166"/>
        <v>29161135.244669463</v>
      </c>
      <c r="C412" s="144">
        <f t="shared" si="158"/>
        <v>0</v>
      </c>
      <c r="D412" s="136"/>
      <c r="E412" s="136"/>
      <c r="F412" s="78">
        <f ca="1">IF(AD411&gt;1,S$2,T$2)</f>
        <v>0.6</v>
      </c>
      <c r="G412" s="29">
        <f t="shared" ca="1" si="159"/>
        <v>174954.79418427593</v>
      </c>
      <c r="H412" s="8">
        <f t="shared" ca="1" si="167"/>
        <v>1242179.038708359</v>
      </c>
      <c r="I412" s="8">
        <f t="shared" ca="1" si="168"/>
        <v>207044060.2371532</v>
      </c>
      <c r="J412" s="8">
        <f t="shared" ca="1" si="169"/>
        <v>10616.626881558846</v>
      </c>
      <c r="K412" s="12">
        <f t="shared" ca="1" si="170"/>
        <v>0.84541677936712811</v>
      </c>
      <c r="L412" s="48"/>
      <c r="M412" s="38">
        <f ca="1">IF(AND(I$2&gt;0,R405&lt;F405),0,IF(AND(N412&gt;=L$6,I$2&gt;0),0,IF(OR(AND(N412&gt;=C$1,N412&lt;D$1),N412&gt;=E$1),0,1)))</f>
        <v>0</v>
      </c>
      <c r="N412" s="178">
        <f t="shared" si="156"/>
        <v>44319</v>
      </c>
      <c r="O412" s="11">
        <f t="shared" ca="1" si="160"/>
        <v>0.60895311834456822</v>
      </c>
      <c r="P412" s="11" t="str">
        <f t="shared" si="161"/>
        <v/>
      </c>
      <c r="Q412" s="11">
        <f t="shared" ca="1" si="171"/>
        <v>0.75</v>
      </c>
      <c r="R412" s="32">
        <f t="shared" ca="1" si="172"/>
        <v>1.3971210183061276E-2</v>
      </c>
      <c r="S412" s="32">
        <v>4.9627845436655172E-4</v>
      </c>
      <c r="T412" s="32">
        <f t="shared" ca="1" si="162"/>
        <v>3.6534677609069382E-3</v>
      </c>
      <c r="U412" s="32">
        <f t="shared" si="163"/>
        <v>0.14084507042253522</v>
      </c>
      <c r="V412" s="32">
        <f t="shared" si="173"/>
        <v>0.75</v>
      </c>
      <c r="W412" s="8">
        <f t="shared" ca="1" si="164"/>
        <v>80344.126757255261</v>
      </c>
      <c r="X412" s="8">
        <f t="shared" ca="1" si="176"/>
        <v>205882225.32520211</v>
      </c>
      <c r="Y412" s="22">
        <f t="shared" ca="1" si="165"/>
        <v>0.39104688165543178</v>
      </c>
      <c r="Z412" s="8">
        <f t="shared" ca="1" si="174"/>
        <v>1242179.038708359</v>
      </c>
      <c r="AA412" s="12">
        <f t="shared" ca="1" si="175"/>
        <v>1.1428281613311717</v>
      </c>
      <c r="AB412" s="158">
        <f t="shared" si="177"/>
        <v>222400</v>
      </c>
      <c r="AC412" s="160">
        <f t="shared" si="178"/>
        <v>1.7760000000000498E-2</v>
      </c>
      <c r="AD412" s="162">
        <f t="shared" ca="1" si="179"/>
        <v>0.84565746643960704</v>
      </c>
      <c r="AE412" s="162">
        <f t="shared" ca="1" si="180"/>
        <v>0.69159025513023908</v>
      </c>
      <c r="AF412" s="85">
        <v>5.9808207852383739E-4</v>
      </c>
      <c r="AG412" s="85">
        <v>9.6672557399020038E-3</v>
      </c>
      <c r="AH412" s="85">
        <v>6.2372013124206509E-4</v>
      </c>
    </row>
    <row r="413" spans="1:34">
      <c r="A413" s="7">
        <f t="shared" si="157"/>
        <v>44320</v>
      </c>
      <c r="B413" s="8">
        <f t="shared" ca="1" si="166"/>
        <v>29171700.224571899</v>
      </c>
      <c r="C413" s="144">
        <f t="shared" si="158"/>
        <v>0</v>
      </c>
      <c r="D413" s="136"/>
      <c r="E413" s="136"/>
      <c r="F413" s="78">
        <f ca="1">IF(AD412&gt;1,0,IF(AE412&gt;=1,U$2,T$2))</f>
        <v>0.6</v>
      </c>
      <c r="G413" s="29">
        <f t="shared" ca="1" si="159"/>
        <v>174203.69989554959</v>
      </c>
      <c r="H413" s="8">
        <f t="shared" ca="1" si="167"/>
        <v>1236846.2692584021</v>
      </c>
      <c r="I413" s="8">
        <f t="shared" ca="1" si="168"/>
        <v>207119071.59446049</v>
      </c>
      <c r="J413" s="8">
        <f t="shared" ca="1" si="169"/>
        <v>10564.97990243638</v>
      </c>
      <c r="K413" s="12">
        <f t="shared" ca="1" si="170"/>
        <v>0.84493775029307594</v>
      </c>
      <c r="L413" s="48"/>
      <c r="M413" s="38">
        <f ca="1">IF(AND(I$2&gt;0,R406&lt;F406-0.02),0,IF(AND(N413&gt;=L$7,I$2&gt;0),0,IF(OR(AND(N413&gt;=C$1,N413&lt;D$1),N413&gt;=E$1),0,1)))</f>
        <v>0</v>
      </c>
      <c r="N413" s="178">
        <f t="shared" si="156"/>
        <v>44320</v>
      </c>
      <c r="O413" s="11">
        <f t="shared" ca="1" si="160"/>
        <v>0.60917373998370727</v>
      </c>
      <c r="P413" s="11" t="str">
        <f t="shared" si="161"/>
        <v/>
      </c>
      <c r="Q413" s="11">
        <f t="shared" ca="1" si="171"/>
        <v>0.75</v>
      </c>
      <c r="R413" s="32">
        <f t="shared" ca="1" si="172"/>
        <v>1.3869023795007549E-2</v>
      </c>
      <c r="S413" s="32">
        <v>4.9626812423557984E-4</v>
      </c>
      <c r="T413" s="32">
        <f t="shared" ca="1" si="162"/>
        <v>3.6377831448776532E-3</v>
      </c>
      <c r="U413" s="32">
        <f t="shared" si="163"/>
        <v>0.14084507042253522</v>
      </c>
      <c r="V413" s="32">
        <f t="shared" si="173"/>
        <v>0.75</v>
      </c>
      <c r="W413" s="8">
        <f t="shared" ca="1" si="164"/>
        <v>79949.959249109874</v>
      </c>
      <c r="X413" s="8">
        <f t="shared" ca="1" si="176"/>
        <v>205962175.28445122</v>
      </c>
      <c r="Y413" s="22">
        <f t="shared" ca="1" si="165"/>
        <v>0.39082626001629273</v>
      </c>
      <c r="Z413" s="8">
        <f t="shared" ca="1" si="174"/>
        <v>1236846.2692584021</v>
      </c>
      <c r="AA413" s="12">
        <f t="shared" ca="1" si="175"/>
        <v>1.1428281613311717</v>
      </c>
      <c r="AB413" s="158">
        <f t="shared" si="177"/>
        <v>222700</v>
      </c>
      <c r="AC413" s="160">
        <f t="shared" si="178"/>
        <v>1.7730000000000499E-2</v>
      </c>
      <c r="AD413" s="162">
        <f t="shared" ca="1" si="179"/>
        <v>0.84517726483010203</v>
      </c>
      <c r="AE413" s="162">
        <f t="shared" ca="1" si="180"/>
        <v>0.69159025513023908</v>
      </c>
      <c r="AF413" s="85">
        <v>5.9805105892273187E-4</v>
      </c>
      <c r="AG413" s="85">
        <v>9.6624850870639864E-3</v>
      </c>
      <c r="AH413" s="85">
        <v>6.2369373169316616E-4</v>
      </c>
    </row>
    <row r="414" spans="1:34">
      <c r="A414" s="7">
        <f t="shared" si="157"/>
        <v>44321</v>
      </c>
      <c r="B414" s="8">
        <f t="shared" ca="1" si="166"/>
        <v>29182213.887592077</v>
      </c>
      <c r="C414" s="144">
        <f t="shared" si="158"/>
        <v>0</v>
      </c>
      <c r="D414" s="136"/>
      <c r="E414" s="136"/>
      <c r="F414" s="78">
        <f ca="1">IF(AD413&gt;1,S$2,T$2)</f>
        <v>0.6</v>
      </c>
      <c r="G414" s="29">
        <f t="shared" ca="1" si="159"/>
        <v>173456.80527500671</v>
      </c>
      <c r="H414" s="8">
        <f t="shared" ca="1" si="167"/>
        <v>1231543.3174525476</v>
      </c>
      <c r="I414" s="8">
        <f t="shared" ca="1" si="168"/>
        <v>207193718.60190374</v>
      </c>
      <c r="J414" s="8">
        <f t="shared" ca="1" si="169"/>
        <v>10513.663020176846</v>
      </c>
      <c r="K414" s="12">
        <f t="shared" ca="1" si="170"/>
        <v>0.84446105156413831</v>
      </c>
      <c r="L414" s="48"/>
      <c r="M414" s="38">
        <f ca="1">IF(AND(I$2&gt;0,R407&lt;F407-0.04),0,IF(AND(N414&gt;=L$8,I$2&gt;0),0,IF(OR(AND(N414&gt;=C$1,N414&lt;D$1),N414&gt;=E$1),0,1)))</f>
        <v>0</v>
      </c>
      <c r="N414" s="178">
        <f t="shared" si="156"/>
        <v>44321</v>
      </c>
      <c r="O414" s="11">
        <f t="shared" ca="1" si="160"/>
        <v>0.60939329000559928</v>
      </c>
      <c r="P414" s="11" t="str">
        <f t="shared" si="161"/>
        <v/>
      </c>
      <c r="Q414" s="11">
        <f t="shared" ca="1" si="171"/>
        <v>0.75</v>
      </c>
      <c r="R414" s="32">
        <f t="shared" ca="1" si="172"/>
        <v>1.3767647772949353E-2</v>
      </c>
      <c r="S414" s="32">
        <v>4.962577956661526E-4</v>
      </c>
      <c r="T414" s="32">
        <f t="shared" ca="1" si="162"/>
        <v>3.6221862278016108E-3</v>
      </c>
      <c r="U414" s="32">
        <f t="shared" si="163"/>
        <v>0.14084507042253522</v>
      </c>
      <c r="V414" s="32">
        <f t="shared" si="173"/>
        <v>0.75</v>
      </c>
      <c r="W414" s="8">
        <f t="shared" ca="1" si="164"/>
        <v>79557.660476792371</v>
      </c>
      <c r="X414" s="8">
        <f t="shared" ca="1" si="176"/>
        <v>206041732.94492802</v>
      </c>
      <c r="Y414" s="22">
        <f t="shared" ca="1" si="165"/>
        <v>0.39060670999440072</v>
      </c>
      <c r="Z414" s="8">
        <f t="shared" ca="1" si="174"/>
        <v>1231543.3174525476</v>
      </c>
      <c r="AA414" s="12">
        <f t="shared" ca="1" si="175"/>
        <v>1.1428281613311717</v>
      </c>
      <c r="AB414" s="158">
        <f t="shared" si="177"/>
        <v>223000</v>
      </c>
      <c r="AC414" s="160">
        <f t="shared" si="178"/>
        <v>1.77000000000005E-2</v>
      </c>
      <c r="AD414" s="162">
        <f t="shared" ca="1" si="179"/>
        <v>0.84469940092860707</v>
      </c>
      <c r="AE414" s="162">
        <f t="shared" ca="1" si="180"/>
        <v>0.69159025513023908</v>
      </c>
      <c r="AF414" s="85">
        <v>5.9802004744942329E-4</v>
      </c>
      <c r="AG414" s="85">
        <v>9.6577271817724838E-3</v>
      </c>
      <c r="AH414" s="85">
        <v>6.2366733795461314E-4</v>
      </c>
    </row>
    <row r="415" spans="1:34">
      <c r="A415" s="7">
        <f t="shared" si="157"/>
        <v>44322</v>
      </c>
      <c r="B415" s="8">
        <f t="shared" ca="1" si="166"/>
        <v>29192676.567319468</v>
      </c>
      <c r="C415" s="144">
        <f t="shared" si="158"/>
        <v>0</v>
      </c>
      <c r="D415" s="136"/>
      <c r="E415" s="136"/>
      <c r="F415" s="78">
        <f ca="1">IF(AD414&gt;1,0,IF(AE414&gt;=1,U$2,T$2))</f>
        <v>0.6</v>
      </c>
      <c r="G415" s="29">
        <f t="shared" ca="1" si="159"/>
        <v>172714.18070989274</v>
      </c>
      <c r="H415" s="8">
        <f t="shared" ca="1" si="167"/>
        <v>1226270.6830402385</v>
      </c>
      <c r="I415" s="8">
        <f t="shared" ca="1" si="168"/>
        <v>207268003.62796822</v>
      </c>
      <c r="J415" s="8">
        <f t="shared" ca="1" si="169"/>
        <v>10462.679727392011</v>
      </c>
      <c r="K415" s="12">
        <f t="shared" ca="1" si="170"/>
        <v>0.84398666828613111</v>
      </c>
      <c r="L415" s="48"/>
      <c r="M415" s="38">
        <f ca="1">IF(AND(I$2&gt;0,R408&lt;F408-0.06),0,IF(AND(N415&gt;=L$9,I$2&gt;0),0,IF(OR(AND(N415&gt;=C$1,N415&lt;D$1),N415&gt;=E$1),0,1)))</f>
        <v>0</v>
      </c>
      <c r="N415" s="178">
        <f t="shared" si="156"/>
        <v>44322</v>
      </c>
      <c r="O415" s="11">
        <f t="shared" ca="1" si="160"/>
        <v>0.60961177537637712</v>
      </c>
      <c r="P415" s="11" t="str">
        <f t="shared" si="161"/>
        <v/>
      </c>
      <c r="Q415" s="11">
        <f t="shared" ca="1" si="171"/>
        <v>0.75</v>
      </c>
      <c r="R415" s="32">
        <f t="shared" ca="1" si="172"/>
        <v>1.3667082727917113E-2</v>
      </c>
      <c r="S415" s="32">
        <v>4.9624746865793072E-4</v>
      </c>
      <c r="T415" s="32">
        <f t="shared" ca="1" si="162"/>
        <v>3.606678479530113E-3</v>
      </c>
      <c r="U415" s="32">
        <f t="shared" si="163"/>
        <v>0.14084507042253522</v>
      </c>
      <c r="V415" s="32">
        <f t="shared" si="173"/>
        <v>0.75</v>
      </c>
      <c r="W415" s="8">
        <f t="shared" ca="1" si="164"/>
        <v>79167.279831813401</v>
      </c>
      <c r="X415" s="8">
        <f t="shared" ca="1" si="176"/>
        <v>206120900.22475985</v>
      </c>
      <c r="Y415" s="22">
        <f t="shared" ca="1" si="165"/>
        <v>0.39038822462362288</v>
      </c>
      <c r="Z415" s="8">
        <f t="shared" ca="1" si="174"/>
        <v>1226270.6830402385</v>
      </c>
      <c r="AA415" s="12">
        <f t="shared" ca="1" si="175"/>
        <v>1.1428281613311717</v>
      </c>
      <c r="AB415" s="158">
        <f t="shared" si="177"/>
        <v>223300</v>
      </c>
      <c r="AC415" s="160">
        <f t="shared" si="178"/>
        <v>1.7670000000000501E-2</v>
      </c>
      <c r="AD415" s="162">
        <f t="shared" ca="1" si="179"/>
        <v>0.84422385992513471</v>
      </c>
      <c r="AE415" s="162">
        <f t="shared" ca="1" si="180"/>
        <v>0.69159025513023908</v>
      </c>
      <c r="AF415" s="85">
        <v>5.9798904410363421E-4</v>
      </c>
      <c r="AG415" s="85">
        <v>9.6529819711283649E-3</v>
      </c>
      <c r="AH415" s="85">
        <v>6.2364095002442551E-4</v>
      </c>
    </row>
    <row r="416" spans="1:34">
      <c r="A416" s="7">
        <f t="shared" si="157"/>
        <v>44323</v>
      </c>
      <c r="B416" s="8">
        <f t="shared" ca="1" si="166"/>
        <v>29203088.600601118</v>
      </c>
      <c r="C416" s="144">
        <f t="shared" si="158"/>
        <v>0</v>
      </c>
      <c r="D416" s="136"/>
      <c r="E416" s="136"/>
      <c r="F416" s="78">
        <f ca="1">IF(AD415&gt;1,S$2,T$2)</f>
        <v>0.6</v>
      </c>
      <c r="G416" s="29">
        <f t="shared" ca="1" si="159"/>
        <v>171975.89288847125</v>
      </c>
      <c r="H416" s="8">
        <f t="shared" ca="1" si="167"/>
        <v>1221028.8395081458</v>
      </c>
      <c r="I416" s="8">
        <f t="shared" ca="1" si="168"/>
        <v>207341929.06426793</v>
      </c>
      <c r="J416" s="8">
        <f t="shared" ca="1" si="169"/>
        <v>10412.033281650798</v>
      </c>
      <c r="K416" s="12">
        <f t="shared" ca="1" si="170"/>
        <v>0.84351458540728175</v>
      </c>
      <c r="L416" s="48"/>
      <c r="M416" s="39">
        <f ca="1">IF(AND(I$2&gt;0,R409&lt;F409-0.1),0,IF(AND(N416&gt;=L$10,I$2&gt;0),0,IF(OR(AND(N416&gt;=C$1,N416&lt;D$1),N416&gt;=E$1),0,1)))</f>
        <v>0</v>
      </c>
      <c r="N416" s="178">
        <f t="shared" si="156"/>
        <v>44323</v>
      </c>
      <c r="O416" s="11">
        <f t="shared" ca="1" si="160"/>
        <v>0.60982920313019984</v>
      </c>
      <c r="P416" s="11" t="str">
        <f t="shared" si="161"/>
        <v/>
      </c>
      <c r="Q416" s="11">
        <f t="shared" ca="1" si="171"/>
        <v>0.75</v>
      </c>
      <c r="R416" s="32">
        <f t="shared" ca="1" si="172"/>
        <v>1.3567328938071195E-2</v>
      </c>
      <c r="S416" s="32">
        <v>4.9623714321057476E-4</v>
      </c>
      <c r="T416" s="32">
        <f t="shared" ca="1" si="162"/>
        <v>3.5912612926710173E-3</v>
      </c>
      <c r="U416" s="32">
        <f t="shared" si="163"/>
        <v>0.14084507042253522</v>
      </c>
      <c r="V416" s="32">
        <f t="shared" si="173"/>
        <v>0.75</v>
      </c>
      <c r="W416" s="8">
        <f t="shared" ca="1" si="164"/>
        <v>78778.863973898842</v>
      </c>
      <c r="X416" s="8">
        <f t="shared" ca="1" si="176"/>
        <v>206199679.08873373</v>
      </c>
      <c r="Y416" s="22">
        <f t="shared" ca="1" si="165"/>
        <v>0.39017079686980016</v>
      </c>
      <c r="Z416" s="8">
        <f t="shared" ca="1" si="174"/>
        <v>1221028.8395081458</v>
      </c>
      <c r="AA416" s="12">
        <f t="shared" ca="1" si="175"/>
        <v>1.1428281613311717</v>
      </c>
      <c r="AB416" s="158">
        <f t="shared" si="177"/>
        <v>223600</v>
      </c>
      <c r="AC416" s="160">
        <f t="shared" si="178"/>
        <v>1.7640000000000503E-2</v>
      </c>
      <c r="AD416" s="162">
        <f t="shared" ca="1" si="179"/>
        <v>0.84375062684670643</v>
      </c>
      <c r="AE416" s="162">
        <f t="shared" ca="1" si="180"/>
        <v>0.69159025513023908</v>
      </c>
      <c r="AF416" s="85">
        <v>5.9795804888471376E-4</v>
      </c>
      <c r="AG416" s="85">
        <v>9.6482494025396728E-3</v>
      </c>
      <c r="AH416" s="85">
        <v>6.2361456790062332E-4</v>
      </c>
    </row>
    <row r="417" spans="1:34">
      <c r="A417" s="7">
        <f t="shared" si="157"/>
        <v>44324</v>
      </c>
      <c r="B417" s="8">
        <f t="shared" ca="1" si="166"/>
        <v>29213450.327314679</v>
      </c>
      <c r="C417" s="144">
        <f t="shared" si="158"/>
        <v>0</v>
      </c>
      <c r="D417" s="136"/>
      <c r="E417" s="136"/>
      <c r="F417" s="78">
        <f ca="1">IF(AD416&gt;1,0,IF(AE416&gt;=1,U$2,T$2))</f>
        <v>0.6</v>
      </c>
      <c r="G417" s="29">
        <f t="shared" ca="1" si="159"/>
        <v>171242.00495782201</v>
      </c>
      <c r="H417" s="8">
        <f t="shared" ca="1" si="167"/>
        <v>1215818.2352005362</v>
      </c>
      <c r="I417" s="8">
        <f t="shared" ca="1" si="168"/>
        <v>207415497.32393423</v>
      </c>
      <c r="J417" s="8">
        <f t="shared" ca="1" si="169"/>
        <v>10361.726713561853</v>
      </c>
      <c r="K417" s="12">
        <f t="shared" ca="1" si="170"/>
        <v>0.84304478772883329</v>
      </c>
      <c r="L417" s="48"/>
      <c r="M417" s="47">
        <f ca="1">IF(AND(I$2&gt;0,R410&lt;F410-0.12),0,IF(AND(N417&gt;=L$4,I$2&gt;0),0,IF(OR(AND(N417&gt;=C$1,N417&lt;D$1),N417&gt;=E$1),0,1)))</f>
        <v>0</v>
      </c>
      <c r="N417" s="178">
        <f t="shared" si="156"/>
        <v>44324</v>
      </c>
      <c r="O417" s="11">
        <f t="shared" ca="1" si="160"/>
        <v>0.6100455803645124</v>
      </c>
      <c r="P417" s="11" t="str">
        <f t="shared" si="161"/>
        <v/>
      </c>
      <c r="Q417" s="11">
        <f t="shared" ca="1" si="171"/>
        <v>0.75</v>
      </c>
      <c r="R417" s="32">
        <f t="shared" ca="1" si="172"/>
        <v>1.3468386365821044E-2</v>
      </c>
      <c r="S417" s="32">
        <v>4.9622681932374579E-4</v>
      </c>
      <c r="T417" s="32">
        <f t="shared" ca="1" si="162"/>
        <v>3.5759359858839302E-3</v>
      </c>
      <c r="U417" s="32">
        <f t="shared" si="163"/>
        <v>0.14084507042253522</v>
      </c>
      <c r="V417" s="32">
        <f t="shared" si="173"/>
        <v>0.75</v>
      </c>
      <c r="W417" s="8">
        <f t="shared" ca="1" si="164"/>
        <v>78392.456797619874</v>
      </c>
      <c r="X417" s="8">
        <f t="shared" ca="1" si="176"/>
        <v>206278071.54553136</v>
      </c>
      <c r="Y417" s="22">
        <f t="shared" ca="1" si="165"/>
        <v>0.3899544196354876</v>
      </c>
      <c r="Z417" s="8">
        <f t="shared" ca="1" si="174"/>
        <v>1215818.2352005362</v>
      </c>
      <c r="AA417" s="12">
        <f t="shared" ca="1" si="175"/>
        <v>1.1428281613311717</v>
      </c>
      <c r="AB417" s="158">
        <f t="shared" si="177"/>
        <v>223900</v>
      </c>
      <c r="AC417" s="160">
        <f t="shared" si="178"/>
        <v>1.7610000000000504E-2</v>
      </c>
      <c r="AD417" s="162">
        <f t="shared" ca="1" si="179"/>
        <v>0.84327968656805752</v>
      </c>
      <c r="AE417" s="162">
        <f t="shared" ca="1" si="180"/>
        <v>0.69159025513023908</v>
      </c>
      <c r="AF417" s="85">
        <v>5.9792706179168467E-4</v>
      </c>
      <c r="AG417" s="85">
        <v>9.6435294237193197E-3</v>
      </c>
      <c r="AH417" s="85">
        <v>6.2358819158122789E-4</v>
      </c>
    </row>
    <row r="418" spans="1:34">
      <c r="A418" s="7">
        <f t="shared" si="157"/>
        <v>44325</v>
      </c>
      <c r="B418" s="8">
        <f t="shared" ca="1" si="166"/>
        <v>29223762.090151817</v>
      </c>
      <c r="C418" s="144">
        <f t="shared" si="158"/>
        <v>0</v>
      </c>
      <c r="D418" s="136"/>
      <c r="E418" s="136"/>
      <c r="F418" s="78">
        <f ca="1">IF(AD417&gt;1,0,IF(AE417&gt;=1,U$2,T$2))</f>
        <v>0.6</v>
      </c>
      <c r="G418" s="29">
        <f t="shared" ca="1" si="159"/>
        <v>170512.57669670336</v>
      </c>
      <c r="H418" s="8">
        <f t="shared" ca="1" si="167"/>
        <v>1210639.2945465937</v>
      </c>
      <c r="I418" s="8">
        <f t="shared" ca="1" si="168"/>
        <v>207488710.84007791</v>
      </c>
      <c r="J418" s="8">
        <f t="shared" ca="1" si="169"/>
        <v>10311.762837137634</v>
      </c>
      <c r="K418" s="12">
        <f t="shared" ca="1" si="170"/>
        <v>0.84257725991528631</v>
      </c>
      <c r="L418" s="48"/>
      <c r="M418" s="46">
        <f ca="1">IF(AND(I$2&gt;0,R411&lt;F411-0.12),0,IF(AND(N418&gt;=L$5,I$2&gt;0),0,IF(OR(AND(N418&gt;=C$1,N418&lt;D$1),N418&gt;=E$1),0,1)))</f>
        <v>0</v>
      </c>
      <c r="N418" s="178">
        <f t="shared" si="156"/>
        <v>44325</v>
      </c>
      <c r="O418" s="11">
        <f t="shared" ca="1" si="160"/>
        <v>0.61026091423552331</v>
      </c>
      <c r="P418" s="11" t="str">
        <f t="shared" si="161"/>
        <v/>
      </c>
      <c r="Q418" s="11">
        <f t="shared" ca="1" si="171"/>
        <v>0.75</v>
      </c>
      <c r="R418" s="32">
        <f t="shared" ca="1" si="172"/>
        <v>1.3370254675861422E-2</v>
      </c>
      <c r="S418" s="32">
        <v>4.9621649699710456E-4</v>
      </c>
      <c r="T418" s="32">
        <f t="shared" ca="1" si="162"/>
        <v>3.5607038074899813E-3</v>
      </c>
      <c r="U418" s="32">
        <f t="shared" si="163"/>
        <v>0.14084507042253522</v>
      </c>
      <c r="V418" s="32">
        <f t="shared" si="173"/>
        <v>0.75</v>
      </c>
      <c r="W418" s="8">
        <f t="shared" ca="1" si="164"/>
        <v>78008.099565409895</v>
      </c>
      <c r="X418" s="8">
        <f t="shared" ca="1" si="176"/>
        <v>206356079.64509678</v>
      </c>
      <c r="Y418" s="22">
        <f t="shared" ca="1" si="165"/>
        <v>0.38973908576447669</v>
      </c>
      <c r="Z418" s="8">
        <f t="shared" ca="1" si="174"/>
        <v>1210639.2945465937</v>
      </c>
      <c r="AA418" s="12">
        <f t="shared" ca="1" si="175"/>
        <v>1.1428281613311717</v>
      </c>
      <c r="AB418" s="158">
        <f t="shared" si="177"/>
        <v>224200</v>
      </c>
      <c r="AC418" s="160">
        <f t="shared" si="178"/>
        <v>1.7580000000000505E-2</v>
      </c>
      <c r="AD418" s="162">
        <f t="shared" ca="1" si="179"/>
        <v>0.84281102382205986</v>
      </c>
      <c r="AE418" s="162">
        <f t="shared" ca="1" si="180"/>
        <v>0.69159025513023908</v>
      </c>
      <c r="AF418" s="85">
        <v>5.9789608282328284E-4</v>
      </c>
      <c r="AG418" s="85">
        <v>9.6388219826827951E-3</v>
      </c>
      <c r="AH418" s="85">
        <v>6.2356182106426141E-4</v>
      </c>
    </row>
    <row r="419" spans="1:34">
      <c r="A419" s="7">
        <f t="shared" si="157"/>
        <v>44326</v>
      </c>
      <c r="B419" s="8">
        <f t="shared" ca="1" si="166"/>
        <v>29234024.23441283</v>
      </c>
      <c r="C419" s="144">
        <f t="shared" si="158"/>
        <v>0</v>
      </c>
      <c r="D419" s="136"/>
      <c r="E419" s="136"/>
      <c r="F419" s="78">
        <f ca="1">IF(AD418&gt;1,S$2,T$2)</f>
        <v>0.6</v>
      </c>
      <c r="G419" s="29">
        <f t="shared" ca="1" si="159"/>
        <v>169787.66468089962</v>
      </c>
      <c r="H419" s="8">
        <f t="shared" ca="1" si="167"/>
        <v>1205492.4192343871</v>
      </c>
      <c r="I419" s="8">
        <f t="shared" ca="1" si="168"/>
        <v>207561572.06433111</v>
      </c>
      <c r="J419" s="8">
        <f t="shared" ca="1" si="169"/>
        <v>10262.14426101453</v>
      </c>
      <c r="K419" s="12">
        <f t="shared" ca="1" si="170"/>
        <v>0.84211198650417096</v>
      </c>
      <c r="L419" s="48"/>
      <c r="M419" s="38">
        <f ca="1">IF(AND(I$2&gt;0,R412&lt;F412),0,IF(AND(N419&gt;=L$6,I$2&gt;0),0,IF(OR(AND(N419&gt;=C$1,N419&lt;D$1),N419&gt;=E$1),0,1)))</f>
        <v>0</v>
      </c>
      <c r="N419" s="178">
        <f t="shared" si="156"/>
        <v>44326</v>
      </c>
      <c r="O419" s="11">
        <f t="shared" ca="1" si="160"/>
        <v>0.61047521195391508</v>
      </c>
      <c r="P419" s="11" t="str">
        <f t="shared" si="161"/>
        <v/>
      </c>
      <c r="Q419" s="11">
        <f t="shared" ca="1" si="171"/>
        <v>0.75</v>
      </c>
      <c r="R419" s="32">
        <f t="shared" ca="1" si="172"/>
        <v>1.3272933252337969E-2</v>
      </c>
      <c r="S419" s="32">
        <v>4.9620617623031226E-4</v>
      </c>
      <c r="T419" s="32">
        <f t="shared" ca="1" si="162"/>
        <v>3.5455659389246681E-3</v>
      </c>
      <c r="U419" s="32">
        <f t="shared" si="163"/>
        <v>0.14084507042253522</v>
      </c>
      <c r="V419" s="32">
        <f t="shared" si="173"/>
        <v>0.75</v>
      </c>
      <c r="W419" s="8">
        <f t="shared" ca="1" si="164"/>
        <v>77625.83117682593</v>
      </c>
      <c r="X419" s="8">
        <f t="shared" ca="1" si="176"/>
        <v>206433705.4762736</v>
      </c>
      <c r="Y419" s="22">
        <f t="shared" ca="1" si="165"/>
        <v>0.38952478804608492</v>
      </c>
      <c r="Z419" s="8">
        <f t="shared" ca="1" si="174"/>
        <v>1205492.4192343871</v>
      </c>
      <c r="AA419" s="12">
        <f t="shared" ca="1" si="175"/>
        <v>1.1428281613311717</v>
      </c>
      <c r="AB419" s="158">
        <f t="shared" si="177"/>
        <v>224500</v>
      </c>
      <c r="AC419" s="160">
        <f t="shared" si="178"/>
        <v>1.7550000000000506E-2</v>
      </c>
      <c r="AD419" s="162">
        <f t="shared" ca="1" si="179"/>
        <v>0.84234462320972869</v>
      </c>
      <c r="AE419" s="162">
        <f t="shared" ca="1" si="180"/>
        <v>0.69159025513023908</v>
      </c>
      <c r="AF419" s="85">
        <v>5.9786511197799214E-4</v>
      </c>
      <c r="AG419" s="85">
        <v>9.6341270277459177E-3</v>
      </c>
      <c r="AH419" s="85">
        <v>6.2353545634774696E-4</v>
      </c>
    </row>
    <row r="420" spans="1:34">
      <c r="A420" s="7">
        <f t="shared" si="157"/>
        <v>44327</v>
      </c>
      <c r="B420" s="8">
        <f t="shared" ca="1" si="166"/>
        <v>29244237.107811999</v>
      </c>
      <c r="C420" s="144">
        <f t="shared" si="158"/>
        <v>0</v>
      </c>
      <c r="D420" s="136"/>
      <c r="E420" s="136"/>
      <c r="F420" s="78">
        <f ca="1">IF(AD419&gt;1,0,IF(AE419&gt;=1,U$2,T$2))</f>
        <v>0.6</v>
      </c>
      <c r="G420" s="29">
        <f t="shared" ca="1" si="159"/>
        <v>169067.32242135861</v>
      </c>
      <c r="H420" s="8">
        <f t="shared" ca="1" si="167"/>
        <v>1200377.989191646</v>
      </c>
      <c r="I420" s="8">
        <f t="shared" ca="1" si="168"/>
        <v>207634083.46546519</v>
      </c>
      <c r="J420" s="8">
        <f t="shared" ca="1" si="169"/>
        <v>10212.873399166889</v>
      </c>
      <c r="K420" s="12">
        <f t="shared" ca="1" si="170"/>
        <v>0.84164895191531464</v>
      </c>
      <c r="L420" s="48"/>
      <c r="M420" s="38">
        <f ca="1">IF(AND(I$2&gt;0,R413&lt;F413-0.02),0,IF(AND(N420&gt;=L$7,I$2&gt;0),0,IF(OR(AND(N420&gt;=C$1,N420&lt;D$1),N420&gt;=E$1),0,1)))</f>
        <v>0</v>
      </c>
      <c r="N420" s="178">
        <f t="shared" si="156"/>
        <v>44327</v>
      </c>
      <c r="O420" s="11">
        <f t="shared" ca="1" si="160"/>
        <v>0.61068848078077997</v>
      </c>
      <c r="P420" s="11" t="str">
        <f t="shared" si="161"/>
        <v/>
      </c>
      <c r="Q420" s="11">
        <f t="shared" ca="1" si="171"/>
        <v>0.75</v>
      </c>
      <c r="R420" s="32">
        <f t="shared" ca="1" si="172"/>
        <v>1.317642121362228E-2</v>
      </c>
      <c r="S420" s="32">
        <v>4.9619585702302986E-4</v>
      </c>
      <c r="T420" s="32">
        <f t="shared" ca="1" si="162"/>
        <v>3.5305234976224882E-3</v>
      </c>
      <c r="U420" s="32">
        <f t="shared" si="163"/>
        <v>0.14084507042253522</v>
      </c>
      <c r="V420" s="32">
        <f t="shared" si="173"/>
        <v>0.75</v>
      </c>
      <c r="W420" s="8">
        <f t="shared" ca="1" si="164"/>
        <v>77245.68852746312</v>
      </c>
      <c r="X420" s="8">
        <f t="shared" ca="1" si="176"/>
        <v>206510951.16480106</v>
      </c>
      <c r="Y420" s="22">
        <f t="shared" ca="1" si="165"/>
        <v>0.38931151921922003</v>
      </c>
      <c r="Z420" s="8">
        <f t="shared" ca="1" si="174"/>
        <v>1200377.989191646</v>
      </c>
      <c r="AA420" s="12">
        <f t="shared" ca="1" si="175"/>
        <v>1.1428281613311717</v>
      </c>
      <c r="AB420" s="158">
        <f t="shared" si="177"/>
        <v>224800</v>
      </c>
      <c r="AC420" s="160">
        <f t="shared" si="178"/>
        <v>1.7520000000000507E-2</v>
      </c>
      <c r="AD420" s="162">
        <f t="shared" ca="1" si="179"/>
        <v>0.8418804692097428</v>
      </c>
      <c r="AE420" s="162">
        <f t="shared" ca="1" si="180"/>
        <v>0.69159025513023908</v>
      </c>
      <c r="AF420" s="85">
        <v>5.97834149254076E-4</v>
      </c>
      <c r="AG420" s="85">
        <v>9.6294445075225787E-3</v>
      </c>
      <c r="AH420" s="85">
        <v>6.2350909742970825E-4</v>
      </c>
    </row>
    <row r="421" spans="1:34">
      <c r="A421" s="7">
        <f t="shared" si="157"/>
        <v>44328</v>
      </c>
      <c r="B421" s="8">
        <f t="shared" ca="1" si="166"/>
        <v>29254401.060291931</v>
      </c>
      <c r="C421" s="144">
        <f t="shared" si="158"/>
        <v>0</v>
      </c>
      <c r="D421" s="136"/>
      <c r="E421" s="136"/>
      <c r="F421" s="78">
        <f ca="1">IF(AD420&gt;1,S$2,T$2)</f>
        <v>0.6</v>
      </c>
      <c r="G421" s="29">
        <f t="shared" ca="1" si="159"/>
        <v>168351.60046080404</v>
      </c>
      <c r="H421" s="8">
        <f t="shared" ca="1" si="167"/>
        <v>1195296.3632717086</v>
      </c>
      <c r="I421" s="8">
        <f t="shared" ca="1" si="168"/>
        <v>207706247.52807271</v>
      </c>
      <c r="J421" s="8">
        <f t="shared" ca="1" si="169"/>
        <v>10163.952479933218</v>
      </c>
      <c r="K421" s="12">
        <f t="shared" ca="1" si="170"/>
        <v>0.8411881404596242</v>
      </c>
      <c r="L421" s="48"/>
      <c r="M421" s="38">
        <f ca="1">IF(AND(I$2&gt;0,R414&lt;F414-0.04),0,IF(AND(N421&gt;=L$8,I$2&gt;0),0,IF(OR(AND(N421&gt;=C$1,N421&lt;D$1),N421&gt;=E$1),0,1)))</f>
        <v>0</v>
      </c>
      <c r="N421" s="178">
        <f t="shared" ref="N421:N484" si="181">N420+1</f>
        <v>44328</v>
      </c>
      <c r="O421" s="11">
        <f t="shared" ca="1" si="160"/>
        <v>0.61090072802374329</v>
      </c>
      <c r="P421" s="11" t="str">
        <f t="shared" si="161"/>
        <v/>
      </c>
      <c r="Q421" s="11">
        <f t="shared" ca="1" si="171"/>
        <v>0.75</v>
      </c>
      <c r="R421" s="32">
        <f t="shared" ca="1" si="172"/>
        <v>1.3080717423631934E-2</v>
      </c>
      <c r="S421" s="32">
        <v>4.9618553937491865E-4</v>
      </c>
      <c r="T421" s="32">
        <f t="shared" ca="1" si="162"/>
        <v>3.5155775390344371E-3</v>
      </c>
      <c r="U421" s="32">
        <f t="shared" si="163"/>
        <v>0.14084507042253522</v>
      </c>
      <c r="V421" s="32">
        <f t="shared" si="173"/>
        <v>0.75</v>
      </c>
      <c r="W421" s="8">
        <f t="shared" ca="1" si="164"/>
        <v>76867.706890924819</v>
      </c>
      <c r="X421" s="8">
        <f t="shared" ca="1" si="176"/>
        <v>206587818.87169197</v>
      </c>
      <c r="Y421" s="22">
        <f t="shared" ca="1" si="165"/>
        <v>0.38909927197625671</v>
      </c>
      <c r="Z421" s="8">
        <f t="shared" ca="1" si="174"/>
        <v>1195296.3632717086</v>
      </c>
      <c r="AA421" s="12">
        <f t="shared" ca="1" si="175"/>
        <v>1.1428281613311717</v>
      </c>
      <c r="AB421" s="158">
        <f t="shared" si="177"/>
        <v>225100</v>
      </c>
      <c r="AC421" s="160">
        <f t="shared" si="178"/>
        <v>1.7490000000000509E-2</v>
      </c>
      <c r="AD421" s="162">
        <f t="shared" ca="1" si="179"/>
        <v>0.84141854618746947</v>
      </c>
      <c r="AE421" s="162">
        <f t="shared" ca="1" si="180"/>
        <v>0.69159025513023908</v>
      </c>
      <c r="AF421" s="85">
        <v>5.9780319464960454E-4</v>
      </c>
      <c r="AG421" s="85">
        <v>9.6247743709225245E-3</v>
      </c>
      <c r="AH421" s="85">
        <v>6.2348274430817051E-4</v>
      </c>
    </row>
    <row r="422" spans="1:34">
      <c r="A422" s="7">
        <f t="shared" si="157"/>
        <v>44329</v>
      </c>
      <c r="B422" s="8">
        <f t="shared" ca="1" si="166"/>
        <v>29264516.443844434</v>
      </c>
      <c r="C422" s="144">
        <f t="shared" si="158"/>
        <v>0</v>
      </c>
      <c r="D422" s="136"/>
      <c r="E422" s="136"/>
      <c r="F422" s="78">
        <f ca="1">IF(AD421&gt;1,0,IF(AE421&gt;=1,U$2,T$2))</f>
        <v>0.6</v>
      </c>
      <c r="G422" s="29">
        <f t="shared" ca="1" si="159"/>
        <v>167640.54642303474</v>
      </c>
      <c r="H422" s="8">
        <f t="shared" ca="1" si="167"/>
        <v>1190247.8796035466</v>
      </c>
      <c r="I422" s="8">
        <f t="shared" ca="1" si="168"/>
        <v>207778066.75129548</v>
      </c>
      <c r="J422" s="8">
        <f t="shared" ca="1" si="169"/>
        <v>10115.383552501813</v>
      </c>
      <c r="K422" s="12">
        <f t="shared" ca="1" si="170"/>
        <v>0.84072953634746206</v>
      </c>
      <c r="L422" s="48"/>
      <c r="M422" s="38">
        <f ca="1">IF(AND(I$2&gt;0,R415&lt;F415-0.06),0,IF(AND(N422&gt;=L$9,I$2&gt;0),0,IF(OR(AND(N422&gt;=C$1,N422&lt;D$1),N422&gt;=E$1),0,1)))</f>
        <v>0</v>
      </c>
      <c r="N422" s="178">
        <f t="shared" si="181"/>
        <v>44329</v>
      </c>
      <c r="O422" s="11">
        <f t="shared" ca="1" si="160"/>
        <v>0.61111196103322196</v>
      </c>
      <c r="P422" s="11" t="str">
        <f t="shared" si="161"/>
        <v/>
      </c>
      <c r="Q422" s="11">
        <f t="shared" ca="1" si="171"/>
        <v>0.75</v>
      </c>
      <c r="R422" s="32">
        <f t="shared" ca="1" si="172"/>
        <v>1.2985820499317978E-2</v>
      </c>
      <c r="S422" s="32">
        <v>4.9617522328564015E-4</v>
      </c>
      <c r="T422" s="32">
        <f t="shared" ca="1" si="162"/>
        <v>3.5007290576574901E-3</v>
      </c>
      <c r="U422" s="32">
        <f t="shared" si="163"/>
        <v>0.14084507042253522</v>
      </c>
      <c r="V422" s="32">
        <f t="shared" si="173"/>
        <v>0.75</v>
      </c>
      <c r="W422" s="8">
        <f t="shared" ca="1" si="164"/>
        <v>76491.920233142228</v>
      </c>
      <c r="X422" s="8">
        <f t="shared" ca="1" si="176"/>
        <v>206664310.7919251</v>
      </c>
      <c r="Y422" s="22">
        <f t="shared" ca="1" si="165"/>
        <v>0.38888803896677804</v>
      </c>
      <c r="Z422" s="8">
        <f t="shared" ca="1" si="174"/>
        <v>1190247.8796035466</v>
      </c>
      <c r="AA422" s="12">
        <f t="shared" ca="1" si="175"/>
        <v>1.1428281613311717</v>
      </c>
      <c r="AB422" s="158">
        <f t="shared" si="177"/>
        <v>225400</v>
      </c>
      <c r="AC422" s="160">
        <f t="shared" si="178"/>
        <v>1.746000000000051E-2</v>
      </c>
      <c r="AD422" s="162">
        <f t="shared" ca="1" si="179"/>
        <v>0.84095883840354313</v>
      </c>
      <c r="AE422" s="162">
        <f t="shared" ca="1" si="180"/>
        <v>0.69159025513023908</v>
      </c>
      <c r="AF422" s="85">
        <v>5.9777224816247787E-4</v>
      </c>
      <c r="AG422" s="85">
        <v>9.620116567149159E-3</v>
      </c>
      <c r="AH422" s="85">
        <v>6.2345639698115931E-4</v>
      </c>
    </row>
    <row r="423" spans="1:34">
      <c r="A423" s="7">
        <f t="shared" si="157"/>
        <v>44330</v>
      </c>
      <c r="B423" s="8">
        <f t="shared" ca="1" si="166"/>
        <v>29274583.612334952</v>
      </c>
      <c r="C423" s="144">
        <f t="shared" si="158"/>
        <v>0</v>
      </c>
      <c r="D423" s="136"/>
      <c r="E423" s="136"/>
      <c r="F423" s="78">
        <f ca="1">IF(AD422&gt;1,S$2,T$2)</f>
        <v>0.6</v>
      </c>
      <c r="G423" s="29">
        <f t="shared" ca="1" si="159"/>
        <v>166934.20502156237</v>
      </c>
      <c r="H423" s="8">
        <f t="shared" ca="1" si="167"/>
        <v>1185232.8556530927</v>
      </c>
      <c r="I423" s="8">
        <f t="shared" ca="1" si="168"/>
        <v>207849543.64757818</v>
      </c>
      <c r="J423" s="8">
        <f t="shared" ca="1" si="169"/>
        <v>10067.168490519514</v>
      </c>
      <c r="K423" s="12">
        <f t="shared" ca="1" si="170"/>
        <v>0.84027312369673079</v>
      </c>
      <c r="L423" s="48"/>
      <c r="M423" s="39">
        <f ca="1">IF(AND(I$2&gt;0,R416&lt;F416-0.1),0,IF(AND(N423&gt;=L$10,I$2&gt;0),0,IF(OR(AND(N423&gt;=C$1,N423&lt;D$1),N423&gt;=E$1),0,1)))</f>
        <v>0</v>
      </c>
      <c r="N423" s="178">
        <f t="shared" si="181"/>
        <v>44330</v>
      </c>
      <c r="O423" s="11">
        <f t="shared" ca="1" si="160"/>
        <v>0.6113221871987593</v>
      </c>
      <c r="P423" s="11" t="str">
        <f t="shared" si="161"/>
        <v/>
      </c>
      <c r="Q423" s="11">
        <f t="shared" ca="1" si="171"/>
        <v>0.75</v>
      </c>
      <c r="R423" s="32">
        <f t="shared" ca="1" si="172"/>
        <v>1.2891728814913236E-2</v>
      </c>
      <c r="S423" s="32">
        <v>4.9616490875485555E-4</v>
      </c>
      <c r="T423" s="32">
        <f t="shared" ca="1" si="162"/>
        <v>3.4859789872149784E-3</v>
      </c>
      <c r="U423" s="32">
        <f t="shared" si="163"/>
        <v>0.14084507042253522</v>
      </c>
      <c r="V423" s="32">
        <f t="shared" si="173"/>
        <v>0.75</v>
      </c>
      <c r="W423" s="8">
        <f t="shared" ca="1" si="164"/>
        <v>76118.361339499883</v>
      </c>
      <c r="X423" s="8">
        <f t="shared" ca="1" si="176"/>
        <v>206740429.15326461</v>
      </c>
      <c r="Y423" s="22">
        <f t="shared" ca="1" si="165"/>
        <v>0.3886778128012407</v>
      </c>
      <c r="Z423" s="8">
        <f t="shared" ca="1" si="174"/>
        <v>1185232.8556530927</v>
      </c>
      <c r="AA423" s="12">
        <f t="shared" ca="1" si="175"/>
        <v>1.1428281613311717</v>
      </c>
      <c r="AB423" s="158">
        <f t="shared" si="177"/>
        <v>225700</v>
      </c>
      <c r="AC423" s="160">
        <f t="shared" si="178"/>
        <v>1.7430000000000511E-2</v>
      </c>
      <c r="AD423" s="162">
        <f t="shared" ca="1" si="179"/>
        <v>0.84050133002209648</v>
      </c>
      <c r="AE423" s="162">
        <f t="shared" ca="1" si="180"/>
        <v>0.69159025513023908</v>
      </c>
      <c r="AF423" s="85">
        <v>5.9774130979044812E-4</v>
      </c>
      <c r="AG423" s="85">
        <v>9.6154710456973613E-3</v>
      </c>
      <c r="AH423" s="85">
        <v>6.234300554467016E-4</v>
      </c>
    </row>
    <row r="424" spans="1:34">
      <c r="A424" s="7">
        <f t="shared" si="157"/>
        <v>44331</v>
      </c>
      <c r="B424" s="8">
        <f t="shared" ca="1" si="166"/>
        <v>29284602.921328187</v>
      </c>
      <c r="C424" s="144">
        <f t="shared" si="158"/>
        <v>0</v>
      </c>
      <c r="D424" s="136"/>
      <c r="E424" s="136"/>
      <c r="F424" s="78">
        <f ca="1">IF(AD423&gt;1,0,IF(AE423&gt;=1,U$2,T$2))</f>
        <v>0.6</v>
      </c>
      <c r="G424" s="29">
        <f t="shared" ca="1" si="159"/>
        <v>166232.61805148813</v>
      </c>
      <c r="H424" s="8">
        <f t="shared" ca="1" si="167"/>
        <v>1180251.5881655656</v>
      </c>
      <c r="I424" s="8">
        <f t="shared" ca="1" si="168"/>
        <v>207920680.74143016</v>
      </c>
      <c r="J424" s="8">
        <f t="shared" ca="1" si="169"/>
        <v>10019.308993235622</v>
      </c>
      <c r="K424" s="12">
        <f t="shared" ca="1" si="170"/>
        <v>0.83981888654079206</v>
      </c>
      <c r="L424" s="48"/>
      <c r="M424" s="47">
        <f ca="1">IF(AND(I$2&gt;0,R417&lt;F417-0.12),0,IF(AND(N424&gt;=L$4,I$2&gt;0),0,IF(OR(AND(N424&gt;=C$1,N424&lt;D$1),N424&gt;=E$1),0,1)))</f>
        <v>0</v>
      </c>
      <c r="N424" s="178">
        <f t="shared" si="181"/>
        <v>44331</v>
      </c>
      <c r="O424" s="11">
        <f t="shared" ca="1" si="160"/>
        <v>0.6115314139453828</v>
      </c>
      <c r="P424" s="11" t="str">
        <f t="shared" si="161"/>
        <v/>
      </c>
      <c r="Q424" s="11">
        <f t="shared" ca="1" si="171"/>
        <v>0.75</v>
      </c>
      <c r="R424" s="32">
        <f t="shared" ca="1" si="172"/>
        <v>1.2798440504849462E-2</v>
      </c>
      <c r="S424" s="32">
        <v>4.9615459578222657E-4</v>
      </c>
      <c r="T424" s="32">
        <f t="shared" ca="1" si="162"/>
        <v>3.4713282004869579E-3</v>
      </c>
      <c r="U424" s="32">
        <f t="shared" si="163"/>
        <v>0.14084507042253522</v>
      </c>
      <c r="V424" s="32">
        <f t="shared" si="173"/>
        <v>0.75</v>
      </c>
      <c r="W424" s="8">
        <f t="shared" ca="1" si="164"/>
        <v>75747.061600965448</v>
      </c>
      <c r="X424" s="8">
        <f t="shared" ca="1" si="176"/>
        <v>206816176.21486557</v>
      </c>
      <c r="Y424" s="22">
        <f t="shared" ca="1" si="165"/>
        <v>0.3884685860546172</v>
      </c>
      <c r="Z424" s="8">
        <f t="shared" ca="1" si="174"/>
        <v>1180251.5881655656</v>
      </c>
      <c r="AA424" s="12">
        <f t="shared" ca="1" si="175"/>
        <v>1.1428281613311717</v>
      </c>
      <c r="AB424" s="158">
        <f t="shared" si="177"/>
        <v>226000</v>
      </c>
      <c r="AC424" s="160">
        <f t="shared" si="178"/>
        <v>1.7400000000000512E-2</v>
      </c>
      <c r="AD424" s="162">
        <f t="shared" ca="1" si="179"/>
        <v>0.84004600511876149</v>
      </c>
      <c r="AE424" s="162">
        <f t="shared" ca="1" si="180"/>
        <v>0.69159025513023908</v>
      </c>
      <c r="AF424" s="85">
        <v>5.977103795311372E-4</v>
      </c>
      <c r="AG424" s="85">
        <v>9.6108377563513155E-3</v>
      </c>
      <c r="AH424" s="85">
        <v>6.2340371970282524E-4</v>
      </c>
    </row>
    <row r="425" spans="1:34">
      <c r="A425" s="7">
        <f t="shared" si="157"/>
        <v>44332</v>
      </c>
      <c r="B425" s="8">
        <f t="shared" ca="1" si="166"/>
        <v>29294574.727913812</v>
      </c>
      <c r="C425" s="144">
        <f t="shared" si="158"/>
        <v>0</v>
      </c>
      <c r="D425" s="136"/>
      <c r="E425" s="136"/>
      <c r="F425" s="78">
        <f ca="1">IF(AD424&gt;1,0,IF(AE424&gt;=1,U$2,T$2))</f>
        <v>0.6</v>
      </c>
      <c r="G425" s="29">
        <f t="shared" ca="1" si="159"/>
        <v>165535.82441162586</v>
      </c>
      <c r="H425" s="8">
        <f t="shared" ca="1" si="167"/>
        <v>1175304.3533225434</v>
      </c>
      <c r="I425" s="8">
        <f t="shared" ca="1" si="168"/>
        <v>207991480.5681881</v>
      </c>
      <c r="J425" s="8">
        <f t="shared" ca="1" si="169"/>
        <v>9971.8065856258236</v>
      </c>
      <c r="K425" s="12">
        <f t="shared" ca="1" si="170"/>
        <v>0.83936680883633685</v>
      </c>
      <c r="L425" s="48"/>
      <c r="M425" s="46">
        <f ca="1">IF(AND(I$2&gt;0,R418&lt;F418-0.12),0,IF(AND(N425&gt;=L$5,I$2&gt;0),0,IF(OR(AND(N425&gt;=C$1,N425&lt;D$1),N425&gt;=E$1),0,1)))</f>
        <v>0</v>
      </c>
      <c r="N425" s="178">
        <f t="shared" si="181"/>
        <v>44332</v>
      </c>
      <c r="O425" s="11">
        <f t="shared" ca="1" si="160"/>
        <v>0.611739648729965</v>
      </c>
      <c r="P425" s="11" t="str">
        <f t="shared" si="161"/>
        <v/>
      </c>
      <c r="Q425" s="11">
        <f t="shared" ca="1" si="171"/>
        <v>0.75</v>
      </c>
      <c r="R425" s="32">
        <f t="shared" ca="1" si="172"/>
        <v>1.2705953468979346E-2</v>
      </c>
      <c r="S425" s="32">
        <v>4.9614428436741472E-4</v>
      </c>
      <c r="T425" s="32">
        <f t="shared" ca="1" si="162"/>
        <v>3.4567775097721866E-3</v>
      </c>
      <c r="U425" s="32">
        <f t="shared" si="163"/>
        <v>0.14084507042253522</v>
      </c>
      <c r="V425" s="32">
        <f t="shared" si="173"/>
        <v>0.75</v>
      </c>
      <c r="W425" s="8">
        <f t="shared" ca="1" si="164"/>
        <v>75378.050859067807</v>
      </c>
      <c r="X425" s="8">
        <f t="shared" ca="1" si="176"/>
        <v>206891554.26572463</v>
      </c>
      <c r="Y425" s="22">
        <f t="shared" ca="1" si="165"/>
        <v>0.388260351270035</v>
      </c>
      <c r="Z425" s="8">
        <f t="shared" ca="1" si="174"/>
        <v>1175304.3533225434</v>
      </c>
      <c r="AA425" s="12">
        <f t="shared" ca="1" si="175"/>
        <v>1.1428281613311717</v>
      </c>
      <c r="AB425" s="158">
        <f t="shared" si="177"/>
        <v>226300</v>
      </c>
      <c r="AC425" s="160">
        <f t="shared" si="178"/>
        <v>1.7370000000000514E-2</v>
      </c>
      <c r="AD425" s="162">
        <f t="shared" ca="1" si="179"/>
        <v>0.83959284768856446</v>
      </c>
      <c r="AE425" s="162">
        <f t="shared" ca="1" si="180"/>
        <v>0.69159025513023908</v>
      </c>
      <c r="AF425" s="85">
        <v>5.9767945738205318E-4</v>
      </c>
      <c r="AG425" s="85">
        <v>9.6062166491823822E-3</v>
      </c>
      <c r="AH425" s="85">
        <v>6.2337738974755871E-4</v>
      </c>
    </row>
    <row r="426" spans="1:34">
      <c r="A426" s="7">
        <f t="shared" si="157"/>
        <v>44333</v>
      </c>
      <c r="B426" s="8">
        <f t="shared" ca="1" si="166"/>
        <v>29304499.390534133</v>
      </c>
      <c r="C426" s="144">
        <f t="shared" si="158"/>
        <v>0</v>
      </c>
      <c r="D426" s="136"/>
      <c r="E426" s="136"/>
      <c r="F426" s="78">
        <f ca="1">IF(AD425&gt;1,S$2,T$2)</f>
        <v>0.6</v>
      </c>
      <c r="G426" s="29">
        <f t="shared" ca="1" si="159"/>
        <v>164843.8601503869</v>
      </c>
      <c r="H426" s="8">
        <f t="shared" ca="1" si="167"/>
        <v>1170391.4070677469</v>
      </c>
      <c r="I426" s="8">
        <f t="shared" ca="1" si="168"/>
        <v>208061945.67279238</v>
      </c>
      <c r="J426" s="8">
        <f t="shared" ca="1" si="169"/>
        <v>9924.6626203198994</v>
      </c>
      <c r="K426" s="12">
        <f t="shared" ca="1" si="170"/>
        <v>0.83891687447124796</v>
      </c>
      <c r="L426" s="48"/>
      <c r="M426" s="38">
        <f ca="1">IF(AND(I$2&gt;0,R419&lt;F419),0,IF(AND(N426&gt;=L$6,I$2&gt;0),0,IF(OR(AND(N426&gt;=C$1,N426&lt;D$1),N426&gt;=E$1),0,1)))</f>
        <v>0</v>
      </c>
      <c r="N426" s="178">
        <f t="shared" si="181"/>
        <v>44333</v>
      </c>
      <c r="O426" s="11">
        <f t="shared" ca="1" si="160"/>
        <v>0.61194689903762467</v>
      </c>
      <c r="P426" s="11" t="str">
        <f t="shared" si="161"/>
        <v/>
      </c>
      <c r="Q426" s="11">
        <f t="shared" ca="1" si="171"/>
        <v>0.75</v>
      </c>
      <c r="R426" s="32">
        <f t="shared" ca="1" si="172"/>
        <v>1.2614265379557784E-2</v>
      </c>
      <c r="S426" s="32">
        <v>4.9613397451008184E-4</v>
      </c>
      <c r="T426" s="32">
        <f t="shared" ca="1" si="162"/>
        <v>3.4423276678463141E-3</v>
      </c>
      <c r="U426" s="32">
        <f t="shared" si="163"/>
        <v>0.14084507042253522</v>
      </c>
      <c r="V426" s="32">
        <f t="shared" si="173"/>
        <v>0.75</v>
      </c>
      <c r="W426" s="8">
        <f t="shared" ca="1" si="164"/>
        <v>75011.357307298298</v>
      </c>
      <c r="X426" s="8">
        <f t="shared" ca="1" si="176"/>
        <v>206966565.62303191</v>
      </c>
      <c r="Y426" s="22">
        <f t="shared" ca="1" si="165"/>
        <v>0.38805310096237533</v>
      </c>
      <c r="Z426" s="8">
        <f t="shared" ca="1" si="174"/>
        <v>1170391.4070677469</v>
      </c>
      <c r="AA426" s="12">
        <f t="shared" ca="1" si="175"/>
        <v>1.1428281613311717</v>
      </c>
      <c r="AB426" s="158">
        <f t="shared" si="177"/>
        <v>226600</v>
      </c>
      <c r="AC426" s="160">
        <f t="shared" si="178"/>
        <v>1.7340000000000515E-2</v>
      </c>
      <c r="AD426" s="162">
        <f t="shared" ca="1" si="179"/>
        <v>0.83914184165379235</v>
      </c>
      <c r="AE426" s="162">
        <f t="shared" ca="1" si="180"/>
        <v>0.69159025513023908</v>
      </c>
      <c r="AF426" s="85">
        <v>5.976485433406046E-4</v>
      </c>
      <c r="AG426" s="85">
        <v>9.6016076745469667E-3</v>
      </c>
      <c r="AH426" s="85">
        <v>6.2335106557893179E-4</v>
      </c>
    </row>
    <row r="427" spans="1:34">
      <c r="A427" s="7">
        <f t="shared" si="157"/>
        <v>44334</v>
      </c>
      <c r="B427" s="8">
        <f t="shared" ca="1" si="166"/>
        <v>29314377.26881507</v>
      </c>
      <c r="C427" s="144">
        <f t="shared" si="158"/>
        <v>0</v>
      </c>
      <c r="D427" s="136"/>
      <c r="E427" s="136"/>
      <c r="F427" s="78">
        <f ca="1">IF(AD426&gt;1,0,IF(AE426&gt;=1,U$2,T$2))</f>
        <v>0.6</v>
      </c>
      <c r="G427" s="29">
        <f t="shared" ca="1" si="159"/>
        <v>164156.75852888895</v>
      </c>
      <c r="H427" s="8">
        <f t="shared" ca="1" si="167"/>
        <v>1165512.9855551114</v>
      </c>
      <c r="I427" s="8">
        <f t="shared" ca="1" si="168"/>
        <v>208132078.60858703</v>
      </c>
      <c r="J427" s="8">
        <f t="shared" ca="1" si="169"/>
        <v>9877.8782809384338</v>
      </c>
      <c r="K427" s="12">
        <f t="shared" ca="1" si="170"/>
        <v>0.83846906727237647</v>
      </c>
      <c r="L427" s="48"/>
      <c r="M427" s="38">
        <f ca="1">IF(AND(I$2&gt;0,R420&lt;F420-0.02),0,IF(AND(N427&gt;=L$7,I$2&gt;0),0,IF(OR(AND(N427&gt;=C$1,N427&lt;D$1),N427&gt;=E$1),0,1)))</f>
        <v>0</v>
      </c>
      <c r="N427" s="178">
        <f t="shared" si="181"/>
        <v>44334</v>
      </c>
      <c r="O427" s="11">
        <f t="shared" ca="1" si="160"/>
        <v>0.61215317237819711</v>
      </c>
      <c r="P427" s="11" t="str">
        <f t="shared" si="161"/>
        <v/>
      </c>
      <c r="Q427" s="11">
        <f t="shared" ca="1" si="171"/>
        <v>0.75</v>
      </c>
      <c r="R427" s="32">
        <f t="shared" ca="1" si="172"/>
        <v>1.2523373689445361E-2</v>
      </c>
      <c r="S427" s="32">
        <v>4.9612366620988978E-4</v>
      </c>
      <c r="T427" s="32">
        <f t="shared" ca="1" si="162"/>
        <v>3.4279793692797394E-3</v>
      </c>
      <c r="U427" s="32">
        <f t="shared" si="163"/>
        <v>0.14084507042253522</v>
      </c>
      <c r="V427" s="32">
        <f t="shared" si="173"/>
        <v>0.75</v>
      </c>
      <c r="W427" s="8">
        <f t="shared" ca="1" si="164"/>
        <v>74647.007443255599</v>
      </c>
      <c r="X427" s="8">
        <f t="shared" ca="1" si="176"/>
        <v>207041212.63047516</v>
      </c>
      <c r="Y427" s="22">
        <f t="shared" ca="1" si="165"/>
        <v>0.38784682762180289</v>
      </c>
      <c r="Z427" s="8">
        <f t="shared" ca="1" si="174"/>
        <v>1165512.9855551114</v>
      </c>
      <c r="AA427" s="12">
        <f t="shared" ca="1" si="175"/>
        <v>1.1428281613311717</v>
      </c>
      <c r="AB427" s="158">
        <f t="shared" si="177"/>
        <v>226900</v>
      </c>
      <c r="AC427" s="160">
        <f t="shared" si="178"/>
        <v>1.7310000000000516E-2</v>
      </c>
      <c r="AD427" s="162">
        <f t="shared" ca="1" si="179"/>
        <v>0.83869297087181227</v>
      </c>
      <c r="AE427" s="162">
        <f t="shared" ca="1" si="180"/>
        <v>0.69159025513023908</v>
      </c>
      <c r="AF427" s="85">
        <v>5.9761763740411305E-4</v>
      </c>
      <c r="AG427" s="85">
        <v>9.5970107830844233E-3</v>
      </c>
      <c r="AH427" s="85">
        <v>6.233247471949747E-4</v>
      </c>
    </row>
    <row r="428" spans="1:34">
      <c r="A428" s="7">
        <f t="shared" si="157"/>
        <v>44335</v>
      </c>
      <c r="B428" s="8">
        <f t="shared" ca="1" si="166"/>
        <v>29324208.723401513</v>
      </c>
      <c r="C428" s="144">
        <f t="shared" si="158"/>
        <v>0</v>
      </c>
      <c r="D428" s="136"/>
      <c r="E428" s="136"/>
      <c r="F428" s="78">
        <f ca="1">IF(AD427&gt;1,S$2,T$2)</f>
        <v>0.6</v>
      </c>
      <c r="G428" s="29">
        <f t="shared" ca="1" si="159"/>
        <v>163474.55009515313</v>
      </c>
      <c r="H428" s="8">
        <f t="shared" ca="1" si="167"/>
        <v>1160669.3056755872</v>
      </c>
      <c r="I428" s="8">
        <f t="shared" ca="1" si="168"/>
        <v>208201881.93615076</v>
      </c>
      <c r="J428" s="8">
        <f t="shared" ca="1" si="169"/>
        <v>9831.4545864410175</v>
      </c>
      <c r="K428" s="12">
        <f t="shared" ca="1" si="170"/>
        <v>0.83802337101316859</v>
      </c>
      <c r="L428" s="48"/>
      <c r="M428" s="38">
        <f ca="1">IF(AND(I$2&gt;0,R421&lt;F421-0.04),0,IF(AND(N428&gt;=L$8,I$2&gt;0),0,IF(OR(AND(N428&gt;=C$1,N428&lt;D$1),N428&gt;=E$1),0,1)))</f>
        <v>0</v>
      </c>
      <c r="N428" s="178">
        <f t="shared" si="181"/>
        <v>44335</v>
      </c>
      <c r="O428" s="11">
        <f t="shared" ca="1" si="160"/>
        <v>0.61235847628279638</v>
      </c>
      <c r="P428" s="11" t="str">
        <f t="shared" si="161"/>
        <v/>
      </c>
      <c r="Q428" s="11">
        <f t="shared" ca="1" si="171"/>
        <v>0.75</v>
      </c>
      <c r="R428" s="32">
        <f t="shared" ca="1" si="172"/>
        <v>1.2433275641040187E-2</v>
      </c>
      <c r="S428" s="32">
        <v>4.9611335946650047E-4</v>
      </c>
      <c r="T428" s="32">
        <f t="shared" ca="1" si="162"/>
        <v>3.4137332519870211E-3</v>
      </c>
      <c r="U428" s="32">
        <f t="shared" si="163"/>
        <v>0.14084507042253522</v>
      </c>
      <c r="V428" s="32">
        <f t="shared" si="173"/>
        <v>0.75</v>
      </c>
      <c r="W428" s="8">
        <f t="shared" ca="1" si="164"/>
        <v>74285.026064483274</v>
      </c>
      <c r="X428" s="8">
        <f t="shared" ca="1" si="176"/>
        <v>207115497.65653965</v>
      </c>
      <c r="Y428" s="22">
        <f t="shared" ca="1" si="165"/>
        <v>0.38764152371720362</v>
      </c>
      <c r="Z428" s="8">
        <f t="shared" ca="1" si="174"/>
        <v>1160669.3056755872</v>
      </c>
      <c r="AA428" s="12">
        <f t="shared" ca="1" si="175"/>
        <v>1.1428281613311717</v>
      </c>
      <c r="AB428" s="158">
        <f t="shared" si="177"/>
        <v>227200</v>
      </c>
      <c r="AC428" s="160">
        <f t="shared" si="178"/>
        <v>1.7280000000000517E-2</v>
      </c>
      <c r="AD428" s="162">
        <f t="shared" ca="1" si="179"/>
        <v>0.83824621914277253</v>
      </c>
      <c r="AE428" s="162">
        <f t="shared" ca="1" si="180"/>
        <v>0.69159025513023908</v>
      </c>
      <c r="AF428" s="85">
        <v>5.9758673956982389E-4</v>
      </c>
      <c r="AG428" s="85">
        <v>9.5924259257149577E-3</v>
      </c>
      <c r="AH428" s="85">
        <v>6.2329843459371919E-4</v>
      </c>
    </row>
    <row r="429" spans="1:34">
      <c r="A429" s="7">
        <f t="shared" si="157"/>
        <v>44336</v>
      </c>
      <c r="B429" s="8">
        <f t="shared" ca="1" si="166"/>
        <v>29333994.115797628</v>
      </c>
      <c r="C429" s="144">
        <f t="shared" si="158"/>
        <v>0</v>
      </c>
      <c r="D429" s="136"/>
      <c r="E429" s="136"/>
      <c r="F429" s="78">
        <f ca="1">IF(AD428&gt;1,0,IF(AE428&gt;=1,U$2,T$2))</f>
        <v>0.6</v>
      </c>
      <c r="G429" s="29">
        <f t="shared" ca="1" si="159"/>
        <v>162797.26276387551</v>
      </c>
      <c r="H429" s="8">
        <f t="shared" ca="1" si="167"/>
        <v>1155860.565623516</v>
      </c>
      <c r="I429" s="8">
        <f t="shared" ca="1" si="168"/>
        <v>208271358.22216317</v>
      </c>
      <c r="J429" s="8">
        <f t="shared" ca="1" si="169"/>
        <v>9785.392396114381</v>
      </c>
      <c r="K429" s="12">
        <f t="shared" ca="1" si="170"/>
        <v>0.83757976942109325</v>
      </c>
      <c r="L429" s="48"/>
      <c r="M429" s="38">
        <f ca="1">IF(AND(I$2&gt;0,R422&lt;F422-0.06),0,IF(AND(N429&gt;=L$9,I$2&gt;0),0,IF(OR(AND(N429&gt;=C$1,N429&lt;D$1),N429&gt;=E$1),0,1)))</f>
        <v>0</v>
      </c>
      <c r="N429" s="178">
        <f t="shared" si="181"/>
        <v>44336</v>
      </c>
      <c r="O429" s="11">
        <f t="shared" ca="1" si="160"/>
        <v>0.61256281830047987</v>
      </c>
      <c r="P429" s="11" t="str">
        <f t="shared" si="161"/>
        <v/>
      </c>
      <c r="Q429" s="11">
        <f t="shared" ca="1" si="171"/>
        <v>0.75</v>
      </c>
      <c r="R429" s="32">
        <f t="shared" ca="1" si="172"/>
        <v>1.234396827550302E-2</v>
      </c>
      <c r="S429" s="32">
        <v>4.9610305427957586E-4</v>
      </c>
      <c r="T429" s="32">
        <f t="shared" ca="1" si="162"/>
        <v>3.399589898892694E-3</v>
      </c>
      <c r="U429" s="32">
        <f t="shared" si="163"/>
        <v>0.14084507042253522</v>
      </c>
      <c r="V429" s="32">
        <f t="shared" si="173"/>
        <v>0.75</v>
      </c>
      <c r="W429" s="8">
        <f t="shared" ca="1" si="164"/>
        <v>73925.436299720663</v>
      </c>
      <c r="X429" s="8">
        <f t="shared" ca="1" si="176"/>
        <v>207189423.09283936</v>
      </c>
      <c r="Y429" s="22">
        <f t="shared" ca="1" si="165"/>
        <v>0.38743718169952013</v>
      </c>
      <c r="Z429" s="8">
        <f t="shared" ca="1" si="174"/>
        <v>1155860.565623516</v>
      </c>
      <c r="AA429" s="12">
        <f t="shared" ca="1" si="175"/>
        <v>1.1428281613311717</v>
      </c>
      <c r="AB429" s="158">
        <f t="shared" si="177"/>
        <v>227500</v>
      </c>
      <c r="AC429" s="160">
        <f t="shared" si="178"/>
        <v>1.7250000000000518E-2</v>
      </c>
      <c r="AD429" s="162">
        <f t="shared" ca="1" si="179"/>
        <v>0.83780157021713086</v>
      </c>
      <c r="AE429" s="162">
        <f t="shared" ca="1" si="180"/>
        <v>0.69159025513023908</v>
      </c>
      <c r="AF429" s="85">
        <v>5.9755584983491581E-4</v>
      </c>
      <c r="AG429" s="85">
        <v>9.587853053637586E-3</v>
      </c>
      <c r="AH429" s="85">
        <v>6.2327212777319742E-4</v>
      </c>
    </row>
    <row r="430" spans="1:34">
      <c r="A430" s="7">
        <f t="shared" si="157"/>
        <v>44337</v>
      </c>
      <c r="B430" s="8">
        <f t="shared" ca="1" si="166"/>
        <v>29343733.808212496</v>
      </c>
      <c r="C430" s="144">
        <f t="shared" si="158"/>
        <v>0</v>
      </c>
      <c r="D430" s="136"/>
      <c r="E430" s="136"/>
      <c r="F430" s="78">
        <f ca="1">IF(AD429&gt;1,S$2,T$2)</f>
        <v>0.6</v>
      </c>
      <c r="G430" s="29">
        <f t="shared" ca="1" si="159"/>
        <v>162124.92189709269</v>
      </c>
      <c r="H430" s="8">
        <f t="shared" ca="1" si="167"/>
        <v>1151086.945469358</v>
      </c>
      <c r="I430" s="8">
        <f t="shared" ca="1" si="168"/>
        <v>208340510.03830874</v>
      </c>
      <c r="J430" s="8">
        <f t="shared" ca="1" si="169"/>
        <v>9739.6924148679991</v>
      </c>
      <c r="K430" s="12">
        <f t="shared" ca="1" si="170"/>
        <v>0.83713824618484867</v>
      </c>
      <c r="L430" s="48"/>
      <c r="M430" s="39">
        <f ca="1">IF(AND(I$2&gt;0,R423&lt;F423-0.1),0,IF(AND(N430&gt;=L$10,I$2&gt;0),0,IF(OR(AND(N430&gt;=C$1,N430&lt;D$1),N430&gt;=E$1),0,1)))</f>
        <v>0</v>
      </c>
      <c r="N430" s="178">
        <f t="shared" si="181"/>
        <v>44337</v>
      </c>
      <c r="O430" s="11">
        <f t="shared" ca="1" si="160"/>
        <v>0.61276620599502574</v>
      </c>
      <c r="P430" s="11" t="str">
        <f t="shared" si="161"/>
        <v/>
      </c>
      <c r="Q430" s="11">
        <f t="shared" ca="1" si="171"/>
        <v>0.75</v>
      </c>
      <c r="R430" s="32">
        <f t="shared" ca="1" si="172"/>
        <v>1.2255448441914049E-2</v>
      </c>
      <c r="S430" s="32">
        <v>4.9609275064877822E-4</v>
      </c>
      <c r="T430" s="32">
        <f t="shared" ca="1" si="162"/>
        <v>3.3855498396157587E-3</v>
      </c>
      <c r="U430" s="32">
        <f t="shared" si="163"/>
        <v>0.14084507042253522</v>
      </c>
      <c r="V430" s="32">
        <f t="shared" si="173"/>
        <v>0.75</v>
      </c>
      <c r="W430" s="8">
        <f t="shared" ca="1" si="164"/>
        <v>73568.259666289159</v>
      </c>
      <c r="X430" s="8">
        <f t="shared" ca="1" si="176"/>
        <v>207262991.35250565</v>
      </c>
      <c r="Y430" s="22">
        <f t="shared" ca="1" si="165"/>
        <v>0.38723379400497426</v>
      </c>
      <c r="Z430" s="8">
        <f t="shared" ca="1" si="174"/>
        <v>1151086.945469358</v>
      </c>
      <c r="AA430" s="12">
        <f t="shared" ca="1" si="175"/>
        <v>1.1428281613311717</v>
      </c>
      <c r="AB430" s="158">
        <f t="shared" si="177"/>
        <v>227800</v>
      </c>
      <c r="AC430" s="160">
        <f t="shared" si="178"/>
        <v>1.722000000000052E-2</v>
      </c>
      <c r="AD430" s="162">
        <f t="shared" ca="1" si="179"/>
        <v>0.8373590078029709</v>
      </c>
      <c r="AE430" s="162">
        <f t="shared" ca="1" si="180"/>
        <v>0.69159025513023908</v>
      </c>
      <c r="AF430" s="85">
        <v>5.9752496819650929E-4</v>
      </c>
      <c r="AG430" s="85">
        <v>9.5832921183280594E-3</v>
      </c>
      <c r="AH430" s="85">
        <v>6.2324582673144299E-4</v>
      </c>
    </row>
    <row r="431" spans="1:34">
      <c r="A431" s="7">
        <f t="shared" si="157"/>
        <v>44338</v>
      </c>
      <c r="B431" s="8">
        <f t="shared" ca="1" si="166"/>
        <v>29353428.163411051</v>
      </c>
      <c r="C431" s="144">
        <f t="shared" si="158"/>
        <v>0</v>
      </c>
      <c r="D431" s="136"/>
      <c r="E431" s="136"/>
      <c r="F431" s="78">
        <f ca="1">IF(AD430&gt;1,0,IF(AE430&gt;=1,U$2,T$2))</f>
        <v>0.6</v>
      </c>
      <c r="G431" s="29">
        <f t="shared" ca="1" si="159"/>
        <v>161457.55038208709</v>
      </c>
      <c r="H431" s="8">
        <f t="shared" ca="1" si="167"/>
        <v>1146348.6077128183</v>
      </c>
      <c r="I431" s="8">
        <f t="shared" ca="1" si="168"/>
        <v>208409339.96021849</v>
      </c>
      <c r="J431" s="8">
        <f t="shared" ca="1" si="169"/>
        <v>9694.3551985562681</v>
      </c>
      <c r="K431" s="12">
        <f t="shared" ca="1" si="170"/>
        <v>0.83669878496132644</v>
      </c>
      <c r="L431" s="48"/>
      <c r="M431" s="47">
        <f ca="1">IF(AND(I$2&gt;0,R424&lt;F424-0.12),0,IF(AND(N431&gt;=L$4,I$2&gt;0),0,IF(OR(AND(N431&gt;=C$1,N431&lt;D$1),N431&gt;=E$1),0,1)))</f>
        <v>0</v>
      </c>
      <c r="N431" s="178">
        <f t="shared" si="181"/>
        <v>44338</v>
      </c>
      <c r="O431" s="11">
        <f t="shared" ca="1" si="160"/>
        <v>0.61296864694181907</v>
      </c>
      <c r="P431" s="11" t="str">
        <f t="shared" si="161"/>
        <v/>
      </c>
      <c r="Q431" s="11">
        <f t="shared" ca="1" si="171"/>
        <v>0.75</v>
      </c>
      <c r="R431" s="32">
        <f t="shared" ca="1" si="172"/>
        <v>1.2167712806085758E-2</v>
      </c>
      <c r="S431" s="32">
        <v>4.9608244857376983E-4</v>
      </c>
      <c r="T431" s="32">
        <f t="shared" ca="1" si="162"/>
        <v>3.3716135520965246E-3</v>
      </c>
      <c r="U431" s="32">
        <f t="shared" si="163"/>
        <v>0.14084507042253522</v>
      </c>
      <c r="V431" s="32">
        <f t="shared" si="173"/>
        <v>0.75</v>
      </c>
      <c r="W431" s="8">
        <f t="shared" ca="1" si="164"/>
        <v>73213.516143677203</v>
      </c>
      <c r="X431" s="8">
        <f t="shared" ca="1" si="176"/>
        <v>207336204.86864933</v>
      </c>
      <c r="Y431" s="22">
        <f t="shared" ca="1" si="165"/>
        <v>0.38703135305818093</v>
      </c>
      <c r="Z431" s="8">
        <f t="shared" ca="1" si="174"/>
        <v>1146348.6077128183</v>
      </c>
      <c r="AA431" s="12">
        <f t="shared" ca="1" si="175"/>
        <v>1.1428281613311717</v>
      </c>
      <c r="AB431" s="158">
        <f t="shared" si="177"/>
        <v>228100</v>
      </c>
      <c r="AC431" s="160">
        <f t="shared" si="178"/>
        <v>1.7190000000000521E-2</v>
      </c>
      <c r="AD431" s="162">
        <f t="shared" ca="1" si="179"/>
        <v>0.83691851557308761</v>
      </c>
      <c r="AE431" s="162">
        <f t="shared" ca="1" si="180"/>
        <v>0.69159025513023908</v>
      </c>
      <c r="AF431" s="85">
        <v>5.9749409465167404E-4</v>
      </c>
      <c r="AG431" s="85">
        <v>9.5787430715368604E-3</v>
      </c>
      <c r="AH431" s="85">
        <v>6.2321953146649001E-4</v>
      </c>
    </row>
    <row r="432" spans="1:34">
      <c r="A432" s="7">
        <f t="shared" si="157"/>
        <v>44339</v>
      </c>
      <c r="B432" s="8">
        <f t="shared" ca="1" si="166"/>
        <v>29363077.544570159</v>
      </c>
      <c r="C432" s="144">
        <f t="shared" si="158"/>
        <v>0</v>
      </c>
      <c r="D432" s="136"/>
      <c r="E432" s="136"/>
      <c r="F432" s="78">
        <f ca="1">IF(AD431&gt;1,0,IF(AE431&gt;=1,U$2,T$2))</f>
        <v>0.6</v>
      </c>
      <c r="G432" s="29">
        <f t="shared" ca="1" si="159"/>
        <v>160795.16870405833</v>
      </c>
      <c r="H432" s="8">
        <f t="shared" ca="1" si="167"/>
        <v>1141645.6977988142</v>
      </c>
      <c r="I432" s="8">
        <f t="shared" ca="1" si="168"/>
        <v>208477850.56644815</v>
      </c>
      <c r="J432" s="8">
        <f t="shared" ca="1" si="169"/>
        <v>9649.381159108887</v>
      </c>
      <c r="K432" s="12">
        <f t="shared" ca="1" si="170"/>
        <v>0.8362613693823383</v>
      </c>
      <c r="L432" s="48"/>
      <c r="M432" s="46">
        <f ca="1">IF(AND(I$2&gt;0,R425&lt;F425-0.12),0,IF(AND(N432&gt;=L$5,I$2&gt;0),0,IF(OR(AND(N432&gt;=C$1,N432&lt;D$1),N432&gt;=E$1),0,1)))</f>
        <v>0</v>
      </c>
      <c r="N432" s="178">
        <f t="shared" si="181"/>
        <v>44339</v>
      </c>
      <c r="O432" s="11">
        <f t="shared" ca="1" si="160"/>
        <v>0.61317014872484754</v>
      </c>
      <c r="P432" s="11" t="str">
        <f t="shared" si="161"/>
        <v/>
      </c>
      <c r="Q432" s="11">
        <f t="shared" ca="1" si="171"/>
        <v>0.75</v>
      </c>
      <c r="R432" s="32">
        <f t="shared" ca="1" si="172"/>
        <v>1.2080757858851685E-2</v>
      </c>
      <c r="S432" s="32">
        <v>4.9607214805421306E-4</v>
      </c>
      <c r="T432" s="32">
        <f t="shared" ca="1" si="162"/>
        <v>3.3577814641141592E-3</v>
      </c>
      <c r="U432" s="32">
        <f t="shared" si="163"/>
        <v>0.14084507042253522</v>
      </c>
      <c r="V432" s="32">
        <f t="shared" si="173"/>
        <v>0.75</v>
      </c>
      <c r="W432" s="8">
        <f t="shared" ca="1" si="164"/>
        <v>72861.224253203152</v>
      </c>
      <c r="X432" s="8">
        <f t="shared" ca="1" si="176"/>
        <v>207409066.09290254</v>
      </c>
      <c r="Y432" s="22">
        <f t="shared" ca="1" si="165"/>
        <v>0.38682985127515246</v>
      </c>
      <c r="Z432" s="8">
        <f t="shared" ca="1" si="174"/>
        <v>1141645.6977988142</v>
      </c>
      <c r="AA432" s="12">
        <f t="shared" ca="1" si="175"/>
        <v>1.1428281613311717</v>
      </c>
      <c r="AB432" s="158">
        <f t="shared" si="177"/>
        <v>228400</v>
      </c>
      <c r="AC432" s="160">
        <f t="shared" si="178"/>
        <v>1.7160000000000522E-2</v>
      </c>
      <c r="AD432" s="162">
        <f t="shared" ca="1" si="179"/>
        <v>0.83648007717183237</v>
      </c>
      <c r="AE432" s="162">
        <f t="shared" ca="1" si="180"/>
        <v>0.69159025513023908</v>
      </c>
      <c r="AF432" s="85">
        <v>5.9746322919743524E-4</v>
      </c>
      <c r="AG432" s="85">
        <v>9.5742058652871793E-3</v>
      </c>
      <c r="AH432" s="85">
        <v>6.2319324197637369E-4</v>
      </c>
    </row>
    <row r="433" spans="1:34">
      <c r="A433" s="7">
        <f t="shared" si="157"/>
        <v>44340</v>
      </c>
      <c r="B433" s="8">
        <f t="shared" ca="1" si="166"/>
        <v>29372682.315139484</v>
      </c>
      <c r="C433" s="144">
        <f t="shared" si="158"/>
        <v>0</v>
      </c>
      <c r="D433" s="136"/>
      <c r="E433" s="136"/>
      <c r="F433" s="78">
        <f ca="1">IF(AD432&gt;1,S$2,T$2)</f>
        <v>0.6</v>
      </c>
      <c r="G433" s="29">
        <f t="shared" ca="1" si="159"/>
        <v>160137.79501236664</v>
      </c>
      <c r="H433" s="8">
        <f t="shared" ca="1" si="167"/>
        <v>1136978.3445878031</v>
      </c>
      <c r="I433" s="8">
        <f t="shared" ca="1" si="168"/>
        <v>208546044.43749034</v>
      </c>
      <c r="J433" s="8">
        <f t="shared" ca="1" si="169"/>
        <v>9604.7705693228527</v>
      </c>
      <c r="K433" s="12">
        <f t="shared" ca="1" si="170"/>
        <v>0.83582598306110922</v>
      </c>
      <c r="L433" s="48"/>
      <c r="M433" s="38">
        <f ca="1">IF(AND(I$2&gt;0,R426&lt;F426),0,IF(AND(N433&gt;=L$6,I$2&gt;0),0,IF(OR(AND(N433&gt;=C$1,N433&lt;D$1),N433&gt;=E$1),0,1)))</f>
        <v>0</v>
      </c>
      <c r="N433" s="178">
        <f t="shared" si="181"/>
        <v>44340</v>
      </c>
      <c r="O433" s="11">
        <f t="shared" ca="1" si="160"/>
        <v>0.61337071893379513</v>
      </c>
      <c r="P433" s="11" t="str">
        <f t="shared" si="161"/>
        <v/>
      </c>
      <c r="Q433" s="11">
        <f t="shared" ca="1" si="171"/>
        <v>0.75</v>
      </c>
      <c r="R433" s="32">
        <f t="shared" ca="1" si="172"/>
        <v>1.1994579923751308E-2</v>
      </c>
      <c r="S433" s="32">
        <v>4.9606184908977007E-4</v>
      </c>
      <c r="T433" s="32">
        <f t="shared" ca="1" si="162"/>
        <v>3.3440539546700093E-3</v>
      </c>
      <c r="U433" s="32">
        <f t="shared" si="163"/>
        <v>0.14084507042253522</v>
      </c>
      <c r="V433" s="32">
        <f t="shared" si="173"/>
        <v>0.75</v>
      </c>
      <c r="W433" s="8">
        <f t="shared" ca="1" si="164"/>
        <v>72511.40113408491</v>
      </c>
      <c r="X433" s="8">
        <f t="shared" ca="1" si="176"/>
        <v>207481577.49403661</v>
      </c>
      <c r="Y433" s="22">
        <f t="shared" ca="1" si="165"/>
        <v>0.38662928106620487</v>
      </c>
      <c r="Z433" s="8">
        <f t="shared" ca="1" si="174"/>
        <v>1136978.3445878031</v>
      </c>
      <c r="AA433" s="12">
        <f t="shared" ca="1" si="175"/>
        <v>1.1428281613311717</v>
      </c>
      <c r="AB433" s="158">
        <f t="shared" si="177"/>
        <v>228700</v>
      </c>
      <c r="AC433" s="160">
        <f t="shared" si="178"/>
        <v>1.7130000000000523E-2</v>
      </c>
      <c r="AD433" s="162">
        <f t="shared" ca="1" si="179"/>
        <v>0.83604367622172382</v>
      </c>
      <c r="AE433" s="162">
        <f t="shared" ca="1" si="180"/>
        <v>0.69159025513023908</v>
      </c>
      <c r="AF433" s="85">
        <v>5.9743237183077945E-4</v>
      </c>
      <c r="AG433" s="85">
        <v>9.5696804518729337E-3</v>
      </c>
      <c r="AH433" s="85">
        <v>6.231669582591299E-4</v>
      </c>
    </row>
    <row r="434" spans="1:34">
      <c r="A434" s="7">
        <f t="shared" si="157"/>
        <v>44341</v>
      </c>
      <c r="B434" s="8">
        <f t="shared" ca="1" si="166"/>
        <v>29382242.838706732</v>
      </c>
      <c r="C434" s="144">
        <f t="shared" si="158"/>
        <v>0</v>
      </c>
      <c r="D434" s="136"/>
      <c r="E434" s="136"/>
      <c r="F434" s="78">
        <f ca="1">IF(AD433&gt;1,0,IF(AE433&gt;=1,U$2,T$2))</f>
        <v>0.6</v>
      </c>
      <c r="G434" s="29">
        <f t="shared" ca="1" si="159"/>
        <v>159485.44518044617</v>
      </c>
      <c r="H434" s="8">
        <f t="shared" ca="1" si="167"/>
        <v>1132346.6607811677</v>
      </c>
      <c r="I434" s="8">
        <f t="shared" ca="1" si="168"/>
        <v>208613924.15481779</v>
      </c>
      <c r="J434" s="8">
        <f t="shared" ca="1" si="169"/>
        <v>9560.5235672464114</v>
      </c>
      <c r="K434" s="12">
        <f t="shared" ca="1" si="170"/>
        <v>0.83539260959855499</v>
      </c>
      <c r="L434" s="48"/>
      <c r="M434" s="38">
        <f ca="1">IF(AND(I$2&gt;0,R427&lt;F427-0.02),0,IF(AND(N434&gt;=L$7,I$2&gt;0),0,IF(OR(AND(N434&gt;=C$1,N434&lt;D$1),N434&gt;=E$1),0,1)))</f>
        <v>0</v>
      </c>
      <c r="N434" s="178">
        <f t="shared" si="181"/>
        <v>44341</v>
      </c>
      <c r="O434" s="11">
        <f t="shared" ca="1" si="160"/>
        <v>0.61357036516122876</v>
      </c>
      <c r="P434" s="11" t="str">
        <f t="shared" si="161"/>
        <v/>
      </c>
      <c r="Q434" s="11">
        <f t="shared" ca="1" si="171"/>
        <v>0.75</v>
      </c>
      <c r="R434" s="32">
        <f t="shared" ca="1" si="172"/>
        <v>1.1909175164129751E-2</v>
      </c>
      <c r="S434" s="32">
        <v>4.9605155168010368E-4</v>
      </c>
      <c r="T434" s="32">
        <f t="shared" ca="1" si="162"/>
        <v>3.3304313552387286E-3</v>
      </c>
      <c r="U434" s="32">
        <f t="shared" si="163"/>
        <v>0.14084507042253522</v>
      </c>
      <c r="V434" s="32">
        <f t="shared" si="173"/>
        <v>0.75</v>
      </c>
      <c r="W434" s="8">
        <f t="shared" ca="1" si="164"/>
        <v>72164.062607525848</v>
      </c>
      <c r="X434" s="8">
        <f t="shared" ca="1" si="176"/>
        <v>207553741.55664414</v>
      </c>
      <c r="Y434" s="22">
        <f t="shared" ca="1" si="165"/>
        <v>0.38642963483877124</v>
      </c>
      <c r="Z434" s="8">
        <f t="shared" ca="1" si="174"/>
        <v>1132346.6607811677</v>
      </c>
      <c r="AA434" s="12">
        <f t="shared" ca="1" si="175"/>
        <v>1.1428281613311717</v>
      </c>
      <c r="AB434" s="158">
        <f t="shared" si="177"/>
        <v>229000</v>
      </c>
      <c r="AC434" s="160">
        <f t="shared" si="178"/>
        <v>1.7100000000000525E-2</v>
      </c>
      <c r="AD434" s="162">
        <f t="shared" ca="1" si="179"/>
        <v>0.83560929632983205</v>
      </c>
      <c r="AE434" s="162">
        <f t="shared" ca="1" si="180"/>
        <v>0.69159025513023908</v>
      </c>
      <c r="AF434" s="85">
        <v>5.9740152254865952E-4</v>
      </c>
      <c r="AG434" s="85">
        <v>9.5651667838567746E-3</v>
      </c>
      <c r="AH434" s="85">
        <v>6.2314068031279601E-4</v>
      </c>
    </row>
    <row r="435" spans="1:34">
      <c r="A435" s="7">
        <f t="shared" ref="A435:A498" si="182">A434+1</f>
        <v>44342</v>
      </c>
      <c r="B435" s="8">
        <f t="shared" ca="1" si="166"/>
        <v>29391759.478866894</v>
      </c>
      <c r="C435" s="144">
        <f t="shared" si="158"/>
        <v>0</v>
      </c>
      <c r="D435" s="136"/>
      <c r="E435" s="136"/>
      <c r="F435" s="78">
        <f ca="1">IF(AD434&gt;1,S$2,T$2)</f>
        <v>0.6</v>
      </c>
      <c r="G435" s="29">
        <f t="shared" ca="1" si="159"/>
        <v>158838.1328606758</v>
      </c>
      <c r="H435" s="8">
        <f t="shared" ca="1" si="167"/>
        <v>1127750.7433107982</v>
      </c>
      <c r="I435" s="8">
        <f t="shared" ca="1" si="168"/>
        <v>208681492.29995495</v>
      </c>
      <c r="J435" s="8">
        <f t="shared" ca="1" si="169"/>
        <v>9516.6401601628713</v>
      </c>
      <c r="K435" s="12">
        <f t="shared" ca="1" si="170"/>
        <v>0.83496123258936328</v>
      </c>
      <c r="L435" s="48"/>
      <c r="M435" s="38">
        <f ca="1">IF(AND(I$2&gt;0,R428&lt;F428-0.04),0,IF(AND(N435&gt;=L$8,I$2&gt;0),0,IF(OR(AND(N435&gt;=C$1,N435&lt;D$1),N435&gt;=E$1),0,1)))</f>
        <v>0</v>
      </c>
      <c r="N435" s="178">
        <f t="shared" si="181"/>
        <v>44342</v>
      </c>
      <c r="O435" s="11">
        <f t="shared" ca="1" si="160"/>
        <v>0.61376909499986754</v>
      </c>
      <c r="P435" s="11" t="str">
        <f t="shared" si="161"/>
        <v/>
      </c>
      <c r="Q435" s="11">
        <f t="shared" ca="1" si="171"/>
        <v>0.75</v>
      </c>
      <c r="R435" s="32">
        <f t="shared" ca="1" si="172"/>
        <v>1.1824539589759353E-2</v>
      </c>
      <c r="S435" s="32">
        <v>4.960412558248766E-4</v>
      </c>
      <c r="T435" s="32">
        <f t="shared" ca="1" si="162"/>
        <v>3.3169139509141125E-3</v>
      </c>
      <c r="U435" s="32">
        <f t="shared" si="163"/>
        <v>0.14084507042253522</v>
      </c>
      <c r="V435" s="32">
        <f t="shared" si="173"/>
        <v>0.75</v>
      </c>
      <c r="W435" s="8">
        <f t="shared" ca="1" si="164"/>
        <v>71819.22322276287</v>
      </c>
      <c r="X435" s="8">
        <f t="shared" ca="1" si="176"/>
        <v>207625560.7798669</v>
      </c>
      <c r="Y435" s="22">
        <f t="shared" ca="1" si="165"/>
        <v>0.38623090500013246</v>
      </c>
      <c r="Z435" s="8">
        <f t="shared" ca="1" si="174"/>
        <v>1127750.7433107982</v>
      </c>
      <c r="AA435" s="12">
        <f t="shared" ca="1" si="175"/>
        <v>1.1428281613311717</v>
      </c>
      <c r="AB435" s="158">
        <f t="shared" si="177"/>
        <v>229300</v>
      </c>
      <c r="AC435" s="160">
        <f t="shared" si="178"/>
        <v>1.7070000000000526E-2</v>
      </c>
      <c r="AD435" s="162">
        <f t="shared" ca="1" si="179"/>
        <v>0.83517692109395913</v>
      </c>
      <c r="AE435" s="162">
        <f t="shared" ca="1" si="180"/>
        <v>0.69159025513023908</v>
      </c>
      <c r="AF435" s="85">
        <v>5.973706813479987E-4</v>
      </c>
      <c r="AG435" s="85">
        <v>9.5606648140681566E-3</v>
      </c>
      <c r="AH435" s="85">
        <v>6.2311440813540993E-4</v>
      </c>
    </row>
    <row r="436" spans="1:34">
      <c r="A436" s="7">
        <f t="shared" si="182"/>
        <v>44343</v>
      </c>
      <c r="B436" s="8">
        <f t="shared" ca="1" si="166"/>
        <v>29401232.599095147</v>
      </c>
      <c r="C436" s="144">
        <f t="shared" si="158"/>
        <v>0</v>
      </c>
      <c r="D436" s="136"/>
      <c r="E436" s="136"/>
      <c r="F436" s="78">
        <f ca="1">IF(AD435&gt;1,0,IF(AE435&gt;=1,U$2,T$2))</f>
        <v>0.6</v>
      </c>
      <c r="G436" s="29">
        <f t="shared" ca="1" si="159"/>
        <v>158195.86953642705</v>
      </c>
      <c r="H436" s="8">
        <f t="shared" ca="1" si="167"/>
        <v>1123190.6737086321</v>
      </c>
      <c r="I436" s="8">
        <f t="shared" ca="1" si="168"/>
        <v>208748751.45357555</v>
      </c>
      <c r="J436" s="8">
        <f t="shared" ca="1" si="169"/>
        <v>9473.1202282530667</v>
      </c>
      <c r="K436" s="12">
        <f t="shared" ca="1" si="170"/>
        <v>0.83453183562789224</v>
      </c>
      <c r="L436" s="48"/>
      <c r="M436" s="38">
        <f ca="1">IF(AND(I$2&gt;0,R429&lt;F429-0.06),0,IF(AND(N436&gt;=L$9,I$2&gt;0),0,IF(OR(AND(N436&gt;=C$1,N436&lt;D$1),N436&gt;=E$1),0,1)))</f>
        <v>0</v>
      </c>
      <c r="N436" s="178">
        <f t="shared" si="181"/>
        <v>44343</v>
      </c>
      <c r="O436" s="11">
        <f t="shared" ca="1" si="160"/>
        <v>0.61396691603992815</v>
      </c>
      <c r="P436" s="11" t="str">
        <f t="shared" si="161"/>
        <v/>
      </c>
      <c r="Q436" s="11">
        <f t="shared" ca="1" si="171"/>
        <v>0.75</v>
      </c>
      <c r="R436" s="32">
        <f t="shared" ca="1" si="172"/>
        <v>1.1740669063156796E-2</v>
      </c>
      <c r="S436" s="32">
        <v>4.960309615237513E-4</v>
      </c>
      <c r="T436" s="32">
        <f t="shared" ca="1" si="162"/>
        <v>3.3035019814959769E-3</v>
      </c>
      <c r="U436" s="32">
        <f t="shared" si="163"/>
        <v>0.14084507042253522</v>
      </c>
      <c r="V436" s="32">
        <f t="shared" si="173"/>
        <v>0.75</v>
      </c>
      <c r="W436" s="8">
        <f t="shared" ca="1" si="164"/>
        <v>71476.896282688554</v>
      </c>
      <c r="X436" s="8">
        <f t="shared" ca="1" si="176"/>
        <v>207697037.67614961</v>
      </c>
      <c r="Y436" s="22">
        <f t="shared" ca="1" si="165"/>
        <v>0.38603308396007185</v>
      </c>
      <c r="Z436" s="8">
        <f t="shared" ca="1" si="174"/>
        <v>1123190.6737086321</v>
      </c>
      <c r="AA436" s="12">
        <f t="shared" ca="1" si="175"/>
        <v>1.1428281613311717</v>
      </c>
      <c r="AB436" s="158">
        <f t="shared" si="177"/>
        <v>229600</v>
      </c>
      <c r="AC436" s="160">
        <f t="shared" si="178"/>
        <v>1.7040000000000527E-2</v>
      </c>
      <c r="AD436" s="162">
        <f t="shared" ca="1" si="179"/>
        <v>0.83474653410862776</v>
      </c>
      <c r="AE436" s="162">
        <f t="shared" ca="1" si="180"/>
        <v>0.69159025513023908</v>
      </c>
      <c r="AF436" s="85">
        <v>5.9733984822569477E-4</v>
      </c>
      <c r="AG436" s="85">
        <v>9.5561744956013817E-3</v>
      </c>
      <c r="AH436" s="85">
        <v>6.2308814172501047E-4</v>
      </c>
    </row>
    <row r="437" spans="1:34">
      <c r="A437" s="7">
        <f t="shared" si="182"/>
        <v>44344</v>
      </c>
      <c r="B437" s="8">
        <f t="shared" ca="1" si="166"/>
        <v>29410662.562623218</v>
      </c>
      <c r="C437" s="144">
        <f t="shared" si="158"/>
        <v>0</v>
      </c>
      <c r="D437" s="136"/>
      <c r="E437" s="136"/>
      <c r="F437" s="78">
        <f ca="1">IF(AD436&gt;1,S$2,T$2)</f>
        <v>0.6</v>
      </c>
      <c r="G437" s="29">
        <f t="shared" ca="1" si="159"/>
        <v>157558.66457397791</v>
      </c>
      <c r="H437" s="8">
        <f t="shared" ca="1" si="167"/>
        <v>1118666.5184752431</v>
      </c>
      <c r="I437" s="8">
        <f t="shared" ca="1" si="168"/>
        <v>208815704.19462484</v>
      </c>
      <c r="J437" s="8">
        <f t="shared" ca="1" si="169"/>
        <v>9429.9635280703606</v>
      </c>
      <c r="K437" s="12">
        <f t="shared" ca="1" si="170"/>
        <v>0.83410440231390737</v>
      </c>
      <c r="L437" s="48"/>
      <c r="M437" s="39">
        <f ca="1">IF(AND(I$2&gt;0,R430&lt;F430-0.1),0,IF(AND(N437&gt;=L$10,I$2&gt;0),0,IF(OR(AND(N437&gt;=C$1,N437&lt;D$1),N437&gt;=E$1),0,1)))</f>
        <v>0</v>
      </c>
      <c r="N437" s="178">
        <f t="shared" si="181"/>
        <v>44344</v>
      </c>
      <c r="O437" s="11">
        <f t="shared" ca="1" si="160"/>
        <v>0.61416383586654366</v>
      </c>
      <c r="P437" s="11" t="str">
        <f t="shared" si="161"/>
        <v/>
      </c>
      <c r="Q437" s="11">
        <f t="shared" ca="1" si="171"/>
        <v>0.75</v>
      </c>
      <c r="R437" s="32">
        <f t="shared" ca="1" si="172"/>
        <v>1.1657559305800119E-2</v>
      </c>
      <c r="S437" s="32">
        <v>4.9602066877639083E-4</v>
      </c>
      <c r="T437" s="32">
        <f t="shared" ca="1" si="162"/>
        <v>3.2901956425742443E-3</v>
      </c>
      <c r="U437" s="32">
        <f t="shared" si="163"/>
        <v>0.14084507042253522</v>
      </c>
      <c r="V437" s="32">
        <f t="shared" si="173"/>
        <v>0.75</v>
      </c>
      <c r="W437" s="8">
        <f t="shared" ca="1" si="164"/>
        <v>71137.09385197291</v>
      </c>
      <c r="X437" s="8">
        <f t="shared" ca="1" si="176"/>
        <v>207768174.77000159</v>
      </c>
      <c r="Y437" s="22">
        <f t="shared" ca="1" si="165"/>
        <v>0.38583616413345634</v>
      </c>
      <c r="Z437" s="8">
        <f t="shared" ca="1" si="174"/>
        <v>1118666.5184752431</v>
      </c>
      <c r="AA437" s="12">
        <f t="shared" ca="1" si="175"/>
        <v>1.1428281613311717</v>
      </c>
      <c r="AB437" s="158">
        <f t="shared" si="177"/>
        <v>229900</v>
      </c>
      <c r="AC437" s="160">
        <f t="shared" si="178"/>
        <v>1.7010000000000528E-2</v>
      </c>
      <c r="AD437" s="162">
        <f t="shared" ca="1" si="179"/>
        <v>0.8343181189708998</v>
      </c>
      <c r="AE437" s="162">
        <f t="shared" ca="1" si="180"/>
        <v>0.69159025513023908</v>
      </c>
      <c r="AF437" s="85">
        <v>5.9730902317862359E-4</v>
      </c>
      <c r="AG437" s="85">
        <v>9.5516957818136822E-3</v>
      </c>
      <c r="AH437" s="85">
        <v>6.2306188107963758E-4</v>
      </c>
    </row>
    <row r="438" spans="1:34">
      <c r="A438" s="7">
        <f t="shared" si="182"/>
        <v>44345</v>
      </c>
      <c r="B438" s="8">
        <f t="shared" ca="1" si="166"/>
        <v>29420049.732319206</v>
      </c>
      <c r="C438" s="144">
        <f t="shared" si="158"/>
        <v>0</v>
      </c>
      <c r="D438" s="136"/>
      <c r="E438" s="136"/>
      <c r="F438" s="78">
        <f ca="1">IF(AD437&gt;1,0,IF(AE437&gt;=1,U$2,T$2))</f>
        <v>0.6</v>
      </c>
      <c r="G438" s="29">
        <f t="shared" ca="1" si="159"/>
        <v>156926.52527673196</v>
      </c>
      <c r="H438" s="8">
        <f t="shared" ca="1" si="167"/>
        <v>1114178.3294647969</v>
      </c>
      <c r="I438" s="8">
        <f t="shared" ca="1" si="168"/>
        <v>208882353.09946635</v>
      </c>
      <c r="J438" s="8">
        <f t="shared" ca="1" si="169"/>
        <v>9387.1696959896617</v>
      </c>
      <c r="K438" s="12">
        <f t="shared" ca="1" si="170"/>
        <v>0.83367891625815815</v>
      </c>
      <c r="L438" s="48"/>
      <c r="M438" s="47">
        <f ca="1">IF(AND(I$2&gt;0,R431&lt;F431-0.12),0,IF(AND(N438&gt;=L$4,I$2&gt;0),0,IF(OR(AND(N438&gt;=C$1,N438&lt;D$1),N438&gt;=E$1),0,1)))</f>
        <v>0</v>
      </c>
      <c r="N438" s="178">
        <f t="shared" si="181"/>
        <v>44345</v>
      </c>
      <c r="O438" s="11">
        <f t="shared" ca="1" si="160"/>
        <v>0.61435986205725401</v>
      </c>
      <c r="P438" s="11" t="str">
        <f t="shared" si="161"/>
        <v/>
      </c>
      <c r="Q438" s="11">
        <f t="shared" ca="1" si="171"/>
        <v>0.75</v>
      </c>
      <c r="R438" s="32">
        <f t="shared" ca="1" si="172"/>
        <v>1.1575205904426549E-2</v>
      </c>
      <c r="S438" s="32">
        <v>4.960103775824581E-4</v>
      </c>
      <c r="T438" s="32">
        <f t="shared" ca="1" si="162"/>
        <v>3.2769950866611674E-3</v>
      </c>
      <c r="U438" s="32">
        <f t="shared" si="163"/>
        <v>0.14084507042253522</v>
      </c>
      <c r="V438" s="32">
        <f t="shared" si="173"/>
        <v>0.75</v>
      </c>
      <c r="W438" s="8">
        <f t="shared" ca="1" si="164"/>
        <v>70799.826757943345</v>
      </c>
      <c r="X438" s="8">
        <f t="shared" ca="1" si="176"/>
        <v>207838974.59675953</v>
      </c>
      <c r="Y438" s="22">
        <f t="shared" ca="1" si="165"/>
        <v>0.38564013794274599</v>
      </c>
      <c r="Z438" s="8">
        <f t="shared" ca="1" si="174"/>
        <v>1114178.3294647969</v>
      </c>
      <c r="AA438" s="12">
        <f t="shared" ca="1" si="175"/>
        <v>1.1428281613311717</v>
      </c>
      <c r="AB438" s="158">
        <f t="shared" si="177"/>
        <v>230200</v>
      </c>
      <c r="AC438" s="160">
        <f t="shared" si="178"/>
        <v>1.6980000000000529E-2</v>
      </c>
      <c r="AD438" s="162">
        <f t="shared" ca="1" si="179"/>
        <v>0.83389165928603282</v>
      </c>
      <c r="AE438" s="162">
        <f t="shared" ca="1" si="180"/>
        <v>0.69159025513023908</v>
      </c>
      <c r="AF438" s="85">
        <v>5.9727820620364153E-4</v>
      </c>
      <c r="AG438" s="85">
        <v>9.5472286263233175E-3</v>
      </c>
      <c r="AH438" s="85">
        <v>6.2303562619733181E-4</v>
      </c>
    </row>
    <row r="439" spans="1:34">
      <c r="A439" s="7">
        <f t="shared" si="182"/>
        <v>44346</v>
      </c>
      <c r="B439" s="8">
        <f t="shared" ca="1" si="166"/>
        <v>29429394.470570982</v>
      </c>
      <c r="C439" s="144">
        <f t="shared" si="158"/>
        <v>0</v>
      </c>
      <c r="D439" s="136"/>
      <c r="E439" s="136"/>
      <c r="F439" s="78">
        <f ca="1">IF(AD438&gt;1,0,IF(AE438&gt;=1,U$2,T$2))</f>
        <v>0.6</v>
      </c>
      <c r="G439" s="29">
        <f t="shared" ca="1" si="159"/>
        <v>156299.45694288221</v>
      </c>
      <c r="H439" s="8">
        <f t="shared" ca="1" si="167"/>
        <v>1109726.1442944636</v>
      </c>
      <c r="I439" s="8">
        <f t="shared" ca="1" si="168"/>
        <v>208948700.74105397</v>
      </c>
      <c r="J439" s="8">
        <f t="shared" ca="1" si="169"/>
        <v>9344.738251776027</v>
      </c>
      <c r="K439" s="12">
        <f t="shared" ca="1" si="170"/>
        <v>0.83325536108780074</v>
      </c>
      <c r="L439" s="48"/>
      <c r="M439" s="46">
        <f ca="1">IF(AND(I$2&gt;0,R432&lt;F432-0.12),0,IF(AND(N439&gt;=L$5,I$2&gt;0),0,IF(OR(AND(N439&gt;=C$1,N439&lt;D$1),N439&gt;=E$1),0,1)))</f>
        <v>0</v>
      </c>
      <c r="N439" s="178">
        <f t="shared" si="181"/>
        <v>44346</v>
      </c>
      <c r="O439" s="11">
        <f t="shared" ca="1" si="160"/>
        <v>0.61455500217957049</v>
      </c>
      <c r="P439" s="11" t="str">
        <f t="shared" si="161"/>
        <v/>
      </c>
      <c r="Q439" s="11">
        <f t="shared" ca="1" si="171"/>
        <v>0.75</v>
      </c>
      <c r="R439" s="32">
        <f t="shared" ca="1" si="172"/>
        <v>1.1493604317492131E-2</v>
      </c>
      <c r="S439" s="32">
        <v>4.9600008794161625E-4</v>
      </c>
      <c r="T439" s="32">
        <f t="shared" ca="1" si="162"/>
        <v>3.2639004243954811E-3</v>
      </c>
      <c r="U439" s="32">
        <f t="shared" si="163"/>
        <v>0.14084507042253522</v>
      </c>
      <c r="V439" s="32">
        <f t="shared" si="173"/>
        <v>0.75</v>
      </c>
      <c r="W439" s="8">
        <f t="shared" ca="1" si="164"/>
        <v>70465.104604271284</v>
      </c>
      <c r="X439" s="8">
        <f t="shared" ca="1" si="176"/>
        <v>207909439.7013638</v>
      </c>
      <c r="Y439" s="22">
        <f t="shared" ca="1" si="165"/>
        <v>0.38544499782042951</v>
      </c>
      <c r="Z439" s="8">
        <f t="shared" ca="1" si="174"/>
        <v>1109726.1442944636</v>
      </c>
      <c r="AA439" s="12">
        <f t="shared" ca="1" si="175"/>
        <v>1.1428281613311717</v>
      </c>
      <c r="AB439" s="158">
        <f t="shared" si="177"/>
        <v>230500</v>
      </c>
      <c r="AC439" s="160">
        <f t="shared" si="178"/>
        <v>1.6950000000000531E-2</v>
      </c>
      <c r="AD439" s="162">
        <f t="shared" ca="1" si="179"/>
        <v>0.8334671386729795</v>
      </c>
      <c r="AE439" s="162">
        <f t="shared" ca="1" si="180"/>
        <v>0.69159025513023908</v>
      </c>
      <c r="AF439" s="85">
        <v>5.9724739729758846E-4</v>
      </c>
      <c r="AG439" s="85">
        <v>9.5427729830076854E-3</v>
      </c>
      <c r="AH439" s="85">
        <v>6.2300937707613496E-4</v>
      </c>
    </row>
    <row r="440" spans="1:34">
      <c r="A440" s="7">
        <f t="shared" si="182"/>
        <v>44347</v>
      </c>
      <c r="B440" s="8">
        <f t="shared" ca="1" si="166"/>
        <v>29438697.139173321</v>
      </c>
      <c r="C440" s="144">
        <f t="shared" si="158"/>
        <v>0</v>
      </c>
      <c r="D440" s="136"/>
      <c r="E440" s="136"/>
      <c r="F440" s="78">
        <f ca="1">IF(AD439&gt;1,S$2,T$2)</f>
        <v>0.6</v>
      </c>
      <c r="G440" s="29">
        <f t="shared" ca="1" si="159"/>
        <v>155677.46292490291</v>
      </c>
      <c r="H440" s="8">
        <f t="shared" ca="1" si="167"/>
        <v>1105309.9867668105</v>
      </c>
      <c r="I440" s="8">
        <f t="shared" ca="1" si="168"/>
        <v>209014749.68813059</v>
      </c>
      <c r="J440" s="8">
        <f t="shared" ca="1" si="169"/>
        <v>9302.6686023406055</v>
      </c>
      <c r="K440" s="12">
        <f t="shared" ca="1" si="170"/>
        <v>0.83283372045166004</v>
      </c>
      <c r="L440" s="48"/>
      <c r="M440" s="38">
        <f ca="1">IF(AND(I$2&gt;0,R433&lt;F433),0,IF(AND(N440&gt;=L$6,I$2&gt;0),0,IF(OR(AND(N440&gt;=C$1,N440&lt;D$1),N440&gt;=E$1),0,1)))</f>
        <v>0</v>
      </c>
      <c r="N440" s="178">
        <f t="shared" si="181"/>
        <v>44347</v>
      </c>
      <c r="O440" s="11">
        <f t="shared" ca="1" si="160"/>
        <v>0.61474926378861938</v>
      </c>
      <c r="P440" s="11" t="str">
        <f t="shared" si="161"/>
        <v/>
      </c>
      <c r="Q440" s="11">
        <f t="shared" ca="1" si="171"/>
        <v>0.75</v>
      </c>
      <c r="R440" s="32">
        <f t="shared" ca="1" si="172"/>
        <v>1.1412749881670018E-2</v>
      </c>
      <c r="S440" s="32">
        <v>4.9598979985352831E-4</v>
      </c>
      <c r="T440" s="32">
        <f t="shared" ca="1" si="162"/>
        <v>3.250911725784737E-3</v>
      </c>
      <c r="U440" s="32">
        <f t="shared" si="163"/>
        <v>0.14084507042253522</v>
      </c>
      <c r="V440" s="32">
        <f t="shared" si="173"/>
        <v>0.75</v>
      </c>
      <c r="W440" s="8">
        <f t="shared" ca="1" si="164"/>
        <v>70132.935794662873</v>
      </c>
      <c r="X440" s="8">
        <f t="shared" ca="1" si="176"/>
        <v>207979572.63715845</v>
      </c>
      <c r="Y440" s="22">
        <f t="shared" ca="1" si="165"/>
        <v>0.38525073621138062</v>
      </c>
      <c r="Z440" s="8">
        <f t="shared" ca="1" si="174"/>
        <v>1105309.9867668105</v>
      </c>
      <c r="AA440" s="12">
        <f t="shared" ca="1" si="175"/>
        <v>1.1428281613311717</v>
      </c>
      <c r="AB440" s="158">
        <f t="shared" si="177"/>
        <v>230800</v>
      </c>
      <c r="AC440" s="160">
        <f t="shared" si="178"/>
        <v>1.6920000000000532E-2</v>
      </c>
      <c r="AD440" s="162">
        <f t="shared" ca="1" si="179"/>
        <v>0.83304454076973045</v>
      </c>
      <c r="AE440" s="162">
        <f t="shared" ca="1" si="180"/>
        <v>0.69159025513023908</v>
      </c>
      <c r="AF440" s="85">
        <v>5.9721659645728994E-4</v>
      </c>
      <c r="AG440" s="85">
        <v>9.5383288060014604E-3</v>
      </c>
      <c r="AH440" s="85">
        <v>6.2298313371408952E-4</v>
      </c>
    </row>
    <row r="441" spans="1:34">
      <c r="A441" s="7">
        <f t="shared" si="182"/>
        <v>44348</v>
      </c>
      <c r="B441" s="8">
        <f t="shared" ca="1" si="166"/>
        <v>29447958.099218909</v>
      </c>
      <c r="C441" s="144">
        <f t="shared" si="158"/>
        <v>0</v>
      </c>
      <c r="D441" s="136"/>
      <c r="E441" s="136"/>
      <c r="F441" s="78">
        <f ca="1">IF(AD440&gt;1,0,IF(AE440&gt;=1,U$2,T$2))</f>
        <v>0.6</v>
      </c>
      <c r="G441" s="29">
        <f t="shared" ca="1" si="159"/>
        <v>155060.54468955175</v>
      </c>
      <c r="H441" s="8">
        <f t="shared" ca="1" si="167"/>
        <v>1100929.8672958175</v>
      </c>
      <c r="I441" s="8">
        <f t="shared" ca="1" si="168"/>
        <v>209080502.50445426</v>
      </c>
      <c r="J441" s="8">
        <f t="shared" ca="1" si="169"/>
        <v>9260.9600455873042</v>
      </c>
      <c r="K441" s="12">
        <f t="shared" ca="1" si="170"/>
        <v>0.96312684052845154</v>
      </c>
      <c r="L441" s="48"/>
      <c r="M441" s="38">
        <f ca="1">IF(AND(I$2&gt;0,R434&lt;F434-0.02),0,IF(AND(N441&gt;=L$7,I$2&gt;0),0,IF(OR(AND(N441&gt;=C$1,N441&lt;D$1),N441&gt;=E$1),0,1)))</f>
        <v>0</v>
      </c>
      <c r="N441" s="178">
        <f t="shared" si="181"/>
        <v>44348</v>
      </c>
      <c r="O441" s="11">
        <f t="shared" ca="1" si="160"/>
        <v>0.61494265442486551</v>
      </c>
      <c r="P441" s="11" t="str">
        <f t="shared" si="161"/>
        <v/>
      </c>
      <c r="Q441" s="11">
        <f t="shared" ca="1" si="171"/>
        <v>1</v>
      </c>
      <c r="R441" s="32">
        <f t="shared" ca="1" si="172"/>
        <v>1.1332637818289104E-2</v>
      </c>
      <c r="S441" s="32">
        <v>4.9597951331785764E-4</v>
      </c>
      <c r="T441" s="32">
        <f t="shared" ca="1" si="162"/>
        <v>3.2380290214582869E-3</v>
      </c>
      <c r="U441" s="32">
        <f t="shared" si="163"/>
        <v>0.14084507042253522</v>
      </c>
      <c r="V441" s="32">
        <f t="shared" si="173"/>
        <v>1</v>
      </c>
      <c r="W441" s="8">
        <f t="shared" ca="1" si="164"/>
        <v>69803.327563731218</v>
      </c>
      <c r="X441" s="8">
        <f t="shared" ca="1" si="176"/>
        <v>208049375.96472219</v>
      </c>
      <c r="Y441" s="22">
        <f t="shared" ca="1" si="165"/>
        <v>0.38505734557513449</v>
      </c>
      <c r="Z441" s="8">
        <f t="shared" ca="1" si="174"/>
        <v>1100929.8672958175</v>
      </c>
      <c r="AA441" s="12">
        <f t="shared" ca="1" si="175"/>
        <v>1.1428281613311717</v>
      </c>
      <c r="AB441" s="158">
        <f t="shared" si="177"/>
        <v>231100</v>
      </c>
      <c r="AC441" s="160">
        <f t="shared" si="178"/>
        <v>1.6890000000000533E-2</v>
      </c>
      <c r="AD441" s="162">
        <f t="shared" ca="1" si="179"/>
        <v>0.89798028049005585</v>
      </c>
      <c r="AE441" s="162">
        <f t="shared" ca="1" si="180"/>
        <v>0.69159025513023908</v>
      </c>
      <c r="AF441" s="85">
        <v>5.9718580367955896E-4</v>
      </c>
      <c r="AG441" s="85">
        <v>9.5338960496947206E-3</v>
      </c>
      <c r="AH441" s="85">
        <v>6.2295689610923914E-4</v>
      </c>
    </row>
    <row r="442" spans="1:34">
      <c r="A442" s="7">
        <f t="shared" si="182"/>
        <v>44349</v>
      </c>
      <c r="B442" s="8">
        <f t="shared" ca="1" si="166"/>
        <v>29458625.454397298</v>
      </c>
      <c r="C442" s="144">
        <f t="shared" si="158"/>
        <v>0</v>
      </c>
      <c r="D442" s="136"/>
      <c r="E442" s="136"/>
      <c r="F442" s="78">
        <f ca="1">IF(AD441&gt;1,S$2,T$2)</f>
        <v>0.6</v>
      </c>
      <c r="G442" s="29">
        <f t="shared" ca="1" si="159"/>
        <v>155896.44528150136</v>
      </c>
      <c r="H442" s="8">
        <f t="shared" ca="1" si="167"/>
        <v>1106864.7614986596</v>
      </c>
      <c r="I442" s="8">
        <f t="shared" ca="1" si="168"/>
        <v>209156240.72622082</v>
      </c>
      <c r="J442" s="8">
        <f t="shared" ca="1" si="169"/>
        <v>10667.355178390626</v>
      </c>
      <c r="K442" s="12">
        <f t="shared" ca="1" si="170"/>
        <v>0.96264336393783623</v>
      </c>
      <c r="L442" s="48"/>
      <c r="M442" s="38">
        <f ca="1">IF(AND(I$2&gt;0,R435&lt;F435-0.04),0,IF(AND(N442&gt;=L$8,I$2&gt;0),0,IF(OR(AND(N442&gt;=C$1,N442&lt;D$1),N442&gt;=E$1),0,1)))</f>
        <v>0</v>
      </c>
      <c r="N442" s="178">
        <f t="shared" si="181"/>
        <v>44349</v>
      </c>
      <c r="O442" s="11">
        <f t="shared" ca="1" si="160"/>
        <v>0.61516541390064949</v>
      </c>
      <c r="P442" s="11" t="str">
        <f t="shared" si="161"/>
        <v/>
      </c>
      <c r="Q442" s="11">
        <f t="shared" ca="1" si="171"/>
        <v>1</v>
      </c>
      <c r="R442" s="32">
        <f t="shared" ca="1" si="172"/>
        <v>1.1358747050329285E-2</v>
      </c>
      <c r="S442" s="32">
        <v>4.9596922833426737E-4</v>
      </c>
      <c r="T442" s="32">
        <f t="shared" ca="1" si="162"/>
        <v>3.2554845926431163E-3</v>
      </c>
      <c r="U442" s="32">
        <f t="shared" si="163"/>
        <v>0.14084507042253522</v>
      </c>
      <c r="V442" s="32">
        <f t="shared" si="173"/>
        <v>1</v>
      </c>
      <c r="W442" s="8">
        <f t="shared" ca="1" si="164"/>
        <v>69476.286012412107</v>
      </c>
      <c r="X442" s="8">
        <f t="shared" ca="1" si="176"/>
        <v>208118852.2507346</v>
      </c>
      <c r="Y442" s="22">
        <f t="shared" ca="1" si="165"/>
        <v>0.38483458609935051</v>
      </c>
      <c r="Z442" s="8">
        <f t="shared" ca="1" si="174"/>
        <v>1106864.7614986596</v>
      </c>
      <c r="AA442" s="12">
        <f t="shared" ca="1" si="175"/>
        <v>1.1428281613311717</v>
      </c>
      <c r="AB442" s="158">
        <f t="shared" si="177"/>
        <v>231400</v>
      </c>
      <c r="AC442" s="160">
        <f t="shared" si="178"/>
        <v>1.6860000000000534E-2</v>
      </c>
      <c r="AD442" s="162">
        <f t="shared" ca="1" si="179"/>
        <v>0.96288510223314394</v>
      </c>
      <c r="AE442" s="162">
        <f t="shared" ca="1" si="180"/>
        <v>0.69159025513023908</v>
      </c>
      <c r="AF442" s="85">
        <v>5.9715501896119799E-4</v>
      </c>
      <c r="AG442" s="85">
        <v>9.5294746687311326E-3</v>
      </c>
      <c r="AH442" s="85">
        <v>6.2293066425962815E-4</v>
      </c>
    </row>
    <row r="443" spans="1:34">
      <c r="A443" s="7">
        <f t="shared" si="182"/>
        <v>44350</v>
      </c>
      <c r="B443" s="8">
        <f t="shared" ca="1" si="166"/>
        <v>29469344.931433853</v>
      </c>
      <c r="C443" s="144">
        <f t="shared" si="158"/>
        <v>0</v>
      </c>
      <c r="D443" s="136"/>
      <c r="E443" s="136"/>
      <c r="F443" s="78">
        <f ca="1">IF(AD442&gt;1,0,IF(AE442&gt;=1,U$2,T$2))</f>
        <v>0.6</v>
      </c>
      <c r="G443" s="29">
        <f t="shared" ca="1" si="159"/>
        <v>156830.52992193951</v>
      </c>
      <c r="H443" s="8">
        <f t="shared" ca="1" si="167"/>
        <v>1113496.7624457704</v>
      </c>
      <c r="I443" s="8">
        <f t="shared" ca="1" si="168"/>
        <v>209232349.01318035</v>
      </c>
      <c r="J443" s="8">
        <f t="shared" ca="1" si="169"/>
        <v>10719.47703655252</v>
      </c>
      <c r="K443" s="12">
        <f t="shared" ca="1" si="170"/>
        <v>0.96208646524837627</v>
      </c>
      <c r="L443" s="48"/>
      <c r="M443" s="38">
        <f ca="1">IF(AND(I$2&gt;0,R436&lt;F436-0.06),0,IF(AND(N443&gt;=L$9,I$2&gt;0),0,IF(OR(AND(N443&gt;=C$1,N443&lt;D$1),N443&gt;=E$1),0,1)))</f>
        <v>0</v>
      </c>
      <c r="N443" s="178">
        <f t="shared" si="181"/>
        <v>44350</v>
      </c>
      <c r="O443" s="11">
        <f t="shared" ca="1" si="160"/>
        <v>0.61538926180347164</v>
      </c>
      <c r="P443" s="11" t="str">
        <f t="shared" si="161"/>
        <v/>
      </c>
      <c r="Q443" s="11">
        <f t="shared" ca="1" si="171"/>
        <v>1</v>
      </c>
      <c r="R443" s="32">
        <f t="shared" ca="1" si="172"/>
        <v>1.1391704007709651E-2</v>
      </c>
      <c r="S443" s="32">
        <v>4.9595894490242118E-4</v>
      </c>
      <c r="T443" s="32">
        <f t="shared" ca="1" si="162"/>
        <v>3.2749904777816777E-3</v>
      </c>
      <c r="U443" s="32">
        <f t="shared" si="163"/>
        <v>0.14084507042253522</v>
      </c>
      <c r="V443" s="32">
        <f t="shared" si="173"/>
        <v>1</v>
      </c>
      <c r="W443" s="8">
        <f t="shared" ca="1" si="164"/>
        <v>69151.816145562785</v>
      </c>
      <c r="X443" s="8">
        <f t="shared" ca="1" si="176"/>
        <v>208188004.06688017</v>
      </c>
      <c r="Y443" s="22">
        <f t="shared" ca="1" si="165"/>
        <v>0.38461073819652836</v>
      </c>
      <c r="Z443" s="8">
        <f t="shared" ca="1" si="174"/>
        <v>1113496.7624457704</v>
      </c>
      <c r="AA443" s="12">
        <f t="shared" ca="1" si="175"/>
        <v>1.1428281613311717</v>
      </c>
      <c r="AB443" s="158">
        <f t="shared" si="177"/>
        <v>231700</v>
      </c>
      <c r="AC443" s="160">
        <f t="shared" si="178"/>
        <v>1.6830000000000536E-2</v>
      </c>
      <c r="AD443" s="162">
        <f t="shared" ca="1" si="179"/>
        <v>0.96236491459310625</v>
      </c>
      <c r="AE443" s="162">
        <f t="shared" ca="1" si="180"/>
        <v>0.69159025513023908</v>
      </c>
      <c r="AF443" s="85">
        <v>5.9712424229900051E-4</v>
      </c>
      <c r="AG443" s="85">
        <v>9.5250646180061148E-3</v>
      </c>
      <c r="AH443" s="85">
        <v>6.2290443816330194E-4</v>
      </c>
    </row>
    <row r="444" spans="1:34">
      <c r="A444" s="7">
        <f t="shared" si="182"/>
        <v>44351</v>
      </c>
      <c r="B444" s="8">
        <f t="shared" ca="1" si="166"/>
        <v>29480122.39787497</v>
      </c>
      <c r="C444" s="144">
        <f t="shared" si="158"/>
        <v>0</v>
      </c>
      <c r="D444" s="136"/>
      <c r="E444" s="136"/>
      <c r="F444" s="78">
        <f ca="1">IF(AD443&gt;1,S$2,T$2)</f>
        <v>0.6</v>
      </c>
      <c r="G444" s="29">
        <f t="shared" ca="1" si="159"/>
        <v>157868.30394818782</v>
      </c>
      <c r="H444" s="8">
        <f t="shared" ca="1" si="167"/>
        <v>1120864.9580321335</v>
      </c>
      <c r="I444" s="8">
        <f t="shared" ca="1" si="168"/>
        <v>209308869.02491227</v>
      </c>
      <c r="J444" s="8">
        <f t="shared" ca="1" si="169"/>
        <v>10777.466441116321</v>
      </c>
      <c r="K444" s="12">
        <f t="shared" ca="1" si="170"/>
        <v>0.96152684549132084</v>
      </c>
      <c r="L444" s="48"/>
      <c r="M444" s="39">
        <f ca="1">IF(AND(I$2&gt;0,R437&lt;F437-0.1),0,IF(AND(N444&gt;=L$10,I$2&gt;0),0,IF(OR(AND(N444&gt;=C$1,N444&lt;D$1),N444&gt;=E$1),0,1)))</f>
        <v>0</v>
      </c>
      <c r="N444" s="178">
        <f t="shared" si="181"/>
        <v>44351</v>
      </c>
      <c r="O444" s="11">
        <f t="shared" ca="1" si="160"/>
        <v>0.61561432066150668</v>
      </c>
      <c r="P444" s="11" t="str">
        <f t="shared" si="161"/>
        <v/>
      </c>
      <c r="Q444" s="11">
        <f t="shared" ca="1" si="171"/>
        <v>1</v>
      </c>
      <c r="R444" s="32">
        <f t="shared" ca="1" si="172"/>
        <v>1.1431842699696725E-2</v>
      </c>
      <c r="S444" s="32">
        <v>4.9594866302198255E-4</v>
      </c>
      <c r="T444" s="32">
        <f t="shared" ca="1" si="162"/>
        <v>3.296661641270981E-3</v>
      </c>
      <c r="U444" s="32">
        <f t="shared" si="163"/>
        <v>0.14084507042253522</v>
      </c>
      <c r="V444" s="32">
        <f t="shared" si="173"/>
        <v>1</v>
      </c>
      <c r="W444" s="8">
        <f t="shared" ca="1" si="164"/>
        <v>68829.921909749493</v>
      </c>
      <c r="X444" s="8">
        <f t="shared" ca="1" si="176"/>
        <v>208256833.98878992</v>
      </c>
      <c r="Y444" s="22">
        <f t="shared" ca="1" si="165"/>
        <v>0.38438567933849332</v>
      </c>
      <c r="Z444" s="8">
        <f t="shared" ca="1" si="174"/>
        <v>1120864.9580321335</v>
      </c>
      <c r="AA444" s="12">
        <f t="shared" ca="1" si="175"/>
        <v>1.1428281613311717</v>
      </c>
      <c r="AB444" s="158">
        <f t="shared" si="177"/>
        <v>232000</v>
      </c>
      <c r="AC444" s="160">
        <f t="shared" si="178"/>
        <v>1.6800000000000537E-2</v>
      </c>
      <c r="AD444" s="162">
        <f t="shared" ca="1" si="179"/>
        <v>0.96180665536984855</v>
      </c>
      <c r="AE444" s="162">
        <f t="shared" ca="1" si="180"/>
        <v>0.69159025513023908</v>
      </c>
      <c r="AF444" s="85">
        <v>5.9709347368975217E-4</v>
      </c>
      <c r="AG444" s="85">
        <v>9.5206658526650369E-3</v>
      </c>
      <c r="AH444" s="85">
        <v>6.2287821781830701E-4</v>
      </c>
    </row>
    <row r="445" spans="1:34">
      <c r="A445" s="7">
        <f t="shared" si="182"/>
        <v>44352</v>
      </c>
      <c r="B445" s="8">
        <f t="shared" ca="1" si="166"/>
        <v>29490964.870181996</v>
      </c>
      <c r="C445" s="144">
        <f t="shared" si="158"/>
        <v>0</v>
      </c>
      <c r="D445" s="136"/>
      <c r="E445" s="136"/>
      <c r="F445" s="78">
        <f ca="1">IF(AD444&gt;1,0,IF(AE444&gt;=1,U$2,T$2))</f>
        <v>0.6</v>
      </c>
      <c r="G445" s="29">
        <f t="shared" ca="1" si="159"/>
        <v>159016.42105665771</v>
      </c>
      <c r="H445" s="8">
        <f t="shared" ca="1" si="167"/>
        <v>1129016.5895022696</v>
      </c>
      <c r="I445" s="8">
        <f t="shared" ca="1" si="168"/>
        <v>209385850.57829216</v>
      </c>
      <c r="J445" s="8">
        <f t="shared" ca="1" si="169"/>
        <v>10842.47230702615</v>
      </c>
      <c r="K445" s="12">
        <f t="shared" ca="1" si="170"/>
        <v>0.96096419834623337</v>
      </c>
      <c r="L445" s="48"/>
      <c r="M445" s="47">
        <f ca="1">IF(AND(I$2&gt;0,R438&lt;F438-0.12),0,IF(AND(N445&gt;=L$4,I$2&gt;0),0,IF(OR(AND(N445&gt;=C$1,N445&lt;D$1),N445&gt;=E$1),0,1)))</f>
        <v>0</v>
      </c>
      <c r="N445" s="178">
        <f t="shared" si="181"/>
        <v>44352</v>
      </c>
      <c r="O445" s="11">
        <f t="shared" ca="1" si="160"/>
        <v>0.61584073699497699</v>
      </c>
      <c r="P445" s="11" t="str">
        <f t="shared" si="161"/>
        <v/>
      </c>
      <c r="Q445" s="11">
        <f t="shared" ca="1" si="171"/>
        <v>1</v>
      </c>
      <c r="R445" s="32">
        <f t="shared" ca="1" si="172"/>
        <v>1.1479575467586033E-2</v>
      </c>
      <c r="S445" s="32">
        <v>4.9593838269261503E-4</v>
      </c>
      <c r="T445" s="32">
        <f t="shared" ca="1" si="162"/>
        <v>3.3206370279478519E-3</v>
      </c>
      <c r="U445" s="32">
        <f t="shared" si="163"/>
        <v>0.14084507042253522</v>
      </c>
      <c r="V445" s="32">
        <f t="shared" si="173"/>
        <v>1</v>
      </c>
      <c r="W445" s="8">
        <f t="shared" ca="1" si="164"/>
        <v>68510.606229673096</v>
      </c>
      <c r="X445" s="8">
        <f t="shared" ca="1" si="176"/>
        <v>208325344.59501958</v>
      </c>
      <c r="Y445" s="22">
        <f t="shared" ca="1" si="165"/>
        <v>0.38415926300502301</v>
      </c>
      <c r="Z445" s="8">
        <f t="shared" ca="1" si="174"/>
        <v>1129016.5895022696</v>
      </c>
      <c r="AA445" s="12">
        <f t="shared" ca="1" si="175"/>
        <v>1.1428281613311717</v>
      </c>
      <c r="AB445" s="158">
        <f t="shared" si="177"/>
        <v>232300</v>
      </c>
      <c r="AC445" s="160">
        <f t="shared" si="178"/>
        <v>1.6770000000000538E-2</v>
      </c>
      <c r="AD445" s="162">
        <f t="shared" ca="1" si="179"/>
        <v>0.9612455219187771</v>
      </c>
      <c r="AE445" s="162">
        <f t="shared" ca="1" si="180"/>
        <v>0.69159025513023908</v>
      </c>
      <c r="AF445" s="85">
        <v>5.9706271313023193E-4</v>
      </c>
      <c r="AG445" s="85">
        <v>9.5162783281014327E-3</v>
      </c>
      <c r="AH445" s="85">
        <v>6.2285200322269036E-4</v>
      </c>
    </row>
    <row r="446" spans="1:34">
      <c r="A446" s="7">
        <f t="shared" si="182"/>
        <v>44353</v>
      </c>
      <c r="B446" s="8">
        <f t="shared" ca="1" si="166"/>
        <v>29501879.805009469</v>
      </c>
      <c r="C446" s="144">
        <f t="shared" si="158"/>
        <v>0</v>
      </c>
      <c r="D446" s="136"/>
      <c r="E446" s="136"/>
      <c r="F446" s="78">
        <f ca="1">IF(AD445&gt;1,0,IF(AE445&gt;=1,U$2,T$2))</f>
        <v>0.6</v>
      </c>
      <c r="G446" s="29">
        <f t="shared" ca="1" si="159"/>
        <v>160281.97472502009</v>
      </c>
      <c r="H446" s="8">
        <f t="shared" ca="1" si="167"/>
        <v>1138002.0205476426</v>
      </c>
      <c r="I446" s="8">
        <f t="shared" ca="1" si="168"/>
        <v>209463346.61556721</v>
      </c>
      <c r="J446" s="8">
        <f t="shared" ca="1" si="169"/>
        <v>10914.934827471297</v>
      </c>
      <c r="K446" s="12">
        <f t="shared" ca="1" si="170"/>
        <v>0.96039815751255753</v>
      </c>
      <c r="L446" s="48"/>
      <c r="M446" s="46">
        <f ca="1">IF(AND(I$2&gt;0,R439&lt;F439-0.12),0,IF(AND(N446&gt;=L$5,I$2&gt;0),0,IF(OR(AND(N446&gt;=C$1,N446&lt;D$1),N446&gt;=E$1),0,1)))</f>
        <v>0</v>
      </c>
      <c r="N446" s="178">
        <f t="shared" si="181"/>
        <v>44353</v>
      </c>
      <c r="O446" s="11">
        <f t="shared" ca="1" si="160"/>
        <v>0.61606866651637415</v>
      </c>
      <c r="P446" s="11" t="str">
        <f t="shared" si="161"/>
        <v/>
      </c>
      <c r="Q446" s="11">
        <f t="shared" ca="1" si="171"/>
        <v>1</v>
      </c>
      <c r="R446" s="32">
        <f t="shared" ca="1" si="172"/>
        <v>1.1535340743322971E-2</v>
      </c>
      <c r="S446" s="32">
        <v>4.9592810391398253E-4</v>
      </c>
      <c r="T446" s="32">
        <f t="shared" ca="1" si="162"/>
        <v>3.347064766316596E-3</v>
      </c>
      <c r="U446" s="32">
        <f t="shared" si="163"/>
        <v>0.14084507042253522</v>
      </c>
      <c r="V446" s="32">
        <f t="shared" si="173"/>
        <v>1</v>
      </c>
      <c r="W446" s="8">
        <f t="shared" ca="1" si="164"/>
        <v>68193.871042192244</v>
      </c>
      <c r="X446" s="8">
        <f t="shared" ca="1" si="176"/>
        <v>208393538.46606177</v>
      </c>
      <c r="Y446" s="22">
        <f t="shared" ca="1" si="165"/>
        <v>0.38393133348362585</v>
      </c>
      <c r="Z446" s="8">
        <f t="shared" ca="1" si="174"/>
        <v>1138002.0205476426</v>
      </c>
      <c r="AA446" s="12">
        <f t="shared" ca="1" si="175"/>
        <v>1.1428281613311717</v>
      </c>
      <c r="AB446" s="158">
        <f t="shared" si="177"/>
        <v>232600</v>
      </c>
      <c r="AC446" s="160">
        <f t="shared" si="178"/>
        <v>1.6740000000000539E-2</v>
      </c>
      <c r="AD446" s="162">
        <f t="shared" ca="1" si="179"/>
        <v>0.96068117792939545</v>
      </c>
      <c r="AE446" s="162">
        <f t="shared" ca="1" si="180"/>
        <v>0.69159025513023908</v>
      </c>
      <c r="AF446" s="85">
        <v>5.9703196061721352E-4</v>
      </c>
      <c r="AG446" s="85">
        <v>9.5119019999552277E-3</v>
      </c>
      <c r="AH446" s="85">
        <v>6.2282579437450013E-4</v>
      </c>
    </row>
    <row r="447" spans="1:34">
      <c r="A447" s="7">
        <f t="shared" si="182"/>
        <v>44354</v>
      </c>
      <c r="B447" s="8">
        <f t="shared" ca="1" si="166"/>
        <v>29512875.127381496</v>
      </c>
      <c r="C447" s="144">
        <f t="shared" si="158"/>
        <v>0</v>
      </c>
      <c r="D447" s="136"/>
      <c r="E447" s="136"/>
      <c r="F447" s="78">
        <f ca="1">IF(AD446&gt;1,S$2,T$2)</f>
        <v>0.6</v>
      </c>
      <c r="G447" s="29">
        <f t="shared" ca="1" si="159"/>
        <v>161672.52652772464</v>
      </c>
      <c r="H447" s="8">
        <f t="shared" ca="1" si="167"/>
        <v>1147874.9383468449</v>
      </c>
      <c r="I447" s="8">
        <f t="shared" ca="1" si="168"/>
        <v>209541413.4044086</v>
      </c>
      <c r="J447" s="8">
        <f t="shared" ca="1" si="169"/>
        <v>10995.322372027402</v>
      </c>
      <c r="K447" s="12">
        <f t="shared" ca="1" si="170"/>
        <v>0.95982833370906462</v>
      </c>
      <c r="L447" s="48"/>
      <c r="M447" s="38">
        <f ca="1">IF(AND(I$2&gt;0,R440&lt;F440),0,IF(AND(N447&gt;=L$6,I$2&gt;0),0,IF(OR(AND(N447&gt;=C$1,N447&lt;D$1),N447&gt;=E$1),0,1)))</f>
        <v>0</v>
      </c>
      <c r="N447" s="178">
        <f t="shared" si="181"/>
        <v>44354</v>
      </c>
      <c r="O447" s="11">
        <f t="shared" ca="1" si="160"/>
        <v>0.61629827471884879</v>
      </c>
      <c r="P447" s="11" t="str">
        <f t="shared" si="161"/>
        <v/>
      </c>
      <c r="Q447" s="11">
        <f t="shared" ca="1" si="171"/>
        <v>1</v>
      </c>
      <c r="R447" s="32">
        <f t="shared" ca="1" si="172"/>
        <v>1.159960462979118E-2</v>
      </c>
      <c r="S447" s="32">
        <v>4.9591782668574884E-4</v>
      </c>
      <c r="T447" s="32">
        <f t="shared" ca="1" si="162"/>
        <v>3.3761027598436613E-3</v>
      </c>
      <c r="U447" s="32">
        <f t="shared" si="163"/>
        <v>0.14084507042253522</v>
      </c>
      <c r="V447" s="32">
        <f t="shared" si="173"/>
        <v>1</v>
      </c>
      <c r="W447" s="8">
        <f t="shared" ca="1" si="164"/>
        <v>67879.717327449514</v>
      </c>
      <c r="X447" s="8">
        <f t="shared" ca="1" si="176"/>
        <v>208461418.18338922</v>
      </c>
      <c r="Y447" s="22">
        <f t="shared" ca="1" si="165"/>
        <v>0.38370172528115121</v>
      </c>
      <c r="Z447" s="8">
        <f t="shared" ca="1" si="174"/>
        <v>1147874.9383468449</v>
      </c>
      <c r="AA447" s="12">
        <f t="shared" ca="1" si="175"/>
        <v>1.1428281613311717</v>
      </c>
      <c r="AB447" s="158">
        <f t="shared" si="177"/>
        <v>232900</v>
      </c>
      <c r="AC447" s="160">
        <f t="shared" si="178"/>
        <v>1.671000000000054E-2</v>
      </c>
      <c r="AD447" s="162">
        <f t="shared" ca="1" si="179"/>
        <v>0.96011324561081102</v>
      </c>
      <c r="AE447" s="162">
        <f t="shared" ca="1" si="180"/>
        <v>0.69159025513023908</v>
      </c>
      <c r="AF447" s="85">
        <v>5.9700121614746581E-4</v>
      </c>
      <c r="AG447" s="85">
        <v>9.5075368241109744E-3</v>
      </c>
      <c r="AH447" s="85">
        <v>6.2279959127178549E-4</v>
      </c>
    </row>
    <row r="448" spans="1:34">
      <c r="A448" s="7">
        <f t="shared" si="182"/>
        <v>44355</v>
      </c>
      <c r="B448" s="8">
        <f t="shared" ca="1" si="166"/>
        <v>29523959.261077471</v>
      </c>
      <c r="C448" s="144">
        <f t="shared" si="158"/>
        <v>0</v>
      </c>
      <c r="D448" s="136"/>
      <c r="E448" s="136"/>
      <c r="F448" s="78">
        <f ca="1">IF(AD447&gt;1,0,IF(AE447&gt;=1,U$2,T$2))</f>
        <v>0.6</v>
      </c>
      <c r="G448" s="29">
        <f t="shared" ca="1" si="159"/>
        <v>163196.13665645255</v>
      </c>
      <c r="H448" s="8">
        <f t="shared" ca="1" si="167"/>
        <v>1158692.570260813</v>
      </c>
      <c r="I448" s="8">
        <f t="shared" ca="1" si="168"/>
        <v>209620110.75365001</v>
      </c>
      <c r="J448" s="8">
        <f t="shared" ca="1" si="169"/>
        <v>11084.13369597432</v>
      </c>
      <c r="K448" s="12">
        <f t="shared" ca="1" si="170"/>
        <v>0.95925431320287802</v>
      </c>
      <c r="L448" s="48"/>
      <c r="M448" s="38">
        <f ca="1">IF(AND(I$2&gt;0,R441&lt;F441-0.02),0,IF(AND(N448&gt;=L$7,I$2&gt;0),0,IF(OR(AND(N448&gt;=C$1,N448&lt;D$1),N448&gt;=E$1),0,1)))</f>
        <v>0</v>
      </c>
      <c r="N448" s="178">
        <f t="shared" si="181"/>
        <v>44355</v>
      </c>
      <c r="O448" s="11">
        <f t="shared" ca="1" si="160"/>
        <v>0.61652973751073537</v>
      </c>
      <c r="P448" s="11" t="str">
        <f t="shared" si="161"/>
        <v/>
      </c>
      <c r="Q448" s="11">
        <f t="shared" ca="1" si="171"/>
        <v>1</v>
      </c>
      <c r="R448" s="32">
        <f t="shared" ca="1" si="172"/>
        <v>1.167286260475865E-2</v>
      </c>
      <c r="S448" s="32">
        <v>4.9590755100757786E-4</v>
      </c>
      <c r="T448" s="32">
        <f t="shared" ca="1" si="162"/>
        <v>3.4079193242965086E-3</v>
      </c>
      <c r="U448" s="32">
        <f t="shared" si="163"/>
        <v>0.14084507042253522</v>
      </c>
      <c r="V448" s="32">
        <f t="shared" si="173"/>
        <v>1</v>
      </c>
      <c r="W448" s="8">
        <f t="shared" ca="1" si="164"/>
        <v>67568.145137156389</v>
      </c>
      <c r="X448" s="8">
        <f t="shared" ca="1" si="176"/>
        <v>208528986.32852638</v>
      </c>
      <c r="Y448" s="22">
        <f t="shared" ca="1" si="165"/>
        <v>0.38347026248926463</v>
      </c>
      <c r="Z448" s="8">
        <f t="shared" ca="1" si="174"/>
        <v>1158692.570260813</v>
      </c>
      <c r="AA448" s="12">
        <f t="shared" ca="1" si="175"/>
        <v>1.1428281613311717</v>
      </c>
      <c r="AB448" s="158">
        <f t="shared" si="177"/>
        <v>233200</v>
      </c>
      <c r="AC448" s="160">
        <f t="shared" si="178"/>
        <v>1.6680000000000542E-2</v>
      </c>
      <c r="AD448" s="162">
        <f t="shared" ca="1" si="179"/>
        <v>0.95954132345597132</v>
      </c>
      <c r="AE448" s="162">
        <f t="shared" ca="1" si="180"/>
        <v>0.69159025513023908</v>
      </c>
      <c r="AF448" s="85">
        <v>5.9697047971775364E-4</v>
      </c>
      <c r="AG448" s="85">
        <v>9.5031827566961144E-3</v>
      </c>
      <c r="AH448" s="85">
        <v>6.2277339391259641E-4</v>
      </c>
    </row>
    <row r="449" spans="1:34">
      <c r="A449" s="7">
        <f t="shared" si="182"/>
        <v>44356</v>
      </c>
      <c r="B449" s="8">
        <f t="shared" ca="1" si="166"/>
        <v>29535141.160933595</v>
      </c>
      <c r="C449" s="144">
        <f t="shared" si="158"/>
        <v>0</v>
      </c>
      <c r="D449" s="136"/>
      <c r="E449" s="136"/>
      <c r="F449" s="78">
        <f ca="1">IF(AD448&gt;1,S$2,T$2)</f>
        <v>0.6</v>
      </c>
      <c r="G449" s="29">
        <f t="shared" ca="1" si="159"/>
        <v>164861.39635241457</v>
      </c>
      <c r="H449" s="8">
        <f t="shared" ca="1" si="167"/>
        <v>1170515.9141021434</v>
      </c>
      <c r="I449" s="8">
        <f t="shared" ca="1" si="168"/>
        <v>209699502.24262848</v>
      </c>
      <c r="J449" s="8">
        <f t="shared" ca="1" si="169"/>
        <v>11181.899856124886</v>
      </c>
      <c r="K449" s="12">
        <f t="shared" ca="1" si="170"/>
        <v>0.95867565622316153</v>
      </c>
      <c r="L449" s="48"/>
      <c r="M449" s="38">
        <f ca="1">IF(AND(I$2&gt;0,R442&lt;F442-0.04),0,IF(AND(N449&gt;=L$8,I$2&gt;0),0,IF(OR(AND(N449&gt;=C$1,N449&lt;D$1),N449&gt;=E$1),0,1)))</f>
        <v>0</v>
      </c>
      <c r="N449" s="178">
        <f t="shared" si="181"/>
        <v>44356</v>
      </c>
      <c r="O449" s="11">
        <f t="shared" ca="1" si="160"/>
        <v>0.6167632418900838</v>
      </c>
      <c r="P449" s="11" t="str">
        <f t="shared" si="161"/>
        <v/>
      </c>
      <c r="Q449" s="11">
        <f t="shared" ca="1" si="171"/>
        <v>1</v>
      </c>
      <c r="R449" s="32">
        <f t="shared" ca="1" si="172"/>
        <v>1.1755641324487332E-2</v>
      </c>
      <c r="S449" s="32">
        <v>4.958972768791338E-4</v>
      </c>
      <c r="T449" s="32">
        <f t="shared" ca="1" si="162"/>
        <v>3.4426938650063041E-3</v>
      </c>
      <c r="U449" s="32">
        <f t="shared" si="163"/>
        <v>0.14084507042253522</v>
      </c>
      <c r="V449" s="32">
        <f t="shared" si="173"/>
        <v>1</v>
      </c>
      <c r="W449" s="8">
        <f t="shared" ca="1" si="164"/>
        <v>67259.153620596771</v>
      </c>
      <c r="X449" s="8">
        <f t="shared" ca="1" si="176"/>
        <v>208596245.48214698</v>
      </c>
      <c r="Y449" s="22">
        <f t="shared" ca="1" si="165"/>
        <v>0.3832367581099162</v>
      </c>
      <c r="Z449" s="8">
        <f t="shared" ca="1" si="174"/>
        <v>1170515.9141021434</v>
      </c>
      <c r="AA449" s="12">
        <f t="shared" ca="1" si="175"/>
        <v>1.1428281613311717</v>
      </c>
      <c r="AB449" s="158">
        <f t="shared" si="177"/>
        <v>233500</v>
      </c>
      <c r="AC449" s="160">
        <f t="shared" si="178"/>
        <v>1.6650000000000543E-2</v>
      </c>
      <c r="AD449" s="162">
        <f t="shared" ca="1" si="179"/>
        <v>0.95896498471301972</v>
      </c>
      <c r="AE449" s="162">
        <f t="shared" ca="1" si="180"/>
        <v>0.69159025513023908</v>
      </c>
      <c r="AF449" s="85">
        <v>5.9693975132483915E-4</v>
      </c>
      <c r="AG449" s="85">
        <v>9.4988397540792524E-3</v>
      </c>
      <c r="AH449" s="85">
        <v>6.227472022949836E-4</v>
      </c>
    </row>
    <row r="450" spans="1:34">
      <c r="A450" s="7">
        <f t="shared" si="182"/>
        <v>44357</v>
      </c>
      <c r="B450" s="8">
        <f t="shared" ca="1" si="166"/>
        <v>29546430.347171739</v>
      </c>
      <c r="C450" s="144">
        <f t="shared" si="158"/>
        <v>0</v>
      </c>
      <c r="D450" s="136"/>
      <c r="E450" s="136"/>
      <c r="F450" s="78">
        <f ca="1">IF(AD449&gt;1,0,IF(AE449&gt;=1,U$2,T$2))</f>
        <v>0.6</v>
      </c>
      <c r="G450" s="29">
        <f t="shared" ca="1" si="159"/>
        <v>166677.46236230561</v>
      </c>
      <c r="H450" s="8">
        <f t="shared" ca="1" si="167"/>
        <v>1183409.9827723699</v>
      </c>
      <c r="I450" s="8">
        <f t="shared" ca="1" si="168"/>
        <v>209779655.4649193</v>
      </c>
      <c r="J450" s="8">
        <f t="shared" ca="1" si="169"/>
        <v>11289.186238144126</v>
      </c>
      <c r="K450" s="12">
        <f t="shared" ca="1" si="170"/>
        <v>0.95809189527479055</v>
      </c>
      <c r="L450" s="48"/>
      <c r="M450" s="38">
        <f ca="1">IF(AND(I$2&gt;0,R443&lt;F443-0.06),0,IF(AND(N450&gt;=L$9,I$2&gt;0),0,IF(OR(AND(N450&gt;=C$1,N450&lt;D$1),N450&gt;=E$1),0,1)))</f>
        <v>0</v>
      </c>
      <c r="N450" s="178">
        <f t="shared" si="181"/>
        <v>44357</v>
      </c>
      <c r="O450" s="11">
        <f t="shared" ca="1" si="160"/>
        <v>0.6169989866615273</v>
      </c>
      <c r="P450" s="11" t="str">
        <f t="shared" si="161"/>
        <v/>
      </c>
      <c r="Q450" s="11">
        <f t="shared" ca="1" si="171"/>
        <v>1</v>
      </c>
      <c r="R450" s="32">
        <f t="shared" ca="1" si="172"/>
        <v>1.1848500532342215E-2</v>
      </c>
      <c r="S450" s="32">
        <v>4.9588700430008067E-4</v>
      </c>
      <c r="T450" s="32">
        <f t="shared" ca="1" si="162"/>
        <v>3.480617596389323E-3</v>
      </c>
      <c r="U450" s="32">
        <f t="shared" si="163"/>
        <v>0.14084507042253522</v>
      </c>
      <c r="V450" s="32">
        <f t="shared" si="173"/>
        <v>1</v>
      </c>
      <c r="W450" s="8">
        <f t="shared" ca="1" si="164"/>
        <v>66952.741049299555</v>
      </c>
      <c r="X450" s="8">
        <f t="shared" ca="1" si="176"/>
        <v>208663198.22319627</v>
      </c>
      <c r="Y450" s="22">
        <f t="shared" ca="1" si="165"/>
        <v>0.3830010133384727</v>
      </c>
      <c r="Z450" s="8">
        <f t="shared" ca="1" si="174"/>
        <v>1183409.9827723699</v>
      </c>
      <c r="AA450" s="12">
        <f t="shared" ca="1" si="175"/>
        <v>1.1428281613311717</v>
      </c>
      <c r="AB450" s="158">
        <f t="shared" si="177"/>
        <v>233800</v>
      </c>
      <c r="AC450" s="160">
        <f t="shared" si="178"/>
        <v>1.6620000000000544E-2</v>
      </c>
      <c r="AD450" s="162">
        <f t="shared" ca="1" si="179"/>
        <v>0.95838377574897604</v>
      </c>
      <c r="AE450" s="162">
        <f t="shared" ca="1" si="180"/>
        <v>0.69159025513023908</v>
      </c>
      <c r="AF450" s="85">
        <v>5.9690903096548198E-4</v>
      </c>
      <c r="AG450" s="85">
        <v>9.4945077728684438E-3</v>
      </c>
      <c r="AH450" s="85">
        <v>6.2272101641699907E-4</v>
      </c>
    </row>
    <row r="451" spans="1:34">
      <c r="A451" s="7">
        <f t="shared" si="182"/>
        <v>44358</v>
      </c>
      <c r="B451" s="8">
        <f t="shared" ca="1" si="166"/>
        <v>29557836.941872761</v>
      </c>
      <c r="C451" s="144">
        <f t="shared" si="158"/>
        <v>0</v>
      </c>
      <c r="D451" s="136"/>
      <c r="E451" s="136"/>
      <c r="F451" s="78">
        <f ca="1">IF(AD450&gt;1,S$2,T$2)</f>
        <v>0.6</v>
      </c>
      <c r="G451" s="29">
        <f t="shared" ca="1" si="159"/>
        <v>168654.09353525628</v>
      </c>
      <c r="H451" s="8">
        <f t="shared" ca="1" si="167"/>
        <v>1197444.0641003195</v>
      </c>
      <c r="I451" s="8">
        <f t="shared" ca="1" si="168"/>
        <v>209860642.28729653</v>
      </c>
      <c r="J451" s="8">
        <f t="shared" ca="1" si="169"/>
        <v>11406.594701020998</v>
      </c>
      <c r="K451" s="12">
        <f t="shared" ca="1" si="170"/>
        <v>0.95750253334618174</v>
      </c>
      <c r="L451" s="48"/>
      <c r="M451" s="39">
        <f ca="1">IF(AND(I$2&gt;0,R444&lt;F444-0.1),0,IF(AND(N451&gt;=L$10,I$2&gt;0),0,IF(OR(AND(N451&gt;=C$1,N451&lt;D$1),N451&gt;=E$1),0,1)))</f>
        <v>0</v>
      </c>
      <c r="N451" s="178">
        <f t="shared" si="181"/>
        <v>44358</v>
      </c>
      <c r="O451" s="11">
        <f t="shared" ca="1" si="160"/>
        <v>0.61723718319793097</v>
      </c>
      <c r="P451" s="11" t="str">
        <f t="shared" si="161"/>
        <v/>
      </c>
      <c r="Q451" s="11">
        <f t="shared" ca="1" si="171"/>
        <v>1</v>
      </c>
      <c r="R451" s="32">
        <f t="shared" ca="1" si="172"/>
        <v>1.1952035077958112E-2</v>
      </c>
      <c r="S451" s="32">
        <v>4.958767332700827E-4</v>
      </c>
      <c r="T451" s="32">
        <f t="shared" ca="1" si="162"/>
        <v>3.5218943061774105E-3</v>
      </c>
      <c r="U451" s="32">
        <f t="shared" si="163"/>
        <v>0.14084507042253522</v>
      </c>
      <c r="V451" s="32">
        <f t="shared" si="173"/>
        <v>1</v>
      </c>
      <c r="W451" s="8">
        <f t="shared" ca="1" si="164"/>
        <v>66648.904841526601</v>
      </c>
      <c r="X451" s="8">
        <f t="shared" ca="1" si="176"/>
        <v>208729847.12803778</v>
      </c>
      <c r="Y451" s="22">
        <f t="shared" ca="1" si="165"/>
        <v>0.38276281680206903</v>
      </c>
      <c r="Z451" s="8">
        <f t="shared" ca="1" si="174"/>
        <v>1197444.0641003195</v>
      </c>
      <c r="AA451" s="12">
        <f t="shared" ca="1" si="175"/>
        <v>1.1428281613311717</v>
      </c>
      <c r="AB451" s="158">
        <f t="shared" si="177"/>
        <v>234100</v>
      </c>
      <c r="AC451" s="160">
        <f t="shared" si="178"/>
        <v>1.6590000000000545E-2</v>
      </c>
      <c r="AD451" s="162">
        <f t="shared" ca="1" si="179"/>
        <v>0.95779721431048614</v>
      </c>
      <c r="AE451" s="162">
        <f t="shared" ca="1" si="180"/>
        <v>0.69159025513023908</v>
      </c>
      <c r="AF451" s="85">
        <v>5.9687831863643919E-4</v>
      </c>
      <c r="AG451" s="85">
        <v>9.4901867699094932E-3</v>
      </c>
      <c r="AH451" s="85">
        <v>6.2269483627669549E-4</v>
      </c>
    </row>
    <row r="452" spans="1:34">
      <c r="A452" s="7">
        <f t="shared" si="182"/>
        <v>44359</v>
      </c>
      <c r="B452" s="8">
        <f t="shared" ca="1" si="166"/>
        <v>29569371.70771699</v>
      </c>
      <c r="C452" s="144">
        <f t="shared" ref="C452:C515" si="183">IF(H$2=0,D452,IF(H$2=1,E452,D452-E452))</f>
        <v>0</v>
      </c>
      <c r="D452" s="136"/>
      <c r="E452" s="136"/>
      <c r="F452" s="78">
        <f ca="1">IF(AD451&gt;1,0,IF(AE451&gt;=1,U$2,T$2))</f>
        <v>0.6</v>
      </c>
      <c r="G452" s="29">
        <f t="shared" ref="G452:G515" ca="1" si="184">H452/V$2</f>
        <v>170801.68968349602</v>
      </c>
      <c r="H452" s="8">
        <f t="shared" ca="1" si="167"/>
        <v>1212691.9967528216</v>
      </c>
      <c r="I452" s="8">
        <f t="shared" ca="1" si="168"/>
        <v>209942539.12479055</v>
      </c>
      <c r="J452" s="8">
        <f t="shared" ca="1" si="169"/>
        <v>11534.765844229414</v>
      </c>
      <c r="K452" s="12">
        <f t="shared" ca="1" si="170"/>
        <v>0.95690704200517263</v>
      </c>
      <c r="L452" s="48"/>
      <c r="M452" s="47">
        <f ca="1">IF(AND(I$2&gt;0,R445&lt;F445-0.12),0,IF(AND(N452&gt;=L$4,I$2&gt;0),0,IF(OR(AND(N452&gt;=C$1,N452&lt;D$1),N452&gt;=E$1),0,1)))</f>
        <v>0</v>
      </c>
      <c r="N452" s="178">
        <f t="shared" si="181"/>
        <v>44359</v>
      </c>
      <c r="O452" s="11">
        <f t="shared" ref="O452:O515" ca="1" si="185">I452/W$2</f>
        <v>0.61747805624938401</v>
      </c>
      <c r="P452" s="11" t="str">
        <f t="shared" ref="P452:P515" si="186">IF(C452&gt;0,Z452/W$2,"")</f>
        <v/>
      </c>
      <c r="Q452" s="11">
        <f t="shared" ca="1" si="171"/>
        <v>1</v>
      </c>
      <c r="R452" s="32">
        <f t="shared" ca="1" si="172"/>
        <v>1.2066877052725203E-2</v>
      </c>
      <c r="S452" s="32">
        <v>4.9586646378880432E-4</v>
      </c>
      <c r="T452" s="32">
        <f t="shared" ref="T452:T515" ca="1" si="187">Z452/W$2</f>
        <v>3.5667411669200637E-3</v>
      </c>
      <c r="U452" s="32">
        <f t="shared" ref="U452:U515" si="188">1/V$2</f>
        <v>0.14084507042253522</v>
      </c>
      <c r="V452" s="32">
        <f t="shared" si="173"/>
        <v>1</v>
      </c>
      <c r="W452" s="8">
        <f t="shared" ref="W452:W515" ca="1" si="189">IF(ROW(J451)&gt;(1+N$2),OFFSET(J451,2-N$2,0)*V$2,0)</f>
        <v>66347.641587609789</v>
      </c>
      <c r="X452" s="8">
        <f t="shared" ca="1" si="176"/>
        <v>208796194.7696254</v>
      </c>
      <c r="Y452" s="22">
        <f t="shared" ref="Y452:Y515" ca="1" si="190">IF(I452&lt;W$2,1-I452/W$2,0)</f>
        <v>0.38252194375061599</v>
      </c>
      <c r="Z452" s="8">
        <f t="shared" ca="1" si="174"/>
        <v>1212691.9967528216</v>
      </c>
      <c r="AA452" s="12">
        <f t="shared" ca="1" si="175"/>
        <v>1.1428281613311717</v>
      </c>
      <c r="AB452" s="158">
        <f t="shared" si="177"/>
        <v>234400</v>
      </c>
      <c r="AC452" s="160">
        <f t="shared" si="178"/>
        <v>1.6560000000000547E-2</v>
      </c>
      <c r="AD452" s="162">
        <f t="shared" ca="1" si="179"/>
        <v>0.95720478767567718</v>
      </c>
      <c r="AE452" s="162">
        <f t="shared" ca="1" si="180"/>
        <v>0.69159025513023908</v>
      </c>
      <c r="AF452" s="85">
        <v>5.9684761433446694E-4</v>
      </c>
      <c r="AG452" s="85">
        <v>9.4858767022842766E-3</v>
      </c>
      <c r="AH452" s="85">
        <v>6.2266866187212649E-4</v>
      </c>
    </row>
    <row r="453" spans="1:34">
      <c r="A453" s="7">
        <f t="shared" si="182"/>
        <v>44360</v>
      </c>
      <c r="B453" s="8">
        <f t="shared" ref="B453:B516" ca="1" si="191">B452 + J453</f>
        <v>29581046.089120172</v>
      </c>
      <c r="C453" s="144">
        <f t="shared" si="183"/>
        <v>0</v>
      </c>
      <c r="D453" s="136"/>
      <c r="E453" s="136"/>
      <c r="F453" s="78">
        <f ca="1">IF(AD452&gt;1,0,IF(AE452&gt;=1,U$2,T$2))</f>
        <v>0.6</v>
      </c>
      <c r="G453" s="29">
        <f t="shared" ca="1" si="184"/>
        <v>173131.33283489995</v>
      </c>
      <c r="H453" s="8">
        <f t="shared" ref="H453:H516" ca="1" si="192">H452+IF(C453&gt;0,V$2*(C453-C452),V$2*J453)-W452</f>
        <v>1229232.4631277896</v>
      </c>
      <c r="I453" s="8">
        <f t="shared" ref="I453:I516" ca="1" si="193">I452+IF(C453&gt;0,V$2*(C453-C452),V$2*J453)</f>
        <v>210025427.23275313</v>
      </c>
      <c r="J453" s="8">
        <f t="shared" ref="J453:J516" ca="1" si="194">IF(C453&gt;0,C453-C452,H452*K452/(N$2*V$2))</f>
        <v>11674.38140317997</v>
      </c>
      <c r="K453" s="12">
        <f t="shared" ref="K453:K516" ca="1" si="195">IF(C453&gt;0,1+N$2*(C453-C452)/Z453,K$4*Y452*Q453+(1-Q453)*AA452*Y452)</f>
        <v>0.95630485937653997</v>
      </c>
      <c r="L453" s="48"/>
      <c r="M453" s="46">
        <f ca="1">IF(AND(I$2&gt;0,R446&lt;F446-0.12),0,IF(AND(N453&gt;=L$5,I$2&gt;0),0,IF(OR(AND(N453&gt;=C$1,N453&lt;D$1),N453&gt;=E$1),0,1)))</f>
        <v>0</v>
      </c>
      <c r="N453" s="178">
        <f t="shared" si="181"/>
        <v>44360</v>
      </c>
      <c r="O453" s="11">
        <f t="shared" ca="1" si="185"/>
        <v>0.61772184480221504</v>
      </c>
      <c r="P453" s="11" t="str">
        <f t="shared" si="186"/>
        <v/>
      </c>
      <c r="Q453" s="11">
        <f t="shared" ref="Q453:Q516" ca="1" si="196">IF(J$2&gt;0,100%,IF(M453&lt;1,V453,IF(AND(I$2=1,N453&gt;=B$1),B$2,0)))</f>
        <v>1</v>
      </c>
      <c r="R453" s="32">
        <f t="shared" ref="R453:R516" ca="1" si="197">G453*AC453/AB453</f>
        <v>1.2193698047554288E-2</v>
      </c>
      <c r="S453" s="32">
        <v>4.9585619585590986E-4</v>
      </c>
      <c r="T453" s="32">
        <f t="shared" ca="1" si="187"/>
        <v>3.6153895974346752E-3</v>
      </c>
      <c r="U453" s="32">
        <f t="shared" si="188"/>
        <v>0.14084507042253522</v>
      </c>
      <c r="V453" s="32">
        <f t="shared" ref="V453:V516" si="198">IF(N453&gt;=G$1,G$2,IF(N453&gt;=F$1,F$2,IF(N453&gt;=E$1,E$2,IF(N453&gt;=D$1,0,IF(N453&gt;=C$1,C$2,IF(M453&lt;1,C$2,0))))))</f>
        <v>1</v>
      </c>
      <c r="W453" s="8">
        <f t="shared" ca="1" si="189"/>
        <v>66048.947076618293</v>
      </c>
      <c r="X453" s="8">
        <f t="shared" ca="1" si="176"/>
        <v>208862243.71670201</v>
      </c>
      <c r="Y453" s="22">
        <f t="shared" ca="1" si="190"/>
        <v>0.38227815519778496</v>
      </c>
      <c r="Z453" s="8">
        <f t="shared" ref="Z453:Z516" ca="1" si="199">H452+IF(C453&gt;0,V$2*(C453-C452),V$2*J453)-W452</f>
        <v>1229232.4631277896</v>
      </c>
      <c r="AA453" s="12">
        <f t="shared" ref="AA453:AA516" ca="1" si="200">IF(C453&gt;0,K453/Y452,AA452)</f>
        <v>1.1428281613311717</v>
      </c>
      <c r="AB453" s="158">
        <f t="shared" si="177"/>
        <v>234700</v>
      </c>
      <c r="AC453" s="160">
        <f t="shared" si="178"/>
        <v>1.6530000000000548E-2</v>
      </c>
      <c r="AD453" s="162">
        <f t="shared" ca="1" si="179"/>
        <v>0.9566059506908563</v>
      </c>
      <c r="AE453" s="162">
        <f t="shared" ca="1" si="180"/>
        <v>0.69159025513023908</v>
      </c>
      <c r="AF453" s="85">
        <v>5.9681691805632E-4</v>
      </c>
      <c r="AG453" s="85">
        <v>9.4815775273090729E-3</v>
      </c>
      <c r="AH453" s="85">
        <v>6.226424932013467E-4</v>
      </c>
    </row>
    <row r="454" spans="1:34">
      <c r="A454" s="7">
        <f t="shared" si="182"/>
        <v>44361</v>
      </c>
      <c r="B454" s="8">
        <f t="shared" ca="1" si="191"/>
        <v>29592872.25589877</v>
      </c>
      <c r="C454" s="144">
        <f t="shared" si="183"/>
        <v>0</v>
      </c>
      <c r="D454" s="136"/>
      <c r="E454" s="136"/>
      <c r="F454" s="78">
        <f ca="1">IF(AD453&gt;1,S$2,T$2)</f>
        <v>0.6</v>
      </c>
      <c r="G454" s="29">
        <f t="shared" ca="1" si="184"/>
        <v>175654.83101115591</v>
      </c>
      <c r="H454" s="8">
        <f t="shared" ca="1" si="192"/>
        <v>1247149.300179207</v>
      </c>
      <c r="I454" s="8">
        <f t="shared" ca="1" si="193"/>
        <v>210109393.01688117</v>
      </c>
      <c r="J454" s="8">
        <f t="shared" ca="1" si="194"/>
        <v>11826.166778596567</v>
      </c>
      <c r="K454" s="12">
        <f t="shared" ca="1" si="195"/>
        <v>0.95569538799446241</v>
      </c>
      <c r="L454" s="48"/>
      <c r="M454" s="38">
        <f ca="1">IF(AND(I$2&gt;0,R447&lt;F447),0,IF(AND(N454&gt;=L$6,I$2&gt;0),0,IF(OR(AND(N454&gt;=C$1,N454&lt;D$1),N454&gt;=E$1),0,1)))</f>
        <v>0</v>
      </c>
      <c r="N454" s="178">
        <f t="shared" si="181"/>
        <v>44361</v>
      </c>
      <c r="O454" s="11">
        <f t="shared" ca="1" si="185"/>
        <v>0.61796880299082702</v>
      </c>
      <c r="P454" s="11" t="str">
        <f t="shared" si="186"/>
        <v/>
      </c>
      <c r="Q454" s="11">
        <f t="shared" ca="1" si="196"/>
        <v>1</v>
      </c>
      <c r="R454" s="32">
        <f t="shared" ca="1" si="197"/>
        <v>1.2333211539081569E-2</v>
      </c>
      <c r="S454" s="32">
        <v>4.9584592947106399E-4</v>
      </c>
      <c r="T454" s="32">
        <f t="shared" ca="1" si="187"/>
        <v>3.6680861769976675E-3</v>
      </c>
      <c r="U454" s="32">
        <f t="shared" si="188"/>
        <v>0.14084507042253522</v>
      </c>
      <c r="V454" s="32">
        <f t="shared" si="198"/>
        <v>1</v>
      </c>
      <c r="W454" s="8">
        <f t="shared" ca="1" si="189"/>
        <v>65752.81632366986</v>
      </c>
      <c r="X454" s="8">
        <f t="shared" ref="X454:X517" ca="1" si="201">W454+X453</f>
        <v>208927996.53302568</v>
      </c>
      <c r="Y454" s="22">
        <f t="shared" ca="1" si="190"/>
        <v>0.38203119700917298</v>
      </c>
      <c r="Z454" s="8">
        <f t="shared" ca="1" si="199"/>
        <v>1247149.300179207</v>
      </c>
      <c r="AA454" s="12">
        <f t="shared" ca="1" si="200"/>
        <v>1.1428281613311717</v>
      </c>
      <c r="AB454" s="158">
        <f t="shared" ref="AB454:AB517" si="202">AB453+AB$2</f>
        <v>235000</v>
      </c>
      <c r="AC454" s="160">
        <f t="shared" ref="AC454:AC517" si="203">AC453-AC$2</f>
        <v>1.6500000000000549E-2</v>
      </c>
      <c r="AD454" s="162">
        <f t="shared" ref="AD454:AD517" ca="1" si="204">(K454+K453)/2</f>
        <v>0.95600012368550114</v>
      </c>
      <c r="AE454" s="162">
        <f t="shared" ref="AE454:AE517" ca="1" si="205">IF(Q454&lt;=B$2,K454,AE453)</f>
        <v>0.69159025513023908</v>
      </c>
      <c r="AF454" s="85">
        <v>5.9678622979875248E-4</v>
      </c>
      <c r="AG454" s="85">
        <v>9.4772892025329052E-3</v>
      </c>
      <c r="AH454" s="85">
        <v>6.2261633026241148E-4</v>
      </c>
    </row>
    <row r="455" spans="1:34">
      <c r="A455" s="7">
        <f t="shared" si="182"/>
        <v>44362</v>
      </c>
      <c r="B455" s="8">
        <f t="shared" ca="1" si="191"/>
        <v>29604863.14960422</v>
      </c>
      <c r="C455" s="144">
        <f t="shared" si="183"/>
        <v>0</v>
      </c>
      <c r="D455" s="136"/>
      <c r="E455" s="136"/>
      <c r="F455" s="78">
        <f ca="1">IF(AD454&gt;1,0,IF(AE454&gt;=1,U$2,T$2))</f>
        <v>0.6</v>
      </c>
      <c r="G455" s="29">
        <f t="shared" ca="1" si="184"/>
        <v>178384.76467101922</v>
      </c>
      <c r="H455" s="8">
        <f t="shared" ca="1" si="192"/>
        <v>1266531.8291642363</v>
      </c>
      <c r="I455" s="8">
        <f t="shared" ca="1" si="193"/>
        <v>210194528.36218986</v>
      </c>
      <c r="J455" s="8">
        <f t="shared" ca="1" si="194"/>
        <v>11990.893705450599</v>
      </c>
      <c r="K455" s="12">
        <f t="shared" ca="1" si="195"/>
        <v>0.95507799252293246</v>
      </c>
      <c r="L455" s="48"/>
      <c r="M455" s="38">
        <f ca="1">IF(AND(I$2&gt;0,R448&lt;F448-0.02),0,IF(AND(N455&gt;=L$7,I$2&gt;0),0,IF(OR(AND(N455&gt;=C$1,N455&lt;D$1),N455&gt;=E$1),0,1)))</f>
        <v>0</v>
      </c>
      <c r="N455" s="178">
        <f t="shared" si="181"/>
        <v>44362</v>
      </c>
      <c r="O455" s="11">
        <f t="shared" ca="1" si="185"/>
        <v>0.61821920106526429</v>
      </c>
      <c r="P455" s="11" t="str">
        <f t="shared" si="186"/>
        <v/>
      </c>
      <c r="Q455" s="11">
        <f t="shared" ca="1" si="196"/>
        <v>1</v>
      </c>
      <c r="R455" s="32">
        <f t="shared" ca="1" si="197"/>
        <v>1.2486175410674819E-2</v>
      </c>
      <c r="S455" s="32">
        <v>4.9583566463393136E-4</v>
      </c>
      <c r="T455" s="32">
        <f t="shared" ca="1" si="187"/>
        <v>3.7250936151889302E-3</v>
      </c>
      <c r="U455" s="32">
        <f t="shared" si="188"/>
        <v>0.14084507042253522</v>
      </c>
      <c r="V455" s="32">
        <f t="shared" si="198"/>
        <v>1</v>
      </c>
      <c r="W455" s="8">
        <f t="shared" ca="1" si="189"/>
        <v>75738.221766573435</v>
      </c>
      <c r="X455" s="8">
        <f t="shared" ca="1" si="201"/>
        <v>209003734.75479224</v>
      </c>
      <c r="Y455" s="22">
        <f t="shared" ca="1" si="190"/>
        <v>0.38178079893473571</v>
      </c>
      <c r="Z455" s="8">
        <f t="shared" ca="1" si="199"/>
        <v>1266531.8291642363</v>
      </c>
      <c r="AA455" s="12">
        <f t="shared" ca="1" si="200"/>
        <v>1.1428281613311717</v>
      </c>
      <c r="AB455" s="158">
        <f t="shared" si="202"/>
        <v>235300</v>
      </c>
      <c r="AC455" s="160">
        <f t="shared" si="203"/>
        <v>1.647000000000055E-2</v>
      </c>
      <c r="AD455" s="162">
        <f t="shared" ca="1" si="204"/>
        <v>0.95538669025869738</v>
      </c>
      <c r="AE455" s="162">
        <f t="shared" ca="1" si="205"/>
        <v>0.69159025513023908</v>
      </c>
      <c r="AF455" s="85">
        <v>5.9675554955851808E-4</v>
      </c>
      <c r="AG455" s="85">
        <v>9.4730116857359107E-3</v>
      </c>
      <c r="AH455" s="85">
        <v>6.2259017305337752E-4</v>
      </c>
    </row>
    <row r="456" spans="1:34">
      <c r="A456" s="7">
        <f t="shared" si="182"/>
        <v>44363</v>
      </c>
      <c r="B456" s="8">
        <f t="shared" ca="1" si="191"/>
        <v>29617032.532671269</v>
      </c>
      <c r="C456" s="144">
        <f t="shared" si="183"/>
        <v>0</v>
      </c>
      <c r="D456" s="136"/>
      <c r="E456" s="136"/>
      <c r="F456" s="78">
        <f ca="1">IF(AD455&gt;1,S$2,T$2)</f>
        <v>0.6</v>
      </c>
      <c r="G456" s="29">
        <f t="shared" ca="1" si="184"/>
        <v>179886.79255967666</v>
      </c>
      <c r="H456" s="8">
        <f t="shared" ca="1" si="192"/>
        <v>1277196.2271737042</v>
      </c>
      <c r="I456" s="8">
        <f t="shared" ca="1" si="193"/>
        <v>210280930.9819659</v>
      </c>
      <c r="J456" s="8">
        <f t="shared" ca="1" si="194"/>
        <v>12169.383067048055</v>
      </c>
      <c r="K456" s="12">
        <f t="shared" ca="1" si="195"/>
        <v>0.95445199733683928</v>
      </c>
      <c r="L456" s="48"/>
      <c r="M456" s="38">
        <f ca="1">IF(AND(I$2&gt;0,R449&lt;F449-0.04),0,IF(AND(N456&gt;=L$8,I$2&gt;0),0,IF(OR(AND(N456&gt;=C$1,N456&lt;D$1),N456&gt;=E$1),0,1)))</f>
        <v>0</v>
      </c>
      <c r="N456" s="178">
        <f t="shared" si="181"/>
        <v>44363</v>
      </c>
      <c r="O456" s="11">
        <f t="shared" ca="1" si="185"/>
        <v>0.61847332641754671</v>
      </c>
      <c r="P456" s="11" t="str">
        <f t="shared" si="186"/>
        <v/>
      </c>
      <c r="Q456" s="11">
        <f t="shared" ca="1" si="196"/>
        <v>1</v>
      </c>
      <c r="R456" s="32">
        <f t="shared" ca="1" si="197"/>
        <v>1.2552372112398911E-2</v>
      </c>
      <c r="S456" s="32">
        <v>4.9582540134417673E-4</v>
      </c>
      <c r="T456" s="32">
        <f t="shared" ca="1" si="187"/>
        <v>3.7564594916873651E-3</v>
      </c>
      <c r="U456" s="32">
        <f t="shared" si="188"/>
        <v>0.14084507042253522</v>
      </c>
      <c r="V456" s="32">
        <f t="shared" si="198"/>
        <v>1</v>
      </c>
      <c r="W456" s="8">
        <f t="shared" ca="1" si="189"/>
        <v>76108.286959522884</v>
      </c>
      <c r="X456" s="8">
        <f t="shared" ca="1" si="201"/>
        <v>209079843.04175177</v>
      </c>
      <c r="Y456" s="22">
        <f t="shared" ca="1" si="190"/>
        <v>0.38152667358245329</v>
      </c>
      <c r="Z456" s="8">
        <f t="shared" ca="1" si="199"/>
        <v>1277196.2271737042</v>
      </c>
      <c r="AA456" s="12">
        <f t="shared" ca="1" si="200"/>
        <v>1.1428281613311717</v>
      </c>
      <c r="AB456" s="158">
        <f t="shared" si="202"/>
        <v>235600</v>
      </c>
      <c r="AC456" s="160">
        <f t="shared" si="203"/>
        <v>1.6440000000000551E-2</v>
      </c>
      <c r="AD456" s="162">
        <f t="shared" ca="1" si="204"/>
        <v>0.95476499492988587</v>
      </c>
      <c r="AE456" s="162">
        <f t="shared" ca="1" si="205"/>
        <v>0.69159025513023908</v>
      </c>
      <c r="AF456" s="85">
        <v>5.9672487733237025E-4</v>
      </c>
      <c r="AG456" s="85">
        <v>9.4687449349277093E-3</v>
      </c>
      <c r="AH456" s="85">
        <v>6.2256402157230182E-4</v>
      </c>
    </row>
    <row r="457" spans="1:34">
      <c r="A457" s="7">
        <f t="shared" si="182"/>
        <v>44364</v>
      </c>
      <c r="B457" s="8">
        <f t="shared" ca="1" si="191"/>
        <v>29629296.340417918</v>
      </c>
      <c r="C457" s="144">
        <f t="shared" si="183"/>
        <v>0</v>
      </c>
      <c r="D457" s="136"/>
      <c r="E457" s="136"/>
      <c r="F457" s="78">
        <f ca="1">IF(AD456&gt;1,0,IF(AE456&gt;=1,U$2,T$2))</f>
        <v>0.6</v>
      </c>
      <c r="G457" s="29">
        <f t="shared" ca="1" si="184"/>
        <v>181431.12326977422</v>
      </c>
      <c r="H457" s="8">
        <f t="shared" ca="1" si="192"/>
        <v>1288160.9752153968</v>
      </c>
      <c r="I457" s="8">
        <f t="shared" ca="1" si="193"/>
        <v>210368004.01696712</v>
      </c>
      <c r="J457" s="8">
        <f t="shared" ca="1" si="194"/>
        <v>12263.807746650078</v>
      </c>
      <c r="K457" s="12">
        <f t="shared" ca="1" si="195"/>
        <v>0.95381668395613328</v>
      </c>
      <c r="L457" s="48"/>
      <c r="M457" s="38">
        <f ca="1">IF(AND(I$2&gt;0,R450&lt;F450-0.06),0,IF(AND(N457&gt;=L$9,I$2&gt;0),0,IF(OR(AND(N457&gt;=C$1,N457&lt;D$1),N457&gt;=E$1),0,1)))</f>
        <v>0</v>
      </c>
      <c r="N457" s="185">
        <f t="shared" si="181"/>
        <v>44364</v>
      </c>
      <c r="O457" s="11">
        <f t="shared" ca="1" si="185"/>
        <v>0.61872942357931504</v>
      </c>
      <c r="P457" s="11" t="str">
        <f t="shared" si="186"/>
        <v/>
      </c>
      <c r="Q457" s="11">
        <f t="shared" ca="1" si="196"/>
        <v>1</v>
      </c>
      <c r="R457" s="32">
        <f t="shared" ca="1" si="197"/>
        <v>1.2620961139707907E-2</v>
      </c>
      <c r="S457" s="32">
        <v>4.9581513960146497E-4</v>
      </c>
      <c r="T457" s="32">
        <f t="shared" ca="1" si="187"/>
        <v>3.7887087506335202E-3</v>
      </c>
      <c r="U457" s="32">
        <f t="shared" si="188"/>
        <v>0.14084507042253522</v>
      </c>
      <c r="V457" s="32">
        <f t="shared" si="198"/>
        <v>1</v>
      </c>
      <c r="W457" s="8">
        <f t="shared" ca="1" si="189"/>
        <v>76520.011731925872</v>
      </c>
      <c r="X457" s="8">
        <f t="shared" ca="1" si="201"/>
        <v>209156363.05348369</v>
      </c>
      <c r="Y457" s="22">
        <f t="shared" ca="1" si="190"/>
        <v>0.38127057642068496</v>
      </c>
      <c r="Z457" s="8">
        <f t="shared" ca="1" si="199"/>
        <v>1288160.9752153968</v>
      </c>
      <c r="AA457" s="12">
        <f t="shared" ca="1" si="200"/>
        <v>1.1428281613311717</v>
      </c>
      <c r="AB457" s="158">
        <f t="shared" si="202"/>
        <v>235900</v>
      </c>
      <c r="AC457" s="160">
        <f t="shared" si="203"/>
        <v>1.6410000000000553E-2</v>
      </c>
      <c r="AD457" s="162">
        <f t="shared" ca="1" si="204"/>
        <v>0.95413434064648628</v>
      </c>
      <c r="AE457" s="162">
        <f t="shared" ca="1" si="205"/>
        <v>0.69159025513023908</v>
      </c>
      <c r="AF457" s="85">
        <v>5.9669421311706256E-4</v>
      </c>
      <c r="AG457" s="85">
        <v>9.4644889083457927E-3</v>
      </c>
      <c r="AH457" s="85">
        <v>6.2253787581724278E-4</v>
      </c>
    </row>
    <row r="458" spans="1:34">
      <c r="A458" s="7">
        <f t="shared" si="182"/>
        <v>44365</v>
      </c>
      <c r="B458" s="8">
        <f t="shared" ca="1" si="191"/>
        <v>29641657.19987246</v>
      </c>
      <c r="C458" s="144">
        <f t="shared" si="183"/>
        <v>0</v>
      </c>
      <c r="D458" s="136"/>
      <c r="E458" s="136"/>
      <c r="F458" s="78">
        <f ca="1">IF(AD457&gt;1,S$2,T$2)</f>
        <v>0.6</v>
      </c>
      <c r="G458" s="29">
        <f t="shared" ca="1" si="184"/>
        <v>183014.51628320164</v>
      </c>
      <c r="H458" s="8">
        <f t="shared" ca="1" si="192"/>
        <v>1299403.0656107315</v>
      </c>
      <c r="I458" s="8">
        <f t="shared" ca="1" si="193"/>
        <v>210455766.11909437</v>
      </c>
      <c r="J458" s="8">
        <f t="shared" ca="1" si="194"/>
        <v>12360.85945454375</v>
      </c>
      <c r="K458" s="12">
        <f t="shared" ca="1" si="195"/>
        <v>0.9531764410517124</v>
      </c>
      <c r="L458" s="48"/>
      <c r="M458" s="39">
        <f ca="1">IF(AND(I$2&gt;0,R451&lt;F451-0.1),0,IF(AND(N458&gt;=L$10,I$2&gt;0),0,IF(OR(AND(N458&gt;=C$1,N458&lt;D$1),N458&gt;=E$1),0,1)))</f>
        <v>0</v>
      </c>
      <c r="N458" s="185">
        <f t="shared" si="181"/>
        <v>44365</v>
      </c>
      <c r="O458" s="11">
        <f t="shared" ca="1" si="185"/>
        <v>0.61898754740910111</v>
      </c>
      <c r="P458" s="11" t="str">
        <f t="shared" si="186"/>
        <v/>
      </c>
      <c r="Q458" s="11">
        <f t="shared" ca="1" si="196"/>
        <v>1</v>
      </c>
      <c r="R458" s="32">
        <f t="shared" ca="1" si="197"/>
        <v>1.2691692534796547E-2</v>
      </c>
      <c r="S458" s="32">
        <v>4.9580487940546097E-4</v>
      </c>
      <c r="T458" s="32">
        <f t="shared" ca="1" si="187"/>
        <v>3.8217737223845043E-3</v>
      </c>
      <c r="U458" s="32">
        <f t="shared" si="188"/>
        <v>0.14084507042253522</v>
      </c>
      <c r="V458" s="32">
        <f t="shared" si="198"/>
        <v>1</v>
      </c>
      <c r="W458" s="8">
        <f t="shared" ca="1" si="189"/>
        <v>76981.553379885663</v>
      </c>
      <c r="X458" s="8">
        <f t="shared" ca="1" si="201"/>
        <v>209233344.60686359</v>
      </c>
      <c r="Y458" s="22">
        <f t="shared" ca="1" si="190"/>
        <v>0.38101245259089889</v>
      </c>
      <c r="Z458" s="8">
        <f t="shared" ca="1" si="199"/>
        <v>1299403.0656107315</v>
      </c>
      <c r="AA458" s="12">
        <f t="shared" ca="1" si="200"/>
        <v>1.1428281613311717</v>
      </c>
      <c r="AB458" s="158">
        <f t="shared" si="202"/>
        <v>236200</v>
      </c>
      <c r="AC458" s="160">
        <f t="shared" si="203"/>
        <v>1.6380000000000554E-2</v>
      </c>
      <c r="AD458" s="162">
        <f t="shared" ca="1" si="204"/>
        <v>0.9534965625039229</v>
      </c>
      <c r="AE458" s="162">
        <f t="shared" ca="1" si="205"/>
        <v>0.69159025513023908</v>
      </c>
      <c r="AF458" s="85">
        <v>5.9666355690934892E-4</v>
      </c>
      <c r="AG458" s="85">
        <v>9.4602435644539351E-3</v>
      </c>
      <c r="AH458" s="85">
        <v>6.2251173578625957E-4</v>
      </c>
    </row>
    <row r="459" spans="1:34">
      <c r="A459" s="7">
        <f t="shared" si="182"/>
        <v>44366</v>
      </c>
      <c r="B459" s="8">
        <f t="shared" ca="1" si="191"/>
        <v>29654117.565964717</v>
      </c>
      <c r="C459" s="144">
        <f t="shared" si="183"/>
        <v>0</v>
      </c>
      <c r="D459" s="136"/>
      <c r="E459" s="136"/>
      <c r="F459" s="78">
        <f ca="1">IF(AD458&gt;1,0,IF(AE458&gt;=1,U$2,T$2))</f>
        <v>0.6</v>
      </c>
      <c r="G459" s="29">
        <f t="shared" ca="1" si="184"/>
        <v>184632.41006843426</v>
      </c>
      <c r="H459" s="8">
        <f t="shared" ca="1" si="192"/>
        <v>1310890.1114858831</v>
      </c>
      <c r="I459" s="8">
        <f t="shared" ca="1" si="193"/>
        <v>210544234.7183494</v>
      </c>
      <c r="J459" s="8">
        <f t="shared" ca="1" si="194"/>
        <v>12460.366092258773</v>
      </c>
      <c r="K459" s="12">
        <f t="shared" ca="1" si="195"/>
        <v>0.95253113147724722</v>
      </c>
      <c r="L459" s="48"/>
      <c r="M459" s="47">
        <f ca="1">IF(AND(I$2&gt;0,R452&lt;F452-0.12),0,IF(AND(N459&gt;=L$4,I$2&gt;0),0,IF(OR(AND(N459&gt;=C$1,N459&lt;D$1),N459&gt;=E$1),0,1)))</f>
        <v>0</v>
      </c>
      <c r="N459" s="185">
        <f t="shared" si="181"/>
        <v>44366</v>
      </c>
      <c r="O459" s="11">
        <f t="shared" ca="1" si="185"/>
        <v>0.61924774917161585</v>
      </c>
      <c r="P459" s="11" t="str">
        <f t="shared" si="186"/>
        <v/>
      </c>
      <c r="Q459" s="11">
        <f t="shared" ca="1" si="196"/>
        <v>1</v>
      </c>
      <c r="R459" s="32">
        <f t="shared" ca="1" si="197"/>
        <v>1.276422792650741E-2</v>
      </c>
      <c r="S459" s="32">
        <v>4.9579462075582969E-4</v>
      </c>
      <c r="T459" s="32">
        <f t="shared" ca="1" si="187"/>
        <v>3.8555591514290682E-3</v>
      </c>
      <c r="U459" s="32">
        <f t="shared" si="188"/>
        <v>0.14084507042253522</v>
      </c>
      <c r="V459" s="32">
        <f t="shared" si="198"/>
        <v>1</v>
      </c>
      <c r="W459" s="8">
        <f t="shared" ca="1" si="189"/>
        <v>77496.037275046212</v>
      </c>
      <c r="X459" s="8">
        <f t="shared" ca="1" si="201"/>
        <v>209310840.64413863</v>
      </c>
      <c r="Y459" s="22">
        <f t="shared" ca="1" si="190"/>
        <v>0.38075225082838415</v>
      </c>
      <c r="Z459" s="8">
        <f t="shared" ca="1" si="199"/>
        <v>1310890.1114858831</v>
      </c>
      <c r="AA459" s="12">
        <f t="shared" ca="1" si="200"/>
        <v>1.1428281613311717</v>
      </c>
      <c r="AB459" s="158">
        <f t="shared" si="202"/>
        <v>236500</v>
      </c>
      <c r="AC459" s="160">
        <f t="shared" si="203"/>
        <v>1.6350000000000555E-2</v>
      </c>
      <c r="AD459" s="162">
        <f t="shared" ca="1" si="204"/>
        <v>0.95285378626447981</v>
      </c>
      <c r="AE459" s="162">
        <f t="shared" ca="1" si="205"/>
        <v>0.69159025513023908</v>
      </c>
      <c r="AF459" s="85">
        <v>5.9663290870598366E-4</v>
      </c>
      <c r="AG459" s="85">
        <v>9.4560088619405989E-3</v>
      </c>
      <c r="AH459" s="85">
        <v>6.2248560147741213E-4</v>
      </c>
    </row>
    <row r="460" spans="1:34">
      <c r="A460" s="7">
        <f t="shared" si="182"/>
        <v>44367</v>
      </c>
      <c r="B460" s="8">
        <f t="shared" ca="1" si="191"/>
        <v>29666679.574426848</v>
      </c>
      <c r="C460" s="144">
        <f t="shared" si="183"/>
        <v>0</v>
      </c>
      <c r="D460" s="136"/>
      <c r="E460" s="136"/>
      <c r="F460" s="78">
        <f ca="1">IF(AD459&gt;1,0,IF(AE459&gt;=1,U$2,T$2))</f>
        <v>0.6</v>
      </c>
      <c r="G460" s="29">
        <f t="shared" ca="1" si="184"/>
        <v>186279.48370309561</v>
      </c>
      <c r="H460" s="8">
        <f t="shared" ca="1" si="192"/>
        <v>1322584.3342919787</v>
      </c>
      <c r="I460" s="8">
        <f t="shared" ca="1" si="193"/>
        <v>210633424.97843054</v>
      </c>
      <c r="J460" s="8">
        <f t="shared" ca="1" si="194"/>
        <v>12562.008462132626</v>
      </c>
      <c r="K460" s="12">
        <f t="shared" ca="1" si="195"/>
        <v>0.95188062707096033</v>
      </c>
      <c r="L460" s="48"/>
      <c r="M460" s="46">
        <f ca="1">IF(AND(I$2&gt;0,R453&lt;F453-0.12),0,IF(AND(N460&gt;=L$5,I$2&gt;0),0,IF(OR(AND(N460&gt;=C$1,N460&lt;D$1),N460&gt;=E$1),0,1)))</f>
        <v>0</v>
      </c>
      <c r="N460" s="185">
        <f t="shared" si="181"/>
        <v>44367</v>
      </c>
      <c r="O460" s="11">
        <f t="shared" ca="1" si="185"/>
        <v>0.6195100734659722</v>
      </c>
      <c r="P460" s="11" t="str">
        <f t="shared" si="186"/>
        <v/>
      </c>
      <c r="Q460" s="11">
        <f t="shared" ca="1" si="196"/>
        <v>1</v>
      </c>
      <c r="R460" s="32">
        <f t="shared" ca="1" si="197"/>
        <v>1.2838180633592162E-2</v>
      </c>
      <c r="S460" s="32">
        <v>4.9578436365223645E-4</v>
      </c>
      <c r="T460" s="32">
        <f t="shared" ca="1" si="187"/>
        <v>3.8899539243881726E-3</v>
      </c>
      <c r="U460" s="32">
        <f t="shared" si="188"/>
        <v>0.14084507042253522</v>
      </c>
      <c r="V460" s="32">
        <f t="shared" si="198"/>
        <v>1</v>
      </c>
      <c r="W460" s="8">
        <f t="shared" ca="1" si="189"/>
        <v>78066.788841394547</v>
      </c>
      <c r="X460" s="8">
        <f t="shared" ca="1" si="201"/>
        <v>209388907.43298003</v>
      </c>
      <c r="Y460" s="22">
        <f t="shared" ca="1" si="190"/>
        <v>0.3804899265340278</v>
      </c>
      <c r="Z460" s="8">
        <f t="shared" ca="1" si="199"/>
        <v>1322584.3342919787</v>
      </c>
      <c r="AA460" s="12">
        <f t="shared" ca="1" si="200"/>
        <v>1.1428281613311717</v>
      </c>
      <c r="AB460" s="158">
        <f t="shared" si="202"/>
        <v>236800</v>
      </c>
      <c r="AC460" s="160">
        <f t="shared" si="203"/>
        <v>1.6320000000000556E-2</v>
      </c>
      <c r="AD460" s="162">
        <f t="shared" ca="1" si="204"/>
        <v>0.95220587927410372</v>
      </c>
      <c r="AE460" s="162">
        <f t="shared" ca="1" si="205"/>
        <v>0.69159025513023908</v>
      </c>
      <c r="AF460" s="85">
        <v>5.9660226850372219E-4</v>
      </c>
      <c r="AG460" s="85">
        <v>9.4517847597173736E-3</v>
      </c>
      <c r="AH460" s="85">
        <v>6.2245947288876158E-4</v>
      </c>
    </row>
    <row r="461" spans="1:34">
      <c r="A461" s="7">
        <f t="shared" si="182"/>
        <v>44368</v>
      </c>
      <c r="B461" s="8">
        <f t="shared" ca="1" si="191"/>
        <v>29679344.990980975</v>
      </c>
      <c r="C461" s="144">
        <f t="shared" si="183"/>
        <v>0</v>
      </c>
      <c r="D461" s="136"/>
      <c r="E461" s="136"/>
      <c r="F461" s="78">
        <f ca="1">IF(AD460&gt;1,S$2,T$2)</f>
        <v>0.6</v>
      </c>
      <c r="G461" s="29">
        <f t="shared" ca="1" si="184"/>
        <v>187949.57788519375</v>
      </c>
      <c r="H461" s="8">
        <f t="shared" ca="1" si="192"/>
        <v>1334442.0029848756</v>
      </c>
      <c r="I461" s="8">
        <f t="shared" ca="1" si="193"/>
        <v>210723349.43596482</v>
      </c>
      <c r="J461" s="8">
        <f t="shared" ca="1" si="194"/>
        <v>12665.416554125526</v>
      </c>
      <c r="K461" s="12">
        <f t="shared" ca="1" si="195"/>
        <v>0.9512248163350695</v>
      </c>
      <c r="L461" s="48"/>
      <c r="M461" s="38">
        <f ca="1">IF(AND(I$2&gt;0,R454&lt;F454),0,IF(AND(N461&gt;=L$6,I$2&gt;0),0,IF(OR(AND(N461&gt;=C$1,N461&lt;D$1),N461&gt;=E$1),0,1)))</f>
        <v>0</v>
      </c>
      <c r="N461" s="185">
        <f t="shared" si="181"/>
        <v>44368</v>
      </c>
      <c r="O461" s="11">
        <f t="shared" ca="1" si="185"/>
        <v>0.61977455716460239</v>
      </c>
      <c r="P461" s="11" t="str">
        <f t="shared" si="186"/>
        <v/>
      </c>
      <c r="Q461" s="11">
        <f t="shared" ca="1" si="196"/>
        <v>1</v>
      </c>
      <c r="R461" s="32">
        <f t="shared" ca="1" si="197"/>
        <v>1.2913111023829232E-2</v>
      </c>
      <c r="S461" s="32">
        <v>4.9577410809434634E-4</v>
      </c>
      <c r="T461" s="32">
        <f t="shared" ca="1" si="187"/>
        <v>3.9248294205437521E-3</v>
      </c>
      <c r="U461" s="32">
        <f t="shared" si="188"/>
        <v>0.14084507042253522</v>
      </c>
      <c r="V461" s="32">
        <f t="shared" si="198"/>
        <v>1</v>
      </c>
      <c r="W461" s="8">
        <f t="shared" ca="1" si="189"/>
        <v>78697.349241417673</v>
      </c>
      <c r="X461" s="8">
        <f t="shared" ca="1" si="201"/>
        <v>209467604.78222144</v>
      </c>
      <c r="Y461" s="22">
        <f t="shared" ca="1" si="190"/>
        <v>0.38022544283539761</v>
      </c>
      <c r="Z461" s="8">
        <f t="shared" ca="1" si="199"/>
        <v>1334442.0029848756</v>
      </c>
      <c r="AA461" s="12">
        <f t="shared" ca="1" si="200"/>
        <v>1.1428281613311717</v>
      </c>
      <c r="AB461" s="158">
        <f t="shared" si="202"/>
        <v>237100</v>
      </c>
      <c r="AC461" s="160">
        <f t="shared" si="203"/>
        <v>1.6290000000000558E-2</v>
      </c>
      <c r="AD461" s="162">
        <f t="shared" ca="1" si="204"/>
        <v>0.95155272170301486</v>
      </c>
      <c r="AE461" s="162">
        <f t="shared" ca="1" si="205"/>
        <v>0.69159025513023908</v>
      </c>
      <c r="AF461" s="85">
        <v>5.9657163629932015E-4</v>
      </c>
      <c r="AG461" s="85">
        <v>9.4475712169174164E-3</v>
      </c>
      <c r="AH461" s="85">
        <v>6.224333500183699E-4</v>
      </c>
    </row>
    <row r="462" spans="1:34">
      <c r="A462" s="7">
        <f t="shared" si="182"/>
        <v>44369</v>
      </c>
      <c r="B462" s="8">
        <f t="shared" ca="1" si="191"/>
        <v>29692115.15545984</v>
      </c>
      <c r="C462" s="144">
        <f t="shared" si="183"/>
        <v>0</v>
      </c>
      <c r="D462" s="136"/>
      <c r="E462" s="136"/>
      <c r="F462" s="78">
        <f ca="1">IF(AD461&gt;1,0,IF(AE461&gt;=1,U$2,T$2))</f>
        <v>0.6</v>
      </c>
      <c r="G462" s="29">
        <f t="shared" ca="1" si="184"/>
        <v>189635.60866808353</v>
      </c>
      <c r="H462" s="8">
        <f t="shared" ca="1" si="192"/>
        <v>1346412.821543393</v>
      </c>
      <c r="I462" s="8">
        <f t="shared" ca="1" si="193"/>
        <v>210814017.60376477</v>
      </c>
      <c r="J462" s="8">
        <f t="shared" ca="1" si="194"/>
        <v>12770.164478864092</v>
      </c>
      <c r="K462" s="12">
        <f t="shared" ca="1" si="195"/>
        <v>0.95056360708849397</v>
      </c>
      <c r="L462" s="48"/>
      <c r="M462" s="38">
        <f ca="1">IF(AND(I$2&gt;0,R455&lt;F455-0.02),0,IF(AND(N462&gt;=L$7,I$2&gt;0),0,IF(OR(AND(N462&gt;=C$1,N462&lt;D$1),N462&gt;=E$1),0,1)))</f>
        <v>0</v>
      </c>
      <c r="N462" s="185">
        <f t="shared" si="181"/>
        <v>44369</v>
      </c>
      <c r="O462" s="11">
        <f t="shared" ca="1" si="185"/>
        <v>0.62004122824636698</v>
      </c>
      <c r="P462" s="11" t="str">
        <f t="shared" si="186"/>
        <v/>
      </c>
      <c r="Q462" s="11">
        <f t="shared" ca="1" si="196"/>
        <v>1</v>
      </c>
      <c r="R462" s="32">
        <f t="shared" ca="1" si="197"/>
        <v>1.2988521469853177E-2</v>
      </c>
      <c r="S462" s="32">
        <v>4.9576385408182477E-4</v>
      </c>
      <c r="T462" s="32">
        <f t="shared" ca="1" si="187"/>
        <v>3.9600377104217436E-3</v>
      </c>
      <c r="U462" s="32">
        <f t="shared" si="188"/>
        <v>0.14084507042253522</v>
      </c>
      <c r="V462" s="32">
        <f t="shared" si="198"/>
        <v>1</v>
      </c>
      <c r="W462" s="8">
        <f t="shared" ca="1" si="189"/>
        <v>79391.488978486683</v>
      </c>
      <c r="X462" s="8">
        <f t="shared" ca="1" si="201"/>
        <v>209546996.27119991</v>
      </c>
      <c r="Y462" s="22">
        <f t="shared" ca="1" si="190"/>
        <v>0.37995877175363302</v>
      </c>
      <c r="Z462" s="8">
        <f t="shared" ca="1" si="199"/>
        <v>1346412.821543393</v>
      </c>
      <c r="AA462" s="12">
        <f t="shared" ca="1" si="200"/>
        <v>1.1428281613311717</v>
      </c>
      <c r="AB462" s="158">
        <f t="shared" si="202"/>
        <v>237400</v>
      </c>
      <c r="AC462" s="160">
        <f t="shared" si="203"/>
        <v>1.6260000000000559E-2</v>
      </c>
      <c r="AD462" s="162">
        <f t="shared" ca="1" si="204"/>
        <v>0.95089421171178179</v>
      </c>
      <c r="AE462" s="162">
        <f t="shared" ca="1" si="205"/>
        <v>0.69159025513023908</v>
      </c>
      <c r="AF462" s="85">
        <v>5.9654101208953447E-4</v>
      </c>
      <c r="AG462" s="85">
        <v>9.4433681928939063E-3</v>
      </c>
      <c r="AH462" s="85">
        <v>6.2240723286429952E-4</v>
      </c>
    </row>
    <row r="463" spans="1:34">
      <c r="A463" s="7">
        <f t="shared" si="182"/>
        <v>44370</v>
      </c>
      <c r="B463" s="8">
        <f t="shared" ca="1" si="191"/>
        <v>29704990.920331836</v>
      </c>
      <c r="C463" s="144">
        <f t="shared" si="183"/>
        <v>0</v>
      </c>
      <c r="D463" s="136"/>
      <c r="E463" s="136"/>
      <c r="F463" s="78">
        <f ca="1">IF(AD462&gt;1,S$2,T$2)</f>
        <v>0.6</v>
      </c>
      <c r="G463" s="29">
        <f t="shared" ca="1" si="184"/>
        <v>191329.47368395544</v>
      </c>
      <c r="H463" s="8">
        <f t="shared" ca="1" si="192"/>
        <v>1358439.2631560836</v>
      </c>
      <c r="I463" s="8">
        <f t="shared" ca="1" si="193"/>
        <v>210905435.53435594</v>
      </c>
      <c r="J463" s="8">
        <f t="shared" ca="1" si="194"/>
        <v>12875.764871996824</v>
      </c>
      <c r="K463" s="12">
        <f t="shared" ca="1" si="195"/>
        <v>0.94989692938408254</v>
      </c>
      <c r="L463" s="48"/>
      <c r="M463" s="38">
        <f ca="1">IF(AND(I$2&gt;0,R456&lt;F456-0.04),0,IF(AND(N463&gt;=L$8,I$2&gt;0),0,IF(OR(AND(N463&gt;=C$1,N463&lt;D$1),N463&gt;=E$1),0,1)))</f>
        <v>0</v>
      </c>
      <c r="N463" s="185">
        <f t="shared" si="181"/>
        <v>44370</v>
      </c>
      <c r="O463" s="11">
        <f t="shared" ca="1" si="185"/>
        <v>0.62031010451281154</v>
      </c>
      <c r="P463" s="11" t="str">
        <f t="shared" si="186"/>
        <v/>
      </c>
      <c r="Q463" s="11">
        <f t="shared" ca="1" si="196"/>
        <v>1</v>
      </c>
      <c r="R463" s="32">
        <f t="shared" ca="1" si="197"/>
        <v>1.3063850895627699E-2</v>
      </c>
      <c r="S463" s="32">
        <v>4.9575360161433727E-4</v>
      </c>
      <c r="T463" s="32">
        <f t="shared" ca="1" si="187"/>
        <v>3.9954095975178929E-3</v>
      </c>
      <c r="U463" s="32">
        <f t="shared" si="188"/>
        <v>0.14084507042253522</v>
      </c>
      <c r="V463" s="32">
        <f t="shared" si="198"/>
        <v>1</v>
      </c>
      <c r="W463" s="8">
        <f t="shared" ca="1" si="189"/>
        <v>80153.222290823294</v>
      </c>
      <c r="X463" s="8">
        <f t="shared" ca="1" si="201"/>
        <v>209627149.49349073</v>
      </c>
      <c r="Y463" s="22">
        <f t="shared" ca="1" si="190"/>
        <v>0.37968989548718846</v>
      </c>
      <c r="Z463" s="8">
        <f t="shared" ca="1" si="199"/>
        <v>1358439.2631560836</v>
      </c>
      <c r="AA463" s="12">
        <f t="shared" ca="1" si="200"/>
        <v>1.1428281613311717</v>
      </c>
      <c r="AB463" s="158">
        <f t="shared" si="202"/>
        <v>237700</v>
      </c>
      <c r="AC463" s="160">
        <f t="shared" si="203"/>
        <v>1.623000000000056E-2</v>
      </c>
      <c r="AD463" s="162">
        <f t="shared" ca="1" si="204"/>
        <v>0.9502302682362882</v>
      </c>
      <c r="AE463" s="162">
        <f t="shared" ca="1" si="205"/>
        <v>0.69159025513023908</v>
      </c>
      <c r="AF463" s="85">
        <v>5.9651039587112296E-4</v>
      </c>
      <c r="AG463" s="85">
        <v>9.4391756472185229E-3</v>
      </c>
      <c r="AH463" s="85">
        <v>6.2238112142461437E-4</v>
      </c>
    </row>
    <row r="464" spans="1:34">
      <c r="A464" s="7">
        <f t="shared" si="182"/>
        <v>44371</v>
      </c>
      <c r="B464" s="8">
        <f t="shared" ca="1" si="191"/>
        <v>29717972.583157055</v>
      </c>
      <c r="C464" s="144">
        <f t="shared" si="183"/>
        <v>0</v>
      </c>
      <c r="D464" s="136"/>
      <c r="E464" s="136"/>
      <c r="F464" s="78">
        <f ca="1">IF(AD463&gt;1,0,IF(AE463&gt;=1,U$2,T$2))</f>
        <v>0.6</v>
      </c>
      <c r="G464" s="29">
        <f t="shared" ca="1" si="184"/>
        <v>193021.95027103004</v>
      </c>
      <c r="H464" s="8">
        <f t="shared" ca="1" si="192"/>
        <v>1370455.8469243133</v>
      </c>
      <c r="I464" s="8">
        <f t="shared" ca="1" si="193"/>
        <v>210997605.340415</v>
      </c>
      <c r="J464" s="8">
        <f t="shared" ca="1" si="194"/>
        <v>12981.662825218707</v>
      </c>
      <c r="K464" s="12">
        <f t="shared" ca="1" si="195"/>
        <v>0.94922473871797108</v>
      </c>
      <c r="L464" s="48"/>
      <c r="M464" s="38">
        <f ca="1">IF(AND(I$2&gt;0,R457&lt;F457-0.06),0,IF(AND(N464&gt;=L$9,I$2&gt;0),0,IF(OR(AND(N464&gt;=C$1,N464&lt;D$1),N464&gt;=E$1),0,1)))</f>
        <v>0</v>
      </c>
      <c r="N464" s="185">
        <f t="shared" si="181"/>
        <v>44371</v>
      </c>
      <c r="O464" s="11">
        <f t="shared" ca="1" si="185"/>
        <v>0.62058119217769114</v>
      </c>
      <c r="P464" s="11" t="str">
        <f t="shared" si="186"/>
        <v/>
      </c>
      <c r="Q464" s="11">
        <f t="shared" ca="1" si="196"/>
        <v>1</v>
      </c>
      <c r="R464" s="32">
        <f t="shared" ca="1" si="197"/>
        <v>1.3138468883994937E-2</v>
      </c>
      <c r="S464" s="32">
        <v>4.9574335069154935E-4</v>
      </c>
      <c r="T464" s="32">
        <f t="shared" ca="1" si="187"/>
        <v>4.0307524909538629E-3</v>
      </c>
      <c r="U464" s="32">
        <f t="shared" si="188"/>
        <v>0.14084507042253522</v>
      </c>
      <c r="V464" s="32">
        <f t="shared" si="198"/>
        <v>1</v>
      </c>
      <c r="W464" s="8">
        <f t="shared" ca="1" si="189"/>
        <v>80986.822377249089</v>
      </c>
      <c r="X464" s="8">
        <f t="shared" ca="1" si="201"/>
        <v>209708136.31586796</v>
      </c>
      <c r="Y464" s="22">
        <f t="shared" ca="1" si="190"/>
        <v>0.37941880782230886</v>
      </c>
      <c r="Z464" s="8">
        <f t="shared" ca="1" si="199"/>
        <v>1370455.8469243133</v>
      </c>
      <c r="AA464" s="12">
        <f t="shared" ca="1" si="200"/>
        <v>1.1428281613311717</v>
      </c>
      <c r="AB464" s="158">
        <f t="shared" si="202"/>
        <v>238000</v>
      </c>
      <c r="AC464" s="160">
        <f t="shared" si="203"/>
        <v>1.6200000000000561E-2</v>
      </c>
      <c r="AD464" s="162">
        <f t="shared" ca="1" si="204"/>
        <v>0.94956083405102687</v>
      </c>
      <c r="AE464" s="162">
        <f t="shared" ca="1" si="205"/>
        <v>0.69159025513023908</v>
      </c>
      <c r="AF464" s="85">
        <v>5.9647978764084471E-4</v>
      </c>
      <c r="AG464" s="85">
        <v>9.4349935396799232E-3</v>
      </c>
      <c r="AH464" s="85">
        <v>6.2235501569737927E-4</v>
      </c>
    </row>
    <row r="465" spans="1:34">
      <c r="A465" s="7">
        <f t="shared" si="182"/>
        <v>44372</v>
      </c>
      <c r="B465" s="8">
        <f t="shared" ca="1" si="191"/>
        <v>29731059.812465116</v>
      </c>
      <c r="C465" s="144">
        <f t="shared" si="183"/>
        <v>0</v>
      </c>
      <c r="D465" s="136"/>
      <c r="E465" s="136"/>
      <c r="F465" s="78">
        <f ca="1">IF(AD464&gt;1,S$2,T$2)</f>
        <v>0.6</v>
      </c>
      <c r="G465" s="29">
        <f t="shared" ca="1" si="184"/>
        <v>194702.58487806987</v>
      </c>
      <c r="H465" s="8">
        <f t="shared" ca="1" si="192"/>
        <v>1382388.3526342961</v>
      </c>
      <c r="I465" s="8">
        <f t="shared" ca="1" si="193"/>
        <v>211090524.66850224</v>
      </c>
      <c r="J465" s="8">
        <f t="shared" ca="1" si="194"/>
        <v>13087.229308060838</v>
      </c>
      <c r="K465" s="12">
        <f t="shared" ca="1" si="195"/>
        <v>0.94854701955577214</v>
      </c>
      <c r="L465" s="48"/>
      <c r="M465" s="39">
        <f ca="1">IF(AND(I$2&gt;0,R458&lt;F458-0.1),0,IF(AND(N465&gt;=L$10,I$2&gt;0),0,IF(OR(AND(N465&gt;=C$1,N465&lt;D$1),N465&gt;=E$1),0,1)))</f>
        <v>0</v>
      </c>
      <c r="N465" s="185">
        <f t="shared" si="181"/>
        <v>44372</v>
      </c>
      <c r="O465" s="11">
        <f t="shared" ca="1" si="185"/>
        <v>0.62085448431912427</v>
      </c>
      <c r="P465" s="11" t="str">
        <f t="shared" si="186"/>
        <v/>
      </c>
      <c r="Q465" s="11">
        <f t="shared" ca="1" si="196"/>
        <v>1</v>
      </c>
      <c r="R465" s="32">
        <f t="shared" ca="1" si="197"/>
        <v>1.321166931379983E-2</v>
      </c>
      <c r="S465" s="32">
        <v>4.9573310131312655E-4</v>
      </c>
      <c r="T465" s="32">
        <f t="shared" ca="1" si="187"/>
        <v>4.0658480959832235E-3</v>
      </c>
      <c r="U465" s="32">
        <f t="shared" si="188"/>
        <v>0.14084507042253522</v>
      </c>
      <c r="V465" s="32">
        <f t="shared" si="198"/>
        <v>1</v>
      </c>
      <c r="W465" s="8">
        <f t="shared" ca="1" si="189"/>
        <v>81896.837494028834</v>
      </c>
      <c r="X465" s="8">
        <f t="shared" ca="1" si="201"/>
        <v>209790033.15336198</v>
      </c>
      <c r="Y465" s="22">
        <f t="shared" ca="1" si="190"/>
        <v>0.37914551568087573</v>
      </c>
      <c r="Z465" s="8">
        <f t="shared" ca="1" si="199"/>
        <v>1382388.3526342961</v>
      </c>
      <c r="AA465" s="12">
        <f t="shared" ca="1" si="200"/>
        <v>1.1428281613311717</v>
      </c>
      <c r="AB465" s="158">
        <f t="shared" si="202"/>
        <v>238300</v>
      </c>
      <c r="AC465" s="160">
        <f t="shared" si="203"/>
        <v>1.6170000000000562E-2</v>
      </c>
      <c r="AD465" s="162">
        <f t="shared" ca="1" si="204"/>
        <v>0.94888587913687161</v>
      </c>
      <c r="AE465" s="162">
        <f t="shared" ca="1" si="205"/>
        <v>0.69159025513023908</v>
      </c>
      <c r="AF465" s="85">
        <v>5.964491873954597E-4</v>
      </c>
      <c r="AG465" s="85">
        <v>9.4308218302822377E-3</v>
      </c>
      <c r="AH465" s="85">
        <v>6.2232891568065945E-4</v>
      </c>
    </row>
    <row r="466" spans="1:34">
      <c r="A466" s="7">
        <f t="shared" si="182"/>
        <v>44373</v>
      </c>
      <c r="B466" s="8">
        <f t="shared" ca="1" si="191"/>
        <v>29744251.566506967</v>
      </c>
      <c r="C466" s="144">
        <f t="shared" si="183"/>
        <v>0</v>
      </c>
      <c r="D466" s="136"/>
      <c r="E466" s="136"/>
      <c r="F466" s="78">
        <f ca="1">IF(AD465&gt;1,0,IF(AE465&gt;=1,U$2,T$2))</f>
        <v>0.6</v>
      </c>
      <c r="G466" s="29">
        <f t="shared" ca="1" si="184"/>
        <v>196359.57307569034</v>
      </c>
      <c r="H466" s="8">
        <f t="shared" ca="1" si="192"/>
        <v>1394152.9688374014</v>
      </c>
      <c r="I466" s="8">
        <f t="shared" ca="1" si="193"/>
        <v>211184186.12219939</v>
      </c>
      <c r="J466" s="8">
        <f t="shared" ca="1" si="194"/>
        <v>13191.754041849852</v>
      </c>
      <c r="K466" s="12">
        <f t="shared" ca="1" si="195"/>
        <v>0.94786378920218928</v>
      </c>
      <c r="L466" s="48"/>
      <c r="M466" s="47">
        <f ca="1">IF(AND(I$2&gt;0,R459&lt;F459-0.12),0,IF(AND(N466&gt;=L$4,I$2&gt;0),0,IF(OR(AND(N466&gt;=C$1,N466&lt;D$1),N466&gt;=E$1),0,1)))</f>
        <v>0</v>
      </c>
      <c r="N466" s="185">
        <f t="shared" si="181"/>
        <v>44373</v>
      </c>
      <c r="O466" s="11">
        <f t="shared" ca="1" si="185"/>
        <v>0.62112995918293934</v>
      </c>
      <c r="P466" s="11" t="str">
        <f t="shared" si="186"/>
        <v/>
      </c>
      <c r="Q466" s="11">
        <f t="shared" ca="1" si="196"/>
        <v>1</v>
      </c>
      <c r="R466" s="32">
        <f t="shared" ca="1" si="197"/>
        <v>1.3282663493050096E-2</v>
      </c>
      <c r="S466" s="32">
        <v>4.9572285347873472E-4</v>
      </c>
      <c r="T466" s="32">
        <f t="shared" ca="1" si="187"/>
        <v>4.1004499083452982E-3</v>
      </c>
      <c r="U466" s="32">
        <f t="shared" si="188"/>
        <v>0.14084507042253522</v>
      </c>
      <c r="V466" s="32">
        <f t="shared" si="198"/>
        <v>1</v>
      </c>
      <c r="W466" s="8">
        <f t="shared" ca="1" si="189"/>
        <v>82888.107962577778</v>
      </c>
      <c r="X466" s="8">
        <f t="shared" ca="1" si="201"/>
        <v>209872921.26132455</v>
      </c>
      <c r="Y466" s="22">
        <f t="shared" ca="1" si="190"/>
        <v>0.37887004081706066</v>
      </c>
      <c r="Z466" s="8">
        <f t="shared" ca="1" si="199"/>
        <v>1394152.9688374014</v>
      </c>
      <c r="AA466" s="12">
        <f t="shared" ca="1" si="200"/>
        <v>1.1428281613311717</v>
      </c>
      <c r="AB466" s="158">
        <f t="shared" si="202"/>
        <v>238600</v>
      </c>
      <c r="AC466" s="160">
        <f t="shared" si="203"/>
        <v>1.6140000000000564E-2</v>
      </c>
      <c r="AD466" s="162">
        <f t="shared" ca="1" si="204"/>
        <v>0.94820540437898071</v>
      </c>
      <c r="AE466" s="162">
        <f t="shared" ca="1" si="205"/>
        <v>0.69159025513023908</v>
      </c>
      <c r="AF466" s="85">
        <v>5.9641859513172974E-4</v>
      </c>
      <c r="AG466" s="85">
        <v>9.4266604792435857E-3</v>
      </c>
      <c r="AH466" s="85">
        <v>6.2230282137252157E-4</v>
      </c>
    </row>
    <row r="467" spans="1:34">
      <c r="A467" s="7">
        <f t="shared" si="182"/>
        <v>44374</v>
      </c>
      <c r="B467" s="8">
        <f t="shared" ca="1" si="191"/>
        <v>29757546.004291371</v>
      </c>
      <c r="C467" s="144">
        <f t="shared" si="183"/>
        <v>0</v>
      </c>
      <c r="D467" s="136"/>
      <c r="E467" s="136"/>
      <c r="F467" s="78">
        <f ca="1">IF(AD466&gt;1,0,IF(AE466&gt;=1,U$2,T$2))</f>
        <v>0.6</v>
      </c>
      <c r="G467" s="29">
        <f t="shared" ca="1" si="184"/>
        <v>197979.6294569138</v>
      </c>
      <c r="H467" s="8">
        <f t="shared" ca="1" si="192"/>
        <v>1405655.3691440879</v>
      </c>
      <c r="I467" s="8">
        <f t="shared" ca="1" si="193"/>
        <v>211278576.63046864</v>
      </c>
      <c r="J467" s="8">
        <f t="shared" ca="1" si="194"/>
        <v>13294.437784403433</v>
      </c>
      <c r="K467" s="12">
        <f t="shared" ca="1" si="195"/>
        <v>0.94717510204265165</v>
      </c>
      <c r="L467" s="48"/>
      <c r="M467" s="46">
        <f ca="1">IF(AND(I$2&gt;0,R460&lt;F460-0.12),0,IF(AND(N467&gt;=L$5,I$2&gt;0),0,IF(OR(AND(N467&gt;=C$1,N467&lt;D$1),N467&gt;=E$1),0,1)))</f>
        <v>0</v>
      </c>
      <c r="N467" s="185">
        <f t="shared" si="181"/>
        <v>44374</v>
      </c>
      <c r="O467" s="11">
        <f t="shared" ca="1" si="185"/>
        <v>0.62140757832490778</v>
      </c>
      <c r="P467" s="11" t="str">
        <f t="shared" si="186"/>
        <v/>
      </c>
      <c r="Q467" s="11">
        <f t="shared" ca="1" si="196"/>
        <v>1</v>
      </c>
      <c r="R467" s="32">
        <f t="shared" ca="1" si="197"/>
        <v>1.3350572752411022E-2</v>
      </c>
      <c r="S467" s="32">
        <v>4.9571260718803969E-4</v>
      </c>
      <c r="T467" s="32">
        <f t="shared" ca="1" si="187"/>
        <v>4.1342804974826113E-3</v>
      </c>
      <c r="U467" s="32">
        <f t="shared" si="188"/>
        <v>0.14084507042253522</v>
      </c>
      <c r="V467" s="32">
        <f t="shared" si="198"/>
        <v>1</v>
      </c>
      <c r="W467" s="8">
        <f t="shared" ca="1" si="189"/>
        <v>83965.784128035622</v>
      </c>
      <c r="X467" s="8">
        <f t="shared" ca="1" si="201"/>
        <v>209956887.04545259</v>
      </c>
      <c r="Y467" s="22">
        <f t="shared" ca="1" si="190"/>
        <v>0.37859242167509222</v>
      </c>
      <c r="Z467" s="8">
        <f t="shared" ca="1" si="199"/>
        <v>1405655.3691440879</v>
      </c>
      <c r="AA467" s="12">
        <f t="shared" ca="1" si="200"/>
        <v>1.1428281613311717</v>
      </c>
      <c r="AB467" s="158">
        <f t="shared" si="202"/>
        <v>238900</v>
      </c>
      <c r="AC467" s="160">
        <f t="shared" si="203"/>
        <v>1.6110000000000565E-2</v>
      </c>
      <c r="AD467" s="162">
        <f t="shared" ca="1" si="204"/>
        <v>0.94751944562242052</v>
      </c>
      <c r="AE467" s="162">
        <f t="shared" ca="1" si="205"/>
        <v>0.69159025513023908</v>
      </c>
      <c r="AF467" s="85">
        <v>5.9638801084641751E-4</v>
      </c>
      <c r="AG467" s="85">
        <v>9.4225094469945862E-3</v>
      </c>
      <c r="AH467" s="85">
        <v>6.2227673277103293E-4</v>
      </c>
    </row>
    <row r="468" spans="1:34">
      <c r="A468" s="7">
        <f t="shared" si="182"/>
        <v>44375</v>
      </c>
      <c r="B468" s="8">
        <f t="shared" ca="1" si="191"/>
        <v>29770940.388272315</v>
      </c>
      <c r="C468" s="144">
        <f t="shared" si="183"/>
        <v>0</v>
      </c>
      <c r="D468" s="136"/>
      <c r="E468" s="136"/>
      <c r="F468" s="78">
        <f ca="1">IF(AD467&gt;1,S$2,T$2)</f>
        <v>0.6</v>
      </c>
      <c r="G468" s="29">
        <f t="shared" ca="1" si="184"/>
        <v>199547.84665926141</v>
      </c>
      <c r="H468" s="8">
        <f t="shared" ca="1" si="192"/>
        <v>1416789.7112807559</v>
      </c>
      <c r="I468" s="8">
        <f t="shared" ca="1" si="193"/>
        <v>211373676.75673333</v>
      </c>
      <c r="J468" s="8">
        <f t="shared" ca="1" si="194"/>
        <v>13394.383980944192</v>
      </c>
      <c r="K468" s="12">
        <f t="shared" ca="1" si="195"/>
        <v>0.94648105418773054</v>
      </c>
      <c r="L468" s="48"/>
      <c r="M468" s="38">
        <f ca="1">IF(AND(I$2&gt;0,R461&lt;F461),0,IF(AND(N468&gt;=L$6,I$2&gt;0),0,IF(OR(AND(N468&gt;=C$1,N468&lt;D$1),N468&gt;=E$1),0,1)))</f>
        <v>0</v>
      </c>
      <c r="N468" s="185">
        <f t="shared" si="181"/>
        <v>44375</v>
      </c>
      <c r="O468" s="11">
        <f t="shared" ca="1" si="185"/>
        <v>0.62168728457862743</v>
      </c>
      <c r="P468" s="11" t="str">
        <f t="shared" si="186"/>
        <v/>
      </c>
      <c r="Q468" s="11">
        <f t="shared" ca="1" si="196"/>
        <v>1</v>
      </c>
      <c r="R468" s="32">
        <f t="shared" ca="1" si="197"/>
        <v>1.3414420461041123E-2</v>
      </c>
      <c r="S468" s="32">
        <v>4.9570236244070743E-4</v>
      </c>
      <c r="T468" s="32">
        <f t="shared" ca="1" si="187"/>
        <v>4.1670285625904583E-3</v>
      </c>
      <c r="U468" s="32">
        <f t="shared" si="188"/>
        <v>0.14084507042253522</v>
      </c>
      <c r="V468" s="32">
        <f t="shared" si="198"/>
        <v>1</v>
      </c>
      <c r="W468" s="8">
        <f t="shared" ca="1" si="189"/>
        <v>85135.345308699252</v>
      </c>
      <c r="X468" s="8">
        <f t="shared" ca="1" si="201"/>
        <v>210042022.39076129</v>
      </c>
      <c r="Y468" s="22">
        <f t="shared" ca="1" si="190"/>
        <v>0.37831271542137257</v>
      </c>
      <c r="Z468" s="8">
        <f t="shared" ca="1" si="199"/>
        <v>1416789.7112807559</v>
      </c>
      <c r="AA468" s="12">
        <f t="shared" ca="1" si="200"/>
        <v>1.1428281613311717</v>
      </c>
      <c r="AB468" s="158">
        <f t="shared" si="202"/>
        <v>239200</v>
      </c>
      <c r="AC468" s="160">
        <f t="shared" si="203"/>
        <v>1.6080000000000566E-2</v>
      </c>
      <c r="AD468" s="162">
        <f t="shared" ca="1" si="204"/>
        <v>0.9468280781151911</v>
      </c>
      <c r="AE468" s="162">
        <f t="shared" ca="1" si="205"/>
        <v>0.69159025513023908</v>
      </c>
      <c r="AF468" s="85">
        <v>5.9635743453628743E-4</v>
      </c>
      <c r="AG468" s="85">
        <v>9.4183686941769068E-3</v>
      </c>
      <c r="AH468" s="85">
        <v>6.222506498742618E-4</v>
      </c>
    </row>
    <row r="469" spans="1:34">
      <c r="A469" s="7">
        <f t="shared" si="182"/>
        <v>44376</v>
      </c>
      <c r="B469" s="8">
        <f t="shared" ca="1" si="191"/>
        <v>29784430.97800567</v>
      </c>
      <c r="C469" s="144">
        <f t="shared" si="183"/>
        <v>0</v>
      </c>
      <c r="D469" s="136"/>
      <c r="E469" s="136"/>
      <c r="F469" s="78">
        <f ca="1">IF(AD468&gt;1,0,IF(AE468&gt;=1,U$2,T$2))</f>
        <v>0.6</v>
      </c>
      <c r="G469" s="29">
        <f t="shared" ca="1" si="184"/>
        <v>201047.54268716436</v>
      </c>
      <c r="H469" s="8">
        <f t="shared" ca="1" si="192"/>
        <v>1427437.5530788668</v>
      </c>
      <c r="I469" s="8">
        <f t="shared" ca="1" si="193"/>
        <v>211469459.94384015</v>
      </c>
      <c r="J469" s="8">
        <f t="shared" ca="1" si="194"/>
        <v>13490.589733353523</v>
      </c>
      <c r="K469" s="12">
        <f t="shared" ca="1" si="195"/>
        <v>0.94578178855343142</v>
      </c>
      <c r="L469" s="48"/>
      <c r="M469" s="38">
        <f ca="1">IF(AND(I$2&gt;0,R462&lt;F462-0.02),0,IF(AND(N469&gt;=L$7,I$2&gt;0),0,IF(OR(AND(N469&gt;=C$1,N469&lt;D$1),N469&gt;=E$1),0,1)))</f>
        <v>0</v>
      </c>
      <c r="N469" s="185">
        <f t="shared" si="181"/>
        <v>44376</v>
      </c>
      <c r="O469" s="11">
        <f t="shared" ca="1" si="185"/>
        <v>0.62196899983482401</v>
      </c>
      <c r="P469" s="11" t="str">
        <f t="shared" si="186"/>
        <v/>
      </c>
      <c r="Q469" s="11">
        <f t="shared" ca="1" si="196"/>
        <v>1</v>
      </c>
      <c r="R469" s="32">
        <f t="shared" ca="1" si="197"/>
        <v>1.347312342433863E-2</v>
      </c>
      <c r="S469" s="32">
        <v>4.95692119236404E-4</v>
      </c>
      <c r="T469" s="32">
        <f t="shared" ca="1" si="187"/>
        <v>4.198345744349608E-3</v>
      </c>
      <c r="U469" s="32">
        <f t="shared" si="188"/>
        <v>0.14084507042253522</v>
      </c>
      <c r="V469" s="32">
        <f t="shared" si="198"/>
        <v>1</v>
      </c>
      <c r="W469" s="8">
        <f t="shared" ca="1" si="189"/>
        <v>86402.619776041189</v>
      </c>
      <c r="X469" s="8">
        <f t="shared" ca="1" si="201"/>
        <v>210128425.01053733</v>
      </c>
      <c r="Y469" s="22">
        <f t="shared" ca="1" si="190"/>
        <v>0.37803100016517599</v>
      </c>
      <c r="Z469" s="8">
        <f t="shared" ca="1" si="199"/>
        <v>1427437.5530788668</v>
      </c>
      <c r="AA469" s="12">
        <f t="shared" ca="1" si="200"/>
        <v>1.1428281613311717</v>
      </c>
      <c r="AB469" s="158">
        <f t="shared" si="202"/>
        <v>239500</v>
      </c>
      <c r="AC469" s="160">
        <f t="shared" si="203"/>
        <v>1.6050000000000567E-2</v>
      </c>
      <c r="AD469" s="162">
        <f t="shared" ca="1" si="204"/>
        <v>0.94613142137058093</v>
      </c>
      <c r="AE469" s="162">
        <f t="shared" ca="1" si="205"/>
        <v>0.69159025513023908</v>
      </c>
      <c r="AF469" s="85">
        <v>5.963268661981051E-4</v>
      </c>
      <c r="AG469" s="85">
        <v>9.4142381816417989E-3</v>
      </c>
      <c r="AH469" s="85">
        <v>6.2222457268027733E-4</v>
      </c>
    </row>
    <row r="470" spans="1:34">
      <c r="A470" s="7">
        <f t="shared" si="182"/>
        <v>44377</v>
      </c>
      <c r="B470" s="8">
        <f t="shared" ca="1" si="191"/>
        <v>29798012.914041881</v>
      </c>
      <c r="C470" s="144">
        <f t="shared" si="183"/>
        <v>0</v>
      </c>
      <c r="D470" s="136"/>
      <c r="E470" s="136"/>
      <c r="F470" s="78">
        <f ca="1">IF(AD469&gt;1,S$2,T$2)</f>
        <v>0.6</v>
      </c>
      <c r="G470" s="29">
        <f t="shared" ca="1" si="184"/>
        <v>202460.09565632619</v>
      </c>
      <c r="H470" s="8">
        <f t="shared" ca="1" si="192"/>
        <v>1437466.6791599158</v>
      </c>
      <c r="I470" s="8">
        <f t="shared" ca="1" si="193"/>
        <v>211565891.68969724</v>
      </c>
      <c r="J470" s="8">
        <f t="shared" ca="1" si="194"/>
        <v>13581.936036209903</v>
      </c>
      <c r="K470" s="12">
        <f t="shared" ca="1" si="195"/>
        <v>0.94507750041293992</v>
      </c>
      <c r="L470" s="48"/>
      <c r="M470" s="38">
        <f ca="1">IF(AND(I$2&gt;0,R463&lt;F463-0.04),0,IF(AND(N470&gt;=L$8,I$2&gt;0),0,IF(OR(AND(N470&gt;=C$1,N470&lt;D$1),N470&gt;=E$1),0,1)))</f>
        <v>0</v>
      </c>
      <c r="N470" s="185">
        <f t="shared" si="181"/>
        <v>44377</v>
      </c>
      <c r="O470" s="11">
        <f t="shared" ca="1" si="185"/>
        <v>0.62225262261675662</v>
      </c>
      <c r="P470" s="11" t="str">
        <f t="shared" si="186"/>
        <v/>
      </c>
      <c r="Q470" s="11">
        <f t="shared" ca="1" si="196"/>
        <v>1</v>
      </c>
      <c r="R470" s="32">
        <f t="shared" ca="1" si="197"/>
        <v>1.35254826205774E-2</v>
      </c>
      <c r="S470" s="32">
        <v>4.9568187757479537E-4</v>
      </c>
      <c r="T470" s="32">
        <f t="shared" ca="1" si="187"/>
        <v>4.2278431739997523E-3</v>
      </c>
      <c r="U470" s="32">
        <f t="shared" si="188"/>
        <v>0.14084507042253522</v>
      </c>
      <c r="V470" s="32">
        <f t="shared" si="198"/>
        <v>1</v>
      </c>
      <c r="W470" s="8">
        <f t="shared" ca="1" si="189"/>
        <v>87073.035001215554</v>
      </c>
      <c r="X470" s="8">
        <f t="shared" ca="1" si="201"/>
        <v>210215498.04553854</v>
      </c>
      <c r="Y470" s="22">
        <f t="shared" ca="1" si="190"/>
        <v>0.37774737738324338</v>
      </c>
      <c r="Z470" s="8">
        <f t="shared" ca="1" si="199"/>
        <v>1437466.6791599158</v>
      </c>
      <c r="AA470" s="12">
        <f t="shared" ca="1" si="200"/>
        <v>1.1428281613311717</v>
      </c>
      <c r="AB470" s="158">
        <f t="shared" si="202"/>
        <v>239800</v>
      </c>
      <c r="AC470" s="160">
        <f t="shared" si="203"/>
        <v>1.6020000000000569E-2</v>
      </c>
      <c r="AD470" s="162">
        <f t="shared" ca="1" si="204"/>
        <v>0.94542964448318567</v>
      </c>
      <c r="AE470" s="162">
        <f t="shared" ca="1" si="205"/>
        <v>0.69159025513023908</v>
      </c>
      <c r="AF470" s="85">
        <v>5.9629630582863787E-4</v>
      </c>
      <c r="AG470" s="85">
        <v>9.4101178704486584E-3</v>
      </c>
      <c r="AH470" s="85">
        <v>6.2219850118714953E-4</v>
      </c>
    </row>
    <row r="471" spans="1:34">
      <c r="A471" s="7">
        <f t="shared" si="182"/>
        <v>44378</v>
      </c>
      <c r="B471" s="8">
        <f t="shared" ca="1" si="191"/>
        <v>29811680.091265898</v>
      </c>
      <c r="C471" s="144">
        <f t="shared" si="183"/>
        <v>0</v>
      </c>
      <c r="D471" s="136"/>
      <c r="E471" s="136"/>
      <c r="F471" s="78">
        <f ca="1">IF(AD470&gt;1,0,IF(AE470&gt;=1,U$2,T$2))</f>
        <v>0.6</v>
      </c>
      <c r="G471" s="29">
        <f t="shared" ca="1" si="184"/>
        <v>203863.46513369365</v>
      </c>
      <c r="H471" s="8">
        <f t="shared" ca="1" si="192"/>
        <v>1447430.6024492248</v>
      </c>
      <c r="I471" s="8">
        <f t="shared" ca="1" si="193"/>
        <v>211662928.64798775</v>
      </c>
      <c r="J471" s="8">
        <f t="shared" ca="1" si="194"/>
        <v>13667.177224017534</v>
      </c>
      <c r="K471" s="12">
        <f t="shared" ca="1" si="195"/>
        <v>0.94436844345810844</v>
      </c>
      <c r="L471" s="48"/>
      <c r="M471" s="38">
        <f ca="1">IF(AND(I$2&gt;0,R464&lt;F464-0.06),0,IF(AND(N471&gt;=L$9,I$2&gt;0),0,IF(OR(AND(N471&gt;=C$1,N471&lt;D$1),N471&gt;=E$1),0,1)))</f>
        <v>0</v>
      </c>
      <c r="N471" s="185">
        <f t="shared" si="181"/>
        <v>44378</v>
      </c>
      <c r="O471" s="11">
        <f t="shared" ca="1" si="185"/>
        <v>0.62253802543525805</v>
      </c>
      <c r="P471" s="11" t="str">
        <f t="shared" si="186"/>
        <v/>
      </c>
      <c r="Q471" s="11">
        <f t="shared" ca="1" si="196"/>
        <v>1</v>
      </c>
      <c r="R471" s="32">
        <f t="shared" ca="1" si="197"/>
        <v>1.3576746386871627E-2</v>
      </c>
      <c r="S471" s="32">
        <v>4.9567163745554781E-4</v>
      </c>
      <c r="T471" s="32">
        <f t="shared" ca="1" si="187"/>
        <v>4.2571488307330142E-3</v>
      </c>
      <c r="U471" s="32">
        <f t="shared" si="188"/>
        <v>0.14084507042253522</v>
      </c>
      <c r="V471" s="32">
        <f t="shared" si="198"/>
        <v>1</v>
      </c>
      <c r="W471" s="8">
        <f t="shared" ca="1" si="189"/>
        <v>87762.102127260616</v>
      </c>
      <c r="X471" s="8">
        <f t="shared" ca="1" si="201"/>
        <v>210303260.1476658</v>
      </c>
      <c r="Y471" s="22">
        <f t="shared" ca="1" si="190"/>
        <v>0.37746197456474195</v>
      </c>
      <c r="Z471" s="8">
        <f t="shared" ca="1" si="199"/>
        <v>1447430.6024492248</v>
      </c>
      <c r="AA471" s="12">
        <f t="shared" ca="1" si="200"/>
        <v>1.1428281613311717</v>
      </c>
      <c r="AB471" s="158">
        <f t="shared" si="202"/>
        <v>240100</v>
      </c>
      <c r="AC471" s="160">
        <f t="shared" si="203"/>
        <v>1.599000000000057E-2</v>
      </c>
      <c r="AD471" s="162">
        <f t="shared" ca="1" si="204"/>
        <v>0.94472297193552413</v>
      </c>
      <c r="AE471" s="162">
        <f t="shared" ca="1" si="205"/>
        <v>0.69159025513023908</v>
      </c>
      <c r="AF471" s="85">
        <v>5.9626575342465471E-4</v>
      </c>
      <c r="AG471" s="85">
        <v>9.4060077218636063E-3</v>
      </c>
      <c r="AH471" s="85">
        <v>6.221724353929496E-4</v>
      </c>
    </row>
    <row r="472" spans="1:34">
      <c r="A472" s="7">
        <f t="shared" si="182"/>
        <v>44379</v>
      </c>
      <c r="B472" s="8">
        <f t="shared" ca="1" si="191"/>
        <v>29825431.678640634</v>
      </c>
      <c r="C472" s="144">
        <f t="shared" si="183"/>
        <v>0</v>
      </c>
      <c r="D472" s="136"/>
      <c r="E472" s="136"/>
      <c r="F472" s="78">
        <f ca="1">IF(AD471&gt;1,S$2,T$2)</f>
        <v>0.6</v>
      </c>
      <c r="G472" s="29">
        <f t="shared" ca="1" si="184"/>
        <v>205254.19305388437</v>
      </c>
      <c r="H472" s="8">
        <f t="shared" ca="1" si="192"/>
        <v>1457304.7706825789</v>
      </c>
      <c r="I472" s="8">
        <f t="shared" ca="1" si="193"/>
        <v>211760564.91834837</v>
      </c>
      <c r="J472" s="8">
        <f t="shared" ca="1" si="194"/>
        <v>13751.587374734474</v>
      </c>
      <c r="K472" s="12">
        <f t="shared" ca="1" si="195"/>
        <v>0.94365493641185494</v>
      </c>
      <c r="L472" s="48"/>
      <c r="M472" s="39">
        <f ca="1">IF(AND(I$2&gt;0,R465&lt;F465-0.1),0,IF(AND(N472&gt;=L$10,I$2&gt;0),0,IF(OR(AND(N472&gt;=C$1,N472&lt;D$1),N472&gt;=E$1),0,1)))</f>
        <v>0</v>
      </c>
      <c r="N472" s="185">
        <f t="shared" si="181"/>
        <v>44379</v>
      </c>
      <c r="O472" s="11">
        <f t="shared" ca="1" si="185"/>
        <v>0.62282519093631872</v>
      </c>
      <c r="P472" s="11" t="str">
        <f t="shared" si="186"/>
        <v/>
      </c>
      <c r="Q472" s="11">
        <f t="shared" ca="1" si="196"/>
        <v>1</v>
      </c>
      <c r="R472" s="32">
        <f t="shared" ca="1" si="197"/>
        <v>1.3626692683611113E-2</v>
      </c>
      <c r="S472" s="32">
        <v>4.9566139887832782E-4</v>
      </c>
      <c r="T472" s="32">
        <f t="shared" ca="1" si="187"/>
        <v>4.2861905020075853E-3</v>
      </c>
      <c r="U472" s="32">
        <f t="shared" si="188"/>
        <v>0.14084507042253522</v>
      </c>
      <c r="V472" s="32">
        <f t="shared" si="198"/>
        <v>1</v>
      </c>
      <c r="W472" s="8">
        <f t="shared" ca="1" si="189"/>
        <v>88468.59925503729</v>
      </c>
      <c r="X472" s="8">
        <f t="shared" ca="1" si="201"/>
        <v>210391728.74692082</v>
      </c>
      <c r="Y472" s="22">
        <f t="shared" ca="1" si="190"/>
        <v>0.37717480906368128</v>
      </c>
      <c r="Z472" s="8">
        <f t="shared" ca="1" si="199"/>
        <v>1457304.7706825789</v>
      </c>
      <c r="AA472" s="12">
        <f t="shared" ca="1" si="200"/>
        <v>1.1428281613311717</v>
      </c>
      <c r="AB472" s="158">
        <f t="shared" si="202"/>
        <v>240400</v>
      </c>
      <c r="AC472" s="160">
        <f t="shared" si="203"/>
        <v>1.5960000000000571E-2</v>
      </c>
      <c r="AD472" s="162">
        <f t="shared" ca="1" si="204"/>
        <v>0.94401168993498175</v>
      </c>
      <c r="AE472" s="162">
        <f t="shared" ca="1" si="205"/>
        <v>0.69159025513023908</v>
      </c>
      <c r="AF472" s="85">
        <v>5.9623520898292588E-4</v>
      </c>
      <c r="AG472" s="85">
        <v>9.4019076973580577E-3</v>
      </c>
      <c r="AH472" s="85">
        <v>6.221463752957493E-4</v>
      </c>
    </row>
    <row r="473" spans="1:34">
      <c r="A473" s="7">
        <f t="shared" si="182"/>
        <v>44380</v>
      </c>
      <c r="B473" s="8">
        <f t="shared" ca="1" si="191"/>
        <v>29839266.616675958</v>
      </c>
      <c r="C473" s="144">
        <f t="shared" si="183"/>
        <v>0</v>
      </c>
      <c r="D473" s="136"/>
      <c r="E473" s="136"/>
      <c r="F473" s="78">
        <f ca="1">IF(AD472&gt;1,0,IF(AE472&gt;=1,U$2,T$2))</f>
        <v>0.6</v>
      </c>
      <c r="G473" s="29">
        <f t="shared" ca="1" si="184"/>
        <v>206628.76499694915</v>
      </c>
      <c r="H473" s="8">
        <f t="shared" ca="1" si="192"/>
        <v>1467064.2314783388</v>
      </c>
      <c r="I473" s="8">
        <f t="shared" ca="1" si="193"/>
        <v>211858792.97839916</v>
      </c>
      <c r="J473" s="8">
        <f t="shared" ca="1" si="194"/>
        <v>13834.938035323559</v>
      </c>
      <c r="K473" s="12">
        <f t="shared" ca="1" si="195"/>
        <v>0.94293702265920321</v>
      </c>
      <c r="L473" s="48"/>
      <c r="M473" s="47">
        <f ca="1">IF(AND(I$2&gt;0,R466&lt;F466-0.12),0,IF(AND(N473&gt;=L$4,I$2&gt;0),0,IF(OR(AND(N473&gt;=C$1,N473&lt;D$1),N473&gt;=E$1),0,1)))</f>
        <v>0</v>
      </c>
      <c r="N473" s="185">
        <f t="shared" si="181"/>
        <v>44380</v>
      </c>
      <c r="O473" s="11">
        <f t="shared" ca="1" si="185"/>
        <v>0.62311409699529163</v>
      </c>
      <c r="P473" s="11" t="str">
        <f t="shared" si="186"/>
        <v/>
      </c>
      <c r="Q473" s="11">
        <f t="shared" ca="1" si="196"/>
        <v>1</v>
      </c>
      <c r="R473" s="32">
        <f t="shared" ca="1" si="197"/>
        <v>1.3675098572503191E-2</v>
      </c>
      <c r="S473" s="32">
        <v>4.9565116184280169E-4</v>
      </c>
      <c r="T473" s="32">
        <f t="shared" ca="1" si="187"/>
        <v>4.3148947984657021E-3</v>
      </c>
      <c r="U473" s="32">
        <f t="shared" si="188"/>
        <v>0.14084507042253522</v>
      </c>
      <c r="V473" s="32">
        <f t="shared" si="198"/>
        <v>1</v>
      </c>
      <c r="W473" s="8">
        <f t="shared" ca="1" si="189"/>
        <v>89190.260081141634</v>
      </c>
      <c r="X473" s="8">
        <f t="shared" ca="1" si="201"/>
        <v>210480919.00700197</v>
      </c>
      <c r="Y473" s="22">
        <f t="shared" ca="1" si="190"/>
        <v>0.37688590300470837</v>
      </c>
      <c r="Z473" s="8">
        <f t="shared" ca="1" si="199"/>
        <v>1467064.2314783388</v>
      </c>
      <c r="AA473" s="12">
        <f t="shared" ca="1" si="200"/>
        <v>1.1428281613311717</v>
      </c>
      <c r="AB473" s="158">
        <f t="shared" si="202"/>
        <v>240700</v>
      </c>
      <c r="AC473" s="160">
        <f t="shared" si="203"/>
        <v>1.5930000000000572E-2</v>
      </c>
      <c r="AD473" s="162">
        <f t="shared" ca="1" si="204"/>
        <v>0.94329597953552913</v>
      </c>
      <c r="AE473" s="162">
        <f t="shared" ca="1" si="205"/>
        <v>0.69159025513023908</v>
      </c>
      <c r="AF473" s="85">
        <v>5.962046725002235E-4</v>
      </c>
      <c r="AG473" s="85">
        <v>9.3978177586073273E-3</v>
      </c>
      <c r="AH473" s="85">
        <v>6.2212032089362156E-4</v>
      </c>
    </row>
    <row r="474" spans="1:34">
      <c r="A474" s="7">
        <f t="shared" si="182"/>
        <v>44381</v>
      </c>
      <c r="B474" s="8">
        <f t="shared" ca="1" si="191"/>
        <v>29853183.610423241</v>
      </c>
      <c r="C474" s="144">
        <f t="shared" si="183"/>
        <v>0</v>
      </c>
      <c r="D474" s="136"/>
      <c r="E474" s="136"/>
      <c r="F474" s="78">
        <f ca="1">IF(AD473&gt;1,0,IF(AE473&gt;=1,U$2,T$2))</f>
        <v>0.6</v>
      </c>
      <c r="G474" s="29">
        <f t="shared" ca="1" si="184"/>
        <v>207983.75028210017</v>
      </c>
      <c r="H474" s="8">
        <f t="shared" ca="1" si="192"/>
        <v>1476684.6270029112</v>
      </c>
      <c r="I474" s="8">
        <f t="shared" ca="1" si="193"/>
        <v>211957603.63400486</v>
      </c>
      <c r="J474" s="8">
        <f t="shared" ca="1" si="194"/>
        <v>13916.993747283674</v>
      </c>
      <c r="K474" s="12">
        <f t="shared" ca="1" si="195"/>
        <v>0.94221475751177097</v>
      </c>
      <c r="L474" s="48"/>
      <c r="M474" s="46">
        <f ca="1">IF(AND(I$2&gt;0,R467&lt;F467-0.12),0,IF(AND(N474&gt;=L$5,I$2&gt;0),0,IF(OR(AND(N474&gt;=C$1,N474&lt;D$1),N474&gt;=E$1),0,1)))</f>
        <v>0</v>
      </c>
      <c r="N474" s="185">
        <f t="shared" si="181"/>
        <v>44381</v>
      </c>
      <c r="O474" s="11">
        <f t="shared" ca="1" si="185"/>
        <v>0.62340471657060248</v>
      </c>
      <c r="P474" s="11" t="str">
        <f t="shared" si="186"/>
        <v/>
      </c>
      <c r="Q474" s="11">
        <f t="shared" ca="1" si="196"/>
        <v>1</v>
      </c>
      <c r="R474" s="32">
        <f t="shared" ca="1" si="197"/>
        <v>1.3721749499939883E-2</v>
      </c>
      <c r="S474" s="32">
        <v>4.9564092634863614E-4</v>
      </c>
      <c r="T474" s="32">
        <f t="shared" ca="1" si="187"/>
        <v>4.3431900794203273E-3</v>
      </c>
      <c r="U474" s="32">
        <f t="shared" si="188"/>
        <v>0.14084507042253522</v>
      </c>
      <c r="V474" s="32">
        <f t="shared" si="198"/>
        <v>1</v>
      </c>
      <c r="W474" s="8">
        <f t="shared" ca="1" si="189"/>
        <v>89924.457534291229</v>
      </c>
      <c r="X474" s="8">
        <f t="shared" ca="1" si="201"/>
        <v>210570843.46453625</v>
      </c>
      <c r="Y474" s="22">
        <f t="shared" ca="1" si="190"/>
        <v>0.37659528342939752</v>
      </c>
      <c r="Z474" s="8">
        <f t="shared" ca="1" si="199"/>
        <v>1476684.6270029112</v>
      </c>
      <c r="AA474" s="12">
        <f t="shared" ca="1" si="200"/>
        <v>1.1428281613311717</v>
      </c>
      <c r="AB474" s="158">
        <f t="shared" si="202"/>
        <v>241000</v>
      </c>
      <c r="AC474" s="160">
        <f t="shared" si="203"/>
        <v>1.5900000000000573E-2</v>
      </c>
      <c r="AD474" s="162">
        <f t="shared" ca="1" si="204"/>
        <v>0.94257589008548703</v>
      </c>
      <c r="AE474" s="162">
        <f t="shared" ca="1" si="205"/>
        <v>0.69159025513023908</v>
      </c>
      <c r="AF474" s="85">
        <v>5.9617414397332099E-4</v>
      </c>
      <c r="AG474" s="85">
        <v>9.3937378674892307E-3</v>
      </c>
      <c r="AH474" s="85">
        <v>6.2209427218463985E-4</v>
      </c>
    </row>
    <row r="475" spans="1:34">
      <c r="A475" s="7">
        <f t="shared" si="182"/>
        <v>44382</v>
      </c>
      <c r="B475" s="8">
        <f t="shared" ca="1" si="191"/>
        <v>29867181.136054557</v>
      </c>
      <c r="C475" s="144">
        <f t="shared" si="183"/>
        <v>0</v>
      </c>
      <c r="D475" s="136"/>
      <c r="E475" s="136"/>
      <c r="F475" s="78">
        <f ca="1">IF(AD474&gt;1,S$2,T$2)</f>
        <v>0.6</v>
      </c>
      <c r="G475" s="29">
        <f t="shared" ca="1" si="184"/>
        <v>209315.85935929161</v>
      </c>
      <c r="H475" s="8">
        <f t="shared" ca="1" si="192"/>
        <v>1486142.6014509704</v>
      </c>
      <c r="I475" s="8">
        <f t="shared" ca="1" si="193"/>
        <v>212056986.0659872</v>
      </c>
      <c r="J475" s="8">
        <f t="shared" ca="1" si="194"/>
        <v>13997.525631316983</v>
      </c>
      <c r="K475" s="12">
        <f t="shared" ca="1" si="195"/>
        <v>0.9414882085734938</v>
      </c>
      <c r="L475" s="48"/>
      <c r="M475" s="38">
        <f ca="1">IF(AND(I$2&gt;0,R468&lt;F468),0,IF(AND(N475&gt;=L$6,I$2&gt;0),0,IF(OR(AND(N475&gt;=C$1,N475&lt;D$1),N475&gt;=E$1),0,1)))</f>
        <v>0</v>
      </c>
      <c r="N475" s="185">
        <f t="shared" si="181"/>
        <v>44382</v>
      </c>
      <c r="O475" s="11">
        <f t="shared" ca="1" si="185"/>
        <v>0.62369701784113885</v>
      </c>
      <c r="P475" s="11" t="str">
        <f t="shared" si="186"/>
        <v/>
      </c>
      <c r="Q475" s="11">
        <f t="shared" ca="1" si="196"/>
        <v>1</v>
      </c>
      <c r="R475" s="32">
        <f t="shared" ca="1" si="197"/>
        <v>1.376644296739361E-2</v>
      </c>
      <c r="S475" s="32">
        <v>4.9563069239549765E-4</v>
      </c>
      <c r="T475" s="32">
        <f t="shared" ca="1" si="187"/>
        <v>4.3710076513263831E-3</v>
      </c>
      <c r="U475" s="32">
        <f t="shared" si="188"/>
        <v>0.14084507042253522</v>
      </c>
      <c r="V475" s="32">
        <f t="shared" si="198"/>
        <v>1</v>
      </c>
      <c r="W475" s="8">
        <f t="shared" ca="1" si="189"/>
        <v>90668.16779993505</v>
      </c>
      <c r="X475" s="8">
        <f t="shared" ca="1" si="201"/>
        <v>210661511.6323362</v>
      </c>
      <c r="Y475" s="22">
        <f t="shared" ca="1" si="190"/>
        <v>0.37630298215886115</v>
      </c>
      <c r="Z475" s="8">
        <f t="shared" ca="1" si="199"/>
        <v>1486142.6014509704</v>
      </c>
      <c r="AA475" s="12">
        <f t="shared" ca="1" si="200"/>
        <v>1.1428281613311717</v>
      </c>
      <c r="AB475" s="158">
        <f t="shared" si="202"/>
        <v>241300</v>
      </c>
      <c r="AC475" s="160">
        <f t="shared" si="203"/>
        <v>1.5870000000000575E-2</v>
      </c>
      <c r="AD475" s="162">
        <f t="shared" ca="1" si="204"/>
        <v>0.94185148304263233</v>
      </c>
      <c r="AE475" s="162">
        <f t="shared" ca="1" si="205"/>
        <v>0.69159025513023908</v>
      </c>
      <c r="AF475" s="85">
        <v>5.9614362339899403E-4</v>
      </c>
      <c r="AG475" s="85">
        <v>9.3896679860827129E-3</v>
      </c>
      <c r="AH475" s="85">
        <v>6.2206822916687908E-4</v>
      </c>
    </row>
    <row r="476" spans="1:34">
      <c r="A476" s="7">
        <f t="shared" si="182"/>
        <v>44383</v>
      </c>
      <c r="B476" s="8">
        <f t="shared" ca="1" si="191"/>
        <v>29881257.451301284</v>
      </c>
      <c r="C476" s="144">
        <f t="shared" si="183"/>
        <v>0</v>
      </c>
      <c r="D476" s="136"/>
      <c r="E476" s="136"/>
      <c r="F476" s="78">
        <f ca="1">IF(AD475&gt;1,0,IF(AE475&gt;=1,U$2,T$2))</f>
        <v>0.6</v>
      </c>
      <c r="G476" s="29">
        <f t="shared" ca="1" si="184"/>
        <v>210622.01012715616</v>
      </c>
      <c r="H476" s="8">
        <f t="shared" ca="1" si="192"/>
        <v>1495416.2719028087</v>
      </c>
      <c r="I476" s="8">
        <f t="shared" ca="1" si="193"/>
        <v>212156927.90423897</v>
      </c>
      <c r="J476" s="8">
        <f t="shared" ca="1" si="194"/>
        <v>14076.315246728633</v>
      </c>
      <c r="K476" s="12">
        <f t="shared" ca="1" si="195"/>
        <v>0.94075745539715294</v>
      </c>
      <c r="L476" s="48"/>
      <c r="M476" s="38">
        <f ca="1">IF(AND(I$2&gt;0,R469&lt;F469-0.02),0,IF(AND(N476&gt;=L$7,I$2&gt;0),0,IF(OR(AND(N476&gt;=C$1,N476&lt;D$1),N476&gt;=E$1),0,1)))</f>
        <v>0</v>
      </c>
      <c r="N476" s="185">
        <f t="shared" si="181"/>
        <v>44383</v>
      </c>
      <c r="O476" s="11">
        <f t="shared" ca="1" si="185"/>
        <v>0.6239909644242323</v>
      </c>
      <c r="P476" s="11" t="str">
        <f t="shared" si="186"/>
        <v/>
      </c>
      <c r="Q476" s="11">
        <f t="shared" ca="1" si="196"/>
        <v>1</v>
      </c>
      <c r="R476" s="32">
        <f t="shared" ca="1" si="197"/>
        <v>1.3808992716946503E-2</v>
      </c>
      <c r="S476" s="32">
        <v>4.9562045998305295E-4</v>
      </c>
      <c r="T476" s="32">
        <f t="shared" ca="1" si="187"/>
        <v>4.39828315265532E-3</v>
      </c>
      <c r="U476" s="32">
        <f t="shared" si="188"/>
        <v>0.14084507042253522</v>
      </c>
      <c r="V476" s="32">
        <f t="shared" si="198"/>
        <v>1</v>
      </c>
      <c r="W476" s="8">
        <f t="shared" ca="1" si="189"/>
        <v>91417.930591177443</v>
      </c>
      <c r="X476" s="8">
        <f t="shared" ca="1" si="201"/>
        <v>210752929.56292737</v>
      </c>
      <c r="Y476" s="22">
        <f t="shared" ca="1" si="190"/>
        <v>0.3760090355757677</v>
      </c>
      <c r="Z476" s="8">
        <f t="shared" ca="1" si="199"/>
        <v>1495416.2719028087</v>
      </c>
      <c r="AA476" s="12">
        <f t="shared" ca="1" si="200"/>
        <v>1.1428281613311717</v>
      </c>
      <c r="AB476" s="158">
        <f t="shared" si="202"/>
        <v>241600</v>
      </c>
      <c r="AC476" s="160">
        <f t="shared" si="203"/>
        <v>1.5840000000000576E-2</v>
      </c>
      <c r="AD476" s="162">
        <f t="shared" ca="1" si="204"/>
        <v>0.94112283198532332</v>
      </c>
      <c r="AE476" s="162">
        <f t="shared" ca="1" si="205"/>
        <v>0.69159025513023908</v>
      </c>
      <c r="AF476" s="85">
        <v>5.9611311077401919E-4</v>
      </c>
      <c r="AG476" s="85">
        <v>9.385608076666465E-3</v>
      </c>
      <c r="AH476" s="85">
        <v>6.2204219183841457E-4</v>
      </c>
    </row>
    <row r="477" spans="1:34">
      <c r="A477" s="7">
        <f t="shared" si="182"/>
        <v>44384</v>
      </c>
      <c r="B477" s="8">
        <f t="shared" ca="1" si="191"/>
        <v>29895410.610322561</v>
      </c>
      <c r="C477" s="144">
        <f t="shared" si="183"/>
        <v>0</v>
      </c>
      <c r="D477" s="136"/>
      <c r="E477" s="136"/>
      <c r="F477" s="78">
        <f ca="1">IF(AD476&gt;1,S$2,T$2)</f>
        <v>0.6</v>
      </c>
      <c r="G477" s="29">
        <f t="shared" ca="1" si="184"/>
        <v>211899.40427643483</v>
      </c>
      <c r="H477" s="8">
        <f t="shared" ca="1" si="192"/>
        <v>1504485.7703626873</v>
      </c>
      <c r="I477" s="8">
        <f t="shared" ca="1" si="193"/>
        <v>212257415.33329001</v>
      </c>
      <c r="J477" s="8">
        <f t="shared" ca="1" si="194"/>
        <v>14153.159021275487</v>
      </c>
      <c r="K477" s="12">
        <f t="shared" ca="1" si="195"/>
        <v>0.94002258893941926</v>
      </c>
      <c r="L477" s="48"/>
      <c r="M477" s="38">
        <f ca="1">IF(AND(I$2&gt;0,R470&lt;F470-0.04),0,IF(AND(N477&gt;=L$8,I$2&gt;0),0,IF(OR(AND(N477&gt;=C$1,N477&lt;D$1),N477&gt;=E$1),0,1)))</f>
        <v>0</v>
      </c>
      <c r="N477" s="185">
        <f t="shared" si="181"/>
        <v>44384</v>
      </c>
      <c r="O477" s="11">
        <f t="shared" ca="1" si="185"/>
        <v>0.62428651568614713</v>
      </c>
      <c r="P477" s="11" t="str">
        <f t="shared" si="186"/>
        <v/>
      </c>
      <c r="Q477" s="11">
        <f t="shared" ca="1" si="196"/>
        <v>1</v>
      </c>
      <c r="R477" s="32">
        <f t="shared" ca="1" si="197"/>
        <v>1.3849233491569064E-2</v>
      </c>
      <c r="S477" s="32">
        <v>4.9561022911096897E-4</v>
      </c>
      <c r="T477" s="32">
        <f t="shared" ca="1" si="187"/>
        <v>4.4249581481255506E-3</v>
      </c>
      <c r="U477" s="32">
        <f t="shared" si="188"/>
        <v>0.14084507042253522</v>
      </c>
      <c r="V477" s="32">
        <f t="shared" si="198"/>
        <v>1</v>
      </c>
      <c r="W477" s="8">
        <f t="shared" ca="1" si="189"/>
        <v>92169.806059052818</v>
      </c>
      <c r="X477" s="8">
        <f t="shared" ca="1" si="201"/>
        <v>210845099.36898643</v>
      </c>
      <c r="Y477" s="22">
        <f t="shared" ca="1" si="190"/>
        <v>0.37571348431385287</v>
      </c>
      <c r="Z477" s="8">
        <f t="shared" ca="1" si="199"/>
        <v>1504485.7703626873</v>
      </c>
      <c r="AA477" s="12">
        <f t="shared" ca="1" si="200"/>
        <v>1.1428281613311717</v>
      </c>
      <c r="AB477" s="158">
        <f t="shared" si="202"/>
        <v>241900</v>
      </c>
      <c r="AC477" s="160">
        <f t="shared" si="203"/>
        <v>1.5810000000000577E-2</v>
      </c>
      <c r="AD477" s="162">
        <f t="shared" ca="1" si="204"/>
        <v>0.94039002216828615</v>
      </c>
      <c r="AE477" s="162">
        <f t="shared" ca="1" si="205"/>
        <v>0.69159025513023908</v>
      </c>
      <c r="AF477" s="85">
        <v>5.9608260609517541E-4</v>
      </c>
      <c r="AG477" s="85">
        <v>9.3815581017175718E-3</v>
      </c>
      <c r="AH477" s="85">
        <v>6.2201616019732283E-4</v>
      </c>
    </row>
    <row r="478" spans="1:34">
      <c r="A478" s="7">
        <f t="shared" si="182"/>
        <v>44385</v>
      </c>
      <c r="B478" s="8">
        <f t="shared" ca="1" si="191"/>
        <v>29909638.483651321</v>
      </c>
      <c r="C478" s="144">
        <f t="shared" si="183"/>
        <v>0</v>
      </c>
      <c r="D478" s="136"/>
      <c r="E478" s="136"/>
      <c r="F478" s="78">
        <f ca="1">IF(AD477&gt;1,0,IF(AE477&gt;=1,U$2,T$2))</f>
        <v>0.6</v>
      </c>
      <c r="G478" s="29">
        <f t="shared" ca="1" si="184"/>
        <v>213145.61477997722</v>
      </c>
      <c r="H478" s="8">
        <f t="shared" ca="1" si="192"/>
        <v>1513333.8649378382</v>
      </c>
      <c r="I478" s="8">
        <f t="shared" ca="1" si="193"/>
        <v>212358433.23392421</v>
      </c>
      <c r="J478" s="8">
        <f t="shared" ca="1" si="194"/>
        <v>14227.873328761068</v>
      </c>
      <c r="K478" s="12">
        <f t="shared" ca="1" si="195"/>
        <v>0.93928371078463213</v>
      </c>
      <c r="L478" s="48"/>
      <c r="M478" s="38">
        <f ca="1">IF(AND(I$2&gt;0,R471&lt;F471-0.06),0,IF(AND(N478&gt;=L$9,I$2&gt;0),0,IF(OR(AND(N478&gt;=C$1,N478&lt;D$1),N478&gt;=E$1),0,1)))</f>
        <v>0</v>
      </c>
      <c r="N478" s="185">
        <f t="shared" si="181"/>
        <v>44385</v>
      </c>
      <c r="O478" s="11">
        <f t="shared" ca="1" si="185"/>
        <v>0.62458362715860061</v>
      </c>
      <c r="P478" s="11" t="str">
        <f t="shared" si="186"/>
        <v/>
      </c>
      <c r="Q478" s="11">
        <f t="shared" ca="1" si="196"/>
        <v>1</v>
      </c>
      <c r="R478" s="32">
        <f t="shared" ca="1" si="197"/>
        <v>1.3887026429513475E-2</v>
      </c>
      <c r="S478" s="32">
        <v>4.9559999977891254E-4</v>
      </c>
      <c r="T478" s="32">
        <f t="shared" ca="1" si="187"/>
        <v>4.4509819556995244E-3</v>
      </c>
      <c r="U478" s="32">
        <f t="shared" si="188"/>
        <v>0.14084507042253522</v>
      </c>
      <c r="V478" s="32">
        <f t="shared" si="198"/>
        <v>1</v>
      </c>
      <c r="W478" s="8">
        <f t="shared" ca="1" si="189"/>
        <v>92919.328087231945</v>
      </c>
      <c r="X478" s="8">
        <f t="shared" ca="1" si="201"/>
        <v>210938018.69707367</v>
      </c>
      <c r="Y478" s="22">
        <f t="shared" ca="1" si="190"/>
        <v>0.37541637284139939</v>
      </c>
      <c r="Z478" s="8">
        <f t="shared" ca="1" si="199"/>
        <v>1513333.8649378382</v>
      </c>
      <c r="AA478" s="12">
        <f t="shared" ca="1" si="200"/>
        <v>1.1428281613311717</v>
      </c>
      <c r="AB478" s="158">
        <f t="shared" si="202"/>
        <v>242200</v>
      </c>
      <c r="AC478" s="160">
        <f t="shared" si="203"/>
        <v>1.5780000000000578E-2</v>
      </c>
      <c r="AD478" s="162">
        <f t="shared" ca="1" si="204"/>
        <v>0.93965314986202575</v>
      </c>
      <c r="AE478" s="162">
        <f t="shared" ca="1" si="205"/>
        <v>0.69159025513023908</v>
      </c>
      <c r="AF478" s="85">
        <v>5.9605210935924293E-4</v>
      </c>
      <c r="AG478" s="85">
        <v>9.3775180239101703E-3</v>
      </c>
      <c r="AH478" s="85">
        <v>6.2199013424168125E-4</v>
      </c>
    </row>
    <row r="479" spans="1:34">
      <c r="A479" s="7">
        <f t="shared" si="182"/>
        <v>44386</v>
      </c>
      <c r="B479" s="8">
        <f t="shared" ca="1" si="191"/>
        <v>29923938.78393618</v>
      </c>
      <c r="C479" s="144">
        <f t="shared" si="183"/>
        <v>0</v>
      </c>
      <c r="D479" s="136"/>
      <c r="E479" s="136"/>
      <c r="F479" s="78">
        <f ca="1">IF(AD478&gt;1,S$2,T$2)</f>
        <v>0.6</v>
      </c>
      <c r="G479" s="29">
        <f t="shared" ca="1" si="184"/>
        <v>214358.68575677418</v>
      </c>
      <c r="H479" s="8">
        <f t="shared" ca="1" si="192"/>
        <v>1521946.6688730966</v>
      </c>
      <c r="I479" s="8">
        <f t="shared" ca="1" si="193"/>
        <v>212459965.36594671</v>
      </c>
      <c r="J479" s="8">
        <f t="shared" ca="1" si="194"/>
        <v>14300.300284857767</v>
      </c>
      <c r="K479" s="12">
        <f t="shared" ca="1" si="195"/>
        <v>0.93854093210349854</v>
      </c>
      <c r="L479" s="48"/>
      <c r="M479" s="39">
        <f ca="1">IF(AND(I$2&gt;0,R472&lt;F472-0.1),0,IF(AND(N479&gt;=L$10,I$2&gt;0),0,IF(OR(AND(N479&gt;=C$1,N479&lt;D$1),N479&gt;=E$1),0,1)))</f>
        <v>0</v>
      </c>
      <c r="N479" s="185">
        <f t="shared" si="181"/>
        <v>44386</v>
      </c>
      <c r="O479" s="11">
        <f t="shared" ca="1" si="185"/>
        <v>0.6248822510763139</v>
      </c>
      <c r="P479" s="11" t="str">
        <f t="shared" si="186"/>
        <v/>
      </c>
      <c r="Q479" s="11">
        <f t="shared" ca="1" si="196"/>
        <v>1</v>
      </c>
      <c r="R479" s="32">
        <f t="shared" ca="1" si="197"/>
        <v>1.3922265157399248E-2</v>
      </c>
      <c r="S479" s="32">
        <v>4.955897719865507E-4</v>
      </c>
      <c r="T479" s="32">
        <f t="shared" ca="1" si="187"/>
        <v>4.4763137319796956E-3</v>
      </c>
      <c r="U479" s="32">
        <f t="shared" si="188"/>
        <v>0.14084507042253522</v>
      </c>
      <c r="V479" s="32">
        <f t="shared" si="198"/>
        <v>1</v>
      </c>
      <c r="W479" s="8">
        <f t="shared" ca="1" si="189"/>
        <v>93661.45369713394</v>
      </c>
      <c r="X479" s="8">
        <f t="shared" ca="1" si="201"/>
        <v>211031680.15077081</v>
      </c>
      <c r="Y479" s="22">
        <f t="shared" ca="1" si="190"/>
        <v>0.3751177489236861</v>
      </c>
      <c r="Z479" s="8">
        <f t="shared" ca="1" si="199"/>
        <v>1521946.6688730966</v>
      </c>
      <c r="AA479" s="12">
        <f t="shared" ca="1" si="200"/>
        <v>1.1428281613311717</v>
      </c>
      <c r="AB479" s="158">
        <f t="shared" si="202"/>
        <v>242500</v>
      </c>
      <c r="AC479" s="160">
        <f t="shared" si="203"/>
        <v>1.575000000000058E-2</v>
      </c>
      <c r="AD479" s="162">
        <f t="shared" ca="1" si="204"/>
        <v>0.93891232144406533</v>
      </c>
      <c r="AE479" s="162">
        <f t="shared" ca="1" si="205"/>
        <v>0.69159025513023908</v>
      </c>
      <c r="AF479" s="85">
        <v>5.9602162056300383E-4</v>
      </c>
      <c r="AG479" s="85">
        <v>9.3734878061141075E-3</v>
      </c>
      <c r="AH479" s="85">
        <v>6.2196411396956796E-4</v>
      </c>
    </row>
    <row r="480" spans="1:34">
      <c r="A480" s="7">
        <f t="shared" si="182"/>
        <v>44387</v>
      </c>
      <c r="B480" s="8">
        <f t="shared" ca="1" si="191"/>
        <v>29938309.098274369</v>
      </c>
      <c r="C480" s="144">
        <f t="shared" si="183"/>
        <v>0</v>
      </c>
      <c r="D480" s="136"/>
      <c r="E480" s="136"/>
      <c r="F480" s="78">
        <f ca="1">IF(AD479&gt;1,0,IF(AE479&gt;=1,U$2,T$2))</f>
        <v>0.6</v>
      </c>
      <c r="G480" s="29">
        <f t="shared" ca="1" si="184"/>
        <v>215537.24605311317</v>
      </c>
      <c r="H480" s="8">
        <f t="shared" ca="1" si="192"/>
        <v>1530314.4469771034</v>
      </c>
      <c r="I480" s="8">
        <f t="shared" ca="1" si="193"/>
        <v>212561994.59774786</v>
      </c>
      <c r="J480" s="8">
        <f t="shared" ca="1" si="194"/>
        <v>14370.314338188842</v>
      </c>
      <c r="K480" s="12">
        <f t="shared" ca="1" si="195"/>
        <v>0.93779437230921525</v>
      </c>
      <c r="L480" s="48"/>
      <c r="M480" s="47">
        <f ca="1">IF(AND(I$2&gt;0,R473&lt;F473-0.12),0,IF(AND(N480&gt;=L$4,I$2&gt;0),0,IF(OR(AND(N480&gt;=C$1,N480&lt;D$1),N480&gt;=E$1),0,1)))</f>
        <v>0</v>
      </c>
      <c r="N480" s="185">
        <f t="shared" si="181"/>
        <v>44387</v>
      </c>
      <c r="O480" s="11">
        <f t="shared" ca="1" si="185"/>
        <v>0.62518233705219961</v>
      </c>
      <c r="P480" s="11" t="str">
        <f t="shared" si="186"/>
        <v/>
      </c>
      <c r="Q480" s="11">
        <f t="shared" ca="1" si="196"/>
        <v>1</v>
      </c>
      <c r="R480" s="32">
        <f t="shared" ca="1" si="197"/>
        <v>1.3954882652203723E-2</v>
      </c>
      <c r="S480" s="32">
        <v>4.9557954573355059E-4</v>
      </c>
      <c r="T480" s="32">
        <f t="shared" ca="1" si="187"/>
        <v>4.5009248440503044E-3</v>
      </c>
      <c r="U480" s="32">
        <f t="shared" si="188"/>
        <v>0.14084507042253522</v>
      </c>
      <c r="V480" s="32">
        <f t="shared" si="198"/>
        <v>1</v>
      </c>
      <c r="W480" s="8">
        <f t="shared" ca="1" si="189"/>
        <v>94390.508269264377</v>
      </c>
      <c r="X480" s="8">
        <f t="shared" ca="1" si="201"/>
        <v>211126070.65904006</v>
      </c>
      <c r="Y480" s="22">
        <f t="shared" ca="1" si="190"/>
        <v>0.37481766294780039</v>
      </c>
      <c r="Z480" s="8">
        <f t="shared" ca="1" si="199"/>
        <v>1530314.4469771034</v>
      </c>
      <c r="AA480" s="12">
        <f t="shared" ca="1" si="200"/>
        <v>1.1428281613311717</v>
      </c>
      <c r="AB480" s="158">
        <f t="shared" si="202"/>
        <v>242800</v>
      </c>
      <c r="AC480" s="160">
        <f t="shared" si="203"/>
        <v>1.5720000000000581E-2</v>
      </c>
      <c r="AD480" s="162">
        <f t="shared" ca="1" si="204"/>
        <v>0.93816765220635689</v>
      </c>
      <c r="AE480" s="162">
        <f t="shared" ca="1" si="205"/>
        <v>0.69159025513023908</v>
      </c>
      <c r="AF480" s="85">
        <v>5.9599113970324206E-4</v>
      </c>
      <c r="AG480" s="85">
        <v>9.3694674113936147E-3</v>
      </c>
      <c r="AH480" s="85">
        <v>6.2193809937906221E-4</v>
      </c>
    </row>
    <row r="481" spans="1:34">
      <c r="A481" s="7">
        <f t="shared" si="182"/>
        <v>44388</v>
      </c>
      <c r="B481" s="8">
        <f t="shared" ca="1" si="191"/>
        <v>29952746.928015199</v>
      </c>
      <c r="C481" s="144">
        <f t="shared" si="183"/>
        <v>0</v>
      </c>
      <c r="D481" s="136"/>
      <c r="E481" s="136"/>
      <c r="F481" s="78">
        <f ca="1">IF(AD480&gt;1,0,IF(AE480&gt;=1,U$2,T$2))</f>
        <v>0.6</v>
      </c>
      <c r="G481" s="29">
        <f t="shared" ca="1" si="184"/>
        <v>216680.63800954088</v>
      </c>
      <c r="H481" s="8">
        <f t="shared" ca="1" si="192"/>
        <v>1538432.5298677401</v>
      </c>
      <c r="I481" s="8">
        <f t="shared" ca="1" si="193"/>
        <v>212664503.18890777</v>
      </c>
      <c r="J481" s="8">
        <f t="shared" ca="1" si="194"/>
        <v>14437.829740831154</v>
      </c>
      <c r="K481" s="12">
        <f t="shared" ca="1" si="195"/>
        <v>0.93704415736950097</v>
      </c>
      <c r="L481" s="48"/>
      <c r="M481" s="46">
        <f ca="1">IF(AND(I$2&gt;0,R474&lt;F474-0.12),0,IF(AND(N481&gt;=L$5,I$2&gt;0),0,IF(OR(AND(N481&gt;=C$1,N481&lt;D$1),N481&gt;=E$1),0,1)))</f>
        <v>0</v>
      </c>
      <c r="N481" s="185">
        <f t="shared" si="181"/>
        <v>44388</v>
      </c>
      <c r="O481" s="11">
        <f t="shared" ca="1" si="185"/>
        <v>0.62548383290855225</v>
      </c>
      <c r="P481" s="11" t="str">
        <f t="shared" si="186"/>
        <v/>
      </c>
      <c r="Q481" s="11">
        <f t="shared" ca="1" si="196"/>
        <v>1</v>
      </c>
      <c r="R481" s="32">
        <f t="shared" ca="1" si="197"/>
        <v>1.3984858948456694E-2</v>
      </c>
      <c r="S481" s="32">
        <v>4.9556932101957947E-4</v>
      </c>
      <c r="T481" s="32">
        <f t="shared" ca="1" si="187"/>
        <v>4.5248015584345297E-3</v>
      </c>
      <c r="U481" s="32">
        <f t="shared" si="188"/>
        <v>0.14084507042253522</v>
      </c>
      <c r="V481" s="32">
        <f t="shared" si="198"/>
        <v>1</v>
      </c>
      <c r="W481" s="8">
        <f t="shared" ca="1" si="189"/>
        <v>95100.126264703766</v>
      </c>
      <c r="X481" s="8">
        <f t="shared" ca="1" si="201"/>
        <v>211221170.78530475</v>
      </c>
      <c r="Y481" s="22">
        <f t="shared" ca="1" si="190"/>
        <v>0.37451616709144775</v>
      </c>
      <c r="Z481" s="8">
        <f t="shared" ca="1" si="199"/>
        <v>1538432.5298677401</v>
      </c>
      <c r="AA481" s="12">
        <f t="shared" ca="1" si="200"/>
        <v>1.1428281613311717</v>
      </c>
      <c r="AB481" s="158">
        <f t="shared" si="202"/>
        <v>243100</v>
      </c>
      <c r="AC481" s="160">
        <f t="shared" si="203"/>
        <v>1.5690000000000582E-2</v>
      </c>
      <c r="AD481" s="162">
        <f t="shared" ca="1" si="204"/>
        <v>0.93741926483935811</v>
      </c>
      <c r="AE481" s="162">
        <f t="shared" ca="1" si="205"/>
        <v>0.69159025513023908</v>
      </c>
      <c r="AF481" s="85">
        <v>5.9596066677674317E-4</v>
      </c>
      <c r="AG481" s="85">
        <v>9.3654568030059962E-3</v>
      </c>
      <c r="AH481" s="85">
        <v>6.2191209046824386E-4</v>
      </c>
    </row>
    <row r="482" spans="1:34">
      <c r="A482" s="7">
        <f t="shared" si="182"/>
        <v>44389</v>
      </c>
      <c r="B482" s="8">
        <f t="shared" ca="1" si="191"/>
        <v>29967249.737005338</v>
      </c>
      <c r="C482" s="144">
        <f t="shared" si="183"/>
        <v>0</v>
      </c>
      <c r="D482" s="136"/>
      <c r="E482" s="136"/>
      <c r="F482" s="78">
        <f ca="1">IF(AD481&gt;1,S$2,T$2)</f>
        <v>0.6</v>
      </c>
      <c r="G482" s="29">
        <f t="shared" ca="1" si="184"/>
        <v>217789.06301873497</v>
      </c>
      <c r="H482" s="8">
        <f t="shared" ca="1" si="192"/>
        <v>1546302.3474330183</v>
      </c>
      <c r="I482" s="8">
        <f t="shared" ca="1" si="193"/>
        <v>212767473.13273776</v>
      </c>
      <c r="J482" s="8">
        <f t="shared" ca="1" si="194"/>
        <v>14502.808990138294</v>
      </c>
      <c r="K482" s="12">
        <f t="shared" ca="1" si="195"/>
        <v>0.93629041772861932</v>
      </c>
      <c r="L482" s="48"/>
      <c r="M482" s="38">
        <f ca="1">IF(AND(I$2&gt;0,R475&lt;F475),0,IF(AND(N482&gt;=L$6,I$2&gt;0),0,IF(OR(AND(N482&gt;=C$1,N482&lt;D$1),N482&gt;=E$1),0,1)))</f>
        <v>0</v>
      </c>
      <c r="N482" s="185">
        <f t="shared" si="181"/>
        <v>44389</v>
      </c>
      <c r="O482" s="11">
        <f t="shared" ca="1" si="185"/>
        <v>0.62578668568452278</v>
      </c>
      <c r="P482" s="11" t="str">
        <f t="shared" si="186"/>
        <v/>
      </c>
      <c r="Q482" s="11">
        <f t="shared" ca="1" si="196"/>
        <v>1</v>
      </c>
      <c r="R482" s="32">
        <f t="shared" ca="1" si="197"/>
        <v>1.4012229773514859E-2</v>
      </c>
      <c r="S482" s="32">
        <v>4.9555909784430462E-4</v>
      </c>
      <c r="T482" s="32">
        <f t="shared" ca="1" si="187"/>
        <v>4.5479480806853477E-3</v>
      </c>
      <c r="U482" s="32">
        <f t="shared" si="188"/>
        <v>0.14084507042253522</v>
      </c>
      <c r="V482" s="32">
        <f t="shared" si="198"/>
        <v>1</v>
      </c>
      <c r="W482" s="8">
        <f t="shared" ca="1" si="189"/>
        <v>95783.187106810015</v>
      </c>
      <c r="X482" s="8">
        <f t="shared" ca="1" si="201"/>
        <v>211316953.97241157</v>
      </c>
      <c r="Y482" s="22">
        <f t="shared" ca="1" si="190"/>
        <v>0.37421331431547722</v>
      </c>
      <c r="Z482" s="8">
        <f t="shared" ca="1" si="199"/>
        <v>1546302.3474330183</v>
      </c>
      <c r="AA482" s="12">
        <f t="shared" ca="1" si="200"/>
        <v>1.1428281613311717</v>
      </c>
      <c r="AB482" s="158">
        <f t="shared" si="202"/>
        <v>243400</v>
      </c>
      <c r="AC482" s="160">
        <f t="shared" si="203"/>
        <v>1.5660000000000583E-2</v>
      </c>
      <c r="AD482" s="162">
        <f t="shared" ca="1" si="204"/>
        <v>0.93666728754906015</v>
      </c>
      <c r="AE482" s="162">
        <f t="shared" ca="1" si="205"/>
        <v>0.69159025513023908</v>
      </c>
      <c r="AF482" s="85">
        <v>5.9593020178029424E-4</v>
      </c>
      <c r="AG482" s="85">
        <v>9.3614559444003351E-3</v>
      </c>
      <c r="AH482" s="85">
        <v>6.218860872351941E-4</v>
      </c>
    </row>
    <row r="483" spans="1:34">
      <c r="A483" s="7">
        <f t="shared" si="182"/>
        <v>44390</v>
      </c>
      <c r="B483" s="8">
        <f t="shared" ca="1" si="191"/>
        <v>29981815.009347521</v>
      </c>
      <c r="C483" s="144">
        <f t="shared" si="183"/>
        <v>0</v>
      </c>
      <c r="D483" s="136"/>
      <c r="E483" s="136"/>
      <c r="F483" s="78">
        <f ca="1">IF(AD482&gt;1,0,IF(AE482&gt;=1,U$2,T$2))</f>
        <v>0.6</v>
      </c>
      <c r="G483" s="29">
        <f t="shared" ca="1" si="184"/>
        <v>218863.74562756257</v>
      </c>
      <c r="H483" s="8">
        <f t="shared" ca="1" si="192"/>
        <v>1553932.5939556942</v>
      </c>
      <c r="I483" s="8">
        <f t="shared" ca="1" si="193"/>
        <v>212870886.56636724</v>
      </c>
      <c r="J483" s="8">
        <f t="shared" ca="1" si="194"/>
        <v>14565.272342181141</v>
      </c>
      <c r="K483" s="12">
        <f t="shared" ca="1" si="195"/>
        <v>0.9355332857886931</v>
      </c>
      <c r="L483" s="48"/>
      <c r="M483" s="38">
        <f ca="1">IF(AND(I$2&gt;0,R476&lt;F476-0.02),0,IF(AND(N483&gt;=L$7,I$2&gt;0),0,IF(OR(AND(N483&gt;=C$1,N483&lt;D$1),N483&gt;=E$1),0,1)))</f>
        <v>0</v>
      </c>
      <c r="N483" s="185">
        <f t="shared" si="181"/>
        <v>44390</v>
      </c>
      <c r="O483" s="11">
        <f t="shared" ca="1" si="185"/>
        <v>0.62609084284225658</v>
      </c>
      <c r="P483" s="11" t="str">
        <f t="shared" si="186"/>
        <v/>
      </c>
      <c r="Q483" s="11">
        <f t="shared" ca="1" si="196"/>
        <v>1</v>
      </c>
      <c r="R483" s="32">
        <f t="shared" ca="1" si="197"/>
        <v>1.4037096200898361E-2</v>
      </c>
      <c r="S483" s="32">
        <v>4.9554887620739349E-4</v>
      </c>
      <c r="T483" s="32">
        <f t="shared" ca="1" si="187"/>
        <v>4.5703899822226298E-3</v>
      </c>
      <c r="U483" s="32">
        <f t="shared" si="188"/>
        <v>0.14084507042253522</v>
      </c>
      <c r="V483" s="32">
        <f t="shared" si="198"/>
        <v>1</v>
      </c>
      <c r="W483" s="8">
        <f t="shared" ca="1" si="189"/>
        <v>96431.745857090311</v>
      </c>
      <c r="X483" s="8">
        <f t="shared" ca="1" si="201"/>
        <v>211413385.71826866</v>
      </c>
      <c r="Y483" s="22">
        <f t="shared" ca="1" si="190"/>
        <v>0.37390915715774342</v>
      </c>
      <c r="Z483" s="8">
        <f t="shared" ca="1" si="199"/>
        <v>1553932.5939556942</v>
      </c>
      <c r="AA483" s="12">
        <f t="shared" ca="1" si="200"/>
        <v>1.1428281613311717</v>
      </c>
      <c r="AB483" s="158">
        <f t="shared" si="202"/>
        <v>243700</v>
      </c>
      <c r="AC483" s="160">
        <f t="shared" si="203"/>
        <v>1.5630000000000584E-2</v>
      </c>
      <c r="AD483" s="162">
        <f t="shared" ca="1" si="204"/>
        <v>0.93591185175865621</v>
      </c>
      <c r="AE483" s="162">
        <f t="shared" ca="1" si="205"/>
        <v>0.69159025513023908</v>
      </c>
      <c r="AF483" s="85">
        <v>5.9589974471068472E-4</v>
      </c>
      <c r="AG483" s="85">
        <v>9.3574647992161822E-3</v>
      </c>
      <c r="AH483" s="85">
        <v>6.2186008967799464E-4</v>
      </c>
    </row>
    <row r="484" spans="1:34">
      <c r="A484" s="7">
        <f t="shared" si="182"/>
        <v>44391</v>
      </c>
      <c r="B484" s="8">
        <f t="shared" ca="1" si="191"/>
        <v>29996440.317853734</v>
      </c>
      <c r="C484" s="144">
        <f t="shared" si="183"/>
        <v>0</v>
      </c>
      <c r="D484" s="136"/>
      <c r="E484" s="136"/>
      <c r="F484" s="78">
        <f ca="1">IF(AD483&gt;1,S$2,T$2)</f>
        <v>0.6</v>
      </c>
      <c r="G484" s="29">
        <f t="shared" ca="1" si="184"/>
        <v>219907.11809756514</v>
      </c>
      <c r="H484" s="8">
        <f t="shared" ca="1" si="192"/>
        <v>1561340.5384927124</v>
      </c>
      <c r="I484" s="8">
        <f t="shared" ca="1" si="193"/>
        <v>212974726.25676134</v>
      </c>
      <c r="J484" s="8">
        <f t="shared" ca="1" si="194"/>
        <v>14625.308506212452</v>
      </c>
      <c r="K484" s="12">
        <f t="shared" ca="1" si="195"/>
        <v>0.93477289289435861</v>
      </c>
      <c r="L484" s="48"/>
      <c r="M484" s="38">
        <f ca="1">IF(AND(I$2&gt;0,R477&lt;F477-0.04),0,IF(AND(N484&gt;=L$8,I$2&gt;0),0,IF(OR(AND(N484&gt;=C$1,N484&lt;D$1),N484&gt;=E$1),0,1)))</f>
        <v>0</v>
      </c>
      <c r="N484" s="185">
        <f t="shared" si="181"/>
        <v>44391</v>
      </c>
      <c r="O484" s="11">
        <f t="shared" ca="1" si="185"/>
        <v>0.62639625369635688</v>
      </c>
      <c r="P484" s="11" t="str">
        <f t="shared" si="186"/>
        <v/>
      </c>
      <c r="Q484" s="11">
        <f t="shared" ca="1" si="196"/>
        <v>1</v>
      </c>
      <c r="R484" s="32">
        <f t="shared" ca="1" si="197"/>
        <v>1.4059635419353051E-2</v>
      </c>
      <c r="S484" s="32">
        <v>4.9553865610851367E-4</v>
      </c>
      <c r="T484" s="32">
        <f t="shared" ca="1" si="187"/>
        <v>4.5921780543903305E-3</v>
      </c>
      <c r="U484" s="32">
        <f t="shared" si="188"/>
        <v>0.14084507042253522</v>
      </c>
      <c r="V484" s="32">
        <f t="shared" si="198"/>
        <v>1</v>
      </c>
      <c r="W484" s="8">
        <f t="shared" ca="1" si="189"/>
        <v>97036.95829052449</v>
      </c>
      <c r="X484" s="8">
        <f t="shared" ca="1" si="201"/>
        <v>211510422.67655918</v>
      </c>
      <c r="Y484" s="22">
        <f t="shared" ca="1" si="190"/>
        <v>0.37360374630364312</v>
      </c>
      <c r="Z484" s="8">
        <f t="shared" ca="1" si="199"/>
        <v>1561340.5384927124</v>
      </c>
      <c r="AA484" s="12">
        <f t="shared" ca="1" si="200"/>
        <v>1.1428281613311717</v>
      </c>
      <c r="AB484" s="158">
        <f t="shared" si="202"/>
        <v>244000</v>
      </c>
      <c r="AC484" s="160">
        <f t="shared" si="203"/>
        <v>1.5600000000000584E-2</v>
      </c>
      <c r="AD484" s="162">
        <f t="shared" ca="1" si="204"/>
        <v>0.93515308934152586</v>
      </c>
      <c r="AE484" s="162">
        <f t="shared" ca="1" si="205"/>
        <v>0.69159025513023908</v>
      </c>
      <c r="AF484" s="85">
        <v>5.9586929556470526E-4</v>
      </c>
      <c r="AG484" s="85">
        <v>9.3534833312822942E-3</v>
      </c>
      <c r="AH484" s="85">
        <v>6.2183409779472808E-4</v>
      </c>
    </row>
    <row r="485" spans="1:34">
      <c r="A485" s="7">
        <f t="shared" si="182"/>
        <v>44392</v>
      </c>
      <c r="B485" s="8">
        <f t="shared" ca="1" si="191"/>
        <v>30011123.404493172</v>
      </c>
      <c r="C485" s="144">
        <f t="shared" si="183"/>
        <v>0</v>
      </c>
      <c r="D485" s="136"/>
      <c r="E485" s="136"/>
      <c r="F485" s="78">
        <f ca="1">IF(AD484&gt;1,0,IF(AE484&gt;=1,U$2,T$2))</f>
        <v>0.6</v>
      </c>
      <c r="G485" s="29">
        <f t="shared" ca="1" si="184"/>
        <v>220923.0275129849</v>
      </c>
      <c r="H485" s="8">
        <f t="shared" ca="1" si="192"/>
        <v>1568553.4953421927</v>
      </c>
      <c r="I485" s="8">
        <f t="shared" ca="1" si="193"/>
        <v>213078976.17190135</v>
      </c>
      <c r="J485" s="8">
        <f t="shared" ca="1" si="194"/>
        <v>14683.08663943731</v>
      </c>
      <c r="K485" s="12">
        <f t="shared" ca="1" si="195"/>
        <v>0.93400936575910776</v>
      </c>
      <c r="L485" s="48"/>
      <c r="M485" s="38">
        <f ca="1">IF(AND(I$2&gt;0,R478&lt;F478-0.06),0,IF(AND(N485&gt;=L$9,I$2&gt;0),0,IF(OR(AND(N485&gt;=C$1,N485&lt;D$1),N485&gt;=E$1),0,1)))</f>
        <v>0</v>
      </c>
      <c r="N485" s="185">
        <f t="shared" ref="N485:N548" si="206">N484+1</f>
        <v>44392</v>
      </c>
      <c r="O485" s="11">
        <f t="shared" ca="1" si="185"/>
        <v>0.6267028710938275</v>
      </c>
      <c r="P485" s="11" t="str">
        <f t="shared" si="186"/>
        <v/>
      </c>
      <c r="Q485" s="11">
        <f t="shared" ca="1" si="196"/>
        <v>1</v>
      </c>
      <c r="R485" s="32">
        <f t="shared" ca="1" si="197"/>
        <v>1.4080112723607466E-2</v>
      </c>
      <c r="S485" s="32">
        <v>4.9552843754733275E-4</v>
      </c>
      <c r="T485" s="32">
        <f t="shared" ca="1" si="187"/>
        <v>4.6133926333593901E-3</v>
      </c>
      <c r="U485" s="32">
        <f t="shared" si="188"/>
        <v>0.14084507042253522</v>
      </c>
      <c r="V485" s="32">
        <f t="shared" si="198"/>
        <v>1</v>
      </c>
      <c r="W485" s="8">
        <f t="shared" ca="1" si="189"/>
        <v>97636.270360614755</v>
      </c>
      <c r="X485" s="8">
        <f t="shared" ca="1" si="201"/>
        <v>211608058.9469198</v>
      </c>
      <c r="Y485" s="22">
        <f t="shared" ca="1" si="190"/>
        <v>0.3732971289061725</v>
      </c>
      <c r="Z485" s="8">
        <f t="shared" ca="1" si="199"/>
        <v>1568553.4953421927</v>
      </c>
      <c r="AA485" s="12">
        <f t="shared" ca="1" si="200"/>
        <v>1.1428281613311717</v>
      </c>
      <c r="AB485" s="158">
        <f t="shared" si="202"/>
        <v>244300</v>
      </c>
      <c r="AC485" s="160">
        <f t="shared" si="203"/>
        <v>1.5570000000000583E-2</v>
      </c>
      <c r="AD485" s="162">
        <f t="shared" ca="1" si="204"/>
        <v>0.93439112932673318</v>
      </c>
      <c r="AE485" s="162">
        <f t="shared" ca="1" si="205"/>
        <v>0.69159025513023908</v>
      </c>
      <c r="AF485" s="85">
        <v>5.9583885433914816E-4</v>
      </c>
      <c r="AG485" s="85">
        <v>9.3495115046153508E-3</v>
      </c>
      <c r="AH485" s="85">
        <v>6.2180811158347841E-4</v>
      </c>
    </row>
    <row r="486" spans="1:34">
      <c r="A486" s="7">
        <f t="shared" si="182"/>
        <v>44393</v>
      </c>
      <c r="B486" s="8">
        <f t="shared" ca="1" si="191"/>
        <v>30025862.274265241</v>
      </c>
      <c r="C486" s="144">
        <f t="shared" si="183"/>
        <v>0</v>
      </c>
      <c r="D486" s="136"/>
      <c r="E486" s="136"/>
      <c r="F486" s="78">
        <f ca="1">IF(AD485&gt;1,S$2,T$2)</f>
        <v>0.6</v>
      </c>
      <c r="G486" s="29">
        <f t="shared" ca="1" si="184"/>
        <v>221910.30991032079</v>
      </c>
      <c r="H486" s="8">
        <f t="shared" ca="1" si="192"/>
        <v>1575563.2003632775</v>
      </c>
      <c r="I486" s="8">
        <f t="shared" ca="1" si="193"/>
        <v>213183622.14728305</v>
      </c>
      <c r="J486" s="8">
        <f t="shared" ca="1" si="194"/>
        <v>14738.869772070355</v>
      </c>
      <c r="K486" s="12">
        <f t="shared" ca="1" si="195"/>
        <v>0.9332428222654312</v>
      </c>
      <c r="L486" s="48"/>
      <c r="M486" s="39">
        <f ca="1">IF(AND(I$2&gt;0,R479&lt;F479-0.1),0,IF(AND(N486&gt;=L$10,I$2&gt;0),0,IF(OR(AND(N486&gt;=C$1,N486&lt;D$1),N486&gt;=E$1),0,1)))</f>
        <v>0</v>
      </c>
      <c r="N486" s="185">
        <f t="shared" si="206"/>
        <v>44393</v>
      </c>
      <c r="O486" s="11">
        <f t="shared" ca="1" si="185"/>
        <v>0.6270106533743619</v>
      </c>
      <c r="P486" s="11" t="str">
        <f t="shared" si="186"/>
        <v/>
      </c>
      <c r="Q486" s="11">
        <f t="shared" ca="1" si="196"/>
        <v>1</v>
      </c>
      <c r="R486" s="32">
        <f t="shared" ca="1" si="197"/>
        <v>1.4098471856118211E-2</v>
      </c>
      <c r="S486" s="32">
        <v>4.9551822052351841E-4</v>
      </c>
      <c r="T486" s="32">
        <f t="shared" ca="1" si="187"/>
        <v>4.6340094128331693E-3</v>
      </c>
      <c r="U486" s="32">
        <f t="shared" si="188"/>
        <v>0.14084507042253522</v>
      </c>
      <c r="V486" s="32">
        <f t="shared" si="198"/>
        <v>1</v>
      </c>
      <c r="W486" s="8">
        <f t="shared" ca="1" si="189"/>
        <v>98228.06005079727</v>
      </c>
      <c r="X486" s="8">
        <f t="shared" ca="1" si="201"/>
        <v>211706287.00697058</v>
      </c>
      <c r="Y486" s="22">
        <f t="shared" ca="1" si="190"/>
        <v>0.3729893466256381</v>
      </c>
      <c r="Z486" s="8">
        <f t="shared" ca="1" si="199"/>
        <v>1575563.2003632775</v>
      </c>
      <c r="AA486" s="12">
        <f t="shared" ca="1" si="200"/>
        <v>1.1428281613311717</v>
      </c>
      <c r="AB486" s="158">
        <f t="shared" si="202"/>
        <v>244600</v>
      </c>
      <c r="AC486" s="160">
        <f t="shared" si="203"/>
        <v>1.5540000000000583E-2</v>
      </c>
      <c r="AD486" s="162">
        <f t="shared" ca="1" si="204"/>
        <v>0.93362609401226948</v>
      </c>
      <c r="AE486" s="162">
        <f t="shared" ca="1" si="205"/>
        <v>0.69159025513023908</v>
      </c>
      <c r="AF486" s="85">
        <v>5.9580842103080817E-4</v>
      </c>
      <c r="AG486" s="85">
        <v>9.3455492834186998E-3</v>
      </c>
      <c r="AH486" s="85">
        <v>6.2178213104232996E-4</v>
      </c>
    </row>
    <row r="487" spans="1:34">
      <c r="A487" s="7">
        <f t="shared" si="182"/>
        <v>44394</v>
      </c>
      <c r="B487" s="8">
        <f t="shared" ca="1" si="191"/>
        <v>30040654.860258847</v>
      </c>
      <c r="C487" s="144">
        <f t="shared" si="183"/>
        <v>0</v>
      </c>
      <c r="D487" s="136"/>
      <c r="E487" s="136"/>
      <c r="F487" s="78">
        <f ca="1">IF(AD486&gt;1,0,IF(AE486&gt;=1,U$2,T$2))</f>
        <v>0.6</v>
      </c>
      <c r="G487" s="29">
        <f t="shared" ca="1" si="184"/>
        <v>222867.95786860469</v>
      </c>
      <c r="H487" s="8">
        <f t="shared" ca="1" si="192"/>
        <v>1582362.5008670932</v>
      </c>
      <c r="I487" s="8">
        <f t="shared" ca="1" si="193"/>
        <v>213288649.50783765</v>
      </c>
      <c r="J487" s="8">
        <f t="shared" ca="1" si="194"/>
        <v>14792.585993607448</v>
      </c>
      <c r="K487" s="12">
        <f t="shared" ca="1" si="195"/>
        <v>0.93247336656409519</v>
      </c>
      <c r="L487" s="48"/>
      <c r="M487" s="47">
        <f ca="1">IF(AND(I$2&gt;0,R480&lt;F480-0.12),0,IF(AND(N487&gt;=L$4,I$2&gt;0),0,IF(OR(AND(N487&gt;=C$1,N487&lt;D$1),N487&gt;=E$1),0,1)))</f>
        <v>0</v>
      </c>
      <c r="N487" s="185">
        <f t="shared" si="206"/>
        <v>44394</v>
      </c>
      <c r="O487" s="11">
        <f t="shared" ca="1" si="185"/>
        <v>0.6273195573759931</v>
      </c>
      <c r="P487" s="11" t="str">
        <f t="shared" si="186"/>
        <v/>
      </c>
      <c r="Q487" s="11">
        <f t="shared" ca="1" si="196"/>
        <v>1</v>
      </c>
      <c r="R487" s="32">
        <f t="shared" ca="1" si="197"/>
        <v>1.4114667319486273E-2</v>
      </c>
      <c r="S487" s="32">
        <v>4.9550800503673847E-4</v>
      </c>
      <c r="T487" s="32">
        <f t="shared" ca="1" si="187"/>
        <v>4.6540073554914504E-3</v>
      </c>
      <c r="U487" s="32">
        <f t="shared" si="188"/>
        <v>0.14084507042253522</v>
      </c>
      <c r="V487" s="32">
        <f t="shared" si="198"/>
        <v>1</v>
      </c>
      <c r="W487" s="8">
        <f t="shared" ca="1" si="189"/>
        <v>98810.655605714084</v>
      </c>
      <c r="X487" s="8">
        <f t="shared" ca="1" si="201"/>
        <v>211805097.66257629</v>
      </c>
      <c r="Y487" s="22">
        <f t="shared" ca="1" si="190"/>
        <v>0.3726804426240069</v>
      </c>
      <c r="Z487" s="8">
        <f t="shared" ca="1" si="199"/>
        <v>1582362.5008670932</v>
      </c>
      <c r="AA487" s="12">
        <f t="shared" ca="1" si="200"/>
        <v>1.1428281613311717</v>
      </c>
      <c r="AB487" s="158">
        <f t="shared" si="202"/>
        <v>244900</v>
      </c>
      <c r="AC487" s="160">
        <f t="shared" si="203"/>
        <v>1.5510000000000582E-2</v>
      </c>
      <c r="AD487" s="162">
        <f t="shared" ca="1" si="204"/>
        <v>0.93285809441476319</v>
      </c>
      <c r="AE487" s="162">
        <f t="shared" ca="1" si="205"/>
        <v>0.69159025513023908</v>
      </c>
      <c r="AF487" s="85">
        <v>5.9577799563648127E-4</v>
      </c>
      <c r="AG487" s="85">
        <v>9.3415966320811051E-3</v>
      </c>
      <c r="AH487" s="85">
        <v>6.2175615616936824E-4</v>
      </c>
    </row>
    <row r="488" spans="1:34">
      <c r="A488" s="7">
        <f t="shared" si="182"/>
        <v>44395</v>
      </c>
      <c r="B488" s="8">
        <f t="shared" ca="1" si="191"/>
        <v>30055499.034185492</v>
      </c>
      <c r="C488" s="144">
        <f t="shared" si="183"/>
        <v>0</v>
      </c>
      <c r="D488" s="136"/>
      <c r="E488" s="136"/>
      <c r="F488" s="78">
        <f ca="1">IF(AD487&gt;1,0,IF(AE487&gt;=1,U$2,T$2))</f>
        <v>0.6</v>
      </c>
      <c r="G488" s="29">
        <f t="shared" ca="1" si="184"/>
        <v>223795.13804796405</v>
      </c>
      <c r="H488" s="8">
        <f t="shared" ca="1" si="192"/>
        <v>1588945.4801405447</v>
      </c>
      <c r="I488" s="8">
        <f t="shared" ca="1" si="193"/>
        <v>213394043.14271683</v>
      </c>
      <c r="J488" s="8">
        <f t="shared" ca="1" si="194"/>
        <v>14844.173926643054</v>
      </c>
      <c r="K488" s="12">
        <f t="shared" ca="1" si="195"/>
        <v>0.93170110656001726</v>
      </c>
      <c r="L488" s="48"/>
      <c r="M488" s="46">
        <f ca="1">IF(AND(I$2&gt;0,R481&lt;F481-0.12),0,IF(AND(N488&gt;=L$5,I$2&gt;0),0,IF(OR(AND(N488&gt;=C$1,N488&lt;D$1),N488&gt;=E$1),0,1)))</f>
        <v>0</v>
      </c>
      <c r="N488" s="185">
        <f t="shared" si="206"/>
        <v>44395</v>
      </c>
      <c r="O488" s="11">
        <f t="shared" ca="1" si="185"/>
        <v>0.62762953865504945</v>
      </c>
      <c r="P488" s="11" t="str">
        <f t="shared" si="186"/>
        <v/>
      </c>
      <c r="Q488" s="11">
        <f t="shared" ca="1" si="196"/>
        <v>1</v>
      </c>
      <c r="R488" s="32">
        <f t="shared" ca="1" si="197"/>
        <v>1.4128665322115064E-2</v>
      </c>
      <c r="S488" s="32">
        <v>4.9549779108666071E-4</v>
      </c>
      <c r="T488" s="32">
        <f t="shared" ca="1" si="187"/>
        <v>4.6733690592368959E-3</v>
      </c>
      <c r="U488" s="32">
        <f t="shared" si="188"/>
        <v>0.14084507042253522</v>
      </c>
      <c r="V488" s="32">
        <f t="shared" si="198"/>
        <v>1</v>
      </c>
      <c r="W488" s="8">
        <f t="shared" ca="1" si="189"/>
        <v>99382.431982350579</v>
      </c>
      <c r="X488" s="8">
        <f t="shared" ca="1" si="201"/>
        <v>211904480.09455863</v>
      </c>
      <c r="Y488" s="22">
        <f t="shared" ca="1" si="190"/>
        <v>0.37237046134495055</v>
      </c>
      <c r="Z488" s="8">
        <f t="shared" ca="1" si="199"/>
        <v>1588945.4801405447</v>
      </c>
      <c r="AA488" s="12">
        <f t="shared" ca="1" si="200"/>
        <v>1.1428281613311717</v>
      </c>
      <c r="AB488" s="158">
        <f t="shared" si="202"/>
        <v>245200</v>
      </c>
      <c r="AC488" s="160">
        <f t="shared" si="203"/>
        <v>1.5480000000000582E-2</v>
      </c>
      <c r="AD488" s="162">
        <f t="shared" ca="1" si="204"/>
        <v>0.93208723656205628</v>
      </c>
      <c r="AE488" s="162">
        <f t="shared" ca="1" si="205"/>
        <v>0.69159025513023908</v>
      </c>
      <c r="AF488" s="85">
        <v>5.9574757815296516E-4</v>
      </c>
      <c r="AG488" s="85">
        <v>9.3376535151755095E-3</v>
      </c>
      <c r="AH488" s="85">
        <v>6.2173018696267941E-4</v>
      </c>
    </row>
    <row r="489" spans="1:34">
      <c r="A489" s="7">
        <f t="shared" si="182"/>
        <v>44396</v>
      </c>
      <c r="B489" s="8">
        <f t="shared" ca="1" si="191"/>
        <v>30070392.618311353</v>
      </c>
      <c r="C489" s="144">
        <f t="shared" si="183"/>
        <v>0</v>
      </c>
      <c r="D489" s="136"/>
      <c r="E489" s="136"/>
      <c r="F489" s="78">
        <f ca="1">IF(AD488&gt;1,S$2,T$2)</f>
        <v>0.6</v>
      </c>
      <c r="G489" s="29">
        <f t="shared" ca="1" si="184"/>
        <v>224691.19654250707</v>
      </c>
      <c r="H489" s="8">
        <f t="shared" ca="1" si="192"/>
        <v>1595307.4954518001</v>
      </c>
      <c r="I489" s="8">
        <f t="shared" ca="1" si="193"/>
        <v>213499787.59001043</v>
      </c>
      <c r="J489" s="8">
        <f t="shared" ca="1" si="194"/>
        <v>14893.584125859996</v>
      </c>
      <c r="K489" s="12">
        <f t="shared" ca="1" si="195"/>
        <v>0.93092615336237639</v>
      </c>
      <c r="L489" s="48"/>
      <c r="M489" s="38">
        <f ca="1">IF(AND(I$2&gt;0,R482&lt;F482),0,IF(AND(N489&gt;=L$6,I$2&gt;0),0,IF(OR(AND(N489&gt;=C$1,N489&lt;D$1),N489&gt;=E$1),0,1)))</f>
        <v>0</v>
      </c>
      <c r="N489" s="185">
        <f t="shared" si="206"/>
        <v>44396</v>
      </c>
      <c r="O489" s="11">
        <f t="shared" ca="1" si="185"/>
        <v>0.62794055173532481</v>
      </c>
      <c r="P489" s="11" t="str">
        <f t="shared" si="186"/>
        <v/>
      </c>
      <c r="Q489" s="11">
        <f t="shared" ca="1" si="196"/>
        <v>1</v>
      </c>
      <c r="R489" s="32">
        <f t="shared" ca="1" si="197"/>
        <v>1.4140443937197005E-2</v>
      </c>
      <c r="S489" s="32">
        <v>4.9548757867295349E-4</v>
      </c>
      <c r="T489" s="32">
        <f t="shared" ca="1" si="187"/>
        <v>4.692080868975883E-3</v>
      </c>
      <c r="U489" s="32">
        <f t="shared" si="188"/>
        <v>0.14084507042253522</v>
      </c>
      <c r="V489" s="32">
        <f t="shared" si="198"/>
        <v>1</v>
      </c>
      <c r="W489" s="8">
        <f t="shared" ca="1" si="189"/>
        <v>99941.838251773283</v>
      </c>
      <c r="X489" s="8">
        <f t="shared" ca="1" si="201"/>
        <v>212004421.9328104</v>
      </c>
      <c r="Y489" s="22">
        <f t="shared" ca="1" si="190"/>
        <v>0.37205944826467519</v>
      </c>
      <c r="Z489" s="8">
        <f t="shared" ca="1" si="199"/>
        <v>1595307.4954518001</v>
      </c>
      <c r="AA489" s="12">
        <f t="shared" ca="1" si="200"/>
        <v>1.1428281613311717</v>
      </c>
      <c r="AB489" s="158">
        <f t="shared" si="202"/>
        <v>245500</v>
      </c>
      <c r="AC489" s="160">
        <f t="shared" si="203"/>
        <v>1.5450000000000581E-2</v>
      </c>
      <c r="AD489" s="162">
        <f t="shared" ca="1" si="204"/>
        <v>0.93131362996119682</v>
      </c>
      <c r="AE489" s="162">
        <f t="shared" ca="1" si="205"/>
        <v>0.69159025513023908</v>
      </c>
      <c r="AF489" s="85">
        <v>5.957171685770597E-4</v>
      </c>
      <c r="AG489" s="85">
        <v>9.333719897457805E-3</v>
      </c>
      <c r="AH489" s="85">
        <v>6.2170422342035095E-4</v>
      </c>
    </row>
    <row r="490" spans="1:34">
      <c r="A490" s="7">
        <f t="shared" si="182"/>
        <v>44397</v>
      </c>
      <c r="B490" s="8">
        <f t="shared" ca="1" si="191"/>
        <v>30085333.397689331</v>
      </c>
      <c r="C490" s="144">
        <f t="shared" si="183"/>
        <v>0</v>
      </c>
      <c r="D490" s="136"/>
      <c r="E490" s="136"/>
      <c r="F490" s="78">
        <f ca="1">IF(AD489&gt;1,0,IF(AE489&gt;=1,U$2,T$2))</f>
        <v>0.6</v>
      </c>
      <c r="G490" s="29">
        <f t="shared" ca="1" si="184"/>
        <v>225555.66067375743</v>
      </c>
      <c r="H490" s="8">
        <f t="shared" ca="1" si="192"/>
        <v>1601445.1907836776</v>
      </c>
      <c r="I490" s="8">
        <f t="shared" ca="1" si="193"/>
        <v>213605867.12359408</v>
      </c>
      <c r="J490" s="8">
        <f t="shared" ca="1" si="194"/>
        <v>14940.779377978984</v>
      </c>
      <c r="K490" s="12">
        <f t="shared" ca="1" si="195"/>
        <v>0.93014862066168802</v>
      </c>
      <c r="L490" s="48"/>
      <c r="M490" s="38">
        <f ca="1">IF(AND(I$2&gt;0,R483&lt;F483-0.02),0,IF(AND(N490&gt;=L$7,I$2&gt;0),0,IF(OR(AND(N490&gt;=C$1,N490&lt;D$1),N490&gt;=E$1),0,1)))</f>
        <v>0</v>
      </c>
      <c r="N490" s="185">
        <f t="shared" si="206"/>
        <v>44397</v>
      </c>
      <c r="O490" s="11">
        <f t="shared" ca="1" si="185"/>
        <v>0.62825255036351202</v>
      </c>
      <c r="P490" s="11" t="str">
        <f t="shared" si="186"/>
        <v/>
      </c>
      <c r="Q490" s="11">
        <f t="shared" ca="1" si="196"/>
        <v>1</v>
      </c>
      <c r="R490" s="32">
        <f t="shared" ca="1" si="197"/>
        <v>1.4149993033317617E-2</v>
      </c>
      <c r="S490" s="32">
        <v>4.954773677952846E-4</v>
      </c>
      <c r="T490" s="32">
        <f t="shared" ca="1" si="187"/>
        <v>4.71013291406964E-3</v>
      </c>
      <c r="U490" s="32">
        <f t="shared" si="188"/>
        <v>0.14084507042253522</v>
      </c>
      <c r="V490" s="32">
        <f t="shared" si="198"/>
        <v>1</v>
      </c>
      <c r="W490" s="8">
        <f t="shared" ca="1" si="189"/>
        <v>100487.42905105595</v>
      </c>
      <c r="X490" s="8">
        <f t="shared" ca="1" si="201"/>
        <v>212104909.36186144</v>
      </c>
      <c r="Y490" s="22">
        <f t="shared" ca="1" si="190"/>
        <v>0.37174744963648798</v>
      </c>
      <c r="Z490" s="8">
        <f t="shared" ca="1" si="199"/>
        <v>1601445.1907836776</v>
      </c>
      <c r="AA490" s="12">
        <f t="shared" ca="1" si="200"/>
        <v>1.1428281613311717</v>
      </c>
      <c r="AB490" s="158">
        <f t="shared" si="202"/>
        <v>245800</v>
      </c>
      <c r="AC490" s="160">
        <f t="shared" si="203"/>
        <v>1.5420000000000581E-2</v>
      </c>
      <c r="AD490" s="162">
        <f t="shared" ca="1" si="204"/>
        <v>0.93053738701203215</v>
      </c>
      <c r="AE490" s="162">
        <f t="shared" ca="1" si="205"/>
        <v>0.69159025513023908</v>
      </c>
      <c r="AF490" s="85">
        <v>5.956867669055664E-4</v>
      </c>
      <c r="AG490" s="85">
        <v>9.3297957438656081E-3</v>
      </c>
      <c r="AH490" s="85">
        <v>6.2167826554047098E-4</v>
      </c>
    </row>
    <row r="491" spans="1:34">
      <c r="A491" s="7">
        <f t="shared" si="182"/>
        <v>44398</v>
      </c>
      <c r="B491" s="8">
        <f t="shared" ca="1" si="191"/>
        <v>30100319.132450625</v>
      </c>
      <c r="C491" s="144">
        <f t="shared" si="183"/>
        <v>0</v>
      </c>
      <c r="D491" s="136"/>
      <c r="E491" s="136"/>
      <c r="F491" s="78">
        <f ca="1">IF(AD490&gt;1,S$2,T$2)</f>
        <v>0.6</v>
      </c>
      <c r="G491" s="29">
        <f t="shared" ca="1" si="184"/>
        <v>226388.23641377702</v>
      </c>
      <c r="H491" s="8">
        <f t="shared" ca="1" si="192"/>
        <v>1607356.4785378168</v>
      </c>
      <c r="I491" s="8">
        <f t="shared" ca="1" si="193"/>
        <v>213712265.84039927</v>
      </c>
      <c r="J491" s="8">
        <f t="shared" ca="1" si="194"/>
        <v>14985.734761295087</v>
      </c>
      <c r="K491" s="12">
        <f t="shared" ca="1" si="195"/>
        <v>0.92936862409122001</v>
      </c>
      <c r="L491" s="48"/>
      <c r="M491" s="38">
        <f ca="1">IF(AND(I$2&gt;0,R484&lt;F484-0.04),0,IF(AND(N491&gt;=L$8,I$2&gt;0),0,IF(OR(AND(N491&gt;=C$1,N491&lt;D$1),N491&gt;=E$1),0,1)))</f>
        <v>0</v>
      </c>
      <c r="N491" s="185">
        <f t="shared" si="206"/>
        <v>44398</v>
      </c>
      <c r="O491" s="11">
        <f t="shared" ca="1" si="185"/>
        <v>0.62856548776588017</v>
      </c>
      <c r="P491" s="11" t="str">
        <f t="shared" si="186"/>
        <v/>
      </c>
      <c r="Q491" s="11">
        <f t="shared" ca="1" si="196"/>
        <v>1</v>
      </c>
      <c r="R491" s="32">
        <f t="shared" ca="1" si="197"/>
        <v>1.4157313930955545E-2</v>
      </c>
      <c r="S491" s="32">
        <v>4.9546715845332238E-4</v>
      </c>
      <c r="T491" s="32">
        <f t="shared" ca="1" si="187"/>
        <v>4.7275190545229906E-3</v>
      </c>
      <c r="U491" s="32">
        <f t="shared" si="188"/>
        <v>0.14084507042253522</v>
      </c>
      <c r="V491" s="32">
        <f t="shared" si="198"/>
        <v>1</v>
      </c>
      <c r="W491" s="8">
        <f t="shared" ca="1" si="189"/>
        <v>101017.90063420359</v>
      </c>
      <c r="X491" s="8">
        <f t="shared" ca="1" si="201"/>
        <v>212205927.26249564</v>
      </c>
      <c r="Y491" s="22">
        <f t="shared" ca="1" si="190"/>
        <v>0.37143451223411983</v>
      </c>
      <c r="Z491" s="8">
        <f t="shared" ca="1" si="199"/>
        <v>1607356.4785378168</v>
      </c>
      <c r="AA491" s="12">
        <f t="shared" ca="1" si="200"/>
        <v>1.1428281613311717</v>
      </c>
      <c r="AB491" s="158">
        <f t="shared" si="202"/>
        <v>246100</v>
      </c>
      <c r="AC491" s="160">
        <f t="shared" si="203"/>
        <v>1.539000000000058E-2</v>
      </c>
      <c r="AD491" s="162">
        <f t="shared" ca="1" si="204"/>
        <v>0.92975862237645401</v>
      </c>
      <c r="AE491" s="162">
        <f t="shared" ca="1" si="205"/>
        <v>0.69159025513023908</v>
      </c>
      <c r="AF491" s="85">
        <v>5.9565637313528836E-4</v>
      </c>
      <c r="AG491" s="85">
        <v>9.3258810195170575E-3</v>
      </c>
      <c r="AH491" s="85">
        <v>6.2165231332112836E-4</v>
      </c>
    </row>
    <row r="492" spans="1:34">
      <c r="A492" s="7">
        <f t="shared" si="182"/>
        <v>44399</v>
      </c>
      <c r="B492" s="8">
        <f t="shared" ca="1" si="191"/>
        <v>30115347.569863934</v>
      </c>
      <c r="C492" s="144">
        <f t="shared" si="183"/>
        <v>0</v>
      </c>
      <c r="D492" s="136"/>
      <c r="E492" s="136"/>
      <c r="F492" s="78">
        <f ca="1">IF(AD491&gt;1,0,IF(AE491&gt;=1,U$2,T$2))</f>
        <v>0.6</v>
      </c>
      <c r="G492" s="29">
        <f t="shared" ca="1" si="184"/>
        <v>227188.80049832381</v>
      </c>
      <c r="H492" s="8">
        <f t="shared" ca="1" si="192"/>
        <v>1613040.4835380989</v>
      </c>
      <c r="I492" s="8">
        <f t="shared" ca="1" si="193"/>
        <v>213818967.74603376</v>
      </c>
      <c r="J492" s="8">
        <f t="shared" ca="1" si="194"/>
        <v>15028.437413307842</v>
      </c>
      <c r="K492" s="12">
        <f t="shared" ca="1" si="195"/>
        <v>0.92858628058529957</v>
      </c>
      <c r="L492" s="48"/>
      <c r="M492" s="38">
        <f ca="1">IF(AND(I$2&gt;0,R485&lt;F485-0.06),0,IF(AND(N492&gt;=L$9,I$2&gt;0),0,IF(OR(AND(N492&gt;=C$1,N492&lt;D$1),N492&gt;=E$1),0,1)))</f>
        <v>0</v>
      </c>
      <c r="N492" s="185">
        <f t="shared" si="206"/>
        <v>44399</v>
      </c>
      <c r="O492" s="11">
        <f t="shared" ca="1" si="185"/>
        <v>0.62887931690009924</v>
      </c>
      <c r="P492" s="11" t="str">
        <f t="shared" si="186"/>
        <v/>
      </c>
      <c r="Q492" s="11">
        <f t="shared" ca="1" si="196"/>
        <v>1</v>
      </c>
      <c r="R492" s="32">
        <f t="shared" ca="1" si="197"/>
        <v>1.4162418732363577E-2</v>
      </c>
      <c r="S492" s="32">
        <v>4.9545695064673518E-4</v>
      </c>
      <c r="T492" s="32">
        <f t="shared" ca="1" si="187"/>
        <v>4.7442367162885257E-3</v>
      </c>
      <c r="U492" s="32">
        <f t="shared" si="188"/>
        <v>0.14084507042253522</v>
      </c>
      <c r="V492" s="32">
        <f t="shared" si="198"/>
        <v>1</v>
      </c>
      <c r="W492" s="8">
        <f t="shared" ca="1" si="189"/>
        <v>101532.13202249014</v>
      </c>
      <c r="X492" s="8">
        <f t="shared" ca="1" si="201"/>
        <v>212307459.39451814</v>
      </c>
      <c r="Y492" s="22">
        <f t="shared" ca="1" si="190"/>
        <v>0.37112068309990076</v>
      </c>
      <c r="Z492" s="8">
        <f t="shared" ca="1" si="199"/>
        <v>1613040.4835380989</v>
      </c>
      <c r="AA492" s="12">
        <f t="shared" ca="1" si="200"/>
        <v>1.1428281613311717</v>
      </c>
      <c r="AB492" s="158">
        <f t="shared" si="202"/>
        <v>246400</v>
      </c>
      <c r="AC492" s="160">
        <f t="shared" si="203"/>
        <v>1.536000000000058E-2</v>
      </c>
      <c r="AD492" s="162">
        <f t="shared" ca="1" si="204"/>
        <v>0.92897745233825979</v>
      </c>
      <c r="AE492" s="162">
        <f t="shared" ca="1" si="205"/>
        <v>0.69159025513023908</v>
      </c>
      <c r="AF492" s="85">
        <v>5.9562598726303078E-4</v>
      </c>
      <c r="AG492" s="85">
        <v>9.3219756897096155E-3</v>
      </c>
      <c r="AH492" s="85">
        <v>6.2162636676041307E-4</v>
      </c>
    </row>
    <row r="493" spans="1:34">
      <c r="A493" s="7">
        <f t="shared" si="182"/>
        <v>44400</v>
      </c>
      <c r="B493" s="8">
        <f t="shared" ca="1" si="191"/>
        <v>30130416.455810033</v>
      </c>
      <c r="C493" s="144">
        <f t="shared" si="183"/>
        <v>0</v>
      </c>
      <c r="D493" s="136"/>
      <c r="E493" s="136"/>
      <c r="F493" s="78">
        <f ca="1">IF(AD492&gt;1,S$2,T$2)</f>
        <v>0.6</v>
      </c>
      <c r="G493" s="29">
        <f t="shared" ca="1" si="184"/>
        <v>227957.38615956422</v>
      </c>
      <c r="H493" s="8">
        <f t="shared" ca="1" si="192"/>
        <v>1618497.4417329058</v>
      </c>
      <c r="I493" s="8">
        <f t="shared" ca="1" si="193"/>
        <v>213925956.83625105</v>
      </c>
      <c r="J493" s="8">
        <f t="shared" ca="1" si="194"/>
        <v>15068.885946098153</v>
      </c>
      <c r="K493" s="12">
        <f t="shared" ca="1" si="195"/>
        <v>0.9278017077497519</v>
      </c>
      <c r="L493" s="48"/>
      <c r="M493" s="39">
        <f ca="1">IF(AND(I$2&gt;0,R486&lt;F486-0.1),0,IF(AND(N493&gt;=L$10,I$2&gt;0),0,IF(OR(AND(N493&gt;=C$1,N493&lt;D$1),N493&gt;=E$1),0,1)))</f>
        <v>0</v>
      </c>
      <c r="N493" s="185">
        <f t="shared" si="206"/>
        <v>44400</v>
      </c>
      <c r="O493" s="11">
        <f t="shared" ca="1" si="185"/>
        <v>0.62919399069485604</v>
      </c>
      <c r="P493" s="11" t="str">
        <f t="shared" si="186"/>
        <v/>
      </c>
      <c r="Q493" s="11">
        <f t="shared" ca="1" si="196"/>
        <v>1</v>
      </c>
      <c r="R493" s="32">
        <f t="shared" ca="1" si="197"/>
        <v>1.4165329265611072E-2</v>
      </c>
      <c r="S493" s="32">
        <v>4.9544674437519134E-4</v>
      </c>
      <c r="T493" s="32">
        <f t="shared" ca="1" si="187"/>
        <v>4.760286593332076E-3</v>
      </c>
      <c r="U493" s="32">
        <f t="shared" si="188"/>
        <v>0.14084507042253522</v>
      </c>
      <c r="V493" s="32">
        <f t="shared" si="198"/>
        <v>1</v>
      </c>
      <c r="W493" s="8">
        <f t="shared" ca="1" si="189"/>
        <v>102029.23180114078</v>
      </c>
      <c r="X493" s="8">
        <f t="shared" ca="1" si="201"/>
        <v>212409488.62631929</v>
      </c>
      <c r="Y493" s="22">
        <f t="shared" ca="1" si="190"/>
        <v>0.37080600930514396</v>
      </c>
      <c r="Z493" s="8">
        <f t="shared" ca="1" si="199"/>
        <v>1618497.4417329058</v>
      </c>
      <c r="AA493" s="12">
        <f t="shared" ca="1" si="200"/>
        <v>1.1428281613311717</v>
      </c>
      <c r="AB493" s="158">
        <f t="shared" si="202"/>
        <v>246700</v>
      </c>
      <c r="AC493" s="160">
        <f t="shared" si="203"/>
        <v>1.5330000000000579E-2</v>
      </c>
      <c r="AD493" s="162">
        <f t="shared" ca="1" si="204"/>
        <v>0.92819399416752568</v>
      </c>
      <c r="AE493" s="162">
        <f t="shared" ca="1" si="205"/>
        <v>0.69159025513023908</v>
      </c>
      <c r="AF493" s="85">
        <v>5.9559560928560025E-4</v>
      </c>
      <c r="AG493" s="85">
        <v>9.318079719918871E-3</v>
      </c>
      <c r="AH493" s="85">
        <v>6.2160042585641614E-4</v>
      </c>
    </row>
    <row r="494" spans="1:34">
      <c r="A494" s="7">
        <f t="shared" si="182"/>
        <v>44401</v>
      </c>
      <c r="B494" s="8">
        <f t="shared" ca="1" si="191"/>
        <v>30145523.545250963</v>
      </c>
      <c r="C494" s="144">
        <f t="shared" si="183"/>
        <v>0</v>
      </c>
      <c r="D494" s="136"/>
      <c r="E494" s="136"/>
      <c r="F494" s="78">
        <f ca="1">IF(AD493&gt;1,0,IF(AE493&gt;=1,U$2,T$2))</f>
        <v>0.6</v>
      </c>
      <c r="G494" s="29">
        <f t="shared" ca="1" si="184"/>
        <v>228694.1612623049</v>
      </c>
      <c r="H494" s="8">
        <f t="shared" ca="1" si="192"/>
        <v>1623728.5449623647</v>
      </c>
      <c r="I494" s="8">
        <f t="shared" ca="1" si="193"/>
        <v>214033217.17128164</v>
      </c>
      <c r="J494" s="8">
        <f t="shared" ca="1" si="194"/>
        <v>15107.089440929525</v>
      </c>
      <c r="K494" s="12">
        <f t="shared" ca="1" si="195"/>
        <v>0.92701502326285989</v>
      </c>
      <c r="L494" s="48"/>
      <c r="M494" s="47">
        <f ca="1">IF(AND(I$2&gt;0,R487&lt;F487-0.12),0,IF(AND(N494&gt;=L$4,I$2&gt;0),0,IF(OR(AND(N494&gt;=C$1,N494&lt;D$1),N494&gt;=E$1),0,1)))</f>
        <v>0</v>
      </c>
      <c r="N494" s="185">
        <f t="shared" si="206"/>
        <v>44401</v>
      </c>
      <c r="O494" s="11">
        <f t="shared" ca="1" si="185"/>
        <v>0.62950946226847537</v>
      </c>
      <c r="P494" s="11" t="str">
        <f t="shared" si="186"/>
        <v/>
      </c>
      <c r="Q494" s="11">
        <f t="shared" ca="1" si="196"/>
        <v>1</v>
      </c>
      <c r="R494" s="32">
        <f t="shared" ca="1" si="197"/>
        <v>1.4166075576167602E-2</v>
      </c>
      <c r="S494" s="32">
        <v>4.9543653963835942E-4</v>
      </c>
      <c r="T494" s="32">
        <f t="shared" ca="1" si="187"/>
        <v>4.7756721910657786E-3</v>
      </c>
      <c r="U494" s="32">
        <f t="shared" si="188"/>
        <v>0.14084507042253522</v>
      </c>
      <c r="V494" s="32">
        <f t="shared" si="198"/>
        <v>1</v>
      </c>
      <c r="W494" s="8">
        <f t="shared" ca="1" si="189"/>
        <v>102508.59115990119</v>
      </c>
      <c r="X494" s="8">
        <f t="shared" ca="1" si="201"/>
        <v>212511997.2174792</v>
      </c>
      <c r="Y494" s="22">
        <f t="shared" ca="1" si="190"/>
        <v>0.37049053773152463</v>
      </c>
      <c r="Z494" s="8">
        <f t="shared" ca="1" si="199"/>
        <v>1623728.5449623647</v>
      </c>
      <c r="AA494" s="12">
        <f t="shared" ca="1" si="200"/>
        <v>1.1428281613311717</v>
      </c>
      <c r="AB494" s="158">
        <f t="shared" si="202"/>
        <v>247000</v>
      </c>
      <c r="AC494" s="160">
        <f t="shared" si="203"/>
        <v>1.5300000000000579E-2</v>
      </c>
      <c r="AD494" s="162">
        <f t="shared" ca="1" si="204"/>
        <v>0.9274083655063059</v>
      </c>
      <c r="AE494" s="162">
        <f t="shared" ca="1" si="205"/>
        <v>0.69159025513023908</v>
      </c>
      <c r="AF494" s="85">
        <v>5.9556523919980541E-4</v>
      </c>
      <c r="AG494" s="85">
        <v>9.3141930757973633E-3</v>
      </c>
      <c r="AH494" s="85">
        <v>6.2157449060722906E-4</v>
      </c>
    </row>
    <row r="495" spans="1:34">
      <c r="A495" s="7">
        <f t="shared" si="182"/>
        <v>44402</v>
      </c>
      <c r="B495" s="8">
        <f t="shared" ca="1" si="191"/>
        <v>30160666.611195438</v>
      </c>
      <c r="C495" s="144">
        <f t="shared" si="183"/>
        <v>0</v>
      </c>
      <c r="D495" s="136"/>
      <c r="E495" s="136"/>
      <c r="F495" s="78">
        <f ca="1">IF(AD494&gt;1,0,IF(AE494&gt;=1,U$2,T$2))</f>
        <v>0.6</v>
      </c>
      <c r="G495" s="29">
        <f t="shared" ca="1" si="184"/>
        <v>229399.39746594918</v>
      </c>
      <c r="H495" s="8">
        <f t="shared" ca="1" si="192"/>
        <v>1628735.722008239</v>
      </c>
      <c r="I495" s="8">
        <f t="shared" ca="1" si="193"/>
        <v>214140732.9394874</v>
      </c>
      <c r="J495" s="8">
        <f t="shared" ca="1" si="194"/>
        <v>15143.065944475416</v>
      </c>
      <c r="K495" s="12">
        <f t="shared" ca="1" si="195"/>
        <v>0.92622634432881157</v>
      </c>
      <c r="L495" s="48"/>
      <c r="M495" s="46">
        <f ca="1">IF(AND(I$2&gt;0,R488&lt;F488-0.12),0,IF(AND(N495&gt;=L$5,I$2&gt;0),0,IF(OR(AND(N495&gt;=C$1,N495&lt;D$1),N495&gt;=E$1),0,1)))</f>
        <v>0</v>
      </c>
      <c r="N495" s="185">
        <f t="shared" si="206"/>
        <v>44402</v>
      </c>
      <c r="O495" s="11">
        <f t="shared" ca="1" si="185"/>
        <v>0.62982568511613946</v>
      </c>
      <c r="P495" s="11" t="str">
        <f t="shared" si="186"/>
        <v/>
      </c>
      <c r="Q495" s="11">
        <f t="shared" ca="1" si="196"/>
        <v>1</v>
      </c>
      <c r="R495" s="32">
        <f t="shared" ca="1" si="197"/>
        <v>1.4164693891246164E-2</v>
      </c>
      <c r="S495" s="32">
        <v>4.9542633643590798E-4</v>
      </c>
      <c r="T495" s="32">
        <f t="shared" ca="1" si="187"/>
        <v>4.7903991823771731E-3</v>
      </c>
      <c r="U495" s="32">
        <f t="shared" si="188"/>
        <v>0.14084507042253522</v>
      </c>
      <c r="V495" s="32">
        <f t="shared" si="198"/>
        <v>1</v>
      </c>
      <c r="W495" s="8">
        <f t="shared" ca="1" si="189"/>
        <v>102969.94382998189</v>
      </c>
      <c r="X495" s="8">
        <f t="shared" ca="1" si="201"/>
        <v>212614967.16130918</v>
      </c>
      <c r="Y495" s="22">
        <f t="shared" ca="1" si="190"/>
        <v>0.37017431488386054</v>
      </c>
      <c r="Z495" s="8">
        <f t="shared" ca="1" si="199"/>
        <v>1628735.722008239</v>
      </c>
      <c r="AA495" s="12">
        <f t="shared" ca="1" si="200"/>
        <v>1.1428281613311717</v>
      </c>
      <c r="AB495" s="158">
        <f t="shared" si="202"/>
        <v>247300</v>
      </c>
      <c r="AC495" s="160">
        <f t="shared" si="203"/>
        <v>1.5270000000000578E-2</v>
      </c>
      <c r="AD495" s="162">
        <f t="shared" ca="1" si="204"/>
        <v>0.92662068379583573</v>
      </c>
      <c r="AE495" s="162">
        <f t="shared" ca="1" si="205"/>
        <v>0.69159025513023908</v>
      </c>
      <c r="AF495" s="85">
        <v>5.9553487700245654E-4</v>
      </c>
      <c r="AG495" s="85">
        <v>9.3103157231734113E-3</v>
      </c>
      <c r="AH495" s="85">
        <v>6.215485610109446E-4</v>
      </c>
    </row>
    <row r="496" spans="1:34">
      <c r="A496" s="7">
        <f t="shared" si="182"/>
        <v>44403</v>
      </c>
      <c r="B496" s="8">
        <f t="shared" ca="1" si="191"/>
        <v>30175843.451574445</v>
      </c>
      <c r="C496" s="144">
        <f t="shared" si="183"/>
        <v>0</v>
      </c>
      <c r="D496" s="136"/>
      <c r="E496" s="136"/>
      <c r="F496" s="78">
        <f ca="1">IF(AD495&gt;1,S$2,T$2)</f>
        <v>0.6</v>
      </c>
      <c r="G496" s="29">
        <f t="shared" ca="1" si="184"/>
        <v>230073.42885481933</v>
      </c>
      <c r="H496" s="8">
        <f t="shared" ca="1" si="192"/>
        <v>1633521.3448692171</v>
      </c>
      <c r="I496" s="8">
        <f t="shared" ca="1" si="193"/>
        <v>214248488.50617835</v>
      </c>
      <c r="J496" s="8">
        <f t="shared" ca="1" si="194"/>
        <v>15176.840379008438</v>
      </c>
      <c r="K496" s="12">
        <f t="shared" ca="1" si="195"/>
        <v>0.92543578720965136</v>
      </c>
      <c r="L496" s="48"/>
      <c r="M496" s="38">
        <f ca="1">IF(AND(I$2&gt;0,R489&lt;F489),0,IF(AND(N496&gt;=L$6,I$2&gt;0),0,IF(OR(AND(N496&gt;=C$1,N496&lt;D$1),N496&gt;=E$1),0,1)))</f>
        <v>0</v>
      </c>
      <c r="N496" s="185">
        <f t="shared" si="206"/>
        <v>44403</v>
      </c>
      <c r="O496" s="11">
        <f t="shared" ca="1" si="185"/>
        <v>0.63014261325346577</v>
      </c>
      <c r="P496" s="11" t="str">
        <f t="shared" si="186"/>
        <v/>
      </c>
      <c r="Q496" s="11">
        <f t="shared" ca="1" si="196"/>
        <v>1</v>
      </c>
      <c r="R496" s="32">
        <f t="shared" ca="1" si="197"/>
        <v>1.4161223973132389E-2</v>
      </c>
      <c r="S496" s="32">
        <v>4.9541613476750568E-4</v>
      </c>
      <c r="T496" s="32">
        <f t="shared" ca="1" si="187"/>
        <v>4.8044745437329913E-3</v>
      </c>
      <c r="U496" s="32">
        <f t="shared" si="188"/>
        <v>0.14084507042253522</v>
      </c>
      <c r="V496" s="32">
        <f t="shared" si="198"/>
        <v>1</v>
      </c>
      <c r="W496" s="8">
        <f t="shared" ca="1" si="189"/>
        <v>103413.4336294861</v>
      </c>
      <c r="X496" s="8">
        <f t="shared" ca="1" si="201"/>
        <v>212718380.59493867</v>
      </c>
      <c r="Y496" s="22">
        <f t="shared" ca="1" si="190"/>
        <v>0.36985738674653423</v>
      </c>
      <c r="Z496" s="8">
        <f t="shared" ca="1" si="199"/>
        <v>1633521.3448692171</v>
      </c>
      <c r="AA496" s="12">
        <f t="shared" ca="1" si="200"/>
        <v>1.1428281613311717</v>
      </c>
      <c r="AB496" s="158">
        <f t="shared" si="202"/>
        <v>247600</v>
      </c>
      <c r="AC496" s="160">
        <f t="shared" si="203"/>
        <v>1.5240000000000578E-2</v>
      </c>
      <c r="AD496" s="162">
        <f t="shared" ca="1" si="204"/>
        <v>0.92583106576923146</v>
      </c>
      <c r="AE496" s="162">
        <f t="shared" ca="1" si="205"/>
        <v>0.69159025513023908</v>
      </c>
      <c r="AF496" s="85">
        <v>5.9550452269036599E-4</v>
      </c>
      <c r="AG496" s="85">
        <v>9.3064476280499582E-3</v>
      </c>
      <c r="AH496" s="85">
        <v>6.215226370656562E-4</v>
      </c>
    </row>
    <row r="497" spans="1:34">
      <c r="A497" s="7">
        <f t="shared" si="182"/>
        <v>44404</v>
      </c>
      <c r="B497" s="8">
        <f t="shared" ca="1" si="191"/>
        <v>30191051.893342178</v>
      </c>
      <c r="C497" s="144">
        <f t="shared" si="183"/>
        <v>0</v>
      </c>
      <c r="D497" s="136"/>
      <c r="E497" s="136"/>
      <c r="F497" s="78">
        <f ca="1">IF(AD496&gt;1,0,IF(AE496&gt;=1,U$2,T$2))</f>
        <v>0.6</v>
      </c>
      <c r="G497" s="29">
        <f t="shared" ca="1" si="184"/>
        <v>230716.59828037274</v>
      </c>
      <c r="H497" s="8">
        <f t="shared" ca="1" si="192"/>
        <v>1638087.8477906464</v>
      </c>
      <c r="I497" s="8">
        <f t="shared" ca="1" si="193"/>
        <v>214356468.44272926</v>
      </c>
      <c r="J497" s="8">
        <f t="shared" ca="1" si="194"/>
        <v>15208.441767734534</v>
      </c>
      <c r="K497" s="12">
        <f t="shared" ca="1" si="195"/>
        <v>0.92464346686633558</v>
      </c>
      <c r="L497" s="48"/>
      <c r="M497" s="38">
        <f ca="1">IF(AND(I$2&gt;0,R490&lt;F490-0.02),0,IF(AND(N497&gt;=L$7,I$2&gt;0),0,IF(OR(AND(N497&gt;=C$1,N497&lt;D$1),N497&gt;=E$1),0,1)))</f>
        <v>0</v>
      </c>
      <c r="N497" s="185">
        <f t="shared" si="206"/>
        <v>44404</v>
      </c>
      <c r="O497" s="11">
        <f t="shared" ca="1" si="185"/>
        <v>0.63046020130214486</v>
      </c>
      <c r="P497" s="11" t="str">
        <f t="shared" si="186"/>
        <v/>
      </c>
      <c r="Q497" s="11">
        <f t="shared" ca="1" si="196"/>
        <v>1</v>
      </c>
      <c r="R497" s="32">
        <f t="shared" ca="1" si="197"/>
        <v>1.4155705767828167E-2</v>
      </c>
      <c r="S497" s="32">
        <v>4.9540593463282142E-4</v>
      </c>
      <c r="T497" s="32">
        <f t="shared" ca="1" si="187"/>
        <v>4.8179054346783714E-3</v>
      </c>
      <c r="U497" s="32">
        <f t="shared" si="188"/>
        <v>0.14084507042253522</v>
      </c>
      <c r="V497" s="32">
        <f t="shared" si="198"/>
        <v>1</v>
      </c>
      <c r="W497" s="8">
        <f t="shared" ca="1" si="189"/>
        <v>103839.6903941084</v>
      </c>
      <c r="X497" s="8">
        <f t="shared" ca="1" si="201"/>
        <v>212822220.28533277</v>
      </c>
      <c r="Y497" s="22">
        <f t="shared" ca="1" si="190"/>
        <v>0.36953979869785514</v>
      </c>
      <c r="Z497" s="8">
        <f t="shared" ca="1" si="199"/>
        <v>1638087.8477906464</v>
      </c>
      <c r="AA497" s="12">
        <f t="shared" ca="1" si="200"/>
        <v>1.1428281613311717</v>
      </c>
      <c r="AB497" s="158">
        <f t="shared" si="202"/>
        <v>247900</v>
      </c>
      <c r="AC497" s="160">
        <f t="shared" si="203"/>
        <v>1.5210000000000577E-2</v>
      </c>
      <c r="AD497" s="162">
        <f t="shared" ca="1" si="204"/>
        <v>0.92503962703799347</v>
      </c>
      <c r="AE497" s="162">
        <f t="shared" ca="1" si="205"/>
        <v>0.69159025513023908</v>
      </c>
      <c r="AF497" s="85">
        <v>5.954741762603476E-4</v>
      </c>
      <c r="AG497" s="85">
        <v>9.3025887566034107E-3</v>
      </c>
      <c r="AH497" s="85">
        <v>6.2149671876945826E-4</v>
      </c>
    </row>
    <row r="498" spans="1:34">
      <c r="A498" s="7">
        <f t="shared" si="182"/>
        <v>44405</v>
      </c>
      <c r="B498" s="8">
        <f t="shared" ca="1" si="191"/>
        <v>30206289.79300629</v>
      </c>
      <c r="C498" s="144">
        <f t="shared" si="183"/>
        <v>0</v>
      </c>
      <c r="D498" s="136"/>
      <c r="E498" s="136"/>
      <c r="F498" s="78">
        <f ca="1">IF(AD497&gt;1,S$2,T$2)</f>
        <v>0.6</v>
      </c>
      <c r="G498" s="29">
        <f t="shared" ca="1" si="184"/>
        <v>231329.18943827256</v>
      </c>
      <c r="H498" s="8">
        <f t="shared" ca="1" si="192"/>
        <v>1642437.245011735</v>
      </c>
      <c r="I498" s="8">
        <f t="shared" ca="1" si="193"/>
        <v>214464657.53034446</v>
      </c>
      <c r="J498" s="8">
        <f t="shared" ca="1" si="194"/>
        <v>15237.899664112249</v>
      </c>
      <c r="K498" s="12">
        <f t="shared" ca="1" si="195"/>
        <v>0.92384949674463779</v>
      </c>
      <c r="L498" s="48"/>
      <c r="M498" s="38">
        <f ca="1">IF(AND(I$2&gt;0,R491&lt;F491-0.04),0,IF(AND(N498&gt;=L$8,I$2&gt;0),0,IF(OR(AND(N498&gt;=C$1,N498&lt;D$1),N498&gt;=E$1),0,1)))</f>
        <v>0</v>
      </c>
      <c r="N498" s="185">
        <f t="shared" si="206"/>
        <v>44405</v>
      </c>
      <c r="O498" s="11">
        <f t="shared" ca="1" si="185"/>
        <v>0.63077840450101308</v>
      </c>
      <c r="P498" s="11" t="str">
        <f t="shared" si="186"/>
        <v/>
      </c>
      <c r="Q498" s="11">
        <f t="shared" ca="1" si="196"/>
        <v>1</v>
      </c>
      <c r="R498" s="32">
        <f t="shared" ca="1" si="197"/>
        <v>1.4148175244452501E-2</v>
      </c>
      <c r="S498" s="32">
        <v>4.9539573603152418E-4</v>
      </c>
      <c r="T498" s="32">
        <f t="shared" ca="1" si="187"/>
        <v>4.8306977794462793E-3</v>
      </c>
      <c r="U498" s="32">
        <f t="shared" si="188"/>
        <v>0.14084507042253522</v>
      </c>
      <c r="V498" s="32">
        <f t="shared" si="198"/>
        <v>1</v>
      </c>
      <c r="W498" s="8">
        <f t="shared" ca="1" si="189"/>
        <v>104249.91514000489</v>
      </c>
      <c r="X498" s="8">
        <f t="shared" ca="1" si="201"/>
        <v>212926470.20047277</v>
      </c>
      <c r="Y498" s="22">
        <f t="shared" ca="1" si="190"/>
        <v>0.36922159549898692</v>
      </c>
      <c r="Z498" s="8">
        <f t="shared" ca="1" si="199"/>
        <v>1642437.245011735</v>
      </c>
      <c r="AA498" s="12">
        <f t="shared" ca="1" si="200"/>
        <v>1.1428281613311717</v>
      </c>
      <c r="AB498" s="158">
        <f t="shared" si="202"/>
        <v>248200</v>
      </c>
      <c r="AC498" s="160">
        <f t="shared" si="203"/>
        <v>1.5180000000000577E-2</v>
      </c>
      <c r="AD498" s="162">
        <f t="shared" ca="1" si="204"/>
        <v>0.92424648180548674</v>
      </c>
      <c r="AE498" s="162">
        <f t="shared" ca="1" si="205"/>
        <v>0.69159025513023908</v>
      </c>
      <c r="AF498" s="85">
        <v>5.9544383770921685E-4</v>
      </c>
      <c r="AG498" s="85">
        <v>9.2987390751824994E-3</v>
      </c>
      <c r="AH498" s="85">
        <v>6.2147080612044616E-4</v>
      </c>
    </row>
    <row r="499" spans="1:34">
      <c r="A499" s="7">
        <f t="shared" ref="A499:A562" si="207">A498+1</f>
        <v>44406</v>
      </c>
      <c r="B499" s="8">
        <f t="shared" ca="1" si="191"/>
        <v>30221555.032666638</v>
      </c>
      <c r="C499" s="144">
        <f t="shared" si="183"/>
        <v>0</v>
      </c>
      <c r="D499" s="136"/>
      <c r="E499" s="136"/>
      <c r="F499" s="78">
        <f ca="1">IF(AD498&gt;1,0,IF(AE498&gt;=1,U$2,T$2))</f>
        <v>0.6</v>
      </c>
      <c r="G499" s="29">
        <f t="shared" ca="1" si="184"/>
        <v>231911.34245918476</v>
      </c>
      <c r="H499" s="8">
        <f t="shared" ca="1" si="192"/>
        <v>1646570.5314602116</v>
      </c>
      <c r="I499" s="8">
        <f t="shared" ca="1" si="193"/>
        <v>214573040.73193294</v>
      </c>
      <c r="J499" s="8">
        <f t="shared" ca="1" si="194"/>
        <v>15265.239660349505</v>
      </c>
      <c r="K499" s="12">
        <f t="shared" ca="1" si="195"/>
        <v>0.92305398874746736</v>
      </c>
      <c r="L499" s="48"/>
      <c r="M499" s="38">
        <f ca="1">IF(AND(I$2&gt;0,R492&lt;F492-0.06),0,IF(AND(N499&gt;=L$9,I$2&gt;0),0,IF(OR(AND(N499&gt;=C$1,N499&lt;D$1),N499&gt;=E$1),0,1)))</f>
        <v>0</v>
      </c>
      <c r="N499" s="185">
        <f t="shared" si="206"/>
        <v>44406</v>
      </c>
      <c r="O499" s="11">
        <f t="shared" ca="1" si="185"/>
        <v>0.63109717862333214</v>
      </c>
      <c r="P499" s="11" t="str">
        <f t="shared" si="186"/>
        <v/>
      </c>
      <c r="Q499" s="11">
        <f t="shared" ca="1" si="196"/>
        <v>1</v>
      </c>
      <c r="R499" s="32">
        <f t="shared" ca="1" si="197"/>
        <v>1.4138659308880414E-2</v>
      </c>
      <c r="S499" s="32">
        <v>4.9538553896328274E-4</v>
      </c>
      <c r="T499" s="32">
        <f t="shared" ca="1" si="187"/>
        <v>4.8428545042947403E-3</v>
      </c>
      <c r="U499" s="32">
        <f t="shared" si="188"/>
        <v>0.14084507042253522</v>
      </c>
      <c r="V499" s="32">
        <f t="shared" si="198"/>
        <v>1</v>
      </c>
      <c r="W499" s="8">
        <f t="shared" ca="1" si="189"/>
        <v>104645.97538169952</v>
      </c>
      <c r="X499" s="8">
        <f t="shared" ca="1" si="201"/>
        <v>213031116.17585447</v>
      </c>
      <c r="Y499" s="22">
        <f t="shared" ca="1" si="190"/>
        <v>0.36890282137666786</v>
      </c>
      <c r="Z499" s="8">
        <f t="shared" ca="1" si="199"/>
        <v>1646570.5314602116</v>
      </c>
      <c r="AA499" s="12">
        <f t="shared" ca="1" si="200"/>
        <v>1.1428281613311717</v>
      </c>
      <c r="AB499" s="158">
        <f t="shared" si="202"/>
        <v>248500</v>
      </c>
      <c r="AC499" s="160">
        <f t="shared" si="203"/>
        <v>1.5150000000000576E-2</v>
      </c>
      <c r="AD499" s="162">
        <f t="shared" ca="1" si="204"/>
        <v>0.92345174274605257</v>
      </c>
      <c r="AE499" s="162">
        <f t="shared" ca="1" si="205"/>
        <v>0.69159025513023908</v>
      </c>
      <c r="AF499" s="85">
        <v>5.9541350703379151E-4</v>
      </c>
      <c r="AG499" s="85">
        <v>9.2948985503071534E-3</v>
      </c>
      <c r="AH499" s="85">
        <v>6.2144489911671594E-4</v>
      </c>
    </row>
    <row r="500" spans="1:34">
      <c r="A500" s="7">
        <f t="shared" si="207"/>
        <v>44407</v>
      </c>
      <c r="B500" s="8">
        <f t="shared" ca="1" si="191"/>
        <v>30236845.510501832</v>
      </c>
      <c r="C500" s="144">
        <f t="shared" si="183"/>
        <v>0</v>
      </c>
      <c r="D500" s="136"/>
      <c r="E500" s="136"/>
      <c r="F500" s="78">
        <f ca="1">IF(AD499&gt;1,S$2,T$2)</f>
        <v>0.6</v>
      </c>
      <c r="G500" s="29">
        <f t="shared" ca="1" si="184"/>
        <v>232462.9505223094</v>
      </c>
      <c r="H500" s="8">
        <f t="shared" ca="1" si="192"/>
        <v>1650486.9487083966</v>
      </c>
      <c r="I500" s="8">
        <f t="shared" ca="1" si="193"/>
        <v>214681603.12456283</v>
      </c>
      <c r="J500" s="8">
        <f t="shared" ca="1" si="194"/>
        <v>15290.477835195026</v>
      </c>
      <c r="K500" s="12">
        <f t="shared" ca="1" si="195"/>
        <v>0.92225705344166964</v>
      </c>
      <c r="L500" s="48"/>
      <c r="M500" s="39">
        <f ca="1">IF(AND(I$2&gt;0,R493&lt;F493-0.1),0,IF(AND(N500&gt;=L$10,I$2&gt;0),0,IF(OR(AND(N500&gt;=C$1,N500&lt;D$1),N500&gt;=E$1),0,1)))</f>
        <v>0</v>
      </c>
      <c r="N500" s="185">
        <f t="shared" si="206"/>
        <v>44407</v>
      </c>
      <c r="O500" s="11">
        <f t="shared" ca="1" si="185"/>
        <v>0.63141647977812598</v>
      </c>
      <c r="P500" s="11" t="str">
        <f t="shared" si="186"/>
        <v/>
      </c>
      <c r="Q500" s="11">
        <f t="shared" ca="1" si="196"/>
        <v>1</v>
      </c>
      <c r="R500" s="32">
        <f t="shared" ca="1" si="197"/>
        <v>1.412716966196725E-2</v>
      </c>
      <c r="S500" s="32">
        <v>4.953753434277662E-4</v>
      </c>
      <c r="T500" s="32">
        <f t="shared" ca="1" si="187"/>
        <v>4.8543733785541077E-3</v>
      </c>
      <c r="U500" s="32">
        <f t="shared" si="188"/>
        <v>0.14084507042253522</v>
      </c>
      <c r="V500" s="32">
        <f t="shared" si="198"/>
        <v>1</v>
      </c>
      <c r="W500" s="8">
        <f t="shared" ca="1" si="189"/>
        <v>105027.36055461288</v>
      </c>
      <c r="X500" s="8">
        <f t="shared" ca="1" si="201"/>
        <v>213136143.53640908</v>
      </c>
      <c r="Y500" s="22">
        <f t="shared" ca="1" si="190"/>
        <v>0.36858352022187402</v>
      </c>
      <c r="Z500" s="8">
        <f t="shared" ca="1" si="199"/>
        <v>1650486.9487083966</v>
      </c>
      <c r="AA500" s="12">
        <f t="shared" ca="1" si="200"/>
        <v>1.1428281613311717</v>
      </c>
      <c r="AB500" s="158">
        <f t="shared" si="202"/>
        <v>248800</v>
      </c>
      <c r="AC500" s="160">
        <f t="shared" si="203"/>
        <v>1.5120000000000576E-2</v>
      </c>
      <c r="AD500" s="162">
        <f t="shared" ca="1" si="204"/>
        <v>0.9226555210945685</v>
      </c>
      <c r="AE500" s="162">
        <f t="shared" ca="1" si="205"/>
        <v>0.69159025513023908</v>
      </c>
      <c r="AF500" s="85">
        <v>5.9538318423089064E-4</v>
      </c>
      <c r="AG500" s="85">
        <v>9.2910671486673719E-3</v>
      </c>
      <c r="AH500" s="85">
        <v>6.2141899775636472E-4</v>
      </c>
    </row>
    <row r="501" spans="1:34">
      <c r="A501" s="7">
        <f t="shared" si="207"/>
        <v>44408</v>
      </c>
      <c r="B501" s="8">
        <f t="shared" ca="1" si="191"/>
        <v>30252159.124486335</v>
      </c>
      <c r="C501" s="144">
        <f t="shared" si="183"/>
        <v>0</v>
      </c>
      <c r="D501" s="136"/>
      <c r="E501" s="136"/>
      <c r="F501" s="78">
        <f ca="1">IF(AD500&gt;1,0,IF(AE500&gt;=1,U$2,T$2))</f>
        <v>0.6</v>
      </c>
      <c r="G501" s="29">
        <f t="shared" ca="1" si="184"/>
        <v>232983.97851320633</v>
      </c>
      <c r="H501" s="8">
        <f t="shared" ca="1" si="192"/>
        <v>1654186.2474437649</v>
      </c>
      <c r="I501" s="8">
        <f t="shared" ca="1" si="193"/>
        <v>214790329.78385282</v>
      </c>
      <c r="J501" s="8">
        <f t="shared" ca="1" si="194"/>
        <v>15313.613984504409</v>
      </c>
      <c r="K501" s="12">
        <f t="shared" ca="1" si="195"/>
        <v>0.9214588005546851</v>
      </c>
      <c r="L501" s="48"/>
      <c r="M501" s="47">
        <f ca="1">IF(AND(I$2&gt;0,R494&lt;F494-0.12),0,IF(AND(N501&gt;=L$4,I$2&gt;0),0,IF(OR(AND(N501&gt;=C$1,N501&lt;D$1),N501&gt;=E$1),0,1)))</f>
        <v>0</v>
      </c>
      <c r="N501" s="185">
        <f t="shared" si="206"/>
        <v>44408</v>
      </c>
      <c r="O501" s="11">
        <f t="shared" ca="1" si="185"/>
        <v>0.63173626407015537</v>
      </c>
      <c r="P501" s="11" t="str">
        <f t="shared" si="186"/>
        <v/>
      </c>
      <c r="Q501" s="11">
        <f t="shared" ca="1" si="196"/>
        <v>1</v>
      </c>
      <c r="R501" s="32">
        <f t="shared" ca="1" si="197"/>
        <v>1.4113722343494249E-2</v>
      </c>
      <c r="S501" s="32">
        <v>4.9536514942464388E-4</v>
      </c>
      <c r="T501" s="32">
        <f t="shared" ca="1" si="187"/>
        <v>4.8652536689522494E-3</v>
      </c>
      <c r="U501" s="32">
        <f t="shared" si="188"/>
        <v>0.14084507042253522</v>
      </c>
      <c r="V501" s="32">
        <f t="shared" si="198"/>
        <v>1</v>
      </c>
      <c r="W501" s="8">
        <f t="shared" ca="1" si="189"/>
        <v>105393.63487916568</v>
      </c>
      <c r="X501" s="8">
        <f t="shared" ca="1" si="201"/>
        <v>213241537.17128825</v>
      </c>
      <c r="Y501" s="22">
        <f t="shared" ca="1" si="190"/>
        <v>0.36826373592984463</v>
      </c>
      <c r="Z501" s="8">
        <f t="shared" ca="1" si="199"/>
        <v>1654186.2474437649</v>
      </c>
      <c r="AA501" s="12">
        <f t="shared" ca="1" si="200"/>
        <v>1.1428281613311717</v>
      </c>
      <c r="AB501" s="158">
        <f t="shared" si="202"/>
        <v>249100</v>
      </c>
      <c r="AC501" s="160">
        <f t="shared" si="203"/>
        <v>1.5090000000000575E-2</v>
      </c>
      <c r="AD501" s="162">
        <f t="shared" ca="1" si="204"/>
        <v>0.92185792699817737</v>
      </c>
      <c r="AE501" s="162">
        <f t="shared" ca="1" si="205"/>
        <v>0.69159025513023908</v>
      </c>
      <c r="AF501" s="85">
        <v>5.9535286929733556E-4</v>
      </c>
      <c r="AG501" s="85">
        <v>9.2872448371220991E-3</v>
      </c>
      <c r="AH501" s="85">
        <v>6.2139310203749069E-4</v>
      </c>
    </row>
    <row r="502" spans="1:34">
      <c r="A502" s="7">
        <f t="shared" si="207"/>
        <v>44409</v>
      </c>
      <c r="B502" s="8">
        <f t="shared" ca="1" si="191"/>
        <v>30267493.777156994</v>
      </c>
      <c r="C502" s="144">
        <f t="shared" si="183"/>
        <v>0</v>
      </c>
      <c r="D502" s="136"/>
      <c r="E502" s="136"/>
      <c r="F502" s="78">
        <f ca="1">IF(AD501&gt;1,0,IF(AE501&gt;=1,U$2,T$2))</f>
        <v>0.6</v>
      </c>
      <c r="G502" s="29">
        <f t="shared" ca="1" si="184"/>
        <v>233474.45725722311</v>
      </c>
      <c r="H502" s="8">
        <f t="shared" ca="1" si="192"/>
        <v>1657668.6465262841</v>
      </c>
      <c r="I502" s="8">
        <f t="shared" ca="1" si="193"/>
        <v>214899205.8178145</v>
      </c>
      <c r="J502" s="8">
        <f t="shared" ca="1" si="194"/>
        <v>15334.652670659831</v>
      </c>
      <c r="K502" s="12">
        <f t="shared" ca="1" si="195"/>
        <v>0.92065933982461157</v>
      </c>
      <c r="L502" s="48"/>
      <c r="M502" s="46">
        <f ca="1">IF(AND(I$2&gt;0,R495&lt;F495-0.12),0,IF(AND(N502&gt;=L$5,I$2&gt;0),0,IF(OR(AND(N502&gt;=C$1,N502&lt;D$1),N502&gt;=E$1),0,1)))</f>
        <v>0</v>
      </c>
      <c r="N502" s="185">
        <f t="shared" si="206"/>
        <v>44409</v>
      </c>
      <c r="O502" s="11">
        <f t="shared" ca="1" si="185"/>
        <v>0.63205648769945444</v>
      </c>
      <c r="P502" s="11" t="str">
        <f t="shared" si="186"/>
        <v/>
      </c>
      <c r="Q502" s="11">
        <f t="shared" ca="1" si="196"/>
        <v>1</v>
      </c>
      <c r="R502" s="32">
        <f t="shared" ca="1" si="197"/>
        <v>1.4098337314731013E-2</v>
      </c>
      <c r="S502" s="32">
        <v>4.953549569535851E-4</v>
      </c>
      <c r="T502" s="32">
        <f t="shared" ca="1" si="187"/>
        <v>4.8754960191949529E-3</v>
      </c>
      <c r="U502" s="32">
        <f t="shared" si="188"/>
        <v>0.14084507042253522</v>
      </c>
      <c r="V502" s="32">
        <f t="shared" si="198"/>
        <v>1</v>
      </c>
      <c r="W502" s="8">
        <f t="shared" ca="1" si="189"/>
        <v>105744.44729360596</v>
      </c>
      <c r="X502" s="8">
        <f t="shared" ca="1" si="201"/>
        <v>213347281.61858186</v>
      </c>
      <c r="Y502" s="22">
        <f t="shared" ca="1" si="190"/>
        <v>0.36794351230054556</v>
      </c>
      <c r="Z502" s="8">
        <f t="shared" ca="1" si="199"/>
        <v>1657668.6465262841</v>
      </c>
      <c r="AA502" s="12">
        <f t="shared" ca="1" si="200"/>
        <v>1.1428281613311717</v>
      </c>
      <c r="AB502" s="158">
        <f t="shared" si="202"/>
        <v>249400</v>
      </c>
      <c r="AC502" s="160">
        <f t="shared" si="203"/>
        <v>1.5060000000000575E-2</v>
      </c>
      <c r="AD502" s="162">
        <f t="shared" ca="1" si="204"/>
        <v>0.92105907018964839</v>
      </c>
      <c r="AE502" s="162">
        <f t="shared" ca="1" si="205"/>
        <v>0.69159025513023908</v>
      </c>
      <c r="AF502" s="85">
        <v>5.9532256222994881E-4</v>
      </c>
      <c r="AG502" s="85">
        <v>9.283431582698138E-3</v>
      </c>
      <c r="AH502" s="85">
        <v>6.2136721195819237E-4</v>
      </c>
    </row>
    <row r="503" spans="1:34">
      <c r="A503" s="7">
        <f t="shared" si="207"/>
        <v>44410</v>
      </c>
      <c r="B503" s="8">
        <f t="shared" ca="1" si="191"/>
        <v>30282847.379991591</v>
      </c>
      <c r="C503" s="144">
        <f t="shared" si="183"/>
        <v>0</v>
      </c>
      <c r="D503" s="136"/>
      <c r="E503" s="136"/>
      <c r="F503" s="78">
        <f ca="1">IF(AD502&gt;1,S$2,T$2)</f>
        <v>0.6</v>
      </c>
      <c r="G503" s="29">
        <f t="shared" ca="1" si="184"/>
        <v>233934.47596595917</v>
      </c>
      <c r="H503" s="8">
        <f t="shared" ca="1" si="192"/>
        <v>1660934.7793583099</v>
      </c>
      <c r="I503" s="8">
        <f t="shared" ca="1" si="193"/>
        <v>215008216.39794013</v>
      </c>
      <c r="J503" s="8">
        <f t="shared" ca="1" si="194"/>
        <v>15353.602834596039</v>
      </c>
      <c r="K503" s="12">
        <f t="shared" ca="1" si="195"/>
        <v>0.91985878075136385</v>
      </c>
      <c r="L503" s="48"/>
      <c r="M503" s="38">
        <f ca="1">IF(AND(I$2&gt;0,R496&lt;F496),0,IF(AND(N503&gt;=L$6,I$2&gt;0),0,IF(OR(AND(N503&gt;=C$1,N503&lt;D$1),N503&gt;=E$1),0,1)))</f>
        <v>0</v>
      </c>
      <c r="N503" s="185">
        <f t="shared" si="206"/>
        <v>44410</v>
      </c>
      <c r="O503" s="11">
        <f t="shared" ca="1" si="185"/>
        <v>0.63237710705276506</v>
      </c>
      <c r="P503" s="11" t="str">
        <f t="shared" si="186"/>
        <v/>
      </c>
      <c r="Q503" s="11">
        <f t="shared" ca="1" si="196"/>
        <v>1</v>
      </c>
      <c r="R503" s="32">
        <f t="shared" ca="1" si="197"/>
        <v>1.4081037940602725E-2</v>
      </c>
      <c r="S503" s="32">
        <v>4.9534476601425907E-4</v>
      </c>
      <c r="T503" s="32">
        <f t="shared" ca="1" si="187"/>
        <v>4.8851022922303229E-3</v>
      </c>
      <c r="U503" s="32">
        <f t="shared" si="188"/>
        <v>0.14084507042253522</v>
      </c>
      <c r="V503" s="32">
        <f t="shared" si="198"/>
        <v>1</v>
      </c>
      <c r="W503" s="8">
        <f t="shared" ca="1" si="189"/>
        <v>106079.53358365079</v>
      </c>
      <c r="X503" s="8">
        <f t="shared" ca="1" si="201"/>
        <v>213453361.1521655</v>
      </c>
      <c r="Y503" s="22">
        <f t="shared" ca="1" si="190"/>
        <v>0.36762289294723494</v>
      </c>
      <c r="Z503" s="8">
        <f t="shared" ca="1" si="199"/>
        <v>1660934.7793583099</v>
      </c>
      <c r="AA503" s="12">
        <f t="shared" ca="1" si="200"/>
        <v>1.1428281613311717</v>
      </c>
      <c r="AB503" s="158">
        <f t="shared" si="202"/>
        <v>249700</v>
      </c>
      <c r="AC503" s="160">
        <f t="shared" si="203"/>
        <v>1.5030000000000574E-2</v>
      </c>
      <c r="AD503" s="162">
        <f t="shared" ca="1" si="204"/>
        <v>0.92025906028798765</v>
      </c>
      <c r="AE503" s="162">
        <f t="shared" ca="1" si="205"/>
        <v>0.69159025513023908</v>
      </c>
      <c r="AF503" s="85">
        <v>5.9529226302555531E-4</v>
      </c>
      <c r="AG503" s="85">
        <v>9.2796273525890365E-3</v>
      </c>
      <c r="AH503" s="85">
        <v>6.2134132751656972E-4</v>
      </c>
    </row>
    <row r="504" spans="1:34">
      <c r="A504" s="7">
        <f t="shared" si="207"/>
        <v>44411</v>
      </c>
      <c r="B504" s="8">
        <f t="shared" ca="1" si="191"/>
        <v>30298217.857265718</v>
      </c>
      <c r="C504" s="144">
        <f t="shared" si="183"/>
        <v>0</v>
      </c>
      <c r="D504" s="136"/>
      <c r="E504" s="136"/>
      <c r="F504" s="78">
        <f ca="1">IF(AD503&gt;1,0,IF(AE503&gt;=1,U$2,T$2))</f>
        <v>0.6</v>
      </c>
      <c r="G504" s="29">
        <f t="shared" ca="1" si="184"/>
        <v>234364.17386210564</v>
      </c>
      <c r="H504" s="8">
        <f t="shared" ca="1" si="192"/>
        <v>1663985.63442095</v>
      </c>
      <c r="I504" s="8">
        <f t="shared" ca="1" si="193"/>
        <v>215117346.78658643</v>
      </c>
      <c r="J504" s="8">
        <f t="shared" ca="1" si="194"/>
        <v>15370.47727412546</v>
      </c>
      <c r="K504" s="12">
        <f t="shared" ca="1" si="195"/>
        <v>0.91905723236808734</v>
      </c>
      <c r="L504" s="48"/>
      <c r="M504" s="38">
        <f ca="1">IF(AND(I$2&gt;0,R497&lt;F497-0.02),0,IF(AND(N504&gt;=L$7,I$2&gt;0),0,IF(OR(AND(N504&gt;=C$1,N504&lt;D$1),N504&gt;=E$1),0,1)))</f>
        <v>0</v>
      </c>
      <c r="N504" s="185">
        <f t="shared" si="206"/>
        <v>44411</v>
      </c>
      <c r="O504" s="11">
        <f t="shared" ca="1" si="185"/>
        <v>0.6326980787840778</v>
      </c>
      <c r="P504" s="11" t="str">
        <f t="shared" si="186"/>
        <v/>
      </c>
      <c r="Q504" s="11">
        <f t="shared" ca="1" si="196"/>
        <v>1</v>
      </c>
      <c r="R504" s="32">
        <f t="shared" ca="1" si="197"/>
        <v>1.4061850431726875E-2</v>
      </c>
      <c r="S504" s="32">
        <v>4.9533457660633543E-4</v>
      </c>
      <c r="T504" s="32">
        <f t="shared" ca="1" si="187"/>
        <v>4.8940753953557355E-3</v>
      </c>
      <c r="U504" s="32">
        <f t="shared" si="188"/>
        <v>0.14084507042253522</v>
      </c>
      <c r="V504" s="32">
        <f t="shared" si="198"/>
        <v>1</v>
      </c>
      <c r="W504" s="8">
        <f t="shared" ca="1" si="189"/>
        <v>106398.71680519512</v>
      </c>
      <c r="X504" s="8">
        <f t="shared" ca="1" si="201"/>
        <v>213559759.86897069</v>
      </c>
      <c r="Y504" s="22">
        <f t="shared" ca="1" si="190"/>
        <v>0.3673019212159222</v>
      </c>
      <c r="Z504" s="8">
        <f t="shared" ca="1" si="199"/>
        <v>1663985.63442095</v>
      </c>
      <c r="AA504" s="12">
        <f t="shared" ca="1" si="200"/>
        <v>1.1428281613311717</v>
      </c>
      <c r="AB504" s="158">
        <f t="shared" si="202"/>
        <v>250000</v>
      </c>
      <c r="AC504" s="160">
        <f t="shared" si="203"/>
        <v>1.5000000000000574E-2</v>
      </c>
      <c r="AD504" s="162">
        <f t="shared" ca="1" si="204"/>
        <v>0.91945800655972554</v>
      </c>
      <c r="AE504" s="162">
        <f t="shared" ca="1" si="205"/>
        <v>0.69159025513023908</v>
      </c>
      <c r="AF504" s="85">
        <v>5.9526197168098115E-4</v>
      </c>
      <c r="AG504" s="85">
        <v>9.2758321141540104E-3</v>
      </c>
      <c r="AH504" s="85">
        <v>6.2131544871072341E-4</v>
      </c>
    </row>
    <row r="505" spans="1:34">
      <c r="A505" s="7">
        <f t="shared" si="207"/>
        <v>44412</v>
      </c>
      <c r="B505" s="8">
        <f t="shared" ca="1" si="191"/>
        <v>30313603.149336856</v>
      </c>
      <c r="C505" s="144">
        <f t="shared" si="183"/>
        <v>0</v>
      </c>
      <c r="D505" s="136"/>
      <c r="E505" s="136"/>
      <c r="F505" s="78">
        <f ca="1">IF(AD504&gt;1,S$2,T$2)</f>
        <v>0.6</v>
      </c>
      <c r="G505" s="29">
        <f t="shared" ca="1" si="184"/>
        <v>234763.73117194913</v>
      </c>
      <c r="H505" s="8">
        <f t="shared" ca="1" si="192"/>
        <v>1666822.4913208387</v>
      </c>
      <c r="I505" s="8">
        <f t="shared" ca="1" si="193"/>
        <v>215226582.36029151</v>
      </c>
      <c r="J505" s="8">
        <f t="shared" ca="1" si="194"/>
        <v>15385.292071138576</v>
      </c>
      <c r="K505" s="12">
        <f t="shared" ca="1" si="195"/>
        <v>0.91825480303980545</v>
      </c>
      <c r="L505" s="48"/>
      <c r="M505" s="38">
        <f ca="1">IF(AND(I$2&gt;0,R498&lt;F498-0.04),0,IF(AND(N505&gt;=L$8,I$2&gt;0),0,IF(OR(AND(N505&gt;=C$1,N505&lt;D$1),N505&gt;=E$1),0,1)))</f>
        <v>0</v>
      </c>
      <c r="N505" s="185">
        <f t="shared" si="206"/>
        <v>44412</v>
      </c>
      <c r="O505" s="11">
        <f t="shared" ca="1" si="185"/>
        <v>0.63301935988321034</v>
      </c>
      <c r="P505" s="11" t="str">
        <f t="shared" si="186"/>
        <v/>
      </c>
      <c r="Q505" s="11">
        <f t="shared" ca="1" si="196"/>
        <v>1</v>
      </c>
      <c r="R505" s="32">
        <f t="shared" ca="1" si="197"/>
        <v>1.4040803258666452E-2</v>
      </c>
      <c r="S505" s="32">
        <v>4.9532438872948372E-4</v>
      </c>
      <c r="T505" s="32">
        <f t="shared" ca="1" si="187"/>
        <v>4.9024190921201135E-3</v>
      </c>
      <c r="U505" s="32">
        <f t="shared" si="188"/>
        <v>0.14084507042253522</v>
      </c>
      <c r="V505" s="32">
        <f t="shared" si="198"/>
        <v>1</v>
      </c>
      <c r="W505" s="8">
        <f t="shared" ca="1" si="189"/>
        <v>106701.90563448567</v>
      </c>
      <c r="X505" s="8">
        <f t="shared" ca="1" si="201"/>
        <v>213666461.77460518</v>
      </c>
      <c r="Y505" s="22">
        <f t="shared" ca="1" si="190"/>
        <v>0.36698064011678966</v>
      </c>
      <c r="Z505" s="8">
        <f t="shared" ca="1" si="199"/>
        <v>1666822.4913208387</v>
      </c>
      <c r="AA505" s="12">
        <f t="shared" ca="1" si="200"/>
        <v>1.1428281613311717</v>
      </c>
      <c r="AB505" s="158">
        <f t="shared" si="202"/>
        <v>250300</v>
      </c>
      <c r="AC505" s="160">
        <f t="shared" si="203"/>
        <v>1.4970000000000573E-2</v>
      </c>
      <c r="AD505" s="162">
        <f t="shared" ca="1" si="204"/>
        <v>0.91865601770394645</v>
      </c>
      <c r="AE505" s="162">
        <f t="shared" ca="1" si="205"/>
        <v>0.69159025513023908</v>
      </c>
      <c r="AF505" s="85">
        <v>5.9523168819305462E-4</v>
      </c>
      <c r="AG505" s="85">
        <v>9.2720458349168609E-3</v>
      </c>
      <c r="AH505" s="85">
        <v>6.2128957553875502E-4</v>
      </c>
    </row>
    <row r="506" spans="1:34">
      <c r="A506" s="7">
        <f t="shared" si="207"/>
        <v>44413</v>
      </c>
      <c r="B506" s="8">
        <f t="shared" ca="1" si="191"/>
        <v>30329001.215317439</v>
      </c>
      <c r="C506" s="144">
        <f t="shared" si="183"/>
        <v>0</v>
      </c>
      <c r="D506" s="136"/>
      <c r="E506" s="136"/>
      <c r="F506" s="78">
        <f ca="1">IF(AD505&gt;1,0,IF(AE505&gt;=1,U$2,T$2))</f>
        <v>0.6</v>
      </c>
      <c r="G506" s="29">
        <f t="shared" ca="1" si="184"/>
        <v>235133.35973922614</v>
      </c>
      <c r="H506" s="8">
        <f t="shared" ca="1" si="192"/>
        <v>1669446.8541485055</v>
      </c>
      <c r="I506" s="8">
        <f t="shared" ca="1" si="193"/>
        <v>215335908.62875366</v>
      </c>
      <c r="J506" s="8">
        <f t="shared" ca="1" si="194"/>
        <v>15398.065980584855</v>
      </c>
      <c r="K506" s="12">
        <f t="shared" ca="1" si="195"/>
        <v>0.91745160029197415</v>
      </c>
      <c r="L506" s="48"/>
      <c r="M506" s="38">
        <f ca="1">IF(AND(I$2&gt;0,R499&lt;F499-0.06),0,IF(AND(N506&gt;=L$9,I$2&gt;0),0,IF(OR(AND(N506&gt;=C$1,N506&lt;D$1),N506&gt;=E$1),0,1)))</f>
        <v>0</v>
      </c>
      <c r="N506" s="185">
        <f t="shared" si="206"/>
        <v>44413</v>
      </c>
      <c r="O506" s="11">
        <f t="shared" ca="1" si="185"/>
        <v>0.63334090773162843</v>
      </c>
      <c r="P506" s="11" t="str">
        <f t="shared" si="186"/>
        <v/>
      </c>
      <c r="Q506" s="11">
        <f t="shared" ca="1" si="196"/>
        <v>1</v>
      </c>
      <c r="R506" s="32">
        <f t="shared" ca="1" si="197"/>
        <v>1.4017926554286407E-2</v>
      </c>
      <c r="S506" s="32">
        <v>4.9531420238337369E-4</v>
      </c>
      <c r="T506" s="32">
        <f t="shared" ca="1" si="187"/>
        <v>4.910137806319134E-3</v>
      </c>
      <c r="U506" s="32">
        <f t="shared" si="188"/>
        <v>0.14084507042253522</v>
      </c>
      <c r="V506" s="32">
        <f t="shared" si="198"/>
        <v>1</v>
      </c>
      <c r="W506" s="8">
        <f t="shared" ca="1" si="189"/>
        <v>106989.09021729688</v>
      </c>
      <c r="X506" s="8">
        <f t="shared" ca="1" si="201"/>
        <v>213773450.86482248</v>
      </c>
      <c r="Y506" s="22">
        <f t="shared" ca="1" si="190"/>
        <v>0.36665909226837157</v>
      </c>
      <c r="Z506" s="8">
        <f t="shared" ca="1" si="199"/>
        <v>1669446.8541485055</v>
      </c>
      <c r="AA506" s="12">
        <f t="shared" ca="1" si="200"/>
        <v>1.1428281613311717</v>
      </c>
      <c r="AB506" s="158">
        <f t="shared" si="202"/>
        <v>250600</v>
      </c>
      <c r="AC506" s="160">
        <f t="shared" si="203"/>
        <v>1.4940000000000573E-2</v>
      </c>
      <c r="AD506" s="162">
        <f t="shared" ca="1" si="204"/>
        <v>0.9178532016658898</v>
      </c>
      <c r="AE506" s="162">
        <f t="shared" ca="1" si="205"/>
        <v>0.69159025513023908</v>
      </c>
      <c r="AF506" s="85">
        <v>5.9520141255860561E-4</v>
      </c>
      <c r="AG506" s="85">
        <v>9.2682684825648991E-3</v>
      </c>
      <c r="AH506" s="85">
        <v>6.2126370799876676E-4</v>
      </c>
    </row>
    <row r="507" spans="1:34">
      <c r="A507" s="7">
        <f t="shared" si="207"/>
        <v>44414</v>
      </c>
      <c r="B507" s="8">
        <f t="shared" ca="1" si="191"/>
        <v>30344410.035115637</v>
      </c>
      <c r="C507" s="144">
        <f t="shared" si="183"/>
        <v>0</v>
      </c>
      <c r="D507" s="136"/>
      <c r="E507" s="136"/>
      <c r="F507" s="78">
        <f ca="1">IF(AD506&gt;1,S$2,T$2)</f>
        <v>0.6</v>
      </c>
      <c r="G507" s="29">
        <f t="shared" ca="1" si="184"/>
        <v>235473.29359132666</v>
      </c>
      <c r="H507" s="8">
        <f t="shared" ca="1" si="192"/>
        <v>1671860.3844984192</v>
      </c>
      <c r="I507" s="8">
        <f t="shared" ca="1" si="193"/>
        <v>215445311.24932086</v>
      </c>
      <c r="J507" s="8">
        <f t="shared" ca="1" si="194"/>
        <v>15408.819798198678</v>
      </c>
      <c r="K507" s="12">
        <f t="shared" ca="1" si="195"/>
        <v>0.91664773067092886</v>
      </c>
      <c r="L507" s="48"/>
      <c r="M507" s="39">
        <f ca="1">IF(AND(I$2&gt;0,R500&lt;F500-0.1),0,IF(AND(N507&gt;=L$10,I$2&gt;0),0,IF(OR(AND(N507&gt;=C$1,N507&lt;D$1),N507&gt;=E$1),0,1)))</f>
        <v>0</v>
      </c>
      <c r="N507" s="185">
        <f t="shared" si="206"/>
        <v>44414</v>
      </c>
      <c r="O507" s="11">
        <f t="shared" ca="1" si="185"/>
        <v>0.63366268014506133</v>
      </c>
      <c r="P507" s="11" t="str">
        <f t="shared" si="186"/>
        <v/>
      </c>
      <c r="Q507" s="11">
        <f t="shared" ca="1" si="196"/>
        <v>1</v>
      </c>
      <c r="R507" s="32">
        <f t="shared" ca="1" si="197"/>
        <v>1.3993251524299781E-2</v>
      </c>
      <c r="S507" s="32">
        <v>4.9530401756767498E-4</v>
      </c>
      <c r="T507" s="32">
        <f t="shared" ca="1" si="187"/>
        <v>4.9172364249953507E-3</v>
      </c>
      <c r="U507" s="32">
        <f t="shared" si="188"/>
        <v>0.14084507042253522</v>
      </c>
      <c r="V507" s="32">
        <f t="shared" si="198"/>
        <v>1</v>
      </c>
      <c r="W507" s="8">
        <f t="shared" ca="1" si="189"/>
        <v>107260.33503059963</v>
      </c>
      <c r="X507" s="8">
        <f t="shared" ca="1" si="201"/>
        <v>213880711.19985306</v>
      </c>
      <c r="Y507" s="22">
        <f t="shared" ca="1" si="190"/>
        <v>0.36633731985493867</v>
      </c>
      <c r="Z507" s="8">
        <f t="shared" ca="1" si="199"/>
        <v>1671860.3844984192</v>
      </c>
      <c r="AA507" s="12">
        <f t="shared" ca="1" si="200"/>
        <v>1.1428281613311717</v>
      </c>
      <c r="AB507" s="158">
        <f t="shared" si="202"/>
        <v>250900</v>
      </c>
      <c r="AC507" s="160">
        <f t="shared" si="203"/>
        <v>1.4910000000000572E-2</v>
      </c>
      <c r="AD507" s="162">
        <f t="shared" ca="1" si="204"/>
        <v>0.9170496654814515</v>
      </c>
      <c r="AE507" s="162">
        <f t="shared" ca="1" si="205"/>
        <v>0.69159025513023908</v>
      </c>
      <c r="AF507" s="85">
        <v>5.9517114477446599E-4</v>
      </c>
      <c r="AG507" s="85">
        <v>9.2645000249478877E-3</v>
      </c>
      <c r="AH507" s="85">
        <v>6.2123784608886213E-4</v>
      </c>
    </row>
    <row r="508" spans="1:34">
      <c r="A508" s="7">
        <f t="shared" si="207"/>
        <v>44415</v>
      </c>
      <c r="B508" s="8">
        <f t="shared" ca="1" si="191"/>
        <v>30359827.6108445</v>
      </c>
      <c r="C508" s="144">
        <f t="shared" si="183"/>
        <v>0</v>
      </c>
      <c r="D508" s="136"/>
      <c r="E508" s="136"/>
      <c r="F508" s="78">
        <f ca="1">IF(AD507&gt;1,0,IF(AE507&gt;=1,U$2,T$2))</f>
        <v>0.6</v>
      </c>
      <c r="G508" s="29">
        <f t="shared" ca="1" si="184"/>
        <v>235783.77987926136</v>
      </c>
      <c r="H508" s="8">
        <f t="shared" ca="1" si="192"/>
        <v>1674064.8371427555</v>
      </c>
      <c r="I508" s="8">
        <f t="shared" ca="1" si="193"/>
        <v>215554776.0369958</v>
      </c>
      <c r="J508" s="8">
        <f t="shared" ca="1" si="194"/>
        <v>15417.575728864213</v>
      </c>
      <c r="K508" s="12">
        <f t="shared" ca="1" si="195"/>
        <v>0.91584329963734668</v>
      </c>
      <c r="L508" s="48"/>
      <c r="M508" s="47">
        <f ca="1">IF(AND(I$2&gt;0,R501&lt;F501-0.12),0,IF(AND(N508&gt;=L$4,I$2&gt;0),0,IF(OR(AND(N508&gt;=C$1,N508&lt;D$1),N508&gt;=E$1),0,1)))</f>
        <v>0</v>
      </c>
      <c r="N508" s="185">
        <f t="shared" si="206"/>
        <v>44415</v>
      </c>
      <c r="O508" s="11">
        <f t="shared" ca="1" si="185"/>
        <v>0.63398463540292882</v>
      </c>
      <c r="P508" s="11" t="str">
        <f t="shared" si="186"/>
        <v/>
      </c>
      <c r="Q508" s="11">
        <f t="shared" ca="1" si="196"/>
        <v>1</v>
      </c>
      <c r="R508" s="32">
        <f t="shared" ca="1" si="197"/>
        <v>1.3966809890937674E-2</v>
      </c>
      <c r="S508" s="32">
        <v>4.9529383428205756E-4</v>
      </c>
      <c r="T508" s="32">
        <f t="shared" ca="1" si="187"/>
        <v>4.9237201092433985E-3</v>
      </c>
      <c r="U508" s="32">
        <f t="shared" si="188"/>
        <v>0.14084507042253522</v>
      </c>
      <c r="V508" s="32">
        <f t="shared" si="198"/>
        <v>1</v>
      </c>
      <c r="W508" s="8">
        <f t="shared" ca="1" si="189"/>
        <v>107515.76820577546</v>
      </c>
      <c r="X508" s="8">
        <f t="shared" ca="1" si="201"/>
        <v>213988226.96805882</v>
      </c>
      <c r="Y508" s="22">
        <f t="shared" ca="1" si="190"/>
        <v>0.36601536459707118</v>
      </c>
      <c r="Z508" s="8">
        <f t="shared" ca="1" si="199"/>
        <v>1674064.8371427555</v>
      </c>
      <c r="AA508" s="12">
        <f t="shared" ca="1" si="200"/>
        <v>1.1428281613311717</v>
      </c>
      <c r="AB508" s="158">
        <f t="shared" si="202"/>
        <v>251200</v>
      </c>
      <c r="AC508" s="160">
        <f t="shared" si="203"/>
        <v>1.4880000000000572E-2</v>
      </c>
      <c r="AD508" s="162">
        <f t="shared" ca="1" si="204"/>
        <v>0.91624551515413777</v>
      </c>
      <c r="AE508" s="162">
        <f t="shared" ca="1" si="205"/>
        <v>0.69159025513023908</v>
      </c>
      <c r="AF508" s="85">
        <v>5.9514088483746922E-4</v>
      </c>
      <c r="AG508" s="85">
        <v>9.2607404300769913E-3</v>
      </c>
      <c r="AH508" s="85">
        <v>6.212119898071453E-4</v>
      </c>
    </row>
    <row r="509" spans="1:34">
      <c r="A509" s="7">
        <f t="shared" si="207"/>
        <v>44416</v>
      </c>
      <c r="B509" s="8">
        <f t="shared" ca="1" si="191"/>
        <v>30375251.967627756</v>
      </c>
      <c r="C509" s="144">
        <f t="shared" si="183"/>
        <v>0</v>
      </c>
      <c r="D509" s="136"/>
      <c r="E509" s="136"/>
      <c r="F509" s="78">
        <f ca="1">IF(AD508&gt;1,0,IF(AE508&gt;=1,U$2,T$2))</f>
        <v>0.6</v>
      </c>
      <c r="G509" s="29">
        <f t="shared" ca="1" si="184"/>
        <v>236065.07071804226</v>
      </c>
      <c r="H509" s="8">
        <f t="shared" ca="1" si="192"/>
        <v>1676062.0020981</v>
      </c>
      <c r="I509" s="8">
        <f t="shared" ca="1" si="193"/>
        <v>215664288.97015691</v>
      </c>
      <c r="J509" s="8">
        <f t="shared" ca="1" si="194"/>
        <v>15424.356783256324</v>
      </c>
      <c r="K509" s="12">
        <f t="shared" ca="1" si="195"/>
        <v>0.91503841149267795</v>
      </c>
      <c r="L509" s="48"/>
      <c r="M509" s="46">
        <f ca="1">IF(AND(I$2&gt;0,R502&lt;F502-0.12),0,IF(AND(N509&gt;=L$5,I$2&gt;0),0,IF(OR(AND(N509&gt;=C$1,N509&lt;D$1),N509&gt;=E$1),0,1)))</f>
        <v>0</v>
      </c>
      <c r="N509" s="185">
        <f t="shared" si="206"/>
        <v>44416</v>
      </c>
      <c r="O509" s="11">
        <f t="shared" ca="1" si="185"/>
        <v>0.63430673226516743</v>
      </c>
      <c r="P509" s="11" t="str">
        <f t="shared" si="186"/>
        <v/>
      </c>
      <c r="Q509" s="11">
        <f t="shared" ca="1" si="196"/>
        <v>1</v>
      </c>
      <c r="R509" s="32">
        <f t="shared" ca="1" si="197"/>
        <v>1.3938633400250745E-2</v>
      </c>
      <c r="S509" s="32">
        <v>4.952836525261914E-4</v>
      </c>
      <c r="T509" s="32">
        <f t="shared" ca="1" si="187"/>
        <v>4.929594123817941E-3</v>
      </c>
      <c r="U509" s="32">
        <f t="shared" si="188"/>
        <v>0.14084507042253522</v>
      </c>
      <c r="V509" s="32">
        <f t="shared" si="198"/>
        <v>1</v>
      </c>
      <c r="W509" s="8">
        <f t="shared" ca="1" si="189"/>
        <v>107755.56669095989</v>
      </c>
      <c r="X509" s="8">
        <f t="shared" ca="1" si="201"/>
        <v>214095982.53474978</v>
      </c>
      <c r="Y509" s="22">
        <f t="shared" ca="1" si="190"/>
        <v>0.36569326773483257</v>
      </c>
      <c r="Z509" s="8">
        <f t="shared" ca="1" si="199"/>
        <v>1676062.0020981</v>
      </c>
      <c r="AA509" s="12">
        <f t="shared" ca="1" si="200"/>
        <v>1.1428281613311717</v>
      </c>
      <c r="AB509" s="158">
        <f t="shared" si="202"/>
        <v>251500</v>
      </c>
      <c r="AC509" s="160">
        <f t="shared" si="203"/>
        <v>1.4850000000000571E-2</v>
      </c>
      <c r="AD509" s="162">
        <f t="shared" ca="1" si="204"/>
        <v>0.91544085556501231</v>
      </c>
      <c r="AE509" s="162">
        <f t="shared" ca="1" si="205"/>
        <v>0.69159025513023908</v>
      </c>
      <c r="AF509" s="85">
        <v>5.9511063274445041E-4</v>
      </c>
      <c r="AG509" s="85">
        <v>9.2569896661237223E-3</v>
      </c>
      <c r="AH509" s="85">
        <v>6.2118613915172131E-4</v>
      </c>
    </row>
    <row r="510" spans="1:34">
      <c r="A510" s="7">
        <f t="shared" si="207"/>
        <v>44417</v>
      </c>
      <c r="B510" s="8">
        <f t="shared" ca="1" si="191"/>
        <v>30390681.153864808</v>
      </c>
      <c r="C510" s="144">
        <f t="shared" si="183"/>
        <v>0</v>
      </c>
      <c r="D510" s="136"/>
      <c r="E510" s="136"/>
      <c r="F510" s="78">
        <f ca="1">IF(AD509&gt;1,S$2,T$2)</f>
        <v>0.6</v>
      </c>
      <c r="G510" s="29">
        <f t="shared" ca="1" si="184"/>
        <v>236317.41657608698</v>
      </c>
      <c r="H510" s="8">
        <f t="shared" ca="1" si="192"/>
        <v>1677853.6576902175</v>
      </c>
      <c r="I510" s="8">
        <f t="shared" ca="1" si="193"/>
        <v>215773836.19243997</v>
      </c>
      <c r="J510" s="8">
        <f t="shared" ca="1" si="194"/>
        <v>15429.186237053149</v>
      </c>
      <c r="K510" s="12">
        <f t="shared" ca="1" si="195"/>
        <v>0.91423316933708143</v>
      </c>
      <c r="L510" s="48"/>
      <c r="M510" s="38">
        <f ca="1">IF(AND(I$2&gt;0,R503&lt;F503),0,IF(AND(N510&gt;=L$6,I$2&gt;0),0,IF(OR(AND(N510&gt;=C$1,N510&lt;D$1),N510&gt;=E$1),0,1)))</f>
        <v>0</v>
      </c>
      <c r="N510" s="185">
        <f t="shared" si="206"/>
        <v>44417</v>
      </c>
      <c r="O510" s="11">
        <f t="shared" ca="1" si="185"/>
        <v>0.63462892997776466</v>
      </c>
      <c r="P510" s="11" t="str">
        <f t="shared" si="186"/>
        <v/>
      </c>
      <c r="Q510" s="11">
        <f t="shared" ca="1" si="196"/>
        <v>1</v>
      </c>
      <c r="R510" s="32">
        <f t="shared" ca="1" si="197"/>
        <v>1.3908753429935441E-2</v>
      </c>
      <c r="S510" s="32">
        <v>4.9527347229974658E-4</v>
      </c>
      <c r="T510" s="32">
        <f t="shared" ca="1" si="187"/>
        <v>4.9348636990888747E-3</v>
      </c>
      <c r="U510" s="32">
        <f t="shared" si="188"/>
        <v>0.14084507042253522</v>
      </c>
      <c r="V510" s="32">
        <f t="shared" si="198"/>
        <v>1</v>
      </c>
      <c r="W510" s="8">
        <f t="shared" ca="1" si="189"/>
        <v>107979.93655091518</v>
      </c>
      <c r="X510" s="8">
        <f t="shared" ca="1" si="201"/>
        <v>214203962.47130069</v>
      </c>
      <c r="Y510" s="22">
        <f t="shared" ca="1" si="190"/>
        <v>0.36537107002223534</v>
      </c>
      <c r="Z510" s="8">
        <f t="shared" ca="1" si="199"/>
        <v>1677853.6576902175</v>
      </c>
      <c r="AA510" s="12">
        <f t="shared" ca="1" si="200"/>
        <v>1.1428281613311717</v>
      </c>
      <c r="AB510" s="158">
        <f t="shared" si="202"/>
        <v>251800</v>
      </c>
      <c r="AC510" s="160">
        <f t="shared" si="203"/>
        <v>1.4820000000000571E-2</v>
      </c>
      <c r="AD510" s="162">
        <f t="shared" ca="1" si="204"/>
        <v>0.91463579041487963</v>
      </c>
      <c r="AE510" s="162">
        <f t="shared" ca="1" si="205"/>
        <v>0.69159025513023908</v>
      </c>
      <c r="AF510" s="85">
        <v>5.9508038849224673E-4</v>
      </c>
      <c r="AG510" s="85">
        <v>9.2532477014189134E-3</v>
      </c>
      <c r="AH510" s="85">
        <v>6.2116029412069606E-4</v>
      </c>
    </row>
    <row r="511" spans="1:34">
      <c r="A511" s="7">
        <f t="shared" si="207"/>
        <v>44418</v>
      </c>
      <c r="B511" s="8">
        <f t="shared" ca="1" si="191"/>
        <v>30406113.241059516</v>
      </c>
      <c r="C511" s="144">
        <f t="shared" si="183"/>
        <v>0</v>
      </c>
      <c r="D511" s="136"/>
      <c r="E511" s="136"/>
      <c r="F511" s="78">
        <f ca="1">IF(AD510&gt;1,0,IF(AE510&gt;=1,U$2,T$2))</f>
        <v>0.6</v>
      </c>
      <c r="G511" s="29">
        <f t="shared" ca="1" si="184"/>
        <v>236541.06200306013</v>
      </c>
      <c r="H511" s="8">
        <f t="shared" ca="1" si="192"/>
        <v>1679441.5402217268</v>
      </c>
      <c r="I511" s="8">
        <f t="shared" ca="1" si="193"/>
        <v>215883404.01152241</v>
      </c>
      <c r="J511" s="8">
        <f t="shared" ca="1" si="194"/>
        <v>15432.087194707667</v>
      </c>
      <c r="K511" s="12">
        <f t="shared" ca="1" si="195"/>
        <v>0.91342767505558831</v>
      </c>
      <c r="L511" s="48"/>
      <c r="M511" s="38">
        <f ca="1">IF(AND(I$2&gt;0,R504&lt;F504-0.02),0,IF(AND(N511&gt;=L$7,I$2&gt;0),0,IF(OR(AND(N511&gt;=C$1,N511&lt;D$1),N511&gt;=E$1),0,1)))</f>
        <v>0</v>
      </c>
      <c r="N511" s="185">
        <f t="shared" si="206"/>
        <v>44418</v>
      </c>
      <c r="O511" s="11">
        <f t="shared" ca="1" si="185"/>
        <v>0.63495118826918362</v>
      </c>
      <c r="P511" s="11" t="str">
        <f t="shared" si="186"/>
        <v/>
      </c>
      <c r="Q511" s="11">
        <f t="shared" ca="1" si="196"/>
        <v>1</v>
      </c>
      <c r="R511" s="32">
        <f t="shared" ca="1" si="197"/>
        <v>1.387720074186987E-2</v>
      </c>
      <c r="S511" s="32">
        <v>4.9526329360239318E-4</v>
      </c>
      <c r="T511" s="32">
        <f t="shared" ca="1" si="187"/>
        <v>4.9395339418286085E-3</v>
      </c>
      <c r="U511" s="32">
        <f t="shared" si="188"/>
        <v>0.14084507042253522</v>
      </c>
      <c r="V511" s="32">
        <f t="shared" si="198"/>
        <v>1</v>
      </c>
      <c r="W511" s="8">
        <f t="shared" ca="1" si="189"/>
        <v>108189.08761519696</v>
      </c>
      <c r="X511" s="8">
        <f t="shared" ca="1" si="201"/>
        <v>214312151.55891588</v>
      </c>
      <c r="Y511" s="22">
        <f t="shared" ca="1" si="190"/>
        <v>0.36504881173081638</v>
      </c>
      <c r="Z511" s="8">
        <f t="shared" ca="1" si="199"/>
        <v>1679441.5402217268</v>
      </c>
      <c r="AA511" s="12">
        <f t="shared" ca="1" si="200"/>
        <v>1.1428281613311717</v>
      </c>
      <c r="AB511" s="158">
        <f t="shared" si="202"/>
        <v>252100</v>
      </c>
      <c r="AC511" s="160">
        <f t="shared" si="203"/>
        <v>1.479000000000057E-2</v>
      </c>
      <c r="AD511" s="162">
        <f t="shared" ca="1" si="204"/>
        <v>0.91383042219633492</v>
      </c>
      <c r="AE511" s="162">
        <f t="shared" ca="1" si="205"/>
        <v>0.69159025513023908</v>
      </c>
      <c r="AF511" s="85">
        <v>5.9505015207769719E-4</v>
      </c>
      <c r="AG511" s="85">
        <v>9.2495145044516822E-3</v>
      </c>
      <c r="AH511" s="85">
        <v>6.2113445471217662E-4</v>
      </c>
    </row>
    <row r="512" spans="1:34">
      <c r="A512" s="7">
        <f t="shared" si="207"/>
        <v>44419</v>
      </c>
      <c r="B512" s="8">
        <f t="shared" ca="1" si="191"/>
        <v>30421546.323368132</v>
      </c>
      <c r="C512" s="144">
        <f t="shared" si="183"/>
        <v>0</v>
      </c>
      <c r="D512" s="136"/>
      <c r="E512" s="136"/>
      <c r="F512" s="78">
        <f ca="1">IF(AD511&gt;1,S$2,T$2)</f>
        <v>0.6</v>
      </c>
      <c r="G512" s="29">
        <f t="shared" ca="1" si="184"/>
        <v>236736.24464756463</v>
      </c>
      <c r="H512" s="8">
        <f t="shared" ca="1" si="192"/>
        <v>1680827.3369977088</v>
      </c>
      <c r="I512" s="8">
        <f t="shared" ca="1" si="193"/>
        <v>215992978.8959136</v>
      </c>
      <c r="J512" s="8">
        <f t="shared" ca="1" si="194"/>
        <v>15433.082308616784</v>
      </c>
      <c r="K512" s="12">
        <f t="shared" ca="1" si="195"/>
        <v>0.91262202932704095</v>
      </c>
      <c r="L512" s="48"/>
      <c r="M512" s="38">
        <f ca="1">IF(AND(I$2&gt;0,R505&lt;F505-0.04),0,IF(AND(N512&gt;=L$8,I$2&gt;0),0,IF(OR(AND(N512&gt;=C$1,N512&lt;D$1),N512&gt;=E$1),0,1)))</f>
        <v>0</v>
      </c>
      <c r="N512" s="185">
        <f t="shared" si="206"/>
        <v>44419</v>
      </c>
      <c r="O512" s="11">
        <f t="shared" ca="1" si="185"/>
        <v>0.63527346734092238</v>
      </c>
      <c r="P512" s="11" t="str">
        <f t="shared" si="186"/>
        <v/>
      </c>
      <c r="Q512" s="11">
        <f t="shared" ca="1" si="196"/>
        <v>1</v>
      </c>
      <c r="R512" s="32">
        <f t="shared" ca="1" si="197"/>
        <v>1.3844005431847023E-2</v>
      </c>
      <c r="S512" s="32">
        <v>4.9525311643380148E-4</v>
      </c>
      <c r="T512" s="32">
        <f t="shared" ca="1" si="187"/>
        <v>4.9436098146991431E-3</v>
      </c>
      <c r="U512" s="32">
        <f t="shared" si="188"/>
        <v>0.14084507042253522</v>
      </c>
      <c r="V512" s="32">
        <f t="shared" si="198"/>
        <v>1</v>
      </c>
      <c r="W512" s="8">
        <f t="shared" ca="1" si="189"/>
        <v>108383.20158848148</v>
      </c>
      <c r="X512" s="8">
        <f t="shared" ca="1" si="201"/>
        <v>214420534.76050436</v>
      </c>
      <c r="Y512" s="22">
        <f t="shared" ca="1" si="190"/>
        <v>0.36472653265907762</v>
      </c>
      <c r="Z512" s="8">
        <f t="shared" ca="1" si="199"/>
        <v>1680827.3369977088</v>
      </c>
      <c r="AA512" s="12">
        <f t="shared" ca="1" si="200"/>
        <v>1.1428281613311717</v>
      </c>
      <c r="AB512" s="158">
        <f t="shared" si="202"/>
        <v>252400</v>
      </c>
      <c r="AC512" s="160">
        <f t="shared" si="203"/>
        <v>1.476000000000057E-2</v>
      </c>
      <c r="AD512" s="162">
        <f t="shared" ca="1" si="204"/>
        <v>0.91302485219131468</v>
      </c>
      <c r="AE512" s="162">
        <f t="shared" ca="1" si="205"/>
        <v>0.69159025513023908</v>
      </c>
      <c r="AF512" s="85">
        <v>5.9501992349764209E-4</v>
      </c>
      <c r="AG512" s="85">
        <v>9.2457900438684074E-3</v>
      </c>
      <c r="AH512" s="85">
        <v>6.2110862092427065E-4</v>
      </c>
    </row>
    <row r="513" spans="1:34">
      <c r="A513" s="7">
        <f t="shared" si="207"/>
        <v>44420</v>
      </c>
      <c r="B513" s="8">
        <f t="shared" ca="1" si="191"/>
        <v>30436978.517082814</v>
      </c>
      <c r="C513" s="144">
        <f t="shared" si="183"/>
        <v>0</v>
      </c>
      <c r="D513" s="136"/>
      <c r="E513" s="136"/>
      <c r="F513" s="78">
        <f ca="1">IF(AD512&gt;1,0,IF(AE512&gt;=1,U$2,T$2))</f>
        <v>0.6</v>
      </c>
      <c r="G513" s="29">
        <f t="shared" ca="1" si="184"/>
        <v>236903.19870189537</v>
      </c>
      <c r="H513" s="8">
        <f t="shared" ca="1" si="192"/>
        <v>1682012.7107834569</v>
      </c>
      <c r="I513" s="8">
        <f t="shared" ca="1" si="193"/>
        <v>216102547.47128782</v>
      </c>
      <c r="J513" s="8">
        <f t="shared" ca="1" si="194"/>
        <v>15432.193714680234</v>
      </c>
      <c r="K513" s="12">
        <f t="shared" ca="1" si="195"/>
        <v>0.91181633164769404</v>
      </c>
      <c r="L513" s="48"/>
      <c r="M513" s="38">
        <f ca="1">IF(AND(I$2&gt;0,R506&lt;F506-0.06),0,IF(AND(N513&gt;=L$9,I$2&gt;0),0,IF(OR(AND(N513&gt;=C$1,N513&lt;D$1),N513&gt;=E$1),0,1)))</f>
        <v>0</v>
      </c>
      <c r="N513" s="185">
        <f t="shared" si="206"/>
        <v>44420</v>
      </c>
      <c r="O513" s="11">
        <f t="shared" ca="1" si="185"/>
        <v>0.63559572785672891</v>
      </c>
      <c r="P513" s="11" t="str">
        <f t="shared" si="186"/>
        <v/>
      </c>
      <c r="Q513" s="11">
        <f t="shared" ca="1" si="196"/>
        <v>1</v>
      </c>
      <c r="R513" s="32">
        <f t="shared" ca="1" si="197"/>
        <v>1.3809197138421265E-2</v>
      </c>
      <c r="S513" s="32">
        <v>4.952429407936419E-4</v>
      </c>
      <c r="T513" s="32">
        <f t="shared" ca="1" si="187"/>
        <v>4.9470962081866379E-3</v>
      </c>
      <c r="U513" s="32">
        <f t="shared" si="188"/>
        <v>0.14084507042253522</v>
      </c>
      <c r="V513" s="32">
        <f t="shared" si="198"/>
        <v>1</v>
      </c>
      <c r="W513" s="8">
        <f t="shared" ca="1" si="189"/>
        <v>108562.39262988468</v>
      </c>
      <c r="X513" s="8">
        <f t="shared" ca="1" si="201"/>
        <v>214529097.15313426</v>
      </c>
      <c r="Y513" s="22">
        <f t="shared" ca="1" si="190"/>
        <v>0.36440427214327109</v>
      </c>
      <c r="Z513" s="8">
        <f t="shared" ca="1" si="199"/>
        <v>1682012.7107834569</v>
      </c>
      <c r="AA513" s="12">
        <f t="shared" ca="1" si="200"/>
        <v>1.1428281613311717</v>
      </c>
      <c r="AB513" s="158">
        <f t="shared" si="202"/>
        <v>252700</v>
      </c>
      <c r="AC513" s="160">
        <f t="shared" si="203"/>
        <v>1.4730000000000569E-2</v>
      </c>
      <c r="AD513" s="162">
        <f t="shared" ca="1" si="204"/>
        <v>0.9122191804873675</v>
      </c>
      <c r="AE513" s="162">
        <f t="shared" ca="1" si="205"/>
        <v>0.69159025513023908</v>
      </c>
      <c r="AF513" s="85">
        <v>5.9498970274892392E-4</v>
      </c>
      <c r="AG513" s="85">
        <v>9.242074288471732E-3</v>
      </c>
      <c r="AH513" s="85">
        <v>6.2108279275508653E-4</v>
      </c>
    </row>
    <row r="514" spans="1:34">
      <c r="A514" s="7">
        <f t="shared" si="207"/>
        <v>44421</v>
      </c>
      <c r="B514" s="8">
        <f t="shared" ca="1" si="191"/>
        <v>30452407.960339669</v>
      </c>
      <c r="C514" s="144">
        <f t="shared" si="183"/>
        <v>0</v>
      </c>
      <c r="D514" s="136"/>
      <c r="E514" s="136"/>
      <c r="F514" s="78">
        <f ca="1">IF(AD513&gt;1,S$2,T$2)</f>
        <v>0.6</v>
      </c>
      <c r="G514" s="29">
        <f t="shared" ca="1" si="184"/>
        <v>237042.16412355512</v>
      </c>
      <c r="H514" s="8">
        <f t="shared" ca="1" si="192"/>
        <v>1682999.3652772412</v>
      </c>
      <c r="I514" s="8">
        <f t="shared" ca="1" si="193"/>
        <v>216212096.51841149</v>
      </c>
      <c r="J514" s="8">
        <f t="shared" ca="1" si="194"/>
        <v>15429.443256854785</v>
      </c>
      <c r="K514" s="12">
        <f t="shared" ca="1" si="195"/>
        <v>0.91101068035817767</v>
      </c>
      <c r="L514" s="48"/>
      <c r="M514" s="39">
        <f ca="1">IF(AND(I$2&gt;0,R507&lt;F507-0.1),0,IF(AND(N514&gt;=L$10,I$2&gt;0),0,IF(OR(AND(N514&gt;=C$1,N514&lt;D$1),N514&gt;=E$1),0,1)))</f>
        <v>0</v>
      </c>
      <c r="N514" s="185">
        <f t="shared" si="206"/>
        <v>44421</v>
      </c>
      <c r="O514" s="11">
        <f t="shared" ca="1" si="185"/>
        <v>0.63591793093650439</v>
      </c>
      <c r="P514" s="11" t="str">
        <f t="shared" si="186"/>
        <v/>
      </c>
      <c r="Q514" s="11">
        <f t="shared" ca="1" si="196"/>
        <v>1</v>
      </c>
      <c r="R514" s="32">
        <f t="shared" ca="1" si="197"/>
        <v>1.3772805583464012E-2</v>
      </c>
      <c r="S514" s="32">
        <v>4.9523276668158494E-4</v>
      </c>
      <c r="T514" s="32">
        <f t="shared" ca="1" si="187"/>
        <v>4.9499981331683563E-3</v>
      </c>
      <c r="U514" s="32">
        <f t="shared" si="188"/>
        <v>0.14084507042253522</v>
      </c>
      <c r="V514" s="32">
        <f t="shared" si="198"/>
        <v>1</v>
      </c>
      <c r="W514" s="8">
        <f t="shared" ca="1" si="189"/>
        <v>108726.6592899813</v>
      </c>
      <c r="X514" s="8">
        <f t="shared" ca="1" si="201"/>
        <v>214637823.81242424</v>
      </c>
      <c r="Y514" s="22">
        <f t="shared" ca="1" si="190"/>
        <v>0.36408206906349561</v>
      </c>
      <c r="Z514" s="8">
        <f t="shared" ca="1" si="199"/>
        <v>1682999.3652772412</v>
      </c>
      <c r="AA514" s="12">
        <f t="shared" ca="1" si="200"/>
        <v>1.1428281613311717</v>
      </c>
      <c r="AB514" s="158">
        <f t="shared" si="202"/>
        <v>253000</v>
      </c>
      <c r="AC514" s="160">
        <f t="shared" si="203"/>
        <v>1.4700000000000569E-2</v>
      </c>
      <c r="AD514" s="162">
        <f t="shared" ca="1" si="204"/>
        <v>0.9114135060029358</v>
      </c>
      <c r="AE514" s="162">
        <f t="shared" ca="1" si="205"/>
        <v>0.69159025513023908</v>
      </c>
      <c r="AF514" s="85">
        <v>5.9495948982838678E-4</v>
      </c>
      <c r="AG514" s="85">
        <v>9.238367207219534E-3</v>
      </c>
      <c r="AH514" s="85">
        <v>6.2105697020273405E-4</v>
      </c>
    </row>
    <row r="515" spans="1:34">
      <c r="A515" s="7">
        <f t="shared" si="207"/>
        <v>44422</v>
      </c>
      <c r="B515" s="8">
        <f t="shared" ca="1" si="191"/>
        <v>30467832.813426223</v>
      </c>
      <c r="C515" s="144">
        <f t="shared" si="183"/>
        <v>0</v>
      </c>
      <c r="D515" s="136"/>
      <c r="E515" s="136"/>
      <c r="F515" s="78">
        <f ca="1">IF(AD514&gt;1,0,IF(AE514&gt;=1,U$2,T$2))</f>
        <v>0.6</v>
      </c>
      <c r="G515" s="29">
        <f t="shared" ca="1" si="184"/>
        <v>237153.40322560605</v>
      </c>
      <c r="H515" s="8">
        <f t="shared" ca="1" si="192"/>
        <v>1683789.1629018029</v>
      </c>
      <c r="I515" s="8">
        <f t="shared" ca="1" si="193"/>
        <v>216321612.97532603</v>
      </c>
      <c r="J515" s="8">
        <f t="shared" ca="1" si="194"/>
        <v>15424.85308655534</v>
      </c>
      <c r="K515" s="12">
        <f t="shared" ca="1" si="195"/>
        <v>0.91020517265873901</v>
      </c>
      <c r="L515" s="48"/>
      <c r="M515" s="47">
        <f ca="1">IF(AND(I$2&gt;0,R508&lt;F508-0.12),0,IF(AND(N515&gt;=L$4,I$2&gt;0),0,IF(OR(AND(N515&gt;=C$1,N515&lt;D$1),N515&gt;=E$1),0,1)))</f>
        <v>0</v>
      </c>
      <c r="N515" s="185">
        <f t="shared" si="206"/>
        <v>44422</v>
      </c>
      <c r="O515" s="11">
        <f t="shared" ca="1" si="185"/>
        <v>0.63624003816272368</v>
      </c>
      <c r="P515" s="11" t="str">
        <f t="shared" si="186"/>
        <v/>
      </c>
      <c r="Q515" s="11">
        <f t="shared" ca="1" si="196"/>
        <v>1</v>
      </c>
      <c r="R515" s="32">
        <f t="shared" ca="1" si="197"/>
        <v>1.3734861529095047E-2</v>
      </c>
      <c r="S515" s="32">
        <v>4.9522259409730122E-4</v>
      </c>
      <c r="T515" s="32">
        <f t="shared" ca="1" si="187"/>
        <v>4.952321067358244E-3</v>
      </c>
      <c r="U515" s="32">
        <f t="shared" si="188"/>
        <v>0.14084507042253522</v>
      </c>
      <c r="V515" s="32">
        <f t="shared" si="198"/>
        <v>1</v>
      </c>
      <c r="W515" s="8">
        <f t="shared" ca="1" si="189"/>
        <v>108876.03396168479</v>
      </c>
      <c r="X515" s="8">
        <f t="shared" ca="1" si="201"/>
        <v>214746699.84638593</v>
      </c>
      <c r="Y515" s="22">
        <f t="shared" ca="1" si="190"/>
        <v>0.36375996183727632</v>
      </c>
      <c r="Z515" s="8">
        <f t="shared" ca="1" si="199"/>
        <v>1683789.1629018029</v>
      </c>
      <c r="AA515" s="12">
        <f t="shared" ca="1" si="200"/>
        <v>1.1428281613311717</v>
      </c>
      <c r="AB515" s="158">
        <f t="shared" si="202"/>
        <v>253300</v>
      </c>
      <c r="AC515" s="160">
        <f t="shared" si="203"/>
        <v>1.4670000000000568E-2</v>
      </c>
      <c r="AD515" s="162">
        <f t="shared" ca="1" si="204"/>
        <v>0.91060792650845834</v>
      </c>
      <c r="AE515" s="162">
        <f t="shared" ca="1" si="205"/>
        <v>0.69159025513023908</v>
      </c>
      <c r="AF515" s="85">
        <v>5.9492928473287661E-4</v>
      </c>
      <c r="AG515" s="85">
        <v>9.2346687692239603E-3</v>
      </c>
      <c r="AH515" s="85">
        <v>6.2103115326532369E-4</v>
      </c>
    </row>
    <row r="516" spans="1:34">
      <c r="A516" s="7">
        <f t="shared" si="207"/>
        <v>44423</v>
      </c>
      <c r="B516" s="8">
        <f t="shared" ca="1" si="191"/>
        <v>30483251.260164049</v>
      </c>
      <c r="C516" s="144">
        <f t="shared" ref="C516:C579" si="208">IF(H$2=0,D516,IF(H$2=1,E516,D516-E516))</f>
        <v>0</v>
      </c>
      <c r="D516" s="136"/>
      <c r="E516" s="136"/>
      <c r="F516" s="78">
        <f ca="1">IF(AD515&gt;1,0,IF(AE515&gt;=1,U$2,T$2))</f>
        <v>0.6</v>
      </c>
      <c r="G516" s="29">
        <f t="shared" ref="G516:G579" ca="1" si="209">H516/V$2</f>
        <v>237237.19729277267</v>
      </c>
      <c r="H516" s="8">
        <f t="shared" ca="1" si="192"/>
        <v>1684384.1007786859</v>
      </c>
      <c r="I516" s="8">
        <f t="shared" ca="1" si="193"/>
        <v>216431083.9471646</v>
      </c>
      <c r="J516" s="8">
        <f t="shared" ca="1" si="194"/>
        <v>15418.446737826453</v>
      </c>
      <c r="K516" s="12">
        <f t="shared" ca="1" si="195"/>
        <v>0.90939990459319087</v>
      </c>
      <c r="L516" s="48"/>
      <c r="M516" s="46">
        <f ca="1">IF(AND(I$2&gt;0,R509&lt;F509-0.12),0,IF(AND(N516&gt;=L$5,I$2&gt;0),0,IF(OR(AND(N516&gt;=C$1,N516&lt;D$1),N516&gt;=E$1),0,1)))</f>
        <v>0</v>
      </c>
      <c r="N516" s="185">
        <f t="shared" si="206"/>
        <v>44423</v>
      </c>
      <c r="O516" s="11">
        <f t="shared" ref="O516:O579" ca="1" si="210">I516/W$2</f>
        <v>0.63656201160930759</v>
      </c>
      <c r="P516" s="11" t="str">
        <f t="shared" ref="P516:P579" si="211">IF(C516&gt;0,Z516/W$2,"")</f>
        <v/>
      </c>
      <c r="Q516" s="11">
        <f t="shared" ca="1" si="196"/>
        <v>1</v>
      </c>
      <c r="R516" s="32">
        <f t="shared" ca="1" si="197"/>
        <v>1.3695396562958701E-2</v>
      </c>
      <c r="S516" s="32">
        <v>4.9521242304046114E-4</v>
      </c>
      <c r="T516" s="32">
        <f t="shared" ref="T516:T579" ca="1" si="212">Z516/W$2</f>
        <v>4.9540708846431934E-3</v>
      </c>
      <c r="U516" s="32">
        <f t="shared" ref="U516:U579" si="213">1/V$2</f>
        <v>0.14084507042253522</v>
      </c>
      <c r="V516" s="32">
        <f t="shared" si="198"/>
        <v>1</v>
      </c>
      <c r="W516" s="8">
        <f t="shared" ref="W516:W579" ca="1" si="214">IF(ROW(J515)&gt;(1+N$2),OFFSET(J515,2-N$2,0)*V$2,0)</f>
        <v>109010.58012563187</v>
      </c>
      <c r="X516" s="8">
        <f t="shared" ca="1" si="201"/>
        <v>214855710.42651156</v>
      </c>
      <c r="Y516" s="22">
        <f t="shared" ref="Y516:Y579" ca="1" si="215">IF(I516&lt;W$2,1-I516/W$2,0)</f>
        <v>0.36343798839069241</v>
      </c>
      <c r="Z516" s="8">
        <f t="shared" ca="1" si="199"/>
        <v>1684384.1007786859</v>
      </c>
      <c r="AA516" s="12">
        <f t="shared" ca="1" si="200"/>
        <v>1.1428281613311717</v>
      </c>
      <c r="AB516" s="158">
        <f t="shared" si="202"/>
        <v>253600</v>
      </c>
      <c r="AC516" s="160">
        <f t="shared" si="203"/>
        <v>1.4640000000000567E-2</v>
      </c>
      <c r="AD516" s="162">
        <f t="shared" ca="1" si="204"/>
        <v>0.90980253862596494</v>
      </c>
      <c r="AE516" s="162">
        <f t="shared" ca="1" si="205"/>
        <v>0.69159025513023908</v>
      </c>
      <c r="AF516" s="85">
        <v>5.9489908745924099E-4</v>
      </c>
      <c r="AG516" s="85">
        <v>9.2309789437504067E-3</v>
      </c>
      <c r="AH516" s="85">
        <v>6.2100534194096653E-4</v>
      </c>
    </row>
    <row r="517" spans="1:34">
      <c r="A517" s="7">
        <f t="shared" si="207"/>
        <v>44424</v>
      </c>
      <c r="B517" s="8">
        <f t="shared" ref="B517:B580" ca="1" si="216">B516 + J517</f>
        <v>30498661.509062905</v>
      </c>
      <c r="C517" s="144">
        <f t="shared" si="208"/>
        <v>0</v>
      </c>
      <c r="D517" s="136"/>
      <c r="E517" s="136"/>
      <c r="F517" s="78">
        <f ca="1">IF(AD516&gt;1,S$2,T$2)</f>
        <v>0.6</v>
      </c>
      <c r="G517" s="29">
        <f t="shared" ca="1" si="209"/>
        <v>237293.84335703406</v>
      </c>
      <c r="H517" s="8">
        <f t="shared" ref="H517:H580" ca="1" si="217">H516+IF(C517&gt;0,V$2*(C517-C516),V$2*J517)-W516</f>
        <v>1684786.2878349416</v>
      </c>
      <c r="I517" s="8">
        <f t="shared" ref="I517:I580" ca="1" si="218">I516+IF(C517&gt;0,V$2*(C517-C516),V$2*J517)</f>
        <v>216540496.71434647</v>
      </c>
      <c r="J517" s="8">
        <f t="shared" ref="J517:J580" ca="1" si="219">IF(C517&gt;0,C517-C516,H516*K516/(N$2*V$2))</f>
        <v>15410.248898857391</v>
      </c>
      <c r="K517" s="12">
        <f t="shared" ref="K517:K580" ca="1" si="220">IF(C517&gt;0,1+N$2*(C517-C516)/Z517,K$4*Y516*Q517+(1-Q517)*AA516*Y516)</f>
        <v>0.90859497097673103</v>
      </c>
      <c r="L517" s="48"/>
      <c r="M517" s="38">
        <f ca="1">IF(AND(I$2&gt;0,R510&lt;F510),0,IF(AND(N517&gt;=L$6,I$2&gt;0),0,IF(OR(AND(N517&gt;=C$1,N517&lt;D$1),N517&gt;=E$1),0,1)))</f>
        <v>0</v>
      </c>
      <c r="N517" s="185">
        <f t="shared" si="206"/>
        <v>44424</v>
      </c>
      <c r="O517" s="11">
        <f t="shared" ca="1" si="210"/>
        <v>0.6368838138657249</v>
      </c>
      <c r="P517" s="11" t="str">
        <f t="shared" si="211"/>
        <v/>
      </c>
      <c r="Q517" s="11">
        <f t="shared" ref="Q517:Q580" ca="1" si="221">IF(J$2&gt;0,100%,IF(M517&lt;1,V517,IF(AND(I$2=1,N517&gt;=B$1),B$2,0)))</f>
        <v>1</v>
      </c>
      <c r="R517" s="32">
        <f t="shared" ref="R517:R580" ca="1" si="222">G517*AC517/AB517</f>
        <v>1.365444289659867E-2</v>
      </c>
      <c r="S517" s="32">
        <v>4.9520225351073566E-4</v>
      </c>
      <c r="T517" s="32">
        <f t="shared" ca="1" si="212"/>
        <v>4.9552537877498287E-3</v>
      </c>
      <c r="U517" s="32">
        <f t="shared" si="213"/>
        <v>0.14084507042253522</v>
      </c>
      <c r="V517" s="32">
        <f t="shared" ref="V517:V580" si="223">IF(N517&gt;=G$1,G$2,IF(N517&gt;=F$1,F$2,IF(N517&gt;=E$1,E$2,IF(N517&gt;=D$1,0,IF(N517&gt;=C$1,C$2,IF(M517&lt;1,C$2,0))))))</f>
        <v>1</v>
      </c>
      <c r="W517" s="8">
        <f t="shared" ca="1" si="214"/>
        <v>109130.38864629075</v>
      </c>
      <c r="X517" s="8">
        <f t="shared" ca="1" si="201"/>
        <v>214964840.81515786</v>
      </c>
      <c r="Y517" s="22">
        <f t="shared" ca="1" si="215"/>
        <v>0.3631161861342751</v>
      </c>
      <c r="Z517" s="8">
        <f t="shared" ref="Z517:Z580" ca="1" si="224">H516+IF(C517&gt;0,V$2*(C517-C516),V$2*J517)-W516</f>
        <v>1684786.2878349416</v>
      </c>
      <c r="AA517" s="12">
        <f t="shared" ref="AA517:AA580" ca="1" si="225">IF(C517&gt;0,K517/Y516,AA516)</f>
        <v>1.1428281613311717</v>
      </c>
      <c r="AB517" s="158">
        <f t="shared" si="202"/>
        <v>253900</v>
      </c>
      <c r="AC517" s="160">
        <f t="shared" si="203"/>
        <v>1.4610000000000567E-2</v>
      </c>
      <c r="AD517" s="162">
        <f t="shared" ca="1" si="204"/>
        <v>0.908997437784961</v>
      </c>
      <c r="AE517" s="162">
        <f t="shared" ca="1" si="205"/>
        <v>0.69159025513023908</v>
      </c>
      <c r="AF517" s="85">
        <v>5.9486889800432967E-4</v>
      </c>
      <c r="AG517" s="85">
        <v>9.2272977002165607E-3</v>
      </c>
      <c r="AH517" s="85">
        <v>6.2097953622777477E-4</v>
      </c>
    </row>
    <row r="518" spans="1:34">
      <c r="A518" s="7">
        <f t="shared" si="207"/>
        <v>44425</v>
      </c>
      <c r="B518" s="8">
        <f t="shared" ca="1" si="216"/>
        <v>30514061.794257045</v>
      </c>
      <c r="C518" s="144">
        <f t="shared" si="208"/>
        <v>0</v>
      </c>
      <c r="D518" s="136"/>
      <c r="E518" s="136"/>
      <c r="F518" s="78">
        <f ca="1">IF(AD517&gt;1,0,IF(AE517&gt;=1,U$2,T$2))</f>
        <v>0.6</v>
      </c>
      <c r="G518" s="29">
        <f t="shared" ca="1" si="209"/>
        <v>237323.65127704723</v>
      </c>
      <c r="H518" s="8">
        <f t="shared" ca="1" si="217"/>
        <v>1684997.9240670353</v>
      </c>
      <c r="I518" s="8">
        <f t="shared" ca="1" si="218"/>
        <v>216649838.73922485</v>
      </c>
      <c r="J518" s="8">
        <f t="shared" ca="1" si="219"/>
        <v>15400.285194138665</v>
      </c>
      <c r="K518" s="12">
        <f t="shared" ca="1" si="220"/>
        <v>0.90779046533568775</v>
      </c>
      <c r="L518" s="48"/>
      <c r="M518" s="38">
        <f ca="1">IF(AND(I$2&gt;0,R511&lt;F511-0.02),0,IF(AND(N518&gt;=L$7,I$2&gt;0),0,IF(OR(AND(N518&gt;=C$1,N518&lt;D$1),N518&gt;=E$1),0,1)))</f>
        <v>0</v>
      </c>
      <c r="N518" s="185">
        <f t="shared" si="206"/>
        <v>44425</v>
      </c>
      <c r="O518" s="11">
        <f t="shared" ca="1" si="210"/>
        <v>0.63720540805654369</v>
      </c>
      <c r="P518" s="11" t="str">
        <f t="shared" si="211"/>
        <v/>
      </c>
      <c r="Q518" s="11">
        <f t="shared" ca="1" si="221"/>
        <v>1</v>
      </c>
      <c r="R518" s="32">
        <f t="shared" ca="1" si="222"/>
        <v>1.3612033184970429E-2</v>
      </c>
      <c r="S518" s="32">
        <v>4.951920855077956E-4</v>
      </c>
      <c r="T518" s="32">
        <f t="shared" ca="1" si="212"/>
        <v>4.9558762472559862E-3</v>
      </c>
      <c r="U518" s="32">
        <f t="shared" si="213"/>
        <v>0.14084507042253522</v>
      </c>
      <c r="V518" s="32">
        <f t="shared" si="223"/>
        <v>1</v>
      </c>
      <c r="W518" s="8">
        <f t="shared" ca="1" si="214"/>
        <v>109235.57370508388</v>
      </c>
      <c r="X518" s="8">
        <f t="shared" ref="X518:X581" ca="1" si="226">W518+X517</f>
        <v>215074076.38886294</v>
      </c>
      <c r="Y518" s="22">
        <f t="shared" ca="1" si="215"/>
        <v>0.36279459194345631</v>
      </c>
      <c r="Z518" s="8">
        <f t="shared" ca="1" si="224"/>
        <v>1684997.9240670353</v>
      </c>
      <c r="AA518" s="12">
        <f t="shared" ca="1" si="225"/>
        <v>1.1428281613311717</v>
      </c>
      <c r="AB518" s="158">
        <f t="shared" ref="AB518:AB581" si="227">AB517+AB$2</f>
        <v>254200</v>
      </c>
      <c r="AC518" s="160">
        <f t="shared" ref="AC518:AC581" si="228">AC517-AC$2</f>
        <v>1.4580000000000566E-2</v>
      </c>
      <c r="AD518" s="162">
        <f t="shared" ref="AD518:AD581" ca="1" si="229">(K518+K517)/2</f>
        <v>0.90819271815620939</v>
      </c>
      <c r="AE518" s="162">
        <f t="shared" ref="AE518:AE581" ca="1" si="230">IF(Q518&lt;=B$2,K518,AE517)</f>
        <v>0.69159025513023908</v>
      </c>
      <c r="AF518" s="85">
        <v>5.9483871636499346E-4</v>
      </c>
      <c r="AG518" s="85">
        <v>9.223625008191412E-3</v>
      </c>
      <c r="AH518" s="85">
        <v>6.2095373612386145E-4</v>
      </c>
    </row>
    <row r="519" spans="1:34">
      <c r="A519" s="7">
        <f t="shared" si="207"/>
        <v>44426</v>
      </c>
      <c r="B519" s="8">
        <f t="shared" ca="1" si="216"/>
        <v>30529450.376244757</v>
      </c>
      <c r="C519" s="144">
        <f t="shared" si="208"/>
        <v>0</v>
      </c>
      <c r="D519" s="136"/>
      <c r="E519" s="136"/>
      <c r="F519" s="78">
        <f ca="1">IF(AD518&gt;1,S$2,T$2)</f>
        <v>0.6</v>
      </c>
      <c r="G519" s="29">
        <f t="shared" ca="1" si="209"/>
        <v>237326.94119361974</v>
      </c>
      <c r="H519" s="8">
        <f t="shared" ca="1" si="217"/>
        <v>1685021.2824747001</v>
      </c>
      <c r="I519" s="8">
        <f t="shared" ca="1" si="218"/>
        <v>216759097.6713376</v>
      </c>
      <c r="J519" s="8">
        <f t="shared" ca="1" si="219"/>
        <v>15388.581987711086</v>
      </c>
      <c r="K519" s="12">
        <f t="shared" ca="1" si="220"/>
        <v>0.90698647985864078</v>
      </c>
      <c r="L519" s="48"/>
      <c r="M519" s="38">
        <f ca="1">IF(AND(I$2&gt;0,R512&lt;F512-0.04),0,IF(AND(N519&gt;=L$8,I$2&gt;0),0,IF(OR(AND(N519&gt;=C$1,N519&lt;D$1),N519&gt;=E$1),0,1)))</f>
        <v>0</v>
      </c>
      <c r="N519" s="185">
        <f t="shared" si="206"/>
        <v>44426</v>
      </c>
      <c r="O519" s="11">
        <f t="shared" ca="1" si="210"/>
        <v>0.63752675785687529</v>
      </c>
      <c r="P519" s="11" t="str">
        <f t="shared" si="211"/>
        <v/>
      </c>
      <c r="Q519" s="11">
        <f t="shared" ca="1" si="221"/>
        <v>1</v>
      </c>
      <c r="R519" s="32">
        <f t="shared" ca="1" si="222"/>
        <v>1.3568200370794897E-2</v>
      </c>
      <c r="S519" s="32">
        <v>4.951819190313118E-4</v>
      </c>
      <c r="T519" s="32">
        <f t="shared" ca="1" si="212"/>
        <v>4.9559449484550006E-3</v>
      </c>
      <c r="U519" s="32">
        <f t="shared" si="213"/>
        <v>0.14084507042253522</v>
      </c>
      <c r="V519" s="32">
        <f t="shared" si="223"/>
        <v>1</v>
      </c>
      <c r="W519" s="8">
        <f t="shared" ca="1" si="214"/>
        <v>109326.26846215247</v>
      </c>
      <c r="X519" s="8">
        <f t="shared" ca="1" si="226"/>
        <v>215183402.65732509</v>
      </c>
      <c r="Y519" s="22">
        <f t="shared" ca="1" si="215"/>
        <v>0.36247324214312471</v>
      </c>
      <c r="Z519" s="8">
        <f t="shared" ca="1" si="224"/>
        <v>1685021.2824747001</v>
      </c>
      <c r="AA519" s="12">
        <f t="shared" ca="1" si="225"/>
        <v>1.1428281613311717</v>
      </c>
      <c r="AB519" s="158">
        <f t="shared" si="227"/>
        <v>254500</v>
      </c>
      <c r="AC519" s="160">
        <f t="shared" si="228"/>
        <v>1.4550000000000566E-2</v>
      </c>
      <c r="AD519" s="162">
        <f t="shared" ca="1" si="229"/>
        <v>0.90738847259716426</v>
      </c>
      <c r="AE519" s="162">
        <f t="shared" ca="1" si="230"/>
        <v>0.69159025513023908</v>
      </c>
      <c r="AF519" s="85">
        <v>5.9480854253808537E-4</v>
      </c>
      <c r="AG519" s="85">
        <v>9.2199608373943025E-3</v>
      </c>
      <c r="AH519" s="85">
        <v>6.2092794162734073E-4</v>
      </c>
    </row>
    <row r="520" spans="1:34">
      <c r="A520" s="7">
        <f t="shared" si="207"/>
        <v>44427</v>
      </c>
      <c r="B520" s="8">
        <f t="shared" ca="1" si="216"/>
        <v>30544825.542456817</v>
      </c>
      <c r="C520" s="144">
        <f t="shared" si="208"/>
        <v>0</v>
      </c>
      <c r="D520" s="136"/>
      <c r="E520" s="136"/>
      <c r="F520" s="78">
        <f ca="1">IF(AD519&gt;1,0,IF(AE519&gt;=1,U$2,T$2))</f>
        <v>0.6</v>
      </c>
      <c r="G520" s="29">
        <f t="shared" ca="1" si="209"/>
        <v>237304.04142509343</v>
      </c>
      <c r="H520" s="8">
        <f t="shared" ca="1" si="217"/>
        <v>1684858.6941181633</v>
      </c>
      <c r="I520" s="8">
        <f t="shared" ca="1" si="218"/>
        <v>216868261.35144323</v>
      </c>
      <c r="J520" s="8">
        <f t="shared" ca="1" si="219"/>
        <v>15375.166212058559</v>
      </c>
      <c r="K520" s="12">
        <f t="shared" ca="1" si="220"/>
        <v>0.90618310535781177</v>
      </c>
      <c r="L520" s="48"/>
      <c r="M520" s="38">
        <f ca="1">IF(AND(I$2&gt;0,R513&lt;F513-0.06),0,IF(AND(N520&gt;=L$9,I$2&gt;0),0,IF(OR(AND(N520&gt;=C$1,N520&lt;D$1),N520&gt;=E$1),0,1)))</f>
        <v>0</v>
      </c>
      <c r="N520" s="185">
        <f t="shared" si="206"/>
        <v>44427</v>
      </c>
      <c r="O520" s="11">
        <f t="shared" ca="1" si="210"/>
        <v>0.63784782750424485</v>
      </c>
      <c r="P520" s="11" t="str">
        <f t="shared" si="211"/>
        <v/>
      </c>
      <c r="Q520" s="11">
        <f t="shared" ca="1" si="221"/>
        <v>1</v>
      </c>
      <c r="R520" s="32">
        <f t="shared" ca="1" si="222"/>
        <v>1.3522977556877909E-2</v>
      </c>
      <c r="S520" s="32">
        <v>4.9517175408095554E-4</v>
      </c>
      <c r="T520" s="32">
        <f t="shared" ca="1" si="212"/>
        <v>4.9554667474063629E-3</v>
      </c>
      <c r="U520" s="32">
        <f t="shared" si="213"/>
        <v>0.14084507042253522</v>
      </c>
      <c r="V520" s="32">
        <f t="shared" si="223"/>
        <v>1</v>
      </c>
      <c r="W520" s="8">
        <f t="shared" ca="1" si="214"/>
        <v>109402.6205672106</v>
      </c>
      <c r="X520" s="8">
        <f t="shared" ca="1" si="226"/>
        <v>215292805.27789229</v>
      </c>
      <c r="Y520" s="22">
        <f t="shared" ca="1" si="215"/>
        <v>0.36215217249575515</v>
      </c>
      <c r="Z520" s="8">
        <f t="shared" ca="1" si="224"/>
        <v>1684858.6941181633</v>
      </c>
      <c r="AA520" s="12">
        <f t="shared" ca="1" si="225"/>
        <v>1.1428281613311717</v>
      </c>
      <c r="AB520" s="158">
        <f t="shared" si="227"/>
        <v>254800</v>
      </c>
      <c r="AC520" s="160">
        <f t="shared" si="228"/>
        <v>1.4520000000000565E-2</v>
      </c>
      <c r="AD520" s="162">
        <f t="shared" ca="1" si="229"/>
        <v>0.90658479260822622</v>
      </c>
      <c r="AE520" s="162">
        <f t="shared" ca="1" si="230"/>
        <v>0.69159025513023908</v>
      </c>
      <c r="AF520" s="85">
        <v>5.9477837652046023E-4</v>
      </c>
      <c r="AG520" s="85">
        <v>9.2163051576939527E-3</v>
      </c>
      <c r="AH520" s="85">
        <v>6.2090215273632717E-4</v>
      </c>
    </row>
    <row r="521" spans="1:34">
      <c r="A521" s="7">
        <f t="shared" si="207"/>
        <v>44428</v>
      </c>
      <c r="B521" s="8">
        <f t="shared" ca="1" si="216"/>
        <v>30560185.607683428</v>
      </c>
      <c r="C521" s="144">
        <f t="shared" si="208"/>
        <v>0</v>
      </c>
      <c r="D521" s="136"/>
      <c r="E521" s="136"/>
      <c r="F521" s="78">
        <f ca="1">IF(AD520&gt;1,S$2,T$2)</f>
        <v>0.6</v>
      </c>
      <c r="G521" s="29">
        <f t="shared" ca="1" si="209"/>
        <v>237255.2868535055</v>
      </c>
      <c r="H521" s="8">
        <f t="shared" ca="1" si="217"/>
        <v>1684512.5366598889</v>
      </c>
      <c r="I521" s="8">
        <f t="shared" ca="1" si="218"/>
        <v>216977317.81455216</v>
      </c>
      <c r="J521" s="8">
        <f t="shared" ca="1" si="219"/>
        <v>15360.065226610714</v>
      </c>
      <c r="K521" s="12">
        <f t="shared" ca="1" si="220"/>
        <v>0.90538043123938783</v>
      </c>
      <c r="L521" s="48"/>
      <c r="M521" s="39">
        <f ca="1">IF(AND(I$2&gt;0,R514&lt;F514-0.1),0,IF(AND(N521&gt;=L$10,I$2&gt;0),0,IF(OR(AND(N521&gt;=C$1,N521&lt;D$1),N521&gt;=E$1),0,1)))</f>
        <v>0</v>
      </c>
      <c r="N521" s="185">
        <f t="shared" si="206"/>
        <v>44428</v>
      </c>
      <c r="O521" s="11">
        <f t="shared" ca="1" si="210"/>
        <v>0.63816858180750635</v>
      </c>
      <c r="P521" s="11" t="str">
        <f t="shared" si="211"/>
        <v/>
      </c>
      <c r="Q521" s="11">
        <f t="shared" ca="1" si="221"/>
        <v>1</v>
      </c>
      <c r="R521" s="32">
        <f t="shared" ca="1" si="222"/>
        <v>1.347639790869239E-2</v>
      </c>
      <c r="S521" s="32">
        <v>4.9516159065639775E-4</v>
      </c>
      <c r="T521" s="32">
        <f t="shared" ca="1" si="212"/>
        <v>4.9544486372349672E-3</v>
      </c>
      <c r="U521" s="32">
        <f t="shared" si="213"/>
        <v>0.14084507042253522</v>
      </c>
      <c r="V521" s="32">
        <f t="shared" si="223"/>
        <v>1</v>
      </c>
      <c r="W521" s="8">
        <f t="shared" ca="1" si="214"/>
        <v>109464.7876749359</v>
      </c>
      <c r="X521" s="8">
        <f t="shared" ca="1" si="226"/>
        <v>215402270.06556723</v>
      </c>
      <c r="Y521" s="22">
        <f t="shared" ca="1" si="215"/>
        <v>0.36183141819249365</v>
      </c>
      <c r="Z521" s="8">
        <f t="shared" ca="1" si="224"/>
        <v>1684512.5366598889</v>
      </c>
      <c r="AA521" s="12">
        <f t="shared" ca="1" si="225"/>
        <v>1.1428281613311717</v>
      </c>
      <c r="AB521" s="158">
        <f t="shared" si="227"/>
        <v>255100</v>
      </c>
      <c r="AC521" s="160">
        <f t="shared" si="228"/>
        <v>1.4490000000000565E-2</v>
      </c>
      <c r="AD521" s="162">
        <f t="shared" ca="1" si="229"/>
        <v>0.9057817682985998</v>
      </c>
      <c r="AE521" s="162">
        <f t="shared" ca="1" si="230"/>
        <v>0.69159025513023908</v>
      </c>
      <c r="AF521" s="85">
        <v>5.9474821830897472E-4</v>
      </c>
      <c r="AG521" s="85">
        <v>9.2126579391075217E-3</v>
      </c>
      <c r="AH521" s="85">
        <v>6.2087636944893631E-4</v>
      </c>
    </row>
    <row r="522" spans="1:34">
      <c r="A522" s="7">
        <f t="shared" si="207"/>
        <v>44429</v>
      </c>
      <c r="B522" s="8">
        <f t="shared" ca="1" si="216"/>
        <v>30575528.914392374</v>
      </c>
      <c r="C522" s="144">
        <f t="shared" si="208"/>
        <v>0</v>
      </c>
      <c r="D522" s="136"/>
      <c r="E522" s="136"/>
      <c r="F522" s="78">
        <f ca="1">IF(AD521&gt;1,0,IF(AE521&gt;=1,U$2,T$2))</f>
        <v>0.6</v>
      </c>
      <c r="G522" s="29">
        <f t="shared" ca="1" si="209"/>
        <v>237181.01783358783</v>
      </c>
      <c r="H522" s="8">
        <f t="shared" ca="1" si="217"/>
        <v>1683985.2266184734</v>
      </c>
      <c r="I522" s="8">
        <f t="shared" ca="1" si="218"/>
        <v>217086255.29218566</v>
      </c>
      <c r="J522" s="8">
        <f t="shared" ca="1" si="219"/>
        <v>15343.306708946533</v>
      </c>
      <c r="K522" s="12">
        <f t="shared" ca="1" si="220"/>
        <v>0.90457854548123406</v>
      </c>
      <c r="L522" s="48"/>
      <c r="M522" s="47">
        <f ca="1">IF(AND(I$2&gt;0,R515&lt;F515-0.12),0,IF(AND(N522&gt;=L$4,I$2&gt;0),0,IF(OR(AND(N522&gt;=C$1,N522&lt;D$1),N522&gt;=E$1),0,1)))</f>
        <v>0</v>
      </c>
      <c r="N522" s="185">
        <f t="shared" si="206"/>
        <v>44429</v>
      </c>
      <c r="O522" s="11">
        <f t="shared" ca="1" si="210"/>
        <v>0.63848898615348726</v>
      </c>
      <c r="P522" s="11" t="str">
        <f t="shared" si="211"/>
        <v/>
      </c>
      <c r="Q522" s="11">
        <f t="shared" ca="1" si="221"/>
        <v>1</v>
      </c>
      <c r="R522" s="32">
        <f t="shared" ca="1" si="222"/>
        <v>1.3428494588386115E-2</v>
      </c>
      <c r="S522" s="32">
        <v>4.9515142875730959E-4</v>
      </c>
      <c r="T522" s="32">
        <f t="shared" ca="1" si="212"/>
        <v>4.9528977253484509E-3</v>
      </c>
      <c r="U522" s="32">
        <f t="shared" si="213"/>
        <v>0.14084507042253522</v>
      </c>
      <c r="V522" s="32">
        <f t="shared" si="223"/>
        <v>1</v>
      </c>
      <c r="W522" s="8">
        <f t="shared" ca="1" si="214"/>
        <v>109512.9331611199</v>
      </c>
      <c r="X522" s="8">
        <f t="shared" ca="1" si="226"/>
        <v>215511782.99872833</v>
      </c>
      <c r="Y522" s="22">
        <f t="shared" ca="1" si="215"/>
        <v>0.36151101384651274</v>
      </c>
      <c r="Z522" s="8">
        <f t="shared" ca="1" si="224"/>
        <v>1683985.2266184734</v>
      </c>
      <c r="AA522" s="12">
        <f t="shared" ca="1" si="225"/>
        <v>1.1428281613311717</v>
      </c>
      <c r="AB522" s="158">
        <f t="shared" si="227"/>
        <v>255400</v>
      </c>
      <c r="AC522" s="160">
        <f t="shared" si="228"/>
        <v>1.4460000000000564E-2</v>
      </c>
      <c r="AD522" s="162">
        <f t="shared" ca="1" si="229"/>
        <v>0.90497948836031095</v>
      </c>
      <c r="AE522" s="162">
        <f t="shared" ca="1" si="230"/>
        <v>0.69159025513023908</v>
      </c>
      <c r="AF522" s="85">
        <v>5.9471806790048671E-4</v>
      </c>
      <c r="AG522" s="85">
        <v>9.2090191517996602E-3</v>
      </c>
      <c r="AH522" s="85">
        <v>6.2085059176328512E-4</v>
      </c>
    </row>
    <row r="523" spans="1:34">
      <c r="A523" s="7">
        <f t="shared" si="207"/>
        <v>44430</v>
      </c>
      <c r="B523" s="8">
        <f t="shared" ca="1" si="216"/>
        <v>30590853.832972921</v>
      </c>
      <c r="C523" s="144">
        <f t="shared" si="208"/>
        <v>0</v>
      </c>
      <c r="D523" s="136"/>
      <c r="E523" s="136"/>
      <c r="F523" s="78">
        <f ca="1">IF(AD522&gt;1,0,IF(AE522&gt;=1,U$2,T$2))</f>
        <v>0.6</v>
      </c>
      <c r="G523" s="29">
        <f t="shared" ca="1" si="209"/>
        <v>237081.57963087902</v>
      </c>
      <c r="H523" s="8">
        <f t="shared" ca="1" si="217"/>
        <v>1683279.2153792409</v>
      </c>
      <c r="I523" s="8">
        <f t="shared" ca="1" si="218"/>
        <v>217195062.21410754</v>
      </c>
      <c r="J523" s="8">
        <f t="shared" ca="1" si="219"/>
        <v>15324.918580547537</v>
      </c>
      <c r="K523" s="12">
        <f t="shared" ca="1" si="220"/>
        <v>0.90377753461628185</v>
      </c>
      <c r="L523" s="48"/>
      <c r="M523" s="46">
        <f ca="1">IF(AND(I$2&gt;0,R516&lt;F516-0.12),0,IF(AND(N523&gt;=L$5,I$2&gt;0),0,IF(OR(AND(N523&gt;=C$1,N523&lt;D$1),N523&gt;=E$1),0,1)))</f>
        <v>0</v>
      </c>
      <c r="N523" s="185">
        <f t="shared" si="206"/>
        <v>44430</v>
      </c>
      <c r="O523" s="11">
        <f t="shared" ca="1" si="210"/>
        <v>0.63880900651208106</v>
      </c>
      <c r="P523" s="11" t="str">
        <f t="shared" si="211"/>
        <v/>
      </c>
      <c r="Q523" s="11">
        <f t="shared" ca="1" si="221"/>
        <v>1</v>
      </c>
      <c r="R523" s="32">
        <f t="shared" ca="1" si="222"/>
        <v>1.3379300719881571E-2</v>
      </c>
      <c r="S523" s="32">
        <v>4.9514126838336267E-4</v>
      </c>
      <c r="T523" s="32">
        <f t="shared" ca="1" si="212"/>
        <v>4.9508212217036496E-3</v>
      </c>
      <c r="U523" s="32">
        <f t="shared" si="213"/>
        <v>0.14084507042253522</v>
      </c>
      <c r="V523" s="32">
        <f t="shared" si="223"/>
        <v>1</v>
      </c>
      <c r="W523" s="8">
        <f t="shared" ca="1" si="214"/>
        <v>109547.22228307735</v>
      </c>
      <c r="X523" s="8">
        <f t="shared" ca="1" si="226"/>
        <v>215621330.2210114</v>
      </c>
      <c r="Y523" s="22">
        <f t="shared" ca="1" si="215"/>
        <v>0.36119099348791894</v>
      </c>
      <c r="Z523" s="8">
        <f t="shared" ca="1" si="224"/>
        <v>1683279.2153792409</v>
      </c>
      <c r="AA523" s="12">
        <f t="shared" ca="1" si="225"/>
        <v>1.1428281613311717</v>
      </c>
      <c r="AB523" s="158">
        <f t="shared" si="227"/>
        <v>255700</v>
      </c>
      <c r="AC523" s="160">
        <f t="shared" si="228"/>
        <v>1.4430000000000564E-2</v>
      </c>
      <c r="AD523" s="162">
        <f t="shared" ca="1" si="229"/>
        <v>0.90417804004875801</v>
      </c>
      <c r="AE523" s="162">
        <f t="shared" ca="1" si="230"/>
        <v>0.69159025513023908</v>
      </c>
      <c r="AF523" s="85">
        <v>5.9468792529185647E-4</v>
      </c>
      <c r="AG523" s="85">
        <v>9.2053887660815716E-3</v>
      </c>
      <c r="AH523" s="85">
        <v>6.2082481967749078E-4</v>
      </c>
    </row>
    <row r="524" spans="1:34">
      <c r="A524" s="7">
        <f t="shared" si="207"/>
        <v>44431</v>
      </c>
      <c r="B524" s="8">
        <f t="shared" ca="1" si="216"/>
        <v>30606158.761940189</v>
      </c>
      <c r="C524" s="144">
        <f t="shared" si="208"/>
        <v>0</v>
      </c>
      <c r="D524" s="136"/>
      <c r="E524" s="136"/>
      <c r="F524" s="78">
        <f ca="1">IF(AD523&gt;1,S$2,T$2)</f>
        <v>0.6</v>
      </c>
      <c r="G524" s="29">
        <f t="shared" ca="1" si="209"/>
        <v>236957.32236109226</v>
      </c>
      <c r="H524" s="8">
        <f t="shared" ca="1" si="217"/>
        <v>1682396.988763755</v>
      </c>
      <c r="I524" s="8">
        <f t="shared" ca="1" si="218"/>
        <v>217303727.20977512</v>
      </c>
      <c r="J524" s="8">
        <f t="shared" ca="1" si="219"/>
        <v>15304.928967266396</v>
      </c>
      <c r="K524" s="12">
        <f t="shared" ca="1" si="220"/>
        <v>0.90297748371979736</v>
      </c>
      <c r="L524" s="48"/>
      <c r="M524" s="38">
        <f ca="1">IF(AND(I$2&gt;0,R517&lt;F517),0,IF(AND(N524&gt;=L$6,I$2&gt;0),0,IF(OR(AND(N524&gt;=C$1,N524&lt;D$1),N524&gt;=E$1),0,1)))</f>
        <v>0</v>
      </c>
      <c r="N524" s="185">
        <f t="shared" si="206"/>
        <v>44431</v>
      </c>
      <c r="O524" s="11">
        <f t="shared" ca="1" si="210"/>
        <v>0.63912860944051508</v>
      </c>
      <c r="P524" s="11" t="str">
        <f t="shared" si="211"/>
        <v/>
      </c>
      <c r="Q524" s="11">
        <f t="shared" ca="1" si="221"/>
        <v>1</v>
      </c>
      <c r="R524" s="32">
        <f t="shared" ca="1" si="222"/>
        <v>1.3328849382811961E-2</v>
      </c>
      <c r="S524" s="32">
        <v>4.9513110953422826E-4</v>
      </c>
      <c r="T524" s="32">
        <f t="shared" ca="1" si="212"/>
        <v>4.9482264375404561E-3</v>
      </c>
      <c r="U524" s="32">
        <f t="shared" si="213"/>
        <v>0.14084507042253522</v>
      </c>
      <c r="V524" s="32">
        <f t="shared" si="223"/>
        <v>1</v>
      </c>
      <c r="W524" s="8">
        <f t="shared" ca="1" si="214"/>
        <v>109567.81908242442</v>
      </c>
      <c r="X524" s="8">
        <f t="shared" ca="1" si="226"/>
        <v>215730898.04009384</v>
      </c>
      <c r="Y524" s="22">
        <f t="shared" ca="1" si="215"/>
        <v>0.36087139055948492</v>
      </c>
      <c r="Z524" s="8">
        <f t="shared" ca="1" si="224"/>
        <v>1682396.988763755</v>
      </c>
      <c r="AA524" s="12">
        <f t="shared" ca="1" si="225"/>
        <v>1.1428281613311717</v>
      </c>
      <c r="AB524" s="158">
        <f t="shared" si="227"/>
        <v>256000</v>
      </c>
      <c r="AC524" s="160">
        <f t="shared" si="228"/>
        <v>1.4400000000000563E-2</v>
      </c>
      <c r="AD524" s="162">
        <f t="shared" ca="1" si="229"/>
        <v>0.90337750916803961</v>
      </c>
      <c r="AE524" s="162">
        <f t="shared" ca="1" si="230"/>
        <v>0.69159025513023908</v>
      </c>
      <c r="AF524" s="85">
        <v>5.9465779047994567E-4</v>
      </c>
      <c r="AG524" s="85">
        <v>9.2017667524100875E-3</v>
      </c>
      <c r="AH524" s="85">
        <v>6.2079905318967175E-4</v>
      </c>
    </row>
    <row r="525" spans="1:34">
      <c r="A525" s="7">
        <f t="shared" si="207"/>
        <v>44432</v>
      </c>
      <c r="B525" s="8">
        <f t="shared" ca="1" si="216"/>
        <v>30621442.12813266</v>
      </c>
      <c r="C525" s="144">
        <f t="shared" si="208"/>
        <v>0</v>
      </c>
      <c r="D525" s="136"/>
      <c r="E525" s="136"/>
      <c r="F525" s="78">
        <f ca="1">IF(AD524&gt;1,0,IF(AE524&gt;=1,U$2,T$2))</f>
        <v>0.6</v>
      </c>
      <c r="G525" s="29">
        <f t="shared" ca="1" si="209"/>
        <v>236808.60135885599</v>
      </c>
      <c r="H525" s="8">
        <f t="shared" ca="1" si="217"/>
        <v>1681341.0696478775</v>
      </c>
      <c r="I525" s="8">
        <f t="shared" ca="1" si="218"/>
        <v>217412239.10974166</v>
      </c>
      <c r="J525" s="8">
        <f t="shared" ca="1" si="219"/>
        <v>15283.366192471427</v>
      </c>
      <c r="K525" s="12">
        <f t="shared" ca="1" si="220"/>
        <v>0.90217847639871229</v>
      </c>
      <c r="L525" s="48"/>
      <c r="M525" s="38">
        <f ca="1">IF(AND(I$2&gt;0,R518&lt;F518-0.02),0,IF(AND(N525&gt;=L$7,I$2&gt;0),0,IF(OR(AND(N525&gt;=C$1,N525&lt;D$1),N525&gt;=E$1),0,1)))</f>
        <v>0</v>
      </c>
      <c r="N525" s="185">
        <f t="shared" si="206"/>
        <v>44432</v>
      </c>
      <c r="O525" s="11">
        <f t="shared" ca="1" si="210"/>
        <v>0.63944776208747545</v>
      </c>
      <c r="P525" s="11" t="str">
        <f t="shared" si="211"/>
        <v/>
      </c>
      <c r="Q525" s="11">
        <f t="shared" ca="1" si="221"/>
        <v>1</v>
      </c>
      <c r="R525" s="32">
        <f t="shared" ca="1" si="222"/>
        <v>1.3277173630616052E-2</v>
      </c>
      <c r="S525" s="32">
        <v>4.9512095220957794E-4</v>
      </c>
      <c r="T525" s="32">
        <f t="shared" ca="1" si="212"/>
        <v>4.9451207930819923E-3</v>
      </c>
      <c r="U525" s="32">
        <f t="shared" si="213"/>
        <v>0.14084507042253522</v>
      </c>
      <c r="V525" s="32">
        <f t="shared" si="223"/>
        <v>1</v>
      </c>
      <c r="W525" s="8">
        <f t="shared" ca="1" si="214"/>
        <v>109574.88439117916</v>
      </c>
      <c r="X525" s="8">
        <f t="shared" ca="1" si="226"/>
        <v>215840472.92448503</v>
      </c>
      <c r="Y525" s="22">
        <f t="shared" ca="1" si="215"/>
        <v>0.36055223791252455</v>
      </c>
      <c r="Z525" s="8">
        <f t="shared" ca="1" si="224"/>
        <v>1681341.0696478775</v>
      </c>
      <c r="AA525" s="12">
        <f t="shared" ca="1" si="225"/>
        <v>1.1428281613311717</v>
      </c>
      <c r="AB525" s="158">
        <f t="shared" si="227"/>
        <v>256300</v>
      </c>
      <c r="AC525" s="160">
        <f t="shared" si="228"/>
        <v>1.4370000000000563E-2</v>
      </c>
      <c r="AD525" s="162">
        <f t="shared" ca="1" si="229"/>
        <v>0.90257798005925483</v>
      </c>
      <c r="AE525" s="162">
        <f t="shared" ca="1" si="230"/>
        <v>0.69159025513023908</v>
      </c>
      <c r="AF525" s="85">
        <v>5.9462766346161792E-4</v>
      </c>
      <c r="AG525" s="85">
        <v>9.1981530813867521E-3</v>
      </c>
      <c r="AH525" s="85">
        <v>6.2077329229794727E-4</v>
      </c>
    </row>
    <row r="526" spans="1:34">
      <c r="A526" s="7">
        <f t="shared" si="207"/>
        <v>44433</v>
      </c>
      <c r="B526" s="8">
        <f t="shared" ca="1" si="216"/>
        <v>30636702.386930663</v>
      </c>
      <c r="C526" s="144">
        <f t="shared" si="208"/>
        <v>0</v>
      </c>
      <c r="D526" s="136"/>
      <c r="E526" s="136"/>
      <c r="F526" s="78">
        <f ca="1">IF(AD525&gt;1,S$2,T$2)</f>
        <v>0.6</v>
      </c>
      <c r="G526" s="29">
        <f t="shared" ca="1" si="209"/>
        <v>236635.77784824229</v>
      </c>
      <c r="H526" s="8">
        <f t="shared" ca="1" si="217"/>
        <v>1680114.0227225202</v>
      </c>
      <c r="I526" s="8">
        <f t="shared" ca="1" si="218"/>
        <v>217520586.94720748</v>
      </c>
      <c r="J526" s="8">
        <f t="shared" ca="1" si="219"/>
        <v>15260.258798003053</v>
      </c>
      <c r="K526" s="12">
        <f t="shared" ca="1" si="220"/>
        <v>0.90138059478131138</v>
      </c>
      <c r="L526" s="48"/>
      <c r="M526" s="38">
        <f ca="1">IF(AND(I$2&gt;0,R519&lt;F519-0.04),0,IF(AND(N526&gt;=L$8,I$2&gt;0),0,IF(OR(AND(N526&gt;=C$1,N526&lt;D$1),N526&gt;=E$1),0,1)))</f>
        <v>0</v>
      </c>
      <c r="N526" s="185">
        <f t="shared" si="206"/>
        <v>44433</v>
      </c>
      <c r="O526" s="11">
        <f t="shared" ca="1" si="210"/>
        <v>0.63976643219766904</v>
      </c>
      <c r="P526" s="11" t="str">
        <f t="shared" si="211"/>
        <v/>
      </c>
      <c r="Q526" s="11">
        <f t="shared" ca="1" si="221"/>
        <v>1</v>
      </c>
      <c r="R526" s="32">
        <f t="shared" ca="1" si="222"/>
        <v>1.3224306525112733E-2</v>
      </c>
      <c r="S526" s="32">
        <v>4.9511079640908332E-4</v>
      </c>
      <c r="T526" s="32">
        <f t="shared" ca="1" si="212"/>
        <v>4.9415118315368238E-3</v>
      </c>
      <c r="U526" s="32">
        <f t="shared" si="213"/>
        <v>0.14084507042253522</v>
      </c>
      <c r="V526" s="32">
        <f t="shared" si="223"/>
        <v>1</v>
      </c>
      <c r="W526" s="8">
        <f t="shared" ca="1" si="214"/>
        <v>109568.57537422965</v>
      </c>
      <c r="X526" s="8">
        <f t="shared" ca="1" si="226"/>
        <v>215950041.49985924</v>
      </c>
      <c r="Y526" s="22">
        <f t="shared" ca="1" si="215"/>
        <v>0.36023356780233096</v>
      </c>
      <c r="Z526" s="8">
        <f t="shared" ca="1" si="224"/>
        <v>1680114.0227225202</v>
      </c>
      <c r="AA526" s="12">
        <f t="shared" ca="1" si="225"/>
        <v>1.1428281613311717</v>
      </c>
      <c r="AB526" s="158">
        <f t="shared" si="227"/>
        <v>256600</v>
      </c>
      <c r="AC526" s="160">
        <f t="shared" si="228"/>
        <v>1.4340000000000562E-2</v>
      </c>
      <c r="AD526" s="162">
        <f t="shared" ca="1" si="229"/>
        <v>0.90177953559001178</v>
      </c>
      <c r="AE526" s="162">
        <f t="shared" ca="1" si="230"/>
        <v>0.69159025513023908</v>
      </c>
      <c r="AF526" s="85">
        <v>5.9459754423373825E-4</v>
      </c>
      <c r="AG526" s="85">
        <v>9.1945477237568903E-3</v>
      </c>
      <c r="AH526" s="85">
        <v>6.2074753700043733E-4</v>
      </c>
    </row>
    <row r="527" spans="1:34">
      <c r="A527" s="7">
        <f t="shared" si="207"/>
        <v>44434</v>
      </c>
      <c r="B527" s="8">
        <f t="shared" ca="1" si="216"/>
        <v>30651938.022515193</v>
      </c>
      <c r="C527" s="144">
        <f t="shared" si="208"/>
        <v>0</v>
      </c>
      <c r="D527" s="136"/>
      <c r="E527" s="136"/>
      <c r="F527" s="78">
        <f ca="1">IF(AD526&gt;1,0,IF(AE526&gt;=1,U$2,T$2))</f>
        <v>0.6</v>
      </c>
      <c r="G527" s="29">
        <f t="shared" ca="1" si="209"/>
        <v>236439.21971808971</v>
      </c>
      <c r="H527" s="8">
        <f t="shared" ca="1" si="217"/>
        <v>1678718.4599984367</v>
      </c>
      <c r="I527" s="8">
        <f t="shared" ca="1" si="218"/>
        <v>217628759.95985761</v>
      </c>
      <c r="J527" s="8">
        <f t="shared" ca="1" si="219"/>
        <v>15235.635584527638</v>
      </c>
      <c r="K527" s="12">
        <f t="shared" ca="1" si="220"/>
        <v>0.90058391950582739</v>
      </c>
      <c r="L527" s="48"/>
      <c r="M527" s="38">
        <f ca="1">IF(AND(I$2&gt;0,R520&lt;F520-0.06),0,IF(AND(N527&gt;=L$9,I$2&gt;0),0,IF(OR(AND(N527&gt;=C$1,N527&lt;D$1),N527&gt;=E$1),0,1)))</f>
        <v>0</v>
      </c>
      <c r="N527" s="185">
        <f t="shared" si="206"/>
        <v>44434</v>
      </c>
      <c r="O527" s="11">
        <f t="shared" ca="1" si="210"/>
        <v>0.64008458811722824</v>
      </c>
      <c r="P527" s="11" t="str">
        <f t="shared" si="211"/>
        <v/>
      </c>
      <c r="Q527" s="11">
        <f t="shared" ca="1" si="221"/>
        <v>1</v>
      </c>
      <c r="R527" s="32">
        <f t="shared" ca="1" si="222"/>
        <v>1.3170281176200843E-2</v>
      </c>
      <c r="S527" s="32">
        <v>4.951006421324162E-4</v>
      </c>
      <c r="T527" s="32">
        <f t="shared" ca="1" si="212"/>
        <v>4.9374072352895201E-3</v>
      </c>
      <c r="U527" s="32">
        <f t="shared" si="213"/>
        <v>0.14084507042253522</v>
      </c>
      <c r="V527" s="32">
        <f t="shared" si="223"/>
        <v>1</v>
      </c>
      <c r="W527" s="8">
        <f t="shared" ca="1" si="214"/>
        <v>109549.04712366898</v>
      </c>
      <c r="X527" s="8">
        <f t="shared" ca="1" si="226"/>
        <v>216059590.54698291</v>
      </c>
      <c r="Y527" s="22">
        <f t="shared" ca="1" si="215"/>
        <v>0.35991541188277176</v>
      </c>
      <c r="Z527" s="8">
        <f t="shared" ca="1" si="224"/>
        <v>1678718.4599984367</v>
      </c>
      <c r="AA527" s="12">
        <f t="shared" ca="1" si="225"/>
        <v>1.1428281613311717</v>
      </c>
      <c r="AB527" s="158">
        <f t="shared" si="227"/>
        <v>256900</v>
      </c>
      <c r="AC527" s="160">
        <f t="shared" si="228"/>
        <v>1.4310000000000562E-2</v>
      </c>
      <c r="AD527" s="162">
        <f t="shared" ca="1" si="229"/>
        <v>0.90098225714356939</v>
      </c>
      <c r="AE527" s="162">
        <f t="shared" ca="1" si="230"/>
        <v>0.69159025513023908</v>
      </c>
      <c r="AF527" s="85">
        <v>5.9456743279317375E-4</v>
      </c>
      <c r="AG527" s="85">
        <v>9.1909506504087232E-3</v>
      </c>
      <c r="AH527" s="85">
        <v>6.2072178729526281E-4</v>
      </c>
    </row>
    <row r="528" spans="1:34">
      <c r="A528" s="7">
        <f t="shared" si="207"/>
        <v>44435</v>
      </c>
      <c r="B528" s="8">
        <f t="shared" ca="1" si="216"/>
        <v>30667147.548173666</v>
      </c>
      <c r="C528" s="144">
        <f t="shared" si="208"/>
        <v>0</v>
      </c>
      <c r="D528" s="136"/>
      <c r="E528" s="136"/>
      <c r="F528" s="78">
        <f ca="1">IF(AD527&gt;1,S$2,T$2)</f>
        <v>0.6</v>
      </c>
      <c r="G528" s="29">
        <f t="shared" ca="1" si="209"/>
        <v>236219.30211970754</v>
      </c>
      <c r="H528" s="8">
        <f t="shared" ca="1" si="217"/>
        <v>1677157.0450499235</v>
      </c>
      <c r="I528" s="8">
        <f t="shared" ca="1" si="218"/>
        <v>217736747.59203276</v>
      </c>
      <c r="J528" s="8">
        <f t="shared" ca="1" si="219"/>
        <v>15209.525658472623</v>
      </c>
      <c r="K528" s="12">
        <f t="shared" ca="1" si="220"/>
        <v>0.89978852970692946</v>
      </c>
      <c r="L528" s="48"/>
      <c r="M528" s="39">
        <f ca="1">IF(AND(I$2&gt;0,R521&lt;F521-0.1),0,IF(AND(N528&gt;=L$10,I$2&gt;0),0,IF(OR(AND(N528&gt;=C$1,N528&lt;D$1),N528&gt;=E$1),0,1)))</f>
        <v>0</v>
      </c>
      <c r="N528" s="185">
        <f t="shared" si="206"/>
        <v>44435</v>
      </c>
      <c r="O528" s="11">
        <f t="shared" ca="1" si="210"/>
        <v>0.6404021988000963</v>
      </c>
      <c r="P528" s="11" t="str">
        <f t="shared" si="211"/>
        <v/>
      </c>
      <c r="Q528" s="11">
        <f t="shared" ca="1" si="221"/>
        <v>1</v>
      </c>
      <c r="R528" s="32">
        <f t="shared" ca="1" si="222"/>
        <v>1.3115130770876969E-2</v>
      </c>
      <c r="S528" s="32">
        <v>4.9509048937924839E-4</v>
      </c>
      <c r="T528" s="32">
        <f t="shared" ca="1" si="212"/>
        <v>4.9328148383821283E-3</v>
      </c>
      <c r="U528" s="32">
        <f t="shared" si="213"/>
        <v>0.14084507042253522</v>
      </c>
      <c r="V528" s="32">
        <f t="shared" si="223"/>
        <v>1</v>
      </c>
      <c r="W528" s="8">
        <f t="shared" ca="1" si="214"/>
        <v>109516.45691454291</v>
      </c>
      <c r="X528" s="8">
        <f t="shared" ca="1" si="226"/>
        <v>216169107.00389746</v>
      </c>
      <c r="Y528" s="22">
        <f t="shared" ca="1" si="215"/>
        <v>0.3595978011999037</v>
      </c>
      <c r="Z528" s="8">
        <f t="shared" ca="1" si="224"/>
        <v>1677157.0450499235</v>
      </c>
      <c r="AA528" s="12">
        <f t="shared" ca="1" si="225"/>
        <v>1.1428281613311717</v>
      </c>
      <c r="AB528" s="158">
        <f t="shared" si="227"/>
        <v>257200</v>
      </c>
      <c r="AC528" s="160">
        <f t="shared" si="228"/>
        <v>1.4280000000000561E-2</v>
      </c>
      <c r="AD528" s="162">
        <f t="shared" ca="1" si="229"/>
        <v>0.90018622460637843</v>
      </c>
      <c r="AE528" s="162">
        <f t="shared" ca="1" si="230"/>
        <v>0.69159025513023908</v>
      </c>
      <c r="AF528" s="85">
        <v>5.9453732913679336E-4</v>
      </c>
      <c r="AG528" s="85">
        <v>9.1873618323724451E-3</v>
      </c>
      <c r="AH528" s="85">
        <v>6.2069604318054574E-4</v>
      </c>
    </row>
    <row r="529" spans="1:34">
      <c r="A529" s="7">
        <f t="shared" si="207"/>
        <v>44436</v>
      </c>
      <c r="B529" s="8">
        <f t="shared" ca="1" si="216"/>
        <v>30682329.506641001</v>
      </c>
      <c r="C529" s="144">
        <f t="shared" si="208"/>
        <v>0</v>
      </c>
      <c r="D529" s="136"/>
      <c r="E529" s="136"/>
      <c r="F529" s="78">
        <f ca="1">IF(AD528&gt;1,0,IF(AE528&gt;=1,U$2,T$2))</f>
        <v>0.6</v>
      </c>
      <c r="G529" s="29">
        <f t="shared" ca="1" si="209"/>
        <v>235976.40750048708</v>
      </c>
      <c r="H529" s="8">
        <f t="shared" ca="1" si="217"/>
        <v>1675432.4932534583</v>
      </c>
      <c r="I529" s="8">
        <f t="shared" ca="1" si="218"/>
        <v>217844539.49715084</v>
      </c>
      <c r="J529" s="8">
        <f t="shared" ca="1" si="219"/>
        <v>15181.958467334902</v>
      </c>
      <c r="K529" s="12">
        <f t="shared" ca="1" si="220"/>
        <v>0.89899450299975925</v>
      </c>
      <c r="L529" s="48"/>
      <c r="M529" s="47">
        <f ca="1">IF(AND(I$2&gt;0,R522&lt;F522-0.12),0,IF(AND(N529&gt;=L$4,I$2&gt;0),0,IF(OR(AND(N529&gt;=C$1,N529&lt;D$1),N529&gt;=E$1),0,1)))</f>
        <v>0</v>
      </c>
      <c r="N529" s="185">
        <f t="shared" si="206"/>
        <v>44436</v>
      </c>
      <c r="O529" s="11">
        <f t="shared" ca="1" si="210"/>
        <v>0.6407192338151495</v>
      </c>
      <c r="P529" s="11" t="str">
        <f t="shared" si="211"/>
        <v/>
      </c>
      <c r="Q529" s="11">
        <f t="shared" ca="1" si="221"/>
        <v>1</v>
      </c>
      <c r="R529" s="32">
        <f t="shared" ca="1" si="222"/>
        <v>1.305888857041582E-2</v>
      </c>
      <c r="S529" s="32">
        <v>4.9508033814925161E-4</v>
      </c>
      <c r="T529" s="32">
        <f t="shared" ca="1" si="212"/>
        <v>4.927742627216054E-3</v>
      </c>
      <c r="U529" s="32">
        <f t="shared" si="213"/>
        <v>0.14084507042253522</v>
      </c>
      <c r="V529" s="32">
        <f t="shared" si="223"/>
        <v>1</v>
      </c>
      <c r="W529" s="8">
        <f t="shared" ca="1" si="214"/>
        <v>109470.97183856781</v>
      </c>
      <c r="X529" s="8">
        <f t="shared" ca="1" si="226"/>
        <v>216278577.97573602</v>
      </c>
      <c r="Y529" s="22">
        <f t="shared" ca="1" si="215"/>
        <v>0.3592807661848505</v>
      </c>
      <c r="Z529" s="8">
        <f t="shared" ca="1" si="224"/>
        <v>1675432.4932534583</v>
      </c>
      <c r="AA529" s="12">
        <f t="shared" ca="1" si="225"/>
        <v>1.1428281613311717</v>
      </c>
      <c r="AB529" s="158">
        <f t="shared" si="227"/>
        <v>257500</v>
      </c>
      <c r="AC529" s="160">
        <f t="shared" si="228"/>
        <v>1.4250000000000561E-2</v>
      </c>
      <c r="AD529" s="162">
        <f t="shared" ca="1" si="229"/>
        <v>0.89939151635334436</v>
      </c>
      <c r="AE529" s="162">
        <f t="shared" ca="1" si="230"/>
        <v>0.69159025513023908</v>
      </c>
      <c r="AF529" s="85">
        <v>5.9450723326146741E-4</v>
      </c>
      <c r="AG529" s="85">
        <v>9.1837812408193543E-3</v>
      </c>
      <c r="AH529" s="85">
        <v>6.2067030465440872E-4</v>
      </c>
    </row>
    <row r="530" spans="1:34">
      <c r="A530" s="7">
        <f t="shared" si="207"/>
        <v>44437</v>
      </c>
      <c r="B530" s="8">
        <f t="shared" ca="1" si="216"/>
        <v>30697482.470439613</v>
      </c>
      <c r="C530" s="144">
        <f t="shared" si="208"/>
        <v>0</v>
      </c>
      <c r="D530" s="136"/>
      <c r="E530" s="136"/>
      <c r="F530" s="78">
        <f ca="1">IF(AD529&gt;1,0,IF(AE529&gt;=1,U$2,T$2))</f>
        <v>0.6</v>
      </c>
      <c r="G530" s="29">
        <f t="shared" ca="1" si="209"/>
        <v>235710.92456127272</v>
      </c>
      <c r="H530" s="8">
        <f t="shared" ca="1" si="217"/>
        <v>1673547.5643850362</v>
      </c>
      <c r="I530" s="8">
        <f t="shared" ca="1" si="218"/>
        <v>217952125.54012099</v>
      </c>
      <c r="J530" s="8">
        <f t="shared" ca="1" si="219"/>
        <v>15152.963798612076</v>
      </c>
      <c r="K530" s="12">
        <f t="shared" ca="1" si="220"/>
        <v>0.89820191546212624</v>
      </c>
      <c r="L530" s="48"/>
      <c r="M530" s="46">
        <f ca="1">IF(AND(I$2&gt;0,R523&lt;F523-0.12),0,IF(AND(N530&gt;=L$5,I$2&gt;0),0,IF(OR(AND(N530&gt;=C$1,N530&lt;D$1),N530&gt;=E$1),0,1)))</f>
        <v>0</v>
      </c>
      <c r="N530" s="185">
        <f t="shared" si="206"/>
        <v>44437</v>
      </c>
      <c r="O530" s="11">
        <f t="shared" ca="1" si="210"/>
        <v>0.64103566335329698</v>
      </c>
      <c r="P530" s="11" t="str">
        <f t="shared" si="211"/>
        <v/>
      </c>
      <c r="Q530" s="11">
        <f t="shared" ca="1" si="221"/>
        <v>1</v>
      </c>
      <c r="R530" s="32">
        <f t="shared" ca="1" si="222"/>
        <v>1.3001587848182429E-2</v>
      </c>
      <c r="S530" s="32">
        <v>4.950701884420982E-4</v>
      </c>
      <c r="T530" s="32">
        <f t="shared" ca="1" si="212"/>
        <v>4.9221987187795186E-3</v>
      </c>
      <c r="U530" s="32">
        <f t="shared" si="213"/>
        <v>0.14084507042253522</v>
      </c>
      <c r="V530" s="32">
        <f t="shared" si="223"/>
        <v>1</v>
      </c>
      <c r="W530" s="8">
        <f t="shared" ca="1" si="214"/>
        <v>109412.76718188748</v>
      </c>
      <c r="X530" s="8">
        <f t="shared" ca="1" si="226"/>
        <v>216387990.7429179</v>
      </c>
      <c r="Y530" s="22">
        <f t="shared" ca="1" si="215"/>
        <v>0.35896433664670302</v>
      </c>
      <c r="Z530" s="8">
        <f t="shared" ca="1" si="224"/>
        <v>1673547.5643850362</v>
      </c>
      <c r="AA530" s="12">
        <f t="shared" ca="1" si="225"/>
        <v>1.1428281613311717</v>
      </c>
      <c r="AB530" s="158">
        <f t="shared" si="227"/>
        <v>257800</v>
      </c>
      <c r="AC530" s="160">
        <f t="shared" si="228"/>
        <v>1.422000000000056E-2</v>
      </c>
      <c r="AD530" s="162">
        <f t="shared" ca="1" si="229"/>
        <v>0.8985982092309428</v>
      </c>
      <c r="AE530" s="162">
        <f t="shared" ca="1" si="230"/>
        <v>0.69159025513023908</v>
      </c>
      <c r="AF530" s="85">
        <v>5.9447714516406853E-4</v>
      </c>
      <c r="AG530" s="85">
        <v>9.1802088470609427E-3</v>
      </c>
      <c r="AH530" s="85">
        <v>6.2064457171497555E-4</v>
      </c>
    </row>
    <row r="531" spans="1:34">
      <c r="A531" s="7">
        <f t="shared" si="207"/>
        <v>44438</v>
      </c>
      <c r="B531" s="8">
        <f t="shared" ca="1" si="216"/>
        <v>30712605.042149346</v>
      </c>
      <c r="C531" s="144">
        <f t="shared" si="208"/>
        <v>0</v>
      </c>
      <c r="D531" s="136"/>
      <c r="E531" s="136"/>
      <c r="F531" s="78">
        <f ca="1">IF(AD530&gt;1,S$2,T$2)</f>
        <v>0.6</v>
      </c>
      <c r="G531" s="29">
        <f t="shared" ca="1" si="209"/>
        <v>235423.2473721499</v>
      </c>
      <c r="H531" s="8">
        <f t="shared" ca="1" si="217"/>
        <v>1671505.0563422642</v>
      </c>
      <c r="I531" s="8">
        <f t="shared" ca="1" si="218"/>
        <v>218059495.79926011</v>
      </c>
      <c r="J531" s="8">
        <f t="shared" ca="1" si="219"/>
        <v>15122.571709734566</v>
      </c>
      <c r="K531" s="12">
        <f t="shared" ca="1" si="220"/>
        <v>0.89741084161675755</v>
      </c>
      <c r="L531" s="48"/>
      <c r="M531" s="38">
        <f ca="1">IF(AND(I$2&gt;0,R524&lt;F524),0,IF(AND(N531&gt;=L$6,I$2&gt;0),0,IF(OR(AND(N531&gt;=C$1,N531&lt;D$1),N531&gt;=E$1),0,1)))</f>
        <v>0</v>
      </c>
      <c r="N531" s="185">
        <f t="shared" si="206"/>
        <v>44438</v>
      </c>
      <c r="O531" s="11">
        <f t="shared" ca="1" si="210"/>
        <v>0.64135145823311801</v>
      </c>
      <c r="P531" s="11" t="str">
        <f t="shared" si="211"/>
        <v/>
      </c>
      <c r="Q531" s="11">
        <f t="shared" ca="1" si="221"/>
        <v>1</v>
      </c>
      <c r="R531" s="32">
        <f t="shared" ca="1" si="222"/>
        <v>1.2943261837314757E-2</v>
      </c>
      <c r="S531" s="32">
        <v>4.9506004025745998E-4</v>
      </c>
      <c r="T531" s="32">
        <f t="shared" ca="1" si="212"/>
        <v>4.9161913421831302E-3</v>
      </c>
      <c r="U531" s="32">
        <f t="shared" si="213"/>
        <v>0.14084507042253522</v>
      </c>
      <c r="V531" s="32">
        <f t="shared" si="223"/>
        <v>1</v>
      </c>
      <c r="W531" s="8">
        <f t="shared" ca="1" si="214"/>
        <v>109342.02487838452</v>
      </c>
      <c r="X531" s="8">
        <f t="shared" ca="1" si="226"/>
        <v>216497332.76779628</v>
      </c>
      <c r="Y531" s="22">
        <f t="shared" ca="1" si="215"/>
        <v>0.35864854176688199</v>
      </c>
      <c r="Z531" s="8">
        <f t="shared" ca="1" si="224"/>
        <v>1671505.0563422642</v>
      </c>
      <c r="AA531" s="12">
        <f t="shared" ca="1" si="225"/>
        <v>1.1428281613311717</v>
      </c>
      <c r="AB531" s="158">
        <f t="shared" si="227"/>
        <v>258100</v>
      </c>
      <c r="AC531" s="160">
        <f t="shared" si="228"/>
        <v>1.419000000000056E-2</v>
      </c>
      <c r="AD531" s="162">
        <f t="shared" ca="1" si="229"/>
        <v>0.8978063785394419</v>
      </c>
      <c r="AE531" s="162">
        <f t="shared" ca="1" si="230"/>
        <v>0.69159025513023908</v>
      </c>
      <c r="AF531" s="85">
        <v>5.9444706484147031E-4</v>
      </c>
      <c r="AG531" s="85">
        <v>9.1766446225480351E-3</v>
      </c>
      <c r="AH531" s="85">
        <v>6.2061884436037033E-4</v>
      </c>
    </row>
    <row r="532" spans="1:34">
      <c r="A532" s="7">
        <f t="shared" si="207"/>
        <v>44439</v>
      </c>
      <c r="B532" s="8">
        <f t="shared" ca="1" si="216"/>
        <v>30727695.854617946</v>
      </c>
      <c r="C532" s="144">
        <f t="shared" si="208"/>
        <v>0</v>
      </c>
      <c r="D532" s="136"/>
      <c r="E532" s="136"/>
      <c r="F532" s="78">
        <f ca="1">IF(AD531&gt;1,0,IF(AE531&gt;=1,U$2,T$2))</f>
        <v>0.6</v>
      </c>
      <c r="G532" s="29">
        <f t="shared" ca="1" si="209"/>
        <v>235113.7746466106</v>
      </c>
      <c r="H532" s="8">
        <f t="shared" ca="1" si="217"/>
        <v>1669307.7999909353</v>
      </c>
      <c r="I532" s="8">
        <f t="shared" ca="1" si="218"/>
        <v>218166640.56778717</v>
      </c>
      <c r="J532" s="8">
        <f t="shared" ca="1" si="219"/>
        <v>15090.812468599368</v>
      </c>
      <c r="K532" s="12">
        <f t="shared" ca="1" si="220"/>
        <v>0.89662135441720503</v>
      </c>
      <c r="L532" s="48"/>
      <c r="M532" s="38">
        <f ca="1">IF(AND(I$2&gt;0,R525&lt;F525-0.02),0,IF(AND(N532&gt;=L$7,I$2&gt;0),0,IF(OR(AND(N532&gt;=C$1,N532&lt;D$1),N532&gt;=E$1),0,1)))</f>
        <v>0</v>
      </c>
      <c r="N532" s="185">
        <f t="shared" si="206"/>
        <v>44439</v>
      </c>
      <c r="O532" s="11">
        <f t="shared" ca="1" si="210"/>
        <v>0.64166658990525638</v>
      </c>
      <c r="P532" s="11" t="str">
        <f t="shared" si="211"/>
        <v/>
      </c>
      <c r="Q532" s="11">
        <f t="shared" ca="1" si="221"/>
        <v>1</v>
      </c>
      <c r="R532" s="32">
        <f t="shared" ca="1" si="222"/>
        <v>1.2883943688065549E-2</v>
      </c>
      <c r="S532" s="32">
        <v>4.950498935950092E-4</v>
      </c>
      <c r="T532" s="32">
        <f t="shared" ca="1" si="212"/>
        <v>4.9097288235027507E-3</v>
      </c>
      <c r="U532" s="32">
        <f t="shared" si="213"/>
        <v>0.14084507042253522</v>
      </c>
      <c r="V532" s="32">
        <f t="shared" si="223"/>
        <v>1</v>
      </c>
      <c r="W532" s="8">
        <f t="shared" ca="1" si="214"/>
        <v>109258.93211274871</v>
      </c>
      <c r="X532" s="8">
        <f t="shared" ca="1" si="226"/>
        <v>216606591.69990903</v>
      </c>
      <c r="Y532" s="22">
        <f t="shared" ca="1" si="215"/>
        <v>0.35833341009474362</v>
      </c>
      <c r="Z532" s="8">
        <f t="shared" ca="1" si="224"/>
        <v>1669307.7999909353</v>
      </c>
      <c r="AA532" s="12">
        <f t="shared" ca="1" si="225"/>
        <v>1.1428281613311717</v>
      </c>
      <c r="AB532" s="158">
        <f t="shared" si="227"/>
        <v>258400</v>
      </c>
      <c r="AC532" s="160">
        <f t="shared" si="228"/>
        <v>1.4160000000000559E-2</v>
      </c>
      <c r="AD532" s="162">
        <f t="shared" ca="1" si="229"/>
        <v>0.89701609801698123</v>
      </c>
      <c r="AE532" s="162">
        <f t="shared" ca="1" si="230"/>
        <v>0.69159025513023908</v>
      </c>
      <c r="AF532" s="85">
        <v>5.9441699229054873E-4</v>
      </c>
      <c r="AG532" s="85">
        <v>9.1730885388699081E-3</v>
      </c>
      <c r="AH532" s="85">
        <v>6.2059312258871881E-4</v>
      </c>
    </row>
    <row r="533" spans="1:34">
      <c r="A533" s="7">
        <f t="shared" si="207"/>
        <v>44440</v>
      </c>
      <c r="B533" s="8">
        <f t="shared" ca="1" si="216"/>
        <v>30742753.571122646</v>
      </c>
      <c r="C533" s="144">
        <f t="shared" si="208"/>
        <v>0</v>
      </c>
      <c r="D533" s="136"/>
      <c r="E533" s="136"/>
      <c r="F533" s="78">
        <f ca="1">IF(AD532&gt;1,S$2,T$2)</f>
        <v>0.6</v>
      </c>
      <c r="G533" s="29">
        <f t="shared" ca="1" si="209"/>
        <v>234782.9091635985</v>
      </c>
      <c r="H533" s="8">
        <f t="shared" ca="1" si="217"/>
        <v>1666958.6550615493</v>
      </c>
      <c r="I533" s="8">
        <f t="shared" ca="1" si="218"/>
        <v>218273550.35497054</v>
      </c>
      <c r="J533" s="8">
        <f t="shared" ca="1" si="219"/>
        <v>15057.716504698967</v>
      </c>
      <c r="K533" s="12">
        <f t="shared" ca="1" si="220"/>
        <v>0.895833525236859</v>
      </c>
      <c r="L533" s="48"/>
      <c r="M533" s="38">
        <f ca="1">IF(AND(I$2&gt;0,R526&lt;F526-0.04),0,IF(AND(N533&gt;=L$8,I$2&gt;0),0,IF(OR(AND(N533&gt;=C$1,N533&lt;D$1),N533&gt;=E$1),0,1)))</f>
        <v>0</v>
      </c>
      <c r="N533" s="185">
        <f t="shared" si="206"/>
        <v>44440</v>
      </c>
      <c r="O533" s="11">
        <f t="shared" ca="1" si="210"/>
        <v>0.64198103045579569</v>
      </c>
      <c r="P533" s="11" t="str">
        <f t="shared" si="211"/>
        <v/>
      </c>
      <c r="Q533" s="11">
        <f t="shared" ca="1" si="221"/>
        <v>1</v>
      </c>
      <c r="R533" s="32">
        <f t="shared" ca="1" si="222"/>
        <v>1.2823666434023107E-2</v>
      </c>
      <c r="S533" s="32">
        <v>4.950397484544183E-4</v>
      </c>
      <c r="T533" s="32">
        <f t="shared" ca="1" si="212"/>
        <v>4.9028195737104386E-3</v>
      </c>
      <c r="U533" s="32">
        <f t="shared" si="213"/>
        <v>0.14084507042253522</v>
      </c>
      <c r="V533" s="32">
        <f t="shared" si="223"/>
        <v>1</v>
      </c>
      <c r="W533" s="8">
        <f t="shared" ca="1" si="214"/>
        <v>109163.68010561576</v>
      </c>
      <c r="X533" s="8">
        <f t="shared" ca="1" si="226"/>
        <v>216715755.38001466</v>
      </c>
      <c r="Y533" s="22">
        <f t="shared" ca="1" si="215"/>
        <v>0.35801896954420431</v>
      </c>
      <c r="Z533" s="8">
        <f t="shared" ca="1" si="224"/>
        <v>1666958.6550615493</v>
      </c>
      <c r="AA533" s="12">
        <f t="shared" ca="1" si="225"/>
        <v>1.1428281613311717</v>
      </c>
      <c r="AB533" s="158">
        <f t="shared" si="227"/>
        <v>258700</v>
      </c>
      <c r="AC533" s="160">
        <f t="shared" si="228"/>
        <v>1.4130000000000559E-2</v>
      </c>
      <c r="AD533" s="162">
        <f t="shared" ca="1" si="229"/>
        <v>0.89622743982703201</v>
      </c>
      <c r="AE533" s="162">
        <f t="shared" ca="1" si="230"/>
        <v>0.69159025513023908</v>
      </c>
      <c r="AF533" s="85">
        <v>5.9438692750818139E-4</v>
      </c>
      <c r="AG533" s="85">
        <v>9.1695405677534279E-3</v>
      </c>
      <c r="AH533" s="85">
        <v>6.2056740639814694E-4</v>
      </c>
    </row>
    <row r="534" spans="1:34">
      <c r="A534" s="7">
        <f t="shared" si="207"/>
        <v>44441</v>
      </c>
      <c r="B534" s="8">
        <f t="shared" ca="1" si="216"/>
        <v>30757776.885492746</v>
      </c>
      <c r="C534" s="144">
        <f t="shared" si="208"/>
        <v>0</v>
      </c>
      <c r="D534" s="136"/>
      <c r="E534" s="136"/>
      <c r="F534" s="78">
        <f ca="1">IF(AD533&gt;1,0,IF(AE533&gt;=1,U$2,T$2))</f>
        <v>0.6</v>
      </c>
      <c r="G534" s="29">
        <f t="shared" ca="1" si="209"/>
        <v>234431.05732163932</v>
      </c>
      <c r="H534" s="8">
        <f t="shared" ca="1" si="217"/>
        <v>1664460.5069836392</v>
      </c>
      <c r="I534" s="8">
        <f t="shared" ca="1" si="218"/>
        <v>218380215.88699824</v>
      </c>
      <c r="J534" s="8">
        <f t="shared" ca="1" si="219"/>
        <v>15023.314370099408</v>
      </c>
      <c r="K534" s="12">
        <f t="shared" ca="1" si="220"/>
        <v>0.89504742386051084</v>
      </c>
      <c r="L534" s="48"/>
      <c r="M534" s="38">
        <f ca="1">IF(AND(I$2&gt;0,R527&lt;F527-0.06),0,IF(AND(N534&gt;=L$9,I$2&gt;0),0,IF(OR(AND(N534&gt;=C$1,N534&lt;D$1),N534&gt;=E$1),0,1)))</f>
        <v>0</v>
      </c>
      <c r="N534" s="185">
        <f t="shared" si="206"/>
        <v>44441</v>
      </c>
      <c r="O534" s="11">
        <f t="shared" ca="1" si="210"/>
        <v>0.6422947526088183</v>
      </c>
      <c r="P534" s="11" t="str">
        <f t="shared" si="211"/>
        <v/>
      </c>
      <c r="Q534" s="11">
        <f t="shared" ca="1" si="221"/>
        <v>1</v>
      </c>
      <c r="R534" s="32">
        <f t="shared" ca="1" si="222"/>
        <v>1.2762462966159249E-2</v>
      </c>
      <c r="S534" s="32">
        <v>4.9502960483535966E-4</v>
      </c>
      <c r="T534" s="32">
        <f t="shared" ca="1" si="212"/>
        <v>4.8954720793636447E-3</v>
      </c>
      <c r="U534" s="32">
        <f t="shared" si="213"/>
        <v>0.14084507042253522</v>
      </c>
      <c r="V534" s="32">
        <f t="shared" si="223"/>
        <v>1</v>
      </c>
      <c r="W534" s="8">
        <f t="shared" ca="1" si="214"/>
        <v>109056.46310893606</v>
      </c>
      <c r="X534" s="8">
        <f t="shared" ca="1" si="226"/>
        <v>216824811.84312358</v>
      </c>
      <c r="Y534" s="22">
        <f t="shared" ca="1" si="215"/>
        <v>0.3577052473911817</v>
      </c>
      <c r="Z534" s="8">
        <f t="shared" ca="1" si="224"/>
        <v>1664460.5069836392</v>
      </c>
      <c r="AA534" s="12">
        <f t="shared" ca="1" si="225"/>
        <v>1.1428281613311717</v>
      </c>
      <c r="AB534" s="158">
        <f t="shared" si="227"/>
        <v>259000</v>
      </c>
      <c r="AC534" s="160">
        <f t="shared" si="228"/>
        <v>1.4100000000000558E-2</v>
      </c>
      <c r="AD534" s="162">
        <f t="shared" ca="1" si="229"/>
        <v>0.89544047454868492</v>
      </c>
      <c r="AE534" s="162">
        <f t="shared" ca="1" si="230"/>
        <v>0.69159025513023908</v>
      </c>
      <c r="AF534" s="85">
        <v>5.9435687049124732E-4</v>
      </c>
      <c r="AG534" s="85">
        <v>9.1660006810621811E-3</v>
      </c>
      <c r="AH534" s="85">
        <v>6.2054169578678188E-4</v>
      </c>
    </row>
    <row r="535" spans="1:34">
      <c r="A535" s="7">
        <f t="shared" si="207"/>
        <v>44442</v>
      </c>
      <c r="B535" s="8">
        <f t="shared" ca="1" si="216"/>
        <v>30772764.522201933</v>
      </c>
      <c r="C535" s="144">
        <f t="shared" si="208"/>
        <v>0</v>
      </c>
      <c r="D535" s="136"/>
      <c r="E535" s="136"/>
      <c r="F535" s="78">
        <f ca="1">IF(AD534&gt;1,S$2,T$2)</f>
        <v>0.6</v>
      </c>
      <c r="G535" s="29">
        <f t="shared" ca="1" si="209"/>
        <v>234058.62880421639</v>
      </c>
      <c r="H535" s="8">
        <f t="shared" ca="1" si="217"/>
        <v>1661816.2645099363</v>
      </c>
      <c r="I535" s="8">
        <f t="shared" ca="1" si="218"/>
        <v>218486628.10763347</v>
      </c>
      <c r="J535" s="8">
        <f t="shared" ca="1" si="219"/>
        <v>14987.636709187789</v>
      </c>
      <c r="K535" s="12">
        <f t="shared" ca="1" si="220"/>
        <v>0.89426311847795426</v>
      </c>
      <c r="L535" s="48"/>
      <c r="M535" s="39">
        <f ca="1">IF(AND(I$2&gt;0,R528&lt;F528-0.1),0,IF(AND(N535&gt;=L$10,I$2&gt;0),0,IF(OR(AND(N535&gt;=C$1,N535&lt;D$1),N535&gt;=E$1),0,1)))</f>
        <v>0</v>
      </c>
      <c r="N535" s="185">
        <f t="shared" si="206"/>
        <v>44442</v>
      </c>
      <c r="O535" s="11">
        <f t="shared" ca="1" si="210"/>
        <v>0.64260772972833369</v>
      </c>
      <c r="P535" s="11" t="str">
        <f t="shared" si="211"/>
        <v/>
      </c>
      <c r="Q535" s="11">
        <f t="shared" ca="1" si="221"/>
        <v>1</v>
      </c>
      <c r="R535" s="32">
        <f t="shared" ca="1" si="222"/>
        <v>1.2700366013403221E-2</v>
      </c>
      <c r="S535" s="32">
        <v>4.9501946273750573E-4</v>
      </c>
      <c r="T535" s="32">
        <f t="shared" ca="1" si="212"/>
        <v>4.8876948956174601E-3</v>
      </c>
      <c r="U535" s="32">
        <f t="shared" si="213"/>
        <v>0.14084507042253522</v>
      </c>
      <c r="V535" s="32">
        <f t="shared" si="223"/>
        <v>1</v>
      </c>
      <c r="W535" s="8">
        <f t="shared" ca="1" si="214"/>
        <v>108937.47763352038</v>
      </c>
      <c r="X535" s="8">
        <f t="shared" ca="1" si="226"/>
        <v>216933749.32075709</v>
      </c>
      <c r="Y535" s="22">
        <f t="shared" ca="1" si="215"/>
        <v>0.35739227027166631</v>
      </c>
      <c r="Z535" s="8">
        <f t="shared" ca="1" si="224"/>
        <v>1661816.2645099363</v>
      </c>
      <c r="AA535" s="12">
        <f t="shared" ca="1" si="225"/>
        <v>1.1428281613311717</v>
      </c>
      <c r="AB535" s="158">
        <f t="shared" si="227"/>
        <v>259300</v>
      </c>
      <c r="AC535" s="160">
        <f t="shared" si="228"/>
        <v>1.4070000000000558E-2</v>
      </c>
      <c r="AD535" s="162">
        <f t="shared" ca="1" si="229"/>
        <v>0.8946552711692326</v>
      </c>
      <c r="AE535" s="162">
        <f t="shared" ca="1" si="230"/>
        <v>0.69159025513023908</v>
      </c>
      <c r="AF535" s="85">
        <v>5.943268212366278E-4</v>
      </c>
      <c r="AG535" s="85">
        <v>9.1624688507956388E-3</v>
      </c>
      <c r="AH535" s="85">
        <v>6.2051599075275163E-4</v>
      </c>
    </row>
    <row r="536" spans="1:34">
      <c r="A536" s="7">
        <f t="shared" si="207"/>
        <v>44443</v>
      </c>
      <c r="B536" s="8">
        <f t="shared" ca="1" si="216"/>
        <v>30787715.236437727</v>
      </c>
      <c r="C536" s="144">
        <f t="shared" si="208"/>
        <v>0</v>
      </c>
      <c r="D536" s="136"/>
      <c r="E536" s="136"/>
      <c r="F536" s="78">
        <f ca="1">IF(AD535&gt;1,0,IF(AE535&gt;=1,U$2,T$2))</f>
        <v>0.6</v>
      </c>
      <c r="G536" s="29">
        <f t="shared" ca="1" si="209"/>
        <v>233666.03633106503</v>
      </c>
      <c r="H536" s="8">
        <f t="shared" ca="1" si="217"/>
        <v>1659028.8579505617</v>
      </c>
      <c r="I536" s="8">
        <f t="shared" ca="1" si="218"/>
        <v>218592778.17870763</v>
      </c>
      <c r="J536" s="8">
        <f t="shared" ca="1" si="219"/>
        <v>14950.714235795176</v>
      </c>
      <c r="K536" s="12">
        <f t="shared" ca="1" si="220"/>
        <v>0.89348067567916578</v>
      </c>
      <c r="L536" s="48"/>
      <c r="M536" s="47">
        <f ca="1">IF(AND(I$2&gt;0,R529&lt;F529-0.12),0,IF(AND(N536&gt;=L$4,I$2&gt;0),0,IF(OR(AND(N536&gt;=C$1,N536&lt;D$1),N536&gt;=E$1),0,1)))</f>
        <v>0</v>
      </c>
      <c r="N536" s="185">
        <f t="shared" si="206"/>
        <v>44443</v>
      </c>
      <c r="O536" s="11">
        <f t="shared" ca="1" si="210"/>
        <v>0.64291993581972828</v>
      </c>
      <c r="P536" s="11" t="str">
        <f t="shared" si="211"/>
        <v/>
      </c>
      <c r="Q536" s="11">
        <f t="shared" ca="1" si="221"/>
        <v>1</v>
      </c>
      <c r="R536" s="32">
        <f t="shared" ca="1" si="222"/>
        <v>1.2637408128229135E-2</v>
      </c>
      <c r="S536" s="32">
        <v>4.9500932216052908E-4</v>
      </c>
      <c r="T536" s="32">
        <f t="shared" ca="1" si="212"/>
        <v>4.8794966410310638E-3</v>
      </c>
      <c r="U536" s="32">
        <f t="shared" si="213"/>
        <v>0.14084507042253522</v>
      </c>
      <c r="V536" s="32">
        <f t="shared" si="223"/>
        <v>1</v>
      </c>
      <c r="W536" s="8">
        <f t="shared" ca="1" si="214"/>
        <v>108806.92192188751</v>
      </c>
      <c r="X536" s="8">
        <f t="shared" ca="1" si="226"/>
        <v>217042556.24267897</v>
      </c>
      <c r="Y536" s="22">
        <f t="shared" ca="1" si="215"/>
        <v>0.35708006418027172</v>
      </c>
      <c r="Z536" s="8">
        <f t="shared" ca="1" si="224"/>
        <v>1659028.8579505617</v>
      </c>
      <c r="AA536" s="12">
        <f t="shared" ca="1" si="225"/>
        <v>1.1428281613311717</v>
      </c>
      <c r="AB536" s="158">
        <f t="shared" si="227"/>
        <v>259600</v>
      </c>
      <c r="AC536" s="160">
        <f t="shared" si="228"/>
        <v>1.4040000000000557E-2</v>
      </c>
      <c r="AD536" s="162">
        <f t="shared" ca="1" si="229"/>
        <v>0.89387189707855996</v>
      </c>
      <c r="AE536" s="162">
        <f t="shared" ca="1" si="230"/>
        <v>0.69159025513023908</v>
      </c>
      <c r="AF536" s="85">
        <v>5.9429677974120543E-4</v>
      </c>
      <c r="AG536" s="85">
        <v>9.1589450490882976E-3</v>
      </c>
      <c r="AH536" s="85">
        <v>6.2049029129418497E-4</v>
      </c>
    </row>
    <row r="537" spans="1:34">
      <c r="A537" s="7">
        <f t="shared" si="207"/>
        <v>44444</v>
      </c>
      <c r="B537" s="8">
        <f t="shared" ca="1" si="216"/>
        <v>30802627.814153753</v>
      </c>
      <c r="C537" s="144">
        <f t="shared" si="208"/>
        <v>0</v>
      </c>
      <c r="D537" s="136"/>
      <c r="E537" s="136"/>
      <c r="F537" s="78">
        <f ca="1">IF(AD536&gt;1,0,IF(AE536&gt;=1,U$2,T$2))</f>
        <v>0.6</v>
      </c>
      <c r="G537" s="29">
        <f t="shared" ca="1" si="209"/>
        <v>233253.69546654267</v>
      </c>
      <c r="H537" s="8">
        <f t="shared" ca="1" si="217"/>
        <v>1656101.2378124529</v>
      </c>
      <c r="I537" s="8">
        <f t="shared" ca="1" si="218"/>
        <v>218698657.4804914</v>
      </c>
      <c r="J537" s="8">
        <f t="shared" ca="1" si="219"/>
        <v>14912.577716025178</v>
      </c>
      <c r="K537" s="12">
        <f t="shared" ca="1" si="220"/>
        <v>0.89270016045067924</v>
      </c>
      <c r="L537" s="48"/>
      <c r="M537" s="46">
        <f ca="1">IF(AND(I$2&gt;0,R530&lt;F530-0.12),0,IF(AND(N537&gt;=L$5,I$2&gt;0),0,IF(OR(AND(N537&gt;=C$1,N537&lt;D$1),N537&gt;=E$1),0,1)))</f>
        <v>0</v>
      </c>
      <c r="N537" s="185">
        <f t="shared" si="206"/>
        <v>44444</v>
      </c>
      <c r="O537" s="11">
        <f t="shared" ca="1" si="210"/>
        <v>0.64323134553085703</v>
      </c>
      <c r="P537" s="11" t="str">
        <f t="shared" si="211"/>
        <v/>
      </c>
      <c r="Q537" s="11">
        <f t="shared" ca="1" si="221"/>
        <v>1</v>
      </c>
      <c r="R537" s="32">
        <f t="shared" ca="1" si="222"/>
        <v>1.2573621675592124E-2</v>
      </c>
      <c r="S537" s="32">
        <v>4.9499918310410239E-4</v>
      </c>
      <c r="T537" s="32">
        <f t="shared" ca="1" si="212"/>
        <v>4.8708859935660377E-3</v>
      </c>
      <c r="U537" s="32">
        <f t="shared" si="213"/>
        <v>0.14084507042253522</v>
      </c>
      <c r="V537" s="32">
        <f t="shared" si="223"/>
        <v>1</v>
      </c>
      <c r="W537" s="8">
        <f t="shared" ca="1" si="214"/>
        <v>108664.99566759141</v>
      </c>
      <c r="X537" s="8">
        <f t="shared" ca="1" si="226"/>
        <v>217151221.23834655</v>
      </c>
      <c r="Y537" s="22">
        <f t="shared" ca="1" si="215"/>
        <v>0.35676865446914297</v>
      </c>
      <c r="Z537" s="8">
        <f t="shared" ca="1" si="224"/>
        <v>1656101.2378124529</v>
      </c>
      <c r="AA537" s="12">
        <f t="shared" ca="1" si="225"/>
        <v>1.1428281613311717</v>
      </c>
      <c r="AB537" s="158">
        <f t="shared" si="227"/>
        <v>259900</v>
      </c>
      <c r="AC537" s="160">
        <f t="shared" si="228"/>
        <v>1.4010000000000557E-2</v>
      </c>
      <c r="AD537" s="162">
        <f t="shared" ca="1" si="229"/>
        <v>0.89309041806492251</v>
      </c>
      <c r="AE537" s="162">
        <f t="shared" ca="1" si="230"/>
        <v>0.69159025513023908</v>
      </c>
      <c r="AF537" s="85">
        <v>5.9426674600186475E-4</v>
      </c>
      <c r="AG537" s="85">
        <v>9.1554292482088403E-3</v>
      </c>
      <c r="AH537" s="85">
        <v>6.2046459740921177E-4</v>
      </c>
    </row>
    <row r="538" spans="1:34">
      <c r="A538" s="7">
        <f t="shared" si="207"/>
        <v>44445</v>
      </c>
      <c r="B538" s="8">
        <f t="shared" ca="1" si="216"/>
        <v>30817501.07210866</v>
      </c>
      <c r="C538" s="144">
        <f t="shared" si="208"/>
        <v>0</v>
      </c>
      <c r="D538" s="136"/>
      <c r="E538" s="136"/>
      <c r="F538" s="78">
        <f ca="1">IF(AD537&gt;1,S$2,T$2)</f>
        <v>0.6</v>
      </c>
      <c r="G538" s="29">
        <f t="shared" ca="1" si="209"/>
        <v>232822.02445418315</v>
      </c>
      <c r="H538" s="8">
        <f t="shared" ca="1" si="217"/>
        <v>1653036.3736247004</v>
      </c>
      <c r="I538" s="8">
        <f t="shared" ca="1" si="218"/>
        <v>218804257.61197123</v>
      </c>
      <c r="J538" s="8">
        <f t="shared" ca="1" si="219"/>
        <v>14873.257954906896</v>
      </c>
      <c r="K538" s="12">
        <f t="shared" ca="1" si="220"/>
        <v>0.89192163617285747</v>
      </c>
      <c r="L538" s="48"/>
      <c r="M538" s="38">
        <f ca="1">IF(AND(I$2&gt;0,R531&lt;F531),0,IF(AND(N538&gt;=L$6,I$2&gt;0),0,IF(OR(AND(N538&gt;=C$1,N538&lt;D$1),N538&gt;=E$1),0,1)))</f>
        <v>0</v>
      </c>
      <c r="N538" s="185">
        <f t="shared" si="206"/>
        <v>44445</v>
      </c>
      <c r="O538" s="11">
        <f t="shared" ca="1" si="210"/>
        <v>0.64354193415285654</v>
      </c>
      <c r="P538" s="11" t="str">
        <f t="shared" si="211"/>
        <v/>
      </c>
      <c r="Q538" s="11">
        <f t="shared" ca="1" si="221"/>
        <v>1</v>
      </c>
      <c r="R538" s="32">
        <f t="shared" ca="1" si="222"/>
        <v>1.2509038823480437E-2</v>
      </c>
      <c r="S538" s="32">
        <v>4.9498904556789867E-4</v>
      </c>
      <c r="T538" s="32">
        <f t="shared" ca="1" si="212"/>
        <v>4.8618716871314718E-3</v>
      </c>
      <c r="U538" s="32">
        <f t="shared" si="213"/>
        <v>0.14084507042253522</v>
      </c>
      <c r="V538" s="32">
        <f t="shared" si="223"/>
        <v>1</v>
      </c>
      <c r="W538" s="8">
        <f t="shared" ca="1" si="214"/>
        <v>108511.89996654712</v>
      </c>
      <c r="X538" s="8">
        <f t="shared" ca="1" si="226"/>
        <v>217259733.13831308</v>
      </c>
      <c r="Y538" s="22">
        <f t="shared" ca="1" si="215"/>
        <v>0.35645806584714346</v>
      </c>
      <c r="Z538" s="8">
        <f t="shared" ca="1" si="224"/>
        <v>1653036.3736247004</v>
      </c>
      <c r="AA538" s="12">
        <f t="shared" ca="1" si="225"/>
        <v>1.1428281613311717</v>
      </c>
      <c r="AB538" s="158">
        <f t="shared" si="227"/>
        <v>260200</v>
      </c>
      <c r="AC538" s="160">
        <f t="shared" si="228"/>
        <v>1.3980000000000556E-2</v>
      </c>
      <c r="AD538" s="162">
        <f t="shared" ca="1" si="229"/>
        <v>0.89231089831176835</v>
      </c>
      <c r="AE538" s="162">
        <f t="shared" ca="1" si="230"/>
        <v>0.69159025513023908</v>
      </c>
      <c r="AF538" s="85">
        <v>5.9423672001549183E-4</v>
      </c>
      <c r="AG538" s="85">
        <v>9.15192142055931E-3</v>
      </c>
      <c r="AH538" s="85">
        <v>6.2043890909596242E-4</v>
      </c>
    </row>
    <row r="539" spans="1:34">
      <c r="A539" s="7">
        <f t="shared" si="207"/>
        <v>44446</v>
      </c>
      <c r="B539" s="8">
        <f t="shared" ca="1" si="216"/>
        <v>30832333.857893534</v>
      </c>
      <c r="C539" s="144">
        <f t="shared" si="208"/>
        <v>0</v>
      </c>
      <c r="D539" s="136"/>
      <c r="E539" s="136"/>
      <c r="F539" s="78">
        <f ca="1">IF(AD538&gt;1,0,IF(AE538&gt;=1,U$2,T$2))</f>
        <v>0.6</v>
      </c>
      <c r="G539" s="29">
        <f t="shared" ca="1" si="209"/>
        <v>232371.44404658687</v>
      </c>
      <c r="H539" s="8">
        <f t="shared" ca="1" si="217"/>
        <v>1649837.2527307668</v>
      </c>
      <c r="I539" s="8">
        <f t="shared" ca="1" si="218"/>
        <v>218909570.39104384</v>
      </c>
      <c r="J539" s="8">
        <f t="shared" ca="1" si="219"/>
        <v>14832.78578487515</v>
      </c>
      <c r="K539" s="12">
        <f t="shared" ca="1" si="220"/>
        <v>0.89114516461785864</v>
      </c>
      <c r="L539" s="48"/>
      <c r="M539" s="38">
        <f ca="1">IF(AND(I$2&gt;0,R532&lt;F532-0.02),0,IF(AND(N539&gt;=L$7,I$2&gt;0),0,IF(OR(AND(N539&gt;=C$1,N539&lt;D$1),N539&gt;=E$1),0,1)))</f>
        <v>0</v>
      </c>
      <c r="N539" s="185">
        <f t="shared" si="206"/>
        <v>44446</v>
      </c>
      <c r="O539" s="11">
        <f t="shared" ca="1" si="210"/>
        <v>0.64385167762071716</v>
      </c>
      <c r="P539" s="11" t="str">
        <f t="shared" si="211"/>
        <v/>
      </c>
      <c r="Q539" s="11">
        <f t="shared" ca="1" si="221"/>
        <v>1</v>
      </c>
      <c r="R539" s="32">
        <f t="shared" ca="1" si="222"/>
        <v>1.2443691533397375E-2</v>
      </c>
      <c r="S539" s="32">
        <v>4.9497890955159049E-4</v>
      </c>
      <c r="T539" s="32">
        <f t="shared" ca="1" si="212"/>
        <v>4.8524625080316672E-3</v>
      </c>
      <c r="U539" s="32">
        <f t="shared" si="213"/>
        <v>0.14084507042253522</v>
      </c>
      <c r="V539" s="32">
        <f t="shared" si="223"/>
        <v>1</v>
      </c>
      <c r="W539" s="8">
        <f t="shared" ca="1" si="214"/>
        <v>108347.83746582168</v>
      </c>
      <c r="X539" s="8">
        <f t="shared" ca="1" si="226"/>
        <v>217368080.97577891</v>
      </c>
      <c r="Y539" s="22">
        <f t="shared" ca="1" si="215"/>
        <v>0.35614832237928284</v>
      </c>
      <c r="Z539" s="8">
        <f t="shared" ca="1" si="224"/>
        <v>1649837.2527307668</v>
      </c>
      <c r="AA539" s="12">
        <f t="shared" ca="1" si="225"/>
        <v>1.1428281613311717</v>
      </c>
      <c r="AB539" s="158">
        <f t="shared" si="227"/>
        <v>260500</v>
      </c>
      <c r="AC539" s="160">
        <f t="shared" si="228"/>
        <v>1.3950000000000556E-2</v>
      </c>
      <c r="AD539" s="162">
        <f t="shared" ca="1" si="229"/>
        <v>0.89153340039535811</v>
      </c>
      <c r="AE539" s="162">
        <f t="shared" ca="1" si="230"/>
        <v>0.69159025513023908</v>
      </c>
      <c r="AF539" s="85">
        <v>5.9420670177897479E-4</v>
      </c>
      <c r="AG539" s="85">
        <v>9.1484215386742791E-3</v>
      </c>
      <c r="AH539" s="85">
        <v>6.2041322635256852E-4</v>
      </c>
    </row>
    <row r="540" spans="1:34">
      <c r="A540" s="7">
        <f t="shared" si="207"/>
        <v>44447</v>
      </c>
      <c r="B540" s="8">
        <f t="shared" ca="1" si="216"/>
        <v>30847125.049947634</v>
      </c>
      <c r="C540" s="144">
        <f t="shared" si="208"/>
        <v>0</v>
      </c>
      <c r="D540" s="136"/>
      <c r="E540" s="136"/>
      <c r="F540" s="78">
        <f ca="1">IF(AD539&gt;1,S$2,T$2)</f>
        <v>0.6</v>
      </c>
      <c r="G540" s="29">
        <f t="shared" ca="1" si="209"/>
        <v>231902.37730268275</v>
      </c>
      <c r="H540" s="8">
        <f t="shared" ca="1" si="217"/>
        <v>1646506.8788490475</v>
      </c>
      <c r="I540" s="8">
        <f t="shared" ca="1" si="218"/>
        <v>219014587.85462794</v>
      </c>
      <c r="J540" s="8">
        <f t="shared" ca="1" si="219"/>
        <v>14791.192054098943</v>
      </c>
      <c r="K540" s="12">
        <f t="shared" ca="1" si="220"/>
        <v>0.89037080594820717</v>
      </c>
      <c r="L540" s="48"/>
      <c r="M540" s="38">
        <f ca="1">IF(AND(I$2&gt;0,R533&lt;F533-0.04),0,IF(AND(N540&gt;=L$8,I$2&gt;0),0,IF(OR(AND(N540&gt;=C$1,N540&lt;D$1),N540&gt;=E$1),0,1)))</f>
        <v>0</v>
      </c>
      <c r="N540" s="185">
        <f t="shared" si="206"/>
        <v>44447</v>
      </c>
      <c r="O540" s="11">
        <f t="shared" ca="1" si="210"/>
        <v>0.6441605525136116</v>
      </c>
      <c r="P540" s="11" t="str">
        <f t="shared" si="211"/>
        <v/>
      </c>
      <c r="Q540" s="11">
        <f t="shared" ca="1" si="221"/>
        <v>1</v>
      </c>
      <c r="R540" s="32">
        <f t="shared" ca="1" si="222"/>
        <v>1.2377611549284788E-2</v>
      </c>
      <c r="S540" s="32">
        <v>4.9496877505485106E-4</v>
      </c>
      <c r="T540" s="32">
        <f t="shared" ca="1" si="212"/>
        <v>4.8426672907324929E-3</v>
      </c>
      <c r="U540" s="32">
        <f t="shared" si="213"/>
        <v>0.14084507042253522</v>
      </c>
      <c r="V540" s="32">
        <f t="shared" si="223"/>
        <v>1</v>
      </c>
      <c r="W540" s="8">
        <f t="shared" ca="1" si="214"/>
        <v>108173.01265014622</v>
      </c>
      <c r="X540" s="8">
        <f t="shared" ca="1" si="226"/>
        <v>217476253.98842904</v>
      </c>
      <c r="Y540" s="22">
        <f t="shared" ca="1" si="215"/>
        <v>0.3558394474863884</v>
      </c>
      <c r="Z540" s="8">
        <f t="shared" ca="1" si="224"/>
        <v>1646506.8788490475</v>
      </c>
      <c r="AA540" s="12">
        <f t="shared" ca="1" si="225"/>
        <v>1.1428281613311717</v>
      </c>
      <c r="AB540" s="158">
        <f t="shared" si="227"/>
        <v>260800</v>
      </c>
      <c r="AC540" s="160">
        <f t="shared" si="228"/>
        <v>1.3920000000000555E-2</v>
      </c>
      <c r="AD540" s="162">
        <f t="shared" ca="1" si="229"/>
        <v>0.89075798528303296</v>
      </c>
      <c r="AE540" s="162">
        <f t="shared" ca="1" si="230"/>
        <v>0.69159025513023908</v>
      </c>
      <c r="AF540" s="85">
        <v>5.9417669128920337E-4</v>
      </c>
      <c r="AG540" s="85">
        <v>9.1449295752200257E-3</v>
      </c>
      <c r="AH540" s="85">
        <v>6.2038754917716221E-4</v>
      </c>
    </row>
    <row r="541" spans="1:34">
      <c r="A541" s="7">
        <f t="shared" si="207"/>
        <v>44448</v>
      </c>
      <c r="B541" s="8">
        <f t="shared" ca="1" si="216"/>
        <v>30861873.557560511</v>
      </c>
      <c r="C541" s="144">
        <f t="shared" si="208"/>
        <v>0</v>
      </c>
      <c r="D541" s="136"/>
      <c r="E541" s="136"/>
      <c r="F541" s="78">
        <f ca="1">IF(AD540&gt;1,0,IF(AE540&gt;=1,U$2,T$2))</f>
        <v>0.6</v>
      </c>
      <c r="G541" s="29">
        <f t="shared" ca="1" si="209"/>
        <v>231415.24933103332</v>
      </c>
      <c r="H541" s="8">
        <f t="shared" ca="1" si="217"/>
        <v>1643048.2702503365</v>
      </c>
      <c r="I541" s="8">
        <f t="shared" ca="1" si="218"/>
        <v>219119302.25867936</v>
      </c>
      <c r="J541" s="8">
        <f t="shared" ca="1" si="219"/>
        <v>14748.507612878206</v>
      </c>
      <c r="K541" s="12">
        <f t="shared" ca="1" si="220"/>
        <v>0.88959861871597101</v>
      </c>
      <c r="L541" s="48"/>
      <c r="M541" s="38">
        <f ca="1">IF(AND(I$2&gt;0,R534&lt;F534-0.06),0,IF(AND(N541&gt;=L$9,I$2&gt;0),0,IF(OR(AND(N541&gt;=C$1,N541&lt;D$1),N541&gt;=E$1),0,1)))</f>
        <v>0</v>
      </c>
      <c r="N541" s="185">
        <f t="shared" si="206"/>
        <v>44448</v>
      </c>
      <c r="O541" s="11">
        <f t="shared" ca="1" si="210"/>
        <v>0.64446853605493926</v>
      </c>
      <c r="P541" s="11" t="str">
        <f t="shared" si="211"/>
        <v/>
      </c>
      <c r="Q541" s="11">
        <f t="shared" ca="1" si="221"/>
        <v>1</v>
      </c>
      <c r="R541" s="32">
        <f t="shared" ca="1" si="222"/>
        <v>1.2310830383792345E-2</v>
      </c>
      <c r="S541" s="32">
        <v>4.9495864207735329E-4</v>
      </c>
      <c r="T541" s="32">
        <f t="shared" ca="1" si="212"/>
        <v>4.8324949125009894E-3</v>
      </c>
      <c r="U541" s="32">
        <f t="shared" si="213"/>
        <v>0.14084507042253522</v>
      </c>
      <c r="V541" s="32">
        <f t="shared" si="223"/>
        <v>1</v>
      </c>
      <c r="W541" s="8">
        <f t="shared" ca="1" si="214"/>
        <v>107987.63217515562</v>
      </c>
      <c r="X541" s="8">
        <f t="shared" ca="1" si="226"/>
        <v>217584241.62060419</v>
      </c>
      <c r="Y541" s="22">
        <f t="shared" ca="1" si="215"/>
        <v>0.35553146394506074</v>
      </c>
      <c r="Z541" s="8">
        <f t="shared" ca="1" si="224"/>
        <v>1643048.2702503365</v>
      </c>
      <c r="AA541" s="12">
        <f t="shared" ca="1" si="225"/>
        <v>1.1428281613311717</v>
      </c>
      <c r="AB541" s="158">
        <f t="shared" si="227"/>
        <v>261100</v>
      </c>
      <c r="AC541" s="160">
        <f t="shared" si="228"/>
        <v>1.3890000000000555E-2</v>
      </c>
      <c r="AD541" s="162">
        <f t="shared" ca="1" si="229"/>
        <v>0.88998471233208909</v>
      </c>
      <c r="AE541" s="162">
        <f t="shared" ca="1" si="230"/>
        <v>0.69159025513023908</v>
      </c>
      <c r="AF541" s="85">
        <v>5.9414668854306896E-4</v>
      </c>
      <c r="AG541" s="85">
        <v>9.1414455029937246E-3</v>
      </c>
      <c r="AH541" s="85">
        <v>6.2036187756787692E-4</v>
      </c>
    </row>
    <row r="542" spans="1:34">
      <c r="A542" s="7">
        <f t="shared" si="207"/>
        <v>44449</v>
      </c>
      <c r="B542" s="8">
        <f t="shared" ca="1" si="216"/>
        <v>30876578.320857275</v>
      </c>
      <c r="C542" s="144">
        <f t="shared" si="208"/>
        <v>0</v>
      </c>
      <c r="D542" s="136"/>
      <c r="E542" s="136"/>
      <c r="F542" s="78">
        <f ca="1">IF(AD541&gt;1,S$2,T$2)</f>
        <v>0.6</v>
      </c>
      <c r="G542" s="29">
        <f t="shared" ca="1" si="209"/>
        <v>230910.48696932493</v>
      </c>
      <c r="H542" s="8">
        <f t="shared" ca="1" si="217"/>
        <v>1639464.4574822069</v>
      </c>
      <c r="I542" s="8">
        <f t="shared" ca="1" si="218"/>
        <v>219223706.07808638</v>
      </c>
      <c r="J542" s="8">
        <f t="shared" ca="1" si="219"/>
        <v>14704.763296764233</v>
      </c>
      <c r="K542" s="12">
        <f t="shared" ca="1" si="220"/>
        <v>0.8888286598626518</v>
      </c>
      <c r="L542" s="48"/>
      <c r="M542" s="39">
        <f ca="1">IF(AND(I$2&gt;0,R535&lt;F535-0.1),0,IF(AND(N542&gt;=L$10,I$2&gt;0),0,IF(OR(AND(N542&gt;=C$1,N542&lt;D$1),N542&gt;=E$1),0,1)))</f>
        <v>0</v>
      </c>
      <c r="N542" s="185">
        <f t="shared" si="206"/>
        <v>44449</v>
      </c>
      <c r="O542" s="11">
        <f t="shared" ca="1" si="210"/>
        <v>0.64477560611201878</v>
      </c>
      <c r="P542" s="11" t="str">
        <f t="shared" si="211"/>
        <v/>
      </c>
      <c r="Q542" s="11">
        <f t="shared" ca="1" si="221"/>
        <v>1</v>
      </c>
      <c r="R542" s="32">
        <f t="shared" ca="1" si="222"/>
        <v>1.2243379301434473E-2</v>
      </c>
      <c r="S542" s="32">
        <v>4.949485106187704E-4</v>
      </c>
      <c r="T542" s="32">
        <f t="shared" ca="1" si="212"/>
        <v>4.8219542867123733E-3</v>
      </c>
      <c r="U542" s="32">
        <f t="shared" si="213"/>
        <v>0.14084507042253522</v>
      </c>
      <c r="V542" s="32">
        <f t="shared" si="223"/>
        <v>1</v>
      </c>
      <c r="W542" s="8">
        <f t="shared" ca="1" si="214"/>
        <v>107791.9051180778</v>
      </c>
      <c r="X542" s="8">
        <f t="shared" ca="1" si="226"/>
        <v>217692033.52572227</v>
      </c>
      <c r="Y542" s="22">
        <f t="shared" ca="1" si="215"/>
        <v>0.35522439388798122</v>
      </c>
      <c r="Z542" s="8">
        <f t="shared" ca="1" si="224"/>
        <v>1639464.4574822069</v>
      </c>
      <c r="AA542" s="12">
        <f t="shared" ca="1" si="225"/>
        <v>1.1428281613311717</v>
      </c>
      <c r="AB542" s="158">
        <f t="shared" si="227"/>
        <v>261400</v>
      </c>
      <c r="AC542" s="160">
        <f t="shared" si="228"/>
        <v>1.3860000000000554E-2</v>
      </c>
      <c r="AD542" s="162">
        <f t="shared" ca="1" si="229"/>
        <v>0.88921363928931141</v>
      </c>
      <c r="AE542" s="162">
        <f t="shared" ca="1" si="230"/>
        <v>0.69159025513023908</v>
      </c>
      <c r="AF542" s="85">
        <v>5.9411669353746466E-4</v>
      </c>
      <c r="AG542" s="85">
        <v>9.1379692949226359E-3</v>
      </c>
      <c r="AH542" s="85">
        <v>6.2033621152284663E-4</v>
      </c>
    </row>
    <row r="543" spans="1:34">
      <c r="A543" s="7">
        <f t="shared" si="207"/>
        <v>44450</v>
      </c>
      <c r="B543" s="8">
        <f t="shared" ca="1" si="216"/>
        <v>30891238.310763072</v>
      </c>
      <c r="C543" s="144">
        <f t="shared" si="208"/>
        <v>0</v>
      </c>
      <c r="D543" s="136"/>
      <c r="E543" s="136"/>
      <c r="F543" s="78">
        <f ca="1">IF(AD542&gt;1,0,IF(AE542&gt;=1,U$2,T$2))</f>
        <v>0.6</v>
      </c>
      <c r="G543" s="29">
        <f t="shared" ca="1" si="209"/>
        <v>230388.51840778842</v>
      </c>
      <c r="H543" s="8">
        <f t="shared" ca="1" si="217"/>
        <v>1635758.4806952977</v>
      </c>
      <c r="I543" s="8">
        <f t="shared" ca="1" si="218"/>
        <v>219327792.00641754</v>
      </c>
      <c r="J543" s="8">
        <f t="shared" ca="1" si="219"/>
        <v>14659.989905798386</v>
      </c>
      <c r="K543" s="12">
        <f t="shared" ca="1" si="220"/>
        <v>0.88806098471995298</v>
      </c>
      <c r="L543" s="48"/>
      <c r="M543" s="47">
        <f ca="1">IF(AND(I$2&gt;0,R536&lt;F536-0.12),0,IF(AND(N543&gt;=L$4,I$2&gt;0),0,IF(OR(AND(N543&gt;=C$1,N543&lt;D$1),N543&gt;=E$1),0,1)))</f>
        <v>0</v>
      </c>
      <c r="N543" s="185">
        <f t="shared" si="206"/>
        <v>44450</v>
      </c>
      <c r="O543" s="11">
        <f t="shared" ca="1" si="210"/>
        <v>0.64508174119534567</v>
      </c>
      <c r="P543" s="11" t="str">
        <f t="shared" si="211"/>
        <v/>
      </c>
      <c r="Q543" s="11">
        <f t="shared" ca="1" si="221"/>
        <v>1</v>
      </c>
      <c r="R543" s="32">
        <f t="shared" ca="1" si="222"/>
        <v>1.2175289299120526E-2</v>
      </c>
      <c r="S543" s="32">
        <v>4.9493838067877572E-4</v>
      </c>
      <c r="T543" s="32">
        <f t="shared" ca="1" si="212"/>
        <v>4.8110543549861693E-3</v>
      </c>
      <c r="U543" s="32">
        <f t="shared" si="213"/>
        <v>0.14084507042253522</v>
      </c>
      <c r="V543" s="32">
        <f t="shared" si="223"/>
        <v>1</v>
      </c>
      <c r="W543" s="8">
        <f t="shared" ca="1" si="214"/>
        <v>107586.04297014573</v>
      </c>
      <c r="X543" s="8">
        <f t="shared" ca="1" si="226"/>
        <v>217799619.56869242</v>
      </c>
      <c r="Y543" s="22">
        <f t="shared" ca="1" si="215"/>
        <v>0.35491825880465433</v>
      </c>
      <c r="Z543" s="8">
        <f t="shared" ca="1" si="224"/>
        <v>1635758.4806952977</v>
      </c>
      <c r="AA543" s="12">
        <f t="shared" ca="1" si="225"/>
        <v>1.1428281613311717</v>
      </c>
      <c r="AB543" s="158">
        <f t="shared" si="227"/>
        <v>261700</v>
      </c>
      <c r="AC543" s="160">
        <f t="shared" si="228"/>
        <v>1.3830000000000554E-2</v>
      </c>
      <c r="AD543" s="162">
        <f t="shared" ca="1" si="229"/>
        <v>0.88844482229130239</v>
      </c>
      <c r="AE543" s="162">
        <f t="shared" ca="1" si="230"/>
        <v>0.69159025513023908</v>
      </c>
      <c r="AF543" s="85">
        <v>5.9408670626928564E-4</v>
      </c>
      <c r="AG543" s="85">
        <v>9.1345009240633018E-3</v>
      </c>
      <c r="AH543" s="85">
        <v>6.203105510402062E-4</v>
      </c>
    </row>
    <row r="544" spans="1:34">
      <c r="A544" s="7">
        <f t="shared" si="207"/>
        <v>44451</v>
      </c>
      <c r="B544" s="8">
        <f t="shared" ca="1" si="216"/>
        <v>30905852.528943457</v>
      </c>
      <c r="C544" s="144">
        <f t="shared" si="208"/>
        <v>0</v>
      </c>
      <c r="D544" s="136"/>
      <c r="E544" s="136"/>
      <c r="F544" s="78">
        <f ca="1">IF(AD543&gt;1,0,IF(AE543&gt;=1,U$2,T$2))</f>
        <v>0.6</v>
      </c>
      <c r="G544" s="29">
        <f t="shared" ca="1" si="209"/>
        <v>229849.77278956145</v>
      </c>
      <c r="H544" s="8">
        <f t="shared" ca="1" si="217"/>
        <v>1631933.3868058862</v>
      </c>
      <c r="I544" s="8">
        <f t="shared" ca="1" si="218"/>
        <v>219431552.95549828</v>
      </c>
      <c r="J544" s="8">
        <f t="shared" ca="1" si="219"/>
        <v>14614.218180385116</v>
      </c>
      <c r="K544" s="12">
        <f t="shared" ca="1" si="220"/>
        <v>0.88729564701163577</v>
      </c>
      <c r="L544" s="48"/>
      <c r="M544" s="46">
        <f ca="1">IF(AND(I$2&gt;0,R537&lt;F537-0.12),0,IF(AND(N544&gt;=L$5,I$2&gt;0),0,IF(OR(AND(N544&gt;=C$1,N544&lt;D$1),N544&gt;=E$1),0,1)))</f>
        <v>0</v>
      </c>
      <c r="N544" s="185">
        <f t="shared" si="206"/>
        <v>44451</v>
      </c>
      <c r="O544" s="11">
        <f t="shared" ca="1" si="210"/>
        <v>0.64538692045734791</v>
      </c>
      <c r="P544" s="11" t="str">
        <f t="shared" si="211"/>
        <v/>
      </c>
      <c r="Q544" s="11">
        <f t="shared" ca="1" si="221"/>
        <v>1</v>
      </c>
      <c r="R544" s="32">
        <f t="shared" ca="1" si="222"/>
        <v>1.2106591085862883E-2</v>
      </c>
      <c r="S544" s="32">
        <v>4.9492825225704257E-4</v>
      </c>
      <c r="T544" s="32">
        <f t="shared" ca="1" si="212"/>
        <v>4.7998040788408414E-3</v>
      </c>
      <c r="U544" s="32">
        <f t="shared" si="213"/>
        <v>0.14084507042253522</v>
      </c>
      <c r="V544" s="32">
        <f t="shared" si="223"/>
        <v>1</v>
      </c>
      <c r="W544" s="8">
        <f t="shared" ca="1" si="214"/>
        <v>107370.25913911541</v>
      </c>
      <c r="X544" s="8">
        <f t="shared" ca="1" si="226"/>
        <v>217906989.82783154</v>
      </c>
      <c r="Y544" s="22">
        <f t="shared" ca="1" si="215"/>
        <v>0.35461307954265209</v>
      </c>
      <c r="Z544" s="8">
        <f t="shared" ca="1" si="224"/>
        <v>1631933.3868058862</v>
      </c>
      <c r="AA544" s="12">
        <f t="shared" ca="1" si="225"/>
        <v>1.1428281613311717</v>
      </c>
      <c r="AB544" s="158">
        <f t="shared" si="227"/>
        <v>262000</v>
      </c>
      <c r="AC544" s="160">
        <f t="shared" si="228"/>
        <v>1.3800000000000553E-2</v>
      </c>
      <c r="AD544" s="162">
        <f t="shared" ca="1" si="229"/>
        <v>0.88767831586579438</v>
      </c>
      <c r="AE544" s="162">
        <f t="shared" ca="1" si="230"/>
        <v>0.69159025513023908</v>
      </c>
      <c r="AF544" s="85">
        <v>5.9405672673542816E-4</v>
      </c>
      <c r="AG544" s="85">
        <v>9.1310403636007554E-3</v>
      </c>
      <c r="AH544" s="85">
        <v>6.2028489611809154E-4</v>
      </c>
    </row>
    <row r="545" spans="1:34">
      <c r="A545" s="7">
        <f t="shared" si="207"/>
        <v>44452</v>
      </c>
      <c r="B545" s="8">
        <f t="shared" ca="1" si="216"/>
        <v>30920420.007719371</v>
      </c>
      <c r="C545" s="144">
        <f t="shared" si="208"/>
        <v>0</v>
      </c>
      <c r="D545" s="136"/>
      <c r="E545" s="136"/>
      <c r="F545" s="78">
        <f ca="1">IF(AD544&gt;1,S$2,T$2)</f>
        <v>0.6</v>
      </c>
      <c r="G545" s="29">
        <f t="shared" ca="1" si="209"/>
        <v>229294.67985574054</v>
      </c>
      <c r="H545" s="8">
        <f t="shared" ca="1" si="217"/>
        <v>1627992.2269757579</v>
      </c>
      <c r="I545" s="8">
        <f t="shared" ca="1" si="218"/>
        <v>219534982.05480728</v>
      </c>
      <c r="J545" s="8">
        <f t="shared" ca="1" si="219"/>
        <v>14567.478775913673</v>
      </c>
      <c r="K545" s="12">
        <f t="shared" ca="1" si="220"/>
        <v>0.88653269885663022</v>
      </c>
      <c r="L545" s="48"/>
      <c r="M545" s="38">
        <f ca="1">IF(AND(I$2&gt;0,R538&lt;F538),0,IF(AND(N545&gt;=L$6,I$2&gt;0),0,IF(OR(AND(N545&gt;=C$1,N545&lt;D$1),N545&gt;=E$1),0,1)))</f>
        <v>0</v>
      </c>
      <c r="N545" s="185">
        <f t="shared" si="206"/>
        <v>44452</v>
      </c>
      <c r="O545" s="11">
        <f t="shared" ca="1" si="210"/>
        <v>0.64569112369060966</v>
      </c>
      <c r="P545" s="11" t="str">
        <f t="shared" si="211"/>
        <v/>
      </c>
      <c r="Q545" s="11">
        <f t="shared" ca="1" si="221"/>
        <v>1</v>
      </c>
      <c r="R545" s="32">
        <f t="shared" ca="1" si="222"/>
        <v>1.2037315065244658E-2</v>
      </c>
      <c r="S545" s="32">
        <v>4.949181253532445E-4</v>
      </c>
      <c r="T545" s="32">
        <f t="shared" ca="1" si="212"/>
        <v>4.7882124322816411E-3</v>
      </c>
      <c r="U545" s="32">
        <f t="shared" si="213"/>
        <v>0.14084507042253522</v>
      </c>
      <c r="V545" s="32">
        <f t="shared" si="223"/>
        <v>1</v>
      </c>
      <c r="W545" s="8">
        <f t="shared" ca="1" si="214"/>
        <v>107144.76852705551</v>
      </c>
      <c r="X545" s="8">
        <f t="shared" ca="1" si="226"/>
        <v>218014134.5963586</v>
      </c>
      <c r="Y545" s="22">
        <f t="shared" ca="1" si="215"/>
        <v>0.35430887630939034</v>
      </c>
      <c r="Z545" s="8">
        <f t="shared" ca="1" si="224"/>
        <v>1627992.2269757579</v>
      </c>
      <c r="AA545" s="12">
        <f t="shared" ca="1" si="225"/>
        <v>1.1428281613311717</v>
      </c>
      <c r="AB545" s="158">
        <f t="shared" si="227"/>
        <v>262300</v>
      </c>
      <c r="AC545" s="160">
        <f t="shared" si="228"/>
        <v>1.3770000000000553E-2</v>
      </c>
      <c r="AD545" s="162">
        <f t="shared" ca="1" si="229"/>
        <v>0.88691417293413299</v>
      </c>
      <c r="AE545" s="162">
        <f t="shared" ca="1" si="230"/>
        <v>0.69159025513023908</v>
      </c>
      <c r="AF545" s="85">
        <v>5.9402675493279086E-4</v>
      </c>
      <c r="AG545" s="85">
        <v>9.127587586847721E-3</v>
      </c>
      <c r="AH545" s="85">
        <v>6.2025924675463925E-4</v>
      </c>
    </row>
    <row r="546" spans="1:34">
      <c r="A546" s="7">
        <f t="shared" si="207"/>
        <v>44453</v>
      </c>
      <c r="B546" s="8">
        <f t="shared" ca="1" si="216"/>
        <v>30934939.809959799</v>
      </c>
      <c r="C546" s="144">
        <f t="shared" si="208"/>
        <v>0</v>
      </c>
      <c r="D546" s="136"/>
      <c r="E546" s="136"/>
      <c r="F546" s="78">
        <f ca="1">IF(AD545&gt;1,0,IF(AE545&gt;=1,U$2,T$2))</f>
        <v>0.6</v>
      </c>
      <c r="G546" s="29">
        <f t="shared" ca="1" si="209"/>
        <v>228723.66962756813</v>
      </c>
      <c r="H546" s="8">
        <f t="shared" ca="1" si="217"/>
        <v>1623938.0543557336</v>
      </c>
      <c r="I546" s="8">
        <f t="shared" ca="1" si="218"/>
        <v>219638072.65071431</v>
      </c>
      <c r="J546" s="8">
        <f t="shared" ca="1" si="219"/>
        <v>14519.802240426907</v>
      </c>
      <c r="K546" s="12">
        <f t="shared" ca="1" si="220"/>
        <v>0.88577219077347591</v>
      </c>
      <c r="L546" s="48"/>
      <c r="M546" s="38">
        <f ca="1">IF(AND(I$2&gt;0,R539&lt;F539-0.02),0,IF(AND(N546&gt;=L$7,I$2&gt;0),0,IF(OR(AND(N546&gt;=C$1,N546&lt;D$1),N546&gt;=E$1),0,1)))</f>
        <v>0</v>
      </c>
      <c r="N546" s="185">
        <f t="shared" si="206"/>
        <v>44453</v>
      </c>
      <c r="O546" s="11">
        <f t="shared" ca="1" si="210"/>
        <v>0.64599433132563033</v>
      </c>
      <c r="P546" s="11" t="str">
        <f t="shared" si="211"/>
        <v/>
      </c>
      <c r="Q546" s="11">
        <f t="shared" ca="1" si="221"/>
        <v>1</v>
      </c>
      <c r="R546" s="32">
        <f t="shared" ca="1" si="222"/>
        <v>1.1967491320193877E-2</v>
      </c>
      <c r="S546" s="32">
        <v>4.9490799996705496E-4</v>
      </c>
      <c r="T546" s="32">
        <f t="shared" ca="1" si="212"/>
        <v>4.7762883951639225E-3</v>
      </c>
      <c r="U546" s="32">
        <f t="shared" si="213"/>
        <v>0.14084507042253522</v>
      </c>
      <c r="V546" s="32">
        <f t="shared" si="223"/>
        <v>1</v>
      </c>
      <c r="W546" s="8">
        <f t="shared" ca="1" si="214"/>
        <v>106909.78718336266</v>
      </c>
      <c r="X546" s="8">
        <f t="shared" ca="1" si="226"/>
        <v>218121044.38354197</v>
      </c>
      <c r="Y546" s="22">
        <f t="shared" ca="1" si="215"/>
        <v>0.35400566867436967</v>
      </c>
      <c r="Z546" s="8">
        <f t="shared" ca="1" si="224"/>
        <v>1623938.0543557336</v>
      </c>
      <c r="AA546" s="12">
        <f t="shared" ca="1" si="225"/>
        <v>1.1428281613311717</v>
      </c>
      <c r="AB546" s="158">
        <f t="shared" si="227"/>
        <v>262600</v>
      </c>
      <c r="AC546" s="160">
        <f t="shared" si="228"/>
        <v>1.3740000000000552E-2</v>
      </c>
      <c r="AD546" s="162">
        <f t="shared" ca="1" si="229"/>
        <v>0.88615244481505306</v>
      </c>
      <c r="AE546" s="162">
        <f t="shared" ca="1" si="230"/>
        <v>0.69159025513023908</v>
      </c>
      <c r="AF546" s="85">
        <v>5.9399679085827379E-4</v>
      </c>
      <c r="AG546" s="85">
        <v>9.1241425672438439E-3</v>
      </c>
      <c r="AH546" s="85">
        <v>6.2023360294798688E-4</v>
      </c>
    </row>
    <row r="547" spans="1:34">
      <c r="A547" s="7">
        <f t="shared" si="207"/>
        <v>44454</v>
      </c>
      <c r="B547" s="8">
        <f t="shared" ca="1" si="216"/>
        <v>30949411.02895464</v>
      </c>
      <c r="C547" s="144">
        <f t="shared" si="208"/>
        <v>0</v>
      </c>
      <c r="D547" s="136"/>
      <c r="E547" s="136"/>
      <c r="F547" s="78">
        <f ca="1">IF(AD546&gt;1,S$2,T$2)</f>
        <v>0.6</v>
      </c>
      <c r="G547" s="29">
        <f t="shared" ca="1" si="209"/>
        <v>228137.17211770912</v>
      </c>
      <c r="H547" s="8">
        <f t="shared" ca="1" si="217"/>
        <v>1619773.9220357346</v>
      </c>
      <c r="I547" s="8">
        <f t="shared" ca="1" si="218"/>
        <v>219740818.30557767</v>
      </c>
      <c r="J547" s="8">
        <f t="shared" ca="1" si="219"/>
        <v>14471.218994839983</v>
      </c>
      <c r="K547" s="12">
        <f t="shared" ca="1" si="220"/>
        <v>0.88501417168592411</v>
      </c>
      <c r="L547" s="48"/>
      <c r="M547" s="38">
        <f ca="1">IF(AND(I$2&gt;0,R540&lt;F540-0.04),0,IF(AND(N547&gt;=L$8,I$2&gt;0),0,IF(OR(AND(N547&gt;=C$1,N547&lt;D$1),N547&gt;=E$1),0,1)))</f>
        <v>0</v>
      </c>
      <c r="N547" s="185">
        <f t="shared" si="206"/>
        <v>44454</v>
      </c>
      <c r="O547" s="11">
        <f t="shared" ca="1" si="210"/>
        <v>0.64629652442816965</v>
      </c>
      <c r="P547" s="11" t="str">
        <f t="shared" si="211"/>
        <v/>
      </c>
      <c r="Q547" s="11">
        <f t="shared" ca="1" si="221"/>
        <v>1</v>
      </c>
      <c r="R547" s="32">
        <f t="shared" ca="1" si="222"/>
        <v>1.1897149599596493E-2</v>
      </c>
      <c r="S547" s="32">
        <v>4.948978760981477E-4</v>
      </c>
      <c r="T547" s="32">
        <f t="shared" ca="1" si="212"/>
        <v>4.7640409471639252E-3</v>
      </c>
      <c r="U547" s="32">
        <f t="shared" si="213"/>
        <v>0.14084507042253522</v>
      </c>
      <c r="V547" s="32">
        <f t="shared" si="223"/>
        <v>1</v>
      </c>
      <c r="W547" s="8">
        <f t="shared" ca="1" si="214"/>
        <v>106665.53202770579</v>
      </c>
      <c r="X547" s="8">
        <f t="shared" ca="1" si="226"/>
        <v>218227709.91556966</v>
      </c>
      <c r="Y547" s="22">
        <f t="shared" ca="1" si="215"/>
        <v>0.35370347557183035</v>
      </c>
      <c r="Z547" s="8">
        <f t="shared" ca="1" si="224"/>
        <v>1619773.9220357346</v>
      </c>
      <c r="AA547" s="12">
        <f t="shared" ca="1" si="225"/>
        <v>1.1428281613311717</v>
      </c>
      <c r="AB547" s="158">
        <f t="shared" si="227"/>
        <v>262900</v>
      </c>
      <c r="AC547" s="160">
        <f t="shared" si="228"/>
        <v>1.3710000000000552E-2</v>
      </c>
      <c r="AD547" s="162">
        <f t="shared" ca="1" si="229"/>
        <v>0.88539318122970001</v>
      </c>
      <c r="AE547" s="162">
        <f t="shared" ca="1" si="230"/>
        <v>0.69159025513023908</v>
      </c>
      <c r="AF547" s="85">
        <v>5.9396683450877884E-4</v>
      </c>
      <c r="AG547" s="85">
        <v>9.1207052783549014E-3</v>
      </c>
      <c r="AH547" s="85">
        <v>6.2020796469627285E-4</v>
      </c>
    </row>
    <row r="548" spans="1:34">
      <c r="A548" s="7">
        <f t="shared" si="207"/>
        <v>44455</v>
      </c>
      <c r="B548" s="8">
        <f t="shared" ca="1" si="216"/>
        <v>30963832.788269822</v>
      </c>
      <c r="C548" s="144">
        <f t="shared" si="208"/>
        <v>0</v>
      </c>
      <c r="D548" s="136"/>
      <c r="E548" s="136"/>
      <c r="F548" s="78">
        <f ca="1">IF(AD547&gt;1,0,IF(AE547&gt;=1,U$2,T$2))</f>
        <v>0.6</v>
      </c>
      <c r="G548" s="29">
        <f t="shared" ca="1" si="209"/>
        <v>227535.61706278997</v>
      </c>
      <c r="H548" s="8">
        <f t="shared" ca="1" si="217"/>
        <v>1615502.8811458086</v>
      </c>
      <c r="I548" s="8">
        <f t="shared" ca="1" si="218"/>
        <v>219843212.79671544</v>
      </c>
      <c r="J548" s="8">
        <f t="shared" ca="1" si="219"/>
        <v>14421.759315180245</v>
      </c>
      <c r="K548" s="12">
        <f t="shared" ca="1" si="220"/>
        <v>0.88425868892957582</v>
      </c>
      <c r="L548" s="48"/>
      <c r="M548" s="38">
        <f ca="1">IF(AND(I$2&gt;0,R541&lt;F541-0.06),0,IF(AND(N548&gt;=L$9,I$2&gt;0),0,IF(OR(AND(N548&gt;=C$1,N548&lt;D$1),N548&gt;=E$1),0,1)))</f>
        <v>0</v>
      </c>
      <c r="N548" s="185">
        <f t="shared" si="206"/>
        <v>44455</v>
      </c>
      <c r="O548" s="11">
        <f t="shared" ca="1" si="210"/>
        <v>0.64659768469622192</v>
      </c>
      <c r="P548" s="11" t="str">
        <f t="shared" si="211"/>
        <v/>
      </c>
      <c r="Q548" s="11">
        <f t="shared" ca="1" si="221"/>
        <v>1</v>
      </c>
      <c r="R548" s="32">
        <f t="shared" ca="1" si="222"/>
        <v>1.1826319306303542E-2</v>
      </c>
      <c r="S548" s="32">
        <v>4.9488775374619638E-4</v>
      </c>
      <c r="T548" s="32">
        <f t="shared" ca="1" si="212"/>
        <v>4.7514790621935544E-3</v>
      </c>
      <c r="U548" s="32">
        <f t="shared" si="213"/>
        <v>0.14084507042253522</v>
      </c>
      <c r="V548" s="32">
        <f t="shared" si="223"/>
        <v>1</v>
      </c>
      <c r="W548" s="8">
        <f t="shared" ca="1" si="214"/>
        <v>106412.2206352333</v>
      </c>
      <c r="X548" s="8">
        <f t="shared" ca="1" si="226"/>
        <v>218334122.1362049</v>
      </c>
      <c r="Y548" s="22">
        <f t="shared" ca="1" si="215"/>
        <v>0.35340231530377808</v>
      </c>
      <c r="Z548" s="8">
        <f t="shared" ca="1" si="224"/>
        <v>1615502.8811458086</v>
      </c>
      <c r="AA548" s="12">
        <f t="shared" ca="1" si="225"/>
        <v>1.1428281613311717</v>
      </c>
      <c r="AB548" s="158">
        <f t="shared" si="227"/>
        <v>263200</v>
      </c>
      <c r="AC548" s="160">
        <f t="shared" si="228"/>
        <v>1.3680000000000551E-2</v>
      </c>
      <c r="AD548" s="162">
        <f t="shared" ca="1" si="229"/>
        <v>0.88463643030774997</v>
      </c>
      <c r="AE548" s="162">
        <f t="shared" ca="1" si="230"/>
        <v>0.69159025513023908</v>
      </c>
      <c r="AF548" s="85">
        <v>5.9393688588120941E-4</v>
      </c>
      <c r="AG548" s="85">
        <v>9.1172756938720321E-3</v>
      </c>
      <c r="AH548" s="85">
        <v>6.2018233199763657E-4</v>
      </c>
    </row>
    <row r="549" spans="1:34">
      <c r="A549" s="7">
        <f t="shared" si="207"/>
        <v>44456</v>
      </c>
      <c r="B549" s="8">
        <f t="shared" ca="1" si="216"/>
        <v>30978204.24158616</v>
      </c>
      <c r="C549" s="144">
        <f t="shared" si="208"/>
        <v>0</v>
      </c>
      <c r="D549" s="136"/>
      <c r="E549" s="136"/>
      <c r="F549" s="78">
        <f ca="1">IF(AD548&gt;1,S$2,T$2)</f>
        <v>0.6</v>
      </c>
      <c r="G549" s="29">
        <f t="shared" ca="1" si="209"/>
        <v>226919.43366993964</v>
      </c>
      <c r="H549" s="8">
        <f t="shared" ca="1" si="217"/>
        <v>1611127.9790565714</v>
      </c>
      <c r="I549" s="8">
        <f t="shared" ca="1" si="218"/>
        <v>219945250.11526144</v>
      </c>
      <c r="J549" s="8">
        <f t="shared" ca="1" si="219"/>
        <v>14371.453316337476</v>
      </c>
      <c r="K549" s="12">
        <f t="shared" ca="1" si="220"/>
        <v>0.88350578825944526</v>
      </c>
      <c r="L549" s="48"/>
      <c r="M549" s="39">
        <f ca="1">IF(AND(I$2&gt;0,R542&lt;F542-0.1),0,IF(AND(N549&gt;=L$10,I$2&gt;0),0,IF(OR(AND(N549&gt;=C$1,N549&lt;D$1),N549&gt;=E$1),0,1)))</f>
        <v>0</v>
      </c>
      <c r="N549" s="185">
        <f t="shared" ref="N549:N612" si="231">N548+1</f>
        <v>44456</v>
      </c>
      <c r="O549" s="11">
        <f t="shared" ca="1" si="210"/>
        <v>0.6468977944566513</v>
      </c>
      <c r="P549" s="11" t="str">
        <f t="shared" si="211"/>
        <v/>
      </c>
      <c r="Q549" s="11">
        <f t="shared" ca="1" si="221"/>
        <v>1</v>
      </c>
      <c r="R549" s="32">
        <f t="shared" ca="1" si="222"/>
        <v>1.1755029486128277E-2</v>
      </c>
      <c r="S549" s="32">
        <v>4.9487763291087498E-4</v>
      </c>
      <c r="T549" s="32">
        <f t="shared" ca="1" si="212"/>
        <v>4.7386117031075628E-3</v>
      </c>
      <c r="U549" s="32">
        <f t="shared" si="213"/>
        <v>0.14084507042253522</v>
      </c>
      <c r="V549" s="32">
        <f t="shared" si="223"/>
        <v>1</v>
      </c>
      <c r="W549" s="8">
        <f t="shared" ca="1" si="214"/>
        <v>106150.07107414574</v>
      </c>
      <c r="X549" s="8">
        <f t="shared" ca="1" si="226"/>
        <v>218440272.20727906</v>
      </c>
      <c r="Y549" s="22">
        <f t="shared" ca="1" si="215"/>
        <v>0.3531022055433487</v>
      </c>
      <c r="Z549" s="8">
        <f t="shared" ca="1" si="224"/>
        <v>1611127.9790565714</v>
      </c>
      <c r="AA549" s="12">
        <f t="shared" ca="1" si="225"/>
        <v>1.1428281613311717</v>
      </c>
      <c r="AB549" s="158">
        <f t="shared" si="227"/>
        <v>263500</v>
      </c>
      <c r="AC549" s="160">
        <f t="shared" si="228"/>
        <v>1.3650000000000551E-2</v>
      </c>
      <c r="AD549" s="162">
        <f t="shared" ca="1" si="229"/>
        <v>0.88388223859451054</v>
      </c>
      <c r="AE549" s="162">
        <f t="shared" ca="1" si="230"/>
        <v>0.69159025513023908</v>
      </c>
      <c r="AF549" s="85">
        <v>5.939069449724711E-4</v>
      </c>
      <c r="AG549" s="85">
        <v>9.1138537876109746E-3</v>
      </c>
      <c r="AH549" s="85">
        <v>6.2015670485021798E-4</v>
      </c>
    </row>
    <row r="550" spans="1:34">
      <c r="A550" s="7">
        <f t="shared" si="207"/>
        <v>44457</v>
      </c>
      <c r="B550" s="8">
        <f t="shared" ca="1" si="216"/>
        <v>30992524.572523013</v>
      </c>
      <c r="C550" s="144">
        <f t="shared" si="208"/>
        <v>0</v>
      </c>
      <c r="D550" s="136"/>
      <c r="E550" s="136"/>
      <c r="F550" s="78">
        <f ca="1">IF(AD549&gt;1,0,IF(AE549&gt;=1,U$2,T$2))</f>
        <v>0.6</v>
      </c>
      <c r="G550" s="29">
        <f t="shared" ca="1" si="209"/>
        <v>226289.05037099778</v>
      </c>
      <c r="H550" s="8">
        <f t="shared" ca="1" si="217"/>
        <v>1606652.2576340842</v>
      </c>
      <c r="I550" s="8">
        <f t="shared" ca="1" si="218"/>
        <v>220046924.4649131</v>
      </c>
      <c r="J550" s="8">
        <f t="shared" ca="1" si="219"/>
        <v>14320.330936853352</v>
      </c>
      <c r="K550" s="12">
        <f t="shared" ca="1" si="220"/>
        <v>0.88275551385837181</v>
      </c>
      <c r="L550" s="48"/>
      <c r="M550" s="47">
        <f ca="1">IF(AND(I$2&gt;0,R543&lt;F543-0.12),0,IF(AND(N550&gt;=L$4,I$2&gt;0),0,IF(OR(AND(N550&gt;=C$1,N550&lt;D$1),N550&gt;=E$1),0,1)))</f>
        <v>0</v>
      </c>
      <c r="N550" s="185">
        <f t="shared" si="231"/>
        <v>44457</v>
      </c>
      <c r="O550" s="11">
        <f t="shared" ca="1" si="210"/>
        <v>0.64719683666150907</v>
      </c>
      <c r="P550" s="11" t="str">
        <f t="shared" si="211"/>
        <v/>
      </c>
      <c r="Q550" s="11">
        <f t="shared" ca="1" si="221"/>
        <v>1</v>
      </c>
      <c r="R550" s="32">
        <f t="shared" ca="1" si="222"/>
        <v>1.1683308817487166E-2</v>
      </c>
      <c r="S550" s="32">
        <v>4.9486751359185727E-4</v>
      </c>
      <c r="T550" s="32">
        <f t="shared" ca="1" si="212"/>
        <v>4.7254478165708359E-3</v>
      </c>
      <c r="U550" s="32">
        <f t="shared" si="213"/>
        <v>0.14084507042253522</v>
      </c>
      <c r="V550" s="32">
        <f t="shared" si="223"/>
        <v>1</v>
      </c>
      <c r="W550" s="8">
        <f t="shared" ca="1" si="214"/>
        <v>105879.30178377876</v>
      </c>
      <c r="X550" s="8">
        <f t="shared" ca="1" si="226"/>
        <v>218546151.50906283</v>
      </c>
      <c r="Y550" s="22">
        <f t="shared" ca="1" si="215"/>
        <v>0.35280316333849093</v>
      </c>
      <c r="Z550" s="8">
        <f t="shared" ca="1" si="224"/>
        <v>1606652.2576340842</v>
      </c>
      <c r="AA550" s="12">
        <f t="shared" ca="1" si="225"/>
        <v>1.1428281613311717</v>
      </c>
      <c r="AB550" s="158">
        <f t="shared" si="227"/>
        <v>263800</v>
      </c>
      <c r="AC550" s="160">
        <f t="shared" si="228"/>
        <v>1.362000000000055E-2</v>
      </c>
      <c r="AD550" s="162">
        <f t="shared" ca="1" si="229"/>
        <v>0.88313065105890853</v>
      </c>
      <c r="AE550" s="162">
        <f t="shared" ca="1" si="230"/>
        <v>0.69159025513023908</v>
      </c>
      <c r="AF550" s="85">
        <v>5.9387701177947044E-4</v>
      </c>
      <c r="AG550" s="85">
        <v>9.1104395335112939E-3</v>
      </c>
      <c r="AH550" s="85">
        <v>6.2013108325215821E-4</v>
      </c>
    </row>
    <row r="551" spans="1:34">
      <c r="A551" s="7">
        <f t="shared" si="207"/>
        <v>44458</v>
      </c>
      <c r="B551" s="8">
        <f t="shared" ca="1" si="216"/>
        <v>31006792.994447354</v>
      </c>
      <c r="C551" s="144">
        <f t="shared" si="208"/>
        <v>0</v>
      </c>
      <c r="D551" s="136"/>
      <c r="E551" s="136"/>
      <c r="F551" s="78">
        <f ca="1">IF(AD550&gt;1,0,IF(AE550&gt;=1,U$2,T$2))</f>
        <v>0.6</v>
      </c>
      <c r="G551" s="29">
        <f t="shared" ca="1" si="209"/>
        <v>225644.89457931355</v>
      </c>
      <c r="H551" s="8">
        <f t="shared" ca="1" si="217"/>
        <v>1602078.7515131261</v>
      </c>
      <c r="I551" s="8">
        <f t="shared" ca="1" si="218"/>
        <v>220148230.26057592</v>
      </c>
      <c r="J551" s="8">
        <f t="shared" ca="1" si="219"/>
        <v>14268.421924340939</v>
      </c>
      <c r="K551" s="12">
        <f t="shared" ca="1" si="220"/>
        <v>0.88200790834622733</v>
      </c>
      <c r="L551" s="48"/>
      <c r="M551" s="46">
        <f ca="1">IF(AND(I$2&gt;0,R544&lt;F544-0.12),0,IF(AND(N551&gt;=L$5,I$2&gt;0),0,IF(OR(AND(N551&gt;=C$1,N551&lt;D$1),N551&gt;=E$1),0,1)))</f>
        <v>0</v>
      </c>
      <c r="N551" s="185">
        <f t="shared" si="231"/>
        <v>44458</v>
      </c>
      <c r="O551" s="11">
        <f t="shared" ca="1" si="210"/>
        <v>0.64749479488404682</v>
      </c>
      <c r="P551" s="11" t="str">
        <f t="shared" si="211"/>
        <v/>
      </c>
      <c r="Q551" s="11">
        <f t="shared" ca="1" si="221"/>
        <v>1</v>
      </c>
      <c r="R551" s="32">
        <f t="shared" ca="1" si="222"/>
        <v>1.1611185601412326E-2</v>
      </c>
      <c r="S551" s="32">
        <v>4.9485739578881743E-4</v>
      </c>
      <c r="T551" s="32">
        <f t="shared" ca="1" si="212"/>
        <v>4.7119963279797826E-3</v>
      </c>
      <c r="U551" s="32">
        <f t="shared" si="213"/>
        <v>0.14084507042253522</v>
      </c>
      <c r="V551" s="32">
        <f t="shared" si="223"/>
        <v>1</v>
      </c>
      <c r="W551" s="8">
        <f t="shared" ca="1" si="214"/>
        <v>105600.13147983895</v>
      </c>
      <c r="X551" s="8">
        <f t="shared" ca="1" si="226"/>
        <v>218651751.64054266</v>
      </c>
      <c r="Y551" s="22">
        <f t="shared" ca="1" si="215"/>
        <v>0.35250520511595318</v>
      </c>
      <c r="Z551" s="8">
        <f t="shared" ca="1" si="224"/>
        <v>1602078.7515131261</v>
      </c>
      <c r="AA551" s="12">
        <f t="shared" ca="1" si="225"/>
        <v>1.1428281613311717</v>
      </c>
      <c r="AB551" s="158">
        <f t="shared" si="227"/>
        <v>264100</v>
      </c>
      <c r="AC551" s="160">
        <f t="shared" si="228"/>
        <v>1.359000000000055E-2</v>
      </c>
      <c r="AD551" s="162">
        <f t="shared" ca="1" si="229"/>
        <v>0.88238171110229957</v>
      </c>
      <c r="AE551" s="162">
        <f t="shared" ca="1" si="230"/>
        <v>0.69159025513023908</v>
      </c>
      <c r="AF551" s="85">
        <v>5.9384708629911661E-4</v>
      </c>
      <c r="AG551" s="85">
        <v>9.1070329056356526E-3</v>
      </c>
      <c r="AH551" s="85">
        <v>6.2010546720159905E-4</v>
      </c>
    </row>
    <row r="552" spans="1:34">
      <c r="A552" s="7">
        <f t="shared" si="207"/>
        <v>44459</v>
      </c>
      <c r="B552" s="8">
        <f t="shared" ca="1" si="216"/>
        <v>31021008.75026856</v>
      </c>
      <c r="C552" s="144">
        <f t="shared" si="208"/>
        <v>0</v>
      </c>
      <c r="D552" s="136"/>
      <c r="E552" s="136"/>
      <c r="F552" s="78">
        <f ca="1">IF(AD551&gt;1,S$2,T$2)</f>
        <v>0.6</v>
      </c>
      <c r="G552" s="29">
        <f t="shared" ca="1" si="209"/>
        <v>224987.39244561418</v>
      </c>
      <c r="H552" s="8">
        <f t="shared" ca="1" si="217"/>
        <v>1597410.4863638605</v>
      </c>
      <c r="I552" s="8">
        <f t="shared" ca="1" si="218"/>
        <v>220249162.12690648</v>
      </c>
      <c r="J552" s="8">
        <f t="shared" ca="1" si="219"/>
        <v>14215.755821207522</v>
      </c>
      <c r="K552" s="12">
        <f t="shared" ca="1" si="220"/>
        <v>0.88126301278988295</v>
      </c>
      <c r="L552" s="48"/>
      <c r="M552" s="38">
        <f ca="1">IF(AND(I$2&gt;0,R545&lt;F545),0,IF(AND(N552&gt;=L$6,I$2&gt;0),0,IF(OR(AND(N552&gt;=C$1,N552&lt;D$1),N552&gt;=E$1),0,1)))</f>
        <v>0</v>
      </c>
      <c r="N552" s="185">
        <f t="shared" si="231"/>
        <v>44459</v>
      </c>
      <c r="O552" s="11">
        <f t="shared" ca="1" si="210"/>
        <v>0.64779165331443078</v>
      </c>
      <c r="P552" s="11" t="str">
        <f t="shared" si="211"/>
        <v/>
      </c>
      <c r="Q552" s="11">
        <f t="shared" ca="1" si="221"/>
        <v>1</v>
      </c>
      <c r="R552" s="32">
        <f t="shared" ca="1" si="222"/>
        <v>1.1538687751749819E-2</v>
      </c>
      <c r="S552" s="32">
        <v>4.9484727950142946E-4</v>
      </c>
      <c r="T552" s="32">
        <f t="shared" ca="1" si="212"/>
        <v>4.6982661363642961E-3</v>
      </c>
      <c r="U552" s="32">
        <f t="shared" si="213"/>
        <v>0.14084507042253522</v>
      </c>
      <c r="V552" s="32">
        <f t="shared" si="223"/>
        <v>1</v>
      </c>
      <c r="W552" s="8">
        <f t="shared" ca="1" si="214"/>
        <v>105312.77907261356</v>
      </c>
      <c r="X552" s="8">
        <f t="shared" ca="1" si="226"/>
        <v>218757064.41961527</v>
      </c>
      <c r="Y552" s="22">
        <f t="shared" ca="1" si="215"/>
        <v>0.35220834668556922</v>
      </c>
      <c r="Z552" s="8">
        <f t="shared" ca="1" si="224"/>
        <v>1597410.4863638605</v>
      </c>
      <c r="AA552" s="12">
        <f t="shared" ca="1" si="225"/>
        <v>1.1428281613311717</v>
      </c>
      <c r="AB552" s="158">
        <f t="shared" si="227"/>
        <v>264400</v>
      </c>
      <c r="AC552" s="160">
        <f t="shared" si="228"/>
        <v>1.3560000000000549E-2</v>
      </c>
      <c r="AD552" s="162">
        <f t="shared" ca="1" si="229"/>
        <v>0.8816354605680552</v>
      </c>
      <c r="AE552" s="162">
        <f t="shared" ca="1" si="230"/>
        <v>0.69159025513023908</v>
      </c>
      <c r="AF552" s="85">
        <v>5.9381716852831994E-4</v>
      </c>
      <c r="AG552" s="85">
        <v>9.1036338781690252E-3</v>
      </c>
      <c r="AH552" s="85">
        <v>6.2007985669668337E-4</v>
      </c>
    </row>
    <row r="553" spans="1:34">
      <c r="A553" s="7">
        <f t="shared" si="207"/>
        <v>44460</v>
      </c>
      <c r="B553" s="8">
        <f t="shared" ca="1" si="216"/>
        <v>31035171.112219013</v>
      </c>
      <c r="C553" s="144">
        <f t="shared" si="208"/>
        <v>0</v>
      </c>
      <c r="D553" s="136"/>
      <c r="E553" s="136"/>
      <c r="F553" s="78">
        <f ca="1">IF(AD552&gt;1,0,IF(AE552&gt;=1,U$2,T$2))</f>
        <v>0.6</v>
      </c>
      <c r="G553" s="29">
        <f t="shared" ca="1" si="209"/>
        <v>224316.96861119344</v>
      </c>
      <c r="H553" s="8">
        <f t="shared" ca="1" si="217"/>
        <v>1592650.4771394734</v>
      </c>
      <c r="I553" s="8">
        <f t="shared" ca="1" si="218"/>
        <v>220349714.89675471</v>
      </c>
      <c r="J553" s="8">
        <f t="shared" ca="1" si="219"/>
        <v>14162.361950454408</v>
      </c>
      <c r="K553" s="12">
        <f t="shared" ca="1" si="220"/>
        <v>0.88052086671392304</v>
      </c>
      <c r="L553" s="48"/>
      <c r="M553" s="38">
        <f ca="1">IF(AND(I$2&gt;0,R546&lt;F546-0.02),0,IF(AND(N553&gt;=L$7,I$2&gt;0),0,IF(OR(AND(N553&gt;=C$1,N553&lt;D$1),N553&gt;=E$1),0,1)))</f>
        <v>0</v>
      </c>
      <c r="N553" s="185">
        <f t="shared" si="231"/>
        <v>44460</v>
      </c>
      <c r="O553" s="11">
        <f t="shared" ca="1" si="210"/>
        <v>0.64808739675516092</v>
      </c>
      <c r="P553" s="11" t="str">
        <f t="shared" si="211"/>
        <v/>
      </c>
      <c r="Q553" s="11">
        <f t="shared" ca="1" si="221"/>
        <v>1</v>
      </c>
      <c r="R553" s="32">
        <f t="shared" ca="1" si="222"/>
        <v>1.1465842785453609E-2</v>
      </c>
      <c r="S553" s="32">
        <v>4.9483716472936766E-4</v>
      </c>
      <c r="T553" s="32">
        <f t="shared" ca="1" si="212"/>
        <v>4.6842661092337456E-3</v>
      </c>
      <c r="U553" s="32">
        <f t="shared" si="213"/>
        <v>0.14084507042253522</v>
      </c>
      <c r="V553" s="32">
        <f t="shared" si="223"/>
        <v>1</v>
      </c>
      <c r="W553" s="8">
        <f t="shared" ca="1" si="214"/>
        <v>105017.46358410249</v>
      </c>
      <c r="X553" s="8">
        <f t="shared" ca="1" si="226"/>
        <v>218862081.88319936</v>
      </c>
      <c r="Y553" s="22">
        <f t="shared" ca="1" si="215"/>
        <v>0.35191260324483908</v>
      </c>
      <c r="Z553" s="8">
        <f t="shared" ca="1" si="224"/>
        <v>1592650.4771394734</v>
      </c>
      <c r="AA553" s="12">
        <f t="shared" ca="1" si="225"/>
        <v>1.1428281613311717</v>
      </c>
      <c r="AB553" s="158">
        <f t="shared" si="227"/>
        <v>264700</v>
      </c>
      <c r="AC553" s="160">
        <f t="shared" si="228"/>
        <v>1.3530000000000549E-2</v>
      </c>
      <c r="AD553" s="162">
        <f t="shared" ca="1" si="229"/>
        <v>0.88089193975190305</v>
      </c>
      <c r="AE553" s="162">
        <f t="shared" ca="1" si="230"/>
        <v>0.69159025513023908</v>
      </c>
      <c r="AF553" s="85">
        <v>5.9378725846399253E-4</v>
      </c>
      <c r="AG553" s="85">
        <v>9.1002424254179887E-3</v>
      </c>
      <c r="AH553" s="85">
        <v>6.2005425173555458E-4</v>
      </c>
    </row>
    <row r="554" spans="1:34">
      <c r="A554" s="7">
        <f t="shared" si="207"/>
        <v>44461</v>
      </c>
      <c r="B554" s="8">
        <f t="shared" ca="1" si="216"/>
        <v>31049279.381620456</v>
      </c>
      <c r="C554" s="144">
        <f t="shared" si="208"/>
        <v>0</v>
      </c>
      <c r="D554" s="136"/>
      <c r="E554" s="136"/>
      <c r="F554" s="78">
        <f ca="1">IF(AD553&gt;1,S$2,T$2)</f>
        <v>0.6</v>
      </c>
      <c r="G554" s="29">
        <f t="shared" ca="1" si="209"/>
        <v>223634.04595853511</v>
      </c>
      <c r="H554" s="8">
        <f t="shared" ca="1" si="217"/>
        <v>1587801.7263055991</v>
      </c>
      <c r="I554" s="8">
        <f t="shared" ca="1" si="218"/>
        <v>220449883.60950494</v>
      </c>
      <c r="J554" s="8">
        <f t="shared" ca="1" si="219"/>
        <v>14108.269401440568</v>
      </c>
      <c r="K554" s="12">
        <f t="shared" ca="1" si="220"/>
        <v>0.87978150811209765</v>
      </c>
      <c r="L554" s="48"/>
      <c r="M554" s="38">
        <f ca="1">IF(AND(I$2&gt;0,R547&lt;F547-0.04),0,IF(AND(N554&gt;=L$8,I$2&gt;0),0,IF(OR(AND(N554&gt;=C$1,N554&lt;D$1),N554&gt;=E$1),0,1)))</f>
        <v>0</v>
      </c>
      <c r="N554" s="185">
        <f t="shared" si="231"/>
        <v>44461</v>
      </c>
      <c r="O554" s="11">
        <f t="shared" ca="1" si="210"/>
        <v>0.64838201061619094</v>
      </c>
      <c r="P554" s="11" t="str">
        <f t="shared" si="211"/>
        <v/>
      </c>
      <c r="Q554" s="11">
        <f t="shared" ca="1" si="221"/>
        <v>1</v>
      </c>
      <c r="R554" s="32">
        <f t="shared" ca="1" si="222"/>
        <v>1.1392677812982439E-2</v>
      </c>
      <c r="S554" s="32">
        <v>4.9482705147230654E-4</v>
      </c>
      <c r="T554" s="32">
        <f t="shared" ca="1" si="212"/>
        <v>4.6700050773694091E-3</v>
      </c>
      <c r="U554" s="32">
        <f t="shared" si="213"/>
        <v>0.14084507042253522</v>
      </c>
      <c r="V554" s="32">
        <f t="shared" si="223"/>
        <v>1</v>
      </c>
      <c r="W554" s="8">
        <f t="shared" ca="1" si="214"/>
        <v>104714.40405143525</v>
      </c>
      <c r="X554" s="8">
        <f t="shared" ca="1" si="226"/>
        <v>218966796.28725079</v>
      </c>
      <c r="Y554" s="22">
        <f t="shared" ca="1" si="215"/>
        <v>0.35161798938380906</v>
      </c>
      <c r="Z554" s="8">
        <f t="shared" ca="1" si="224"/>
        <v>1587801.7263055991</v>
      </c>
      <c r="AA554" s="12">
        <f t="shared" ca="1" si="225"/>
        <v>1.1428281613311717</v>
      </c>
      <c r="AB554" s="158">
        <f t="shared" si="227"/>
        <v>265000</v>
      </c>
      <c r="AC554" s="160">
        <f t="shared" si="228"/>
        <v>1.3500000000000548E-2</v>
      </c>
      <c r="AD554" s="162">
        <f t="shared" ca="1" si="229"/>
        <v>0.88015118741301035</v>
      </c>
      <c r="AE554" s="162">
        <f t="shared" ca="1" si="230"/>
        <v>0.69159025513023908</v>
      </c>
      <c r="AF554" s="85">
        <v>5.9375735610304829E-4</v>
      </c>
      <c r="AG554" s="85">
        <v>9.0968585218099609E-3</v>
      </c>
      <c r="AH554" s="85">
        <v>6.200286523163574E-4</v>
      </c>
    </row>
    <row r="555" spans="1:34">
      <c r="A555" s="7">
        <f t="shared" si="207"/>
        <v>44462</v>
      </c>
      <c r="B555" s="8">
        <f t="shared" ca="1" si="216"/>
        <v>31063332.888636071</v>
      </c>
      <c r="C555" s="144">
        <f t="shared" si="208"/>
        <v>0</v>
      </c>
      <c r="D555" s="136"/>
      <c r="E555" s="136"/>
      <c r="F555" s="78">
        <f ca="1">IF(AD554&gt;1,0,IF(AE554&gt;=1,U$2,T$2))</f>
        <v>0.6</v>
      </c>
      <c r="G555" s="29">
        <f t="shared" ca="1" si="209"/>
        <v>222939.04536127191</v>
      </c>
      <c r="H555" s="8">
        <f t="shared" ca="1" si="217"/>
        <v>1582867.2220650306</v>
      </c>
      <c r="I555" s="8">
        <f t="shared" ca="1" si="218"/>
        <v>220549663.50931582</v>
      </c>
      <c r="J555" s="8">
        <f t="shared" ca="1" si="219"/>
        <v>14053.507015615014</v>
      </c>
      <c r="K555" s="12">
        <f t="shared" ca="1" si="220"/>
        <v>0.8790449734595227</v>
      </c>
      <c r="L555" s="48"/>
      <c r="M555" s="38">
        <f ca="1">IF(AND(I$2&gt;0,R548&lt;F548-0.06),0,IF(AND(N555&gt;=L$9,I$2&gt;0),0,IF(OR(AND(N555&gt;=C$1,N555&lt;D$1),N555&gt;=E$1),0,1)))</f>
        <v>0</v>
      </c>
      <c r="N555" s="185">
        <f t="shared" si="231"/>
        <v>44462</v>
      </c>
      <c r="O555" s="11">
        <f t="shared" ca="1" si="210"/>
        <v>0.64867548090975236</v>
      </c>
      <c r="P555" s="11" t="str">
        <f t="shared" si="211"/>
        <v/>
      </c>
      <c r="Q555" s="11">
        <f t="shared" ca="1" si="221"/>
        <v>1</v>
      </c>
      <c r="R555" s="32">
        <f t="shared" ca="1" si="222"/>
        <v>1.1319219528897303E-2</v>
      </c>
      <c r="S555" s="32">
        <v>4.9481693972992032E-4</v>
      </c>
      <c r="T555" s="32">
        <f t="shared" ca="1" si="212"/>
        <v>4.6554918296030316E-3</v>
      </c>
      <c r="U555" s="32">
        <f t="shared" si="213"/>
        <v>0.14084507042253522</v>
      </c>
      <c r="V555" s="32">
        <f t="shared" si="223"/>
        <v>1</v>
      </c>
      <c r="W555" s="8">
        <f t="shared" ca="1" si="214"/>
        <v>104403.81940702605</v>
      </c>
      <c r="X555" s="8">
        <f t="shared" ca="1" si="226"/>
        <v>219071200.1066578</v>
      </c>
      <c r="Y555" s="22">
        <f t="shared" ca="1" si="215"/>
        <v>0.35132451909024764</v>
      </c>
      <c r="Z555" s="8">
        <f t="shared" ca="1" si="224"/>
        <v>1582867.2220650306</v>
      </c>
      <c r="AA555" s="12">
        <f t="shared" ca="1" si="225"/>
        <v>1.1428281613311717</v>
      </c>
      <c r="AB555" s="158">
        <f t="shared" si="227"/>
        <v>265300</v>
      </c>
      <c r="AC555" s="160">
        <f t="shared" si="228"/>
        <v>1.3470000000000548E-2</v>
      </c>
      <c r="AD555" s="162">
        <f t="shared" ca="1" si="229"/>
        <v>0.87941324078581018</v>
      </c>
      <c r="AE555" s="162">
        <f t="shared" ca="1" si="230"/>
        <v>0.69159025513023908</v>
      </c>
      <c r="AF555" s="85">
        <v>5.937274614424029E-4</v>
      </c>
      <c r="AG555" s="85">
        <v>9.0934821418924769E-3</v>
      </c>
      <c r="AH555" s="85">
        <v>6.2000305843723687E-4</v>
      </c>
    </row>
    <row r="556" spans="1:34">
      <c r="A556" s="7">
        <f t="shared" si="207"/>
        <v>44463</v>
      </c>
      <c r="B556" s="8">
        <f t="shared" ca="1" si="216"/>
        <v>31077330.992008407</v>
      </c>
      <c r="C556" s="144">
        <f t="shared" si="208"/>
        <v>0</v>
      </c>
      <c r="D556" s="136"/>
      <c r="E556" s="136"/>
      <c r="F556" s="78">
        <f ca="1">IF(AD555&gt;1,S$2,T$2)</f>
        <v>0.6</v>
      </c>
      <c r="G556" s="29">
        <f t="shared" ca="1" si="209"/>
        <v>222232.38543684274</v>
      </c>
      <c r="H556" s="8">
        <f t="shared" ca="1" si="217"/>
        <v>1577849.9366015834</v>
      </c>
      <c r="I556" s="8">
        <f t="shared" ca="1" si="218"/>
        <v>220649050.04325941</v>
      </c>
      <c r="J556" s="8">
        <f t="shared" ca="1" si="219"/>
        <v>13998.103372335043</v>
      </c>
      <c r="K556" s="12">
        <f t="shared" ca="1" si="220"/>
        <v>0.87831129772561911</v>
      </c>
      <c r="L556" s="48"/>
      <c r="M556" s="39">
        <f ca="1">IF(AND(I$2&gt;0,R549&lt;F549-0.1),0,IF(AND(N556&gt;=L$10,I$2&gt;0),0,IF(OR(AND(N556&gt;=C$1,N556&lt;D$1),N556&gt;=E$1),0,1)))</f>
        <v>0</v>
      </c>
      <c r="N556" s="185">
        <f t="shared" si="231"/>
        <v>44463</v>
      </c>
      <c r="O556" s="11">
        <f t="shared" ca="1" si="210"/>
        <v>0.6489677942448806</v>
      </c>
      <c r="P556" s="11" t="str">
        <f t="shared" si="211"/>
        <v/>
      </c>
      <c r="Q556" s="11">
        <f t="shared" ca="1" si="221"/>
        <v>1</v>
      </c>
      <c r="R556" s="32">
        <f t="shared" ca="1" si="222"/>
        <v>1.1245494202828644E-2</v>
      </c>
      <c r="S556" s="32">
        <v>4.948068295018835E-4</v>
      </c>
      <c r="T556" s="32">
        <f t="shared" ca="1" si="212"/>
        <v>4.6407351076517157E-3</v>
      </c>
      <c r="U556" s="32">
        <f t="shared" si="213"/>
        <v>0.14084507042253522</v>
      </c>
      <c r="V556" s="32">
        <f t="shared" si="223"/>
        <v>1</v>
      </c>
      <c r="W556" s="8">
        <f t="shared" ca="1" si="214"/>
        <v>104085.92833116853</v>
      </c>
      <c r="X556" s="8">
        <f t="shared" ca="1" si="226"/>
        <v>219175286.03498897</v>
      </c>
      <c r="Y556" s="22">
        <f t="shared" ca="1" si="215"/>
        <v>0.3510322057551194</v>
      </c>
      <c r="Z556" s="8">
        <f t="shared" ca="1" si="224"/>
        <v>1577849.9366015834</v>
      </c>
      <c r="AA556" s="12">
        <f t="shared" ca="1" si="225"/>
        <v>1.1428281613311717</v>
      </c>
      <c r="AB556" s="158">
        <f t="shared" si="227"/>
        <v>265600</v>
      </c>
      <c r="AC556" s="160">
        <f t="shared" si="228"/>
        <v>1.3440000000000547E-2</v>
      </c>
      <c r="AD556" s="162">
        <f t="shared" ca="1" si="229"/>
        <v>0.87867813559257091</v>
      </c>
      <c r="AE556" s="162">
        <f t="shared" ca="1" si="230"/>
        <v>0.69159025513023908</v>
      </c>
      <c r="AF556" s="85">
        <v>5.9369757447897363E-4</v>
      </c>
      <c r="AG556" s="85">
        <v>9.0901132603324591E-3</v>
      </c>
      <c r="AH556" s="85">
        <v>6.1997747009633953E-4</v>
      </c>
    </row>
    <row r="557" spans="1:34">
      <c r="A557" s="7">
        <f t="shared" si="207"/>
        <v>44464</v>
      </c>
      <c r="B557" s="8">
        <f t="shared" ca="1" si="216"/>
        <v>31091273.078783385</v>
      </c>
      <c r="C557" s="144">
        <f t="shared" si="208"/>
        <v>0</v>
      </c>
      <c r="D557" s="136"/>
      <c r="E557" s="136"/>
      <c r="F557" s="78">
        <f ca="1">IF(AD556&gt;1,0,IF(AE556&gt;=1,U$2,T$2))</f>
        <v>0.6</v>
      </c>
      <c r="G557" s="29">
        <f t="shared" ca="1" si="209"/>
        <v>221514.48230602246</v>
      </c>
      <c r="H557" s="8">
        <f t="shared" ca="1" si="217"/>
        <v>1572752.8243727593</v>
      </c>
      <c r="I557" s="8">
        <f t="shared" ca="1" si="218"/>
        <v>220748038.85936177</v>
      </c>
      <c r="J557" s="8">
        <f t="shared" ca="1" si="219"/>
        <v>13942.086774978094</v>
      </c>
      <c r="K557" s="12">
        <f t="shared" ca="1" si="220"/>
        <v>0.87758051438779849</v>
      </c>
      <c r="L557" s="48"/>
      <c r="M557" s="47">
        <f ca="1">IF(AND(I$2&gt;0,R550&lt;F550-0.12),0,IF(AND(N557&gt;=L$4,I$2&gt;0),0,IF(OR(AND(N557&gt;=C$1,N557&lt;D$1),N557&gt;=E$1),0,1)))</f>
        <v>0</v>
      </c>
      <c r="N557" s="185">
        <f t="shared" si="231"/>
        <v>44464</v>
      </c>
      <c r="O557" s="11">
        <f t="shared" ca="1" si="210"/>
        <v>0.64925893782165223</v>
      </c>
      <c r="P557" s="11" t="str">
        <f t="shared" si="211"/>
        <v/>
      </c>
      <c r="Q557" s="11">
        <f t="shared" ca="1" si="221"/>
        <v>1</v>
      </c>
      <c r="R557" s="32">
        <f t="shared" ca="1" si="222"/>
        <v>1.1171527671018738E-2</v>
      </c>
      <c r="S557" s="32">
        <v>4.9479672078787073E-4</v>
      </c>
      <c r="T557" s="32">
        <f t="shared" ca="1" si="212"/>
        <v>4.6257436010963505E-3</v>
      </c>
      <c r="U557" s="32">
        <f t="shared" si="213"/>
        <v>0.14084507042253522</v>
      </c>
      <c r="V557" s="32">
        <f t="shared" si="223"/>
        <v>1</v>
      </c>
      <c r="W557" s="8">
        <f t="shared" ca="1" si="214"/>
        <v>103760.94908073432</v>
      </c>
      <c r="X557" s="8">
        <f t="shared" ca="1" si="226"/>
        <v>219279046.98406971</v>
      </c>
      <c r="Y557" s="22">
        <f t="shared" ca="1" si="215"/>
        <v>0.35074106217834777</v>
      </c>
      <c r="Z557" s="8">
        <f t="shared" ca="1" si="224"/>
        <v>1572752.8243727593</v>
      </c>
      <c r="AA557" s="12">
        <f t="shared" ca="1" si="225"/>
        <v>1.1428281613311717</v>
      </c>
      <c r="AB557" s="158">
        <f t="shared" si="227"/>
        <v>265900</v>
      </c>
      <c r="AC557" s="160">
        <f t="shared" si="228"/>
        <v>1.3410000000000546E-2</v>
      </c>
      <c r="AD557" s="162">
        <f t="shared" ca="1" si="229"/>
        <v>0.87794590605670875</v>
      </c>
      <c r="AE557" s="162">
        <f t="shared" ca="1" si="230"/>
        <v>0.69159025513023908</v>
      </c>
      <c r="AF557" s="85">
        <v>5.9366769520967963E-4</v>
      </c>
      <c r="AG557" s="85">
        <v>9.0867518519155005E-3</v>
      </c>
      <c r="AH557" s="85">
        <v>6.1995188729181206E-4</v>
      </c>
    </row>
    <row r="558" spans="1:34">
      <c r="A558" s="7">
        <f t="shared" si="207"/>
        <v>44465</v>
      </c>
      <c r="B558" s="8">
        <f t="shared" ca="1" si="216"/>
        <v>31105158.564020991</v>
      </c>
      <c r="C558" s="144">
        <f t="shared" si="208"/>
        <v>0</v>
      </c>
      <c r="D558" s="136"/>
      <c r="E558" s="136"/>
      <c r="F558" s="78">
        <f ca="1">IF(AD557&gt;1,0,IF(AE557&gt;=1,U$2,T$2))</f>
        <v>0.6</v>
      </c>
      <c r="G558" s="29">
        <f t="shared" ca="1" si="209"/>
        <v>220785.74936324207</v>
      </c>
      <c r="H558" s="8">
        <f t="shared" ca="1" si="217"/>
        <v>1567578.8204790186</v>
      </c>
      <c r="I558" s="8">
        <f t="shared" ca="1" si="218"/>
        <v>220846625.80454877</v>
      </c>
      <c r="J558" s="8">
        <f t="shared" ca="1" si="219"/>
        <v>13885.48523760472</v>
      </c>
      <c r="K558" s="12">
        <f t="shared" ca="1" si="220"/>
        <v>0.87685265544586943</v>
      </c>
      <c r="L558" s="48"/>
      <c r="M558" s="46">
        <f ca="1">IF(AND(I$2&gt;0,R551&lt;F551-0.12),0,IF(AND(N558&gt;=L$5,I$2&gt;0),0,IF(OR(AND(N558&gt;=C$1,N558&lt;D$1),N558&gt;=E$1),0,1)))</f>
        <v>0</v>
      </c>
      <c r="N558" s="185">
        <f t="shared" si="231"/>
        <v>44465</v>
      </c>
      <c r="O558" s="11">
        <f t="shared" ca="1" si="210"/>
        <v>0.64954889942514349</v>
      </c>
      <c r="P558" s="11" t="str">
        <f t="shared" si="211"/>
        <v/>
      </c>
      <c r="Q558" s="11">
        <f t="shared" ca="1" si="221"/>
        <v>1</v>
      </c>
      <c r="R558" s="32">
        <f t="shared" ca="1" si="222"/>
        <v>1.1097345328626218E-2</v>
      </c>
      <c r="S558" s="32">
        <v>4.9478661358755684E-4</v>
      </c>
      <c r="T558" s="32">
        <f t="shared" ca="1" si="212"/>
        <v>4.610525942585349E-3</v>
      </c>
      <c r="U558" s="32">
        <f t="shared" si="213"/>
        <v>0.14084507042253522</v>
      </c>
      <c r="V558" s="32">
        <f t="shared" si="223"/>
        <v>1</v>
      </c>
      <c r="W558" s="8">
        <f t="shared" ca="1" si="214"/>
        <v>103429.09930898708</v>
      </c>
      <c r="X558" s="8">
        <f t="shared" ca="1" si="226"/>
        <v>219382476.0833787</v>
      </c>
      <c r="Y558" s="22">
        <f t="shared" ca="1" si="215"/>
        <v>0.35045110057485651</v>
      </c>
      <c r="Z558" s="8">
        <f t="shared" ca="1" si="224"/>
        <v>1567578.8204790186</v>
      </c>
      <c r="AA558" s="12">
        <f t="shared" ca="1" si="225"/>
        <v>1.1428281613311717</v>
      </c>
      <c r="AB558" s="158">
        <f t="shared" si="227"/>
        <v>266200</v>
      </c>
      <c r="AC558" s="160">
        <f t="shared" si="228"/>
        <v>1.3380000000000546E-2</v>
      </c>
      <c r="AD558" s="162">
        <f t="shared" ca="1" si="229"/>
        <v>0.87721658491683396</v>
      </c>
      <c r="AE558" s="162">
        <f t="shared" ca="1" si="230"/>
        <v>0.69159025513023908</v>
      </c>
      <c r="AF558" s="85">
        <v>5.9363782363144153E-4</v>
      </c>
      <c r="AG558" s="85">
        <v>9.0833978915451381E-3</v>
      </c>
      <c r="AH558" s="85">
        <v>6.1992631002180274E-4</v>
      </c>
    </row>
    <row r="559" spans="1:34">
      <c r="A559" s="7">
        <f t="shared" si="207"/>
        <v>44466</v>
      </c>
      <c r="B559" s="8">
        <f t="shared" ca="1" si="216"/>
        <v>31118986.890493404</v>
      </c>
      <c r="C559" s="144">
        <f t="shared" si="208"/>
        <v>0</v>
      </c>
      <c r="D559" s="136"/>
      <c r="E559" s="136"/>
      <c r="F559" s="78">
        <f ca="1">IF(AD558&gt;1,S$2,T$2)</f>
        <v>0.6</v>
      </c>
      <c r="G559" s="29">
        <f t="shared" ca="1" si="209"/>
        <v>220046.59705974019</v>
      </c>
      <c r="H559" s="8">
        <f t="shared" ca="1" si="217"/>
        <v>1562330.8391241552</v>
      </c>
      <c r="I559" s="8">
        <f t="shared" ca="1" si="218"/>
        <v>220944806.92250291</v>
      </c>
      <c r="J559" s="8">
        <f t="shared" ca="1" si="219"/>
        <v>13828.326472411785</v>
      </c>
      <c r="K559" s="12">
        <f t="shared" ca="1" si="220"/>
        <v>0.87612775143714128</v>
      </c>
      <c r="L559" s="48"/>
      <c r="M559" s="38">
        <f ca="1">IF(AND(I$2&gt;0,R552&lt;F552),0,IF(AND(N559&gt;=L$6,I$2&gt;0),0,IF(OR(AND(N559&gt;=C$1,N559&lt;D$1),N559&gt;=E$1),0,1)))</f>
        <v>0</v>
      </c>
      <c r="N559" s="185">
        <f t="shared" si="231"/>
        <v>44466</v>
      </c>
      <c r="O559" s="11">
        <f t="shared" ca="1" si="210"/>
        <v>0.64983766741912619</v>
      </c>
      <c r="P559" s="11" t="str">
        <f t="shared" si="211"/>
        <v/>
      </c>
      <c r="Q559" s="11">
        <f t="shared" ca="1" si="221"/>
        <v>1</v>
      </c>
      <c r="R559" s="32">
        <f t="shared" ca="1" si="222"/>
        <v>1.1022972122880493E-2</v>
      </c>
      <c r="S559" s="32">
        <v>4.9477650790061647E-4</v>
      </c>
      <c r="T559" s="32">
        <f t="shared" ca="1" si="212"/>
        <v>4.595090703306339E-3</v>
      </c>
      <c r="U559" s="32">
        <f t="shared" si="213"/>
        <v>0.14084507042253522</v>
      </c>
      <c r="V559" s="32">
        <f t="shared" si="223"/>
        <v>1</v>
      </c>
      <c r="W559" s="8">
        <f t="shared" ca="1" si="214"/>
        <v>103090.59590703103</v>
      </c>
      <c r="X559" s="8">
        <f t="shared" ca="1" si="226"/>
        <v>219485566.67928573</v>
      </c>
      <c r="Y559" s="22">
        <f t="shared" ca="1" si="215"/>
        <v>0.35016233258087381</v>
      </c>
      <c r="Z559" s="8">
        <f t="shared" ca="1" si="224"/>
        <v>1562330.8391241552</v>
      </c>
      <c r="AA559" s="12">
        <f t="shared" ca="1" si="225"/>
        <v>1.1428281613311717</v>
      </c>
      <c r="AB559" s="158">
        <f t="shared" si="227"/>
        <v>266500</v>
      </c>
      <c r="AC559" s="160">
        <f t="shared" si="228"/>
        <v>1.3350000000000545E-2</v>
      </c>
      <c r="AD559" s="162">
        <f t="shared" ca="1" si="229"/>
        <v>0.87649020344150541</v>
      </c>
      <c r="AE559" s="162">
        <f t="shared" ca="1" si="230"/>
        <v>0.69159025513023908</v>
      </c>
      <c r="AF559" s="85">
        <v>5.9360795974118205E-4</v>
      </c>
      <c r="AG559" s="85">
        <v>9.0800513542421604E-3</v>
      </c>
      <c r="AH559" s="85">
        <v>6.1990073828445988E-4</v>
      </c>
    </row>
    <row r="560" spans="1:34">
      <c r="A560" s="7">
        <f t="shared" si="207"/>
        <v>44467</v>
      </c>
      <c r="B560" s="8">
        <f t="shared" ca="1" si="216"/>
        <v>31132757.528371502</v>
      </c>
      <c r="C560" s="144">
        <f t="shared" si="208"/>
        <v>0</v>
      </c>
      <c r="D560" s="136"/>
      <c r="E560" s="136"/>
      <c r="F560" s="78">
        <f ca="1">IF(AD559&gt;1,0,IF(AE559&gt;=1,U$2,T$2))</f>
        <v>0.6</v>
      </c>
      <c r="G560" s="29">
        <f t="shared" ca="1" si="209"/>
        <v>219297.43269740933</v>
      </c>
      <c r="H560" s="8">
        <f t="shared" ca="1" si="217"/>
        <v>1557011.7721516062</v>
      </c>
      <c r="I560" s="8">
        <f t="shared" ca="1" si="218"/>
        <v>221042578.45143738</v>
      </c>
      <c r="J560" s="8">
        <f t="shared" ca="1" si="219"/>
        <v>13770.63787809606</v>
      </c>
      <c r="K560" s="12">
        <f t="shared" ca="1" si="220"/>
        <v>0.87540583145218454</v>
      </c>
      <c r="L560" s="48"/>
      <c r="M560" s="38">
        <f ca="1">IF(AND(I$2&gt;0,R553&lt;F553-0.02),0,IF(AND(N560&gt;=L$7,I$2&gt;0),0,IF(OR(AND(N560&gt;=C$1,N560&lt;D$1),N560&gt;=E$1),0,1)))</f>
        <v>0</v>
      </c>
      <c r="N560" s="185">
        <f t="shared" si="231"/>
        <v>44467</v>
      </c>
      <c r="O560" s="11">
        <f t="shared" ca="1" si="210"/>
        <v>0.65012523073952166</v>
      </c>
      <c r="P560" s="11" t="str">
        <f t="shared" si="211"/>
        <v/>
      </c>
      <c r="Q560" s="11">
        <f t="shared" ca="1" si="221"/>
        <v>1</v>
      </c>
      <c r="R560" s="32">
        <f t="shared" ca="1" si="222"/>
        <v>1.0948432546962561E-2</v>
      </c>
      <c r="S560" s="32">
        <v>4.9476640372672469E-4</v>
      </c>
      <c r="T560" s="32">
        <f t="shared" ca="1" si="212"/>
        <v>4.5794463886811949E-3</v>
      </c>
      <c r="U560" s="32">
        <f t="shared" si="213"/>
        <v>0.14084507042253522</v>
      </c>
      <c r="V560" s="32">
        <f t="shared" si="223"/>
        <v>1</v>
      </c>
      <c r="W560" s="8">
        <f t="shared" ca="1" si="214"/>
        <v>102745.65486336387</v>
      </c>
      <c r="X560" s="8">
        <f t="shared" ca="1" si="226"/>
        <v>219588312.33414909</v>
      </c>
      <c r="Y560" s="22">
        <f t="shared" ca="1" si="215"/>
        <v>0.34987476926047834</v>
      </c>
      <c r="Z560" s="8">
        <f t="shared" ca="1" si="224"/>
        <v>1557011.7721516062</v>
      </c>
      <c r="AA560" s="12">
        <f t="shared" ca="1" si="225"/>
        <v>1.1428281613311717</v>
      </c>
      <c r="AB560" s="158">
        <f t="shared" si="227"/>
        <v>266800</v>
      </c>
      <c r="AC560" s="160">
        <f t="shared" si="228"/>
        <v>1.3320000000000545E-2</v>
      </c>
      <c r="AD560" s="162">
        <f t="shared" ca="1" si="229"/>
        <v>0.87576679144466296</v>
      </c>
      <c r="AE560" s="162">
        <f t="shared" ca="1" si="230"/>
        <v>0.69159025513023908</v>
      </c>
      <c r="AF560" s="85">
        <v>5.9357810353582519E-4</v>
      </c>
      <c r="AG560" s="85">
        <v>9.0767122151438704E-3</v>
      </c>
      <c r="AH560" s="85">
        <v>6.1987517207793359E-4</v>
      </c>
    </row>
    <row r="561" spans="1:34">
      <c r="A561" s="7">
        <f t="shared" si="207"/>
        <v>44468</v>
      </c>
      <c r="B561" s="8">
        <f t="shared" ca="1" si="216"/>
        <v>31146469.974900488</v>
      </c>
      <c r="C561" s="144">
        <f t="shared" si="208"/>
        <v>0</v>
      </c>
      <c r="D561" s="136"/>
      <c r="E561" s="136"/>
      <c r="F561" s="78">
        <f ca="1">IF(AD560&gt;1,S$2,T$2)</f>
        <v>0.6</v>
      </c>
      <c r="G561" s="29">
        <f t="shared" ca="1" si="209"/>
        <v>218538.66023155543</v>
      </c>
      <c r="H561" s="8">
        <f t="shared" ca="1" si="217"/>
        <v>1551624.4876440435</v>
      </c>
      <c r="I561" s="8">
        <f t="shared" ca="1" si="218"/>
        <v>221139936.8217932</v>
      </c>
      <c r="J561" s="8">
        <f t="shared" ca="1" si="219"/>
        <v>13712.446528986078</v>
      </c>
      <c r="K561" s="12">
        <f t="shared" ca="1" si="220"/>
        <v>0.87468692315119578</v>
      </c>
      <c r="L561" s="48"/>
      <c r="M561" s="38">
        <f ca="1">IF(AND(I$2&gt;0,R554&lt;F554-0.04),0,IF(AND(N561&gt;=L$8,I$2&gt;0),0,IF(OR(AND(N561&gt;=C$1,N561&lt;D$1),N561&gt;=E$1),0,1)))</f>
        <v>0</v>
      </c>
      <c r="N561" s="185">
        <f t="shared" si="231"/>
        <v>44468</v>
      </c>
      <c r="O561" s="11">
        <f t="shared" ca="1" si="210"/>
        <v>0.65041157888762702</v>
      </c>
      <c r="P561" s="11" t="str">
        <f t="shared" si="211"/>
        <v/>
      </c>
      <c r="Q561" s="11">
        <f t="shared" ca="1" si="221"/>
        <v>1</v>
      </c>
      <c r="R561" s="32">
        <f t="shared" ca="1" si="222"/>
        <v>1.0873750634509512E-2</v>
      </c>
      <c r="S561" s="32">
        <v>4.9475630106555644E-4</v>
      </c>
      <c r="T561" s="32">
        <f t="shared" ca="1" si="212"/>
        <v>4.5636014342471864E-3</v>
      </c>
      <c r="U561" s="32">
        <f t="shared" si="213"/>
        <v>0.14084507042253522</v>
      </c>
      <c r="V561" s="32">
        <f t="shared" si="223"/>
        <v>1</v>
      </c>
      <c r="W561" s="8">
        <f t="shared" ca="1" si="214"/>
        <v>102394.49113777974</v>
      </c>
      <c r="X561" s="8">
        <f t="shared" ca="1" si="226"/>
        <v>219690706.82528687</v>
      </c>
      <c r="Y561" s="22">
        <f t="shared" ca="1" si="215"/>
        <v>0.34958842111237298</v>
      </c>
      <c r="Z561" s="8">
        <f t="shared" ca="1" si="224"/>
        <v>1551624.4876440435</v>
      </c>
      <c r="AA561" s="12">
        <f t="shared" ca="1" si="225"/>
        <v>1.1428281613311717</v>
      </c>
      <c r="AB561" s="158">
        <f t="shared" si="227"/>
        <v>267100</v>
      </c>
      <c r="AC561" s="160">
        <f t="shared" si="228"/>
        <v>1.3290000000000544E-2</v>
      </c>
      <c r="AD561" s="162">
        <f t="shared" ca="1" si="229"/>
        <v>0.8750463773016901</v>
      </c>
      <c r="AE561" s="162">
        <f t="shared" ca="1" si="230"/>
        <v>0.69159025513023908</v>
      </c>
      <c r="AF561" s="85">
        <v>5.9354825501229682E-4</v>
      </c>
      <c r="AG561" s="85">
        <v>9.0733804495034178E-3</v>
      </c>
      <c r="AH561" s="85">
        <v>6.1984961140037413E-4</v>
      </c>
    </row>
    <row r="562" spans="1:34">
      <c r="A562" s="7">
        <f t="shared" si="207"/>
        <v>44469</v>
      </c>
      <c r="B562" s="8">
        <f t="shared" ca="1" si="216"/>
        <v>31160123.754065312</v>
      </c>
      <c r="C562" s="144">
        <f t="shared" si="208"/>
        <v>0</v>
      </c>
      <c r="D562" s="136"/>
      <c r="E562" s="136"/>
      <c r="F562" s="78">
        <f ca="1">IF(AD561&gt;1,0,IF(AE561&gt;=1,U$2,T$2))</f>
        <v>0.6</v>
      </c>
      <c r="G562" s="29">
        <f t="shared" ca="1" si="209"/>
        <v>217770.68008119831</v>
      </c>
      <c r="H562" s="8">
        <f t="shared" ca="1" si="217"/>
        <v>1546171.828576508</v>
      </c>
      <c r="I562" s="8">
        <f t="shared" ca="1" si="218"/>
        <v>221236878.65386343</v>
      </c>
      <c r="J562" s="8">
        <f t="shared" ca="1" si="219"/>
        <v>13653.779164823129</v>
      </c>
      <c r="K562" s="12">
        <f t="shared" ca="1" si="220"/>
        <v>0.87397105278093246</v>
      </c>
      <c r="L562" s="48"/>
      <c r="M562" s="38">
        <f ca="1">IF(AND(I$2&gt;0,R555&lt;F555-0.06),0,IF(AND(N562&gt;=L$9,I$2&gt;0),0,IF(OR(AND(N562&gt;=C$1,N562&lt;D$1),N562&gt;=E$1),0,1)))</f>
        <v>0</v>
      </c>
      <c r="N562" s="185">
        <f t="shared" si="231"/>
        <v>44469</v>
      </c>
      <c r="O562" s="11">
        <f t="shared" ca="1" si="210"/>
        <v>0.65069670192312778</v>
      </c>
      <c r="P562" s="11" t="str">
        <f t="shared" si="211"/>
        <v/>
      </c>
      <c r="Q562" s="11">
        <f t="shared" ca="1" si="221"/>
        <v>1</v>
      </c>
      <c r="R562" s="32">
        <f t="shared" ca="1" si="222"/>
        <v>1.0798949954662709E-2</v>
      </c>
      <c r="S562" s="32">
        <v>4.9474619991678669E-4</v>
      </c>
      <c r="T562" s="32">
        <f t="shared" ca="1" si="212"/>
        <v>4.5475642016956121E-3</v>
      </c>
      <c r="U562" s="32">
        <f t="shared" si="213"/>
        <v>0.14084507042253522</v>
      </c>
      <c r="V562" s="32">
        <f t="shared" si="223"/>
        <v>1</v>
      </c>
      <c r="W562" s="8">
        <f t="shared" ca="1" si="214"/>
        <v>102037.31854599608</v>
      </c>
      <c r="X562" s="8">
        <f t="shared" ca="1" si="226"/>
        <v>219792744.14383286</v>
      </c>
      <c r="Y562" s="22">
        <f t="shared" ca="1" si="215"/>
        <v>0.34930329807687222</v>
      </c>
      <c r="Z562" s="8">
        <f t="shared" ca="1" si="224"/>
        <v>1546171.828576508</v>
      </c>
      <c r="AA562" s="12">
        <f t="shared" ca="1" si="225"/>
        <v>1.1428281613311717</v>
      </c>
      <c r="AB562" s="158">
        <f t="shared" si="227"/>
        <v>267400</v>
      </c>
      <c r="AC562" s="160">
        <f t="shared" si="228"/>
        <v>1.3260000000000544E-2</v>
      </c>
      <c r="AD562" s="162">
        <f t="shared" ca="1" si="229"/>
        <v>0.87432898796606406</v>
      </c>
      <c r="AE562" s="162">
        <f t="shared" ca="1" si="230"/>
        <v>0.69159025513023908</v>
      </c>
      <c r="AF562" s="85">
        <v>5.9351841416752473E-4</v>
      </c>
      <c r="AG562" s="85">
        <v>9.0700560326890823E-3</v>
      </c>
      <c r="AH562" s="85">
        <v>6.1982405624993293E-4</v>
      </c>
    </row>
    <row r="563" spans="1:34">
      <c r="A563" s="7">
        <f t="shared" ref="A563:A626" si="232">A562+1</f>
        <v>44470</v>
      </c>
      <c r="B563" s="8">
        <f t="shared" ca="1" si="216"/>
        <v>31173718.41624641</v>
      </c>
      <c r="C563" s="144">
        <f t="shared" si="208"/>
        <v>0</v>
      </c>
      <c r="D563" s="136"/>
      <c r="E563" s="136"/>
      <c r="F563" s="78">
        <f ca="1">IF(AD562&gt;1,S$2,T$2)</f>
        <v>0.6</v>
      </c>
      <c r="G563" s="29">
        <f t="shared" ca="1" si="209"/>
        <v>216993.88894595974</v>
      </c>
      <c r="H563" s="8">
        <f t="shared" ca="1" si="217"/>
        <v>1540656.6115163141</v>
      </c>
      <c r="I563" s="8">
        <f t="shared" ca="1" si="218"/>
        <v>221333400.75534922</v>
      </c>
      <c r="J563" s="8">
        <f t="shared" ca="1" si="219"/>
        <v>13594.662181098895</v>
      </c>
      <c r="K563" s="12">
        <f t="shared" ca="1" si="220"/>
        <v>0.87325824519218054</v>
      </c>
      <c r="L563" s="48"/>
      <c r="M563" s="39">
        <f ca="1">IF(AND(I$2&gt;0,R556&lt;F556-0.1),0,IF(AND(N563&gt;=L$10,I$2&gt;0),0,IF(OR(AND(N563&gt;=C$1,N563&lt;D$1),N563&gt;=E$1),0,1)))</f>
        <v>0</v>
      </c>
      <c r="N563" s="185">
        <f t="shared" si="231"/>
        <v>44470</v>
      </c>
      <c r="O563" s="11">
        <f t="shared" ca="1" si="210"/>
        <v>0.65098059045690948</v>
      </c>
      <c r="P563" s="11" t="str">
        <f t="shared" si="211"/>
        <v/>
      </c>
      <c r="Q563" s="11">
        <f t="shared" ca="1" si="221"/>
        <v>1</v>
      </c>
      <c r="R563" s="32">
        <f t="shared" ca="1" si="222"/>
        <v>1.072405360760241E-2</v>
      </c>
      <c r="S563" s="32">
        <v>4.9473610028009083E-4</v>
      </c>
      <c r="T563" s="32">
        <f t="shared" ca="1" si="212"/>
        <v>4.5313429750479823E-3</v>
      </c>
      <c r="U563" s="32">
        <f t="shared" si="213"/>
        <v>0.14084507042253522</v>
      </c>
      <c r="V563" s="32">
        <f t="shared" si="223"/>
        <v>1</v>
      </c>
      <c r="W563" s="8">
        <f t="shared" ca="1" si="214"/>
        <v>101674.34965165879</v>
      </c>
      <c r="X563" s="8">
        <f t="shared" ca="1" si="226"/>
        <v>219894418.49348453</v>
      </c>
      <c r="Y563" s="22">
        <f t="shared" ca="1" si="215"/>
        <v>0.34901940954309052</v>
      </c>
      <c r="Z563" s="8">
        <f t="shared" ca="1" si="224"/>
        <v>1540656.6115163141</v>
      </c>
      <c r="AA563" s="12">
        <f t="shared" ca="1" si="225"/>
        <v>1.1428281613311717</v>
      </c>
      <c r="AB563" s="158">
        <f t="shared" si="227"/>
        <v>267700</v>
      </c>
      <c r="AC563" s="160">
        <f t="shared" si="228"/>
        <v>1.3230000000000543E-2</v>
      </c>
      <c r="AD563" s="162">
        <f t="shared" ca="1" si="229"/>
        <v>0.8736146489865565</v>
      </c>
      <c r="AE563" s="162">
        <f t="shared" ca="1" si="230"/>
        <v>0.69159025513023908</v>
      </c>
      <c r="AF563" s="85">
        <v>5.9348858099843814E-4</v>
      </c>
      <c r="AG563" s="85">
        <v>9.0667389401835885E-3</v>
      </c>
      <c r="AH563" s="85">
        <v>6.1979850662476196E-4</v>
      </c>
    </row>
    <row r="564" spans="1:34">
      <c r="A564" s="7">
        <f t="shared" si="232"/>
        <v>44471</v>
      </c>
      <c r="B564" s="8">
        <f t="shared" ca="1" si="216"/>
        <v>31187253.537866294</v>
      </c>
      <c r="C564" s="144">
        <f t="shared" si="208"/>
        <v>0</v>
      </c>
      <c r="D564" s="136"/>
      <c r="E564" s="136"/>
      <c r="F564" s="78">
        <f ca="1">IF(AD563&gt;1,0,IF(AE563&gt;=1,U$2,T$2))</f>
        <v>0.6</v>
      </c>
      <c r="G564" s="29">
        <f t="shared" ca="1" si="209"/>
        <v>216208.67962899036</v>
      </c>
      <c r="H564" s="8">
        <f t="shared" ca="1" si="217"/>
        <v>1535081.6253658314</v>
      </c>
      <c r="I564" s="8">
        <f t="shared" ca="1" si="218"/>
        <v>221429500.11885041</v>
      </c>
      <c r="J564" s="8">
        <f t="shared" ca="1" si="219"/>
        <v>13535.121619883981</v>
      </c>
      <c r="K564" s="12">
        <f t="shared" ca="1" si="220"/>
        <v>0.8725485238577263</v>
      </c>
      <c r="L564" s="48"/>
      <c r="M564" s="47">
        <f ca="1">IF(AND(I$2&gt;0,R557&lt;F557-0.12),0,IF(AND(N564&gt;=L$4,I$2&gt;0),0,IF(OR(AND(N564&gt;=C$1,N564&lt;D$1),N564&gt;=E$1),0,1)))</f>
        <v>0</v>
      </c>
      <c r="N564" s="185">
        <f t="shared" si="231"/>
        <v>44471</v>
      </c>
      <c r="O564" s="11">
        <f t="shared" ca="1" si="210"/>
        <v>0.65126323564367772</v>
      </c>
      <c r="P564" s="11" t="str">
        <f t="shared" si="211"/>
        <v/>
      </c>
      <c r="Q564" s="11">
        <f t="shared" ca="1" si="221"/>
        <v>1</v>
      </c>
      <c r="R564" s="32">
        <f t="shared" ca="1" si="222"/>
        <v>1.0649084220532798E-2</v>
      </c>
      <c r="S564" s="32">
        <v>4.9472600215514392E-4</v>
      </c>
      <c r="T564" s="32">
        <f t="shared" ca="1" si="212"/>
        <v>4.5149459569583279E-3</v>
      </c>
      <c r="U564" s="32">
        <f t="shared" si="213"/>
        <v>0.14084507042253522</v>
      </c>
      <c r="V564" s="32">
        <f t="shared" si="223"/>
        <v>1</v>
      </c>
      <c r="W564" s="8">
        <f t="shared" ca="1" si="214"/>
        <v>101305.79566282066</v>
      </c>
      <c r="X564" s="8">
        <f t="shared" ca="1" si="226"/>
        <v>219995724.28914735</v>
      </c>
      <c r="Y564" s="22">
        <f t="shared" ca="1" si="215"/>
        <v>0.34873676435632228</v>
      </c>
      <c r="Z564" s="8">
        <f t="shared" ca="1" si="224"/>
        <v>1535081.6253658314</v>
      </c>
      <c r="AA564" s="12">
        <f t="shared" ca="1" si="225"/>
        <v>1.1428281613311717</v>
      </c>
      <c r="AB564" s="158">
        <f t="shared" si="227"/>
        <v>268000</v>
      </c>
      <c r="AC564" s="160">
        <f t="shared" si="228"/>
        <v>1.3200000000000543E-2</v>
      </c>
      <c r="AD564" s="162">
        <f t="shared" ca="1" si="229"/>
        <v>0.87290338452495342</v>
      </c>
      <c r="AE564" s="162">
        <f t="shared" ca="1" si="230"/>
        <v>0.69159025513023908</v>
      </c>
      <c r="AF564" s="85">
        <v>5.93458755501968E-4</v>
      </c>
      <c r="AG564" s="85">
        <v>9.063429147583426E-3</v>
      </c>
      <c r="AH564" s="85">
        <v>6.1977296252301473E-4</v>
      </c>
    </row>
    <row r="565" spans="1:34">
      <c r="A565" s="7">
        <f t="shared" si="232"/>
        <v>44472</v>
      </c>
      <c r="B565" s="8">
        <f t="shared" ca="1" si="216"/>
        <v>31200728.7210274</v>
      </c>
      <c r="C565" s="144">
        <f t="shared" si="208"/>
        <v>0</v>
      </c>
      <c r="D565" s="136"/>
      <c r="E565" s="136"/>
      <c r="F565" s="78">
        <f ca="1">IF(AD564&gt;1,0,IF(AE564&gt;=1,U$2,T$2))</f>
        <v>0.6</v>
      </c>
      <c r="G565" s="29">
        <f t="shared" ca="1" si="209"/>
        <v>215415.44086575683</v>
      </c>
      <c r="H565" s="8">
        <f t="shared" ca="1" si="217"/>
        <v>1529449.6301468734</v>
      </c>
      <c r="I565" s="8">
        <f t="shared" ca="1" si="218"/>
        <v>221525173.91929427</v>
      </c>
      <c r="J565" s="8">
        <f t="shared" ca="1" si="219"/>
        <v>13475.183161107399</v>
      </c>
      <c r="K565" s="12">
        <f t="shared" ca="1" si="220"/>
        <v>0.87184191089080576</v>
      </c>
      <c r="L565" s="48"/>
      <c r="M565" s="46">
        <f ca="1">IF(AND(I$2&gt;0,R558&lt;F558-0.12),0,IF(AND(N565&gt;=L$5,I$2&gt;0),0,IF(OR(AND(N565&gt;=C$1,N565&lt;D$1),N565&gt;=E$1),0,1)))</f>
        <v>0</v>
      </c>
      <c r="N565" s="185">
        <f t="shared" si="231"/>
        <v>44472</v>
      </c>
      <c r="O565" s="11">
        <f t="shared" ca="1" si="210"/>
        <v>0.65154462917439493</v>
      </c>
      <c r="P565" s="11" t="str">
        <f t="shared" si="211"/>
        <v/>
      </c>
      <c r="Q565" s="11">
        <f t="shared" ca="1" si="221"/>
        <v>1</v>
      </c>
      <c r="R565" s="32">
        <f t="shared" ca="1" si="222"/>
        <v>1.0574063944100388E-2</v>
      </c>
      <c r="S565" s="32">
        <v>4.9471590554162157E-4</v>
      </c>
      <c r="T565" s="32">
        <f t="shared" ca="1" si="212"/>
        <v>4.4983812651378631E-3</v>
      </c>
      <c r="U565" s="32">
        <f t="shared" si="213"/>
        <v>0.14084507042253522</v>
      </c>
      <c r="V565" s="32">
        <f t="shared" si="223"/>
        <v>1</v>
      </c>
      <c r="W565" s="8">
        <f t="shared" ca="1" si="214"/>
        <v>100931.86633057339</v>
      </c>
      <c r="X565" s="8">
        <f t="shared" ca="1" si="226"/>
        <v>220096656.15547791</v>
      </c>
      <c r="Y565" s="22">
        <f t="shared" ca="1" si="215"/>
        <v>0.34845537082560507</v>
      </c>
      <c r="Z565" s="8">
        <f t="shared" ca="1" si="224"/>
        <v>1529449.6301468734</v>
      </c>
      <c r="AA565" s="12">
        <f t="shared" ca="1" si="225"/>
        <v>1.1428281613311717</v>
      </c>
      <c r="AB565" s="158">
        <f t="shared" si="227"/>
        <v>268300</v>
      </c>
      <c r="AC565" s="160">
        <f t="shared" si="228"/>
        <v>1.3170000000000542E-2</v>
      </c>
      <c r="AD565" s="162">
        <f t="shared" ca="1" si="229"/>
        <v>0.87219521737426597</v>
      </c>
      <c r="AE565" s="162">
        <f t="shared" ca="1" si="230"/>
        <v>0.69159025513023908</v>
      </c>
      <c r="AF565" s="85">
        <v>5.9342893767504721E-4</v>
      </c>
      <c r="AG565" s="85">
        <v>9.0601266305981604E-3</v>
      </c>
      <c r="AH565" s="85">
        <v>6.1974742394284483E-4</v>
      </c>
    </row>
    <row r="566" spans="1:34">
      <c r="A566" s="7">
        <f t="shared" si="232"/>
        <v>44473</v>
      </c>
      <c r="B566" s="8">
        <f t="shared" ca="1" si="216"/>
        <v>31214143.593141671</v>
      </c>
      <c r="C566" s="144">
        <f t="shared" si="208"/>
        <v>0</v>
      </c>
      <c r="D566" s="136"/>
      <c r="E566" s="136"/>
      <c r="F566" s="78">
        <f ca="1">IF(AD565&gt;1,S$2,T$2)</f>
        <v>0.6</v>
      </c>
      <c r="G566" s="29">
        <f t="shared" ca="1" si="209"/>
        <v>214614.55715881981</v>
      </c>
      <c r="H566" s="8">
        <f t="shared" ca="1" si="217"/>
        <v>1523763.3558276205</v>
      </c>
      <c r="I566" s="8">
        <f t="shared" ca="1" si="218"/>
        <v>221620419.5113056</v>
      </c>
      <c r="J566" s="8">
        <f t="shared" ca="1" si="219"/>
        <v>13414.872114270485</v>
      </c>
      <c r="K566" s="12">
        <f t="shared" ca="1" si="220"/>
        <v>0.87113842706401268</v>
      </c>
      <c r="L566" s="48"/>
      <c r="M566" s="38">
        <f ca="1">IF(AND(I$2&gt;0,R559&lt;F559),0,IF(AND(N566&gt;=L$6,I$2&gt;0),0,IF(OR(AND(N566&gt;=C$1,N566&lt;D$1),N566&gt;=E$1),0,1)))</f>
        <v>0</v>
      </c>
      <c r="N566" s="185">
        <f t="shared" si="231"/>
        <v>44473</v>
      </c>
      <c r="O566" s="11">
        <f t="shared" ca="1" si="210"/>
        <v>0.65182476326854588</v>
      </c>
      <c r="P566" s="11" t="str">
        <f t="shared" si="211"/>
        <v/>
      </c>
      <c r="Q566" s="11">
        <f t="shared" ca="1" si="221"/>
        <v>1</v>
      </c>
      <c r="R566" s="32">
        <f t="shared" ca="1" si="222"/>
        <v>1.0499014449244263E-2</v>
      </c>
      <c r="S566" s="32">
        <v>4.9470581043919916E-4</v>
      </c>
      <c r="T566" s="32">
        <f t="shared" ca="1" si="212"/>
        <v>4.4816569289047661E-3</v>
      </c>
      <c r="U566" s="32">
        <f t="shared" si="213"/>
        <v>0.14084507042253522</v>
      </c>
      <c r="V566" s="32">
        <f t="shared" si="223"/>
        <v>1</v>
      </c>
      <c r="W566" s="8">
        <f t="shared" ca="1" si="214"/>
        <v>100552.76984822629</v>
      </c>
      <c r="X566" s="8">
        <f t="shared" ca="1" si="226"/>
        <v>220197208.92532614</v>
      </c>
      <c r="Y566" s="22">
        <f t="shared" ca="1" si="215"/>
        <v>0.34817523673145412</v>
      </c>
      <c r="Z566" s="8">
        <f t="shared" ca="1" si="224"/>
        <v>1523763.3558276205</v>
      </c>
      <c r="AA566" s="12">
        <f t="shared" ca="1" si="225"/>
        <v>1.1428281613311717</v>
      </c>
      <c r="AB566" s="158">
        <f t="shared" si="227"/>
        <v>268600</v>
      </c>
      <c r="AC566" s="160">
        <f t="shared" si="228"/>
        <v>1.3140000000000542E-2</v>
      </c>
      <c r="AD566" s="162">
        <f t="shared" ca="1" si="229"/>
        <v>0.87149016897740927</v>
      </c>
      <c r="AE566" s="162">
        <f t="shared" ca="1" si="230"/>
        <v>0.69159025513023908</v>
      </c>
      <c r="AF566" s="85">
        <v>5.9339912751461019E-4</v>
      </c>
      <c r="AG566" s="85">
        <v>9.0568313650497591E-3</v>
      </c>
      <c r="AH566" s="85">
        <v>6.1972189088240718E-4</v>
      </c>
    </row>
    <row r="567" spans="1:34">
      <c r="A567" s="7">
        <f t="shared" si="232"/>
        <v>44474</v>
      </c>
      <c r="B567" s="8">
        <f t="shared" ca="1" si="216"/>
        <v>31227497.806552269</v>
      </c>
      <c r="C567" s="144">
        <f t="shared" si="208"/>
        <v>0</v>
      </c>
      <c r="D567" s="136"/>
      <c r="E567" s="136"/>
      <c r="F567" s="78">
        <f ca="1">IF(AD566&gt;1,0,IF(AE566&gt;=1,U$2,T$2))</f>
        <v>0.6</v>
      </c>
      <c r="G567" s="29">
        <f t="shared" ca="1" si="209"/>
        <v>213806.40861896353</v>
      </c>
      <c r="H567" s="8">
        <f t="shared" ca="1" si="217"/>
        <v>1518025.501194641</v>
      </c>
      <c r="I567" s="8">
        <f t="shared" ca="1" si="218"/>
        <v>221715234.42652085</v>
      </c>
      <c r="J567" s="8">
        <f t="shared" ca="1" si="219"/>
        <v>13354.213410598137</v>
      </c>
      <c r="K567" s="12">
        <f t="shared" ca="1" si="220"/>
        <v>0.8704380918286353</v>
      </c>
      <c r="L567" s="48"/>
      <c r="M567" s="38">
        <f ca="1">IF(AND(I$2&gt;0,R560&lt;F560-0.02),0,IF(AND(N567&gt;=L$7,I$2&gt;0),0,IF(OR(AND(N567&gt;=C$1,N567&lt;D$1),N567&gt;=E$1),0,1)))</f>
        <v>0</v>
      </c>
      <c r="N567" s="185">
        <f t="shared" si="231"/>
        <v>44474</v>
      </c>
      <c r="O567" s="11">
        <f t="shared" ca="1" si="210"/>
        <v>0.65210363066623778</v>
      </c>
      <c r="P567" s="11" t="str">
        <f t="shared" si="211"/>
        <v/>
      </c>
      <c r="Q567" s="11">
        <f t="shared" ca="1" si="221"/>
        <v>1</v>
      </c>
      <c r="R567" s="32">
        <f t="shared" ca="1" si="222"/>
        <v>1.0423956924487644E-2</v>
      </c>
      <c r="S567" s="32">
        <v>4.946957168475522E-4</v>
      </c>
      <c r="T567" s="32">
        <f t="shared" ca="1" si="212"/>
        <v>4.4647808858665908E-3</v>
      </c>
      <c r="U567" s="32">
        <f t="shared" si="213"/>
        <v>0.14084507042253522</v>
      </c>
      <c r="V567" s="32">
        <f t="shared" si="223"/>
        <v>1</v>
      </c>
      <c r="W567" s="8">
        <f t="shared" ca="1" si="214"/>
        <v>100168.71275022802</v>
      </c>
      <c r="X567" s="8">
        <f t="shared" ca="1" si="226"/>
        <v>220297377.63807636</v>
      </c>
      <c r="Y567" s="22">
        <f t="shared" ca="1" si="215"/>
        <v>0.34789636933376222</v>
      </c>
      <c r="Z567" s="8">
        <f t="shared" ca="1" si="224"/>
        <v>1518025.501194641</v>
      </c>
      <c r="AA567" s="12">
        <f t="shared" ca="1" si="225"/>
        <v>1.1428281613311717</v>
      </c>
      <c r="AB567" s="158">
        <f t="shared" si="227"/>
        <v>268900</v>
      </c>
      <c r="AC567" s="160">
        <f t="shared" si="228"/>
        <v>1.3110000000000541E-2</v>
      </c>
      <c r="AD567" s="162">
        <f t="shared" ca="1" si="229"/>
        <v>0.87078825944632399</v>
      </c>
      <c r="AE567" s="162">
        <f t="shared" ca="1" si="230"/>
        <v>0.69159025513023908</v>
      </c>
      <c r="AF567" s="85">
        <v>5.9336932501759287E-4</v>
      </c>
      <c r="AG567" s="85">
        <v>9.053543326871933E-3</v>
      </c>
      <c r="AH567" s="85">
        <v>6.1969636333985732E-4</v>
      </c>
    </row>
    <row r="568" spans="1:34">
      <c r="A568" s="7">
        <f t="shared" si="232"/>
        <v>44475</v>
      </c>
      <c r="B568" s="8">
        <f t="shared" ca="1" si="216"/>
        <v>31240791.038147911</v>
      </c>
      <c r="C568" s="144">
        <f t="shared" si="208"/>
        <v>0</v>
      </c>
      <c r="D568" s="136"/>
      <c r="E568" s="136"/>
      <c r="F568" s="78">
        <f ca="1">IF(AD567&gt;1,S$2,T$2)</f>
        <v>0.6</v>
      </c>
      <c r="G568" s="29">
        <f t="shared" ca="1" si="209"/>
        <v>212991.37081316751</v>
      </c>
      <c r="H568" s="8">
        <f t="shared" ca="1" si="217"/>
        <v>1512238.7327734893</v>
      </c>
      <c r="I568" s="8">
        <f t="shared" ca="1" si="218"/>
        <v>221809616.37084994</v>
      </c>
      <c r="J568" s="8">
        <f t="shared" ca="1" si="219"/>
        <v>13293.231595644578</v>
      </c>
      <c r="K568" s="12">
        <f t="shared" ca="1" si="220"/>
        <v>0.86974092333440556</v>
      </c>
      <c r="L568" s="48"/>
      <c r="M568" s="38">
        <f ca="1">IF(AND(I$2&gt;0,R561&lt;F561-0.04),0,IF(AND(N568&gt;=L$8,I$2&gt;0),0,IF(OR(AND(N568&gt;=C$1,N568&lt;D$1),N568&gt;=E$1),0,1)))</f>
        <v>0</v>
      </c>
      <c r="N568" s="185">
        <f t="shared" si="231"/>
        <v>44475</v>
      </c>
      <c r="O568" s="11">
        <f t="shared" ca="1" si="210"/>
        <v>0.65238122462014692</v>
      </c>
      <c r="P568" s="11" t="str">
        <f t="shared" si="211"/>
        <v/>
      </c>
      <c r="Q568" s="11">
        <f t="shared" ca="1" si="221"/>
        <v>1</v>
      </c>
      <c r="R568" s="32">
        <f t="shared" ca="1" si="222"/>
        <v>1.0348912073686279E-2</v>
      </c>
      <c r="S568" s="32">
        <v>4.946856247663564E-4</v>
      </c>
      <c r="T568" s="32">
        <f t="shared" ca="1" si="212"/>
        <v>4.4477609787455571E-3</v>
      </c>
      <c r="U568" s="32">
        <f t="shared" si="213"/>
        <v>0.14084507042253522</v>
      </c>
      <c r="V568" s="32">
        <f t="shared" si="223"/>
        <v>1</v>
      </c>
      <c r="W568" s="8">
        <f t="shared" ca="1" si="214"/>
        <v>99779.899810866598</v>
      </c>
      <c r="X568" s="8">
        <f t="shared" ca="1" si="226"/>
        <v>220397157.53788725</v>
      </c>
      <c r="Y568" s="22">
        <f t="shared" ca="1" si="215"/>
        <v>0.34761877537985308</v>
      </c>
      <c r="Z568" s="8">
        <f t="shared" ca="1" si="224"/>
        <v>1512238.7327734893</v>
      </c>
      <c r="AA568" s="12">
        <f t="shared" ca="1" si="225"/>
        <v>1.1428281613311717</v>
      </c>
      <c r="AB568" s="158">
        <f t="shared" si="227"/>
        <v>269200</v>
      </c>
      <c r="AC568" s="160">
        <f t="shared" si="228"/>
        <v>1.3080000000000541E-2</v>
      </c>
      <c r="AD568" s="162">
        <f t="shared" ca="1" si="229"/>
        <v>0.87008950758152048</v>
      </c>
      <c r="AE568" s="162">
        <f t="shared" ca="1" si="230"/>
        <v>0.69159025513023908</v>
      </c>
      <c r="AF568" s="85">
        <v>5.9333953018093335E-4</v>
      </c>
      <c r="AG568" s="85">
        <v>9.0502624921094538E-3</v>
      </c>
      <c r="AH568" s="85">
        <v>6.19670841313352E-4</v>
      </c>
    </row>
    <row r="569" spans="1:34">
      <c r="A569" s="7">
        <f t="shared" si="232"/>
        <v>44476</v>
      </c>
      <c r="B569" s="8">
        <f t="shared" ca="1" si="216"/>
        <v>31254022.988970291</v>
      </c>
      <c r="C569" s="144">
        <f t="shared" si="208"/>
        <v>0</v>
      </c>
      <c r="D569" s="136"/>
      <c r="E569" s="136"/>
      <c r="F569" s="78">
        <f ca="1">IF(AD568&gt;1,0,IF(AE568&gt;=1,U$2,T$2))</f>
        <v>0.6</v>
      </c>
      <c r="G569" s="29">
        <f t="shared" ca="1" si="209"/>
        <v>212169.81461993145</v>
      </c>
      <c r="H569" s="8">
        <f t="shared" ca="1" si="217"/>
        <v>1506405.6838015132</v>
      </c>
      <c r="I569" s="8">
        <f t="shared" ca="1" si="218"/>
        <v>221903563.22168884</v>
      </c>
      <c r="J569" s="8">
        <f t="shared" ca="1" si="219"/>
        <v>13231.950822378934</v>
      </c>
      <c r="K569" s="12">
        <f t="shared" ca="1" si="220"/>
        <v>0.86904693844963266</v>
      </c>
      <c r="L569" s="48"/>
      <c r="M569" s="38">
        <f ca="1">IF(AND(I$2&gt;0,R562&lt;F562-0.06),0,IF(AND(N569&gt;=L$9,I$2&gt;0),0,IF(OR(AND(N569&gt;=C$1,N569&lt;D$1),N569&gt;=E$1),0,1)))</f>
        <v>0</v>
      </c>
      <c r="N569" s="185">
        <f t="shared" si="231"/>
        <v>44476</v>
      </c>
      <c r="O569" s="11">
        <f t="shared" ca="1" si="210"/>
        <v>0.65265753888732014</v>
      </c>
      <c r="P569" s="11" t="str">
        <f t="shared" si="211"/>
        <v/>
      </c>
      <c r="Q569" s="11">
        <f t="shared" ca="1" si="221"/>
        <v>1</v>
      </c>
      <c r="R569" s="32">
        <f t="shared" ca="1" si="222"/>
        <v>1.0273900114249425E-2</v>
      </c>
      <c r="S569" s="32">
        <v>4.9467553419528748E-4</v>
      </c>
      <c r="T569" s="32">
        <f t="shared" ca="1" si="212"/>
        <v>4.430604952357392E-3</v>
      </c>
      <c r="U569" s="32">
        <f t="shared" si="213"/>
        <v>0.14084507042253522</v>
      </c>
      <c r="V569" s="32">
        <f t="shared" si="223"/>
        <v>1</v>
      </c>
      <c r="W569" s="8">
        <f t="shared" ca="1" si="214"/>
        <v>99386.533943578805</v>
      </c>
      <c r="X569" s="8">
        <f t="shared" ca="1" si="226"/>
        <v>220496544.07183084</v>
      </c>
      <c r="Y569" s="22">
        <f t="shared" ca="1" si="215"/>
        <v>0.34734246111267986</v>
      </c>
      <c r="Z569" s="8">
        <f t="shared" ca="1" si="224"/>
        <v>1506405.6838015132</v>
      </c>
      <c r="AA569" s="12">
        <f t="shared" ca="1" si="225"/>
        <v>1.1428281613311717</v>
      </c>
      <c r="AB569" s="158">
        <f t="shared" si="227"/>
        <v>269500</v>
      </c>
      <c r="AC569" s="160">
        <f t="shared" si="228"/>
        <v>1.305000000000054E-2</v>
      </c>
      <c r="AD569" s="162">
        <f t="shared" ca="1" si="229"/>
        <v>0.86939393089201911</v>
      </c>
      <c r="AE569" s="162">
        <f t="shared" ca="1" si="230"/>
        <v>0.69159025513023908</v>
      </c>
      <c r="AF569" s="85">
        <v>5.9330974300157116E-4</v>
      </c>
      <c r="AG569" s="85">
        <v>9.0469888369174994E-3</v>
      </c>
      <c r="AH569" s="85">
        <v>6.196453248010483E-4</v>
      </c>
    </row>
    <row r="570" spans="1:34">
      <c r="A570" s="7">
        <f t="shared" si="232"/>
        <v>44477</v>
      </c>
      <c r="B570" s="8">
        <f t="shared" ca="1" si="216"/>
        <v>31267193.383815069</v>
      </c>
      <c r="C570" s="144">
        <f t="shared" si="208"/>
        <v>0</v>
      </c>
      <c r="D570" s="136"/>
      <c r="E570" s="136"/>
      <c r="F570" s="78">
        <f ca="1">IF(AD569&gt;1,S$2,T$2)</f>
        <v>0.6</v>
      </c>
      <c r="G570" s="29">
        <f t="shared" ca="1" si="209"/>
        <v>211342.10609237337</v>
      </c>
      <c r="H570" s="8">
        <f t="shared" ca="1" si="217"/>
        <v>1500528.9532558508</v>
      </c>
      <c r="I570" s="8">
        <f t="shared" ca="1" si="218"/>
        <v>221997073.02508676</v>
      </c>
      <c r="J570" s="8">
        <f t="shared" ca="1" si="219"/>
        <v>13170.394844776967</v>
      </c>
      <c r="K570" s="12">
        <f t="shared" ca="1" si="220"/>
        <v>0.86835615278169964</v>
      </c>
      <c r="L570" s="48"/>
      <c r="M570" s="39">
        <f ca="1">IF(AND(I$2&gt;0,R563&lt;F563-0.1),0,IF(AND(N570&gt;=L$10,I$2&gt;0),0,IF(OR(AND(N570&gt;=C$1,N570&lt;D$1),N570&gt;=E$1),0,1)))</f>
        <v>0</v>
      </c>
      <c r="N570" s="185">
        <f t="shared" si="231"/>
        <v>44477</v>
      </c>
      <c r="O570" s="11">
        <f t="shared" ca="1" si="210"/>
        <v>0.6529325677208434</v>
      </c>
      <c r="P570" s="11" t="str">
        <f t="shared" si="211"/>
        <v/>
      </c>
      <c r="Q570" s="11">
        <f t="shared" ca="1" si="221"/>
        <v>1</v>
      </c>
      <c r="R570" s="32">
        <f t="shared" ca="1" si="222"/>
        <v>1.0198940775844385E-2</v>
      </c>
      <c r="S570" s="32">
        <v>4.9466544513402147E-4</v>
      </c>
      <c r="T570" s="32">
        <f t="shared" ca="1" si="212"/>
        <v>4.4133204507525023E-3</v>
      </c>
      <c r="U570" s="32">
        <f t="shared" si="213"/>
        <v>0.14084507042253522</v>
      </c>
      <c r="V570" s="32">
        <f t="shared" si="223"/>
        <v>1</v>
      </c>
      <c r="W570" s="8">
        <f t="shared" ca="1" si="214"/>
        <v>98988.816102344455</v>
      </c>
      <c r="X570" s="8">
        <f t="shared" ca="1" si="226"/>
        <v>220595532.88793319</v>
      </c>
      <c r="Y570" s="22">
        <f t="shared" ca="1" si="215"/>
        <v>0.3470674322791566</v>
      </c>
      <c r="Z570" s="8">
        <f t="shared" ca="1" si="224"/>
        <v>1500528.9532558508</v>
      </c>
      <c r="AA570" s="12">
        <f t="shared" ca="1" si="225"/>
        <v>1.1428281613311717</v>
      </c>
      <c r="AB570" s="158">
        <f t="shared" si="227"/>
        <v>269800</v>
      </c>
      <c r="AC570" s="160">
        <f t="shared" si="228"/>
        <v>1.302000000000054E-2</v>
      </c>
      <c r="AD570" s="162">
        <f t="shared" ca="1" si="229"/>
        <v>0.86870154561566615</v>
      </c>
      <c r="AE570" s="162">
        <f t="shared" ca="1" si="230"/>
        <v>0.69159025513023908</v>
      </c>
      <c r="AF570" s="85">
        <v>5.9327996347644755E-4</v>
      </c>
      <c r="AG570" s="85">
        <v>9.0437223375610058E-3</v>
      </c>
      <c r="AH570" s="85">
        <v>6.1961981380110449E-4</v>
      </c>
    </row>
    <row r="571" spans="1:34">
      <c r="A571" s="7">
        <f t="shared" si="232"/>
        <v>44478</v>
      </c>
      <c r="B571" s="8">
        <f t="shared" ca="1" si="216"/>
        <v>31280301.97082701</v>
      </c>
      <c r="C571" s="144">
        <f t="shared" si="208"/>
        <v>0</v>
      </c>
      <c r="D571" s="136"/>
      <c r="E571" s="136"/>
      <c r="F571" s="78">
        <f ca="1">IF(AD570&gt;1,0,IF(AE570&gt;=1,U$2,T$2))</f>
        <v>0.6</v>
      </c>
      <c r="G571" s="29">
        <f t="shared" ca="1" si="209"/>
        <v>210508.6063293349</v>
      </c>
      <c r="H571" s="8">
        <f t="shared" ca="1" si="217"/>
        <v>1494611.1049382777</v>
      </c>
      <c r="I571" s="8">
        <f t="shared" ca="1" si="218"/>
        <v>222090143.99287152</v>
      </c>
      <c r="J571" s="8">
        <f t="shared" ca="1" si="219"/>
        <v>13108.587011939653</v>
      </c>
      <c r="K571" s="12">
        <f t="shared" ca="1" si="220"/>
        <v>0.86766858069789143</v>
      </c>
      <c r="L571" s="48"/>
      <c r="M571" s="47">
        <f ca="1">IF(AND(I$2&gt;0,R564&lt;F564-0.12),0,IF(AND(N571&gt;=L$4,I$2&gt;0),0,IF(OR(AND(N571&gt;=C$1,N571&lt;D$1),N571&gt;=E$1),0,1)))</f>
        <v>0</v>
      </c>
      <c r="N571" s="185">
        <f t="shared" si="231"/>
        <v>44478</v>
      </c>
      <c r="O571" s="11">
        <f t="shared" ca="1" si="210"/>
        <v>0.65320630586138684</v>
      </c>
      <c r="P571" s="11" t="str">
        <f t="shared" si="211"/>
        <v/>
      </c>
      <c r="Q571" s="11">
        <f t="shared" ca="1" si="221"/>
        <v>1</v>
      </c>
      <c r="R571" s="32">
        <f t="shared" ca="1" si="222"/>
        <v>1.0124053299585982E-2</v>
      </c>
      <c r="S571" s="32">
        <v>4.946553575822341E-4</v>
      </c>
      <c r="T571" s="32">
        <f t="shared" ca="1" si="212"/>
        <v>4.3959150145243464E-3</v>
      </c>
      <c r="U571" s="32">
        <f t="shared" si="213"/>
        <v>0.14084507042253522</v>
      </c>
      <c r="V571" s="32">
        <f t="shared" si="223"/>
        <v>1</v>
      </c>
      <c r="W571" s="8">
        <f t="shared" ca="1" si="214"/>
        <v>98586.945186993515</v>
      </c>
      <c r="X571" s="8">
        <f t="shared" ca="1" si="226"/>
        <v>220694119.8331202</v>
      </c>
      <c r="Y571" s="22">
        <f t="shared" ca="1" si="215"/>
        <v>0.34679369413861316</v>
      </c>
      <c r="Z571" s="8">
        <f t="shared" ca="1" si="224"/>
        <v>1494611.1049382777</v>
      </c>
      <c r="AA571" s="12">
        <f t="shared" ca="1" si="225"/>
        <v>1.1428281613311717</v>
      </c>
      <c r="AB571" s="158">
        <f t="shared" si="227"/>
        <v>270100</v>
      </c>
      <c r="AC571" s="160">
        <f t="shared" si="228"/>
        <v>1.2990000000000539E-2</v>
      </c>
      <c r="AD571" s="162">
        <f t="shared" ca="1" si="229"/>
        <v>0.86801236673979554</v>
      </c>
      <c r="AE571" s="162">
        <f t="shared" ca="1" si="230"/>
        <v>0.69159025513023908</v>
      </c>
      <c r="AF571" s="85">
        <v>5.9325019160250548E-4</v>
      </c>
      <c r="AG571" s="85">
        <v>9.0404629704140069E-3</v>
      </c>
      <c r="AH571" s="85">
        <v>6.1959430831167979E-4</v>
      </c>
    </row>
    <row r="572" spans="1:34">
      <c r="A572" s="7">
        <f t="shared" si="232"/>
        <v>44479</v>
      </c>
      <c r="B572" s="8">
        <f t="shared" ca="1" si="216"/>
        <v>31293348.521089759</v>
      </c>
      <c r="C572" s="144">
        <f t="shared" si="208"/>
        <v>0</v>
      </c>
      <c r="D572" s="136"/>
      <c r="E572" s="136"/>
      <c r="F572" s="78">
        <f ca="1">IF(AD571&gt;1,0,IF(AE571&gt;=1,U$2,T$2))</f>
        <v>0.6</v>
      </c>
      <c r="G572" s="29">
        <f t="shared" ca="1" si="209"/>
        <v>209669.67135447767</v>
      </c>
      <c r="H572" s="8">
        <f t="shared" ca="1" si="217"/>
        <v>1488654.6666167914</v>
      </c>
      <c r="I572" s="8">
        <f t="shared" ca="1" si="218"/>
        <v>222182774.49973702</v>
      </c>
      <c r="J572" s="8">
        <f t="shared" ca="1" si="219"/>
        <v>13046.550262747514</v>
      </c>
      <c r="K572" s="12">
        <f t="shared" ca="1" si="220"/>
        <v>0.86698423534653291</v>
      </c>
      <c r="L572" s="48"/>
      <c r="M572" s="46">
        <f ca="1">IF(AND(I$2&gt;0,R565&lt;F565-0.12),0,IF(AND(N572&gt;=L$5,I$2&gt;0),0,IF(OR(AND(N572&gt;=C$1,N572&lt;D$1),N572&gt;=E$1),0,1)))</f>
        <v>0</v>
      </c>
      <c r="N572" s="185">
        <f t="shared" si="231"/>
        <v>44479</v>
      </c>
      <c r="O572" s="11">
        <f t="shared" ca="1" si="210"/>
        <v>0.6534787485286383</v>
      </c>
      <c r="P572" s="11" t="str">
        <f t="shared" si="211"/>
        <v/>
      </c>
      <c r="Q572" s="11">
        <f t="shared" ca="1" si="221"/>
        <v>1</v>
      </c>
      <c r="R572" s="32">
        <f t="shared" ca="1" si="222"/>
        <v>1.0049256437700235E-2</v>
      </c>
      <c r="S572" s="32">
        <v>4.9464527153960161E-4</v>
      </c>
      <c r="T572" s="32">
        <f t="shared" ca="1" si="212"/>
        <v>4.3783960782846805E-3</v>
      </c>
      <c r="U572" s="32">
        <f t="shared" si="213"/>
        <v>0.14084507042253522</v>
      </c>
      <c r="V572" s="32">
        <f t="shared" si="223"/>
        <v>1</v>
      </c>
      <c r="W572" s="8">
        <f t="shared" ca="1" si="214"/>
        <v>98181.117954123678</v>
      </c>
      <c r="X572" s="8">
        <f t="shared" ca="1" si="226"/>
        <v>220792300.95107433</v>
      </c>
      <c r="Y572" s="22">
        <f t="shared" ca="1" si="215"/>
        <v>0.3465212514713617</v>
      </c>
      <c r="Z572" s="8">
        <f t="shared" ca="1" si="224"/>
        <v>1488654.6666167914</v>
      </c>
      <c r="AA572" s="12">
        <f t="shared" ca="1" si="225"/>
        <v>1.1428281613311717</v>
      </c>
      <c r="AB572" s="158">
        <f t="shared" si="227"/>
        <v>270400</v>
      </c>
      <c r="AC572" s="160">
        <f t="shared" si="228"/>
        <v>1.2960000000000539E-2</v>
      </c>
      <c r="AD572" s="162">
        <f t="shared" ca="1" si="229"/>
        <v>0.86732640802221217</v>
      </c>
      <c r="AE572" s="162">
        <f t="shared" ca="1" si="230"/>
        <v>0.69159025513023908</v>
      </c>
      <c r="AF572" s="85">
        <v>5.9322042737668947E-4</v>
      </c>
      <c r="AG572" s="85">
        <v>9.0372107119589852E-3</v>
      </c>
      <c r="AH572" s="85">
        <v>6.195688083309339E-4</v>
      </c>
    </row>
    <row r="573" spans="1:34">
      <c r="A573" s="7">
        <f t="shared" si="232"/>
        <v>44480</v>
      </c>
      <c r="B573" s="8">
        <f t="shared" ca="1" si="216"/>
        <v>31306332.828210805</v>
      </c>
      <c r="C573" s="144">
        <f t="shared" si="208"/>
        <v>0</v>
      </c>
      <c r="D573" s="136"/>
      <c r="E573" s="136"/>
      <c r="F573" s="78">
        <f ca="1">IF(AD572&gt;1,S$2,T$2)</f>
        <v>0.6</v>
      </c>
      <c r="G573" s="29">
        <f t="shared" ca="1" si="209"/>
        <v>208825.65200311021</v>
      </c>
      <c r="H573" s="8">
        <f t="shared" ca="1" si="217"/>
        <v>1482662.1292220824</v>
      </c>
      <c r="I573" s="8">
        <f t="shared" ca="1" si="218"/>
        <v>222274963.08029643</v>
      </c>
      <c r="J573" s="8">
        <f t="shared" ca="1" si="219"/>
        <v>12984.307121044334</v>
      </c>
      <c r="K573" s="12">
        <f t="shared" ca="1" si="220"/>
        <v>0.8663031286784042</v>
      </c>
      <c r="L573" s="48"/>
      <c r="M573" s="38">
        <f ca="1">IF(AND(I$2&gt;0,R566&lt;F566),0,IF(AND(N573&gt;=L$6,I$2&gt;0),0,IF(OR(AND(N573&gt;=C$1,N573&lt;D$1),N573&gt;=E$1),0,1)))</f>
        <v>0</v>
      </c>
      <c r="N573" s="185">
        <f t="shared" si="231"/>
        <v>44480</v>
      </c>
      <c r="O573" s="11">
        <f t="shared" ca="1" si="210"/>
        <v>0.65374989141263651</v>
      </c>
      <c r="P573" s="11" t="str">
        <f t="shared" si="211"/>
        <v/>
      </c>
      <c r="Q573" s="11">
        <f t="shared" ca="1" si="221"/>
        <v>1</v>
      </c>
      <c r="R573" s="32">
        <f t="shared" ca="1" si="222"/>
        <v>9.9745684536399239E-3</v>
      </c>
      <c r="S573" s="32">
        <v>4.9463518700579995E-4</v>
      </c>
      <c r="T573" s="32">
        <f t="shared" ca="1" si="212"/>
        <v>4.3607709683002429E-3</v>
      </c>
      <c r="U573" s="32">
        <f t="shared" si="213"/>
        <v>0.14084507042253522</v>
      </c>
      <c r="V573" s="32">
        <f t="shared" si="223"/>
        <v>1</v>
      </c>
      <c r="W573" s="8">
        <f t="shared" ca="1" si="214"/>
        <v>97771.528934482019</v>
      </c>
      <c r="X573" s="8">
        <f t="shared" ca="1" si="226"/>
        <v>220890072.48000881</v>
      </c>
      <c r="Y573" s="22">
        <f t="shared" ca="1" si="215"/>
        <v>0.34625010858736349</v>
      </c>
      <c r="Z573" s="8">
        <f t="shared" ca="1" si="224"/>
        <v>1482662.1292220824</v>
      </c>
      <c r="AA573" s="12">
        <f t="shared" ca="1" si="225"/>
        <v>1.1428281613311717</v>
      </c>
      <c r="AB573" s="158">
        <f t="shared" si="227"/>
        <v>270700</v>
      </c>
      <c r="AC573" s="160">
        <f t="shared" si="228"/>
        <v>1.2930000000000538E-2</v>
      </c>
      <c r="AD573" s="162">
        <f t="shared" ca="1" si="229"/>
        <v>0.86664368201246855</v>
      </c>
      <c r="AE573" s="162">
        <f t="shared" ca="1" si="230"/>
        <v>0.69159025513023908</v>
      </c>
      <c r="AF573" s="85">
        <v>5.9319067079594597E-4</v>
      </c>
      <c r="AG573" s="85">
        <v>9.0339655387862445E-3</v>
      </c>
      <c r="AH573" s="85">
        <v>6.1954331385702789E-4</v>
      </c>
    </row>
    <row r="574" spans="1:34">
      <c r="A574" s="7">
        <f t="shared" si="232"/>
        <v>44481</v>
      </c>
      <c r="B574" s="8">
        <f t="shared" ca="1" si="216"/>
        <v>31319254.707902133</v>
      </c>
      <c r="C574" s="144">
        <f t="shared" si="208"/>
        <v>0</v>
      </c>
      <c r="D574" s="136"/>
      <c r="E574" s="136"/>
      <c r="F574" s="78">
        <f ca="1">IF(AD573&gt;1,0,IF(AE573&gt;=1,U$2,T$2))</f>
        <v>0.6</v>
      </c>
      <c r="G574" s="29">
        <f t="shared" ca="1" si="209"/>
        <v>207976.89381634287</v>
      </c>
      <c r="H574" s="8">
        <f t="shared" ca="1" si="217"/>
        <v>1476635.9460960343</v>
      </c>
      <c r="I574" s="8">
        <f t="shared" ca="1" si="218"/>
        <v>222366708.42610487</v>
      </c>
      <c r="J574" s="8">
        <f t="shared" ca="1" si="219"/>
        <v>12921.879691328717</v>
      </c>
      <c r="K574" s="12">
        <f t="shared" ca="1" si="220"/>
        <v>0.86562527146840873</v>
      </c>
      <c r="L574" s="48"/>
      <c r="M574" s="38">
        <f ca="1">IF(AND(I$2&gt;0,R567&lt;F567-0.02),0,IF(AND(N574&gt;=L$7,I$2&gt;0),0,IF(OR(AND(N574&gt;=C$1,N574&lt;D$1),N574&gt;=E$1),0,1)))</f>
        <v>0</v>
      </c>
      <c r="N574" s="185">
        <f t="shared" si="231"/>
        <v>44481</v>
      </c>
      <c r="O574" s="11">
        <f t="shared" ca="1" si="210"/>
        <v>0.65401973066501429</v>
      </c>
      <c r="P574" s="11" t="str">
        <f t="shared" si="211"/>
        <v/>
      </c>
      <c r="Q574" s="11">
        <f t="shared" ca="1" si="221"/>
        <v>1</v>
      </c>
      <c r="R574" s="32">
        <f t="shared" ca="1" si="222"/>
        <v>9.9000071226233756E-3</v>
      </c>
      <c r="S574" s="32">
        <v>4.9462510398050558E-4</v>
      </c>
      <c r="T574" s="32">
        <f t="shared" ca="1" si="212"/>
        <v>4.3430469002824533E-3</v>
      </c>
      <c r="U574" s="32">
        <f t="shared" si="213"/>
        <v>0.14084507042253522</v>
      </c>
      <c r="V574" s="32">
        <f t="shared" si="223"/>
        <v>1</v>
      </c>
      <c r="W574" s="8">
        <f t="shared" ca="1" si="214"/>
        <v>97358.370355801148</v>
      </c>
      <c r="X574" s="8">
        <f t="shared" ca="1" si="226"/>
        <v>220987430.85036463</v>
      </c>
      <c r="Y574" s="22">
        <f t="shared" ca="1" si="215"/>
        <v>0.34598026933498571</v>
      </c>
      <c r="Z574" s="8">
        <f t="shared" ca="1" si="224"/>
        <v>1476635.9460960343</v>
      </c>
      <c r="AA574" s="12">
        <f t="shared" ca="1" si="225"/>
        <v>1.1428281613311717</v>
      </c>
      <c r="AB574" s="158">
        <f t="shared" si="227"/>
        <v>271000</v>
      </c>
      <c r="AC574" s="160">
        <f t="shared" si="228"/>
        <v>1.2900000000000538E-2</v>
      </c>
      <c r="AD574" s="162">
        <f t="shared" ca="1" si="229"/>
        <v>0.86596420007340646</v>
      </c>
      <c r="AE574" s="162">
        <f t="shared" ca="1" si="230"/>
        <v>0.69159025513023908</v>
      </c>
      <c r="AF574" s="85">
        <v>5.9316092185722296E-4</v>
      </c>
      <c r="AG574" s="85">
        <v>9.03072742759326E-3</v>
      </c>
      <c r="AH574" s="85">
        <v>6.1951782488812318E-4</v>
      </c>
    </row>
    <row r="575" spans="1:34">
      <c r="A575" s="7">
        <f t="shared" si="232"/>
        <v>44482</v>
      </c>
      <c r="B575" s="8">
        <f t="shared" ca="1" si="216"/>
        <v>31332113.997557055</v>
      </c>
      <c r="C575" s="144">
        <f t="shared" si="208"/>
        <v>0</v>
      </c>
      <c r="D575" s="136"/>
      <c r="E575" s="136"/>
      <c r="F575" s="78">
        <f ca="1">IF(AD574&gt;1,S$2,T$2)</f>
        <v>0.6</v>
      </c>
      <c r="G575" s="29">
        <f t="shared" ca="1" si="209"/>
        <v>207123.73694228023</v>
      </c>
      <c r="H575" s="8">
        <f t="shared" ca="1" si="217"/>
        <v>1470578.5322901895</v>
      </c>
      <c r="I575" s="8">
        <f t="shared" ca="1" si="218"/>
        <v>222458009.38265482</v>
      </c>
      <c r="J575" s="8">
        <f t="shared" ca="1" si="219"/>
        <v>12859.289654923445</v>
      </c>
      <c r="K575" s="12">
        <f t="shared" ca="1" si="220"/>
        <v>0.86495067333746434</v>
      </c>
      <c r="L575" s="48"/>
      <c r="M575" s="38">
        <f ca="1">IF(AND(I$2&gt;0,R568&lt;F568-0.04),0,IF(AND(N575&gt;=L$8,I$2&gt;0),0,IF(OR(AND(N575&gt;=C$1,N575&lt;D$1),N575&gt;=E$1),0,1)))</f>
        <v>0</v>
      </c>
      <c r="N575" s="185">
        <f t="shared" si="231"/>
        <v>44482</v>
      </c>
      <c r="O575" s="11">
        <f t="shared" ca="1" si="210"/>
        <v>0.65428826289016118</v>
      </c>
      <c r="P575" s="11" t="str">
        <f t="shared" si="211"/>
        <v/>
      </c>
      <c r="Q575" s="11">
        <f t="shared" ca="1" si="221"/>
        <v>1</v>
      </c>
      <c r="R575" s="32">
        <f t="shared" ca="1" si="222"/>
        <v>9.8255897325737473E-3</v>
      </c>
      <c r="S575" s="32">
        <v>4.9461502246339476E-4</v>
      </c>
      <c r="T575" s="32">
        <f t="shared" ca="1" si="212"/>
        <v>4.3252309773240865E-3</v>
      </c>
      <c r="U575" s="32">
        <f t="shared" si="213"/>
        <v>0.14084507042253522</v>
      </c>
      <c r="V575" s="32">
        <f t="shared" si="223"/>
        <v>1</v>
      </c>
      <c r="W575" s="8">
        <f t="shared" ca="1" si="214"/>
        <v>96941.832070244214</v>
      </c>
      <c r="X575" s="8">
        <f t="shared" ca="1" si="226"/>
        <v>221084372.68243486</v>
      </c>
      <c r="Y575" s="22">
        <f t="shared" ca="1" si="215"/>
        <v>0.34571173710983882</v>
      </c>
      <c r="Z575" s="8">
        <f t="shared" ca="1" si="224"/>
        <v>1470578.5322901895</v>
      </c>
      <c r="AA575" s="12">
        <f t="shared" ca="1" si="225"/>
        <v>1.1428281613311717</v>
      </c>
      <c r="AB575" s="158">
        <f t="shared" si="227"/>
        <v>271300</v>
      </c>
      <c r="AC575" s="160">
        <f t="shared" si="228"/>
        <v>1.2870000000000537E-2</v>
      </c>
      <c r="AD575" s="162">
        <f t="shared" ca="1" si="229"/>
        <v>0.86528797240293653</v>
      </c>
      <c r="AE575" s="162">
        <f t="shared" ca="1" si="230"/>
        <v>0.69159025513023908</v>
      </c>
      <c r="AF575" s="85">
        <v>5.9313118055747023E-4</v>
      </c>
      <c r="AG575" s="85">
        <v>9.02749635518405E-3</v>
      </c>
      <c r="AH575" s="85">
        <v>6.1949234142238214E-4</v>
      </c>
    </row>
    <row r="576" spans="1:34">
      <c r="A576" s="7">
        <f t="shared" si="232"/>
        <v>44483</v>
      </c>
      <c r="B576" s="8">
        <f t="shared" ca="1" si="216"/>
        <v>31344910.555823654</v>
      </c>
      <c r="C576" s="144">
        <f t="shared" si="208"/>
        <v>0</v>
      </c>
      <c r="D576" s="136"/>
      <c r="E576" s="136"/>
      <c r="F576" s="78">
        <f ca="1">IF(AD575&gt;1,0,IF(AE575&gt;=1,U$2,T$2))</f>
        <v>0.6</v>
      </c>
      <c r="G576" s="29">
        <f t="shared" ca="1" si="209"/>
        <v>206266.51604405689</v>
      </c>
      <c r="H576" s="8">
        <f t="shared" ca="1" si="217"/>
        <v>1464492.2639128037</v>
      </c>
      <c r="I576" s="8">
        <f t="shared" ca="1" si="218"/>
        <v>222548864.94634768</v>
      </c>
      <c r="J576" s="8">
        <f t="shared" ca="1" si="219"/>
        <v>12796.558266599794</v>
      </c>
      <c r="K576" s="12">
        <f t="shared" ca="1" si="220"/>
        <v>0.86427934277459706</v>
      </c>
      <c r="L576" s="48"/>
      <c r="M576" s="38">
        <f ca="1">IF(AND(I$2&gt;0,R569&lt;F569-0.06),0,IF(AND(N576&gt;=L$9,I$2&gt;0),0,IF(OR(AND(N576&gt;=C$1,N576&lt;D$1),N576&gt;=E$1),0,1)))</f>
        <v>0</v>
      </c>
      <c r="N576" s="185">
        <f t="shared" si="231"/>
        <v>44483</v>
      </c>
      <c r="O576" s="11">
        <f t="shared" ca="1" si="210"/>
        <v>0.65455548513631667</v>
      </c>
      <c r="P576" s="11" t="str">
        <f t="shared" si="211"/>
        <v/>
      </c>
      <c r="Q576" s="11">
        <f t="shared" ca="1" si="221"/>
        <v>1</v>
      </c>
      <c r="R576" s="32">
        <f t="shared" ca="1" si="222"/>
        <v>9.7513330854410944E-3</v>
      </c>
      <c r="S576" s="32">
        <v>4.9460494245414375E-4</v>
      </c>
      <c r="T576" s="32">
        <f t="shared" ca="1" si="212"/>
        <v>4.3073301879788346E-3</v>
      </c>
      <c r="U576" s="32">
        <f t="shared" si="213"/>
        <v>0.14084507042253522</v>
      </c>
      <c r="V576" s="32">
        <f t="shared" si="223"/>
        <v>1</v>
      </c>
      <c r="W576" s="8">
        <f t="shared" ca="1" si="214"/>
        <v>96522.101485802152</v>
      </c>
      <c r="X576" s="8">
        <f t="shared" ca="1" si="226"/>
        <v>221180894.78392065</v>
      </c>
      <c r="Y576" s="22">
        <f t="shared" ca="1" si="215"/>
        <v>0.34544451486368333</v>
      </c>
      <c r="Z576" s="8">
        <f t="shared" ca="1" si="224"/>
        <v>1464492.2639128037</v>
      </c>
      <c r="AA576" s="12">
        <f t="shared" ca="1" si="225"/>
        <v>1.1428281613311717</v>
      </c>
      <c r="AB576" s="158">
        <f t="shared" si="227"/>
        <v>271600</v>
      </c>
      <c r="AC576" s="160">
        <f t="shared" si="228"/>
        <v>1.2840000000000537E-2</v>
      </c>
      <c r="AD576" s="162">
        <f t="shared" ca="1" si="229"/>
        <v>0.86461500805603064</v>
      </c>
      <c r="AE576" s="162">
        <f t="shared" ca="1" si="230"/>
        <v>0.69159025513023908</v>
      </c>
      <c r="AF576" s="85">
        <v>5.9310144689363946E-4</v>
      </c>
      <c r="AG576" s="85">
        <v>9.0242722984685501E-3</v>
      </c>
      <c r="AH576" s="85">
        <v>6.1946686345796848E-4</v>
      </c>
    </row>
    <row r="577" spans="1:34">
      <c r="A577" s="7">
        <f t="shared" si="232"/>
        <v>44484</v>
      </c>
      <c r="B577" s="8">
        <f t="shared" ca="1" si="216"/>
        <v>31357644.262175296</v>
      </c>
      <c r="C577" s="144">
        <f t="shared" si="208"/>
        <v>0</v>
      </c>
      <c r="D577" s="136"/>
      <c r="E577" s="136"/>
      <c r="F577" s="78">
        <f ca="1">IF(AD576&gt;1,S$2,T$2)</f>
        <v>0.6</v>
      </c>
      <c r="G577" s="29">
        <f t="shared" ca="1" si="209"/>
        <v>205405.56021459823</v>
      </c>
      <c r="H577" s="8">
        <f t="shared" ca="1" si="217"/>
        <v>1458379.4775236472</v>
      </c>
      <c r="I577" s="8">
        <f t="shared" ca="1" si="218"/>
        <v>222639274.26144433</v>
      </c>
      <c r="J577" s="8">
        <f t="shared" ca="1" si="219"/>
        <v>12733.70635164024</v>
      </c>
      <c r="K577" s="12">
        <f t="shared" ca="1" si="220"/>
        <v>0.86361128715920832</v>
      </c>
      <c r="L577" s="48"/>
      <c r="M577" s="39">
        <f ca="1">IF(AND(I$2&gt;0,R570&lt;F570-0.1),0,IF(AND(N577&gt;=L$10,I$2&gt;0),0,IF(OR(AND(N577&gt;=C$1,N577&lt;D$1),N577&gt;=E$1),0,1)))</f>
        <v>0</v>
      </c>
      <c r="N577" s="185">
        <f t="shared" si="231"/>
        <v>44484</v>
      </c>
      <c r="O577" s="11">
        <f t="shared" ca="1" si="210"/>
        <v>0.65482139488660096</v>
      </c>
      <c r="P577" s="11" t="str">
        <f t="shared" si="211"/>
        <v/>
      </c>
      <c r="Q577" s="11">
        <f t="shared" ca="1" si="221"/>
        <v>1</v>
      </c>
      <c r="R577" s="32">
        <f t="shared" ca="1" si="222"/>
        <v>9.6772534988933939E-3</v>
      </c>
      <c r="S577" s="32">
        <v>4.9459486395242935E-4</v>
      </c>
      <c r="T577" s="32">
        <f t="shared" ca="1" si="212"/>
        <v>4.289351404481315E-3</v>
      </c>
      <c r="U577" s="32">
        <f t="shared" si="213"/>
        <v>0.14084507042253522</v>
      </c>
      <c r="V577" s="32">
        <f t="shared" si="223"/>
        <v>1</v>
      </c>
      <c r="W577" s="8">
        <f t="shared" ca="1" si="214"/>
        <v>96099.363501176267</v>
      </c>
      <c r="X577" s="8">
        <f t="shared" ca="1" si="226"/>
        <v>221276994.14742184</v>
      </c>
      <c r="Y577" s="22">
        <f t="shared" ca="1" si="215"/>
        <v>0.34517860511339904</v>
      </c>
      <c r="Z577" s="8">
        <f t="shared" ca="1" si="224"/>
        <v>1458379.4775236472</v>
      </c>
      <c r="AA577" s="12">
        <f t="shared" ca="1" si="225"/>
        <v>1.1428281613311717</v>
      </c>
      <c r="AB577" s="158">
        <f t="shared" si="227"/>
        <v>271900</v>
      </c>
      <c r="AC577" s="160">
        <f t="shared" si="228"/>
        <v>1.2810000000000536E-2</v>
      </c>
      <c r="AD577" s="162">
        <f t="shared" ca="1" si="229"/>
        <v>0.86394531496690274</v>
      </c>
      <c r="AE577" s="162">
        <f t="shared" ca="1" si="230"/>
        <v>0.69159025513023908</v>
      </c>
      <c r="AF577" s="85">
        <v>5.9307172086268338E-4</v>
      </c>
      <c r="AG577" s="85">
        <v>9.0210552344619863E-3</v>
      </c>
      <c r="AH577" s="85">
        <v>6.1944139099304597E-4</v>
      </c>
    </row>
    <row r="578" spans="1:34">
      <c r="A578" s="7">
        <f t="shared" si="232"/>
        <v>44485</v>
      </c>
      <c r="B578" s="8">
        <f t="shared" ca="1" si="216"/>
        <v>31370315.016478624</v>
      </c>
      <c r="C578" s="144">
        <f t="shared" si="208"/>
        <v>0</v>
      </c>
      <c r="D578" s="136"/>
      <c r="E578" s="136"/>
      <c r="F578" s="78">
        <f ca="1">IF(AD577&gt;1,0,IF(AE577&gt;=1,U$2,T$2))</f>
        <v>0.6</v>
      </c>
      <c r="G578" s="29">
        <f t="shared" ca="1" si="209"/>
        <v>204541.19289804192</v>
      </c>
      <c r="H578" s="8">
        <f t="shared" ca="1" si="217"/>
        <v>1452242.4695760976</v>
      </c>
      <c r="I578" s="8">
        <f t="shared" ca="1" si="218"/>
        <v>222729236.61699796</v>
      </c>
      <c r="J578" s="8">
        <f t="shared" ca="1" si="219"/>
        <v>12670.754303327674</v>
      </c>
      <c r="K578" s="12">
        <f t="shared" ca="1" si="220"/>
        <v>0.86294651278349765</v>
      </c>
      <c r="L578" s="48"/>
      <c r="M578" s="47">
        <f ca="1">IF(AND(I$2&gt;0,R571&lt;F571-0.12),0,IF(AND(N578&gt;=L$4,I$2&gt;0),0,IF(OR(AND(N578&gt;=C$1,N578&lt;D$1),N578&gt;=E$1),0,1)))</f>
        <v>0</v>
      </c>
      <c r="N578" s="185">
        <f t="shared" si="231"/>
        <v>44485</v>
      </c>
      <c r="O578" s="11">
        <f t="shared" ca="1" si="210"/>
        <v>0.65508599004999402</v>
      </c>
      <c r="P578" s="11" t="str">
        <f t="shared" si="211"/>
        <v/>
      </c>
      <c r="Q578" s="11">
        <f t="shared" ca="1" si="221"/>
        <v>1</v>
      </c>
      <c r="R578" s="32">
        <f t="shared" ca="1" si="222"/>
        <v>9.603366808365486E-3</v>
      </c>
      <c r="S578" s="32">
        <v>4.9458478695792792E-4</v>
      </c>
      <c r="T578" s="32">
        <f t="shared" ca="1" si="212"/>
        <v>4.2713013811061691E-3</v>
      </c>
      <c r="U578" s="32">
        <f t="shared" si="213"/>
        <v>0.14084507042253522</v>
      </c>
      <c r="V578" s="32">
        <f t="shared" si="223"/>
        <v>1</v>
      </c>
      <c r="W578" s="8">
        <f t="shared" ca="1" si="214"/>
        <v>95673.800443862536</v>
      </c>
      <c r="X578" s="8">
        <f t="shared" ca="1" si="226"/>
        <v>221372667.94786569</v>
      </c>
      <c r="Y578" s="22">
        <f t="shared" ca="1" si="215"/>
        <v>0.34491400995000598</v>
      </c>
      <c r="Z578" s="8">
        <f t="shared" ca="1" si="224"/>
        <v>1452242.4695760976</v>
      </c>
      <c r="AA578" s="12">
        <f t="shared" ca="1" si="225"/>
        <v>1.1428281613311717</v>
      </c>
      <c r="AB578" s="158">
        <f t="shared" si="227"/>
        <v>272200</v>
      </c>
      <c r="AC578" s="160">
        <f t="shared" si="228"/>
        <v>1.2780000000000536E-2</v>
      </c>
      <c r="AD578" s="162">
        <f t="shared" ca="1" si="229"/>
        <v>0.86327889997135299</v>
      </c>
      <c r="AE578" s="162">
        <f t="shared" ca="1" si="230"/>
        <v>0.69159025513023908</v>
      </c>
      <c r="AF578" s="85">
        <v>5.930420024615569E-4</v>
      </c>
      <c r="AG578" s="85">
        <v>9.0178451402842547E-3</v>
      </c>
      <c r="AH578" s="85">
        <v>6.1941592402577994E-4</v>
      </c>
    </row>
    <row r="579" spans="1:34">
      <c r="A579" s="7">
        <f t="shared" si="232"/>
        <v>44486</v>
      </c>
      <c r="B579" s="8">
        <f t="shared" ca="1" si="216"/>
        <v>31382922.738559477</v>
      </c>
      <c r="C579" s="144">
        <f t="shared" si="208"/>
        <v>0</v>
      </c>
      <c r="D579" s="136"/>
      <c r="E579" s="136"/>
      <c r="F579" s="78">
        <f ca="1">IF(AD578&gt;1,0,IF(AE578&gt;=1,U$2,T$2))</f>
        <v>0.6</v>
      </c>
      <c r="G579" s="29">
        <f t="shared" ca="1" si="209"/>
        <v>203673.73181778751</v>
      </c>
      <c r="H579" s="8">
        <f t="shared" ca="1" si="217"/>
        <v>1446083.4959062913</v>
      </c>
      <c r="I579" s="8">
        <f t="shared" ca="1" si="218"/>
        <v>222818751.44377202</v>
      </c>
      <c r="J579" s="8">
        <f t="shared" ca="1" si="219"/>
        <v>12607.722080852998</v>
      </c>
      <c r="K579" s="12">
        <f t="shared" ca="1" si="220"/>
        <v>0.8622850248750149</v>
      </c>
      <c r="L579" s="48"/>
      <c r="M579" s="46">
        <f ca="1">IF(AND(I$2&gt;0,R572&lt;F572-0.12),0,IF(AND(N579&gt;=L$5,I$2&gt;0),0,IF(OR(AND(N579&gt;=C$1,N579&lt;D$1),N579&gt;=E$1),0,1)))</f>
        <v>0</v>
      </c>
      <c r="N579" s="185">
        <f t="shared" si="231"/>
        <v>44486</v>
      </c>
      <c r="O579" s="11">
        <f t="shared" ca="1" si="210"/>
        <v>0.65534926895227064</v>
      </c>
      <c r="P579" s="11" t="str">
        <f t="shared" si="211"/>
        <v/>
      </c>
      <c r="Q579" s="11">
        <f t="shared" ca="1" si="221"/>
        <v>1</v>
      </c>
      <c r="R579" s="32">
        <f t="shared" ca="1" si="222"/>
        <v>9.5296883694565137E-3</v>
      </c>
      <c r="S579" s="32">
        <v>4.9457471147031648E-4</v>
      </c>
      <c r="T579" s="32">
        <f t="shared" ca="1" si="212"/>
        <v>4.2531867526655626E-3</v>
      </c>
      <c r="U579" s="32">
        <f t="shared" si="213"/>
        <v>0.14084507042253522</v>
      </c>
      <c r="V579" s="32">
        <f t="shared" si="223"/>
        <v>1</v>
      </c>
      <c r="W579" s="8">
        <f t="shared" ca="1" si="214"/>
        <v>95245.592011320434</v>
      </c>
      <c r="X579" s="8">
        <f t="shared" ca="1" si="226"/>
        <v>221467913.53987703</v>
      </c>
      <c r="Y579" s="22">
        <f t="shared" ca="1" si="215"/>
        <v>0.34465073104772936</v>
      </c>
      <c r="Z579" s="8">
        <f t="shared" ca="1" si="224"/>
        <v>1446083.4959062913</v>
      </c>
      <c r="AA579" s="12">
        <f t="shared" ca="1" si="225"/>
        <v>1.1428281613311717</v>
      </c>
      <c r="AB579" s="158">
        <f t="shared" si="227"/>
        <v>272500</v>
      </c>
      <c r="AC579" s="160">
        <f t="shared" si="228"/>
        <v>1.2750000000000535E-2</v>
      </c>
      <c r="AD579" s="162">
        <f t="shared" ca="1" si="229"/>
        <v>0.86261576882925628</v>
      </c>
      <c r="AE579" s="162">
        <f t="shared" ca="1" si="230"/>
        <v>0.69159025513023908</v>
      </c>
      <c r="AF579" s="85">
        <v>5.9301229168721666E-4</v>
      </c>
      <c r="AG579" s="85">
        <v>9.0146419931593155E-3</v>
      </c>
      <c r="AH579" s="85">
        <v>6.1939046255433613E-4</v>
      </c>
    </row>
    <row r="580" spans="1:34">
      <c r="A580" s="7">
        <f t="shared" si="232"/>
        <v>44487</v>
      </c>
      <c r="B580" s="8">
        <f t="shared" ca="1" si="216"/>
        <v>31395467.36776711</v>
      </c>
      <c r="C580" s="144">
        <f t="shared" ref="C580:C643" si="233">IF(H$2=0,D580,IF(H$2=1,E580,D580-E580))</f>
        <v>0</v>
      </c>
      <c r="D580" s="136"/>
      <c r="E580" s="136"/>
      <c r="F580" s="78">
        <f ca="1">IF(AD579&gt;1,S$2,T$2)</f>
        <v>0.6</v>
      </c>
      <c r="G580" s="29">
        <f t="shared" ref="G580:G643" ca="1" si="234">H580/V$2</f>
        <v>202803.48891115192</v>
      </c>
      <c r="H580" s="8">
        <f t="shared" ca="1" si="217"/>
        <v>1439904.7712691785</v>
      </c>
      <c r="I580" s="8">
        <f t="shared" ca="1" si="218"/>
        <v>222907818.31114623</v>
      </c>
      <c r="J580" s="8">
        <f t="shared" ca="1" si="219"/>
        <v>12544.629207634858</v>
      </c>
      <c r="K580" s="12">
        <f t="shared" ca="1" si="220"/>
        <v>0.86162682761932341</v>
      </c>
      <c r="L580" s="48"/>
      <c r="M580" s="38">
        <f ca="1">IF(AND(I$2&gt;0,R573&lt;F573),0,IF(AND(N580&gt;=L$6,I$2&gt;0),0,IF(OR(AND(N580&gt;=C$1,N580&lt;D$1),N580&gt;=E$1),0,1)))</f>
        <v>0</v>
      </c>
      <c r="N580" s="185">
        <f t="shared" si="231"/>
        <v>44487</v>
      </c>
      <c r="O580" s="11">
        <f t="shared" ref="O580:O643" ca="1" si="235">I580/W$2</f>
        <v>0.65561123032690072</v>
      </c>
      <c r="P580" s="11" t="str">
        <f t="shared" ref="P580:P643" si="236">IF(C580&gt;0,Z580/W$2,"")</f>
        <v/>
      </c>
      <c r="Q580" s="11">
        <f t="shared" ca="1" si="221"/>
        <v>1</v>
      </c>
      <c r="R580" s="32">
        <f t="shared" ca="1" si="222"/>
        <v>9.4562330606670127E-3</v>
      </c>
      <c r="S580" s="32">
        <v>4.9456463748927151E-4</v>
      </c>
      <c r="T580" s="32">
        <f t="shared" ref="T580:T643" ca="1" si="237">Z580/W$2</f>
        <v>4.2350140331446429E-3</v>
      </c>
      <c r="U580" s="32">
        <f t="shared" ref="U580:U643" si="238">1/V$2</f>
        <v>0.14084507042253522</v>
      </c>
      <c r="V580" s="32">
        <f t="shared" si="223"/>
        <v>1</v>
      </c>
      <c r="W580" s="8">
        <f t="shared" ref="W580:W643" ca="1" si="239">IF(ROW(J579)&gt;(1+N$2),OFFSET(J579,2-N$2,0)*V$2,0)</f>
        <v>94814.915215246772</v>
      </c>
      <c r="X580" s="8">
        <f t="shared" ca="1" si="226"/>
        <v>221562728.45509228</v>
      </c>
      <c r="Y580" s="22">
        <f t="shared" ref="Y580:Y643" ca="1" si="240">IF(I580&lt;W$2,1-I580/W$2,0)</f>
        <v>0.34438876967309928</v>
      </c>
      <c r="Z580" s="8">
        <f t="shared" ca="1" si="224"/>
        <v>1439904.7712691785</v>
      </c>
      <c r="AA580" s="12">
        <f t="shared" ca="1" si="225"/>
        <v>1.1428281613311717</v>
      </c>
      <c r="AB580" s="158">
        <f t="shared" si="227"/>
        <v>272800</v>
      </c>
      <c r="AC580" s="160">
        <f t="shared" si="228"/>
        <v>1.2720000000000535E-2</v>
      </c>
      <c r="AD580" s="162">
        <f t="shared" ca="1" si="229"/>
        <v>0.86195592624716921</v>
      </c>
      <c r="AE580" s="162">
        <f t="shared" ca="1" si="230"/>
        <v>0.69159025513023908</v>
      </c>
      <c r="AF580" s="85">
        <v>5.9298258853662073E-4</v>
      </c>
      <c r="AG580" s="85">
        <v>9.011445770414574E-3</v>
      </c>
      <c r="AH580" s="85">
        <v>6.1936500657688127E-4</v>
      </c>
    </row>
    <row r="581" spans="1:34">
      <c r="A581" s="7">
        <f t="shared" si="232"/>
        <v>44488</v>
      </c>
      <c r="B581" s="8">
        <f t="shared" ref="B581:B644" ca="1" si="241">B580 + J581</f>
        <v>31407948.862537157</v>
      </c>
      <c r="C581" s="144">
        <f t="shared" si="233"/>
        <v>0</v>
      </c>
      <c r="D581" s="136"/>
      <c r="E581" s="136"/>
      <c r="F581" s="78">
        <f ca="1">IF(AD580&gt;1,0,IF(AE580&gt;=1,U$2,T$2))</f>
        <v>0.6</v>
      </c>
      <c r="G581" s="29">
        <f t="shared" ca="1" si="234"/>
        <v>201930.77027059995</v>
      </c>
      <c r="H581" s="8">
        <f t="shared" ref="H581:H644" ca="1" si="242">H580+IF(C581&gt;0,V$2*(C581-C580),V$2*J581)-W580</f>
        <v>1433708.4689212595</v>
      </c>
      <c r="I581" s="8">
        <f t="shared" ref="I581:I644" ca="1" si="243">I580+IF(C581&gt;0,V$2*(C581-C580),V$2*J581)</f>
        <v>222996436.92401356</v>
      </c>
      <c r="J581" s="8">
        <f t="shared" ref="J581:J644" ca="1" si="244">IF(C581&gt;0,C581-C580,H580*K580/(N$2*V$2))</f>
        <v>12481.494770046176</v>
      </c>
      <c r="K581" s="12">
        <f t="shared" ref="K581:K644" ca="1" si="245">IF(C581&gt;0,1+N$2*(C581-C580)/Z581,K$4*Y580*Q581+(1-Q581)*AA580*Y580)</f>
        <v>0.86097192418274826</v>
      </c>
      <c r="L581" s="48"/>
      <c r="M581" s="38">
        <f ca="1">IF(AND(I$2&gt;0,R574&lt;F574-0.02),0,IF(AND(N581&gt;=L$7,I$2&gt;0),0,IF(OR(AND(N581&gt;=C$1,N581&lt;D$1),N581&gt;=E$1),0,1)))</f>
        <v>0</v>
      </c>
      <c r="N581" s="185">
        <f t="shared" si="231"/>
        <v>44488</v>
      </c>
      <c r="O581" s="11">
        <f t="shared" ca="1" si="235"/>
        <v>0.65587187330592223</v>
      </c>
      <c r="P581" s="11" t="str">
        <f t="shared" si="236"/>
        <v/>
      </c>
      <c r="Q581" s="11">
        <f t="shared" ref="Q581:Q644" ca="1" si="246">IF(J$2&gt;0,100%,IF(M581&lt;1,V581,IF(AND(I$2=1,N581&gt;=B$1),B$2,0)))</f>
        <v>1</v>
      </c>
      <c r="R581" s="32">
        <f t="shared" ref="R581:R644" ca="1" si="247">G581*AC581/AB581</f>
        <v>9.3830152864665742E-3</v>
      </c>
      <c r="S581" s="32">
        <v>4.9455456501447013E-4</v>
      </c>
      <c r="T581" s="32">
        <f t="shared" ca="1" si="237"/>
        <v>4.2167896144742929E-3</v>
      </c>
      <c r="U581" s="32">
        <f t="shared" si="238"/>
        <v>0.14084507042253522</v>
      </c>
      <c r="V581" s="32">
        <f t="shared" ref="V581:V644" si="248">IF(N581&gt;=G$1,G$2,IF(N581&gt;=F$1,F$2,IF(N581&gt;=E$1,E$2,IF(N581&gt;=D$1,0,IF(N581&gt;=C$1,C$2,IF(M581&lt;1,C$2,0))))))</f>
        <v>1</v>
      </c>
      <c r="W581" s="8">
        <f t="shared" ca="1" si="239"/>
        <v>94381.944329076505</v>
      </c>
      <c r="X581" s="8">
        <f t="shared" ca="1" si="226"/>
        <v>221657110.39942136</v>
      </c>
      <c r="Y581" s="22">
        <f t="shared" ca="1" si="240"/>
        <v>0.34412812669407777</v>
      </c>
      <c r="Z581" s="8">
        <f t="shared" ref="Z581:Z644" ca="1" si="249">H580+IF(C581&gt;0,V$2*(C581-C580),V$2*J581)-W580</f>
        <v>1433708.4689212595</v>
      </c>
      <c r="AA581" s="12">
        <f t="shared" ref="AA581:AA644" ca="1" si="250">IF(C581&gt;0,K581/Y580,AA580)</f>
        <v>1.1428281613311717</v>
      </c>
      <c r="AB581" s="158">
        <f t="shared" si="227"/>
        <v>273100</v>
      </c>
      <c r="AC581" s="160">
        <f t="shared" si="228"/>
        <v>1.2690000000000534E-2</v>
      </c>
      <c r="AD581" s="162">
        <f t="shared" ca="1" si="229"/>
        <v>0.86129937590103589</v>
      </c>
      <c r="AE581" s="162">
        <f t="shared" ca="1" si="230"/>
        <v>0.69159025513023908</v>
      </c>
      <c r="AF581" s="85">
        <v>5.9295289300672911E-4</v>
      </c>
      <c r="AG581" s="85">
        <v>9.0082564494802803E-3</v>
      </c>
      <c r="AH581" s="85">
        <v>6.1933955609158305E-4</v>
      </c>
    </row>
    <row r="582" spans="1:34">
      <c r="A582" s="7">
        <f t="shared" si="232"/>
        <v>44489</v>
      </c>
      <c r="B582" s="8">
        <f t="shared" ca="1" si="241"/>
        <v>31420367.199953698</v>
      </c>
      <c r="C582" s="144">
        <f t="shared" si="233"/>
        <v>0</v>
      </c>
      <c r="D582" s="136"/>
      <c r="E582" s="136"/>
      <c r="F582" s="78">
        <f ca="1">IF(AD581&gt;1,S$2,T$2)</f>
        <v>0.6</v>
      </c>
      <c r="G582" s="29">
        <f t="shared" ca="1" si="234"/>
        <v>201055.87609149699</v>
      </c>
      <c r="H582" s="8">
        <f t="shared" ca="1" si="242"/>
        <v>1427496.7202496286</v>
      </c>
      <c r="I582" s="8">
        <f t="shared" ca="1" si="243"/>
        <v>223084607.11967099</v>
      </c>
      <c r="J582" s="8">
        <f t="shared" ca="1" si="244"/>
        <v>12418.337416541637</v>
      </c>
      <c r="K582" s="12">
        <f t="shared" ca="1" si="245"/>
        <v>0.86032031673519449</v>
      </c>
      <c r="L582" s="48"/>
      <c r="M582" s="38">
        <f ca="1">IF(AND(I$2&gt;0,R575&lt;F575-0.04),0,IF(AND(N582&gt;=L$8,I$2&gt;0),0,IF(OR(AND(N582&gt;=C$1,N582&lt;D$1),N582&gt;=E$1),0,1)))</f>
        <v>0</v>
      </c>
      <c r="N582" s="185">
        <f t="shared" si="231"/>
        <v>44489</v>
      </c>
      <c r="O582" s="11">
        <f t="shared" ca="1" si="235"/>
        <v>0.65613119741079706</v>
      </c>
      <c r="P582" s="11" t="str">
        <f t="shared" si="236"/>
        <v/>
      </c>
      <c r="Q582" s="11">
        <f t="shared" ca="1" si="246"/>
        <v>1</v>
      </c>
      <c r="R582" s="32">
        <f t="shared" ca="1" si="247"/>
        <v>9.3100489806820022E-3</v>
      </c>
      <c r="S582" s="32">
        <v>4.9454449404558935E-4</v>
      </c>
      <c r="T582" s="32">
        <f t="shared" ca="1" si="237"/>
        <v>4.1985197654400841E-3</v>
      </c>
      <c r="U582" s="32">
        <f t="shared" si="238"/>
        <v>0.14084507042253522</v>
      </c>
      <c r="V582" s="32">
        <f t="shared" si="248"/>
        <v>1</v>
      </c>
      <c r="W582" s="8">
        <f t="shared" ca="1" si="239"/>
        <v>93946.85083889043</v>
      </c>
      <c r="X582" s="8">
        <f t="shared" ref="X582:X645" ca="1" si="251">W582+X581</f>
        <v>221751057.25026026</v>
      </c>
      <c r="Y582" s="22">
        <f t="shared" ca="1" si="240"/>
        <v>0.34386880258920294</v>
      </c>
      <c r="Z582" s="8">
        <f t="shared" ca="1" si="249"/>
        <v>1427496.7202496286</v>
      </c>
      <c r="AA582" s="12">
        <f t="shared" ca="1" si="250"/>
        <v>1.1428281613311717</v>
      </c>
      <c r="AB582" s="158">
        <f t="shared" ref="AB582:AB645" si="252">AB581+AB$2</f>
        <v>273400</v>
      </c>
      <c r="AC582" s="160">
        <f t="shared" ref="AC582:AC645" si="253">AC581-AC$2</f>
        <v>1.2660000000000534E-2</v>
      </c>
      <c r="AD582" s="162">
        <f t="shared" ref="AD582:AD645" ca="1" si="254">(K582+K581)/2</f>
        <v>0.86064612045897138</v>
      </c>
      <c r="AE582" s="162">
        <f t="shared" ref="AE582:AE645" ca="1" si="255">IF(Q582&lt;=B$2,K582,AE581)</f>
        <v>0.69159025513023908</v>
      </c>
      <c r="AF582" s="85">
        <v>5.9292320509450331E-4</v>
      </c>
      <c r="AG582" s="85">
        <v>9.0050740078889292E-3</v>
      </c>
      <c r="AH582" s="85">
        <v>6.1931411109660982E-4</v>
      </c>
    </row>
    <row r="583" spans="1:34">
      <c r="A583" s="7">
        <f t="shared" si="232"/>
        <v>44490</v>
      </c>
      <c r="B583" s="8">
        <f t="shared" ca="1" si="241"/>
        <v>31432722.375310875</v>
      </c>
      <c r="C583" s="144">
        <f t="shared" si="233"/>
        <v>0</v>
      </c>
      <c r="D583" s="136"/>
      <c r="E583" s="136"/>
      <c r="F583" s="78">
        <f ca="1">IF(AD582&gt;1,0,IF(AE582&gt;=1,U$2,T$2))</f>
        <v>0.6</v>
      </c>
      <c r="G583" s="29">
        <f t="shared" ca="1" si="234"/>
        <v>200179.10062629724</v>
      </c>
      <c r="H583" s="8">
        <f t="shared" ca="1" si="242"/>
        <v>1421271.6144467103</v>
      </c>
      <c r="I583" s="8">
        <f t="shared" ca="1" si="243"/>
        <v>223172328.86470696</v>
      </c>
      <c r="J583" s="8">
        <f t="shared" ca="1" si="244"/>
        <v>12355.175357179196</v>
      </c>
      <c r="K583" s="12">
        <f t="shared" ca="1" si="245"/>
        <v>0.85967200647300734</v>
      </c>
      <c r="L583" s="48"/>
      <c r="M583" s="38">
        <f ca="1">IF(AND(I$2&gt;0,R576&lt;F576-0.06),0,IF(AND(N583&gt;=L$9,I$2&gt;0),0,IF(OR(AND(N583&gt;=C$1,N583&lt;D$1),N583&gt;=E$1),0,1)))</f>
        <v>0</v>
      </c>
      <c r="N583" s="185">
        <f t="shared" si="231"/>
        <v>44490</v>
      </c>
      <c r="O583" s="11">
        <f t="shared" ca="1" si="235"/>
        <v>0.65638920254325572</v>
      </c>
      <c r="P583" s="11" t="str">
        <f t="shared" si="236"/>
        <v/>
      </c>
      <c r="Q583" s="11">
        <f t="shared" ca="1" si="246"/>
        <v>1</v>
      </c>
      <c r="R583" s="32">
        <f t="shared" ca="1" si="247"/>
        <v>9.2373476101945233E-3</v>
      </c>
      <c r="S583" s="32">
        <v>4.9453442458230609E-4</v>
      </c>
      <c r="T583" s="32">
        <f t="shared" ca="1" si="237"/>
        <v>4.1802106307256186E-3</v>
      </c>
      <c r="U583" s="32">
        <f t="shared" si="238"/>
        <v>0.14084507042253522</v>
      </c>
      <c r="V583" s="32">
        <f t="shared" si="248"/>
        <v>1</v>
      </c>
      <c r="W583" s="8">
        <f t="shared" ca="1" si="239"/>
        <v>93509.803397916461</v>
      </c>
      <c r="X583" s="8">
        <f t="shared" ca="1" si="251"/>
        <v>221844567.05365819</v>
      </c>
      <c r="Y583" s="22">
        <f t="shared" ca="1" si="240"/>
        <v>0.34361079745674428</v>
      </c>
      <c r="Z583" s="8">
        <f t="shared" ca="1" si="249"/>
        <v>1421271.6144467103</v>
      </c>
      <c r="AA583" s="12">
        <f t="shared" ca="1" si="250"/>
        <v>1.1428281613311717</v>
      </c>
      <c r="AB583" s="158">
        <f t="shared" si="252"/>
        <v>273700</v>
      </c>
      <c r="AC583" s="160">
        <f t="shared" si="253"/>
        <v>1.2630000000000533E-2</v>
      </c>
      <c r="AD583" s="162">
        <f t="shared" ca="1" si="254"/>
        <v>0.85999616160410097</v>
      </c>
      <c r="AE583" s="162">
        <f t="shared" ca="1" si="255"/>
        <v>0.69159025513023908</v>
      </c>
      <c r="AF583" s="85">
        <v>5.928935247969065E-4</v>
      </c>
      <c r="AG583" s="85">
        <v>9.0018984232746544E-3</v>
      </c>
      <c r="AH583" s="85">
        <v>6.1928867159013112E-4</v>
      </c>
    </row>
    <row r="584" spans="1:34">
      <c r="A584" s="7">
        <f t="shared" si="232"/>
        <v>44491</v>
      </c>
      <c r="B584" s="8">
        <f t="shared" ca="1" si="241"/>
        <v>31445014.401674401</v>
      </c>
      <c r="C584" s="144">
        <f t="shared" si="233"/>
        <v>0</v>
      </c>
      <c r="D584" s="136"/>
      <c r="E584" s="136"/>
      <c r="F584" s="78">
        <f ca="1">IF(AD583&gt;1,S$2,T$2)</f>
        <v>0.6</v>
      </c>
      <c r="G584" s="29">
        <f t="shared" ca="1" si="234"/>
        <v>199300.73214504676</v>
      </c>
      <c r="H584" s="8">
        <f t="shared" ca="1" si="242"/>
        <v>1415035.1982298319</v>
      </c>
      <c r="I584" s="8">
        <f t="shared" ca="1" si="243"/>
        <v>223259602.25188801</v>
      </c>
      <c r="J584" s="8">
        <f t="shared" ca="1" si="244"/>
        <v>12292.0263635265</v>
      </c>
      <c r="K584" s="12">
        <f t="shared" ca="1" si="245"/>
        <v>0.85902699364186064</v>
      </c>
      <c r="L584" s="48"/>
      <c r="M584" s="39">
        <f ca="1">IF(AND(I$2&gt;0,R577&lt;F577-0.1),0,IF(AND(N584&gt;=L$10,I$2&gt;0),0,IF(OR(AND(N584&gt;=C$1,N584&lt;D$1),N584&gt;=E$1),0,1)))</f>
        <v>0</v>
      </c>
      <c r="N584" s="185">
        <f t="shared" si="231"/>
        <v>44491</v>
      </c>
      <c r="O584" s="11">
        <f t="shared" ca="1" si="235"/>
        <v>0.65664588897614118</v>
      </c>
      <c r="P584" s="11" t="str">
        <f t="shared" si="236"/>
        <v/>
      </c>
      <c r="Q584" s="11">
        <f t="shared" ca="1" si="246"/>
        <v>1</v>
      </c>
      <c r="R584" s="32">
        <f t="shared" ca="1" si="247"/>
        <v>9.1649241789331943E-3</v>
      </c>
      <c r="S584" s="32">
        <v>4.9452435662429768E-4</v>
      </c>
      <c r="T584" s="32">
        <f t="shared" ca="1" si="237"/>
        <v>4.1618682300877405E-3</v>
      </c>
      <c r="U584" s="32">
        <f t="shared" si="238"/>
        <v>0.14084507042253522</v>
      </c>
      <c r="V584" s="32">
        <f t="shared" si="248"/>
        <v>1</v>
      </c>
      <c r="W584" s="8">
        <f t="shared" ca="1" si="239"/>
        <v>93070.967784771536</v>
      </c>
      <c r="X584" s="8">
        <f t="shared" ca="1" si="251"/>
        <v>221937638.02144295</v>
      </c>
      <c r="Y584" s="22">
        <f t="shared" ca="1" si="240"/>
        <v>0.34335411102385882</v>
      </c>
      <c r="Z584" s="8">
        <f t="shared" ca="1" si="249"/>
        <v>1415035.1982298319</v>
      </c>
      <c r="AA584" s="12">
        <f t="shared" ca="1" si="250"/>
        <v>1.1428281613311717</v>
      </c>
      <c r="AB584" s="158">
        <f t="shared" si="252"/>
        <v>274000</v>
      </c>
      <c r="AC584" s="160">
        <f t="shared" si="253"/>
        <v>1.2600000000000533E-2</v>
      </c>
      <c r="AD584" s="162">
        <f t="shared" ca="1" si="254"/>
        <v>0.85934950005743405</v>
      </c>
      <c r="AE584" s="162">
        <f t="shared" ca="1" si="255"/>
        <v>0.69159025513023908</v>
      </c>
      <c r="AF584" s="85">
        <v>5.9286385211090376E-4</v>
      </c>
      <c r="AG584" s="85">
        <v>8.9987296733726463E-3</v>
      </c>
      <c r="AH584" s="85">
        <v>6.1926323757031671E-4</v>
      </c>
    </row>
    <row r="585" spans="1:34">
      <c r="A585" s="7">
        <f t="shared" si="232"/>
        <v>44492</v>
      </c>
      <c r="B585" s="8">
        <f t="shared" ca="1" si="241"/>
        <v>31457243.309443343</v>
      </c>
      <c r="C585" s="144">
        <f t="shared" si="233"/>
        <v>0</v>
      </c>
      <c r="D585" s="136"/>
      <c r="E585" s="136"/>
      <c r="F585" s="78">
        <f ca="1">IF(AD584&gt;1,0,IF(AE584&gt;=1,U$2,T$2))</f>
        <v>0.6</v>
      </c>
      <c r="G585" s="29">
        <f t="shared" ca="1" si="234"/>
        <v>198421.05290204863</v>
      </c>
      <c r="H585" s="8">
        <f t="shared" ca="1" si="242"/>
        <v>1408789.4756045451</v>
      </c>
      <c r="I585" s="8">
        <f t="shared" ca="1" si="243"/>
        <v>223346427.49704748</v>
      </c>
      <c r="J585" s="8">
        <f t="shared" ca="1" si="244"/>
        <v>12228.907768941519</v>
      </c>
      <c r="K585" s="12">
        <f t="shared" ca="1" si="245"/>
        <v>0.858385277559647</v>
      </c>
      <c r="L585" s="48"/>
      <c r="M585" s="47">
        <f ca="1">IF(AND(I$2&gt;0,R578&lt;F578-0.12),0,IF(AND(N585&gt;=L$4,I$2&gt;0),0,IF(OR(AND(N585&gt;=C$1,N585&lt;D$1),N585&gt;=E$1),0,1)))</f>
        <v>0</v>
      </c>
      <c r="N585" s="185">
        <f t="shared" si="231"/>
        <v>44492</v>
      </c>
      <c r="O585" s="11">
        <f t="shared" ca="1" si="235"/>
        <v>0.65690125734425731</v>
      </c>
      <c r="P585" s="11" t="str">
        <f t="shared" si="236"/>
        <v/>
      </c>
      <c r="Q585" s="11">
        <f t="shared" ca="1" si="246"/>
        <v>1</v>
      </c>
      <c r="R585" s="32">
        <f t="shared" ca="1" si="247"/>
        <v>9.0927912321504076E-3</v>
      </c>
      <c r="S585" s="32">
        <v>4.9451429017124135E-4</v>
      </c>
      <c r="T585" s="32">
        <f t="shared" ca="1" si="237"/>
        <v>4.1434984576604267E-3</v>
      </c>
      <c r="U585" s="32">
        <f t="shared" si="238"/>
        <v>0.14084507042253522</v>
      </c>
      <c r="V585" s="32">
        <f t="shared" si="248"/>
        <v>1</v>
      </c>
      <c r="W585" s="8">
        <f t="shared" ca="1" si="239"/>
        <v>92630.506865507341</v>
      </c>
      <c r="X585" s="8">
        <f t="shared" ca="1" si="251"/>
        <v>222030268.52830845</v>
      </c>
      <c r="Y585" s="22">
        <f t="shared" ca="1" si="240"/>
        <v>0.34309874265574269</v>
      </c>
      <c r="Z585" s="8">
        <f t="shared" ca="1" si="249"/>
        <v>1408789.4756045451</v>
      </c>
      <c r="AA585" s="12">
        <f t="shared" ca="1" si="250"/>
        <v>1.1428281613311717</v>
      </c>
      <c r="AB585" s="158">
        <f t="shared" si="252"/>
        <v>274300</v>
      </c>
      <c r="AC585" s="160">
        <f t="shared" si="253"/>
        <v>1.2570000000000532E-2</v>
      </c>
      <c r="AD585" s="162">
        <f t="shared" ca="1" si="254"/>
        <v>0.85870613560075382</v>
      </c>
      <c r="AE585" s="162">
        <f t="shared" ca="1" si="255"/>
        <v>0.69159025513023908</v>
      </c>
      <c r="AF585" s="85">
        <v>5.9283418703346162E-4</v>
      </c>
      <c r="AG585" s="85">
        <v>8.9955677360185598E-3</v>
      </c>
      <c r="AH585" s="85">
        <v>6.1923780903533777E-4</v>
      </c>
    </row>
    <row r="586" spans="1:34">
      <c r="A586" s="7">
        <f t="shared" si="232"/>
        <v>44493</v>
      </c>
      <c r="B586" s="8">
        <f t="shared" ca="1" si="241"/>
        <v>31469409.145912558</v>
      </c>
      <c r="C586" s="144">
        <f t="shared" si="233"/>
        <v>0</v>
      </c>
      <c r="D586" s="136"/>
      <c r="E586" s="136"/>
      <c r="F586" s="78">
        <f ca="1">IF(AD585&gt;1,0,IF(AE585&gt;=1,U$2,T$2))</f>
        <v>0.6</v>
      </c>
      <c r="G586" s="29">
        <f t="shared" ca="1" si="234"/>
        <v>197540.33910851553</v>
      </c>
      <c r="H586" s="8">
        <f t="shared" ca="1" si="242"/>
        <v>1402536.4076704602</v>
      </c>
      <c r="I586" s="8">
        <f t="shared" ca="1" si="243"/>
        <v>223432804.93597892</v>
      </c>
      <c r="J586" s="8">
        <f t="shared" ca="1" si="244"/>
        <v>12165.836469214457</v>
      </c>
      <c r="K586" s="12">
        <f t="shared" ca="1" si="245"/>
        <v>0.85774685663935668</v>
      </c>
      <c r="L586" s="48"/>
      <c r="M586" s="46">
        <f ca="1">IF(AND(I$2&gt;0,R579&lt;F579-0.12),0,IF(AND(N586&gt;=L$5,I$2&gt;0),0,IF(OR(AND(N586&gt;=C$1,N586&lt;D$1),N586&gt;=E$1),0,1)))</f>
        <v>0</v>
      </c>
      <c r="N586" s="185">
        <f t="shared" si="231"/>
        <v>44493</v>
      </c>
      <c r="O586" s="11">
        <f t="shared" ca="1" si="235"/>
        <v>0.65715530863523208</v>
      </c>
      <c r="P586" s="11" t="str">
        <f t="shared" si="236"/>
        <v/>
      </c>
      <c r="Q586" s="11">
        <f t="shared" ca="1" si="246"/>
        <v>1</v>
      </c>
      <c r="R586" s="32">
        <f t="shared" ca="1" si="247"/>
        <v>9.0209608609646396E-3</v>
      </c>
      <c r="S586" s="32">
        <v>4.9450422522281446E-4</v>
      </c>
      <c r="T586" s="32">
        <f t="shared" ca="1" si="237"/>
        <v>4.1251070813837065E-3</v>
      </c>
      <c r="U586" s="32">
        <f t="shared" si="238"/>
        <v>0.14084507042253522</v>
      </c>
      <c r="V586" s="32">
        <f t="shared" si="248"/>
        <v>1</v>
      </c>
      <c r="W586" s="8">
        <f t="shared" ca="1" si="239"/>
        <v>92188.580559414768</v>
      </c>
      <c r="X586" s="8">
        <f t="shared" ca="1" si="251"/>
        <v>222122457.10886785</v>
      </c>
      <c r="Y586" s="22">
        <f t="shared" ca="1" si="240"/>
        <v>0.34284469136476792</v>
      </c>
      <c r="Z586" s="8">
        <f t="shared" ca="1" si="249"/>
        <v>1402536.4076704602</v>
      </c>
      <c r="AA586" s="12">
        <f t="shared" ca="1" si="250"/>
        <v>1.1428281613311717</v>
      </c>
      <c r="AB586" s="158">
        <f t="shared" si="252"/>
        <v>274600</v>
      </c>
      <c r="AC586" s="160">
        <f t="shared" si="253"/>
        <v>1.2540000000000532E-2</v>
      </c>
      <c r="AD586" s="162">
        <f t="shared" ca="1" si="254"/>
        <v>0.85806606709950184</v>
      </c>
      <c r="AE586" s="162">
        <f t="shared" ca="1" si="255"/>
        <v>0.69159025513023908</v>
      </c>
      <c r="AF586" s="85">
        <v>5.9280452956154831E-4</v>
      </c>
      <c r="AG586" s="85">
        <v>8.9924125891479283E-3</v>
      </c>
      <c r="AH586" s="85">
        <v>6.192123859833661E-4</v>
      </c>
    </row>
    <row r="587" spans="1:34">
      <c r="A587" s="7">
        <f t="shared" si="232"/>
        <v>44494</v>
      </c>
      <c r="B587" s="8">
        <f t="shared" ca="1" si="241"/>
        <v>31481511.974836115</v>
      </c>
      <c r="C587" s="144">
        <f t="shared" si="233"/>
        <v>0</v>
      </c>
      <c r="D587" s="136"/>
      <c r="E587" s="136"/>
      <c r="F587" s="78">
        <f ca="1">IF(AD586&gt;1,S$2,T$2)</f>
        <v>0.6</v>
      </c>
      <c r="G587" s="29">
        <f t="shared" ca="1" si="234"/>
        <v>196658.86091102846</v>
      </c>
      <c r="H587" s="8">
        <f t="shared" ca="1" si="242"/>
        <v>1396277.9124683021</v>
      </c>
      <c r="I587" s="8">
        <f t="shared" ca="1" si="243"/>
        <v>223518735.02133617</v>
      </c>
      <c r="J587" s="8">
        <f t="shared" ca="1" si="244"/>
        <v>12102.82892355727</v>
      </c>
      <c r="K587" s="12">
        <f t="shared" ca="1" si="245"/>
        <v>0.85711172841191985</v>
      </c>
      <c r="L587" s="48"/>
      <c r="M587" s="38">
        <f ca="1">IF(AND(I$2&gt;0,R580&lt;F580),0,IF(AND(N587&gt;=L$6,I$2&gt;0),0,IF(OR(AND(N587&gt;=C$1,N587&lt;D$1),N587&gt;=E$1),0,1)))</f>
        <v>0</v>
      </c>
      <c r="N587" s="185">
        <f t="shared" si="231"/>
        <v>44494</v>
      </c>
      <c r="O587" s="11">
        <f t="shared" ca="1" si="235"/>
        <v>0.65740804418040044</v>
      </c>
      <c r="P587" s="11" t="str">
        <f t="shared" si="236"/>
        <v/>
      </c>
      <c r="Q587" s="11">
        <f t="shared" ca="1" si="246"/>
        <v>1</v>
      </c>
      <c r="R587" s="32">
        <f t="shared" ca="1" si="247"/>
        <v>8.9494447071555867E-3</v>
      </c>
      <c r="S587" s="32">
        <v>4.9449416177869466E-4</v>
      </c>
      <c r="T587" s="32">
        <f t="shared" ca="1" si="237"/>
        <v>4.1066997425538293E-3</v>
      </c>
      <c r="U587" s="32">
        <f t="shared" si="238"/>
        <v>0.14084507042253522</v>
      </c>
      <c r="V587" s="32">
        <f t="shared" si="248"/>
        <v>1</v>
      </c>
      <c r="W587" s="8">
        <f t="shared" ca="1" si="239"/>
        <v>91745.345808433893</v>
      </c>
      <c r="X587" s="8">
        <f t="shared" ca="1" si="251"/>
        <v>222214202.4546763</v>
      </c>
      <c r="Y587" s="22">
        <f t="shared" ca="1" si="240"/>
        <v>0.34259195581959956</v>
      </c>
      <c r="Z587" s="8">
        <f t="shared" ca="1" si="249"/>
        <v>1396277.9124683021</v>
      </c>
      <c r="AA587" s="12">
        <f t="shared" ca="1" si="250"/>
        <v>1.1428281613311717</v>
      </c>
      <c r="AB587" s="158">
        <f t="shared" si="252"/>
        <v>274900</v>
      </c>
      <c r="AC587" s="160">
        <f t="shared" si="253"/>
        <v>1.2510000000000531E-2</v>
      </c>
      <c r="AD587" s="162">
        <f t="shared" ca="1" si="254"/>
        <v>0.85742929252563826</v>
      </c>
      <c r="AE587" s="162">
        <f t="shared" ca="1" si="255"/>
        <v>0.69159025513023908</v>
      </c>
      <c r="AF587" s="85">
        <v>5.9277487969213393E-4</v>
      </c>
      <c r="AG587" s="85">
        <v>8.9892642107955861E-3</v>
      </c>
      <c r="AH587" s="85">
        <v>6.1918696841257428E-4</v>
      </c>
    </row>
    <row r="588" spans="1:34">
      <c r="A588" s="7">
        <f t="shared" si="232"/>
        <v>44495</v>
      </c>
      <c r="B588" s="8">
        <f t="shared" ca="1" si="241"/>
        <v>31493551.875992041</v>
      </c>
      <c r="C588" s="144">
        <f t="shared" si="233"/>
        <v>0</v>
      </c>
      <c r="D588" s="136"/>
      <c r="E588" s="136"/>
      <c r="F588" s="78">
        <f ca="1">IF(AD587&gt;1,0,IF(AE587&gt;=1,U$2,T$2))</f>
        <v>0.6</v>
      </c>
      <c r="G588" s="29">
        <f t="shared" ca="1" si="234"/>
        <v>195776.88237562627</v>
      </c>
      <c r="H588" s="8">
        <f t="shared" ca="1" si="242"/>
        <v>1390015.8648669464</v>
      </c>
      <c r="I588" s="8">
        <f t="shared" ca="1" si="243"/>
        <v>223604218.31954324</v>
      </c>
      <c r="J588" s="8">
        <f t="shared" ca="1" si="244"/>
        <v>12039.901155926498</v>
      </c>
      <c r="K588" s="12">
        <f t="shared" ca="1" si="245"/>
        <v>0.8564798895489989</v>
      </c>
      <c r="L588" s="48"/>
      <c r="M588" s="38">
        <f ca="1">IF(AND(I$2&gt;0,R581&lt;F581-0.02),0,IF(AND(N588&gt;=L$7,I$2&gt;0),0,IF(OR(AND(N588&gt;=C$1,N588&lt;D$1),N588&gt;=E$1),0,1)))</f>
        <v>0</v>
      </c>
      <c r="N588" s="185">
        <f t="shared" si="231"/>
        <v>44495</v>
      </c>
      <c r="O588" s="11">
        <f t="shared" ca="1" si="235"/>
        <v>0.65765946564571542</v>
      </c>
      <c r="P588" s="11" t="str">
        <f t="shared" si="236"/>
        <v/>
      </c>
      <c r="Q588" s="11">
        <f t="shared" ca="1" si="246"/>
        <v>1</v>
      </c>
      <c r="R588" s="32">
        <f t="shared" ca="1" si="247"/>
        <v>8.8782539681973825E-3</v>
      </c>
      <c r="S588" s="32">
        <v>4.944840998385593E-4</v>
      </c>
      <c r="T588" s="32">
        <f t="shared" ca="1" si="237"/>
        <v>4.0882819554910188E-3</v>
      </c>
      <c r="U588" s="32">
        <f t="shared" si="238"/>
        <v>0.14084507042253522</v>
      </c>
      <c r="V588" s="32">
        <f t="shared" si="248"/>
        <v>1</v>
      </c>
      <c r="W588" s="8">
        <f t="shared" ca="1" si="239"/>
        <v>91300.956549956449</v>
      </c>
      <c r="X588" s="8">
        <f t="shared" ca="1" si="251"/>
        <v>222305503.41122624</v>
      </c>
      <c r="Y588" s="22">
        <f t="shared" ca="1" si="240"/>
        <v>0.34234053435428458</v>
      </c>
      <c r="Z588" s="8">
        <f t="shared" ca="1" si="249"/>
        <v>1390015.8648669464</v>
      </c>
      <c r="AA588" s="12">
        <f t="shared" ca="1" si="250"/>
        <v>1.1428281613311717</v>
      </c>
      <c r="AB588" s="158">
        <f t="shared" si="252"/>
        <v>275200</v>
      </c>
      <c r="AC588" s="160">
        <f t="shared" si="253"/>
        <v>1.2480000000000531E-2</v>
      </c>
      <c r="AD588" s="162">
        <f t="shared" ca="1" si="254"/>
        <v>0.85679580898045937</v>
      </c>
      <c r="AE588" s="162">
        <f t="shared" ca="1" si="255"/>
        <v>0.69159025513023908</v>
      </c>
      <c r="AF588" s="85">
        <v>5.9274523742219008E-4</v>
      </c>
      <c r="AG588" s="85">
        <v>8.9861225790950905E-3</v>
      </c>
      <c r="AH588" s="85">
        <v>6.1916155632113609E-4</v>
      </c>
    </row>
    <row r="589" spans="1:34">
      <c r="A589" s="7">
        <f t="shared" si="232"/>
        <v>44496</v>
      </c>
      <c r="B589" s="8">
        <f t="shared" ca="1" si="241"/>
        <v>31505528.944748707</v>
      </c>
      <c r="C589" s="144">
        <f t="shared" si="233"/>
        <v>0</v>
      </c>
      <c r="D589" s="136"/>
      <c r="E589" s="136"/>
      <c r="F589" s="78">
        <f ca="1">IF(AD588&gt;1,S$2,T$2)</f>
        <v>0.6</v>
      </c>
      <c r="G589" s="29">
        <f t="shared" ca="1" si="234"/>
        <v>194894.66147736879</v>
      </c>
      <c r="H589" s="8">
        <f t="shared" ca="1" si="242"/>
        <v>1383752.0964893184</v>
      </c>
      <c r="I589" s="8">
        <f t="shared" ca="1" si="243"/>
        <v>223689255.50771558</v>
      </c>
      <c r="J589" s="8">
        <f t="shared" ca="1" si="244"/>
        <v>11977.06875666598</v>
      </c>
      <c r="K589" s="12">
        <f t="shared" ca="1" si="245"/>
        <v>0.85585133588571138</v>
      </c>
      <c r="L589" s="48"/>
      <c r="M589" s="38">
        <f ca="1">IF(AND(I$2&gt;0,R582&lt;F582-0.04),0,IF(AND(N589&gt;=L$8,I$2&gt;0),0,IF(OR(AND(N589&gt;=C$1,N589&lt;D$1),N589&gt;=E$1),0,1)))</f>
        <v>0</v>
      </c>
      <c r="N589" s="185">
        <f t="shared" si="231"/>
        <v>44496</v>
      </c>
      <c r="O589" s="11">
        <f t="shared" ca="1" si="235"/>
        <v>0.65790957502269287</v>
      </c>
      <c r="P589" s="11" t="str">
        <f t="shared" si="236"/>
        <v/>
      </c>
      <c r="Q589" s="11">
        <f t="shared" ca="1" si="246"/>
        <v>1</v>
      </c>
      <c r="R589" s="32">
        <f t="shared" ca="1" si="247"/>
        <v>8.8073994025166785E-3</v>
      </c>
      <c r="S589" s="32">
        <v>4.9447403940208615E-4</v>
      </c>
      <c r="T589" s="32">
        <f t="shared" ca="1" si="237"/>
        <v>4.0698591073215244E-3</v>
      </c>
      <c r="U589" s="32">
        <f t="shared" si="238"/>
        <v>0.14084507042253522</v>
      </c>
      <c r="V589" s="32">
        <f t="shared" si="248"/>
        <v>1</v>
      </c>
      <c r="W589" s="8">
        <f t="shared" ca="1" si="239"/>
        <v>90855.56369285853</v>
      </c>
      <c r="X589" s="8">
        <f t="shared" ca="1" si="251"/>
        <v>222396358.97491911</v>
      </c>
      <c r="Y589" s="22">
        <f t="shared" ca="1" si="240"/>
        <v>0.34209042497730713</v>
      </c>
      <c r="Z589" s="8">
        <f t="shared" ca="1" si="249"/>
        <v>1383752.0964893184</v>
      </c>
      <c r="AA589" s="12">
        <f t="shared" ca="1" si="250"/>
        <v>1.1428281613311717</v>
      </c>
      <c r="AB589" s="158">
        <f t="shared" si="252"/>
        <v>275500</v>
      </c>
      <c r="AC589" s="160">
        <f t="shared" si="253"/>
        <v>1.245000000000053E-2</v>
      </c>
      <c r="AD589" s="162">
        <f t="shared" ca="1" si="254"/>
        <v>0.85616561271735514</v>
      </c>
      <c r="AE589" s="162">
        <f t="shared" ca="1" si="255"/>
        <v>0.69159025513023908</v>
      </c>
      <c r="AF589" s="85">
        <v>5.927156027486901E-4</v>
      </c>
      <c r="AG589" s="85">
        <v>8.9829876722781546E-3</v>
      </c>
      <c r="AH589" s="85">
        <v>6.1913614970722562E-4</v>
      </c>
    </row>
    <row r="590" spans="1:34">
      <c r="A590" s="7">
        <f t="shared" si="232"/>
        <v>44497</v>
      </c>
      <c r="B590" s="8">
        <f t="shared" ca="1" si="241"/>
        <v>31517443.291633163</v>
      </c>
      <c r="C590" s="144">
        <f t="shared" si="233"/>
        <v>0</v>
      </c>
      <c r="D590" s="136"/>
      <c r="E590" s="136"/>
      <c r="F590" s="78">
        <f ca="1">IF(AD589&gt;1,0,IF(AE589&gt;=1,U$2,T$2))</f>
        <v>0.6</v>
      </c>
      <c r="G590" s="29">
        <f t="shared" ca="1" si="234"/>
        <v>194012.45009522614</v>
      </c>
      <c r="H590" s="8">
        <f t="shared" ca="1" si="242"/>
        <v>1377488.3956761055</v>
      </c>
      <c r="I590" s="8">
        <f t="shared" ca="1" si="243"/>
        <v>223773847.37059522</v>
      </c>
      <c r="J590" s="8">
        <f t="shared" ca="1" si="244"/>
        <v>11914.346884457113</v>
      </c>
      <c r="K590" s="12">
        <f t="shared" ca="1" si="245"/>
        <v>0.85522606244326782</v>
      </c>
      <c r="L590" s="48"/>
      <c r="M590" s="38">
        <f ca="1">IF(AND(I$2&gt;0,R583&lt;F583-0.06),0,IF(AND(N590&gt;=L$9,I$2&gt;0),0,IF(OR(AND(N590&gt;=C$1,N590&lt;D$1),N590&gt;=E$1),0,1)))</f>
        <v>0</v>
      </c>
      <c r="N590" s="185">
        <f t="shared" si="231"/>
        <v>44497</v>
      </c>
      <c r="O590" s="11">
        <f t="shared" ca="1" si="235"/>
        <v>0.65815837461939775</v>
      </c>
      <c r="P590" s="11" t="str">
        <f t="shared" si="236"/>
        <v/>
      </c>
      <c r="Q590" s="11">
        <f t="shared" ca="1" si="246"/>
        <v>1</v>
      </c>
      <c r="R590" s="32">
        <f t="shared" ca="1" si="247"/>
        <v>8.7368913349630591E-3</v>
      </c>
      <c r="S590" s="32">
        <v>4.9446398046895299E-4</v>
      </c>
      <c r="T590" s="32">
        <f t="shared" ca="1" si="237"/>
        <v>4.0514364578708986E-3</v>
      </c>
      <c r="U590" s="32">
        <f t="shared" si="238"/>
        <v>0.14084507042253522</v>
      </c>
      <c r="V590" s="32">
        <f t="shared" si="248"/>
        <v>1</v>
      </c>
      <c r="W590" s="8">
        <f t="shared" ca="1" si="239"/>
        <v>90409.315096645703</v>
      </c>
      <c r="X590" s="8">
        <f t="shared" ca="1" si="251"/>
        <v>222486768.29001576</v>
      </c>
      <c r="Y590" s="22">
        <f t="shared" ca="1" si="240"/>
        <v>0.34184162538060225</v>
      </c>
      <c r="Z590" s="8">
        <f t="shared" ca="1" si="249"/>
        <v>1377488.3956761055</v>
      </c>
      <c r="AA590" s="12">
        <f t="shared" ca="1" si="250"/>
        <v>1.1428281613311717</v>
      </c>
      <c r="AB590" s="158">
        <f t="shared" si="252"/>
        <v>275800</v>
      </c>
      <c r="AC590" s="160">
        <f t="shared" si="253"/>
        <v>1.242000000000053E-2</v>
      </c>
      <c r="AD590" s="162">
        <f t="shared" ca="1" si="254"/>
        <v>0.85553869916448955</v>
      </c>
      <c r="AE590" s="162">
        <f t="shared" ca="1" si="255"/>
        <v>0.69159025513023908</v>
      </c>
      <c r="AF590" s="85">
        <v>5.9268597566860897E-4</v>
      </c>
      <c r="AG590" s="85">
        <v>8.9798594686740681E-3</v>
      </c>
      <c r="AH590" s="85">
        <v>6.1911074856901838E-4</v>
      </c>
    </row>
    <row r="591" spans="1:34">
      <c r="A591" s="7">
        <f t="shared" si="232"/>
        <v>44498</v>
      </c>
      <c r="B591" s="8">
        <f t="shared" ca="1" si="241"/>
        <v>31529295.041901726</v>
      </c>
      <c r="C591" s="144">
        <f t="shared" si="233"/>
        <v>0</v>
      </c>
      <c r="D591" s="136"/>
      <c r="E591" s="136"/>
      <c r="F591" s="78">
        <f ca="1">IF(AD590&gt;1,S$2,T$2)</f>
        <v>0.6</v>
      </c>
      <c r="G591" s="29">
        <f t="shared" ca="1" si="234"/>
        <v>193130.494012151</v>
      </c>
      <c r="H591" s="8">
        <f t="shared" ca="1" si="242"/>
        <v>1371226.5074862721</v>
      </c>
      <c r="I591" s="8">
        <f t="shared" ca="1" si="243"/>
        <v>223857994.79750204</v>
      </c>
      <c r="J591" s="8">
        <f t="shared" ca="1" si="244"/>
        <v>11851.750268565091</v>
      </c>
      <c r="K591" s="12">
        <f t="shared" ca="1" si="245"/>
        <v>0.85460406345150564</v>
      </c>
      <c r="L591" s="48"/>
      <c r="M591" s="39">
        <f ca="1">IF(AND(I$2&gt;0,R584&lt;F584-0.1),0,IF(AND(N591&gt;=L$10,I$2&gt;0),0,IF(OR(AND(N591&gt;=C$1,N591&lt;D$1),N591&gt;=E$1),0,1)))</f>
        <v>0</v>
      </c>
      <c r="N591" s="185">
        <f t="shared" si="231"/>
        <v>44498</v>
      </c>
      <c r="O591" s="11">
        <f t="shared" ca="1" si="235"/>
        <v>0.65840586705147663</v>
      </c>
      <c r="P591" s="11" t="str">
        <f t="shared" si="236"/>
        <v/>
      </c>
      <c r="Q591" s="11">
        <f t="shared" ca="1" si="246"/>
        <v>1</v>
      </c>
      <c r="R591" s="32">
        <f t="shared" ca="1" si="247"/>
        <v>8.6667396624797288E-3</v>
      </c>
      <c r="S591" s="32">
        <v>4.9445392303883748E-4</v>
      </c>
      <c r="T591" s="32">
        <f t="shared" ca="1" si="237"/>
        <v>4.0330191396655063E-3</v>
      </c>
      <c r="U591" s="32">
        <f t="shared" si="238"/>
        <v>0.14084507042253522</v>
      </c>
      <c r="V591" s="32">
        <f t="shared" si="248"/>
        <v>1</v>
      </c>
      <c r="W591" s="8">
        <f t="shared" ca="1" si="239"/>
        <v>89962.355553626476</v>
      </c>
      <c r="X591" s="8">
        <f t="shared" ca="1" si="251"/>
        <v>222576730.64556938</v>
      </c>
      <c r="Y591" s="22">
        <f t="shared" ca="1" si="240"/>
        <v>0.34159413294852337</v>
      </c>
      <c r="Z591" s="8">
        <f t="shared" ca="1" si="249"/>
        <v>1371226.5074862721</v>
      </c>
      <c r="AA591" s="12">
        <f t="shared" ca="1" si="250"/>
        <v>1.1428281613311717</v>
      </c>
      <c r="AB591" s="158">
        <f t="shared" si="252"/>
        <v>276100</v>
      </c>
      <c r="AC591" s="160">
        <f t="shared" si="253"/>
        <v>1.2390000000000529E-2</v>
      </c>
      <c r="AD591" s="162">
        <f t="shared" ca="1" si="254"/>
        <v>0.85491506294738673</v>
      </c>
      <c r="AE591" s="162">
        <f t="shared" ca="1" si="255"/>
        <v>0.69159025513023908</v>
      </c>
      <c r="AF591" s="85">
        <v>5.9265635617892349E-4</v>
      </c>
      <c r="AG591" s="85">
        <v>8.9767379467091506E-3</v>
      </c>
      <c r="AH591" s="85">
        <v>6.1908535290469008E-4</v>
      </c>
    </row>
    <row r="592" spans="1:34">
      <c r="A592" s="7">
        <f t="shared" si="232"/>
        <v>44499</v>
      </c>
      <c r="B592" s="8">
        <f t="shared" ca="1" si="241"/>
        <v>31541084.335113097</v>
      </c>
      <c r="C592" s="144">
        <f t="shared" si="233"/>
        <v>0</v>
      </c>
      <c r="D592" s="136"/>
      <c r="E592" s="136"/>
      <c r="F592" s="78">
        <f ca="1">IF(AD591&gt;1,0,IF(AE591&gt;=1,U$2,T$2))</f>
        <v>0.6</v>
      </c>
      <c r="G592" s="29">
        <f t="shared" ca="1" si="234"/>
        <v>192249.03292019342</v>
      </c>
      <c r="H592" s="8">
        <f t="shared" ca="1" si="242"/>
        <v>1364968.1337333731</v>
      </c>
      <c r="I592" s="8">
        <f t="shared" ca="1" si="243"/>
        <v>223941698.77930278</v>
      </c>
      <c r="J592" s="8">
        <f t="shared" ca="1" si="244"/>
        <v>11789.293211370066</v>
      </c>
      <c r="K592" s="12">
        <f t="shared" ca="1" si="245"/>
        <v>0.85398533237130847</v>
      </c>
      <c r="L592" s="48"/>
      <c r="M592" s="47">
        <f ca="1">IF(AND(I$2&gt;0,R585&lt;F585-0.12),0,IF(AND(N592&gt;=L$4,I$2&gt;0),0,IF(OR(AND(N592&gt;=C$1,N592&lt;D$1),N592&gt;=E$1),0,1)))</f>
        <v>0</v>
      </c>
      <c r="N592" s="185">
        <f t="shared" si="231"/>
        <v>44499</v>
      </c>
      <c r="O592" s="11">
        <f t="shared" ca="1" si="235"/>
        <v>0.65865205523324344</v>
      </c>
      <c r="P592" s="11" t="str">
        <f t="shared" si="236"/>
        <v/>
      </c>
      <c r="Q592" s="11">
        <f t="shared" ca="1" si="246"/>
        <v>1</v>
      </c>
      <c r="R592" s="32">
        <f t="shared" ca="1" si="247"/>
        <v>8.5969538599627061E-3</v>
      </c>
      <c r="S592" s="32">
        <v>4.9444386711141794E-4</v>
      </c>
      <c r="T592" s="32">
        <f t="shared" ca="1" si="237"/>
        <v>4.0146121580393324E-3</v>
      </c>
      <c r="U592" s="32">
        <f t="shared" si="238"/>
        <v>0.14084507042253522</v>
      </c>
      <c r="V592" s="32">
        <f t="shared" si="248"/>
        <v>1</v>
      </c>
      <c r="W592" s="8">
        <f t="shared" ca="1" si="239"/>
        <v>89514.826774056288</v>
      </c>
      <c r="X592" s="8">
        <f t="shared" ca="1" si="251"/>
        <v>222666245.47234344</v>
      </c>
      <c r="Y592" s="22">
        <f t="shared" ca="1" si="240"/>
        <v>0.34134794476675656</v>
      </c>
      <c r="Z592" s="8">
        <f t="shared" ca="1" si="249"/>
        <v>1364968.1337333731</v>
      </c>
      <c r="AA592" s="12">
        <f t="shared" ca="1" si="250"/>
        <v>1.1428281613311717</v>
      </c>
      <c r="AB592" s="158">
        <f t="shared" si="252"/>
        <v>276400</v>
      </c>
      <c r="AC592" s="160">
        <f t="shared" si="253"/>
        <v>1.2360000000000529E-2</v>
      </c>
      <c r="AD592" s="162">
        <f t="shared" ca="1" si="254"/>
        <v>0.854294697911407</v>
      </c>
      <c r="AE592" s="162">
        <f t="shared" ca="1" si="255"/>
        <v>0.69159025513023908</v>
      </c>
      <c r="AF592" s="85">
        <v>5.9262674427661209E-4</v>
      </c>
      <c r="AG592" s="85">
        <v>8.9736230849061759E-3</v>
      </c>
      <c r="AH592" s="85">
        <v>6.1905996271241785E-4</v>
      </c>
    </row>
    <row r="593" spans="1:34">
      <c r="A593" s="7">
        <f t="shared" si="232"/>
        <v>44500</v>
      </c>
      <c r="B593" s="8">
        <f t="shared" ca="1" si="241"/>
        <v>31552811.324704271</v>
      </c>
      <c r="C593" s="144">
        <f t="shared" si="233"/>
        <v>0</v>
      </c>
      <c r="D593" s="136"/>
      <c r="E593" s="136"/>
      <c r="F593" s="78">
        <f ca="1">IF(AD592&gt;1,0,IF(AE592&gt;=1,U$2,T$2))</f>
        <v>0.6</v>
      </c>
      <c r="G593" s="29">
        <f t="shared" ca="1" si="234"/>
        <v>191368.30043051284</v>
      </c>
      <c r="H593" s="8">
        <f t="shared" ca="1" si="242"/>
        <v>1358714.9330566411</v>
      </c>
      <c r="I593" s="8">
        <f t="shared" ca="1" si="243"/>
        <v>224024960.4054001</v>
      </c>
      <c r="J593" s="8">
        <f t="shared" ca="1" si="244"/>
        <v>11726.989591172429</v>
      </c>
      <c r="K593" s="12">
        <f t="shared" ca="1" si="245"/>
        <v>0.85336986191689146</v>
      </c>
      <c r="L593" s="48"/>
      <c r="M593" s="46">
        <f ca="1">IF(AND(I$2&gt;0,R586&lt;F586-0.12),0,IF(AND(N593&gt;=L$5,I$2&gt;0),0,IF(OR(AND(N593&gt;=C$1,N593&lt;D$1),N593&gt;=E$1),0,1)))</f>
        <v>0</v>
      </c>
      <c r="N593" s="185">
        <f t="shared" si="231"/>
        <v>44500</v>
      </c>
      <c r="O593" s="11">
        <f t="shared" ca="1" si="235"/>
        <v>0.65889694236882379</v>
      </c>
      <c r="P593" s="11" t="str">
        <f t="shared" si="236"/>
        <v/>
      </c>
      <c r="Q593" s="11">
        <f t="shared" ca="1" si="246"/>
        <v>1</v>
      </c>
      <c r="R593" s="32">
        <f t="shared" ca="1" si="247"/>
        <v>8.5275429862967985E-3</v>
      </c>
      <c r="S593" s="32">
        <v>4.9443381268637215E-4</v>
      </c>
      <c r="T593" s="32">
        <f t="shared" ca="1" si="237"/>
        <v>3.9962203913430621E-3</v>
      </c>
      <c r="U593" s="32">
        <f t="shared" si="238"/>
        <v>0.14084507042253522</v>
      </c>
      <c r="V593" s="32">
        <f t="shared" si="248"/>
        <v>1</v>
      </c>
      <c r="W593" s="8">
        <f t="shared" ca="1" si="239"/>
        <v>89066.86737420749</v>
      </c>
      <c r="X593" s="8">
        <f t="shared" ca="1" si="251"/>
        <v>222755312.33971766</v>
      </c>
      <c r="Y593" s="22">
        <f t="shared" ca="1" si="240"/>
        <v>0.34110305763117621</v>
      </c>
      <c r="Z593" s="8">
        <f t="shared" ca="1" si="249"/>
        <v>1358714.9330566411</v>
      </c>
      <c r="AA593" s="12">
        <f t="shared" ca="1" si="250"/>
        <v>1.1428281613311717</v>
      </c>
      <c r="AB593" s="158">
        <f t="shared" si="252"/>
        <v>276700</v>
      </c>
      <c r="AC593" s="160">
        <f t="shared" si="253"/>
        <v>1.2330000000000528E-2</v>
      </c>
      <c r="AD593" s="162">
        <f t="shared" ca="1" si="254"/>
        <v>0.85367759714409996</v>
      </c>
      <c r="AE593" s="162">
        <f t="shared" ca="1" si="255"/>
        <v>0.69159025513023908</v>
      </c>
      <c r="AF593" s="85">
        <v>5.9259713995865452E-4</v>
      </c>
      <c r="AG593" s="85">
        <v>8.9705148618838288E-3</v>
      </c>
      <c r="AH593" s="85">
        <v>6.1903457799037938E-4</v>
      </c>
    </row>
    <row r="594" spans="1:34">
      <c r="A594" s="7">
        <f t="shared" si="232"/>
        <v>44501</v>
      </c>
      <c r="B594" s="8">
        <f t="shared" ca="1" si="241"/>
        <v>31564476.177569531</v>
      </c>
      <c r="C594" s="144">
        <f t="shared" si="233"/>
        <v>0</v>
      </c>
      <c r="D594" s="136"/>
      <c r="E594" s="136"/>
      <c r="F594" s="78">
        <f ca="1">IF(AD593&gt;1,S$2,T$2)</f>
        <v>0.6</v>
      </c>
      <c r="G594" s="29">
        <f t="shared" ca="1" si="234"/>
        <v>190488.52408813918</v>
      </c>
      <c r="H594" s="8">
        <f t="shared" ca="1" si="242"/>
        <v>1352468.521025788</v>
      </c>
      <c r="I594" s="8">
        <f t="shared" ca="1" si="243"/>
        <v>224107780.86074346</v>
      </c>
      <c r="J594" s="8">
        <f t="shared" ca="1" si="244"/>
        <v>11664.852865261211</v>
      </c>
      <c r="K594" s="12">
        <f t="shared" ca="1" si="245"/>
        <v>0.85275764407794052</v>
      </c>
      <c r="L594" s="48"/>
      <c r="M594" s="38">
        <f ca="1">IF(AND(I$2&gt;0,R587&lt;F587),0,IF(AND(N594&gt;=L$6,I$2&gt;0),0,IF(OR(AND(N594&gt;=C$1,N594&lt;D$1),N594&gt;=E$1),0,1)))</f>
        <v>0</v>
      </c>
      <c r="N594" s="185">
        <f t="shared" si="231"/>
        <v>44501</v>
      </c>
      <c r="O594" s="11">
        <f t="shared" ca="1" si="235"/>
        <v>0.65914053194336308</v>
      </c>
      <c r="P594" s="11" t="str">
        <f t="shared" si="236"/>
        <v/>
      </c>
      <c r="Q594" s="11">
        <f t="shared" ca="1" si="246"/>
        <v>1</v>
      </c>
      <c r="R594" s="32">
        <f t="shared" ca="1" si="247"/>
        <v>8.4585156905567227E-3</v>
      </c>
      <c r="S594" s="32">
        <v>4.944237597633781E-4</v>
      </c>
      <c r="T594" s="32">
        <f t="shared" ca="1" si="237"/>
        <v>3.9778485912523179E-3</v>
      </c>
      <c r="U594" s="32">
        <f t="shared" si="238"/>
        <v>0.14084507042253522</v>
      </c>
      <c r="V594" s="32">
        <f t="shared" si="248"/>
        <v>1</v>
      </c>
      <c r="W594" s="8">
        <f t="shared" ca="1" si="239"/>
        <v>88618.612867327844</v>
      </c>
      <c r="X594" s="8">
        <f t="shared" ca="1" si="251"/>
        <v>222843930.95258498</v>
      </c>
      <c r="Y594" s="22">
        <f t="shared" ca="1" si="240"/>
        <v>0.34085946805663692</v>
      </c>
      <c r="Z594" s="8">
        <f t="shared" ca="1" si="249"/>
        <v>1352468.521025788</v>
      </c>
      <c r="AA594" s="12">
        <f t="shared" ca="1" si="250"/>
        <v>1.1428281613311717</v>
      </c>
      <c r="AB594" s="158">
        <f t="shared" si="252"/>
        <v>277000</v>
      </c>
      <c r="AC594" s="160">
        <f t="shared" si="253"/>
        <v>1.2300000000000528E-2</v>
      </c>
      <c r="AD594" s="162">
        <f t="shared" ca="1" si="254"/>
        <v>0.85306375299741599</v>
      </c>
      <c r="AE594" s="162">
        <f t="shared" ca="1" si="255"/>
        <v>0.69159025513023908</v>
      </c>
      <c r="AF594" s="85">
        <v>5.9256754322203268E-4</v>
      </c>
      <c r="AG594" s="85">
        <v>8.9674132563561416E-3</v>
      </c>
      <c r="AH594" s="85">
        <v>6.1900919873675319E-4</v>
      </c>
    </row>
    <row r="595" spans="1:34">
      <c r="A595" s="7">
        <f t="shared" si="232"/>
        <v>44502</v>
      </c>
      <c r="B595" s="8">
        <f t="shared" ca="1" si="241"/>
        <v>31576079.073642764</v>
      </c>
      <c r="C595" s="144">
        <f t="shared" si="233"/>
        <v>0</v>
      </c>
      <c r="D595" s="136"/>
      <c r="E595" s="136"/>
      <c r="F595" s="78">
        <f ca="1">IF(AD594&gt;1,0,IF(AE594&gt;=1,U$2,T$2))</f>
        <v>0.6</v>
      </c>
      <c r="G595" s="29">
        <f t="shared" ca="1" si="234"/>
        <v>189609.92539132768</v>
      </c>
      <c r="H595" s="8">
        <f t="shared" ca="1" si="242"/>
        <v>1346230.4702784265</v>
      </c>
      <c r="I595" s="8">
        <f t="shared" ca="1" si="243"/>
        <v>224190161.42286342</v>
      </c>
      <c r="J595" s="8">
        <f t="shared" ca="1" si="244"/>
        <v>11602.896073234686</v>
      </c>
      <c r="K595" s="12">
        <f t="shared" ca="1" si="245"/>
        <v>0.85214867014159235</v>
      </c>
      <c r="L595" s="48"/>
      <c r="M595" s="38">
        <f ca="1">IF(AND(I$2&gt;0,R588&lt;F588-0.02),0,IF(AND(N595&gt;=L$7,I$2&gt;0),0,IF(OR(AND(N595&gt;=C$1,N595&lt;D$1),N595&gt;=E$1),0,1)))</f>
        <v>0</v>
      </c>
      <c r="N595" s="185">
        <f t="shared" si="231"/>
        <v>44502</v>
      </c>
      <c r="O595" s="11">
        <f t="shared" ca="1" si="235"/>
        <v>0.65938282771430423</v>
      </c>
      <c r="P595" s="11" t="str">
        <f t="shared" si="236"/>
        <v/>
      </c>
      <c r="Q595" s="11">
        <f t="shared" ca="1" si="246"/>
        <v>1</v>
      </c>
      <c r="R595" s="32">
        <f t="shared" ca="1" si="247"/>
        <v>8.3898802183616679E-3</v>
      </c>
      <c r="S595" s="32">
        <v>4.9441370834211443E-4</v>
      </c>
      <c r="T595" s="32">
        <f t="shared" ca="1" si="237"/>
        <v>3.959501383171843E-3</v>
      </c>
      <c r="U595" s="32">
        <f t="shared" si="238"/>
        <v>0.14084507042253522</v>
      </c>
      <c r="V595" s="32">
        <f t="shared" si="248"/>
        <v>1</v>
      </c>
      <c r="W595" s="8">
        <f t="shared" ca="1" si="239"/>
        <v>88170.195657445613</v>
      </c>
      <c r="X595" s="8">
        <f t="shared" ca="1" si="251"/>
        <v>222932101.14824241</v>
      </c>
      <c r="Y595" s="22">
        <f t="shared" ca="1" si="240"/>
        <v>0.34061717228569577</v>
      </c>
      <c r="Z595" s="8">
        <f t="shared" ca="1" si="249"/>
        <v>1346230.4702784265</v>
      </c>
      <c r="AA595" s="12">
        <f t="shared" ca="1" si="250"/>
        <v>1.1428281613311717</v>
      </c>
      <c r="AB595" s="158">
        <f t="shared" si="252"/>
        <v>277300</v>
      </c>
      <c r="AC595" s="160">
        <f t="shared" si="253"/>
        <v>1.2270000000000527E-2</v>
      </c>
      <c r="AD595" s="162">
        <f t="shared" ca="1" si="254"/>
        <v>0.85245315710976644</v>
      </c>
      <c r="AE595" s="162">
        <f t="shared" ca="1" si="255"/>
        <v>0.69159025513023908</v>
      </c>
      <c r="AF595" s="85">
        <v>5.925379540637299E-4</v>
      </c>
      <c r="AG595" s="85">
        <v>8.9643182471319579E-3</v>
      </c>
      <c r="AH595" s="85">
        <v>6.1898382494971881E-4</v>
      </c>
    </row>
    <row r="596" spans="1:34">
      <c r="A596" s="7">
        <f t="shared" si="232"/>
        <v>44503</v>
      </c>
      <c r="B596" s="8">
        <f t="shared" ca="1" si="241"/>
        <v>31587620.205483325</v>
      </c>
      <c r="C596" s="144">
        <f t="shared" si="233"/>
        <v>0</v>
      </c>
      <c r="D596" s="136"/>
      <c r="E596" s="136"/>
      <c r="F596" s="78">
        <f ca="1">IF(AD595&gt;1,S$2,T$2)</f>
        <v>0.6</v>
      </c>
      <c r="G596" s="29">
        <f t="shared" ca="1" si="234"/>
        <v>188732.71981534795</v>
      </c>
      <c r="H596" s="8">
        <f t="shared" ca="1" si="242"/>
        <v>1340002.3106889704</v>
      </c>
      <c r="I596" s="8">
        <f t="shared" ca="1" si="243"/>
        <v>224272103.45893142</v>
      </c>
      <c r="J596" s="8">
        <f t="shared" ca="1" si="244"/>
        <v>11541.131840561889</v>
      </c>
      <c r="K596" s="12">
        <f t="shared" ca="1" si="245"/>
        <v>0.85154293071423948</v>
      </c>
      <c r="L596" s="48"/>
      <c r="M596" s="38">
        <f ca="1">IF(AND(I$2&gt;0,R589&lt;F589-0.04),0,IF(AND(N596&gt;=L$8,I$2&gt;0),0,IF(OR(AND(N596&gt;=C$1,N596&lt;D$1),N596&gt;=E$1),0,1)))</f>
        <v>0</v>
      </c>
      <c r="N596" s="185">
        <f t="shared" si="231"/>
        <v>44503</v>
      </c>
      <c r="O596" s="11">
        <f t="shared" ca="1" si="235"/>
        <v>0.65962383370273947</v>
      </c>
      <c r="P596" s="11" t="str">
        <f t="shared" si="236"/>
        <v/>
      </c>
      <c r="Q596" s="11">
        <f t="shared" ca="1" si="246"/>
        <v>1</v>
      </c>
      <c r="R596" s="32">
        <f t="shared" ca="1" si="247"/>
        <v>8.3216444183716078E-3</v>
      </c>
      <c r="S596" s="32">
        <v>4.9440365842225924E-4</v>
      </c>
      <c r="T596" s="32">
        <f t="shared" ca="1" si="237"/>
        <v>3.9411832667322656E-3</v>
      </c>
      <c r="U596" s="32">
        <f t="shared" si="238"/>
        <v>0.14084507042253522</v>
      </c>
      <c r="V596" s="32">
        <f t="shared" si="248"/>
        <v>1</v>
      </c>
      <c r="W596" s="8">
        <f t="shared" ca="1" si="239"/>
        <v>87721.745035972286</v>
      </c>
      <c r="X596" s="8">
        <f t="shared" ca="1" si="251"/>
        <v>223019822.89327839</v>
      </c>
      <c r="Y596" s="22">
        <f t="shared" ca="1" si="240"/>
        <v>0.34037616629726053</v>
      </c>
      <c r="Z596" s="8">
        <f t="shared" ca="1" si="249"/>
        <v>1340002.3106889704</v>
      </c>
      <c r="AA596" s="12">
        <f t="shared" ca="1" si="250"/>
        <v>1.1428281613311717</v>
      </c>
      <c r="AB596" s="158">
        <f t="shared" si="252"/>
        <v>277600</v>
      </c>
      <c r="AC596" s="160">
        <f t="shared" si="253"/>
        <v>1.2240000000000527E-2</v>
      </c>
      <c r="AD596" s="162">
        <f t="shared" ca="1" si="254"/>
        <v>0.85184580042791591</v>
      </c>
      <c r="AE596" s="162">
        <f t="shared" ca="1" si="255"/>
        <v>0.69159025513023908</v>
      </c>
      <c r="AF596" s="85">
        <v>5.9250837248073121E-4</v>
      </c>
      <c r="AG596" s="85">
        <v>8.9612298131143808E-3</v>
      </c>
      <c r="AH596" s="85">
        <v>6.1895845662745662E-4</v>
      </c>
    </row>
    <row r="597" spans="1:34">
      <c r="A597" s="7">
        <f t="shared" si="232"/>
        <v>44504</v>
      </c>
      <c r="B597" s="8">
        <f t="shared" ca="1" si="241"/>
        <v>31599099.777865697</v>
      </c>
      <c r="C597" s="144">
        <f t="shared" si="233"/>
        <v>0</v>
      </c>
      <c r="D597" s="136"/>
      <c r="E597" s="136"/>
      <c r="F597" s="78">
        <f ca="1">IF(AD596&gt;1,0,IF(AE596&gt;=1,U$2,T$2))</f>
        <v>0.6</v>
      </c>
      <c r="G597" s="29">
        <f t="shared" ca="1" si="234"/>
        <v>187857.11684054241</v>
      </c>
      <c r="H597" s="8">
        <f t="shared" ca="1" si="242"/>
        <v>1333785.529567851</v>
      </c>
      <c r="I597" s="8">
        <f t="shared" ca="1" si="243"/>
        <v>224353608.42284626</v>
      </c>
      <c r="J597" s="8">
        <f t="shared" ca="1" si="244"/>
        <v>11479.572382373632</v>
      </c>
      <c r="K597" s="12">
        <f t="shared" ca="1" si="245"/>
        <v>0.85094041574315127</v>
      </c>
      <c r="L597" s="48"/>
      <c r="M597" s="38">
        <f ca="1">IF(AND(I$2&gt;0,R590&lt;F590-0.06),0,IF(AND(N597&gt;=L$9,I$2&gt;0),0,IF(OR(AND(N597&gt;=C$1,N597&lt;D$1),N597&gt;=E$1),0,1)))</f>
        <v>0</v>
      </c>
      <c r="N597" s="185">
        <f t="shared" si="231"/>
        <v>44504</v>
      </c>
      <c r="O597" s="11">
        <f t="shared" ca="1" si="235"/>
        <v>0.65986355418484188</v>
      </c>
      <c r="P597" s="11" t="str">
        <f t="shared" si="236"/>
        <v/>
      </c>
      <c r="Q597" s="11">
        <f t="shared" ca="1" si="246"/>
        <v>1</v>
      </c>
      <c r="R597" s="32">
        <f t="shared" ca="1" si="247"/>
        <v>8.2538157489137152E-3</v>
      </c>
      <c r="S597" s="32">
        <v>4.9439361000349084E-4</v>
      </c>
      <c r="T597" s="32">
        <f t="shared" ca="1" si="237"/>
        <v>3.922898616376032E-3</v>
      </c>
      <c r="U597" s="32">
        <f t="shared" si="238"/>
        <v>0.14084507042253522</v>
      </c>
      <c r="V597" s="32">
        <f t="shared" si="248"/>
        <v>1</v>
      </c>
      <c r="W597" s="8">
        <f t="shared" ca="1" si="239"/>
        <v>87273.387181038153</v>
      </c>
      <c r="X597" s="8">
        <f t="shared" ca="1" si="251"/>
        <v>223107096.28045943</v>
      </c>
      <c r="Y597" s="22">
        <f t="shared" ca="1" si="240"/>
        <v>0.34013644581515812</v>
      </c>
      <c r="Z597" s="8">
        <f t="shared" ca="1" si="249"/>
        <v>1333785.529567851</v>
      </c>
      <c r="AA597" s="12">
        <f t="shared" ca="1" si="250"/>
        <v>1.1428281613311717</v>
      </c>
      <c r="AB597" s="158">
        <f t="shared" si="252"/>
        <v>277900</v>
      </c>
      <c r="AC597" s="160">
        <f t="shared" si="253"/>
        <v>1.2210000000000526E-2</v>
      </c>
      <c r="AD597" s="162">
        <f t="shared" ca="1" si="254"/>
        <v>0.85124167322869537</v>
      </c>
      <c r="AE597" s="162">
        <f t="shared" ca="1" si="255"/>
        <v>0.69159025513023908</v>
      </c>
      <c r="AF597" s="85">
        <v>5.924787984700234E-4</v>
      </c>
      <c r="AG597" s="85">
        <v>8.9581479333002319E-3</v>
      </c>
      <c r="AH597" s="85">
        <v>6.1893309376814755E-4</v>
      </c>
    </row>
    <row r="598" spans="1:34">
      <c r="A598" s="7">
        <f t="shared" si="232"/>
        <v>44505</v>
      </c>
      <c r="B598" s="8">
        <f t="shared" ca="1" si="241"/>
        <v>31610518.007373169</v>
      </c>
      <c r="C598" s="144">
        <f t="shared" si="233"/>
        <v>0</v>
      </c>
      <c r="D598" s="136"/>
      <c r="E598" s="136"/>
      <c r="F598" s="78">
        <f ca="1">IF(AD597&gt;1,S$2,T$2)</f>
        <v>0.6</v>
      </c>
      <c r="G598" s="29">
        <f t="shared" ca="1" si="234"/>
        <v>186983.3199844874</v>
      </c>
      <c r="H598" s="8">
        <f t="shared" ca="1" si="242"/>
        <v>1327581.5718898606</v>
      </c>
      <c r="I598" s="8">
        <f t="shared" ca="1" si="243"/>
        <v>224434677.85234931</v>
      </c>
      <c r="J598" s="8">
        <f t="shared" ca="1" si="244"/>
        <v>11418.229507471493</v>
      </c>
      <c r="K598" s="12">
        <f t="shared" ca="1" si="245"/>
        <v>0.85034111453789529</v>
      </c>
      <c r="L598" s="48"/>
      <c r="M598" s="39">
        <f ca="1">IF(AND(I$2&gt;0,R591&lt;F591-0.1),0,IF(AND(N598&gt;=L$10,I$2&gt;0),0,IF(OR(AND(N598&gt;=C$1,N598&lt;D$1),N598&gt;=E$1),0,1)))</f>
        <v>0</v>
      </c>
      <c r="N598" s="185">
        <f t="shared" si="231"/>
        <v>44505</v>
      </c>
      <c r="O598" s="11">
        <f t="shared" ca="1" si="235"/>
        <v>0.66010199368338029</v>
      </c>
      <c r="P598" s="11" t="str">
        <f t="shared" si="236"/>
        <v/>
      </c>
      <c r="Q598" s="11">
        <f t="shared" ca="1" si="246"/>
        <v>1</v>
      </c>
      <c r="R598" s="32">
        <f t="shared" ca="1" si="247"/>
        <v>8.186401284727373E-3</v>
      </c>
      <c r="S598" s="32">
        <v>4.94383563085488E-4</v>
      </c>
      <c r="T598" s="32">
        <f t="shared" ca="1" si="237"/>
        <v>3.9046516820290017E-3</v>
      </c>
      <c r="U598" s="32">
        <f t="shared" si="238"/>
        <v>0.14084507042253522</v>
      </c>
      <c r="V598" s="32">
        <f t="shared" si="248"/>
        <v>1</v>
      </c>
      <c r="W598" s="8">
        <f t="shared" ca="1" si="239"/>
        <v>86825.245159484781</v>
      </c>
      <c r="X598" s="8">
        <f t="shared" ca="1" si="251"/>
        <v>223193921.52561891</v>
      </c>
      <c r="Y598" s="22">
        <f t="shared" ca="1" si="240"/>
        <v>0.33989800631661971</v>
      </c>
      <c r="Z598" s="8">
        <f t="shared" ca="1" si="249"/>
        <v>1327581.5718898606</v>
      </c>
      <c r="AA598" s="12">
        <f t="shared" ca="1" si="250"/>
        <v>1.1428281613311717</v>
      </c>
      <c r="AB598" s="158">
        <f t="shared" si="252"/>
        <v>278200</v>
      </c>
      <c r="AC598" s="160">
        <f t="shared" si="253"/>
        <v>1.2180000000000525E-2</v>
      </c>
      <c r="AD598" s="162">
        <f t="shared" ca="1" si="254"/>
        <v>0.85064076514052323</v>
      </c>
      <c r="AE598" s="162">
        <f t="shared" ca="1" si="255"/>
        <v>0.69159025513023908</v>
      </c>
      <c r="AF598" s="85">
        <v>5.9244923202859468E-4</v>
      </c>
      <c r="AG598" s="85">
        <v>8.9550725867795205E-3</v>
      </c>
      <c r="AH598" s="85">
        <v>6.1890773636997349E-4</v>
      </c>
    </row>
    <row r="599" spans="1:34">
      <c r="A599" s="7">
        <f t="shared" si="232"/>
        <v>44506</v>
      </c>
      <c r="B599" s="8">
        <f t="shared" ca="1" si="241"/>
        <v>31621875.121995714</v>
      </c>
      <c r="C599" s="144">
        <f t="shared" si="233"/>
        <v>0</v>
      </c>
      <c r="D599" s="136"/>
      <c r="E599" s="136"/>
      <c r="F599" s="78">
        <f ca="1">IF(AD598&gt;1,0,IF(AE598&gt;=1,U$2,T$2))</f>
        <v>0.6</v>
      </c>
      <c r="G599" s="29">
        <f t="shared" ca="1" si="234"/>
        <v>186111.52683808911</v>
      </c>
      <c r="H599" s="8">
        <f t="shared" ca="1" si="242"/>
        <v>1321391.8405504327</v>
      </c>
      <c r="I599" s="8">
        <f t="shared" ca="1" si="243"/>
        <v>224515313.36616936</v>
      </c>
      <c r="J599" s="8">
        <f t="shared" ca="1" si="244"/>
        <v>11357.114622543211</v>
      </c>
      <c r="K599" s="12">
        <f t="shared" ca="1" si="245"/>
        <v>0.84974501579154926</v>
      </c>
      <c r="L599" s="48"/>
      <c r="M599" s="47">
        <f ca="1">IF(AND(I$2&gt;0,R592&lt;F592-0.12),0,IF(AND(N599&gt;=L$4,I$2&gt;0),0,IF(OR(AND(N599&gt;=C$1,N599&lt;D$1),N599&gt;=E$1),0,1)))</f>
        <v>0</v>
      </c>
      <c r="N599" s="185">
        <f t="shared" si="231"/>
        <v>44506</v>
      </c>
      <c r="O599" s="11">
        <f t="shared" ca="1" si="235"/>
        <v>0.66033915695932166</v>
      </c>
      <c r="P599" s="11" t="str">
        <f t="shared" si="236"/>
        <v/>
      </c>
      <c r="Q599" s="11">
        <f t="shared" ca="1" si="246"/>
        <v>1</v>
      </c>
      <c r="R599" s="32">
        <f t="shared" ca="1" si="247"/>
        <v>8.1194077238164464E-3</v>
      </c>
      <c r="S599" s="32">
        <v>4.9437351766792924E-4</v>
      </c>
      <c r="T599" s="32">
        <f t="shared" ca="1" si="237"/>
        <v>3.8864465898542136E-3</v>
      </c>
      <c r="U599" s="32">
        <f t="shared" si="238"/>
        <v>0.14084507042253522</v>
      </c>
      <c r="V599" s="32">
        <f t="shared" si="248"/>
        <v>1</v>
      </c>
      <c r="W599" s="8">
        <f t="shared" ca="1" si="239"/>
        <v>86377.438931422643</v>
      </c>
      <c r="X599" s="8">
        <f t="shared" ca="1" si="251"/>
        <v>223280298.96455035</v>
      </c>
      <c r="Y599" s="22">
        <f t="shared" ca="1" si="240"/>
        <v>0.33966084304067834</v>
      </c>
      <c r="Z599" s="8">
        <f t="shared" ca="1" si="249"/>
        <v>1321391.8405504327</v>
      </c>
      <c r="AA599" s="12">
        <f t="shared" ca="1" si="250"/>
        <v>1.1428281613311717</v>
      </c>
      <c r="AB599" s="158">
        <f t="shared" si="252"/>
        <v>278500</v>
      </c>
      <c r="AC599" s="160">
        <f t="shared" si="253"/>
        <v>1.2150000000000525E-2</v>
      </c>
      <c r="AD599" s="162">
        <f t="shared" ca="1" si="254"/>
        <v>0.85004306516472228</v>
      </c>
      <c r="AE599" s="162">
        <f t="shared" ca="1" si="255"/>
        <v>0.69159025513023908</v>
      </c>
      <c r="AF599" s="85">
        <v>5.9241967315343518E-4</v>
      </c>
      <c r="AG599" s="85">
        <v>8.9520037527349057E-3</v>
      </c>
      <c r="AH599" s="85">
        <v>6.1888238443111743E-4</v>
      </c>
    </row>
    <row r="600" spans="1:34">
      <c r="A600" s="7">
        <f t="shared" si="232"/>
        <v>44507</v>
      </c>
      <c r="B600" s="8">
        <f t="shared" ca="1" si="241"/>
        <v>31633171.360732287</v>
      </c>
      <c r="C600" s="144">
        <f t="shared" si="233"/>
        <v>0</v>
      </c>
      <c r="D600" s="136"/>
      <c r="E600" s="136"/>
      <c r="F600" s="78">
        <f ca="1">IF(AD599&gt;1,0,IF(AE599&gt;=1,U$2,T$2))</f>
        <v>0.6</v>
      </c>
      <c r="G600" s="29">
        <f t="shared" ca="1" si="234"/>
        <v>185241.92910544763</v>
      </c>
      <c r="H600" s="8">
        <f t="shared" ca="1" si="242"/>
        <v>1315217.696648678</v>
      </c>
      <c r="I600" s="8">
        <f t="shared" ca="1" si="243"/>
        <v>224595516.66119903</v>
      </c>
      <c r="J600" s="8">
        <f t="shared" ca="1" si="244"/>
        <v>11296.238736572957</v>
      </c>
      <c r="K600" s="12">
        <f t="shared" ca="1" si="245"/>
        <v>0.8491521076016959</v>
      </c>
      <c r="L600" s="48"/>
      <c r="M600" s="46">
        <f ca="1">IF(AND(I$2&gt;0,R593&lt;F593-0.12),0,IF(AND(N600&gt;=L$5,I$2&gt;0),0,IF(OR(AND(N600&gt;=C$1,N600&lt;D$1),N600&gt;=E$1),0,1)))</f>
        <v>0</v>
      </c>
      <c r="N600" s="185">
        <f t="shared" si="231"/>
        <v>44507</v>
      </c>
      <c r="O600" s="11">
        <f t="shared" ca="1" si="235"/>
        <v>0.66057504900352659</v>
      </c>
      <c r="P600" s="11" t="str">
        <f t="shared" si="236"/>
        <v/>
      </c>
      <c r="Q600" s="11">
        <f t="shared" ca="1" si="246"/>
        <v>1</v>
      </c>
      <c r="R600" s="32">
        <f t="shared" ca="1" si="247"/>
        <v>8.0528413943978579E-3</v>
      </c>
      <c r="S600" s="32">
        <v>4.943634737504931E-4</v>
      </c>
      <c r="T600" s="32">
        <f t="shared" ca="1" si="237"/>
        <v>3.8682873430843472E-3</v>
      </c>
      <c r="U600" s="32">
        <f t="shared" si="238"/>
        <v>0.14084507042253522</v>
      </c>
      <c r="V600" s="32">
        <f t="shared" si="248"/>
        <v>1</v>
      </c>
      <c r="W600" s="8">
        <f t="shared" ca="1" si="239"/>
        <v>85930.085357256612</v>
      </c>
      <c r="X600" s="8">
        <f t="shared" ca="1" si="251"/>
        <v>223366229.04990759</v>
      </c>
      <c r="Y600" s="22">
        <f t="shared" ca="1" si="240"/>
        <v>0.33942495099647341</v>
      </c>
      <c r="Z600" s="8">
        <f t="shared" ca="1" si="249"/>
        <v>1315217.696648678</v>
      </c>
      <c r="AA600" s="12">
        <f t="shared" ca="1" si="250"/>
        <v>1.1428281613311717</v>
      </c>
      <c r="AB600" s="158">
        <f t="shared" si="252"/>
        <v>278800</v>
      </c>
      <c r="AC600" s="160">
        <f t="shared" si="253"/>
        <v>1.2120000000000524E-2</v>
      </c>
      <c r="AD600" s="162">
        <f t="shared" ca="1" si="254"/>
        <v>0.84944856169662253</v>
      </c>
      <c r="AE600" s="162">
        <f t="shared" ca="1" si="255"/>
        <v>0.69159025513023908</v>
      </c>
      <c r="AF600" s="85">
        <v>5.9239012184153668E-4</v>
      </c>
      <c r="AG600" s="85">
        <v>8.948941410441176E-3</v>
      </c>
      <c r="AH600" s="85">
        <v>6.1885703794976291E-4</v>
      </c>
    </row>
    <row r="601" spans="1:34">
      <c r="A601" s="7">
        <f t="shared" si="232"/>
        <v>44508</v>
      </c>
      <c r="B601" s="8">
        <f t="shared" ca="1" si="241"/>
        <v>31644406.973197721</v>
      </c>
      <c r="C601" s="144">
        <f t="shared" si="233"/>
        <v>0</v>
      </c>
      <c r="D601" s="136"/>
      <c r="E601" s="136"/>
      <c r="F601" s="78">
        <f ca="1">IF(AD600&gt;1,S$2,T$2)</f>
        <v>0.6</v>
      </c>
      <c r="G601" s="29">
        <f t="shared" ca="1" si="234"/>
        <v>184374.71264732571</v>
      </c>
      <c r="H601" s="8">
        <f t="shared" ca="1" si="242"/>
        <v>1309060.4597960124</v>
      </c>
      <c r="I601" s="8">
        <f t="shared" ca="1" si="243"/>
        <v>224675289.50970364</v>
      </c>
      <c r="J601" s="8">
        <f t="shared" ca="1" si="244"/>
        <v>11235.612465435341</v>
      </c>
      <c r="K601" s="12">
        <f t="shared" ca="1" si="245"/>
        <v>0.84856237749118346</v>
      </c>
      <c r="L601" s="48"/>
      <c r="M601" s="38">
        <f ca="1">IF(AND(I$2&gt;0,R594&lt;F594),0,IF(AND(N601&gt;=L$6,I$2&gt;0),0,IF(OR(AND(N601&gt;=C$1,N601&lt;D$1),N601&gt;=E$1),0,1)))</f>
        <v>0</v>
      </c>
      <c r="N601" s="185">
        <f t="shared" si="231"/>
        <v>44508</v>
      </c>
      <c r="O601" s="11">
        <f t="shared" ca="1" si="235"/>
        <v>0.66080967502854016</v>
      </c>
      <c r="P601" s="11" t="str">
        <f t="shared" si="236"/>
        <v/>
      </c>
      <c r="Q601" s="11">
        <f t="shared" ca="1" si="246"/>
        <v>1</v>
      </c>
      <c r="R601" s="32">
        <f t="shared" ca="1" si="247"/>
        <v>7.9867082619357373E-3</v>
      </c>
      <c r="S601" s="32">
        <v>4.9435343133285854E-4</v>
      </c>
      <c r="T601" s="32">
        <f t="shared" ca="1" si="237"/>
        <v>3.8501778229294483E-3</v>
      </c>
      <c r="U601" s="32">
        <f t="shared" si="238"/>
        <v>0.14084507042253522</v>
      </c>
      <c r="V601" s="32">
        <f t="shared" si="248"/>
        <v>1</v>
      </c>
      <c r="W601" s="8">
        <f t="shared" ca="1" si="239"/>
        <v>85483.298207078129</v>
      </c>
      <c r="X601" s="8">
        <f t="shared" ca="1" si="251"/>
        <v>223451712.34811467</v>
      </c>
      <c r="Y601" s="22">
        <f t="shared" ca="1" si="240"/>
        <v>0.33919032497145984</v>
      </c>
      <c r="Z601" s="8">
        <f t="shared" ca="1" si="249"/>
        <v>1309060.4597960124</v>
      </c>
      <c r="AA601" s="12">
        <f t="shared" ca="1" si="250"/>
        <v>1.1428281613311717</v>
      </c>
      <c r="AB601" s="158">
        <f t="shared" si="252"/>
        <v>279100</v>
      </c>
      <c r="AC601" s="160">
        <f t="shared" si="253"/>
        <v>1.2090000000000524E-2</v>
      </c>
      <c r="AD601" s="162">
        <f t="shared" ca="1" si="254"/>
        <v>0.84885724254643968</v>
      </c>
      <c r="AE601" s="162">
        <f t="shared" ca="1" si="255"/>
        <v>0.69159025513023908</v>
      </c>
      <c r="AF601" s="85">
        <v>5.9236057808989247E-4</v>
      </c>
      <c r="AG601" s="85">
        <v>8.9458855392647064E-3</v>
      </c>
      <c r="AH601" s="85">
        <v>6.1883169692409441E-4</v>
      </c>
    </row>
    <row r="602" spans="1:34">
      <c r="A602" s="7">
        <f t="shared" si="232"/>
        <v>44509</v>
      </c>
      <c r="B602" s="8">
        <f t="shared" ca="1" si="241"/>
        <v>31655582.219234385</v>
      </c>
      <c r="C602" s="144">
        <f t="shared" si="233"/>
        <v>0</v>
      </c>
      <c r="D602" s="136"/>
      <c r="E602" s="136"/>
      <c r="F602" s="78">
        <f ca="1">IF(AD601&gt;1,0,IF(AE601&gt;=1,U$2,T$2))</f>
        <v>0.6</v>
      </c>
      <c r="G602" s="29">
        <f t="shared" ca="1" si="234"/>
        <v>183510.05752806124</v>
      </c>
      <c r="H602" s="8">
        <f t="shared" ca="1" si="242"/>
        <v>1302921.4084492347</v>
      </c>
      <c r="I602" s="8">
        <f t="shared" ca="1" si="243"/>
        <v>224754633.75656393</v>
      </c>
      <c r="J602" s="8">
        <f t="shared" ca="1" si="244"/>
        <v>11175.246036662034</v>
      </c>
      <c r="K602" s="12">
        <f t="shared" ca="1" si="245"/>
        <v>0.84797581242864961</v>
      </c>
      <c r="L602" s="48"/>
      <c r="M602" s="38">
        <f ca="1">IF(AND(I$2&gt;0,R595&lt;F595-0.02),0,IF(AND(N602&gt;=L$7,I$2&gt;0),0,IF(OR(AND(N602&gt;=C$1,N602&lt;D$1),N602&gt;=E$1),0,1)))</f>
        <v>0</v>
      </c>
      <c r="N602" s="185">
        <f t="shared" si="231"/>
        <v>44509</v>
      </c>
      <c r="O602" s="11">
        <f t="shared" ca="1" si="235"/>
        <v>0.66104304046048212</v>
      </c>
      <c r="P602" s="11" t="str">
        <f t="shared" si="236"/>
        <v/>
      </c>
      <c r="Q602" s="11">
        <f t="shared" ca="1" si="246"/>
        <v>1</v>
      </c>
      <c r="R602" s="32">
        <f t="shared" ca="1" si="247"/>
        <v>7.9210139362509476E-3</v>
      </c>
      <c r="S602" s="32">
        <v>4.9434339041470442E-4</v>
      </c>
      <c r="T602" s="32">
        <f t="shared" ca="1" si="237"/>
        <v>3.8321217895565724E-3</v>
      </c>
      <c r="U602" s="32">
        <f t="shared" si="238"/>
        <v>0.14084507042253522</v>
      </c>
      <c r="V602" s="32">
        <f t="shared" si="248"/>
        <v>1</v>
      </c>
      <c r="W602" s="8">
        <f t="shared" ca="1" si="239"/>
        <v>85037.188172328446</v>
      </c>
      <c r="X602" s="8">
        <f t="shared" ca="1" si="251"/>
        <v>223536749.53628701</v>
      </c>
      <c r="Y602" s="22">
        <f t="shared" ca="1" si="240"/>
        <v>0.33895695953951788</v>
      </c>
      <c r="Z602" s="8">
        <f t="shared" ca="1" si="249"/>
        <v>1302921.4084492347</v>
      </c>
      <c r="AA602" s="12">
        <f t="shared" ca="1" si="250"/>
        <v>1.1428281613311717</v>
      </c>
      <c r="AB602" s="158">
        <f t="shared" si="252"/>
        <v>279400</v>
      </c>
      <c r="AC602" s="160">
        <f t="shared" si="253"/>
        <v>1.2060000000000523E-2</v>
      </c>
      <c r="AD602" s="162">
        <f t="shared" ca="1" si="254"/>
        <v>0.84826909495991654</v>
      </c>
      <c r="AE602" s="162">
        <f t="shared" ca="1" si="255"/>
        <v>0.69159025513023908</v>
      </c>
      <c r="AF602" s="85">
        <v>5.9233104189549757E-4</v>
      </c>
      <c r="AG602" s="85">
        <v>8.9428361186629571E-3</v>
      </c>
      <c r="AH602" s="85">
        <v>6.1880636135229743E-4</v>
      </c>
    </row>
    <row r="603" spans="1:34">
      <c r="A603" s="7">
        <f t="shared" si="232"/>
        <v>44510</v>
      </c>
      <c r="B603" s="8">
        <f t="shared" ca="1" si="241"/>
        <v>31666697.368528754</v>
      </c>
      <c r="C603" s="144">
        <f t="shared" si="233"/>
        <v>0</v>
      </c>
      <c r="D603" s="136"/>
      <c r="E603" s="136"/>
      <c r="F603" s="78">
        <f ca="1">IF(AD602&gt;1,S$2,T$2)</f>
        <v>0.6</v>
      </c>
      <c r="G603" s="29">
        <f t="shared" ca="1" si="234"/>
        <v>182648.13806576567</v>
      </c>
      <c r="H603" s="8">
        <f t="shared" ca="1" si="242"/>
        <v>1296801.7802669362</v>
      </c>
      <c r="I603" s="8">
        <f t="shared" ca="1" si="243"/>
        <v>224833551.31655395</v>
      </c>
      <c r="J603" s="8">
        <f t="shared" ca="1" si="244"/>
        <v>11115.149294370425</v>
      </c>
      <c r="K603" s="12">
        <f t="shared" ca="1" si="245"/>
        <v>0.84739239884879469</v>
      </c>
      <c r="L603" s="48"/>
      <c r="M603" s="38">
        <f ca="1">IF(AND(I$2&gt;0,R596&lt;F596-0.04),0,IF(AND(N603&gt;=L$8,I$2&gt;0),0,IF(OR(AND(N603&gt;=C$1,N603&lt;D$1),N603&gt;=E$1),0,1)))</f>
        <v>0</v>
      </c>
      <c r="N603" s="185">
        <f t="shared" si="231"/>
        <v>44510</v>
      </c>
      <c r="O603" s="11">
        <f t="shared" ca="1" si="235"/>
        <v>0.66127515093104106</v>
      </c>
      <c r="P603" s="11" t="str">
        <f t="shared" si="236"/>
        <v/>
      </c>
      <c r="Q603" s="11">
        <f t="shared" ca="1" si="246"/>
        <v>1</v>
      </c>
      <c r="R603" s="32">
        <f t="shared" ca="1" si="247"/>
        <v>7.8557636786959466E-3</v>
      </c>
      <c r="S603" s="32">
        <v>4.9433335099570972E-4</v>
      </c>
      <c r="T603" s="32">
        <f t="shared" ca="1" si="237"/>
        <v>3.8141228831380476E-3</v>
      </c>
      <c r="U603" s="32">
        <f t="shared" si="238"/>
        <v>0.14084507042253522</v>
      </c>
      <c r="V603" s="32">
        <f t="shared" si="248"/>
        <v>1</v>
      </c>
      <c r="W603" s="8">
        <f t="shared" ca="1" si="239"/>
        <v>84591.862879645501</v>
      </c>
      <c r="X603" s="8">
        <f t="shared" ca="1" si="251"/>
        <v>223621341.39916664</v>
      </c>
      <c r="Y603" s="22">
        <f t="shared" ca="1" si="240"/>
        <v>0.33872484906895894</v>
      </c>
      <c r="Z603" s="8">
        <f t="shared" ca="1" si="249"/>
        <v>1296801.7802669362</v>
      </c>
      <c r="AA603" s="12">
        <f t="shared" ca="1" si="250"/>
        <v>1.1428281613311717</v>
      </c>
      <c r="AB603" s="158">
        <f t="shared" si="252"/>
        <v>279700</v>
      </c>
      <c r="AC603" s="160">
        <f t="shared" si="253"/>
        <v>1.2030000000000523E-2</v>
      </c>
      <c r="AD603" s="162">
        <f t="shared" ca="1" si="254"/>
        <v>0.8476841056387221</v>
      </c>
      <c r="AE603" s="162">
        <f t="shared" ca="1" si="255"/>
        <v>0.69159025513023908</v>
      </c>
      <c r="AF603" s="85">
        <v>5.9230151325534886E-4</v>
      </c>
      <c r="AG603" s="85">
        <v>8.9397931281839441E-3</v>
      </c>
      <c r="AH603" s="85">
        <v>6.1878103123255799E-4</v>
      </c>
    </row>
    <row r="604" spans="1:34">
      <c r="A604" s="7">
        <f t="shared" si="232"/>
        <v>44511</v>
      </c>
      <c r="B604" s="8">
        <f t="shared" ca="1" si="241"/>
        <v>31677752.700233098</v>
      </c>
      <c r="C604" s="144">
        <f t="shared" si="233"/>
        <v>0</v>
      </c>
      <c r="D604" s="136"/>
      <c r="E604" s="136"/>
      <c r="F604" s="78">
        <f ca="1">IF(AD603&gt;1,0,IF(AE603&gt;=1,U$2,T$2))</f>
        <v>0.6</v>
      </c>
      <c r="G604" s="29">
        <f t="shared" ca="1" si="234"/>
        <v>181789.1228856525</v>
      </c>
      <c r="H604" s="8">
        <f t="shared" ca="1" si="242"/>
        <v>1290702.7724881326</v>
      </c>
      <c r="I604" s="8">
        <f t="shared" ca="1" si="243"/>
        <v>224912044.17165479</v>
      </c>
      <c r="J604" s="8">
        <f t="shared" ca="1" si="244"/>
        <v>11055.331704343929</v>
      </c>
      <c r="K604" s="12">
        <f t="shared" ca="1" si="245"/>
        <v>0.84681212267239736</v>
      </c>
      <c r="L604" s="48"/>
      <c r="M604" s="38">
        <f ca="1">IF(AND(I$2&gt;0,R597&lt;F597-0.06),0,IF(AND(N604&gt;=L$9,I$2&gt;0),0,IF(OR(AND(N604&gt;=C$1,N604&lt;D$1),N604&gt;=E$1),0,1)))</f>
        <v>0</v>
      </c>
      <c r="N604" s="185">
        <f t="shared" si="231"/>
        <v>44511</v>
      </c>
      <c r="O604" s="11">
        <f t="shared" ca="1" si="235"/>
        <v>0.66150601226957295</v>
      </c>
      <c r="P604" s="11" t="str">
        <f t="shared" si="236"/>
        <v/>
      </c>
      <c r="Q604" s="11">
        <f t="shared" ca="1" si="246"/>
        <v>1</v>
      </c>
      <c r="R604" s="32">
        <f t="shared" ca="1" si="247"/>
        <v>7.7909624093854468E-3</v>
      </c>
      <c r="S604" s="32">
        <v>4.9432331307555351E-4</v>
      </c>
      <c r="T604" s="32">
        <f t="shared" ca="1" si="237"/>
        <v>3.7961846249650959E-3</v>
      </c>
      <c r="U604" s="32">
        <f t="shared" si="238"/>
        <v>0.14084507042253522</v>
      </c>
      <c r="V604" s="32">
        <f t="shared" si="248"/>
        <v>1</v>
      </c>
      <c r="W604" s="8">
        <f t="shared" ca="1" si="239"/>
        <v>84147.426906812136</v>
      </c>
      <c r="X604" s="8">
        <f t="shared" ca="1" si="251"/>
        <v>223705488.82607347</v>
      </c>
      <c r="Y604" s="22">
        <f t="shared" ca="1" si="240"/>
        <v>0.33849398773042705</v>
      </c>
      <c r="Z604" s="8">
        <f t="shared" ca="1" si="249"/>
        <v>1290702.7724881326</v>
      </c>
      <c r="AA604" s="12">
        <f t="shared" ca="1" si="250"/>
        <v>1.1428281613311717</v>
      </c>
      <c r="AB604" s="158">
        <f t="shared" si="252"/>
        <v>280000</v>
      </c>
      <c r="AC604" s="160">
        <f t="shared" si="253"/>
        <v>1.2000000000000522E-2</v>
      </c>
      <c r="AD604" s="162">
        <f t="shared" ca="1" si="254"/>
        <v>0.84710226076059603</v>
      </c>
      <c r="AE604" s="162">
        <f t="shared" ca="1" si="255"/>
        <v>0.69159025513023908</v>
      </c>
      <c r="AF604" s="85">
        <v>5.9227199216644471E-4</v>
      </c>
      <c r="AG604" s="85">
        <v>8.9367565474657261E-3</v>
      </c>
      <c r="AH604" s="85">
        <v>6.1875570656306296E-4</v>
      </c>
    </row>
    <row r="605" spans="1:34">
      <c r="A605" s="7">
        <f t="shared" si="232"/>
        <v>44512</v>
      </c>
      <c r="B605" s="8">
        <f t="shared" ca="1" si="241"/>
        <v>31688748.502592351</v>
      </c>
      <c r="C605" s="144">
        <f t="shared" si="233"/>
        <v>0</v>
      </c>
      <c r="D605" s="136"/>
      <c r="E605" s="136"/>
      <c r="F605" s="78">
        <f ca="1">IF(AD604&gt;1,S$2,T$2)</f>
        <v>0.6</v>
      </c>
      <c r="G605" s="29">
        <f t="shared" ca="1" si="234"/>
        <v>180933.17497634114</v>
      </c>
      <c r="H605" s="8">
        <f t="shared" ca="1" si="242"/>
        <v>1284625.542332022</v>
      </c>
      <c r="I605" s="8">
        <f t="shared" ca="1" si="243"/>
        <v>224990114.36840549</v>
      </c>
      <c r="J605" s="8">
        <f t="shared" ca="1" si="244"/>
        <v>10995.802359253763</v>
      </c>
      <c r="K605" s="12">
        <f t="shared" ca="1" si="245"/>
        <v>0.84623496932606757</v>
      </c>
      <c r="L605" s="48"/>
      <c r="M605" s="39">
        <f ca="1">IF(AND(I$2&gt;0,R598&lt;F598-0.1),0,IF(AND(N605&gt;=L$10,I$2&gt;0),0,IF(OR(AND(N605&gt;=C$1,N605&lt;D$1),N605&gt;=E$1),0,1)))</f>
        <v>0</v>
      </c>
      <c r="N605" s="185">
        <f t="shared" si="231"/>
        <v>44512</v>
      </c>
      <c r="O605" s="11">
        <f t="shared" ca="1" si="235"/>
        <v>0.66173563049531026</v>
      </c>
      <c r="P605" s="11" t="str">
        <f t="shared" si="236"/>
        <v/>
      </c>
      <c r="Q605" s="11">
        <f t="shared" ca="1" si="246"/>
        <v>1</v>
      </c>
      <c r="R605" s="32">
        <f t="shared" ca="1" si="247"/>
        <v>7.7266147144734142E-3</v>
      </c>
      <c r="S605" s="32">
        <v>4.9431327665391497E-4</v>
      </c>
      <c r="T605" s="32">
        <f t="shared" ca="1" si="237"/>
        <v>3.7783104186235941E-3</v>
      </c>
      <c r="U605" s="32">
        <f t="shared" si="238"/>
        <v>0.14084507042253522</v>
      </c>
      <c r="V605" s="32">
        <f t="shared" si="248"/>
        <v>1</v>
      </c>
      <c r="W605" s="8">
        <f t="shared" ca="1" si="239"/>
        <v>83703.981800727473</v>
      </c>
      <c r="X605" s="8">
        <f t="shared" ca="1" si="251"/>
        <v>223789192.8078742</v>
      </c>
      <c r="Y605" s="22">
        <f t="shared" ca="1" si="240"/>
        <v>0.33826436950468974</v>
      </c>
      <c r="Z605" s="8">
        <f t="shared" ca="1" si="249"/>
        <v>1284625.542332022</v>
      </c>
      <c r="AA605" s="12">
        <f t="shared" ca="1" si="250"/>
        <v>1.1428281613311717</v>
      </c>
      <c r="AB605" s="158">
        <f t="shared" si="252"/>
        <v>280300</v>
      </c>
      <c r="AC605" s="160">
        <f t="shared" si="253"/>
        <v>1.1970000000000522E-2</v>
      </c>
      <c r="AD605" s="162">
        <f t="shared" ca="1" si="254"/>
        <v>0.84652354599923241</v>
      </c>
      <c r="AE605" s="162">
        <f t="shared" ca="1" si="255"/>
        <v>0.69159025513023908</v>
      </c>
      <c r="AF605" s="85">
        <v>5.9224247862578472E-4</v>
      </c>
      <c r="AG605" s="85">
        <v>8.9337263562358979E-3</v>
      </c>
      <c r="AH605" s="85">
        <v>6.1873038734200022E-4</v>
      </c>
    </row>
    <row r="606" spans="1:34">
      <c r="A606" s="7">
        <f t="shared" si="232"/>
        <v>44513</v>
      </c>
      <c r="B606" s="8">
        <f t="shared" ca="1" si="241"/>
        <v>31699685.072576363</v>
      </c>
      <c r="C606" s="144">
        <f t="shared" si="233"/>
        <v>0</v>
      </c>
      <c r="D606" s="136"/>
      <c r="E606" s="136"/>
      <c r="F606" s="78">
        <f ca="1">IF(AD605&gt;1,0,IF(AE605&gt;=1,U$2,T$2))</f>
        <v>0.6</v>
      </c>
      <c r="G606" s="29">
        <f t="shared" ca="1" si="234"/>
        <v>180080.45174898335</v>
      </c>
      <c r="H606" s="8">
        <f t="shared" ca="1" si="242"/>
        <v>1278571.2074177817</v>
      </c>
      <c r="I606" s="8">
        <f t="shared" ca="1" si="243"/>
        <v>225067764.01529199</v>
      </c>
      <c r="J606" s="8">
        <f t="shared" ca="1" si="244"/>
        <v>10936.569984012291</v>
      </c>
      <c r="K606" s="12">
        <f t="shared" ca="1" si="245"/>
        <v>0.8456609237617243</v>
      </c>
      <c r="L606" s="48"/>
      <c r="M606" s="47">
        <f ca="1">IF(AND(I$2&gt;0,R599&lt;F599-0.12),0,IF(AND(N606&gt;=L$4,I$2&gt;0),0,IF(OR(AND(N606&gt;=C$1,N606&lt;D$1),N606&gt;=E$1),0,1)))</f>
        <v>0</v>
      </c>
      <c r="N606" s="185">
        <f t="shared" si="231"/>
        <v>44513</v>
      </c>
      <c r="O606" s="11">
        <f t="shared" ca="1" si="235"/>
        <v>0.66196401180968234</v>
      </c>
      <c r="P606" s="11" t="str">
        <f t="shared" si="236"/>
        <v/>
      </c>
      <c r="Q606" s="11">
        <f t="shared" ca="1" si="246"/>
        <v>1</v>
      </c>
      <c r="R606" s="32">
        <f t="shared" ca="1" si="247"/>
        <v>7.6627248534674097E-3</v>
      </c>
      <c r="S606" s="32">
        <v>4.9430324173047339E-4</v>
      </c>
      <c r="T606" s="32">
        <f t="shared" ca="1" si="237"/>
        <v>3.7605035512287698E-3</v>
      </c>
      <c r="U606" s="32">
        <f t="shared" si="238"/>
        <v>0.14084507042253522</v>
      </c>
      <c r="V606" s="32">
        <f t="shared" si="248"/>
        <v>1</v>
      </c>
      <c r="W606" s="8">
        <f t="shared" ca="1" si="239"/>
        <v>83261.626097324246</v>
      </c>
      <c r="X606" s="8">
        <f t="shared" ca="1" si="251"/>
        <v>223872454.43397152</v>
      </c>
      <c r="Y606" s="22">
        <f t="shared" ca="1" si="240"/>
        <v>0.33803598819031766</v>
      </c>
      <c r="Z606" s="8">
        <f t="shared" ca="1" si="249"/>
        <v>1278571.2074177817</v>
      </c>
      <c r="AA606" s="12">
        <f t="shared" ca="1" si="250"/>
        <v>1.1428281613311717</v>
      </c>
      <c r="AB606" s="158">
        <f t="shared" si="252"/>
        <v>280600</v>
      </c>
      <c r="AC606" s="160">
        <f t="shared" si="253"/>
        <v>1.1940000000000521E-2</v>
      </c>
      <c r="AD606" s="162">
        <f t="shared" ca="1" si="254"/>
        <v>0.84594794654389593</v>
      </c>
      <c r="AE606" s="162">
        <f t="shared" ca="1" si="255"/>
        <v>0.69159025513023908</v>
      </c>
      <c r="AF606" s="85">
        <v>5.9221297263037105E-4</v>
      </c>
      <c r="AG606" s="85">
        <v>8.930702534311075E-3</v>
      </c>
      <c r="AH606" s="85">
        <v>6.1870507356755861E-4</v>
      </c>
    </row>
    <row r="607" spans="1:34">
      <c r="A607" s="7">
        <f t="shared" si="232"/>
        <v>44514</v>
      </c>
      <c r="B607" s="8">
        <f t="shared" ca="1" si="241"/>
        <v>31710562.71551761</v>
      </c>
      <c r="C607" s="144">
        <f t="shared" si="233"/>
        <v>0</v>
      </c>
      <c r="D607" s="136"/>
      <c r="E607" s="136"/>
      <c r="F607" s="78">
        <f ca="1">IF(AD606&gt;1,0,IF(AE606&gt;=1,U$2,T$2))</f>
        <v>0.6</v>
      </c>
      <c r="G607" s="29">
        <f t="shared" ca="1" si="234"/>
        <v>179231.10509905906</v>
      </c>
      <c r="H607" s="8">
        <f t="shared" ca="1" si="242"/>
        <v>1272540.8462033193</v>
      </c>
      <c r="I607" s="8">
        <f t="shared" ca="1" si="243"/>
        <v>225144995.28017485</v>
      </c>
      <c r="J607" s="8">
        <f t="shared" ca="1" si="244"/>
        <v>10877.642941248136</v>
      </c>
      <c r="K607" s="12">
        <f t="shared" ca="1" si="245"/>
        <v>0.84508997047579415</v>
      </c>
      <c r="L607" s="48"/>
      <c r="M607" s="46">
        <f ca="1">IF(AND(I$2&gt;0,R600&lt;F600-0.12),0,IF(AND(N607&gt;=L$5,I$2&gt;0),0,IF(OR(AND(N607&gt;=C$1,N607&lt;D$1),N607&gt;=E$1),0,1)))</f>
        <v>0</v>
      </c>
      <c r="N607" s="185">
        <f t="shared" si="231"/>
        <v>44514</v>
      </c>
      <c r="O607" s="11">
        <f t="shared" ca="1" si="235"/>
        <v>0.66219116258874955</v>
      </c>
      <c r="P607" s="11" t="str">
        <f t="shared" si="236"/>
        <v/>
      </c>
      <c r="Q607" s="11">
        <f t="shared" ca="1" si="246"/>
        <v>1</v>
      </c>
      <c r="R607" s="32">
        <f t="shared" ca="1" si="247"/>
        <v>7.59929676657133E-3</v>
      </c>
      <c r="S607" s="32">
        <v>4.9429320830490808E-4</v>
      </c>
      <c r="T607" s="32">
        <f t="shared" ca="1" si="237"/>
        <v>3.7427671947156448E-3</v>
      </c>
      <c r="U607" s="32">
        <f t="shared" si="238"/>
        <v>0.14084507042253522</v>
      </c>
      <c r="V607" s="32">
        <f t="shared" si="248"/>
        <v>1</v>
      </c>
      <c r="W607" s="8">
        <f t="shared" ca="1" si="239"/>
        <v>82820.455343354595</v>
      </c>
      <c r="X607" s="8">
        <f t="shared" ca="1" si="251"/>
        <v>223955274.88931489</v>
      </c>
      <c r="Y607" s="22">
        <f t="shared" ca="1" si="240"/>
        <v>0.33780883741125045</v>
      </c>
      <c r="Z607" s="8">
        <f t="shared" ca="1" si="249"/>
        <v>1272540.8462033193</v>
      </c>
      <c r="AA607" s="12">
        <f t="shared" ca="1" si="250"/>
        <v>1.1428281613311717</v>
      </c>
      <c r="AB607" s="158">
        <f t="shared" si="252"/>
        <v>280900</v>
      </c>
      <c r="AC607" s="160">
        <f t="shared" si="253"/>
        <v>1.1910000000000521E-2</v>
      </c>
      <c r="AD607" s="162">
        <f t="shared" ca="1" si="254"/>
        <v>0.84537544711875923</v>
      </c>
      <c r="AE607" s="162">
        <f t="shared" ca="1" si="255"/>
        <v>0.69159025513023908</v>
      </c>
      <c r="AF607" s="85">
        <v>5.9218347417720675E-4</v>
      </c>
      <c r="AG607" s="85">
        <v>8.9276850615964045E-3</v>
      </c>
      <c r="AH607" s="85">
        <v>6.1867976523792751E-4</v>
      </c>
    </row>
    <row r="608" spans="1:34">
      <c r="A608" s="7">
        <f t="shared" si="232"/>
        <v>44515</v>
      </c>
      <c r="B608" s="8">
        <f t="shared" ca="1" si="241"/>
        <v>31721381.744754504</v>
      </c>
      <c r="C608" s="144">
        <f t="shared" si="233"/>
        <v>0</v>
      </c>
      <c r="D608" s="136"/>
      <c r="E608" s="136"/>
      <c r="F608" s="78">
        <f ca="1">IF(AD607&gt;1,S$2,T$2)</f>
        <v>0.6</v>
      </c>
      <c r="G608" s="29">
        <f t="shared" ca="1" si="234"/>
        <v>178385.28147069129</v>
      </c>
      <c r="H608" s="8">
        <f t="shared" ca="1" si="242"/>
        <v>1266535.498441908</v>
      </c>
      <c r="I608" s="8">
        <f t="shared" ca="1" si="243"/>
        <v>225221810.38775679</v>
      </c>
      <c r="J608" s="8">
        <f t="shared" ca="1" si="244"/>
        <v>10819.029236893413</v>
      </c>
      <c r="K608" s="12">
        <f t="shared" ca="1" si="245"/>
        <v>0.84452209352812613</v>
      </c>
      <c r="L608" s="48"/>
      <c r="M608" s="38">
        <f ca="1">IF(AND(I$2&gt;0,R601&lt;F601),0,IF(AND(N608&gt;=L$6,I$2&gt;0),0,IF(OR(AND(N608&gt;=C$1,N608&lt;D$1),N608&gt;=E$1),0,1)))</f>
        <v>0</v>
      </c>
      <c r="N608" s="185">
        <f t="shared" si="231"/>
        <v>44515</v>
      </c>
      <c r="O608" s="11">
        <f t="shared" ca="1" si="235"/>
        <v>0.66241708937575527</v>
      </c>
      <c r="P608" s="11" t="str">
        <f t="shared" si="236"/>
        <v/>
      </c>
      <c r="Q608" s="11">
        <f t="shared" ca="1" si="246"/>
        <v>1</v>
      </c>
      <c r="R608" s="32">
        <f t="shared" ca="1" si="247"/>
        <v>7.5363340820480268E-3</v>
      </c>
      <c r="S608" s="32">
        <v>4.9428317637689853E-4</v>
      </c>
      <c r="T608" s="32">
        <f t="shared" ca="1" si="237"/>
        <v>3.7251044071820827E-3</v>
      </c>
      <c r="U608" s="32">
        <f t="shared" si="238"/>
        <v>0.14084507042253522</v>
      </c>
      <c r="V608" s="32">
        <f t="shared" si="248"/>
        <v>1</v>
      </c>
      <c r="W608" s="8">
        <f t="shared" ca="1" si="239"/>
        <v>82380.562119966271</v>
      </c>
      <c r="X608" s="8">
        <f t="shared" ca="1" si="251"/>
        <v>224037655.45143485</v>
      </c>
      <c r="Y608" s="22">
        <f t="shared" ca="1" si="240"/>
        <v>0.33758291062424473</v>
      </c>
      <c r="Z608" s="8">
        <f t="shared" ca="1" si="249"/>
        <v>1266535.498441908</v>
      </c>
      <c r="AA608" s="12">
        <f t="shared" ca="1" si="250"/>
        <v>1.1428281613311717</v>
      </c>
      <c r="AB608" s="158">
        <f t="shared" si="252"/>
        <v>281200</v>
      </c>
      <c r="AC608" s="160">
        <f t="shared" si="253"/>
        <v>1.188000000000052E-2</v>
      </c>
      <c r="AD608" s="162">
        <f t="shared" ca="1" si="254"/>
        <v>0.84480603200196014</v>
      </c>
      <c r="AE608" s="162">
        <f t="shared" ca="1" si="255"/>
        <v>0.69159025513023908</v>
      </c>
      <c r="AF608" s="85">
        <v>5.9215398326329684E-4</v>
      </c>
      <c r="AG608" s="85">
        <v>8.9246739180850448E-3</v>
      </c>
      <c r="AH608" s="85">
        <v>6.1865446235129728E-4</v>
      </c>
    </row>
    <row r="609" spans="1:34">
      <c r="A609" s="7">
        <f t="shared" si="232"/>
        <v>44516</v>
      </c>
      <c r="B609" s="8">
        <f t="shared" ca="1" si="241"/>
        <v>31732142.481280379</v>
      </c>
      <c r="C609" s="144">
        <f t="shared" si="233"/>
        <v>0</v>
      </c>
      <c r="D609" s="136"/>
      <c r="E609" s="136"/>
      <c r="F609" s="78">
        <f ca="1">IF(AD608&gt;1,0,IF(AE608&gt;=1,U$2,T$2))</f>
        <v>0.6</v>
      </c>
      <c r="G609" s="29">
        <f t="shared" ca="1" si="234"/>
        <v>177543.1219233303</v>
      </c>
      <c r="H609" s="8">
        <f t="shared" ca="1" si="242"/>
        <v>1260556.1656556451</v>
      </c>
      <c r="I609" s="8">
        <f t="shared" ca="1" si="243"/>
        <v>225298211.61709049</v>
      </c>
      <c r="J609" s="8">
        <f t="shared" ca="1" si="244"/>
        <v>10760.736525873732</v>
      </c>
      <c r="K609" s="12">
        <f t="shared" ca="1" si="245"/>
        <v>0.84395727656061181</v>
      </c>
      <c r="L609" s="48"/>
      <c r="M609" s="38">
        <f ca="1">IF(AND(I$2&gt;0,R602&lt;F602-0.02),0,IF(AND(N609&gt;=L$7,I$2&gt;0),0,IF(OR(AND(N609&gt;=C$1,N609&lt;D$1),N609&gt;=E$1),0,1)))</f>
        <v>0</v>
      </c>
      <c r="N609" s="185">
        <f t="shared" si="231"/>
        <v>44516</v>
      </c>
      <c r="O609" s="11">
        <f t="shared" ca="1" si="235"/>
        <v>0.6626417988737956</v>
      </c>
      <c r="P609" s="11" t="str">
        <f t="shared" si="236"/>
        <v/>
      </c>
      <c r="Q609" s="11">
        <f t="shared" ca="1" si="246"/>
        <v>1</v>
      </c>
      <c r="R609" s="32">
        <f t="shared" ca="1" si="247"/>
        <v>7.4738401235934504E-3</v>
      </c>
      <c r="S609" s="32">
        <v>4.9427314594612437E-4</v>
      </c>
      <c r="T609" s="32">
        <f t="shared" ca="1" si="237"/>
        <v>3.7075181342813091E-3</v>
      </c>
      <c r="U609" s="32">
        <f t="shared" si="238"/>
        <v>0.14084507042253522</v>
      </c>
      <c r="V609" s="32">
        <f t="shared" si="248"/>
        <v>1</v>
      </c>
      <c r="W609" s="8">
        <f t="shared" ca="1" si="239"/>
        <v>81942.036067989407</v>
      </c>
      <c r="X609" s="8">
        <f t="shared" ca="1" si="251"/>
        <v>224119597.48750284</v>
      </c>
      <c r="Y609" s="22">
        <f t="shared" ca="1" si="240"/>
        <v>0.3373582011262044</v>
      </c>
      <c r="Z609" s="8">
        <f t="shared" ca="1" si="249"/>
        <v>1260556.1656556451</v>
      </c>
      <c r="AA609" s="12">
        <f t="shared" ca="1" si="250"/>
        <v>1.1428281613311717</v>
      </c>
      <c r="AB609" s="158">
        <f t="shared" si="252"/>
        <v>281500</v>
      </c>
      <c r="AC609" s="160">
        <f t="shared" si="253"/>
        <v>1.185000000000052E-2</v>
      </c>
      <c r="AD609" s="162">
        <f t="shared" ca="1" si="254"/>
        <v>0.84423968504436897</v>
      </c>
      <c r="AE609" s="162">
        <f t="shared" ca="1" si="255"/>
        <v>0.69159025513023908</v>
      </c>
      <c r="AF609" s="85">
        <v>5.9212449988564793E-4</v>
      </c>
      <c r="AG609" s="85">
        <v>8.9216690838576831E-3</v>
      </c>
      <c r="AH609" s="85">
        <v>6.1862916490585914E-4</v>
      </c>
    </row>
    <row r="610" spans="1:34">
      <c r="A610" s="7">
        <f t="shared" si="232"/>
        <v>44517</v>
      </c>
      <c r="B610" s="8">
        <f t="shared" ca="1" si="241"/>
        <v>31742845.253398269</v>
      </c>
      <c r="C610" s="144">
        <f t="shared" si="233"/>
        <v>0</v>
      </c>
      <c r="D610" s="136"/>
      <c r="E610" s="136"/>
      <c r="F610" s="78">
        <f ca="1">IF(AD609&gt;1,S$2,T$2)</f>
        <v>0.6</v>
      </c>
      <c r="G610" s="29">
        <f t="shared" ca="1" si="234"/>
        <v>176704.76220066001</v>
      </c>
      <c r="H610" s="8">
        <f t="shared" ca="1" si="242"/>
        <v>1254603.811624686</v>
      </c>
      <c r="I610" s="8">
        <f t="shared" ca="1" si="243"/>
        <v>225374201.29912752</v>
      </c>
      <c r="J610" s="8">
        <f t="shared" ca="1" si="244"/>
        <v>10702.772117891605</v>
      </c>
      <c r="K610" s="12">
        <f t="shared" ca="1" si="245"/>
        <v>0.84339550281551101</v>
      </c>
      <c r="L610" s="48"/>
      <c r="M610" s="38">
        <f ca="1">IF(AND(I$2&gt;0,R603&lt;F603-0.04),0,IF(AND(N610&gt;=L$8,I$2&gt;0),0,IF(OR(AND(N610&gt;=C$1,N610&lt;D$1),N610&gt;=E$1),0,1)))</f>
        <v>0</v>
      </c>
      <c r="N610" s="185">
        <f t="shared" si="231"/>
        <v>44517</v>
      </c>
      <c r="O610" s="11">
        <f t="shared" ca="1" si="235"/>
        <v>0.66286529793861038</v>
      </c>
      <c r="P610" s="11" t="str">
        <f t="shared" si="236"/>
        <v/>
      </c>
      <c r="Q610" s="11">
        <f t="shared" ca="1" si="246"/>
        <v>1</v>
      </c>
      <c r="R610" s="32">
        <f t="shared" ca="1" si="247"/>
        <v>7.4118179177143128E-3</v>
      </c>
      <c r="S610" s="32">
        <v>4.9426311701226511E-4</v>
      </c>
      <c r="T610" s="32">
        <f t="shared" ca="1" si="237"/>
        <v>3.6900112106608412E-3</v>
      </c>
      <c r="U610" s="32">
        <f t="shared" si="238"/>
        <v>0.14084507042253522</v>
      </c>
      <c r="V610" s="32">
        <f t="shared" si="248"/>
        <v>1</v>
      </c>
      <c r="W610" s="8">
        <f t="shared" ca="1" si="239"/>
        <v>81504.963914852779</v>
      </c>
      <c r="X610" s="8">
        <f t="shared" ca="1" si="251"/>
        <v>224201102.45141768</v>
      </c>
      <c r="Y610" s="22">
        <f t="shared" ca="1" si="240"/>
        <v>0.33713470206138962</v>
      </c>
      <c r="Z610" s="8">
        <f t="shared" ca="1" si="249"/>
        <v>1254603.811624686</v>
      </c>
      <c r="AA610" s="12">
        <f t="shared" ca="1" si="250"/>
        <v>1.1428281613311717</v>
      </c>
      <c r="AB610" s="158">
        <f t="shared" si="252"/>
        <v>281800</v>
      </c>
      <c r="AC610" s="160">
        <f t="shared" si="253"/>
        <v>1.1820000000000519E-2</v>
      </c>
      <c r="AD610" s="162">
        <f t="shared" ca="1" si="254"/>
        <v>0.84367638968806147</v>
      </c>
      <c r="AE610" s="162">
        <f t="shared" ca="1" si="255"/>
        <v>0.69159025513023908</v>
      </c>
      <c r="AF610" s="85">
        <v>5.920950240412686E-4</v>
      </c>
      <c r="AG610" s="85">
        <v>8.9186705390820412E-3</v>
      </c>
      <c r="AH610" s="85">
        <v>6.1860387289980508E-4</v>
      </c>
    </row>
    <row r="611" spans="1:34">
      <c r="A611" s="7">
        <f t="shared" si="232"/>
        <v>44518</v>
      </c>
      <c r="B611" s="8">
        <f t="shared" ca="1" si="241"/>
        <v>31753490.396381564</v>
      </c>
      <c r="C611" s="144">
        <f t="shared" si="233"/>
        <v>0</v>
      </c>
      <c r="D611" s="136"/>
      <c r="E611" s="136"/>
      <c r="F611" s="78">
        <f ca="1">IF(AD610&gt;1,0,IF(AE610&gt;=1,U$2,T$2))</f>
        <v>0.6</v>
      </c>
      <c r="G611" s="29">
        <f t="shared" ca="1" si="234"/>
        <v>175870.33280158072</v>
      </c>
      <c r="H611" s="8">
        <f t="shared" ca="1" si="242"/>
        <v>1248679.362891223</v>
      </c>
      <c r="I611" s="8">
        <f t="shared" ca="1" si="243"/>
        <v>225449781.81430891</v>
      </c>
      <c r="J611" s="8">
        <f t="shared" ca="1" si="244"/>
        <v>10645.142983294354</v>
      </c>
      <c r="K611" s="12">
        <f t="shared" ca="1" si="245"/>
        <v>0.84283675515347412</v>
      </c>
      <c r="L611" s="48"/>
      <c r="M611" s="38">
        <f ca="1">IF(AND(I$2&gt;0,R604&lt;F604-0.06),0,IF(AND(N611&gt;=L$9,I$2&gt;0),0,IF(OR(AND(N611&gt;=C$1,N611&lt;D$1),N611&gt;=E$1),0,1)))</f>
        <v>0</v>
      </c>
      <c r="N611" s="185">
        <f t="shared" si="231"/>
        <v>44518</v>
      </c>
      <c r="O611" s="11">
        <f t="shared" ca="1" si="235"/>
        <v>0.66308759357149683</v>
      </c>
      <c r="P611" s="11" t="str">
        <f t="shared" si="236"/>
        <v/>
      </c>
      <c r="Q611" s="11">
        <f t="shared" ca="1" si="246"/>
        <v>1</v>
      </c>
      <c r="R611" s="32">
        <f t="shared" ca="1" si="247"/>
        <v>7.3502702011014817E-3</v>
      </c>
      <c r="S611" s="32">
        <v>4.9425308957500047E-4</v>
      </c>
      <c r="T611" s="32">
        <f t="shared" ca="1" si="237"/>
        <v>3.6725863614447737E-3</v>
      </c>
      <c r="U611" s="32">
        <f t="shared" si="238"/>
        <v>0.14084507042253522</v>
      </c>
      <c r="V611" s="32">
        <f t="shared" si="248"/>
        <v>1</v>
      </c>
      <c r="W611" s="8">
        <f t="shared" ca="1" si="239"/>
        <v>81069.429503047591</v>
      </c>
      <c r="X611" s="8">
        <f t="shared" ca="1" si="251"/>
        <v>224282171.88092074</v>
      </c>
      <c r="Y611" s="22">
        <f t="shared" ca="1" si="240"/>
        <v>0.33691240642850317</v>
      </c>
      <c r="Z611" s="8">
        <f t="shared" ca="1" si="249"/>
        <v>1248679.362891223</v>
      </c>
      <c r="AA611" s="12">
        <f t="shared" ca="1" si="250"/>
        <v>1.1428281613311717</v>
      </c>
      <c r="AB611" s="158">
        <f t="shared" si="252"/>
        <v>282100</v>
      </c>
      <c r="AC611" s="160">
        <f t="shared" si="253"/>
        <v>1.1790000000000519E-2</v>
      </c>
      <c r="AD611" s="162">
        <f t="shared" ca="1" si="254"/>
        <v>0.84311612898449262</v>
      </c>
      <c r="AE611" s="162">
        <f t="shared" ca="1" si="255"/>
        <v>0.69159025513023908</v>
      </c>
      <c r="AF611" s="85">
        <v>5.920655557271684E-4</v>
      </c>
      <c r="AG611" s="85">
        <v>8.9156782640123847E-3</v>
      </c>
      <c r="AH611" s="85">
        <v>6.1857858633132784E-4</v>
      </c>
    </row>
    <row r="612" spans="1:34">
      <c r="A612" s="7">
        <f t="shared" si="232"/>
        <v>44519</v>
      </c>
      <c r="B612" s="8">
        <f t="shared" ca="1" si="241"/>
        <v>31764078.252140582</v>
      </c>
      <c r="C612" s="144">
        <f t="shared" si="233"/>
        <v>0</v>
      </c>
      <c r="D612" s="136"/>
      <c r="E612" s="136"/>
      <c r="F612" s="78">
        <f ca="1">IF(AD611&gt;1,S$2,T$2)</f>
        <v>0.6</v>
      </c>
      <c r="G612" s="29">
        <f t="shared" ca="1" si="234"/>
        <v>175039.95905312677</v>
      </c>
      <c r="H612" s="8">
        <f t="shared" ca="1" si="242"/>
        <v>1242783.7092772</v>
      </c>
      <c r="I612" s="8">
        <f t="shared" ca="1" si="243"/>
        <v>225524955.59019795</v>
      </c>
      <c r="J612" s="8">
        <f t="shared" ca="1" si="244"/>
        <v>10587.855759017564</v>
      </c>
      <c r="K612" s="12">
        <f t="shared" ca="1" si="245"/>
        <v>0.84228101607125794</v>
      </c>
      <c r="L612" s="48"/>
      <c r="M612" s="39">
        <f ca="1">IF(AND(I$2&gt;0,R605&lt;F605-0.1),0,IF(AND(N612&gt;=L$10,I$2&gt;0),0,IF(OR(AND(N612&gt;=C$1,N612&lt;D$1),N612&gt;=E$1),0,1)))</f>
        <v>0</v>
      </c>
      <c r="N612" s="185">
        <f t="shared" si="231"/>
        <v>44519</v>
      </c>
      <c r="O612" s="11">
        <f t="shared" ca="1" si="235"/>
        <v>0.66330869291234695</v>
      </c>
      <c r="P612" s="11" t="str">
        <f t="shared" si="236"/>
        <v/>
      </c>
      <c r="Q612" s="11">
        <f t="shared" ca="1" si="246"/>
        <v>1</v>
      </c>
      <c r="R612" s="32">
        <f t="shared" ca="1" si="247"/>
        <v>7.2891994279917199E-3</v>
      </c>
      <c r="S612" s="32">
        <v>4.9424306363401039E-4</v>
      </c>
      <c r="T612" s="32">
        <f t="shared" ca="1" si="237"/>
        <v>3.6552462037564709E-3</v>
      </c>
      <c r="U612" s="32">
        <f t="shared" si="238"/>
        <v>0.14084507042253522</v>
      </c>
      <c r="V612" s="32">
        <f t="shared" si="248"/>
        <v>1</v>
      </c>
      <c r="W612" s="8">
        <f t="shared" ca="1" si="239"/>
        <v>80635.513820056789</v>
      </c>
      <c r="X612" s="8">
        <f t="shared" ca="1" si="251"/>
        <v>224362807.39474079</v>
      </c>
      <c r="Y612" s="22">
        <f t="shared" ca="1" si="240"/>
        <v>0.33669130708765305</v>
      </c>
      <c r="Z612" s="8">
        <f t="shared" ca="1" si="249"/>
        <v>1242783.7092772</v>
      </c>
      <c r="AA612" s="12">
        <f t="shared" ca="1" si="250"/>
        <v>1.1428281613311717</v>
      </c>
      <c r="AB612" s="158">
        <f t="shared" si="252"/>
        <v>282400</v>
      </c>
      <c r="AC612" s="160">
        <f t="shared" si="253"/>
        <v>1.1760000000000518E-2</v>
      </c>
      <c r="AD612" s="162">
        <f t="shared" ca="1" si="254"/>
        <v>0.84255888561236603</v>
      </c>
      <c r="AE612" s="162">
        <f t="shared" ca="1" si="255"/>
        <v>0.69159025513023908</v>
      </c>
      <c r="AF612" s="85">
        <v>5.9203609494035917E-4</v>
      </c>
      <c r="AG612" s="85">
        <v>8.9126922389890263E-3</v>
      </c>
      <c r="AH612" s="85">
        <v>6.1855330519862113E-4</v>
      </c>
    </row>
    <row r="613" spans="1:34">
      <c r="A613" s="7">
        <f t="shared" si="232"/>
        <v>44520</v>
      </c>
      <c r="B613" s="8">
        <f t="shared" ca="1" si="241"/>
        <v>31774609.168895178</v>
      </c>
      <c r="C613" s="144">
        <f t="shared" si="233"/>
        <v>0</v>
      </c>
      <c r="D613" s="136"/>
      <c r="E613" s="136"/>
      <c r="F613" s="78">
        <f ca="1">IF(AD612&gt;1,0,IF(AE612&gt;=1,U$2,T$2))</f>
        <v>0.6</v>
      </c>
      <c r="G613" s="29">
        <f t="shared" ca="1" si="234"/>
        <v>174213.7611851792</v>
      </c>
      <c r="H613" s="8">
        <f t="shared" ca="1" si="242"/>
        <v>1236917.7044147723</v>
      </c>
      <c r="I613" s="8">
        <f t="shared" ca="1" si="243"/>
        <v>225599725.09915558</v>
      </c>
      <c r="J613" s="8">
        <f t="shared" ca="1" si="244"/>
        <v>10530.916754595644</v>
      </c>
      <c r="K613" s="12">
        <f t="shared" ca="1" si="245"/>
        <v>0.84172826771913267</v>
      </c>
      <c r="L613" s="48"/>
      <c r="M613" s="47">
        <f ca="1">IF(AND(I$2&gt;0,R606&lt;F606-0.12),0,IF(AND(N613&gt;=L$4,I$2&gt;0),0,IF(OR(AND(N613&gt;=C$1,N613&lt;D$1),N613&gt;=E$1),0,1)))</f>
        <v>0</v>
      </c>
      <c r="N613" s="185">
        <f t="shared" ref="N613:N676" si="256">N612+1</f>
        <v>44520</v>
      </c>
      <c r="O613" s="11">
        <f t="shared" ca="1" si="235"/>
        <v>0.66352860323281049</v>
      </c>
      <c r="P613" s="11" t="str">
        <f t="shared" si="236"/>
        <v/>
      </c>
      <c r="Q613" s="11">
        <f t="shared" ca="1" si="246"/>
        <v>1</v>
      </c>
      <c r="R613" s="32">
        <f t="shared" ca="1" si="247"/>
        <v>7.2286077775105852E-3</v>
      </c>
      <c r="S613" s="32">
        <v>4.9423303918897483E-4</v>
      </c>
      <c r="T613" s="32">
        <f t="shared" ca="1" si="237"/>
        <v>3.6379932482787421E-3</v>
      </c>
      <c r="U613" s="32">
        <f t="shared" si="238"/>
        <v>0.14084507042253522</v>
      </c>
      <c r="V613" s="32">
        <f t="shared" si="248"/>
        <v>1</v>
      </c>
      <c r="W613" s="8">
        <f t="shared" ca="1" si="239"/>
        <v>80203.295029667992</v>
      </c>
      <c r="X613" s="8">
        <f t="shared" ca="1" si="251"/>
        <v>224443010.68977046</v>
      </c>
      <c r="Y613" s="22">
        <f t="shared" ca="1" si="240"/>
        <v>0.33647139676718951</v>
      </c>
      <c r="Z613" s="8">
        <f t="shared" ca="1" si="249"/>
        <v>1236917.7044147723</v>
      </c>
      <c r="AA613" s="12">
        <f t="shared" ca="1" si="250"/>
        <v>1.1428281613311717</v>
      </c>
      <c r="AB613" s="158">
        <f t="shared" si="252"/>
        <v>282700</v>
      </c>
      <c r="AC613" s="160">
        <f t="shared" si="253"/>
        <v>1.1730000000000518E-2</v>
      </c>
      <c r="AD613" s="162">
        <f t="shared" ca="1" si="254"/>
        <v>0.8420046418951953</v>
      </c>
      <c r="AE613" s="162">
        <f t="shared" ca="1" si="255"/>
        <v>0.69159025513023908</v>
      </c>
      <c r="AF613" s="85">
        <v>5.9200664167785415E-4</v>
      </c>
      <c r="AG613" s="85">
        <v>8.9097124444378582E-3</v>
      </c>
      <c r="AH613" s="85">
        <v>6.1852802949987967E-4</v>
      </c>
    </row>
    <row r="614" spans="1:34">
      <c r="A614" s="7">
        <f t="shared" si="232"/>
        <v>44521</v>
      </c>
      <c r="B614" s="8">
        <f t="shared" ca="1" si="241"/>
        <v>31785083.500853408</v>
      </c>
      <c r="C614" s="144">
        <f t="shared" si="233"/>
        <v>0</v>
      </c>
      <c r="D614" s="136"/>
      <c r="E614" s="136"/>
      <c r="F614" s="78">
        <f ca="1">IF(AD613&gt;1,0,IF(AE613&gt;=1,U$2,T$2))</f>
        <v>0.6</v>
      </c>
      <c r="G614" s="29">
        <f t="shared" ca="1" si="234"/>
        <v>173391.85440683737</v>
      </c>
      <c r="H614" s="8">
        <f t="shared" ca="1" si="242"/>
        <v>1231082.1662885454</v>
      </c>
      <c r="I614" s="8">
        <f t="shared" ca="1" si="243"/>
        <v>225674092.85605901</v>
      </c>
      <c r="J614" s="8">
        <f t="shared" ca="1" si="244"/>
        <v>10474.331958231112</v>
      </c>
      <c r="K614" s="12">
        <f t="shared" ca="1" si="245"/>
        <v>0.84117849191797378</v>
      </c>
      <c r="L614" s="48"/>
      <c r="M614" s="46">
        <f ca="1">IF(AND(I$2&gt;0,R607&lt;F607-0.12),0,IF(AND(N614&gt;=L$5,I$2&gt;0),0,IF(OR(AND(N614&gt;=C$1,N614&lt;D$1),N614&gt;=E$1),0,1)))</f>
        <v>0</v>
      </c>
      <c r="N614" s="185">
        <f t="shared" si="256"/>
        <v>44521</v>
      </c>
      <c r="O614" s="11">
        <f t="shared" ca="1" si="235"/>
        <v>0.66374733192958535</v>
      </c>
      <c r="P614" s="11" t="str">
        <f t="shared" si="236"/>
        <v/>
      </c>
      <c r="Q614" s="11">
        <f t="shared" ca="1" si="246"/>
        <v>1</v>
      </c>
      <c r="R614" s="32">
        <f t="shared" ca="1" si="247"/>
        <v>7.1684971609897062E-3</v>
      </c>
      <c r="S614" s="32">
        <v>4.9422301623957372E-4</v>
      </c>
      <c r="T614" s="32">
        <f t="shared" ca="1" si="237"/>
        <v>3.6208299008486629E-3</v>
      </c>
      <c r="U614" s="32">
        <f t="shared" si="238"/>
        <v>0.14084507042253522</v>
      </c>
      <c r="V614" s="32">
        <f t="shared" si="248"/>
        <v>1</v>
      </c>
      <c r="W614" s="8">
        <f t="shared" ca="1" si="239"/>
        <v>79772.848504590918</v>
      </c>
      <c r="X614" s="8">
        <f t="shared" ca="1" si="251"/>
        <v>224522783.53827506</v>
      </c>
      <c r="Y614" s="22">
        <f t="shared" ca="1" si="240"/>
        <v>0.33625266807041465</v>
      </c>
      <c r="Z614" s="8">
        <f t="shared" ca="1" si="249"/>
        <v>1231082.1662885454</v>
      </c>
      <c r="AA614" s="12">
        <f t="shared" ca="1" si="250"/>
        <v>1.1428281613311717</v>
      </c>
      <c r="AB614" s="158">
        <f t="shared" si="252"/>
        <v>283000</v>
      </c>
      <c r="AC614" s="160">
        <f t="shared" si="253"/>
        <v>1.1700000000000517E-2</v>
      </c>
      <c r="AD614" s="162">
        <f t="shared" ca="1" si="254"/>
        <v>0.84145337981855328</v>
      </c>
      <c r="AE614" s="162">
        <f t="shared" ca="1" si="255"/>
        <v>0.69159025513023908</v>
      </c>
      <c r="AF614" s="85">
        <v>5.9197719593666819E-4</v>
      </c>
      <c r="AG614" s="85">
        <v>8.9067388608698658E-3</v>
      </c>
      <c r="AH614" s="85">
        <v>6.1850275923329868E-4</v>
      </c>
    </row>
    <row r="615" spans="1:34">
      <c r="A615" s="7">
        <f t="shared" si="232"/>
        <v>44522</v>
      </c>
      <c r="B615" s="8">
        <f t="shared" ca="1" si="241"/>
        <v>31795501.607896324</v>
      </c>
      <c r="C615" s="144">
        <f t="shared" si="233"/>
        <v>0</v>
      </c>
      <c r="D615" s="136"/>
      <c r="E615" s="136"/>
      <c r="F615" s="78">
        <f ca="1">IF(AD614&gt;1,S$2,T$2)</f>
        <v>0.6</v>
      </c>
      <c r="G615" s="29">
        <f t="shared" ca="1" si="234"/>
        <v>172574.34898431663</v>
      </c>
      <c r="H615" s="8">
        <f t="shared" ca="1" si="242"/>
        <v>1225277.877788648</v>
      </c>
      <c r="I615" s="8">
        <f t="shared" ca="1" si="243"/>
        <v>225748061.4160637</v>
      </c>
      <c r="J615" s="8">
        <f t="shared" ca="1" si="244"/>
        <v>10418.107042914597</v>
      </c>
      <c r="K615" s="12">
        <f t="shared" ca="1" si="245"/>
        <v>0.84063167017603657</v>
      </c>
      <c r="L615" s="48"/>
      <c r="M615" s="38">
        <f ca="1">IF(AND(I$2&gt;0,R608&lt;F608),0,IF(AND(N615&gt;=L$6,I$2&gt;0),0,IF(OR(AND(N615&gt;=C$1,N615&lt;D$1),N615&gt;=E$1),0,1)))</f>
        <v>0</v>
      </c>
      <c r="N615" s="185">
        <f t="shared" si="256"/>
        <v>44522</v>
      </c>
      <c r="O615" s="11">
        <f t="shared" ca="1" si="235"/>
        <v>0.66396488651783436</v>
      </c>
      <c r="P615" s="11" t="str">
        <f t="shared" si="236"/>
        <v/>
      </c>
      <c r="Q615" s="11">
        <f t="shared" ca="1" si="246"/>
        <v>1</v>
      </c>
      <c r="R615" s="32">
        <f t="shared" ca="1" si="247"/>
        <v>7.1088692292519034E-3</v>
      </c>
      <c r="S615" s="32">
        <v>4.9421299478548722E-4</v>
      </c>
      <c r="T615" s="32">
        <f t="shared" ca="1" si="237"/>
        <v>3.6037584640842587E-3</v>
      </c>
      <c r="U615" s="32">
        <f t="shared" si="238"/>
        <v>0.14084507042253522</v>
      </c>
      <c r="V615" s="32">
        <f t="shared" si="248"/>
        <v>1</v>
      </c>
      <c r="W615" s="8">
        <f t="shared" ca="1" si="239"/>
        <v>79344.246860300438</v>
      </c>
      <c r="X615" s="8">
        <f t="shared" ca="1" si="251"/>
        <v>224602127.78513536</v>
      </c>
      <c r="Y615" s="22">
        <f t="shared" ca="1" si="240"/>
        <v>0.33603511348216564</v>
      </c>
      <c r="Z615" s="8">
        <f t="shared" ca="1" si="249"/>
        <v>1225277.877788648</v>
      </c>
      <c r="AA615" s="12">
        <f t="shared" ca="1" si="250"/>
        <v>1.1428281613311717</v>
      </c>
      <c r="AB615" s="158">
        <f t="shared" si="252"/>
        <v>283300</v>
      </c>
      <c r="AC615" s="160">
        <f t="shared" si="253"/>
        <v>1.1670000000000517E-2</v>
      </c>
      <c r="AD615" s="162">
        <f t="shared" ca="1" si="254"/>
        <v>0.84090508104700512</v>
      </c>
      <c r="AE615" s="162">
        <f t="shared" ca="1" si="255"/>
        <v>0.69159025513023908</v>
      </c>
      <c r="AF615" s="85">
        <v>5.9194775771381769E-4</v>
      </c>
      <c r="AG615" s="85">
        <v>8.9037714688806474E-3</v>
      </c>
      <c r="AH615" s="85">
        <v>6.1847749439707437E-4</v>
      </c>
    </row>
    <row r="616" spans="1:34">
      <c r="A616" s="7">
        <f t="shared" si="232"/>
        <v>44523</v>
      </c>
      <c r="B616" s="8">
        <f t="shared" ca="1" si="241"/>
        <v>31805863.855268911</v>
      </c>
      <c r="C616" s="144">
        <f t="shared" si="233"/>
        <v>0</v>
      </c>
      <c r="D616" s="136"/>
      <c r="E616" s="136"/>
      <c r="F616" s="78">
        <f ca="1">IF(AD615&gt;1,0,IF(AE615&gt;=1,U$2,T$2))</f>
        <v>0.6</v>
      </c>
      <c r="G616" s="29">
        <f t="shared" ca="1" si="234"/>
        <v>171761.35032024232</v>
      </c>
      <c r="H616" s="8">
        <f t="shared" ca="1" si="242"/>
        <v>1219505.5872737204</v>
      </c>
      <c r="I616" s="8">
        <f t="shared" ca="1" si="243"/>
        <v>225821633.37240908</v>
      </c>
      <c r="J616" s="8">
        <f t="shared" ca="1" si="244"/>
        <v>10362.247372587735</v>
      </c>
      <c r="K616" s="12">
        <f t="shared" ca="1" si="245"/>
        <v>0.84008778370541415</v>
      </c>
      <c r="L616" s="48"/>
      <c r="M616" s="38">
        <f ca="1">IF(AND(I$2&gt;0,R609&lt;F609-0.02),0,IF(AND(N616&gt;=L$7,I$2&gt;0),0,IF(OR(AND(N616&gt;=C$1,N616&lt;D$1),N616&gt;=E$1),0,1)))</f>
        <v>0</v>
      </c>
      <c r="N616" s="185">
        <f t="shared" si="256"/>
        <v>44523</v>
      </c>
      <c r="O616" s="11">
        <f t="shared" ca="1" si="235"/>
        <v>0.66418127462473253</v>
      </c>
      <c r="P616" s="11" t="str">
        <f t="shared" si="236"/>
        <v/>
      </c>
      <c r="Q616" s="11">
        <f t="shared" ca="1" si="246"/>
        <v>1</v>
      </c>
      <c r="R616" s="32">
        <f t="shared" ca="1" si="247"/>
        <v>7.0497253798579304E-3</v>
      </c>
      <c r="S616" s="32">
        <v>4.942029748263955E-4</v>
      </c>
      <c r="T616" s="32">
        <f t="shared" ca="1" si="237"/>
        <v>3.5867811390403541E-3</v>
      </c>
      <c r="U616" s="32">
        <f t="shared" si="238"/>
        <v>0.14084507042253522</v>
      </c>
      <c r="V616" s="32">
        <f t="shared" si="248"/>
        <v>1</v>
      </c>
      <c r="W616" s="8">
        <f t="shared" ca="1" si="239"/>
        <v>78917.559990030015</v>
      </c>
      <c r="X616" s="8">
        <f t="shared" ca="1" si="251"/>
        <v>224681045.34512538</v>
      </c>
      <c r="Y616" s="22">
        <f t="shared" ca="1" si="240"/>
        <v>0.33581872537526747</v>
      </c>
      <c r="Z616" s="8">
        <f t="shared" ca="1" si="249"/>
        <v>1219505.5872737204</v>
      </c>
      <c r="AA616" s="12">
        <f t="shared" ca="1" si="250"/>
        <v>1.1428281613311717</v>
      </c>
      <c r="AB616" s="158">
        <f t="shared" si="252"/>
        <v>283600</v>
      </c>
      <c r="AC616" s="160">
        <f t="shared" si="253"/>
        <v>1.1640000000000516E-2</v>
      </c>
      <c r="AD616" s="162">
        <f t="shared" ca="1" si="254"/>
        <v>0.84035972694072536</v>
      </c>
      <c r="AE616" s="162">
        <f t="shared" ca="1" si="255"/>
        <v>0.69159025513023908</v>
      </c>
      <c r="AF616" s="85">
        <v>5.9191832700632087E-4</v>
      </c>
      <c r="AG616" s="85">
        <v>8.9008102491499423E-3</v>
      </c>
      <c r="AH616" s="85">
        <v>6.1845223498940372E-4</v>
      </c>
    </row>
    <row r="617" spans="1:34">
      <c r="A617" s="7">
        <f t="shared" si="232"/>
        <v>44524</v>
      </c>
      <c r="B617" s="8">
        <f t="shared" ca="1" si="241"/>
        <v>31816170.613277253</v>
      </c>
      <c r="C617" s="144">
        <f t="shared" si="233"/>
        <v>0</v>
      </c>
      <c r="D617" s="136"/>
      <c r="E617" s="136"/>
      <c r="F617" s="78">
        <f ca="1">IF(AD616&gt;1,S$2,T$2)</f>
        <v>0.6</v>
      </c>
      <c r="G617" s="29">
        <f t="shared" ca="1" si="234"/>
        <v>170952.95903421342</v>
      </c>
      <c r="H617" s="8">
        <f t="shared" ca="1" si="242"/>
        <v>1213766.0091429153</v>
      </c>
      <c r="I617" s="8">
        <f t="shared" ca="1" si="243"/>
        <v>225894811.35426831</v>
      </c>
      <c r="J617" s="8">
        <f t="shared" ca="1" si="244"/>
        <v>10306.758008341543</v>
      </c>
      <c r="K617" s="12">
        <f t="shared" ca="1" si="245"/>
        <v>0.83954681343816873</v>
      </c>
      <c r="L617" s="48"/>
      <c r="M617" s="38">
        <f ca="1">IF(AND(I$2&gt;0,R610&lt;F610-0.04),0,IF(AND(N617&gt;=L$8,I$2&gt;0),0,IF(OR(AND(N617&gt;=C$1,N617&lt;D$1),N617&gt;=E$1),0,1)))</f>
        <v>0</v>
      </c>
      <c r="N617" s="185">
        <f t="shared" si="256"/>
        <v>44524</v>
      </c>
      <c r="O617" s="11">
        <f t="shared" ca="1" si="235"/>
        <v>0.66439650398314209</v>
      </c>
      <c r="P617" s="11" t="str">
        <f t="shared" si="236"/>
        <v/>
      </c>
      <c r="Q617" s="11">
        <f t="shared" ca="1" si="246"/>
        <v>1</v>
      </c>
      <c r="R617" s="32">
        <f t="shared" ca="1" si="247"/>
        <v>6.9910667643089319E-3</v>
      </c>
      <c r="S617" s="32">
        <v>4.9419295636197883E-4</v>
      </c>
      <c r="T617" s="32">
        <f t="shared" ca="1" si="237"/>
        <v>3.5699000268909274E-3</v>
      </c>
      <c r="U617" s="32">
        <f t="shared" si="238"/>
        <v>0.14084507042253522</v>
      </c>
      <c r="V617" s="32">
        <f t="shared" si="248"/>
        <v>1</v>
      </c>
      <c r="W617" s="8">
        <f t="shared" ca="1" si="239"/>
        <v>78492.855100841887</v>
      </c>
      <c r="X617" s="8">
        <f t="shared" ca="1" si="251"/>
        <v>224759538.20022622</v>
      </c>
      <c r="Y617" s="22">
        <f t="shared" ca="1" si="240"/>
        <v>0.33560349601685791</v>
      </c>
      <c r="Z617" s="8">
        <f t="shared" ca="1" si="249"/>
        <v>1213766.0091429153</v>
      </c>
      <c r="AA617" s="12">
        <f t="shared" ca="1" si="250"/>
        <v>1.1428281613311717</v>
      </c>
      <c r="AB617" s="158">
        <f t="shared" si="252"/>
        <v>283900</v>
      </c>
      <c r="AC617" s="160">
        <f t="shared" si="253"/>
        <v>1.1610000000000516E-2</v>
      </c>
      <c r="AD617" s="162">
        <f t="shared" ca="1" si="254"/>
        <v>0.83981729857179144</v>
      </c>
      <c r="AE617" s="162">
        <f t="shared" ca="1" si="255"/>
        <v>0.69159025513023908</v>
      </c>
      <c r="AF617" s="85">
        <v>5.9188890381119759E-4</v>
      </c>
      <c r="AG617" s="85">
        <v>8.8978551824411677E-3</v>
      </c>
      <c r="AH617" s="85">
        <v>6.1842698100848467E-4</v>
      </c>
    </row>
    <row r="618" spans="1:34">
      <c r="A618" s="7">
        <f t="shared" si="232"/>
        <v>44525</v>
      </c>
      <c r="B618" s="8">
        <f t="shared" ca="1" si="241"/>
        <v>31826422.256991897</v>
      </c>
      <c r="C618" s="144">
        <f t="shared" si="233"/>
        <v>0</v>
      </c>
      <c r="D618" s="136"/>
      <c r="E618" s="136"/>
      <c r="F618" s="78">
        <f ca="1">IF(AD617&gt;1,0,IF(AE617&gt;=1,U$2,T$2))</f>
        <v>0.6</v>
      </c>
      <c r="G618" s="29">
        <f t="shared" ca="1" si="234"/>
        <v>170149.27104451231</v>
      </c>
      <c r="H618" s="8">
        <f t="shared" ca="1" si="242"/>
        <v>1208059.8244160374</v>
      </c>
      <c r="I618" s="8">
        <f t="shared" ca="1" si="243"/>
        <v>225967598.02464229</v>
      </c>
      <c r="J618" s="8">
        <f t="shared" ca="1" si="244"/>
        <v>10251.643714642834</v>
      </c>
      <c r="K618" s="12">
        <f t="shared" ca="1" si="245"/>
        <v>0.83900874004214476</v>
      </c>
      <c r="L618" s="48"/>
      <c r="M618" s="38">
        <f ca="1">IF(AND(I$2&gt;0,R611&lt;F611-0.06),0,IF(AND(N618&gt;=L$9,I$2&gt;0),0,IF(OR(AND(N618&gt;=C$1,N618&lt;D$1),N618&gt;=E$1),0,1)))</f>
        <v>0</v>
      </c>
      <c r="N618" s="185">
        <f t="shared" si="256"/>
        <v>44525</v>
      </c>
      <c r="O618" s="11">
        <f t="shared" ca="1" si="235"/>
        <v>0.66461058242541848</v>
      </c>
      <c r="P618" s="11" t="str">
        <f t="shared" si="236"/>
        <v/>
      </c>
      <c r="Q618" s="11">
        <f t="shared" ca="1" si="246"/>
        <v>1</v>
      </c>
      <c r="R618" s="32">
        <f t="shared" ca="1" si="247"/>
        <v>6.9328942951989445E-3</v>
      </c>
      <c r="S618" s="32">
        <v>4.9418293939191768E-4</v>
      </c>
      <c r="T618" s="32">
        <f t="shared" ca="1" si="237"/>
        <v>3.5531171306354041E-3</v>
      </c>
      <c r="U618" s="32">
        <f t="shared" si="238"/>
        <v>0.14084507042253522</v>
      </c>
      <c r="V618" s="32">
        <f t="shared" si="248"/>
        <v>1</v>
      </c>
      <c r="W618" s="8">
        <f t="shared" ca="1" si="239"/>
        <v>78070.196750701711</v>
      </c>
      <c r="X618" s="8">
        <f t="shared" ca="1" si="251"/>
        <v>224837608.39697692</v>
      </c>
      <c r="Y618" s="22">
        <f t="shared" ca="1" si="240"/>
        <v>0.33538941757458152</v>
      </c>
      <c r="Z618" s="8">
        <f t="shared" ca="1" si="249"/>
        <v>1208059.8244160374</v>
      </c>
      <c r="AA618" s="12">
        <f t="shared" ca="1" si="250"/>
        <v>1.1428281613311717</v>
      </c>
      <c r="AB618" s="158">
        <f t="shared" si="252"/>
        <v>284200</v>
      </c>
      <c r="AC618" s="160">
        <f t="shared" si="253"/>
        <v>1.1580000000000515E-2</v>
      </c>
      <c r="AD618" s="162">
        <f t="shared" ca="1" si="254"/>
        <v>0.83927777674015669</v>
      </c>
      <c r="AE618" s="162">
        <f t="shared" ca="1" si="255"/>
        <v>0.69159025513023908</v>
      </c>
      <c r="AF618" s="85">
        <v>5.9185948812546954E-4</v>
      </c>
      <c r="AG618" s="85">
        <v>8.8949062496009451E-3</v>
      </c>
      <c r="AH618" s="85">
        <v>6.1840173245251572E-4</v>
      </c>
    </row>
    <row r="619" spans="1:34">
      <c r="A619" s="7">
        <f t="shared" si="232"/>
        <v>44526</v>
      </c>
      <c r="B619" s="8">
        <f t="shared" ca="1" si="241"/>
        <v>31836619.165957477</v>
      </c>
      <c r="C619" s="144">
        <f t="shared" si="233"/>
        <v>0</v>
      </c>
      <c r="D619" s="136"/>
      <c r="E619" s="136"/>
      <c r="F619" s="78">
        <f ca="1">IF(AD618&gt;1,S$2,T$2)</f>
        <v>0.6</v>
      </c>
      <c r="G619" s="29">
        <f t="shared" ca="1" si="234"/>
        <v>169350.37765084038</v>
      </c>
      <c r="H619" s="8">
        <f t="shared" ca="1" si="242"/>
        <v>1202387.6813209667</v>
      </c>
      <c r="I619" s="8">
        <f t="shared" ca="1" si="243"/>
        <v>226039996.07829791</v>
      </c>
      <c r="J619" s="8">
        <f t="shared" ca="1" si="244"/>
        <v>10196.908965581833</v>
      </c>
      <c r="K619" s="12">
        <f t="shared" ca="1" si="245"/>
        <v>0.83847354393645379</v>
      </c>
      <c r="L619" s="48"/>
      <c r="M619" s="39">
        <f ca="1">IF(AND(I$2&gt;0,R612&lt;F612-0.1),0,IF(AND(N619&gt;=L$10,I$2&gt;0),0,IF(OR(AND(N619&gt;=C$1,N619&lt;D$1),N619&gt;=E$1),0,1)))</f>
        <v>0</v>
      </c>
      <c r="N619" s="185">
        <f t="shared" si="256"/>
        <v>44526</v>
      </c>
      <c r="O619" s="11">
        <f t="shared" ca="1" si="235"/>
        <v>0.66482351787734684</v>
      </c>
      <c r="P619" s="11" t="str">
        <f t="shared" si="236"/>
        <v/>
      </c>
      <c r="Q619" s="11">
        <f t="shared" ca="1" si="246"/>
        <v>1</v>
      </c>
      <c r="R619" s="32">
        <f t="shared" ca="1" si="247"/>
        <v>6.8752086533121039E-3</v>
      </c>
      <c r="S619" s="32">
        <v>4.9417292391589255E-4</v>
      </c>
      <c r="T619" s="32">
        <f t="shared" ca="1" si="237"/>
        <v>3.5364343568263725E-3</v>
      </c>
      <c r="U619" s="32">
        <f t="shared" si="238"/>
        <v>0.14084507042253522</v>
      </c>
      <c r="V619" s="32">
        <f t="shared" si="248"/>
        <v>1</v>
      </c>
      <c r="W619" s="8">
        <f t="shared" ca="1" si="239"/>
        <v>77649.646886487259</v>
      </c>
      <c r="X619" s="8">
        <f t="shared" ca="1" si="251"/>
        <v>224915258.04386342</v>
      </c>
      <c r="Y619" s="22">
        <f t="shared" ca="1" si="240"/>
        <v>0.33517648212265316</v>
      </c>
      <c r="Z619" s="8">
        <f t="shared" ca="1" si="249"/>
        <v>1202387.6813209667</v>
      </c>
      <c r="AA619" s="12">
        <f t="shared" ca="1" si="250"/>
        <v>1.1428281613311717</v>
      </c>
      <c r="AB619" s="158">
        <f t="shared" si="252"/>
        <v>284500</v>
      </c>
      <c r="AC619" s="160">
        <f t="shared" si="253"/>
        <v>1.1550000000000515E-2</v>
      </c>
      <c r="AD619" s="162">
        <f t="shared" ca="1" si="254"/>
        <v>0.83874114198929928</v>
      </c>
      <c r="AE619" s="162">
        <f t="shared" ca="1" si="255"/>
        <v>0.69159025513023908</v>
      </c>
      <c r="AF619" s="85">
        <v>5.9183007994615951E-4</v>
      </c>
      <c r="AG619" s="85">
        <v>8.8919634315586336E-3</v>
      </c>
      <c r="AH619" s="85">
        <v>6.1837648931969643E-4</v>
      </c>
    </row>
    <row r="620" spans="1:34">
      <c r="A620" s="7">
        <f t="shared" si="232"/>
        <v>44527</v>
      </c>
      <c r="B620" s="8">
        <f t="shared" ca="1" si="241"/>
        <v>31846761.723908611</v>
      </c>
      <c r="C620" s="144">
        <f t="shared" si="233"/>
        <v>0</v>
      </c>
      <c r="D620" s="136"/>
      <c r="E620" s="136"/>
      <c r="F620" s="78">
        <f ca="1">IF(AD619&gt;1,0,IF(AE619&gt;=1,U$2,T$2))</f>
        <v>0.6</v>
      </c>
      <c r="G620" s="29">
        <f t="shared" ca="1" si="234"/>
        <v>168556.36561796218</v>
      </c>
      <c r="H620" s="8">
        <f t="shared" ca="1" si="242"/>
        <v>1196750.1958875314</v>
      </c>
      <c r="I620" s="8">
        <f t="shared" ca="1" si="243"/>
        <v>226112008.23975095</v>
      </c>
      <c r="J620" s="8">
        <f t="shared" ca="1" si="244"/>
        <v>10142.557951134069</v>
      </c>
      <c r="K620" s="12">
        <f t="shared" ca="1" si="245"/>
        <v>0.83794120530663285</v>
      </c>
      <c r="L620" s="48"/>
      <c r="M620" s="47">
        <f ca="1">IF(AND(I$2&gt;0,R613&lt;F613-0.12),0,IF(AND(N620&gt;=L$4,I$2&gt;0),0,IF(OR(AND(N620&gt;=C$1,N620&lt;D$1),N620&gt;=E$1),0,1)))</f>
        <v>0</v>
      </c>
      <c r="N620" s="185">
        <f t="shared" si="256"/>
        <v>44527</v>
      </c>
      <c r="O620" s="11">
        <f t="shared" ca="1" si="235"/>
        <v>0.66503531835220864</v>
      </c>
      <c r="P620" s="11" t="str">
        <f t="shared" si="236"/>
        <v/>
      </c>
      <c r="Q620" s="11">
        <f t="shared" ca="1" si="246"/>
        <v>1</v>
      </c>
      <c r="R620" s="32">
        <f t="shared" ca="1" si="247"/>
        <v>6.8180102946594481E-3</v>
      </c>
      <c r="S620" s="32">
        <v>4.9416290993358402E-4</v>
      </c>
      <c r="T620" s="32">
        <f t="shared" ca="1" si="237"/>
        <v>3.5198535173162687E-3</v>
      </c>
      <c r="U620" s="32">
        <f t="shared" si="238"/>
        <v>0.14084507042253522</v>
      </c>
      <c r="V620" s="32">
        <f t="shared" si="248"/>
        <v>1</v>
      </c>
      <c r="W620" s="8">
        <f t="shared" ca="1" si="239"/>
        <v>77231.264882861753</v>
      </c>
      <c r="X620" s="8">
        <f t="shared" ca="1" si="251"/>
        <v>224992489.30874628</v>
      </c>
      <c r="Y620" s="22">
        <f t="shared" ca="1" si="240"/>
        <v>0.33496468164779136</v>
      </c>
      <c r="Z620" s="8">
        <f t="shared" ca="1" si="249"/>
        <v>1196750.1958875314</v>
      </c>
      <c r="AA620" s="12">
        <f t="shared" ca="1" si="250"/>
        <v>1.1428281613311717</v>
      </c>
      <c r="AB620" s="158">
        <f t="shared" si="252"/>
        <v>284800</v>
      </c>
      <c r="AC620" s="160">
        <f t="shared" si="253"/>
        <v>1.1520000000000514E-2</v>
      </c>
      <c r="AD620" s="162">
        <f t="shared" ca="1" si="254"/>
        <v>0.83820737462154327</v>
      </c>
      <c r="AE620" s="162">
        <f t="shared" ca="1" si="255"/>
        <v>0.69159025513023908</v>
      </c>
      <c r="AF620" s="85">
        <v>5.9180067927029254E-4</v>
      </c>
      <c r="AG620" s="85">
        <v>8.8890267093258823E-3</v>
      </c>
      <c r="AH620" s="85">
        <v>6.1835125160822726E-4</v>
      </c>
    </row>
    <row r="621" spans="1:34">
      <c r="A621" s="7">
        <f t="shared" si="232"/>
        <v>44528</v>
      </c>
      <c r="B621" s="8">
        <f t="shared" ca="1" si="241"/>
        <v>31856850.31849204</v>
      </c>
      <c r="C621" s="144">
        <f t="shared" si="233"/>
        <v>0</v>
      </c>
      <c r="D621" s="136"/>
      <c r="E621" s="136"/>
      <c r="F621" s="78">
        <f ca="1">IF(AD620&gt;1,0,IF(AE620&gt;=1,U$2,T$2))</f>
        <v>0.6</v>
      </c>
      <c r="G621" s="29">
        <f t="shared" ca="1" si="234"/>
        <v>167767.3172601441</v>
      </c>
      <c r="H621" s="8">
        <f t="shared" ca="1" si="242"/>
        <v>1191147.9525470231</v>
      </c>
      <c r="I621" s="8">
        <f t="shared" ca="1" si="243"/>
        <v>226183637.26129329</v>
      </c>
      <c r="J621" s="8">
        <f t="shared" ca="1" si="244"/>
        <v>10088.594583430051</v>
      </c>
      <c r="K621" s="12">
        <f t="shared" ca="1" si="245"/>
        <v>0.83741170411947841</v>
      </c>
      <c r="L621" s="48"/>
      <c r="M621" s="46">
        <f ca="1">IF(AND(I$2&gt;0,R614&lt;F614-0.12),0,IF(AND(N621&gt;=L$5,I$2&gt;0),0,IF(OR(AND(N621&gt;=C$1,N621&lt;D$1),N621&gt;=E$1),0,1)))</f>
        <v>0</v>
      </c>
      <c r="N621" s="185">
        <f t="shared" si="256"/>
        <v>44528</v>
      </c>
      <c r="O621" s="11">
        <f t="shared" ca="1" si="235"/>
        <v>0.66524599194498024</v>
      </c>
      <c r="P621" s="11" t="str">
        <f t="shared" si="236"/>
        <v/>
      </c>
      <c r="Q621" s="11">
        <f t="shared" ca="1" si="246"/>
        <v>1</v>
      </c>
      <c r="R621" s="32">
        <f t="shared" ca="1" si="247"/>
        <v>6.7612994574505151E-3</v>
      </c>
      <c r="S621" s="32">
        <v>4.941528974446727E-4</v>
      </c>
      <c r="T621" s="32">
        <f t="shared" ca="1" si="237"/>
        <v>3.5033763310206561E-3</v>
      </c>
      <c r="U621" s="32">
        <f t="shared" si="238"/>
        <v>0.14084507042253522</v>
      </c>
      <c r="V621" s="32">
        <f t="shared" si="248"/>
        <v>1</v>
      </c>
      <c r="W621" s="8">
        <f t="shared" ca="1" si="239"/>
        <v>76815.10758194323</v>
      </c>
      <c r="X621" s="8">
        <f t="shared" ca="1" si="251"/>
        <v>225069304.41632822</v>
      </c>
      <c r="Y621" s="22">
        <f t="shared" ca="1" si="240"/>
        <v>0.33475400805501976</v>
      </c>
      <c r="Z621" s="8">
        <f t="shared" ca="1" si="249"/>
        <v>1191147.9525470231</v>
      </c>
      <c r="AA621" s="12">
        <f t="shared" ca="1" si="250"/>
        <v>1.1428281613311717</v>
      </c>
      <c r="AB621" s="158">
        <f t="shared" si="252"/>
        <v>285100</v>
      </c>
      <c r="AC621" s="160">
        <f t="shared" si="253"/>
        <v>1.1490000000000514E-2</v>
      </c>
      <c r="AD621" s="162">
        <f t="shared" ca="1" si="254"/>
        <v>0.83767645471305563</v>
      </c>
      <c r="AE621" s="162">
        <f t="shared" ca="1" si="255"/>
        <v>0.69159025513023908</v>
      </c>
      <c r="AF621" s="85">
        <v>5.917712860948949E-4</v>
      </c>
      <c r="AG621" s="85">
        <v>8.8860960639961586E-3</v>
      </c>
      <c r="AH621" s="85">
        <v>6.1832601931630928E-4</v>
      </c>
    </row>
    <row r="622" spans="1:34">
      <c r="A622" s="7">
        <f t="shared" si="232"/>
        <v>44529</v>
      </c>
      <c r="B622" s="8">
        <f t="shared" ca="1" si="241"/>
        <v>31866885.340995066</v>
      </c>
      <c r="C622" s="144">
        <f t="shared" si="233"/>
        <v>0</v>
      </c>
      <c r="D622" s="136"/>
      <c r="E622" s="136"/>
      <c r="F622" s="78">
        <f ca="1">IF(AD621&gt;1,S$2,T$2)</f>
        <v>0.6</v>
      </c>
      <c r="G622" s="29">
        <f t="shared" ca="1" si="234"/>
        <v>166983.31052627714</v>
      </c>
      <c r="H622" s="8">
        <f t="shared" ca="1" si="242"/>
        <v>1185581.5047365676</v>
      </c>
      <c r="I622" s="8">
        <f t="shared" ca="1" si="243"/>
        <v>226254885.92106479</v>
      </c>
      <c r="J622" s="8">
        <f t="shared" ca="1" si="244"/>
        <v>10035.022503026463</v>
      </c>
      <c r="K622" s="12">
        <f t="shared" ca="1" si="245"/>
        <v>0.8368850201375494</v>
      </c>
      <c r="L622" s="48"/>
      <c r="M622" s="38">
        <f ca="1">IF(AND(I$2&gt;0,R615&lt;F615),0,IF(AND(N622&gt;=L$6,I$2&gt;0),0,IF(OR(AND(N622&gt;=C$1,N622&lt;D$1),N622&gt;=E$1),0,1)))</f>
        <v>0</v>
      </c>
      <c r="N622" s="185">
        <f t="shared" si="256"/>
        <v>44529</v>
      </c>
      <c r="O622" s="11">
        <f t="shared" ca="1" si="235"/>
        <v>0.66545554682666119</v>
      </c>
      <c r="P622" s="11" t="str">
        <f t="shared" si="236"/>
        <v/>
      </c>
      <c r="Q622" s="11">
        <f t="shared" ca="1" si="246"/>
        <v>1</v>
      </c>
      <c r="R622" s="32">
        <f t="shared" ca="1" si="247"/>
        <v>6.7050761689951711E-3</v>
      </c>
      <c r="S622" s="32">
        <v>4.9414288644883929E-4</v>
      </c>
      <c r="T622" s="32">
        <f t="shared" ca="1" si="237"/>
        <v>3.4870044256957869E-3</v>
      </c>
      <c r="U622" s="32">
        <f t="shared" si="238"/>
        <v>0.14084507042253522</v>
      </c>
      <c r="V622" s="32">
        <f t="shared" si="248"/>
        <v>1</v>
      </c>
      <c r="W622" s="8">
        <f t="shared" ca="1" si="239"/>
        <v>76401.229333703493</v>
      </c>
      <c r="X622" s="8">
        <f t="shared" ca="1" si="251"/>
        <v>225145705.64566192</v>
      </c>
      <c r="Y622" s="22">
        <f t="shared" ca="1" si="240"/>
        <v>0.33454445317333881</v>
      </c>
      <c r="Z622" s="8">
        <f t="shared" ca="1" si="249"/>
        <v>1185581.5047365676</v>
      </c>
      <c r="AA622" s="12">
        <f t="shared" ca="1" si="250"/>
        <v>1.1428281613311717</v>
      </c>
      <c r="AB622" s="158">
        <f t="shared" si="252"/>
        <v>285400</v>
      </c>
      <c r="AC622" s="160">
        <f t="shared" si="253"/>
        <v>1.1460000000000513E-2</v>
      </c>
      <c r="AD622" s="162">
        <f t="shared" ca="1" si="254"/>
        <v>0.83714836212851385</v>
      </c>
      <c r="AE622" s="162">
        <f t="shared" ca="1" si="255"/>
        <v>0.69159025513023908</v>
      </c>
      <c r="AF622" s="85">
        <v>5.9174190041699456E-4</v>
      </c>
      <c r="AG622" s="85">
        <v>8.8831714767443008E-3</v>
      </c>
      <c r="AH622" s="85">
        <v>6.1830079244214436E-4</v>
      </c>
    </row>
    <row r="623" spans="1:34">
      <c r="A623" s="7">
        <f t="shared" si="232"/>
        <v>44530</v>
      </c>
      <c r="B623" s="8">
        <f t="shared" ca="1" si="241"/>
        <v>31876867.18608024</v>
      </c>
      <c r="C623" s="144">
        <f t="shared" si="233"/>
        <v>0</v>
      </c>
      <c r="D623" s="136"/>
      <c r="E623" s="136"/>
      <c r="F623" s="78">
        <f ca="1">IF(AD622&gt;1,0,IF(AE622&gt;=1,U$2,T$2))</f>
        <v>0.6</v>
      </c>
      <c r="G623" s="29">
        <f t="shared" ca="1" si="234"/>
        <v>166204.41908557614</v>
      </c>
      <c r="H623" s="8">
        <f t="shared" ca="1" si="242"/>
        <v>1180051.3755075906</v>
      </c>
      <c r="I623" s="8">
        <f t="shared" ca="1" si="243"/>
        <v>226325757.02116951</v>
      </c>
      <c r="J623" s="8">
        <f t="shared" ca="1" si="244"/>
        <v>9981.8450851727212</v>
      </c>
      <c r="K623" s="12">
        <f t="shared" ca="1" si="245"/>
        <v>0.83636113293334702</v>
      </c>
      <c r="L623" s="48"/>
      <c r="M623" s="38">
        <f ca="1">IF(AND(I$2&gt;0,R616&lt;F616-0.02),0,IF(AND(N623&gt;=L$7,I$2&gt;0),0,IF(OR(AND(N623&gt;=C$1,N623&lt;D$1),N623&gt;=E$1),0,1)))</f>
        <v>0</v>
      </c>
      <c r="N623" s="185">
        <f t="shared" si="256"/>
        <v>44530</v>
      </c>
      <c r="O623" s="11">
        <f t="shared" ca="1" si="235"/>
        <v>0.66566399123873388</v>
      </c>
      <c r="P623" s="11" t="str">
        <f t="shared" si="236"/>
        <v/>
      </c>
      <c r="Q623" s="11">
        <f t="shared" ca="1" si="246"/>
        <v>1</v>
      </c>
      <c r="R623" s="32">
        <f t="shared" ca="1" si="247"/>
        <v>6.6493402525313987E-3</v>
      </c>
      <c r="S623" s="32">
        <v>4.941328769457648E-4</v>
      </c>
      <c r="T623" s="32">
        <f t="shared" ca="1" si="237"/>
        <v>3.4707393397282078E-3</v>
      </c>
      <c r="U623" s="32">
        <f t="shared" si="238"/>
        <v>0.14084507042253522</v>
      </c>
      <c r="V623" s="32">
        <f t="shared" si="248"/>
        <v>1</v>
      </c>
      <c r="W623" s="8">
        <f t="shared" ca="1" si="239"/>
        <v>75989.68203703039</v>
      </c>
      <c r="X623" s="8">
        <f t="shared" ca="1" si="251"/>
        <v>225221695.32769895</v>
      </c>
      <c r="Y623" s="22">
        <f t="shared" ca="1" si="240"/>
        <v>0.33433600876126612</v>
      </c>
      <c r="Z623" s="8">
        <f t="shared" ca="1" si="249"/>
        <v>1180051.3755075906</v>
      </c>
      <c r="AA623" s="12">
        <f t="shared" ca="1" si="250"/>
        <v>1.1428281613311717</v>
      </c>
      <c r="AB623" s="158">
        <f t="shared" si="252"/>
        <v>285700</v>
      </c>
      <c r="AC623" s="160">
        <f t="shared" si="253"/>
        <v>1.1430000000000513E-2</v>
      </c>
      <c r="AD623" s="162">
        <f t="shared" ca="1" si="254"/>
        <v>0.83662307653544821</v>
      </c>
      <c r="AE623" s="162">
        <f t="shared" ca="1" si="255"/>
        <v>0.69159025513023908</v>
      </c>
      <c r="AF623" s="85">
        <v>5.9171252223362125E-4</v>
      </c>
      <c r="AG623" s="85">
        <v>8.8802529288260733E-3</v>
      </c>
      <c r="AH623" s="85">
        <v>6.1827557098393564E-4</v>
      </c>
    </row>
    <row r="624" spans="1:34">
      <c r="A624" s="7">
        <f t="shared" si="232"/>
        <v>44531</v>
      </c>
      <c r="B624" s="8">
        <f t="shared" ca="1" si="241"/>
        <v>31886796.251526307</v>
      </c>
      <c r="C624" s="144">
        <f t="shared" si="233"/>
        <v>0</v>
      </c>
      <c r="D624" s="136"/>
      <c r="E624" s="136"/>
      <c r="F624" s="78">
        <f ca="1">IF(AD623&gt;1,S$2,T$2)</f>
        <v>0.6</v>
      </c>
      <c r="G624" s="29">
        <f t="shared" ca="1" si="234"/>
        <v>165430.71241375178</v>
      </c>
      <c r="H624" s="8">
        <f t="shared" ca="1" si="242"/>
        <v>1174558.0581376376</v>
      </c>
      <c r="I624" s="8">
        <f t="shared" ca="1" si="243"/>
        <v>226396253.3858366</v>
      </c>
      <c r="J624" s="8">
        <f t="shared" ca="1" si="244"/>
        <v>9929.065446067234</v>
      </c>
      <c r="K624" s="12">
        <f t="shared" ca="1" si="245"/>
        <v>0.83584002190316531</v>
      </c>
      <c r="L624" s="48"/>
      <c r="M624" s="38">
        <f ca="1">IF(AND(I$2&gt;0,R617&lt;F617-0.04),0,IF(AND(N624&gt;=L$8,I$2&gt;0),0,IF(OR(AND(N624&gt;=C$1,N624&lt;D$1),N624&gt;=E$1),0,1)))</f>
        <v>0</v>
      </c>
      <c r="N624" s="185">
        <f t="shared" si="256"/>
        <v>44531</v>
      </c>
      <c r="O624" s="11">
        <f t="shared" ca="1" si="235"/>
        <v>0.66587133348775474</v>
      </c>
      <c r="P624" s="11" t="str">
        <f t="shared" si="236"/>
        <v/>
      </c>
      <c r="Q624" s="11">
        <f t="shared" ca="1" si="246"/>
        <v>1</v>
      </c>
      <c r="R624" s="32">
        <f t="shared" ca="1" si="247"/>
        <v>6.5940913339750176E-3</v>
      </c>
      <c r="S624" s="32">
        <v>4.9412286893513017E-4</v>
      </c>
      <c r="T624" s="32">
        <f t="shared" ca="1" si="237"/>
        <v>3.4545825239342279E-3</v>
      </c>
      <c r="U624" s="32">
        <f t="shared" si="238"/>
        <v>0.14084507042253522</v>
      </c>
      <c r="V624" s="32">
        <f t="shared" si="248"/>
        <v>1</v>
      </c>
      <c r="W624" s="8">
        <f t="shared" ca="1" si="239"/>
        <v>75580.515181389914</v>
      </c>
      <c r="X624" s="8">
        <f t="shared" ca="1" si="251"/>
        <v>225297275.84288034</v>
      </c>
      <c r="Y624" s="22">
        <f t="shared" ca="1" si="240"/>
        <v>0.33412866651224526</v>
      </c>
      <c r="Z624" s="8">
        <f t="shared" ca="1" si="249"/>
        <v>1174558.0581376376</v>
      </c>
      <c r="AA624" s="12">
        <f t="shared" ca="1" si="250"/>
        <v>1.1428281613311717</v>
      </c>
      <c r="AB624" s="158">
        <f t="shared" si="252"/>
        <v>286000</v>
      </c>
      <c r="AC624" s="160">
        <f t="shared" si="253"/>
        <v>1.1400000000000512E-2</v>
      </c>
      <c r="AD624" s="162">
        <f t="shared" ca="1" si="254"/>
        <v>0.83610057741825616</v>
      </c>
      <c r="AE624" s="162">
        <f t="shared" ca="1" si="255"/>
        <v>0.69159025513023908</v>
      </c>
      <c r="AF624" s="85">
        <v>5.9168315154180641E-4</v>
      </c>
      <c r="AG624" s="85">
        <v>8.8773404015777026E-3</v>
      </c>
      <c r="AH624" s="85">
        <v>6.182503549398866E-4</v>
      </c>
    </row>
    <row r="625" spans="1:34">
      <c r="A625" s="7">
        <f t="shared" si="232"/>
        <v>44532</v>
      </c>
      <c r="B625" s="8">
        <f t="shared" ca="1" si="241"/>
        <v>31896672.937975407</v>
      </c>
      <c r="C625" s="144">
        <f t="shared" si="233"/>
        <v>0</v>
      </c>
      <c r="D625" s="136"/>
      <c r="E625" s="136"/>
      <c r="F625" s="78">
        <f ca="1">IF(AD624&gt;1,0,IF(AE624&gt;=1,U$2,T$2))</f>
        <v>0.6</v>
      </c>
      <c r="G625" s="29">
        <f t="shared" ca="1" si="234"/>
        <v>164662.25587955504</v>
      </c>
      <c r="H625" s="8">
        <f t="shared" ca="1" si="242"/>
        <v>1169102.0167448407</v>
      </c>
      <c r="I625" s="8">
        <f t="shared" ca="1" si="243"/>
        <v>226466377.85962519</v>
      </c>
      <c r="J625" s="8">
        <f t="shared" ca="1" si="244"/>
        <v>9876.6864490976095</v>
      </c>
      <c r="K625" s="12">
        <f t="shared" ca="1" si="245"/>
        <v>0.83532166628061311</v>
      </c>
      <c r="L625" s="48"/>
      <c r="M625" s="38">
        <f ca="1">IF(AND(I$2&gt;0,R618&lt;F618-0.06),0,IF(AND(N625&gt;=L$9,I$2&gt;0),0,IF(OR(AND(N625&gt;=C$1,N625&lt;D$1),N625&gt;=E$1),0,1)))</f>
        <v>0</v>
      </c>
      <c r="N625" s="185">
        <f t="shared" si="256"/>
        <v>44532</v>
      </c>
      <c r="O625" s="11">
        <f t="shared" ca="1" si="235"/>
        <v>0.66607758194007405</v>
      </c>
      <c r="P625" s="11" t="str">
        <f t="shared" si="236"/>
        <v/>
      </c>
      <c r="Q625" s="11">
        <f t="shared" ca="1" si="246"/>
        <v>1</v>
      </c>
      <c r="R625" s="32">
        <f t="shared" ca="1" si="247"/>
        <v>6.5393288485875835E-3</v>
      </c>
      <c r="S625" s="32">
        <v>4.9411286241661642E-4</v>
      </c>
      <c r="T625" s="32">
        <f t="shared" ca="1" si="237"/>
        <v>3.4385353433671784E-3</v>
      </c>
      <c r="U625" s="32">
        <f t="shared" si="238"/>
        <v>0.14084507042253522</v>
      </c>
      <c r="V625" s="32">
        <f t="shared" si="248"/>
        <v>1</v>
      </c>
      <c r="W625" s="8">
        <f t="shared" ca="1" si="239"/>
        <v>75173.775889024706</v>
      </c>
      <c r="X625" s="8">
        <f t="shared" ca="1" si="251"/>
        <v>225372449.61876938</v>
      </c>
      <c r="Y625" s="22">
        <f t="shared" ca="1" si="240"/>
        <v>0.33392241805992595</v>
      </c>
      <c r="Z625" s="8">
        <f t="shared" ca="1" si="249"/>
        <v>1169102.0167448407</v>
      </c>
      <c r="AA625" s="12">
        <f t="shared" ca="1" si="250"/>
        <v>1.1428281613311717</v>
      </c>
      <c r="AB625" s="158">
        <f t="shared" si="252"/>
        <v>286300</v>
      </c>
      <c r="AC625" s="160">
        <f t="shared" si="253"/>
        <v>1.1370000000000512E-2</v>
      </c>
      <c r="AD625" s="162">
        <f t="shared" ca="1" si="254"/>
        <v>0.83558084409188926</v>
      </c>
      <c r="AE625" s="162">
        <f t="shared" ca="1" si="255"/>
        <v>0.69159025513023908</v>
      </c>
      <c r="AF625" s="85">
        <v>5.916537883385826E-4</v>
      </c>
      <c r="AG625" s="85">
        <v>8.8744338764154464E-3</v>
      </c>
      <c r="AH625" s="85">
        <v>6.182251443082017E-4</v>
      </c>
    </row>
    <row r="626" spans="1:34">
      <c r="A626" s="7">
        <f t="shared" si="232"/>
        <v>44533</v>
      </c>
      <c r="B626" s="8">
        <f t="shared" ca="1" si="241"/>
        <v>31906497.648686465</v>
      </c>
      <c r="C626" s="144">
        <f t="shared" si="233"/>
        <v>0</v>
      </c>
      <c r="D626" s="136"/>
      <c r="E626" s="136"/>
      <c r="F626" s="78">
        <f ca="1">IF(AD625&gt;1,S$2,T$2)</f>
        <v>0.6</v>
      </c>
      <c r="G626" s="29">
        <f t="shared" ca="1" si="234"/>
        <v>163899.11083159709</v>
      </c>
      <c r="H626" s="8">
        <f t="shared" ca="1" si="242"/>
        <v>1163683.6869043394</v>
      </c>
      <c r="I626" s="8">
        <f t="shared" ca="1" si="243"/>
        <v>226536133.30567372</v>
      </c>
      <c r="J626" s="8">
        <f t="shared" ca="1" si="244"/>
        <v>9824.7107110596135</v>
      </c>
      <c r="K626" s="12">
        <f t="shared" ca="1" si="245"/>
        <v>0.83480604514981493</v>
      </c>
      <c r="L626" s="48"/>
      <c r="M626" s="39">
        <f ca="1">IF(AND(I$2&gt;0,R619&lt;F619-0.1),0,IF(AND(N626&gt;=L$10,I$2&gt;0),0,IF(OR(AND(N626&gt;=C$1,N626&lt;D$1),N626&gt;=E$1),0,1)))</f>
        <v>0</v>
      </c>
      <c r="N626" s="185">
        <f t="shared" si="256"/>
        <v>44533</v>
      </c>
      <c r="O626" s="11">
        <f t="shared" ca="1" si="235"/>
        <v>0.66628274501668738</v>
      </c>
      <c r="P626" s="11" t="str">
        <f t="shared" si="236"/>
        <v/>
      </c>
      <c r="Q626" s="11">
        <f t="shared" ca="1" si="246"/>
        <v>1</v>
      </c>
      <c r="R626" s="32">
        <f t="shared" ca="1" si="247"/>
        <v>6.4850520475589488E-3</v>
      </c>
      <c r="S626" s="32">
        <v>4.9410285738990469E-4</v>
      </c>
      <c r="T626" s="32">
        <f t="shared" ca="1" si="237"/>
        <v>3.4225990791304098E-3</v>
      </c>
      <c r="U626" s="32">
        <f t="shared" si="238"/>
        <v>0.14084507042253522</v>
      </c>
      <c r="V626" s="32">
        <f t="shared" si="248"/>
        <v>1</v>
      </c>
      <c r="W626" s="8">
        <f t="shared" ca="1" si="239"/>
        <v>74769.508957629077</v>
      </c>
      <c r="X626" s="8">
        <f t="shared" ca="1" si="251"/>
        <v>225447219.127727</v>
      </c>
      <c r="Y626" s="22">
        <f t="shared" ca="1" si="240"/>
        <v>0.33371725498331262</v>
      </c>
      <c r="Z626" s="8">
        <f t="shared" ca="1" si="249"/>
        <v>1163683.6869043394</v>
      </c>
      <c r="AA626" s="12">
        <f t="shared" ca="1" si="250"/>
        <v>1.1428281613311717</v>
      </c>
      <c r="AB626" s="158">
        <f t="shared" si="252"/>
        <v>286600</v>
      </c>
      <c r="AC626" s="160">
        <f t="shared" si="253"/>
        <v>1.1340000000000511E-2</v>
      </c>
      <c r="AD626" s="162">
        <f t="shared" ca="1" si="254"/>
        <v>0.83506385571521402</v>
      </c>
      <c r="AE626" s="162">
        <f t="shared" ca="1" si="255"/>
        <v>0.69159025513023908</v>
      </c>
      <c r="AF626" s="85">
        <v>5.9162443262098473E-4</v>
      </c>
      <c r="AG626" s="85">
        <v>8.8715333348351466E-3</v>
      </c>
      <c r="AH626" s="85">
        <v>6.1819993908708625E-4</v>
      </c>
    </row>
    <row r="627" spans="1:34">
      <c r="A627" s="7">
        <f t="shared" ref="A627:A690" si="257">A626+1</f>
        <v>44534</v>
      </c>
      <c r="B627" s="8">
        <f t="shared" ca="1" si="241"/>
        <v>31916270.789294813</v>
      </c>
      <c r="C627" s="144">
        <f t="shared" si="233"/>
        <v>0</v>
      </c>
      <c r="D627" s="136"/>
      <c r="E627" s="136"/>
      <c r="F627" s="78">
        <f ca="1">IF(AD626&gt;1,0,IF(AE626&gt;=1,U$2,T$2))</f>
        <v>0.6</v>
      </c>
      <c r="G627" s="29">
        <f t="shared" ca="1" si="234"/>
        <v>163141.33468535123</v>
      </c>
      <c r="H627" s="8">
        <f t="shared" ca="1" si="242"/>
        <v>1158303.4762659937</v>
      </c>
      <c r="I627" s="8">
        <f t="shared" ca="1" si="243"/>
        <v>226605522.603993</v>
      </c>
      <c r="J627" s="8">
        <f t="shared" ca="1" si="244"/>
        <v>9773.1406083497695</v>
      </c>
      <c r="K627" s="12">
        <f t="shared" ca="1" si="245"/>
        <v>0.8342931374582816</v>
      </c>
      <c r="L627" s="48"/>
      <c r="M627" s="47">
        <f ca="1">IF(AND(I$2&gt;0,R620&lt;F620-0.12),0,IF(AND(N627&gt;=L$4,I$2&gt;0),0,IF(OR(AND(N627&gt;=C$1,N627&lt;D$1),N627&gt;=E$1),0,1)))</f>
        <v>0</v>
      </c>
      <c r="N627" s="185">
        <f t="shared" si="256"/>
        <v>44534</v>
      </c>
      <c r="O627" s="11">
        <f t="shared" ca="1" si="235"/>
        <v>0.66648683118821472</v>
      </c>
      <c r="P627" s="11" t="str">
        <f t="shared" si="236"/>
        <v/>
      </c>
      <c r="Q627" s="11">
        <f t="shared" ca="1" si="246"/>
        <v>1</v>
      </c>
      <c r="R627" s="32">
        <f t="shared" ca="1" si="247"/>
        <v>6.4312600045012399E-3</v>
      </c>
      <c r="S627" s="32">
        <v>4.9409285385467621E-4</v>
      </c>
      <c r="T627" s="32">
        <f t="shared" ca="1" si="237"/>
        <v>3.4067749301940988E-3</v>
      </c>
      <c r="U627" s="32">
        <f t="shared" si="238"/>
        <v>0.14084507042253522</v>
      </c>
      <c r="V627" s="32">
        <f t="shared" si="248"/>
        <v>1</v>
      </c>
      <c r="W627" s="8">
        <f t="shared" ca="1" si="239"/>
        <v>74367.756903440895</v>
      </c>
      <c r="X627" s="8">
        <f t="shared" ca="1" si="251"/>
        <v>225521586.88463044</v>
      </c>
      <c r="Y627" s="22">
        <f t="shared" ca="1" si="240"/>
        <v>0.33351316881178528</v>
      </c>
      <c r="Z627" s="8">
        <f t="shared" ca="1" si="249"/>
        <v>1158303.4762659937</v>
      </c>
      <c r="AA627" s="12">
        <f t="shared" ca="1" si="250"/>
        <v>1.1428281613311717</v>
      </c>
      <c r="AB627" s="158">
        <f t="shared" si="252"/>
        <v>286900</v>
      </c>
      <c r="AC627" s="160">
        <f t="shared" si="253"/>
        <v>1.1310000000000511E-2</v>
      </c>
      <c r="AD627" s="162">
        <f t="shared" ca="1" si="254"/>
        <v>0.83454959130404827</v>
      </c>
      <c r="AE627" s="162">
        <f t="shared" ca="1" si="255"/>
        <v>0.69159025513023908</v>
      </c>
      <c r="AF627" s="85">
        <v>5.9159508438604892E-4</v>
      </c>
      <c r="AG627" s="85">
        <v>8.8686387584117898E-3</v>
      </c>
      <c r="AH627" s="85">
        <v>6.1817473927474665E-4</v>
      </c>
    </row>
    <row r="628" spans="1:34">
      <c r="A628" s="7">
        <f t="shared" si="257"/>
        <v>44535</v>
      </c>
      <c r="B628" s="8">
        <f t="shared" ca="1" si="241"/>
        <v>31925992.767577939</v>
      </c>
      <c r="C628" s="144">
        <f t="shared" si="233"/>
        <v>0</v>
      </c>
      <c r="D628" s="136"/>
      <c r="E628" s="136"/>
      <c r="F628" s="78">
        <f ca="1">IF(AD627&gt;1,0,IF(AE627&gt;=1,U$2,T$2))</f>
        <v>0.6</v>
      </c>
      <c r="G628" s="29">
        <f t="shared" ca="1" si="234"/>
        <v>162388.98101024679</v>
      </c>
      <c r="H628" s="8">
        <f t="shared" ca="1" si="242"/>
        <v>1152961.7651727521</v>
      </c>
      <c r="I628" s="8">
        <f t="shared" ca="1" si="243"/>
        <v>226674548.64980319</v>
      </c>
      <c r="J628" s="8">
        <f t="shared" ca="1" si="244"/>
        <v>9721.9782831266621</v>
      </c>
      <c r="K628" s="12">
        <f t="shared" ca="1" si="245"/>
        <v>0.83378292202946325</v>
      </c>
      <c r="L628" s="48"/>
      <c r="M628" s="46">
        <f ca="1">IF(AND(I$2&gt;0,R621&lt;F621-0.12),0,IF(AND(N628&gt;=L$5,I$2&gt;0),0,IF(OR(AND(N628&gt;=C$1,N628&lt;D$1),N628&gt;=E$1),0,1)))</f>
        <v>0</v>
      </c>
      <c r="N628" s="185">
        <f t="shared" si="256"/>
        <v>44535</v>
      </c>
      <c r="O628" s="11">
        <f t="shared" ca="1" si="235"/>
        <v>0.66668984897000938</v>
      </c>
      <c r="P628" s="11" t="str">
        <f t="shared" si="236"/>
        <v/>
      </c>
      <c r="Q628" s="11">
        <f t="shared" ca="1" si="246"/>
        <v>1</v>
      </c>
      <c r="R628" s="32">
        <f t="shared" ca="1" si="247"/>
        <v>6.3779516218512074E-3</v>
      </c>
      <c r="S628" s="32">
        <v>4.9408285181061224E-4</v>
      </c>
      <c r="T628" s="32">
        <f t="shared" ca="1" si="237"/>
        <v>3.3910640152139768E-3</v>
      </c>
      <c r="U628" s="32">
        <f t="shared" si="238"/>
        <v>0.14084507042253522</v>
      </c>
      <c r="V628" s="32">
        <f t="shared" si="248"/>
        <v>1</v>
      </c>
      <c r="W628" s="8">
        <f t="shared" ca="1" si="239"/>
        <v>73968.560004693631</v>
      </c>
      <c r="X628" s="8">
        <f t="shared" ca="1" si="251"/>
        <v>225595555.44463512</v>
      </c>
      <c r="Y628" s="22">
        <f t="shared" ca="1" si="240"/>
        <v>0.33331015102999062</v>
      </c>
      <c r="Z628" s="8">
        <f t="shared" ca="1" si="249"/>
        <v>1152961.7651727521</v>
      </c>
      <c r="AA628" s="12">
        <f t="shared" ca="1" si="250"/>
        <v>1.1428281613311717</v>
      </c>
      <c r="AB628" s="158">
        <f t="shared" si="252"/>
        <v>287200</v>
      </c>
      <c r="AC628" s="160">
        <f t="shared" si="253"/>
        <v>1.128000000000051E-2</v>
      </c>
      <c r="AD628" s="162">
        <f t="shared" ca="1" si="254"/>
        <v>0.83403802974387242</v>
      </c>
      <c r="AE628" s="162">
        <f t="shared" ca="1" si="255"/>
        <v>0.69159025513023908</v>
      </c>
      <c r="AF628" s="85">
        <v>5.9156574363081302E-4</v>
      </c>
      <c r="AG628" s="85">
        <v>8.8657501287990707E-3</v>
      </c>
      <c r="AH628" s="85">
        <v>6.1814954486938954E-4</v>
      </c>
    </row>
    <row r="629" spans="1:34">
      <c r="A629" s="7">
        <f t="shared" si="257"/>
        <v>44536</v>
      </c>
      <c r="B629" s="8">
        <f t="shared" ca="1" si="241"/>
        <v>31935663.993227374</v>
      </c>
      <c r="C629" s="144">
        <f t="shared" si="233"/>
        <v>0</v>
      </c>
      <c r="D629" s="136"/>
      <c r="E629" s="136"/>
      <c r="F629" s="78">
        <f ca="1">IF(AD628&gt;1,S$2,T$2)</f>
        <v>0.6</v>
      </c>
      <c r="G629" s="29">
        <f t="shared" ca="1" si="234"/>
        <v>161642.09961676865</v>
      </c>
      <c r="H629" s="8">
        <f t="shared" ca="1" si="242"/>
        <v>1147658.9072790574</v>
      </c>
      <c r="I629" s="8">
        <f t="shared" ca="1" si="243"/>
        <v>226743214.3519142</v>
      </c>
      <c r="J629" s="8">
        <f t="shared" ca="1" si="244"/>
        <v>9671.2256494364701</v>
      </c>
      <c r="K629" s="12">
        <f t="shared" ca="1" si="245"/>
        <v>0.83327537757497661</v>
      </c>
      <c r="L629" s="48"/>
      <c r="M629" s="38">
        <f ca="1">IF(AND(I$2&gt;0,R622&lt;F622),0,IF(AND(N629&gt;=L$6,I$2&gt;0),0,IF(OR(AND(N629&gt;=C$1,N629&lt;D$1),N629&gt;=E$1),0,1)))</f>
        <v>0</v>
      </c>
      <c r="N629" s="185">
        <f t="shared" si="256"/>
        <v>44536</v>
      </c>
      <c r="O629" s="11">
        <f t="shared" ca="1" si="235"/>
        <v>0.66689180691739469</v>
      </c>
      <c r="P629" s="11" t="str">
        <f t="shared" si="236"/>
        <v/>
      </c>
      <c r="Q629" s="11">
        <f t="shared" ca="1" si="246"/>
        <v>1</v>
      </c>
      <c r="R629" s="32">
        <f t="shared" ca="1" si="247"/>
        <v>6.3251256371781896E-3</v>
      </c>
      <c r="S629" s="32">
        <v>4.9407285125739435E-4</v>
      </c>
      <c r="T629" s="32">
        <f t="shared" ca="1" si="237"/>
        <v>3.375467374350169E-3</v>
      </c>
      <c r="U629" s="32">
        <f t="shared" si="238"/>
        <v>0.14084507042253522</v>
      </c>
      <c r="V629" s="32">
        <f t="shared" si="248"/>
        <v>1</v>
      </c>
      <c r="W629" s="8">
        <f t="shared" ca="1" si="239"/>
        <v>73571.956345372921</v>
      </c>
      <c r="X629" s="8">
        <f t="shared" ca="1" si="251"/>
        <v>225669127.4009805</v>
      </c>
      <c r="Y629" s="22">
        <f t="shared" ca="1" si="240"/>
        <v>0.33310819308260531</v>
      </c>
      <c r="Z629" s="8">
        <f t="shared" ca="1" si="249"/>
        <v>1147658.9072790574</v>
      </c>
      <c r="AA629" s="12">
        <f t="shared" ca="1" si="250"/>
        <v>1.1428281613311717</v>
      </c>
      <c r="AB629" s="158">
        <f t="shared" si="252"/>
        <v>287500</v>
      </c>
      <c r="AC629" s="160">
        <f t="shared" si="253"/>
        <v>1.125000000000051E-2</v>
      </c>
      <c r="AD629" s="162">
        <f t="shared" ca="1" si="254"/>
        <v>0.83352914980221993</v>
      </c>
      <c r="AE629" s="162">
        <f t="shared" ca="1" si="255"/>
        <v>0.69159025513023908</v>
      </c>
      <c r="AF629" s="85">
        <v>5.915364103523164E-4</v>
      </c>
      <c r="AG629" s="85">
        <v>8.8628674277289599E-3</v>
      </c>
      <c r="AH629" s="85">
        <v>6.1812435586922282E-4</v>
      </c>
    </row>
    <row r="630" spans="1:34">
      <c r="A630" s="7">
        <f t="shared" si="257"/>
        <v>44537</v>
      </c>
      <c r="B630" s="8">
        <f t="shared" ca="1" si="241"/>
        <v>31945284.877626672</v>
      </c>
      <c r="C630" s="144">
        <f t="shared" si="233"/>
        <v>0</v>
      </c>
      <c r="D630" s="136"/>
      <c r="E630" s="136"/>
      <c r="F630" s="78">
        <f ca="1">IF(AD629&gt;1,0,IF(AE629&gt;=1,U$2,T$2))</f>
        <v>0.6</v>
      </c>
      <c r="G630" s="29">
        <f t="shared" ca="1" si="234"/>
        <v>160900.73664347915</v>
      </c>
      <c r="H630" s="8">
        <f t="shared" ca="1" si="242"/>
        <v>1142395.2301687018</v>
      </c>
      <c r="I630" s="8">
        <f t="shared" ca="1" si="243"/>
        <v>226811522.6311492</v>
      </c>
      <c r="J630" s="8">
        <f t="shared" ca="1" si="244"/>
        <v>9620.8843992982074</v>
      </c>
      <c r="K630" s="12">
        <f t="shared" ca="1" si="245"/>
        <v>0.83277048270651322</v>
      </c>
      <c r="L630" s="48"/>
      <c r="M630" s="38">
        <f ca="1">IF(AND(I$2&gt;0,R623&lt;F623-0.02),0,IF(AND(N630&gt;=L$7,I$2&gt;0),0,IF(OR(AND(N630&gt;=C$1,N630&lt;D$1),N630&gt;=E$1),0,1)))</f>
        <v>0</v>
      </c>
      <c r="N630" s="185">
        <f t="shared" si="256"/>
        <v>44537</v>
      </c>
      <c r="O630" s="11">
        <f t="shared" ca="1" si="235"/>
        <v>0.66709271362102707</v>
      </c>
      <c r="P630" s="11" t="str">
        <f t="shared" si="236"/>
        <v/>
      </c>
      <c r="Q630" s="11">
        <f t="shared" ca="1" si="246"/>
        <v>1</v>
      </c>
      <c r="R630" s="32">
        <f t="shared" ca="1" si="247"/>
        <v>6.2727806293951284E-3</v>
      </c>
      <c r="S630" s="32">
        <v>4.9406285219470399E-4</v>
      </c>
      <c r="T630" s="32">
        <f t="shared" ca="1" si="237"/>
        <v>3.3599859710844171E-3</v>
      </c>
      <c r="U630" s="32">
        <f t="shared" si="238"/>
        <v>0.14084507042253522</v>
      </c>
      <c r="V630" s="32">
        <f t="shared" si="248"/>
        <v>1</v>
      </c>
      <c r="W630" s="8">
        <f t="shared" ca="1" si="239"/>
        <v>73177.98185922495</v>
      </c>
      <c r="X630" s="8">
        <f t="shared" ca="1" si="251"/>
        <v>225742305.38283974</v>
      </c>
      <c r="Y630" s="22">
        <f t="shared" ca="1" si="240"/>
        <v>0.33290728637897293</v>
      </c>
      <c r="Z630" s="8">
        <f t="shared" ca="1" si="249"/>
        <v>1142395.2301687018</v>
      </c>
      <c r="AA630" s="12">
        <f t="shared" ca="1" si="250"/>
        <v>1.1428281613311717</v>
      </c>
      <c r="AB630" s="158">
        <f t="shared" si="252"/>
        <v>287800</v>
      </c>
      <c r="AC630" s="160">
        <f t="shared" si="253"/>
        <v>1.1220000000000509E-2</v>
      </c>
      <c r="AD630" s="162">
        <f t="shared" ca="1" si="254"/>
        <v>0.83302293014074491</v>
      </c>
      <c r="AE630" s="162">
        <f t="shared" ca="1" si="255"/>
        <v>0.69159025513023908</v>
      </c>
      <c r="AF630" s="85">
        <v>5.9150708454760038E-4</v>
      </c>
      <c r="AG630" s="85">
        <v>8.8599906370112752E-3</v>
      </c>
      <c r="AH630" s="85">
        <v>6.1809917227245508E-4</v>
      </c>
    </row>
    <row r="631" spans="1:34">
      <c r="A631" s="7">
        <f t="shared" si="257"/>
        <v>44538</v>
      </c>
      <c r="B631" s="8">
        <f t="shared" ca="1" si="241"/>
        <v>31954855.833635416</v>
      </c>
      <c r="C631" s="144">
        <f t="shared" si="233"/>
        <v>0</v>
      </c>
      <c r="D631" s="136"/>
      <c r="E631" s="136"/>
      <c r="F631" s="78">
        <f ca="1">IF(AD630&gt;1,S$2,T$2)</f>
        <v>0.6</v>
      </c>
      <c r="G631" s="29">
        <f t="shared" ca="1" si="234"/>
        <v>160164.93464388215</v>
      </c>
      <c r="H631" s="8">
        <f t="shared" ca="1" si="242"/>
        <v>1137171.0359715633</v>
      </c>
      <c r="I631" s="8">
        <f t="shared" ca="1" si="243"/>
        <v>226879476.41881129</v>
      </c>
      <c r="J631" s="8">
        <f t="shared" ca="1" si="244"/>
        <v>9570.9560087445498</v>
      </c>
      <c r="K631" s="12">
        <f t="shared" ca="1" si="245"/>
        <v>0.83226821594743239</v>
      </c>
      <c r="L631" s="48"/>
      <c r="M631" s="38">
        <f ca="1">IF(AND(I$2&gt;0,R624&lt;F624-0.04),0,IF(AND(N631&gt;=L$8,I$2&gt;0),0,IF(OR(AND(N631&gt;=C$1,N631&lt;D$1),N631&gt;=E$1),0,1)))</f>
        <v>0</v>
      </c>
      <c r="N631" s="185">
        <f t="shared" si="256"/>
        <v>44538</v>
      </c>
      <c r="O631" s="11">
        <f t="shared" ca="1" si="235"/>
        <v>0.66729257770238615</v>
      </c>
      <c r="P631" s="11" t="str">
        <f t="shared" si="236"/>
        <v/>
      </c>
      <c r="Q631" s="11">
        <f t="shared" ca="1" si="246"/>
        <v>1</v>
      </c>
      <c r="R631" s="32">
        <f t="shared" ca="1" si="247"/>
        <v>6.2209150248702626E-3</v>
      </c>
      <c r="S631" s="32">
        <v>4.9405285462222274E-4</v>
      </c>
      <c r="T631" s="32">
        <f t="shared" ca="1" si="237"/>
        <v>3.3446206940340099E-3</v>
      </c>
      <c r="U631" s="32">
        <f t="shared" si="238"/>
        <v>0.14084507042253522</v>
      </c>
      <c r="V631" s="32">
        <f t="shared" si="248"/>
        <v>1</v>
      </c>
      <c r="W631" s="8">
        <f t="shared" ca="1" si="239"/>
        <v>72786.670373964123</v>
      </c>
      <c r="X631" s="8">
        <f t="shared" ca="1" si="251"/>
        <v>225815092.05321372</v>
      </c>
      <c r="Y631" s="22">
        <f t="shared" ca="1" si="240"/>
        <v>0.33270742229761385</v>
      </c>
      <c r="Z631" s="8">
        <f t="shared" ca="1" si="249"/>
        <v>1137171.0359715633</v>
      </c>
      <c r="AA631" s="12">
        <f t="shared" ca="1" si="250"/>
        <v>1.1428281613311717</v>
      </c>
      <c r="AB631" s="158">
        <f t="shared" si="252"/>
        <v>288100</v>
      </c>
      <c r="AC631" s="160">
        <f t="shared" si="253"/>
        <v>1.1190000000000509E-2</v>
      </c>
      <c r="AD631" s="162">
        <f t="shared" ca="1" si="254"/>
        <v>0.8325193493269728</v>
      </c>
      <c r="AE631" s="162">
        <f t="shared" ca="1" si="255"/>
        <v>0.69159025513023908</v>
      </c>
      <c r="AF631" s="85">
        <v>5.9147776621370758E-4</v>
      </c>
      <c r="AG631" s="85">
        <v>8.8571197385332555E-3</v>
      </c>
      <c r="AH631" s="85">
        <v>6.1807399407729586E-4</v>
      </c>
    </row>
    <row r="632" spans="1:34">
      <c r="A632" s="7">
        <f t="shared" si="257"/>
        <v>44539</v>
      </c>
      <c r="B632" s="8">
        <f t="shared" ca="1" si="241"/>
        <v>31964377.275379229</v>
      </c>
      <c r="C632" s="144">
        <f t="shared" si="233"/>
        <v>0</v>
      </c>
      <c r="D632" s="136"/>
      <c r="E632" s="136"/>
      <c r="F632" s="78">
        <f ca="1">IF(AD631&gt;1,0,IF(AE631&gt;=1,U$2,T$2))</f>
        <v>0.6</v>
      </c>
      <c r="G632" s="29">
        <f t="shared" ca="1" si="234"/>
        <v>159434.73267305369</v>
      </c>
      <c r="H632" s="8">
        <f t="shared" ca="1" si="242"/>
        <v>1131986.6019786811</v>
      </c>
      <c r="I632" s="8">
        <f t="shared" ca="1" si="243"/>
        <v>226947078.65519238</v>
      </c>
      <c r="J632" s="8">
        <f t="shared" ca="1" si="244"/>
        <v>9521.4417438143519</v>
      </c>
      <c r="K632" s="12">
        <f t="shared" ca="1" si="245"/>
        <v>0.83176855574403463</v>
      </c>
      <c r="L632" s="48"/>
      <c r="M632" s="38">
        <f ca="1">IF(AND(I$2&gt;0,R625&lt;F625-0.06),0,IF(AND(N632&gt;=L$9,I$2&gt;0),0,IF(OR(AND(N632&gt;=C$1,N632&lt;D$1),N632&gt;=E$1),0,1)))</f>
        <v>0</v>
      </c>
      <c r="N632" s="185">
        <f t="shared" si="256"/>
        <v>44539</v>
      </c>
      <c r="O632" s="11">
        <f t="shared" ca="1" si="235"/>
        <v>0.66749140780938931</v>
      </c>
      <c r="P632" s="11" t="str">
        <f t="shared" si="236"/>
        <v/>
      </c>
      <c r="Q632" s="11">
        <f t="shared" ca="1" si="246"/>
        <v>1</v>
      </c>
      <c r="R632" s="32">
        <f t="shared" ca="1" si="247"/>
        <v>6.169527103437448E-3</v>
      </c>
      <c r="S632" s="32">
        <v>4.9404285853963249E-4</v>
      </c>
      <c r="T632" s="32">
        <f t="shared" ca="1" si="237"/>
        <v>3.3293723587608267E-3</v>
      </c>
      <c r="U632" s="32">
        <f t="shared" si="238"/>
        <v>0.14084507042253522</v>
      </c>
      <c r="V632" s="32">
        <f t="shared" si="248"/>
        <v>1</v>
      </c>
      <c r="W632" s="8">
        <f t="shared" ca="1" si="239"/>
        <v>72398.053655631011</v>
      </c>
      <c r="X632" s="8">
        <f t="shared" ca="1" si="251"/>
        <v>225887490.10686934</v>
      </c>
      <c r="Y632" s="22">
        <f t="shared" ca="1" si="240"/>
        <v>0.33250859219061069</v>
      </c>
      <c r="Z632" s="8">
        <f t="shared" ca="1" si="249"/>
        <v>1131986.6019786811</v>
      </c>
      <c r="AA632" s="12">
        <f t="shared" ca="1" si="250"/>
        <v>1.1428281613311717</v>
      </c>
      <c r="AB632" s="158">
        <f t="shared" si="252"/>
        <v>288400</v>
      </c>
      <c r="AC632" s="160">
        <f t="shared" si="253"/>
        <v>1.1160000000000508E-2</v>
      </c>
      <c r="AD632" s="162">
        <f t="shared" ca="1" si="254"/>
        <v>0.83201838584573351</v>
      </c>
      <c r="AE632" s="162">
        <f t="shared" ca="1" si="255"/>
        <v>0.69159025513023908</v>
      </c>
      <c r="AF632" s="85">
        <v>5.9144845534768247E-4</v>
      </c>
      <c r="AG632" s="85">
        <v>8.8542547142591316E-3</v>
      </c>
      <c r="AH632" s="85">
        <v>6.1804882128195515E-4</v>
      </c>
    </row>
    <row r="633" spans="1:34">
      <c r="A633" s="7">
        <f t="shared" si="257"/>
        <v>44540</v>
      </c>
      <c r="B633" s="8">
        <f t="shared" ca="1" si="241"/>
        <v>31973849.618045721</v>
      </c>
      <c r="C633" s="144">
        <f t="shared" si="233"/>
        <v>0</v>
      </c>
      <c r="D633" s="136"/>
      <c r="E633" s="136"/>
      <c r="F633" s="78">
        <f ca="1">IF(AD632&gt;1,S$2,T$2)</f>
        <v>0.6</v>
      </c>
      <c r="G633" s="29">
        <f t="shared" ca="1" si="234"/>
        <v>158710.16637396486</v>
      </c>
      <c r="H633" s="8">
        <f t="shared" ca="1" si="242"/>
        <v>1126842.1812551506</v>
      </c>
      <c r="I633" s="8">
        <f t="shared" ca="1" si="243"/>
        <v>227014332.28812447</v>
      </c>
      <c r="J633" s="8">
        <f t="shared" ca="1" si="244"/>
        <v>9472.3426664930084</v>
      </c>
      <c r="K633" s="12">
        <f t="shared" ca="1" si="245"/>
        <v>0.83127148047652666</v>
      </c>
      <c r="L633" s="48"/>
      <c r="M633" s="39">
        <f ca="1">IF(AND(I$2&gt;0,R626&lt;F626-0.1),0,IF(AND(N633&gt;=L$10,I$2&gt;0),0,IF(OR(AND(N633&gt;=C$1,N633&lt;D$1),N633&gt;=E$1),0,1)))</f>
        <v>0</v>
      </c>
      <c r="N633" s="185">
        <f t="shared" si="256"/>
        <v>44540</v>
      </c>
      <c r="O633" s="11">
        <f t="shared" ca="1" si="235"/>
        <v>0.66768921261213077</v>
      </c>
      <c r="P633" s="11" t="str">
        <f t="shared" si="236"/>
        <v/>
      </c>
      <c r="Q633" s="11">
        <f t="shared" ca="1" si="246"/>
        <v>1</v>
      </c>
      <c r="R633" s="32">
        <f t="shared" ca="1" si="247"/>
        <v>6.118615004303116E-3</v>
      </c>
      <c r="S633" s="32">
        <v>4.9403286394661481E-4</v>
      </c>
      <c r="T633" s="32">
        <f t="shared" ca="1" si="237"/>
        <v>3.3142417095739724E-3</v>
      </c>
      <c r="U633" s="32">
        <f t="shared" si="238"/>
        <v>0.14084507042253522</v>
      </c>
      <c r="V633" s="32">
        <f t="shared" si="248"/>
        <v>1</v>
      </c>
      <c r="W633" s="8">
        <f t="shared" ca="1" si="239"/>
        <v>72012.161453051885</v>
      </c>
      <c r="X633" s="8">
        <f t="shared" ca="1" si="251"/>
        <v>225959502.26832238</v>
      </c>
      <c r="Y633" s="22">
        <f t="shared" ca="1" si="240"/>
        <v>0.33231078738786923</v>
      </c>
      <c r="Z633" s="8">
        <f t="shared" ca="1" si="249"/>
        <v>1126842.1812551506</v>
      </c>
      <c r="AA633" s="12">
        <f t="shared" ca="1" si="250"/>
        <v>1.1428281613311717</v>
      </c>
      <c r="AB633" s="158">
        <f t="shared" si="252"/>
        <v>288700</v>
      </c>
      <c r="AC633" s="160">
        <f t="shared" si="253"/>
        <v>1.1130000000000508E-2</v>
      </c>
      <c r="AD633" s="162">
        <f t="shared" ca="1" si="254"/>
        <v>0.83152001811028065</v>
      </c>
      <c r="AE633" s="162">
        <f t="shared" ca="1" si="255"/>
        <v>0.69159025513023908</v>
      </c>
      <c r="AF633" s="85">
        <v>5.9141915194657081E-4</v>
      </c>
      <c r="AG633" s="85">
        <v>8.8513955462297053E-3</v>
      </c>
      <c r="AH633" s="85">
        <v>6.1802365388464434E-4</v>
      </c>
    </row>
    <row r="634" spans="1:34">
      <c r="A634" s="7">
        <f t="shared" si="257"/>
        <v>44541</v>
      </c>
      <c r="B634" s="8">
        <f t="shared" ca="1" si="241"/>
        <v>31983273.27768632</v>
      </c>
      <c r="C634" s="144">
        <f t="shared" si="233"/>
        <v>0</v>
      </c>
      <c r="D634" s="136"/>
      <c r="E634" s="136"/>
      <c r="F634" s="78">
        <f ca="1">IF(AD633&gt;1,0,IF(AE633&gt;=1,U$2,T$2))</f>
        <v>0.6</v>
      </c>
      <c r="G634" s="29">
        <f t="shared" ca="1" si="234"/>
        <v>157991.26806342806</v>
      </c>
      <c r="H634" s="8">
        <f t="shared" ca="1" si="242"/>
        <v>1121738.0032503391</v>
      </c>
      <c r="I634" s="8">
        <f t="shared" ca="1" si="243"/>
        <v>227081240.27157271</v>
      </c>
      <c r="J634" s="8">
        <f t="shared" ca="1" si="244"/>
        <v>9423.6596405972614</v>
      </c>
      <c r="K634" s="12">
        <f t="shared" ca="1" si="245"/>
        <v>0.83077696846967308</v>
      </c>
      <c r="L634" s="48"/>
      <c r="M634" s="47">
        <f ca="1">IF(AND(I$2&gt;0,R627&lt;F627-0.12),0,IF(AND(N634&gt;=L$4,I$2&gt;0),0,IF(OR(AND(N634&gt;=C$1,N634&lt;D$1),N634&gt;=E$1),0,1)))</f>
        <v>0</v>
      </c>
      <c r="N634" s="185">
        <f t="shared" si="256"/>
        <v>44541</v>
      </c>
      <c r="O634" s="11">
        <f t="shared" ca="1" si="235"/>
        <v>0.66788600079874327</v>
      </c>
      <c r="P634" s="11" t="str">
        <f t="shared" si="236"/>
        <v/>
      </c>
      <c r="Q634" s="11">
        <f t="shared" ca="1" si="246"/>
        <v>1</v>
      </c>
      <c r="R634" s="32">
        <f t="shared" ca="1" si="247"/>
        <v>6.0681767318482059E-3</v>
      </c>
      <c r="S634" s="32">
        <v>4.940228708428516E-4</v>
      </c>
      <c r="T634" s="32">
        <f t="shared" ca="1" si="237"/>
        <v>3.2992294213245268E-3</v>
      </c>
      <c r="U634" s="32">
        <f t="shared" si="238"/>
        <v>0.14084507042253522</v>
      </c>
      <c r="V634" s="32">
        <f t="shared" si="248"/>
        <v>1</v>
      </c>
      <c r="W634" s="8">
        <f t="shared" ca="1" si="239"/>
        <v>71629.021542353352</v>
      </c>
      <c r="X634" s="8">
        <f t="shared" ca="1" si="251"/>
        <v>226031131.28986472</v>
      </c>
      <c r="Y634" s="22">
        <f t="shared" ca="1" si="240"/>
        <v>0.33211399920125673</v>
      </c>
      <c r="Z634" s="8">
        <f t="shared" ca="1" si="249"/>
        <v>1121738.0032503391</v>
      </c>
      <c r="AA634" s="12">
        <f t="shared" ca="1" si="250"/>
        <v>1.1428281613311717</v>
      </c>
      <c r="AB634" s="158">
        <f t="shared" si="252"/>
        <v>289000</v>
      </c>
      <c r="AC634" s="160">
        <f t="shared" si="253"/>
        <v>1.1100000000000507E-2</v>
      </c>
      <c r="AD634" s="162">
        <f t="shared" ca="1" si="254"/>
        <v>0.83102422447309987</v>
      </c>
      <c r="AE634" s="162">
        <f t="shared" ca="1" si="255"/>
        <v>0.69159025513023908</v>
      </c>
      <c r="AF634" s="85">
        <v>5.9138985600742033E-4</v>
      </c>
      <c r="AG634" s="85">
        <v>8.8485422165619377E-3</v>
      </c>
      <c r="AH634" s="85">
        <v>6.1799849188357535E-4</v>
      </c>
    </row>
    <row r="635" spans="1:34">
      <c r="A635" s="7">
        <f t="shared" si="257"/>
        <v>44542</v>
      </c>
      <c r="B635" s="8">
        <f t="shared" ca="1" si="241"/>
        <v>31992648.67102392</v>
      </c>
      <c r="C635" s="144">
        <f t="shared" si="233"/>
        <v>0</v>
      </c>
      <c r="D635" s="136"/>
      <c r="E635" s="136"/>
      <c r="F635" s="78">
        <f ca="1">IF(AD634&gt;1,0,IF(AE634&gt;=1,U$2,T$2))</f>
        <v>0.6</v>
      </c>
      <c r="G635" s="29">
        <f t="shared" ca="1" si="234"/>
        <v>157278.06681759903</v>
      </c>
      <c r="H635" s="8">
        <f t="shared" ca="1" si="242"/>
        <v>1116674.274404953</v>
      </c>
      <c r="I635" s="8">
        <f t="shared" ca="1" si="243"/>
        <v>227147805.56426966</v>
      </c>
      <c r="J635" s="8">
        <f t="shared" ca="1" si="244"/>
        <v>9375.3933376010173</v>
      </c>
      <c r="K635" s="12">
        <f t="shared" ca="1" si="245"/>
        <v>0.83028499800314182</v>
      </c>
      <c r="L635" s="48"/>
      <c r="M635" s="46">
        <f ca="1">IF(AND(I$2&gt;0,R628&lt;F628-0.12),0,IF(AND(N635&gt;=L$5,I$2&gt;0),0,IF(OR(AND(N635&gt;=C$1,N635&lt;D$1),N635&gt;=E$1),0,1)))</f>
        <v>0</v>
      </c>
      <c r="N635" s="185">
        <f t="shared" si="256"/>
        <v>44542</v>
      </c>
      <c r="O635" s="11">
        <f t="shared" ca="1" si="235"/>
        <v>0.66808178107138139</v>
      </c>
      <c r="P635" s="11" t="str">
        <f t="shared" si="236"/>
        <v/>
      </c>
      <c r="Q635" s="11">
        <f t="shared" ca="1" si="246"/>
        <v>1</v>
      </c>
      <c r="R635" s="32">
        <f t="shared" ca="1" si="247"/>
        <v>6.0182101613235426E-3</v>
      </c>
      <c r="S635" s="32">
        <v>4.9401287922802486E-4</v>
      </c>
      <c r="T635" s="32">
        <f t="shared" ca="1" si="237"/>
        <v>3.2843361011910383E-3</v>
      </c>
      <c r="U635" s="32">
        <f t="shared" si="238"/>
        <v>0.14084507042253522</v>
      </c>
      <c r="V635" s="32">
        <f t="shared" si="248"/>
        <v>1</v>
      </c>
      <c r="W635" s="8">
        <f t="shared" ca="1" si="239"/>
        <v>71248.659771487888</v>
      </c>
      <c r="X635" s="8">
        <f t="shared" ca="1" si="251"/>
        <v>226102379.94963622</v>
      </c>
      <c r="Y635" s="22">
        <f t="shared" ca="1" si="240"/>
        <v>0.33191821892861861</v>
      </c>
      <c r="Z635" s="8">
        <f t="shared" ca="1" si="249"/>
        <v>1116674.274404953</v>
      </c>
      <c r="AA635" s="12">
        <f t="shared" ca="1" si="250"/>
        <v>1.1428281613311717</v>
      </c>
      <c r="AB635" s="158">
        <f t="shared" si="252"/>
        <v>289300</v>
      </c>
      <c r="AC635" s="160">
        <f t="shared" si="253"/>
        <v>1.1070000000000507E-2</v>
      </c>
      <c r="AD635" s="162">
        <f t="shared" ca="1" si="254"/>
        <v>0.83053098323640739</v>
      </c>
      <c r="AE635" s="162">
        <f t="shared" ca="1" si="255"/>
        <v>0.69159025513023908</v>
      </c>
      <c r="AF635" s="85">
        <v>5.9136056752728014E-4</v>
      </c>
      <c r="AG635" s="85">
        <v>8.8456947074485193E-3</v>
      </c>
      <c r="AH635" s="85">
        <v>6.1797333527696067E-4</v>
      </c>
    </row>
    <row r="636" spans="1:34">
      <c r="A636" s="7">
        <f t="shared" si="257"/>
        <v>44543</v>
      </c>
      <c r="B636" s="8">
        <f t="shared" ca="1" si="241"/>
        <v>32001976.215266321</v>
      </c>
      <c r="C636" s="144">
        <f t="shared" si="233"/>
        <v>0</v>
      </c>
      <c r="D636" s="136"/>
      <c r="E636" s="136"/>
      <c r="F636" s="78">
        <f ca="1">IF(AD635&gt;1,S$2,T$2)</f>
        <v>0.6</v>
      </c>
      <c r="G636" s="29">
        <f t="shared" ca="1" si="234"/>
        <v>156570.58855697172</v>
      </c>
      <c r="H636" s="8">
        <f t="shared" ca="1" si="242"/>
        <v>1111651.1787544992</v>
      </c>
      <c r="I636" s="8">
        <f t="shared" ca="1" si="243"/>
        <v>227214031.1283907</v>
      </c>
      <c r="J636" s="8">
        <f t="shared" ca="1" si="244"/>
        <v>9327.5442423991572</v>
      </c>
      <c r="K636" s="12">
        <f t="shared" ca="1" si="245"/>
        <v>0.82979554732154659</v>
      </c>
      <c r="L636" s="48"/>
      <c r="M636" s="38">
        <f ca="1">IF(AND(I$2&gt;0,R629&lt;F629),0,IF(AND(N636&gt;=L$6,I$2&gt;0),0,IF(OR(AND(N636&gt;=C$1,N636&lt;D$1),N636&gt;=E$1),0,1)))</f>
        <v>0</v>
      </c>
      <c r="N636" s="185">
        <f t="shared" si="256"/>
        <v>44543</v>
      </c>
      <c r="O636" s="11">
        <f t="shared" ca="1" si="235"/>
        <v>0.66827656214232556</v>
      </c>
      <c r="P636" s="11" t="str">
        <f t="shared" si="236"/>
        <v/>
      </c>
      <c r="Q636" s="11">
        <f t="shared" ca="1" si="246"/>
        <v>1</v>
      </c>
      <c r="R636" s="32">
        <f t="shared" ca="1" si="247"/>
        <v>5.9687130444373172E-3</v>
      </c>
      <c r="S636" s="32">
        <v>4.9400288910181691E-4</v>
      </c>
      <c r="T636" s="32">
        <f t="shared" ca="1" si="237"/>
        <v>3.2695622904544094E-3</v>
      </c>
      <c r="U636" s="32">
        <f t="shared" si="238"/>
        <v>0.14084507042253522</v>
      </c>
      <c r="V636" s="32">
        <f t="shared" si="248"/>
        <v>1</v>
      </c>
      <c r="W636" s="8">
        <f t="shared" ca="1" si="239"/>
        <v>70871.100104726313</v>
      </c>
      <c r="X636" s="8">
        <f t="shared" ca="1" si="251"/>
        <v>226173251.04974094</v>
      </c>
      <c r="Y636" s="22">
        <f t="shared" ca="1" si="240"/>
        <v>0.33172343785767444</v>
      </c>
      <c r="Z636" s="8">
        <f t="shared" ca="1" si="249"/>
        <v>1111651.1787544992</v>
      </c>
      <c r="AA636" s="12">
        <f t="shared" ca="1" si="250"/>
        <v>1.1428281613311717</v>
      </c>
      <c r="AB636" s="158">
        <f t="shared" si="252"/>
        <v>289600</v>
      </c>
      <c r="AC636" s="160">
        <f t="shared" si="253"/>
        <v>1.1040000000000506E-2</v>
      </c>
      <c r="AD636" s="162">
        <f t="shared" ca="1" si="254"/>
        <v>0.83004027266234415</v>
      </c>
      <c r="AE636" s="162">
        <f t="shared" ca="1" si="255"/>
        <v>0.69159025513023908</v>
      </c>
      <c r="AF636" s="85">
        <v>5.9133128650320143E-4</v>
      </c>
      <c r="AG636" s="85">
        <v>8.8428530011574764E-3</v>
      </c>
      <c r="AH636" s="85">
        <v>6.1794818406301396E-4</v>
      </c>
    </row>
    <row r="637" spans="1:34">
      <c r="A637" s="7">
        <f t="shared" si="257"/>
        <v>44544</v>
      </c>
      <c r="B637" s="8">
        <f t="shared" ca="1" si="241"/>
        <v>32011256.327925328</v>
      </c>
      <c r="C637" s="144">
        <f t="shared" si="233"/>
        <v>0</v>
      </c>
      <c r="D637" s="136"/>
      <c r="E637" s="136"/>
      <c r="F637" s="78">
        <f ca="1">IF(AD636&gt;1,0,IF(AE636&gt;=1,U$2,T$2))</f>
        <v>0.6</v>
      </c>
      <c r="G637" s="29">
        <f t="shared" ca="1" si="234"/>
        <v>155868.85613080533</v>
      </c>
      <c r="H637" s="8">
        <f t="shared" ca="1" si="242"/>
        <v>1106668.8785287179</v>
      </c>
      <c r="I637" s="8">
        <f t="shared" ca="1" si="243"/>
        <v>227279919.92826965</v>
      </c>
      <c r="J637" s="8">
        <f t="shared" ca="1" si="244"/>
        <v>9280.1126590063595</v>
      </c>
      <c r="K637" s="12">
        <f t="shared" ca="1" si="245"/>
        <v>0.82930859464418605</v>
      </c>
      <c r="L637" s="48"/>
      <c r="M637" s="38">
        <f ca="1">IF(AND(I$2&gt;0,R630&lt;F630-0.02),0,IF(AND(N637&gt;=L$7,I$2&gt;0),0,IF(OR(AND(N637&gt;=C$1,N637&lt;D$1),N637&gt;=E$1),0,1)))</f>
        <v>0</v>
      </c>
      <c r="N637" s="185">
        <f t="shared" si="256"/>
        <v>44544</v>
      </c>
      <c r="O637" s="11">
        <f t="shared" ca="1" si="235"/>
        <v>0.66847035273020483</v>
      </c>
      <c r="P637" s="11" t="str">
        <f t="shared" si="236"/>
        <v/>
      </c>
      <c r="Q637" s="11">
        <f t="shared" ca="1" si="246"/>
        <v>1</v>
      </c>
      <c r="R637" s="32">
        <f t="shared" ca="1" si="247"/>
        <v>5.9196830148335478E-3</v>
      </c>
      <c r="S637" s="32">
        <v>4.9399290046390956E-4</v>
      </c>
      <c r="T637" s="32">
        <f t="shared" ca="1" si="237"/>
        <v>3.2549084662609352E-3</v>
      </c>
      <c r="U637" s="32">
        <f t="shared" si="238"/>
        <v>0.14084507042253522</v>
      </c>
      <c r="V637" s="32">
        <f t="shared" si="248"/>
        <v>1</v>
      </c>
      <c r="W637" s="8">
        <f t="shared" ca="1" si="239"/>
        <v>70496.36466707736</v>
      </c>
      <c r="X637" s="8">
        <f t="shared" ca="1" si="251"/>
        <v>226243747.41440803</v>
      </c>
      <c r="Y637" s="22">
        <f t="shared" ca="1" si="240"/>
        <v>0.33152964726979517</v>
      </c>
      <c r="Z637" s="8">
        <f t="shared" ca="1" si="249"/>
        <v>1106668.8785287179</v>
      </c>
      <c r="AA637" s="12">
        <f t="shared" ca="1" si="250"/>
        <v>1.1428281613311717</v>
      </c>
      <c r="AB637" s="158">
        <f t="shared" si="252"/>
        <v>289900</v>
      </c>
      <c r="AC637" s="160">
        <f t="shared" si="253"/>
        <v>1.1010000000000505E-2</v>
      </c>
      <c r="AD637" s="162">
        <f t="shared" ca="1" si="254"/>
        <v>0.82955207098286632</v>
      </c>
      <c r="AE637" s="162">
        <f t="shared" ca="1" si="255"/>
        <v>0.69159025513023908</v>
      </c>
      <c r="AF637" s="85">
        <v>5.9130201293223638E-4</v>
      </c>
      <c r="AG637" s="85">
        <v>8.840017080031742E-3</v>
      </c>
      <c r="AH637" s="85">
        <v>6.1792303823994988E-4</v>
      </c>
    </row>
    <row r="638" spans="1:34">
      <c r="A638" s="7">
        <f t="shared" si="257"/>
        <v>44545</v>
      </c>
      <c r="B638" s="8">
        <f t="shared" ca="1" si="241"/>
        <v>32020489.426641516</v>
      </c>
      <c r="C638" s="144">
        <f t="shared" si="233"/>
        <v>0</v>
      </c>
      <c r="D638" s="136"/>
      <c r="E638" s="136"/>
      <c r="F638" s="78">
        <f ca="1">IF(AD637&gt;1,S$2,T$2)</f>
        <v>0.6</v>
      </c>
      <c r="G638" s="29">
        <f t="shared" ca="1" si="234"/>
        <v>155172.88940092636</v>
      </c>
      <c r="H638" s="8">
        <f t="shared" ca="1" si="242"/>
        <v>1101727.514746577</v>
      </c>
      <c r="I638" s="8">
        <f t="shared" ca="1" si="243"/>
        <v>227345474.9291546</v>
      </c>
      <c r="J638" s="8">
        <f t="shared" ca="1" si="244"/>
        <v>9233.0987161882149</v>
      </c>
      <c r="K638" s="12">
        <f t="shared" ca="1" si="245"/>
        <v>0.82882411817448798</v>
      </c>
      <c r="L638" s="48"/>
      <c r="M638" s="38">
        <f ca="1">IF(AND(I$2&gt;0,R631&lt;F631-0.04),0,IF(AND(N638&gt;=L$8,I$2&gt;0),0,IF(OR(AND(N638&gt;=C$1,N638&lt;D$1),N638&gt;=E$1),0,1)))</f>
        <v>0</v>
      </c>
      <c r="N638" s="185">
        <f t="shared" si="256"/>
        <v>44545</v>
      </c>
      <c r="O638" s="11">
        <f t="shared" ca="1" si="235"/>
        <v>0.66866316155633709</v>
      </c>
      <c r="P638" s="11" t="str">
        <f t="shared" si="236"/>
        <v/>
      </c>
      <c r="Q638" s="11">
        <f t="shared" ca="1" si="246"/>
        <v>1</v>
      </c>
      <c r="R638" s="32">
        <f t="shared" ca="1" si="247"/>
        <v>5.8711175934605441E-3</v>
      </c>
      <c r="S638" s="32">
        <v>4.9398291331398533E-4</v>
      </c>
      <c r="T638" s="32">
        <f t="shared" ca="1" si="237"/>
        <v>3.2403750433722851E-3</v>
      </c>
      <c r="U638" s="32">
        <f t="shared" si="238"/>
        <v>0.14084507042253522</v>
      </c>
      <c r="V638" s="32">
        <f t="shared" si="248"/>
        <v>1</v>
      </c>
      <c r="W638" s="8">
        <f t="shared" ca="1" si="239"/>
        <v>70124.473788593023</v>
      </c>
      <c r="X638" s="8">
        <f t="shared" ca="1" si="251"/>
        <v>226313871.88819662</v>
      </c>
      <c r="Y638" s="22">
        <f t="shared" ca="1" si="240"/>
        <v>0.33133683844366291</v>
      </c>
      <c r="Z638" s="8">
        <f t="shared" ca="1" si="249"/>
        <v>1101727.514746577</v>
      </c>
      <c r="AA638" s="12">
        <f t="shared" ca="1" si="250"/>
        <v>1.1428281613311717</v>
      </c>
      <c r="AB638" s="158">
        <f t="shared" si="252"/>
        <v>290200</v>
      </c>
      <c r="AC638" s="160">
        <f t="shared" si="253"/>
        <v>1.0980000000000505E-2</v>
      </c>
      <c r="AD638" s="162">
        <f t="shared" ca="1" si="254"/>
        <v>0.82906635640933701</v>
      </c>
      <c r="AE638" s="162">
        <f t="shared" ca="1" si="255"/>
        <v>0.69159025513023908</v>
      </c>
      <c r="AF638" s="85">
        <v>5.9127274681143919E-4</v>
      </c>
      <c r="AG638" s="85">
        <v>8.8371869264887611E-3</v>
      </c>
      <c r="AH638" s="85">
        <v>6.1789789780598316E-4</v>
      </c>
    </row>
    <row r="639" spans="1:34">
      <c r="A639" s="7">
        <f t="shared" si="257"/>
        <v>44546</v>
      </c>
      <c r="B639" s="8">
        <f t="shared" ca="1" si="241"/>
        <v>32029675.929014537</v>
      </c>
      <c r="C639" s="144">
        <f t="shared" si="233"/>
        <v>0</v>
      </c>
      <c r="D639" s="136"/>
      <c r="E639" s="136"/>
      <c r="F639" s="78">
        <f ca="1">IF(AD638&gt;1,0,IF(AE638&gt;=1,U$2,T$2))</f>
        <v>0.6</v>
      </c>
      <c r="G639" s="29">
        <f t="shared" ca="1" si="234"/>
        <v>154482.70532485089</v>
      </c>
      <c r="H639" s="8">
        <f t="shared" ca="1" si="242"/>
        <v>1096827.2078064412</v>
      </c>
      <c r="I639" s="8">
        <f t="shared" ca="1" si="243"/>
        <v>227410699.09600306</v>
      </c>
      <c r="J639" s="8">
        <f t="shared" ca="1" si="244"/>
        <v>9186.5023730221528</v>
      </c>
      <c r="K639" s="12">
        <f t="shared" ca="1" si="245"/>
        <v>0.82834209610915721</v>
      </c>
      <c r="L639" s="48"/>
      <c r="M639" s="38">
        <f ca="1">IF(AND(I$2&gt;0,R632&lt;F632-0.06),0,IF(AND(N639&gt;=L$9,I$2&gt;0),0,IF(OR(AND(N639&gt;=C$1,N639&lt;D$1),N639&gt;=E$1),0,1)))</f>
        <v>0</v>
      </c>
      <c r="N639" s="185">
        <f t="shared" si="256"/>
        <v>44546</v>
      </c>
      <c r="O639" s="11">
        <f t="shared" ca="1" si="235"/>
        <v>0.66885499734118548</v>
      </c>
      <c r="P639" s="11" t="str">
        <f t="shared" si="236"/>
        <v/>
      </c>
      <c r="Q639" s="11">
        <f t="shared" ca="1" si="246"/>
        <v>1</v>
      </c>
      <c r="R639" s="32">
        <f t="shared" ca="1" si="247"/>
        <v>5.8230141938285553E-3</v>
      </c>
      <c r="S639" s="32">
        <v>4.9397292765172645E-4</v>
      </c>
      <c r="T639" s="32">
        <f t="shared" ca="1" si="237"/>
        <v>3.2259623759012977E-3</v>
      </c>
      <c r="U639" s="32">
        <f t="shared" si="238"/>
        <v>0.14084507042253522</v>
      </c>
      <c r="V639" s="32">
        <f t="shared" si="248"/>
        <v>1</v>
      </c>
      <c r="W639" s="8">
        <f t="shared" ca="1" si="239"/>
        <v>69755.446048523256</v>
      </c>
      <c r="X639" s="8">
        <f t="shared" ca="1" si="251"/>
        <v>226383627.33424515</v>
      </c>
      <c r="Y639" s="22">
        <f t="shared" ca="1" si="240"/>
        <v>0.33114500265881452</v>
      </c>
      <c r="Z639" s="8">
        <f t="shared" ca="1" si="249"/>
        <v>1096827.2078064412</v>
      </c>
      <c r="AA639" s="12">
        <f t="shared" ca="1" si="250"/>
        <v>1.1428281613311717</v>
      </c>
      <c r="AB639" s="158">
        <f t="shared" si="252"/>
        <v>290500</v>
      </c>
      <c r="AC639" s="160">
        <f t="shared" si="253"/>
        <v>1.0950000000000504E-2</v>
      </c>
      <c r="AD639" s="162">
        <f t="shared" ca="1" si="254"/>
        <v>0.82858310714182259</v>
      </c>
      <c r="AE639" s="162">
        <f t="shared" ca="1" si="255"/>
        <v>0.69159025513023908</v>
      </c>
      <c r="AF639" s="85">
        <v>5.9124348813786539E-4</v>
      </c>
      <c r="AG639" s="85">
        <v>8.834362523020077E-3</v>
      </c>
      <c r="AH639" s="85">
        <v>6.178727627593303E-4</v>
      </c>
    </row>
    <row r="640" spans="1:34">
      <c r="A640" s="7">
        <f t="shared" si="257"/>
        <v>44547</v>
      </c>
      <c r="B640" s="8">
        <f t="shared" ca="1" si="241"/>
        <v>32038816.252438921</v>
      </c>
      <c r="C640" s="144">
        <f t="shared" si="233"/>
        <v>0</v>
      </c>
      <c r="D640" s="136"/>
      <c r="E640" s="136"/>
      <c r="F640" s="78">
        <f ca="1">IF(AD639&gt;1,S$2,T$2)</f>
        <v>0.6</v>
      </c>
      <c r="G640" s="29">
        <f t="shared" ca="1" si="234"/>
        <v>153798.31803817701</v>
      </c>
      <c r="H640" s="8">
        <f t="shared" ca="1" si="242"/>
        <v>1091968.0580710566</v>
      </c>
      <c r="I640" s="8">
        <f t="shared" ca="1" si="243"/>
        <v>227475595.39231619</v>
      </c>
      <c r="J640" s="8">
        <f t="shared" ca="1" si="244"/>
        <v>9140.3234243857332</v>
      </c>
      <c r="K640" s="12">
        <f t="shared" ca="1" si="245"/>
        <v>0.82786250664703631</v>
      </c>
      <c r="L640" s="48"/>
      <c r="M640" s="39">
        <f ca="1">IF(AND(I$2&gt;0,R633&lt;F633-0.1),0,IF(AND(N640&gt;=L$10,I$2&gt;0),0,IF(OR(AND(N640&gt;=C$1,N640&lt;D$1),N640&gt;=E$1),0,1)))</f>
        <v>0</v>
      </c>
      <c r="N640" s="185">
        <f t="shared" si="256"/>
        <v>44547</v>
      </c>
      <c r="O640" s="11">
        <f t="shared" ca="1" si="235"/>
        <v>0.66904586880092998</v>
      </c>
      <c r="P640" s="11" t="str">
        <f t="shared" si="236"/>
        <v/>
      </c>
      <c r="Q640" s="11">
        <f t="shared" ca="1" si="246"/>
        <v>1</v>
      </c>
      <c r="R640" s="32">
        <f t="shared" ca="1" si="247"/>
        <v>5.7753701271560194E-3</v>
      </c>
      <c r="S640" s="32">
        <v>4.9396294347681536E-4</v>
      </c>
      <c r="T640" s="32">
        <f t="shared" ca="1" si="237"/>
        <v>3.2116707590325194E-3</v>
      </c>
      <c r="U640" s="32">
        <f t="shared" si="238"/>
        <v>0.14084507042253522</v>
      </c>
      <c r="V640" s="32">
        <f t="shared" si="248"/>
        <v>1</v>
      </c>
      <c r="W640" s="8">
        <f t="shared" ca="1" si="239"/>
        <v>69389.298319283364</v>
      </c>
      <c r="X640" s="8">
        <f t="shared" ca="1" si="251"/>
        <v>226453016.63256443</v>
      </c>
      <c r="Y640" s="22">
        <f t="shared" ca="1" si="240"/>
        <v>0.33095413119907002</v>
      </c>
      <c r="Z640" s="8">
        <f t="shared" ca="1" si="249"/>
        <v>1091968.0580710566</v>
      </c>
      <c r="AA640" s="12">
        <f t="shared" ca="1" si="250"/>
        <v>1.1428281613311717</v>
      </c>
      <c r="AB640" s="158">
        <f t="shared" si="252"/>
        <v>290800</v>
      </c>
      <c r="AC640" s="160">
        <f t="shared" si="253"/>
        <v>1.0920000000000504E-2</v>
      </c>
      <c r="AD640" s="162">
        <f t="shared" ca="1" si="254"/>
        <v>0.82810230137809682</v>
      </c>
      <c r="AE640" s="162">
        <f t="shared" ca="1" si="255"/>
        <v>0.69159025513023908</v>
      </c>
      <c r="AF640" s="85">
        <v>5.9121423690857257E-4</v>
      </c>
      <c r="AG640" s="85">
        <v>8.8315438521909366E-3</v>
      </c>
      <c r="AH640" s="85">
        <v>6.1784763309820768E-4</v>
      </c>
    </row>
    <row r="641" spans="1:34">
      <c r="A641" s="7">
        <f t="shared" si="257"/>
        <v>44548</v>
      </c>
      <c r="B641" s="8">
        <f t="shared" ca="1" si="241"/>
        <v>32047910.813945293</v>
      </c>
      <c r="C641" s="144">
        <f t="shared" si="233"/>
        <v>0</v>
      </c>
      <c r="D641" s="136"/>
      <c r="E641" s="136"/>
      <c r="F641" s="78">
        <f ca="1">IF(AD640&gt;1,0,IF(AE640&gt;=1,U$2,T$2))</f>
        <v>0.6</v>
      </c>
      <c r="G641" s="29">
        <f t="shared" ca="1" si="234"/>
        <v>153119.73893619748</v>
      </c>
      <c r="H641" s="8">
        <f t="shared" ca="1" si="242"/>
        <v>1087150.146447002</v>
      </c>
      <c r="I641" s="8">
        <f t="shared" ca="1" si="243"/>
        <v>227540166.77901143</v>
      </c>
      <c r="J641" s="8">
        <f t="shared" ca="1" si="244"/>
        <v>9094.5615063702371</v>
      </c>
      <c r="K641" s="12">
        <f t="shared" ca="1" si="245"/>
        <v>0.82738532799767506</v>
      </c>
      <c r="L641" s="48"/>
      <c r="M641" s="47">
        <f ca="1">IF(AND(I$2&gt;0,R634&lt;F634-0.12),0,IF(AND(N641&gt;=L$4,I$2&gt;0),0,IF(OR(AND(N641&gt;=C$1,N641&lt;D$1),N641&gt;=E$1),0,1)))</f>
        <v>0</v>
      </c>
      <c r="N641" s="185">
        <f t="shared" si="256"/>
        <v>44548</v>
      </c>
      <c r="O641" s="11">
        <f t="shared" ca="1" si="235"/>
        <v>0.66923578464415123</v>
      </c>
      <c r="P641" s="11" t="str">
        <f t="shared" si="236"/>
        <v/>
      </c>
      <c r="Q641" s="11">
        <f t="shared" ca="1" si="246"/>
        <v>1</v>
      </c>
      <c r="R641" s="32">
        <f t="shared" ca="1" si="247"/>
        <v>5.7281826074038738E-3</v>
      </c>
      <c r="S641" s="32">
        <v>4.9395296078893461E-4</v>
      </c>
      <c r="T641" s="32">
        <f t="shared" ca="1" si="237"/>
        <v>3.1975004307264764E-3</v>
      </c>
      <c r="U641" s="32">
        <f t="shared" si="238"/>
        <v>0.14084507042253522</v>
      </c>
      <c r="V641" s="32">
        <f t="shared" si="248"/>
        <v>1</v>
      </c>
      <c r="W641" s="8">
        <f t="shared" ca="1" si="239"/>
        <v>69026.045810199299</v>
      </c>
      <c r="X641" s="8">
        <f t="shared" ca="1" si="251"/>
        <v>226522042.67837462</v>
      </c>
      <c r="Y641" s="22">
        <f t="shared" ca="1" si="240"/>
        <v>0.33076421535584877</v>
      </c>
      <c r="Z641" s="8">
        <f t="shared" ca="1" si="249"/>
        <v>1087150.146447002</v>
      </c>
      <c r="AA641" s="12">
        <f t="shared" ca="1" si="250"/>
        <v>1.1428281613311717</v>
      </c>
      <c r="AB641" s="158">
        <f t="shared" si="252"/>
        <v>291100</v>
      </c>
      <c r="AC641" s="160">
        <f t="shared" si="253"/>
        <v>1.0890000000000503E-2</v>
      </c>
      <c r="AD641" s="162">
        <f t="shared" ca="1" si="254"/>
        <v>0.82762391732235563</v>
      </c>
      <c r="AE641" s="162">
        <f t="shared" ca="1" si="255"/>
        <v>0.69159025513023908</v>
      </c>
      <c r="AF641" s="85">
        <v>5.9118499312061951E-4</v>
      </c>
      <c r="AG641" s="85">
        <v>8.8287308966398803E-3</v>
      </c>
      <c r="AH641" s="85">
        <v>6.1782250882083331E-4</v>
      </c>
    </row>
    <row r="642" spans="1:34">
      <c r="A642" s="7">
        <f t="shared" si="257"/>
        <v>44549</v>
      </c>
      <c r="B642" s="8">
        <f t="shared" ca="1" si="241"/>
        <v>32056960.03004691</v>
      </c>
      <c r="C642" s="144">
        <f t="shared" si="233"/>
        <v>0</v>
      </c>
      <c r="D642" s="136"/>
      <c r="E642" s="136"/>
      <c r="F642" s="78">
        <f ca="1">IF(AD641&gt;1,0,IF(AE641&gt;=1,U$2,T$2))</f>
        <v>0.6</v>
      </c>
      <c r="G642" s="29">
        <f t="shared" ca="1" si="234"/>
        <v>152446.97675468825</v>
      </c>
      <c r="H642" s="8">
        <f t="shared" ca="1" si="242"/>
        <v>1082373.5349582864</v>
      </c>
      <c r="I642" s="8">
        <f t="shared" ca="1" si="243"/>
        <v>227604416.21333292</v>
      </c>
      <c r="J642" s="8">
        <f t="shared" ca="1" si="244"/>
        <v>9049.2161016174377</v>
      </c>
      <c r="K642" s="12">
        <f t="shared" ca="1" si="245"/>
        <v>0.82691053838962192</v>
      </c>
      <c r="L642" s="48"/>
      <c r="M642" s="46">
        <f ca="1">IF(AND(I$2&gt;0,R635&lt;F635-0.12),0,IF(AND(N642&gt;=L$5,I$2&gt;0),0,IF(OR(AND(N642&gt;=C$1,N642&lt;D$1),N642&gt;=E$1),0,1)))</f>
        <v>0</v>
      </c>
      <c r="N642" s="185">
        <f t="shared" si="256"/>
        <v>44549</v>
      </c>
      <c r="O642" s="11">
        <f t="shared" ca="1" si="235"/>
        <v>0.66942475356862619</v>
      </c>
      <c r="P642" s="11" t="str">
        <f t="shared" si="236"/>
        <v/>
      </c>
      <c r="Q642" s="11">
        <f t="shared" ca="1" si="246"/>
        <v>1</v>
      </c>
      <c r="R642" s="32">
        <f t="shared" ca="1" si="247"/>
        <v>5.6814487561976362E-3</v>
      </c>
      <c r="S642" s="32">
        <v>4.9394297958776695E-4</v>
      </c>
      <c r="T642" s="32">
        <f t="shared" ca="1" si="237"/>
        <v>3.1834515734067248E-3</v>
      </c>
      <c r="U642" s="32">
        <f t="shared" si="238"/>
        <v>0.14084507042253522</v>
      </c>
      <c r="V642" s="32">
        <f t="shared" si="248"/>
        <v>1</v>
      </c>
      <c r="W642" s="8">
        <f t="shared" ca="1" si="239"/>
        <v>68665.702110998929</v>
      </c>
      <c r="X642" s="8">
        <f t="shared" ca="1" si="251"/>
        <v>226590708.38048562</v>
      </c>
      <c r="Y642" s="22">
        <f t="shared" ca="1" si="240"/>
        <v>0.33057524643137381</v>
      </c>
      <c r="Z642" s="8">
        <f t="shared" ca="1" si="249"/>
        <v>1082373.5349582864</v>
      </c>
      <c r="AA642" s="12">
        <f t="shared" ca="1" si="250"/>
        <v>1.1428281613311717</v>
      </c>
      <c r="AB642" s="158">
        <f t="shared" si="252"/>
        <v>291400</v>
      </c>
      <c r="AC642" s="160">
        <f t="shared" si="253"/>
        <v>1.0860000000000503E-2</v>
      </c>
      <c r="AD642" s="162">
        <f t="shared" ca="1" si="254"/>
        <v>0.82714793319364843</v>
      </c>
      <c r="AE642" s="162">
        <f t="shared" ca="1" si="255"/>
        <v>0.69159025513023908</v>
      </c>
      <c r="AF642" s="85">
        <v>5.9115575677106693E-4</v>
      </c>
      <c r="AG642" s="85">
        <v>8.8259236390783626E-3</v>
      </c>
      <c r="AH642" s="85">
        <v>6.1779738992542551E-4</v>
      </c>
    </row>
    <row r="643" spans="1:34">
      <c r="A643" s="7">
        <f t="shared" si="257"/>
        <v>44550</v>
      </c>
      <c r="B643" s="8">
        <f t="shared" ca="1" si="241"/>
        <v>32065964.316591486</v>
      </c>
      <c r="C643" s="144">
        <f t="shared" si="233"/>
        <v>0</v>
      </c>
      <c r="D643" s="136"/>
      <c r="E643" s="136"/>
      <c r="F643" s="78">
        <f ca="1">IF(AD642&gt;1,S$2,T$2)</f>
        <v>0.6</v>
      </c>
      <c r="G643" s="29">
        <f t="shared" ca="1" si="234"/>
        <v>151780.03764982955</v>
      </c>
      <c r="H643" s="8">
        <f t="shared" ca="1" si="242"/>
        <v>1077638.2673137898</v>
      </c>
      <c r="I643" s="8">
        <f t="shared" ca="1" si="243"/>
        <v>227668346.64779943</v>
      </c>
      <c r="J643" s="8">
        <f t="shared" ca="1" si="244"/>
        <v>9004.286544577817</v>
      </c>
      <c r="K643" s="12">
        <f t="shared" ca="1" si="245"/>
        <v>0.82643811607843454</v>
      </c>
      <c r="L643" s="48"/>
      <c r="M643" s="38">
        <f ca="1">IF(AND(I$2&gt;0,R636&lt;F636),0,IF(AND(N643&gt;=L$6,I$2&gt;0),0,IF(OR(AND(N643&gt;=C$1,N643&lt;D$1),N643&gt;=E$1),0,1)))</f>
        <v>0</v>
      </c>
      <c r="N643" s="185">
        <f t="shared" si="256"/>
        <v>44550</v>
      </c>
      <c r="O643" s="11">
        <f t="shared" ca="1" si="235"/>
        <v>0.66961278425823367</v>
      </c>
      <c r="P643" s="11" t="str">
        <f t="shared" si="236"/>
        <v/>
      </c>
      <c r="Q643" s="11">
        <f t="shared" ca="1" si="246"/>
        <v>1</v>
      </c>
      <c r="R643" s="32">
        <f t="shared" ca="1" si="247"/>
        <v>5.6351656076370597E-3</v>
      </c>
      <c r="S643" s="32">
        <v>4.9393299987299493E-4</v>
      </c>
      <c r="T643" s="32">
        <f t="shared" ca="1" si="237"/>
        <v>3.1695243156287935E-3</v>
      </c>
      <c r="U643" s="32">
        <f t="shared" si="238"/>
        <v>0.14084507042253522</v>
      </c>
      <c r="V643" s="32">
        <f t="shared" si="248"/>
        <v>1</v>
      </c>
      <c r="W643" s="8">
        <f t="shared" ca="1" si="239"/>
        <v>68308.279235017268</v>
      </c>
      <c r="X643" s="8">
        <f t="shared" ca="1" si="251"/>
        <v>226659016.65972063</v>
      </c>
      <c r="Y643" s="22">
        <f t="shared" ca="1" si="240"/>
        <v>0.33038721574176633</v>
      </c>
      <c r="Z643" s="8">
        <f t="shared" ca="1" si="249"/>
        <v>1077638.2673137898</v>
      </c>
      <c r="AA643" s="12">
        <f t="shared" ca="1" si="250"/>
        <v>1.1428281613311717</v>
      </c>
      <c r="AB643" s="158">
        <f t="shared" si="252"/>
        <v>291700</v>
      </c>
      <c r="AC643" s="160">
        <f t="shared" si="253"/>
        <v>1.0830000000000502E-2</v>
      </c>
      <c r="AD643" s="162">
        <f t="shared" ca="1" si="254"/>
        <v>0.82667432723402823</v>
      </c>
      <c r="AE643" s="162">
        <f t="shared" ca="1" si="255"/>
        <v>0.69159025513023908</v>
      </c>
      <c r="AF643" s="85">
        <v>5.9112652785697696E-4</v>
      </c>
      <c r="AG643" s="85">
        <v>8.8231220622903388E-3</v>
      </c>
      <c r="AH643" s="85">
        <v>6.1777227641020358E-4</v>
      </c>
    </row>
    <row r="644" spans="1:34">
      <c r="A644" s="7">
        <f t="shared" si="257"/>
        <v>44551</v>
      </c>
      <c r="B644" s="8">
        <f t="shared" ca="1" si="241"/>
        <v>32074924.088618174</v>
      </c>
      <c r="C644" s="144">
        <f t="shared" ref="C644:C707" si="258">IF(H$2=0,D644,IF(H$2=1,E644,D644-E644))</f>
        <v>0</v>
      </c>
      <c r="D644" s="136"/>
      <c r="E644" s="136"/>
      <c r="F644" s="78">
        <f ca="1">IF(AD643&gt;1,0,IF(AE643&gt;=1,U$2,T$2))</f>
        <v>0.6</v>
      </c>
      <c r="G644" s="29">
        <f t="shared" ref="G644:G707" ca="1" si="259">H644/V$2</f>
        <v>151118.92527721982</v>
      </c>
      <c r="H644" s="8">
        <f t="shared" ca="1" si="242"/>
        <v>1072944.3694682608</v>
      </c>
      <c r="I644" s="8">
        <f t="shared" ca="1" si="243"/>
        <v>227731961.02918893</v>
      </c>
      <c r="J644" s="8">
        <f t="shared" ca="1" si="244"/>
        <v>8959.7720266885008</v>
      </c>
      <c r="K644" s="12">
        <f t="shared" ca="1" si="245"/>
        <v>0.82596803935441576</v>
      </c>
      <c r="L644" s="48"/>
      <c r="M644" s="38">
        <f ca="1">IF(AND(I$2&gt;0,R637&lt;F637-0.02),0,IF(AND(N644&gt;=L$7,I$2&gt;0),0,IF(OR(AND(N644&gt;=C$1,N644&lt;D$1),N644&gt;=E$1),0,1)))</f>
        <v>0</v>
      </c>
      <c r="N644" s="185">
        <f t="shared" si="256"/>
        <v>44551</v>
      </c>
      <c r="O644" s="11">
        <f t="shared" ref="O644:O707" ca="1" si="260">I644/W$2</f>
        <v>0.66979988537996749</v>
      </c>
      <c r="P644" s="11" t="str">
        <f t="shared" ref="P644:P707" si="261">IF(C644&gt;0,Z644/W$2,"")</f>
        <v/>
      </c>
      <c r="Q644" s="11">
        <f t="shared" ca="1" si="246"/>
        <v>1</v>
      </c>
      <c r="R644" s="32">
        <f t="shared" ca="1" si="247"/>
        <v>5.5893301129933222E-3</v>
      </c>
      <c r="S644" s="32">
        <v>4.9392302164430143E-4</v>
      </c>
      <c r="T644" s="32">
        <f t="shared" ref="T644:T707" ca="1" si="262">Z644/W$2</f>
        <v>3.1557187337301787E-3</v>
      </c>
      <c r="U644" s="32">
        <f t="shared" ref="U644:U707" si="263">1/V$2</f>
        <v>0.14084507042253522</v>
      </c>
      <c r="V644" s="32">
        <f t="shared" si="248"/>
        <v>1</v>
      </c>
      <c r="W644" s="8">
        <f t="shared" ref="W644:W707" ca="1" si="264">IF(ROW(J643)&gt;(1+N$2),OFFSET(J643,2-N$2,0)*V$2,0)</f>
        <v>67953.787662086295</v>
      </c>
      <c r="X644" s="8">
        <f t="shared" ca="1" si="251"/>
        <v>226726970.44738272</v>
      </c>
      <c r="Y644" s="22">
        <f t="shared" ref="Y644:Y707" ca="1" si="265">IF(I644&lt;W$2,1-I644/W$2,0)</f>
        <v>0.33020011462003251</v>
      </c>
      <c r="Z644" s="8">
        <f t="shared" ca="1" si="249"/>
        <v>1072944.3694682608</v>
      </c>
      <c r="AA644" s="12">
        <f t="shared" ca="1" si="250"/>
        <v>1.1428281613311717</v>
      </c>
      <c r="AB644" s="158">
        <f t="shared" si="252"/>
        <v>292000</v>
      </c>
      <c r="AC644" s="160">
        <f t="shared" si="253"/>
        <v>1.0800000000000502E-2</v>
      </c>
      <c r="AD644" s="162">
        <f t="shared" ca="1" si="254"/>
        <v>0.82620307771642509</v>
      </c>
      <c r="AE644" s="162">
        <f t="shared" ca="1" si="255"/>
        <v>0.69159025513023908</v>
      </c>
      <c r="AF644" s="85">
        <v>5.9109730637541338E-4</v>
      </c>
      <c r="AG644" s="85">
        <v>8.8203261491318873E-3</v>
      </c>
      <c r="AH644" s="85">
        <v>6.1774716827338772E-4</v>
      </c>
    </row>
    <row r="645" spans="1:34">
      <c r="A645" s="7">
        <f t="shared" si="257"/>
        <v>44552</v>
      </c>
      <c r="B645" s="8">
        <f t="shared" ref="B645:B708" ca="1" si="266">B644 + J645</f>
        <v>32083839.760219645</v>
      </c>
      <c r="C645" s="144">
        <f t="shared" si="258"/>
        <v>0</v>
      </c>
      <c r="D645" s="136"/>
      <c r="E645" s="136"/>
      <c r="F645" s="78">
        <f ca="1">IF(AD644&gt;1,S$2,T$2)</f>
        <v>0.6</v>
      </c>
      <c r="G645" s="29">
        <f t="shared" ca="1" si="259"/>
        <v>150463.64086994471</v>
      </c>
      <c r="H645" s="8">
        <f t="shared" ref="H645:H708" ca="1" si="267">H644+IF(C645&gt;0,V$2*(C645-C644),V$2*J645)-W644</f>
        <v>1068291.8501766073</v>
      </c>
      <c r="I645" s="8">
        <f t="shared" ref="I645:I708" ca="1" si="268">I644+IF(C645&gt;0,V$2*(C645-C644),V$2*J645)</f>
        <v>227795262.29755935</v>
      </c>
      <c r="J645" s="8">
        <f t="shared" ref="J645:J708" ca="1" si="269">IF(C645&gt;0,C645-C644,H644*K644/(N$2*V$2))</f>
        <v>8915.6716014694102</v>
      </c>
      <c r="K645" s="12">
        <f t="shared" ref="K645:K708" ca="1" si="270">IF(C645&gt;0,1+N$2*(C645-C644)/Z645,K$4*Y644*Q645+(1-Q645)*AA644*Y644)</f>
        <v>0.82550028655008134</v>
      </c>
      <c r="L645" s="48"/>
      <c r="M645" s="38">
        <f ca="1">IF(AND(I$2&gt;0,R638&lt;F638-0.04),0,IF(AND(N645&gt;=L$8,I$2&gt;0),0,IF(OR(AND(N645&gt;=C$1,N645&lt;D$1),N645&gt;=E$1),0,1)))</f>
        <v>0</v>
      </c>
      <c r="N645" s="185">
        <f t="shared" si="256"/>
        <v>44552</v>
      </c>
      <c r="O645" s="11">
        <f t="shared" ca="1" si="260"/>
        <v>0.66998606558105689</v>
      </c>
      <c r="P645" s="11" t="str">
        <f t="shared" si="261"/>
        <v/>
      </c>
      <c r="Q645" s="11">
        <f t="shared" ref="Q645:Q708" ca="1" si="271">IF(J$2&gt;0,100%,IF(M645&lt;1,V645,IF(AND(I$2=1,N645&gt;=B$1),B$2,0)))</f>
        <v>1</v>
      </c>
      <c r="R645" s="32">
        <f t="shared" ref="R645:R708" ca="1" si="272">G645*AC645/AB645</f>
        <v>5.5439391452938077E-3</v>
      </c>
      <c r="S645" s="32">
        <v>4.9391304490136942E-4</v>
      </c>
      <c r="T645" s="32">
        <f t="shared" ca="1" si="262"/>
        <v>3.1420348534606096E-3</v>
      </c>
      <c r="U645" s="32">
        <f t="shared" si="263"/>
        <v>0.14084507042253522</v>
      </c>
      <c r="V645" s="32">
        <f t="shared" ref="V645:V708" si="273">IF(N645&gt;=G$1,G$2,IF(N645&gt;=F$1,F$2,IF(N645&gt;=E$1,E$2,IF(N645&gt;=D$1,0,IF(N645&gt;=C$1,C$2,IF(M645&lt;1,C$2,0))))))</f>
        <v>1</v>
      </c>
      <c r="W645" s="8">
        <f t="shared" ca="1" si="264"/>
        <v>67602.236381081893</v>
      </c>
      <c r="X645" s="8">
        <f t="shared" ca="1" si="251"/>
        <v>226794572.6837638</v>
      </c>
      <c r="Y645" s="22">
        <f t="shared" ca="1" si="265"/>
        <v>0.33001393441894311</v>
      </c>
      <c r="Z645" s="8">
        <f t="shared" ref="Z645:Z708" ca="1" si="274">H644+IF(C645&gt;0,V$2*(C645-C644),V$2*J645)-W644</f>
        <v>1068291.8501766073</v>
      </c>
      <c r="AA645" s="12">
        <f t="shared" ref="AA645:AA708" ca="1" si="275">IF(C645&gt;0,K645/Y644,AA644)</f>
        <v>1.1428281613311717</v>
      </c>
      <c r="AB645" s="158">
        <f t="shared" si="252"/>
        <v>292300</v>
      </c>
      <c r="AC645" s="160">
        <f t="shared" si="253"/>
        <v>1.0770000000000501E-2</v>
      </c>
      <c r="AD645" s="162">
        <f t="shared" ca="1" si="254"/>
        <v>0.82573416295224855</v>
      </c>
      <c r="AE645" s="162">
        <f t="shared" ca="1" si="255"/>
        <v>0.69159025513023908</v>
      </c>
      <c r="AF645" s="85">
        <v>5.9106809232344136E-4</v>
      </c>
      <c r="AG645" s="85">
        <v>8.8175358825308119E-3</v>
      </c>
      <c r="AH645" s="85">
        <v>6.1772206551319883E-4</v>
      </c>
    </row>
    <row r="646" spans="1:34">
      <c r="A646" s="7">
        <f t="shared" si="257"/>
        <v>44553</v>
      </c>
      <c r="B646" s="8">
        <f t="shared" ca="1" si="266"/>
        <v>32092711.744409181</v>
      </c>
      <c r="C646" s="144">
        <f t="shared" si="258"/>
        <v>0</v>
      </c>
      <c r="D646" s="136"/>
      <c r="E646" s="136"/>
      <c r="F646" s="78">
        <f ca="1">IF(AD645&gt;1,0,IF(AE645&gt;=1,U$2,T$2))</f>
        <v>0.6</v>
      </c>
      <c r="G646" s="29">
        <f t="shared" ca="1" si="259"/>
        <v>149814.1833156666</v>
      </c>
      <c r="H646" s="8">
        <f t="shared" ca="1" si="267"/>
        <v>1063680.7015412329</v>
      </c>
      <c r="I646" s="8">
        <f t="shared" ca="1" si="268"/>
        <v>227858253.38530505</v>
      </c>
      <c r="J646" s="8">
        <f t="shared" ca="1" si="269"/>
        <v>8871.984189536277</v>
      </c>
      <c r="K646" s="12">
        <f t="shared" ca="1" si="270"/>
        <v>0.82503483604735783</v>
      </c>
      <c r="L646" s="48"/>
      <c r="M646" s="38">
        <f ca="1">IF(AND(I$2&gt;0,R639&lt;F639-0.06),0,IF(AND(N646&gt;=L$9,I$2&gt;0),0,IF(OR(AND(N646&gt;=C$1,N646&lt;D$1),N646&gt;=E$1),0,1)))</f>
        <v>0</v>
      </c>
      <c r="N646" s="185">
        <f t="shared" si="256"/>
        <v>44553</v>
      </c>
      <c r="O646" s="11">
        <f t="shared" ca="1" si="260"/>
        <v>0.67017133348619129</v>
      </c>
      <c r="P646" s="11" t="str">
        <f t="shared" si="261"/>
        <v/>
      </c>
      <c r="Q646" s="11">
        <f t="shared" ca="1" si="271"/>
        <v>1</v>
      </c>
      <c r="R646" s="32">
        <f t="shared" ca="1" si="272"/>
        <v>5.498989503794717E-3</v>
      </c>
      <c r="S646" s="32">
        <v>4.9390306964388177E-4</v>
      </c>
      <c r="T646" s="32">
        <f t="shared" ca="1" si="262"/>
        <v>3.1284726515918614E-3</v>
      </c>
      <c r="U646" s="32">
        <f t="shared" si="263"/>
        <v>0.14084507042253522</v>
      </c>
      <c r="V646" s="32">
        <f t="shared" si="273"/>
        <v>1</v>
      </c>
      <c r="W646" s="8">
        <f t="shared" ca="1" si="264"/>
        <v>67253.632932100358</v>
      </c>
      <c r="X646" s="8">
        <f t="shared" ref="X646:X709" ca="1" si="276">W646+X645</f>
        <v>226861826.3166959</v>
      </c>
      <c r="Y646" s="22">
        <f t="shared" ca="1" si="265"/>
        <v>0.32982866651380871</v>
      </c>
      <c r="Z646" s="8">
        <f t="shared" ca="1" si="274"/>
        <v>1063680.7015412329</v>
      </c>
      <c r="AA646" s="12">
        <f t="shared" ca="1" si="275"/>
        <v>1.1428281613311717</v>
      </c>
      <c r="AB646" s="158">
        <f t="shared" ref="AB646:AB709" si="277">AB645+AB$2</f>
        <v>292600</v>
      </c>
      <c r="AC646" s="160">
        <f t="shared" ref="AC646:AC709" si="278">AC645-AC$2</f>
        <v>1.0740000000000501E-2</v>
      </c>
      <c r="AD646" s="162">
        <f t="shared" ref="AD646:AD709" ca="1" si="279">(K646+K645)/2</f>
        <v>0.82526756129871959</v>
      </c>
      <c r="AE646" s="162">
        <f t="shared" ref="AE646:AE709" ca="1" si="280">IF(Q646&lt;=B$2,K646,AE645)</f>
        <v>0.69159025513023908</v>
      </c>
      <c r="AF646" s="85">
        <v>5.9103888569812845E-4</v>
      </c>
      <c r="AG646" s="85">
        <v>8.8147512454862589E-3</v>
      </c>
      <c r="AH646" s="85">
        <v>6.1769696812785863E-4</v>
      </c>
    </row>
    <row r="647" spans="1:34">
      <c r="A647" s="7">
        <f t="shared" si="257"/>
        <v>44554</v>
      </c>
      <c r="B647" s="8">
        <f t="shared" ca="1" si="266"/>
        <v>32101540.452992711</v>
      </c>
      <c r="C647" s="144">
        <f t="shared" si="258"/>
        <v>0</v>
      </c>
      <c r="D647" s="136"/>
      <c r="E647" s="136"/>
      <c r="F647" s="78">
        <f ca="1">IF(AD646&gt;1,S$2,T$2)</f>
        <v>0.6</v>
      </c>
      <c r="G647" s="29">
        <f t="shared" ca="1" si="259"/>
        <v>149170.54923270285</v>
      </c>
      <c r="H647" s="8">
        <f t="shared" ca="1" si="267"/>
        <v>1059110.8995521902</v>
      </c>
      <c r="I647" s="8">
        <f t="shared" ca="1" si="268"/>
        <v>227920937.2162481</v>
      </c>
      <c r="J647" s="8">
        <f t="shared" ca="1" si="269"/>
        <v>8828.7085835292728</v>
      </c>
      <c r="K647" s="12">
        <f t="shared" ca="1" si="270"/>
        <v>0.82457166628452172</v>
      </c>
      <c r="L647" s="48"/>
      <c r="M647" s="39">
        <f ca="1">IF(AND(I$2&gt;0,R640&lt;F640-0.1),0,IF(AND(N647&gt;=L$10,I$2&gt;0),0,IF(OR(AND(N647&gt;=C$1,N647&lt;D$1),N647&gt;=E$1),0,1)))</f>
        <v>0</v>
      </c>
      <c r="N647" s="185">
        <f t="shared" si="256"/>
        <v>44554</v>
      </c>
      <c r="O647" s="11">
        <f t="shared" ca="1" si="260"/>
        <v>0.67035569769484737</v>
      </c>
      <c r="P647" s="11" t="str">
        <f t="shared" si="261"/>
        <v/>
      </c>
      <c r="Q647" s="11">
        <f t="shared" ca="1" si="271"/>
        <v>1</v>
      </c>
      <c r="R647" s="32">
        <f t="shared" ca="1" si="272"/>
        <v>5.4544779183418298E-3</v>
      </c>
      <c r="S647" s="32">
        <v>4.9389309587152179E-4</v>
      </c>
      <c r="T647" s="32">
        <f t="shared" ca="1" si="262"/>
        <v>3.1150320575064417E-3</v>
      </c>
      <c r="U647" s="32">
        <f t="shared" si="263"/>
        <v>0.14084507042253522</v>
      </c>
      <c r="V647" s="32">
        <f t="shared" si="273"/>
        <v>1</v>
      </c>
      <c r="W647" s="8">
        <f t="shared" ca="1" si="264"/>
        <v>66907.983448240557</v>
      </c>
      <c r="X647" s="8">
        <f t="shared" ca="1" si="276"/>
        <v>226928734.30014414</v>
      </c>
      <c r="Y647" s="22">
        <f t="shared" ca="1" si="265"/>
        <v>0.32964430230515263</v>
      </c>
      <c r="Z647" s="8">
        <f t="shared" ca="1" si="274"/>
        <v>1059110.8995521902</v>
      </c>
      <c r="AA647" s="12">
        <f t="shared" ca="1" si="275"/>
        <v>1.1428281613311717</v>
      </c>
      <c r="AB647" s="158">
        <f t="shared" si="277"/>
        <v>292900</v>
      </c>
      <c r="AC647" s="160">
        <f t="shared" si="278"/>
        <v>1.07100000000005E-2</v>
      </c>
      <c r="AD647" s="162">
        <f t="shared" ca="1" si="279"/>
        <v>0.82480325116593978</v>
      </c>
      <c r="AE647" s="162">
        <f t="shared" ca="1" si="280"/>
        <v>0.69159025513023908</v>
      </c>
      <c r="AF647" s="85">
        <v>5.9100968649654286E-4</v>
      </c>
      <c r="AG647" s="85">
        <v>8.8119722210683316E-3</v>
      </c>
      <c r="AH647" s="85">
        <v>6.1767187611558977E-4</v>
      </c>
    </row>
    <row r="648" spans="1:34">
      <c r="A648" s="7">
        <f t="shared" si="257"/>
        <v>44555</v>
      </c>
      <c r="B648" s="8">
        <f t="shared" ca="1" si="266"/>
        <v>32110326.296445668</v>
      </c>
      <c r="C648" s="144">
        <f t="shared" si="258"/>
        <v>0</v>
      </c>
      <c r="D648" s="136"/>
      <c r="E648" s="136"/>
      <c r="F648" s="78">
        <f ca="1">IF(AD647&gt;1,0,IF(AE647&gt;=1,U$2,T$2))</f>
        <v>0.6</v>
      </c>
      <c r="G648" s="29">
        <f t="shared" ca="1" si="259"/>
        <v>148532.73304506179</v>
      </c>
      <c r="H648" s="8">
        <f t="shared" ca="1" si="267"/>
        <v>1054582.4046199387</v>
      </c>
      <c r="I648" s="8">
        <f t="shared" ca="1" si="268"/>
        <v>227983316.7047641</v>
      </c>
      <c r="J648" s="8">
        <f t="shared" ca="1" si="269"/>
        <v>8785.8434529562201</v>
      </c>
      <c r="K648" s="12">
        <f t="shared" ca="1" si="270"/>
        <v>0.82411075576288151</v>
      </c>
      <c r="L648" s="48"/>
      <c r="M648" s="47">
        <f ca="1">IF(AND(I$2&gt;0,R641&lt;F641-0.12),0,IF(AND(N648&gt;=L$4,I$2&gt;0),0,IF(OR(AND(N648&gt;=C$1,N648&lt;D$1),N648&gt;=E$1),0,1)))</f>
        <v>0</v>
      </c>
      <c r="N648" s="185">
        <f t="shared" si="256"/>
        <v>44555</v>
      </c>
      <c r="O648" s="11">
        <f t="shared" ca="1" si="260"/>
        <v>0.67053916677871794</v>
      </c>
      <c r="P648" s="11" t="str">
        <f t="shared" si="261"/>
        <v/>
      </c>
      <c r="Q648" s="11">
        <f t="shared" ca="1" si="271"/>
        <v>1</v>
      </c>
      <c r="R648" s="32">
        <f t="shared" ca="1" si="272"/>
        <v>5.4104010536198295E-3</v>
      </c>
      <c r="S648" s="32">
        <v>4.9388312358397246E-4</v>
      </c>
      <c r="T648" s="32">
        <f t="shared" ca="1" si="262"/>
        <v>3.1017129547645256E-3</v>
      </c>
      <c r="U648" s="32">
        <f t="shared" si="263"/>
        <v>0.14084507042253522</v>
      </c>
      <c r="V648" s="32">
        <f t="shared" si="273"/>
        <v>1</v>
      </c>
      <c r="W648" s="8">
        <f t="shared" ca="1" si="264"/>
        <v>66565.292696967226</v>
      </c>
      <c r="X648" s="8">
        <f t="shared" ca="1" si="276"/>
        <v>226995299.59284109</v>
      </c>
      <c r="Y648" s="22">
        <f t="shared" ca="1" si="265"/>
        <v>0.32946083322128206</v>
      </c>
      <c r="Z648" s="8">
        <f t="shared" ca="1" si="274"/>
        <v>1054582.4046199387</v>
      </c>
      <c r="AA648" s="12">
        <f t="shared" ca="1" si="275"/>
        <v>1.1428281613311717</v>
      </c>
      <c r="AB648" s="158">
        <f t="shared" si="277"/>
        <v>293200</v>
      </c>
      <c r="AC648" s="160">
        <f t="shared" si="278"/>
        <v>1.06800000000005E-2</v>
      </c>
      <c r="AD648" s="162">
        <f t="shared" ca="1" si="279"/>
        <v>0.82434121102370161</v>
      </c>
      <c r="AE648" s="162">
        <f t="shared" ca="1" si="280"/>
        <v>0.69159025513023908</v>
      </c>
      <c r="AF648" s="85">
        <v>5.9098049471575497E-4</v>
      </c>
      <c r="AG648" s="85">
        <v>8.809198792417712E-3</v>
      </c>
      <c r="AH648" s="85">
        <v>6.1764678947461558E-4</v>
      </c>
    </row>
    <row r="649" spans="1:34">
      <c r="A649" s="7">
        <f t="shared" si="257"/>
        <v>44556</v>
      </c>
      <c r="B649" s="8">
        <f t="shared" ca="1" si="266"/>
        <v>32119069.683794618</v>
      </c>
      <c r="C649" s="144">
        <f t="shared" si="258"/>
        <v>0</v>
      </c>
      <c r="D649" s="136"/>
      <c r="E649" s="136"/>
      <c r="F649" s="78">
        <f ca="1">IF(AD648&gt;1,0,IF(AE648&gt;=1,U$2,T$2))</f>
        <v>0.6</v>
      </c>
      <c r="G649" s="29">
        <f t="shared" ca="1" si="259"/>
        <v>147900.72705641022</v>
      </c>
      <c r="H649" s="8">
        <f t="shared" ca="1" si="267"/>
        <v>1050095.1621005125</v>
      </c>
      <c r="I649" s="8">
        <f t="shared" ca="1" si="268"/>
        <v>228045394.75494164</v>
      </c>
      <c r="J649" s="8">
        <f t="shared" ca="1" si="269"/>
        <v>8743.3873489494435</v>
      </c>
      <c r="K649" s="12">
        <f t="shared" ca="1" si="270"/>
        <v>0.82365208305320514</v>
      </c>
      <c r="L649" s="48"/>
      <c r="M649" s="46">
        <f ca="1">IF(AND(I$2&gt;0,R642&lt;F642-0.12),0,IF(AND(N649&gt;=L$5,I$2&gt;0),0,IF(OR(AND(N649&gt;=C$1,N649&lt;D$1),N649&gt;=E$1),0,1)))</f>
        <v>0</v>
      </c>
      <c r="N649" s="185">
        <f t="shared" si="256"/>
        <v>44556</v>
      </c>
      <c r="O649" s="11">
        <f t="shared" ca="1" si="260"/>
        <v>0.67072174927924011</v>
      </c>
      <c r="P649" s="11" t="str">
        <f t="shared" si="261"/>
        <v/>
      </c>
      <c r="Q649" s="11">
        <f t="shared" ca="1" si="271"/>
        <v>1</v>
      </c>
      <c r="R649" s="32">
        <f t="shared" ca="1" si="272"/>
        <v>5.3667555132907762E-3</v>
      </c>
      <c r="S649" s="32">
        <v>4.9387315278091718E-4</v>
      </c>
      <c r="T649" s="32">
        <f t="shared" ca="1" si="262"/>
        <v>3.0885151826485664E-3</v>
      </c>
      <c r="U649" s="32">
        <f t="shared" si="263"/>
        <v>0.14084507042253522</v>
      </c>
      <c r="V649" s="32">
        <f t="shared" si="273"/>
        <v>1</v>
      </c>
      <c r="W649" s="8">
        <f t="shared" ca="1" si="264"/>
        <v>66225.564121034011</v>
      </c>
      <c r="X649" s="8">
        <f t="shared" ca="1" si="276"/>
        <v>227061525.15696213</v>
      </c>
      <c r="Y649" s="22">
        <f t="shared" ca="1" si="265"/>
        <v>0.32927825072075989</v>
      </c>
      <c r="Z649" s="8">
        <f t="shared" ca="1" si="274"/>
        <v>1050095.1621005125</v>
      </c>
      <c r="AA649" s="12">
        <f t="shared" ca="1" si="275"/>
        <v>1.1428281613311717</v>
      </c>
      <c r="AB649" s="158">
        <f t="shared" si="277"/>
        <v>293500</v>
      </c>
      <c r="AC649" s="160">
        <f t="shared" si="278"/>
        <v>1.0650000000000499E-2</v>
      </c>
      <c r="AD649" s="162">
        <f t="shared" ca="1" si="279"/>
        <v>0.82388141940804327</v>
      </c>
      <c r="AE649" s="162">
        <f t="shared" ca="1" si="280"/>
        <v>0.69159025513023908</v>
      </c>
      <c r="AF649" s="85">
        <v>5.9095131035283646E-4</v>
      </c>
      <c r="AG649" s="85">
        <v>8.8064309427452834E-3</v>
      </c>
      <c r="AH649" s="85">
        <v>6.1762170820316023E-4</v>
      </c>
    </row>
    <row r="650" spans="1:34">
      <c r="A650" s="7">
        <f t="shared" si="257"/>
        <v>44557</v>
      </c>
      <c r="B650" s="8">
        <f t="shared" ca="1" si="266"/>
        <v>32127771.022503555</v>
      </c>
      <c r="C650" s="144">
        <f t="shared" si="258"/>
        <v>0</v>
      </c>
      <c r="D650" s="136"/>
      <c r="E650" s="136"/>
      <c r="F650" s="78">
        <f ca="1">IF(AD649&gt;1,S$2,T$2)</f>
        <v>0.6</v>
      </c>
      <c r="G650" s="29">
        <f t="shared" ca="1" si="259"/>
        <v>147274.52152294648</v>
      </c>
      <c r="H650" s="8">
        <f t="shared" ca="1" si="267"/>
        <v>1045649.10281292</v>
      </c>
      <c r="I650" s="8">
        <f t="shared" ca="1" si="268"/>
        <v>228107174.25977507</v>
      </c>
      <c r="J650" s="8">
        <f t="shared" ca="1" si="269"/>
        <v>8701.3387089354146</v>
      </c>
      <c r="K650" s="12">
        <f t="shared" ca="1" si="270"/>
        <v>0.82319562680189973</v>
      </c>
      <c r="L650" s="48"/>
      <c r="M650" s="38">
        <f ca="1">IF(AND(I$2&gt;0,R643&lt;F643),0,IF(AND(N650&gt;=L$6,I$2&gt;0),0,IF(OR(AND(N650&gt;=C$1,N650&lt;D$1),N650&gt;=E$1),0,1)))</f>
        <v>0</v>
      </c>
      <c r="N650" s="185">
        <f t="shared" si="256"/>
        <v>44557</v>
      </c>
      <c r="O650" s="11">
        <f t="shared" ca="1" si="260"/>
        <v>0.67090345370522075</v>
      </c>
      <c r="P650" s="11" t="str">
        <f t="shared" si="261"/>
        <v/>
      </c>
      <c r="Q650" s="11">
        <f t="shared" ca="1" si="271"/>
        <v>1</v>
      </c>
      <c r="R650" s="32">
        <f t="shared" ca="1" si="272"/>
        <v>5.3235378440223457E-3</v>
      </c>
      <c r="S650" s="32">
        <v>4.9386318346203927E-4</v>
      </c>
      <c r="T650" s="32">
        <f t="shared" ca="1" si="262"/>
        <v>3.075438537685059E-3</v>
      </c>
      <c r="U650" s="32">
        <f t="shared" si="263"/>
        <v>0.14084507042253522</v>
      </c>
      <c r="V650" s="32">
        <f t="shared" si="273"/>
        <v>1</v>
      </c>
      <c r="W650" s="8">
        <f t="shared" ca="1" si="264"/>
        <v>65888.799878945152</v>
      </c>
      <c r="X650" s="8">
        <f t="shared" ca="1" si="276"/>
        <v>227127413.95684108</v>
      </c>
      <c r="Y650" s="22">
        <f t="shared" ca="1" si="265"/>
        <v>0.32909654629477925</v>
      </c>
      <c r="Z650" s="8">
        <f t="shared" ca="1" si="274"/>
        <v>1045649.10281292</v>
      </c>
      <c r="AA650" s="12">
        <f t="shared" ca="1" si="275"/>
        <v>1.1428281613311717</v>
      </c>
      <c r="AB650" s="158">
        <f t="shared" si="277"/>
        <v>293800</v>
      </c>
      <c r="AC650" s="160">
        <f t="shared" si="278"/>
        <v>1.0620000000000499E-2</v>
      </c>
      <c r="AD650" s="162">
        <f t="shared" ca="1" si="279"/>
        <v>0.82342385492755243</v>
      </c>
      <c r="AE650" s="162">
        <f t="shared" ca="1" si="280"/>
        <v>0.69159025513023908</v>
      </c>
      <c r="AF650" s="85">
        <v>5.9092213340486129E-4</v>
      </c>
      <c r="AG650" s="85">
        <v>8.8036686553317443E-3</v>
      </c>
      <c r="AH650" s="85">
        <v>6.175966322994489E-4</v>
      </c>
    </row>
    <row r="651" spans="1:34">
      <c r="A651" s="7">
        <f t="shared" si="257"/>
        <v>44558</v>
      </c>
      <c r="B651" s="8">
        <f t="shared" ca="1" si="266"/>
        <v>32136430.718364771</v>
      </c>
      <c r="C651" s="144">
        <f t="shared" si="258"/>
        <v>0</v>
      </c>
      <c r="D651" s="136"/>
      <c r="E651" s="136"/>
      <c r="F651" s="78">
        <f ca="1">IF(AD650&gt;1,0,IF(AE650&gt;=1,U$2,T$2))</f>
        <v>0.6</v>
      </c>
      <c r="G651" s="29">
        <f t="shared" ca="1" si="259"/>
        <v>146654.10472515671</v>
      </c>
      <c r="H651" s="8">
        <f t="shared" ca="1" si="267"/>
        <v>1041244.1435486125</v>
      </c>
      <c r="I651" s="8">
        <f t="shared" ca="1" si="268"/>
        <v>228168658.10038972</v>
      </c>
      <c r="J651" s="8">
        <f t="shared" ca="1" si="269"/>
        <v>8659.6958612165581</v>
      </c>
      <c r="K651" s="12">
        <f t="shared" ca="1" si="270"/>
        <v>0.82274136573694812</v>
      </c>
      <c r="L651" s="48"/>
      <c r="M651" s="38">
        <f ca="1">IF(AND(I$2&gt;0,R644&lt;F644-0.02),0,IF(AND(N651&gt;=L$7,I$2&gt;0),0,IF(OR(AND(N651&gt;=C$1,N651&lt;D$1),N651&gt;=E$1),0,1)))</f>
        <v>0</v>
      </c>
      <c r="N651" s="185">
        <f t="shared" si="256"/>
        <v>44558</v>
      </c>
      <c r="O651" s="11">
        <f t="shared" ca="1" si="260"/>
        <v>0.67108428853055802</v>
      </c>
      <c r="P651" s="11" t="str">
        <f t="shared" si="261"/>
        <v/>
      </c>
      <c r="Q651" s="11">
        <f t="shared" ca="1" si="271"/>
        <v>1</v>
      </c>
      <c r="R651" s="32">
        <f t="shared" ca="1" si="272"/>
        <v>5.2807445394066049E-3</v>
      </c>
      <c r="S651" s="32">
        <v>4.9385321562702214E-4</v>
      </c>
      <c r="T651" s="32">
        <f t="shared" ca="1" si="262"/>
        <v>3.0624827751429781E-3</v>
      </c>
      <c r="U651" s="32">
        <f t="shared" si="263"/>
        <v>0.14084507042253522</v>
      </c>
      <c r="V651" s="32">
        <f t="shared" si="273"/>
        <v>1</v>
      </c>
      <c r="W651" s="8">
        <f t="shared" ca="1" si="264"/>
        <v>65555.000884936322</v>
      </c>
      <c r="X651" s="8">
        <f t="shared" ca="1" si="276"/>
        <v>227192968.95772603</v>
      </c>
      <c r="Y651" s="22">
        <f t="shared" ca="1" si="265"/>
        <v>0.32891571146944198</v>
      </c>
      <c r="Z651" s="8">
        <f t="shared" ca="1" si="274"/>
        <v>1041244.1435486125</v>
      </c>
      <c r="AA651" s="12">
        <f t="shared" ca="1" si="275"/>
        <v>1.1428281613311717</v>
      </c>
      <c r="AB651" s="158">
        <f t="shared" si="277"/>
        <v>294100</v>
      </c>
      <c r="AC651" s="160">
        <f t="shared" si="278"/>
        <v>1.0590000000000498E-2</v>
      </c>
      <c r="AD651" s="162">
        <f t="shared" ca="1" si="279"/>
        <v>0.82296849626942392</v>
      </c>
      <c r="AE651" s="162">
        <f t="shared" ca="1" si="280"/>
        <v>0.69159025513023908</v>
      </c>
      <c r="AF651" s="85">
        <v>5.9089296386890373E-4</v>
      </c>
      <c r="AG651" s="85">
        <v>8.8009119135272432E-3</v>
      </c>
      <c r="AH651" s="85">
        <v>6.1757156176170727E-4</v>
      </c>
    </row>
    <row r="652" spans="1:34">
      <c r="A652" s="7">
        <f t="shared" si="257"/>
        <v>44559</v>
      </c>
      <c r="B652" s="8">
        <f t="shared" ca="1" si="266"/>
        <v>32145049.175394237</v>
      </c>
      <c r="C652" s="144">
        <f t="shared" si="258"/>
        <v>0</v>
      </c>
      <c r="D652" s="136"/>
      <c r="E652" s="136"/>
      <c r="F652" s="78">
        <f ca="1">IF(AD651&gt;1,S$2,T$2)</f>
        <v>0.6</v>
      </c>
      <c r="G652" s="29">
        <f t="shared" ca="1" si="259"/>
        <v>146039.46303843311</v>
      </c>
      <c r="H652" s="8">
        <f t="shared" ca="1" si="267"/>
        <v>1036880.1875728749</v>
      </c>
      <c r="I652" s="8">
        <f t="shared" ca="1" si="268"/>
        <v>228229849.14529893</v>
      </c>
      <c r="J652" s="8">
        <f t="shared" ca="1" si="269"/>
        <v>8618.457029464631</v>
      </c>
      <c r="K652" s="12">
        <f t="shared" ca="1" si="270"/>
        <v>0.82228927867360491</v>
      </c>
      <c r="L652" s="48"/>
      <c r="M652" s="38">
        <f ca="1">IF(AND(I$2&gt;0,R645&lt;F645-0.04),0,IF(AND(N652&gt;=L$8,I$2&gt;0),0,IF(OR(AND(N652&gt;=C$1,N652&lt;D$1),N652&gt;=E$1),0,1)))</f>
        <v>0</v>
      </c>
      <c r="N652" s="185">
        <f t="shared" si="256"/>
        <v>44559</v>
      </c>
      <c r="O652" s="11">
        <f t="shared" ca="1" si="260"/>
        <v>0.67126426219205571</v>
      </c>
      <c r="P652" s="11" t="str">
        <f t="shared" si="261"/>
        <v/>
      </c>
      <c r="Q652" s="11">
        <f t="shared" ca="1" si="271"/>
        <v>1</v>
      </c>
      <c r="R652" s="32">
        <f t="shared" ca="1" si="272"/>
        <v>5.2383720437701306E-3</v>
      </c>
      <c r="S652" s="32">
        <v>4.9384324927554952E-4</v>
      </c>
      <c r="T652" s="32">
        <f t="shared" ca="1" si="262"/>
        <v>3.0496476105084558E-3</v>
      </c>
      <c r="U652" s="32">
        <f t="shared" si="263"/>
        <v>0.14084507042253522</v>
      </c>
      <c r="V652" s="32">
        <f t="shared" si="273"/>
        <v>1</v>
      </c>
      <c r="W652" s="8">
        <f t="shared" ca="1" si="264"/>
        <v>65224.16684845728</v>
      </c>
      <c r="X652" s="8">
        <f t="shared" ca="1" si="276"/>
        <v>227258193.12457448</v>
      </c>
      <c r="Y652" s="22">
        <f t="shared" ca="1" si="265"/>
        <v>0.32873573780794429</v>
      </c>
      <c r="Z652" s="8">
        <f t="shared" ca="1" si="274"/>
        <v>1036880.1875728749</v>
      </c>
      <c r="AA652" s="12">
        <f t="shared" ca="1" si="275"/>
        <v>1.1428281613311717</v>
      </c>
      <c r="AB652" s="158">
        <f t="shared" si="277"/>
        <v>294400</v>
      </c>
      <c r="AC652" s="160">
        <f t="shared" si="278"/>
        <v>1.0560000000000498E-2</v>
      </c>
      <c r="AD652" s="162">
        <f t="shared" ca="1" si="279"/>
        <v>0.82251532220527657</v>
      </c>
      <c r="AE652" s="162">
        <f t="shared" ca="1" si="280"/>
        <v>0.69159025513023908</v>
      </c>
      <c r="AF652" s="85">
        <v>5.9086380174204109E-4</v>
      </c>
      <c r="AG652" s="85">
        <v>8.7981607007510051E-3</v>
      </c>
      <c r="AH652" s="85">
        <v>6.1754649658816204E-4</v>
      </c>
    </row>
    <row r="653" spans="1:34">
      <c r="A653" s="7">
        <f t="shared" si="257"/>
        <v>44560</v>
      </c>
      <c r="B653" s="8">
        <f t="shared" ca="1" si="266"/>
        <v>32153626.795731362</v>
      </c>
      <c r="C653" s="144">
        <f t="shared" si="258"/>
        <v>0</v>
      </c>
      <c r="D653" s="136"/>
      <c r="E653" s="136"/>
      <c r="F653" s="78">
        <f ca="1">IF(AD652&gt;1,0,IF(AE652&gt;=1,U$2,T$2))</f>
        <v>0.6</v>
      </c>
      <c r="G653" s="29">
        <f t="shared" ca="1" si="259"/>
        <v>145430.5810025362</v>
      </c>
      <c r="H653" s="8">
        <f t="shared" ca="1" si="267"/>
        <v>1032557.1251180071</v>
      </c>
      <c r="I653" s="8">
        <f t="shared" ca="1" si="268"/>
        <v>228290750.24969253</v>
      </c>
      <c r="J653" s="8">
        <f t="shared" ca="1" si="269"/>
        <v>8577.6203371252668</v>
      </c>
      <c r="K653" s="12">
        <f t="shared" ca="1" si="270"/>
        <v>0.82183934451986074</v>
      </c>
      <c r="L653" s="48"/>
      <c r="M653" s="38">
        <f ca="1">IF(AND(I$2&gt;0,R646&lt;F646-0.06),0,IF(AND(N653&gt;=L$9,I$2&gt;0),0,IF(OR(AND(N653&gt;=C$1,N653&lt;D$1),N653&gt;=E$1),0,1)))</f>
        <v>0</v>
      </c>
      <c r="N653" s="185">
        <f t="shared" si="256"/>
        <v>44560</v>
      </c>
      <c r="O653" s="11">
        <f t="shared" ca="1" si="260"/>
        <v>0.67144338308733098</v>
      </c>
      <c r="P653" s="11" t="str">
        <f t="shared" si="261"/>
        <v/>
      </c>
      <c r="Q653" s="11">
        <f t="shared" ca="1" si="271"/>
        <v>1</v>
      </c>
      <c r="R653" s="32">
        <f t="shared" ca="1" si="272"/>
        <v>5.1964167558764115E-3</v>
      </c>
      <c r="S653" s="32">
        <v>4.9383328440730494E-4</v>
      </c>
      <c r="T653" s="32">
        <f t="shared" ca="1" si="262"/>
        <v>3.0369327209353149E-3</v>
      </c>
      <c r="U653" s="32">
        <f t="shared" si="263"/>
        <v>0.14084507042253522</v>
      </c>
      <c r="V653" s="32">
        <f t="shared" si="273"/>
        <v>1</v>
      </c>
      <c r="W653" s="8">
        <f t="shared" ca="1" si="264"/>
        <v>64896.2963131387</v>
      </c>
      <c r="X653" s="8">
        <f t="shared" ca="1" si="276"/>
        <v>227323089.42088762</v>
      </c>
      <c r="Y653" s="22">
        <f t="shared" ca="1" si="265"/>
        <v>0.32855661691266902</v>
      </c>
      <c r="Z653" s="8">
        <f t="shared" ca="1" si="274"/>
        <v>1032557.1251180071</v>
      </c>
      <c r="AA653" s="12">
        <f t="shared" ca="1" si="275"/>
        <v>1.1428281613311717</v>
      </c>
      <c r="AB653" s="158">
        <f t="shared" si="277"/>
        <v>294700</v>
      </c>
      <c r="AC653" s="160">
        <f t="shared" si="278"/>
        <v>1.0530000000000497E-2</v>
      </c>
      <c r="AD653" s="162">
        <f t="shared" ca="1" si="279"/>
        <v>0.82206431159673277</v>
      </c>
      <c r="AE653" s="162">
        <f t="shared" ca="1" si="280"/>
        <v>0.69159025513023908</v>
      </c>
      <c r="AF653" s="85">
        <v>5.9083464702135147E-4</v>
      </c>
      <c r="AG653" s="85">
        <v>8.795415000490964E-3</v>
      </c>
      <c r="AH653" s="85">
        <v>6.1752143677704064E-4</v>
      </c>
    </row>
    <row r="654" spans="1:34">
      <c r="A654" s="7">
        <f t="shared" si="257"/>
        <v>44561</v>
      </c>
      <c r="B654" s="8">
        <f t="shared" ca="1" si="266"/>
        <v>32162163.979543094</v>
      </c>
      <c r="C654" s="144">
        <f t="shared" si="258"/>
        <v>0</v>
      </c>
      <c r="D654" s="136"/>
      <c r="E654" s="136"/>
      <c r="F654" s="78">
        <f ca="1">IF(AD653&gt;1,S$2,T$2)</f>
        <v>0.6</v>
      </c>
      <c r="G654" s="29">
        <f t="shared" ca="1" si="259"/>
        <v>144827.44138988381</v>
      </c>
      <c r="H654" s="8">
        <f t="shared" ca="1" si="267"/>
        <v>1028274.833868175</v>
      </c>
      <c r="I654" s="8">
        <f t="shared" ca="1" si="268"/>
        <v>228351364.25475582</v>
      </c>
      <c r="J654" s="8">
        <f t="shared" ca="1" si="269"/>
        <v>8537.1838117333482</v>
      </c>
      <c r="K654" s="12">
        <f t="shared" ca="1" si="270"/>
        <v>0.82139154228167255</v>
      </c>
      <c r="L654" s="48"/>
      <c r="M654" s="39">
        <f ca="1">IF(AND(I$2&gt;0,R647&lt;F647-0.1),0,IF(AND(N654&gt;=L$10,I$2&gt;0),0,IF(OR(AND(N654&gt;=C$1,N654&lt;D$1),N654&gt;=E$1),0,1)))</f>
        <v>0</v>
      </c>
      <c r="N654" s="185">
        <f t="shared" si="256"/>
        <v>44561</v>
      </c>
      <c r="O654" s="11">
        <f t="shared" ca="1" si="260"/>
        <v>0.67162165957281128</v>
      </c>
      <c r="P654" s="11" t="str">
        <f t="shared" si="261"/>
        <v/>
      </c>
      <c r="Q654" s="11">
        <f t="shared" ca="1" si="271"/>
        <v>1</v>
      </c>
      <c r="R654" s="32">
        <f t="shared" ca="1" si="272"/>
        <v>5.1548750325215321E-3</v>
      </c>
      <c r="S654" s="32">
        <v>4.9382332102197214E-4</v>
      </c>
      <c r="T654" s="32">
        <f t="shared" ca="1" si="262"/>
        <v>3.0243377466711032E-3</v>
      </c>
      <c r="U654" s="32">
        <f t="shared" si="263"/>
        <v>0.14084507042253522</v>
      </c>
      <c r="V654" s="32">
        <f t="shared" si="273"/>
        <v>1</v>
      </c>
      <c r="W654" s="8">
        <f t="shared" ca="1" si="264"/>
        <v>64571.386695228677</v>
      </c>
      <c r="X654" s="8">
        <f t="shared" ca="1" si="276"/>
        <v>227387660.80758286</v>
      </c>
      <c r="Y654" s="22">
        <f t="shared" ca="1" si="265"/>
        <v>0.32837834042718872</v>
      </c>
      <c r="Z654" s="8">
        <f t="shared" ca="1" si="274"/>
        <v>1028274.833868175</v>
      </c>
      <c r="AA654" s="12">
        <f t="shared" ca="1" si="275"/>
        <v>1.1428281613311717</v>
      </c>
      <c r="AB654" s="158">
        <f t="shared" si="277"/>
        <v>295000</v>
      </c>
      <c r="AC654" s="160">
        <f t="shared" si="278"/>
        <v>1.0500000000000497E-2</v>
      </c>
      <c r="AD654" s="162">
        <f t="shared" ca="1" si="279"/>
        <v>0.82161544340076664</v>
      </c>
      <c r="AE654" s="162">
        <f t="shared" ca="1" si="280"/>
        <v>0.69159025513023908</v>
      </c>
      <c r="AF654" s="85">
        <v>5.9080549970391455E-4</v>
      </c>
      <c r="AG654" s="85">
        <v>8.7926747963033916E-3</v>
      </c>
      <c r="AH654" s="85">
        <v>6.1749638232657148E-4</v>
      </c>
    </row>
    <row r="655" spans="1:34">
      <c r="A655" s="7">
        <f t="shared" si="257"/>
        <v>44562</v>
      </c>
      <c r="B655" s="8">
        <f t="shared" ca="1" si="266"/>
        <v>32170661.124932233</v>
      </c>
      <c r="C655" s="144">
        <f t="shared" si="258"/>
        <v>0</v>
      </c>
      <c r="D655" s="136"/>
      <c r="E655" s="136"/>
      <c r="F655" s="78">
        <f ca="1">IF(AD654&gt;1,0,IF(AE654&gt;=1,U$2,T$2))</f>
        <v>0.6</v>
      </c>
      <c r="G655" s="29">
        <f t="shared" ca="1" si="259"/>
        <v>144230.02527265254</v>
      </c>
      <c r="H655" s="8">
        <f t="shared" ca="1" si="267"/>
        <v>1024033.179435833</v>
      </c>
      <c r="I655" s="8">
        <f t="shared" ca="1" si="268"/>
        <v>228411693.9870187</v>
      </c>
      <c r="J655" s="8">
        <f t="shared" ca="1" si="269"/>
        <v>8497.1453891389428</v>
      </c>
      <c r="K655" s="12">
        <f t="shared" ca="1" si="270"/>
        <v>0.8209458510679718</v>
      </c>
      <c r="L655" s="48"/>
      <c r="M655" s="47">
        <f ca="1">IF(AND(I$2&gt;0,R648&lt;F648-0.12),0,IF(AND(N655&gt;=L$4,I$2&gt;0),0,IF(OR(AND(N655&gt;=C$1,N655&lt;D$1),N655&gt;=E$1),0,1)))</f>
        <v>0</v>
      </c>
      <c r="N655" s="185">
        <f t="shared" si="256"/>
        <v>44562</v>
      </c>
      <c r="O655" s="11">
        <f t="shared" ca="1" si="260"/>
        <v>0.67179909996181975</v>
      </c>
      <c r="P655" s="11" t="str">
        <f t="shared" si="261"/>
        <v/>
      </c>
      <c r="Q655" s="11">
        <f t="shared" ca="1" si="271"/>
        <v>1</v>
      </c>
      <c r="R655" s="32">
        <f t="shared" ca="1" si="272"/>
        <v>5.1137431920241913E-3</v>
      </c>
      <c r="S655" s="32">
        <v>4.9381335911923506E-4</v>
      </c>
      <c r="T655" s="32">
        <f t="shared" ca="1" si="262"/>
        <v>3.0118622924583324E-3</v>
      </c>
      <c r="U655" s="32">
        <f t="shared" si="263"/>
        <v>0.14084507042253522</v>
      </c>
      <c r="V655" s="32">
        <f t="shared" si="273"/>
        <v>1</v>
      </c>
      <c r="W655" s="8">
        <f t="shared" ca="1" si="264"/>
        <v>64249.434321483808</v>
      </c>
      <c r="X655" s="8">
        <f t="shared" ca="1" si="276"/>
        <v>227451910.24190435</v>
      </c>
      <c r="Y655" s="22">
        <f t="shared" ca="1" si="265"/>
        <v>0.32820090003818025</v>
      </c>
      <c r="Z655" s="8">
        <f t="shared" ca="1" si="274"/>
        <v>1024033.179435833</v>
      </c>
      <c r="AA655" s="12">
        <f t="shared" ca="1" si="275"/>
        <v>1.1428281613311717</v>
      </c>
      <c r="AB655" s="158">
        <f t="shared" si="277"/>
        <v>295300</v>
      </c>
      <c r="AC655" s="160">
        <f t="shared" si="278"/>
        <v>1.0470000000000496E-2</v>
      </c>
      <c r="AD655" s="162">
        <f t="shared" ca="1" si="279"/>
        <v>0.82116869667482217</v>
      </c>
      <c r="AE655" s="162">
        <f t="shared" ca="1" si="280"/>
        <v>0.69159025513023908</v>
      </c>
      <c r="AF655" s="85">
        <v>5.9077635978681188E-4</v>
      </c>
      <c r="AG655" s="85">
        <v>8.7899400718125346E-3</v>
      </c>
      <c r="AH655" s="85">
        <v>6.1747133323498341E-4</v>
      </c>
    </row>
    <row r="656" spans="1:34">
      <c r="A656" s="7">
        <f t="shared" si="257"/>
        <v>44563</v>
      </c>
      <c r="B656" s="8">
        <f t="shared" ca="1" si="266"/>
        <v>32179118.627849877</v>
      </c>
      <c r="C656" s="144">
        <f t="shared" si="258"/>
        <v>0</v>
      </c>
      <c r="D656" s="136"/>
      <c r="E656" s="136"/>
      <c r="F656" s="78">
        <f ca="1">IF(AD655&gt;1,0,IF(AE655&gt;=1,U$2,T$2))</f>
        <v>0.6</v>
      </c>
      <c r="G656" s="29">
        <f t="shared" ca="1" si="259"/>
        <v>143638.31208867888</v>
      </c>
      <c r="H656" s="8">
        <f t="shared" ca="1" si="267"/>
        <v>1019832.01582962</v>
      </c>
      <c r="I656" s="8">
        <f t="shared" ca="1" si="268"/>
        <v>228471742.25773397</v>
      </c>
      <c r="J656" s="8">
        <f t="shared" ca="1" si="269"/>
        <v>8457.5029176437747</v>
      </c>
      <c r="K656" s="12">
        <f t="shared" ca="1" si="270"/>
        <v>0.82050225009545064</v>
      </c>
      <c r="L656" s="48"/>
      <c r="M656" s="46">
        <f ca="1">IF(AND(I$2&gt;0,R649&lt;F649-0.12),0,IF(AND(N656&gt;=L$5,I$2&gt;0),0,IF(OR(AND(N656&gt;=C$1,N656&lt;D$1),N656&gt;=E$1),0,1)))</f>
        <v>0</v>
      </c>
      <c r="N656" s="185">
        <f t="shared" si="256"/>
        <v>44563</v>
      </c>
      <c r="O656" s="11">
        <f t="shared" ca="1" si="260"/>
        <v>0.67197571252274702</v>
      </c>
      <c r="P656" s="11" t="str">
        <f t="shared" si="261"/>
        <v/>
      </c>
      <c r="Q656" s="11">
        <f t="shared" ca="1" si="271"/>
        <v>1</v>
      </c>
      <c r="R656" s="32">
        <f t="shared" ca="1" si="272"/>
        <v>5.0730175176112273E-3</v>
      </c>
      <c r="S656" s="32">
        <v>4.9380339869877757E-4</v>
      </c>
      <c r="T656" s="32">
        <f t="shared" ca="1" si="262"/>
        <v>2.9995059289106467E-3</v>
      </c>
      <c r="U656" s="32">
        <f t="shared" si="263"/>
        <v>0.14084507042253522</v>
      </c>
      <c r="V656" s="32">
        <f t="shared" si="273"/>
        <v>1</v>
      </c>
      <c r="W656" s="8">
        <f t="shared" ca="1" si="264"/>
        <v>63930.434466502498</v>
      </c>
      <c r="X656" s="8">
        <f t="shared" ca="1" si="276"/>
        <v>227515840.67637086</v>
      </c>
      <c r="Y656" s="22">
        <f t="shared" ca="1" si="265"/>
        <v>0.32802428747725298</v>
      </c>
      <c r="Z656" s="8">
        <f t="shared" ca="1" si="274"/>
        <v>1019832.01582962</v>
      </c>
      <c r="AA656" s="12">
        <f t="shared" ca="1" si="275"/>
        <v>1.1428281613311717</v>
      </c>
      <c r="AB656" s="158">
        <f t="shared" si="277"/>
        <v>295600</v>
      </c>
      <c r="AC656" s="160">
        <f t="shared" si="278"/>
        <v>1.0440000000000496E-2</v>
      </c>
      <c r="AD656" s="162">
        <f t="shared" ca="1" si="279"/>
        <v>0.82072405058171127</v>
      </c>
      <c r="AE656" s="162">
        <f t="shared" ca="1" si="280"/>
        <v>0.69159025513023908</v>
      </c>
      <c r="AF656" s="85">
        <v>5.9074722726712675E-4</v>
      </c>
      <c r="AG656" s="85">
        <v>8.7872108107102612E-3</v>
      </c>
      <c r="AH656" s="85">
        <v>6.1744628950050669E-4</v>
      </c>
    </row>
    <row r="657" spans="1:34">
      <c r="A657" s="7">
        <f t="shared" si="257"/>
        <v>44564</v>
      </c>
      <c r="B657" s="8">
        <f t="shared" ca="1" si="266"/>
        <v>32187536.882011924</v>
      </c>
      <c r="C657" s="144">
        <f t="shared" si="258"/>
        <v>0</v>
      </c>
      <c r="D657" s="136"/>
      <c r="E657" s="136"/>
      <c r="F657" s="78">
        <f ca="1">IF(AD656&gt;1,S$2,T$2)</f>
        <v>0.6</v>
      </c>
      <c r="G657" s="29">
        <f t="shared" ca="1" si="259"/>
        <v>143052.27970614916</v>
      </c>
      <c r="H657" s="8">
        <f t="shared" ca="1" si="267"/>
        <v>1015671.1859136591</v>
      </c>
      <c r="I657" s="8">
        <f t="shared" ca="1" si="268"/>
        <v>228531511.86228451</v>
      </c>
      <c r="J657" s="8">
        <f t="shared" ca="1" si="269"/>
        <v>8418.2541620481134</v>
      </c>
      <c r="K657" s="12">
        <f t="shared" ca="1" si="270"/>
        <v>0.82006071869313246</v>
      </c>
      <c r="L657" s="48"/>
      <c r="M657" s="38">
        <f ca="1">IF(AND(I$2&gt;0,R650&lt;F650),0,IF(AND(N657&gt;=L$6,I$2&gt;0),0,IF(OR(AND(N657&gt;=C$1,N657&lt;D$1),N657&gt;=E$1),0,1)))</f>
        <v>0</v>
      </c>
      <c r="N657" s="185">
        <f t="shared" si="256"/>
        <v>44564</v>
      </c>
      <c r="O657" s="11">
        <f t="shared" ca="1" si="260"/>
        <v>0.6721515054773074</v>
      </c>
      <c r="P657" s="11" t="str">
        <f t="shared" si="261"/>
        <v/>
      </c>
      <c r="Q657" s="11">
        <f t="shared" ca="1" si="271"/>
        <v>1</v>
      </c>
      <c r="R657" s="32">
        <f t="shared" ca="1" si="272"/>
        <v>5.0326942606998427E-3</v>
      </c>
      <c r="S657" s="32">
        <v>4.937934397602836E-4</v>
      </c>
      <c r="T657" s="32">
        <f t="shared" ca="1" si="262"/>
        <v>2.9872681938637033E-3</v>
      </c>
      <c r="U657" s="32">
        <f t="shared" si="263"/>
        <v>0.14084507042253522</v>
      </c>
      <c r="V657" s="32">
        <f t="shared" si="273"/>
        <v>1</v>
      </c>
      <c r="W657" s="8">
        <f t="shared" ca="1" si="264"/>
        <v>63614.38138948835</v>
      </c>
      <c r="X657" s="8">
        <f t="shared" ca="1" si="276"/>
        <v>227579455.05776036</v>
      </c>
      <c r="Y657" s="22">
        <f t="shared" ca="1" si="265"/>
        <v>0.3278484945226926</v>
      </c>
      <c r="Z657" s="8">
        <f t="shared" ca="1" si="274"/>
        <v>1015671.1859136591</v>
      </c>
      <c r="AA657" s="12">
        <f t="shared" ca="1" si="275"/>
        <v>1.1428281613311717</v>
      </c>
      <c r="AB657" s="158">
        <f t="shared" si="277"/>
        <v>295900</v>
      </c>
      <c r="AC657" s="160">
        <f t="shared" si="278"/>
        <v>1.0410000000000495E-2</v>
      </c>
      <c r="AD657" s="162">
        <f t="shared" ca="1" si="279"/>
        <v>0.8202814843942916</v>
      </c>
      <c r="AE657" s="162">
        <f t="shared" ca="1" si="280"/>
        <v>0.69159025513023908</v>
      </c>
      <c r="AF657" s="85">
        <v>5.9071810214194362E-4</v>
      </c>
      <c r="AG657" s="85">
        <v>8.784486996755686E-3</v>
      </c>
      <c r="AH657" s="85">
        <v>6.1742125112137169E-4</v>
      </c>
    </row>
    <row r="658" spans="1:34">
      <c r="A658" s="7">
        <f t="shared" si="257"/>
        <v>44565</v>
      </c>
      <c r="B658" s="8">
        <f t="shared" ca="1" si="266"/>
        <v>32195916.278819531</v>
      </c>
      <c r="C658" s="144">
        <f t="shared" si="258"/>
        <v>0</v>
      </c>
      <c r="D658" s="136"/>
      <c r="E658" s="136"/>
      <c r="F658" s="78">
        <f ca="1">IF(AD657&gt;1,0,IF(AE657&gt;=1,U$2,T$2))</f>
        <v>0.6</v>
      </c>
      <c r="G658" s="29">
        <f t="shared" ca="1" si="259"/>
        <v>142471.90448706894</v>
      </c>
      <c r="H658" s="8">
        <f t="shared" ca="1" si="267"/>
        <v>1011550.5218581894</v>
      </c>
      <c r="I658" s="8">
        <f t="shared" ca="1" si="268"/>
        <v>228591005.57961854</v>
      </c>
      <c r="J658" s="8">
        <f t="shared" ca="1" si="269"/>
        <v>8379.3968076082638</v>
      </c>
      <c r="K658" s="12">
        <f t="shared" ca="1" si="270"/>
        <v>0.81962123630673145</v>
      </c>
      <c r="L658" s="48"/>
      <c r="M658" s="38">
        <f ca="1">IF(AND(I$2&gt;0,R651&lt;F651-0.02),0,IF(AND(N658&gt;=L$7,I$2&gt;0),0,IF(OR(AND(N658&gt;=C$1,N658&lt;D$1),N658&gt;=E$1),0,1)))</f>
        <v>0</v>
      </c>
      <c r="N658" s="185">
        <f t="shared" si="256"/>
        <v>44565</v>
      </c>
      <c r="O658" s="11">
        <f t="shared" ca="1" si="260"/>
        <v>0.67232648699887809</v>
      </c>
      <c r="P658" s="11" t="str">
        <f t="shared" si="261"/>
        <v/>
      </c>
      <c r="Q658" s="11">
        <f t="shared" ca="1" si="271"/>
        <v>1</v>
      </c>
      <c r="R658" s="32">
        <f t="shared" ca="1" si="272"/>
        <v>4.992769644077806E-3</v>
      </c>
      <c r="S658" s="32">
        <v>4.9378348230343734E-4</v>
      </c>
      <c r="T658" s="32">
        <f t="shared" ca="1" si="262"/>
        <v>2.975148593700557E-3</v>
      </c>
      <c r="U658" s="32">
        <f t="shared" si="263"/>
        <v>0.14084507042253522</v>
      </c>
      <c r="V658" s="32">
        <f t="shared" si="273"/>
        <v>1</v>
      </c>
      <c r="W658" s="8">
        <f t="shared" ca="1" si="264"/>
        <v>63301.268370432808</v>
      </c>
      <c r="X658" s="8">
        <f t="shared" ca="1" si="276"/>
        <v>227642756.32613078</v>
      </c>
      <c r="Y658" s="22">
        <f t="shared" ca="1" si="265"/>
        <v>0.32767351300112191</v>
      </c>
      <c r="Z658" s="8">
        <f t="shared" ca="1" si="274"/>
        <v>1011550.5218581894</v>
      </c>
      <c r="AA658" s="12">
        <f t="shared" ca="1" si="275"/>
        <v>1.1428281613311717</v>
      </c>
      <c r="AB658" s="158">
        <f t="shared" si="277"/>
        <v>296200</v>
      </c>
      <c r="AC658" s="160">
        <f t="shared" si="278"/>
        <v>1.0380000000000495E-2</v>
      </c>
      <c r="AD658" s="162">
        <f t="shared" ca="1" si="279"/>
        <v>0.81984097749993201</v>
      </c>
      <c r="AE658" s="162">
        <f t="shared" ca="1" si="280"/>
        <v>0.69159025513023908</v>
      </c>
      <c r="AF658" s="85">
        <v>5.906889844083488E-4</v>
      </c>
      <c r="AG658" s="85">
        <v>8.7817686137748267E-3</v>
      </c>
      <c r="AH658" s="85">
        <v>6.1739621809581017E-4</v>
      </c>
    </row>
    <row r="659" spans="1:34">
      <c r="A659" s="7">
        <f t="shared" si="257"/>
        <v>44566</v>
      </c>
      <c r="B659" s="8">
        <f t="shared" ca="1" si="266"/>
        <v>32204257.207283437</v>
      </c>
      <c r="C659" s="144">
        <f t="shared" si="258"/>
        <v>0</v>
      </c>
      <c r="D659" s="136"/>
      <c r="E659" s="136"/>
      <c r="F659" s="78">
        <f ca="1">IF(AD658&gt;1,S$2,T$2)</f>
        <v>0.6</v>
      </c>
      <c r="G659" s="29">
        <f t="shared" ca="1" si="259"/>
        <v>141897.16134950425</v>
      </c>
      <c r="H659" s="8">
        <f t="shared" ca="1" si="267"/>
        <v>1007469.8455814801</v>
      </c>
      <c r="I659" s="8">
        <f t="shared" ca="1" si="268"/>
        <v>228650226.17171228</v>
      </c>
      <c r="J659" s="8">
        <f t="shared" ca="1" si="269"/>
        <v>8340.9284639047146</v>
      </c>
      <c r="K659" s="12">
        <f t="shared" ca="1" si="270"/>
        <v>0.81918378250280477</v>
      </c>
      <c r="L659" s="48"/>
      <c r="M659" s="38">
        <f ca="1">IF(AND(I$2&gt;0,R652&lt;F652-0.04),0,IF(AND(N659&gt;=L$8,I$2&gt;0),0,IF(OR(AND(N659&gt;=C$1,N659&lt;D$1),N659&gt;=E$1),0,1)))</f>
        <v>0</v>
      </c>
      <c r="N659" s="185">
        <f t="shared" si="256"/>
        <v>44566</v>
      </c>
      <c r="O659" s="11">
        <f t="shared" ca="1" si="260"/>
        <v>0.67250066521091845</v>
      </c>
      <c r="P659" s="11" t="str">
        <f t="shared" si="261"/>
        <v/>
      </c>
      <c r="Q659" s="11">
        <f t="shared" ca="1" si="271"/>
        <v>1</v>
      </c>
      <c r="R659" s="32">
        <f t="shared" ca="1" si="272"/>
        <v>4.9532398649829315E-3</v>
      </c>
      <c r="S659" s="32">
        <v>4.9377352632792295E-4</v>
      </c>
      <c r="T659" s="32">
        <f t="shared" ca="1" si="262"/>
        <v>2.9631466046514121E-3</v>
      </c>
      <c r="U659" s="32">
        <f t="shared" si="263"/>
        <v>0.14084507042253522</v>
      </c>
      <c r="V659" s="32">
        <f t="shared" si="273"/>
        <v>1</v>
      </c>
      <c r="W659" s="8">
        <f t="shared" ca="1" si="264"/>
        <v>62991.087745707562</v>
      </c>
      <c r="X659" s="8">
        <f t="shared" ca="1" si="276"/>
        <v>227705747.41387647</v>
      </c>
      <c r="Y659" s="22">
        <f t="shared" ca="1" si="265"/>
        <v>0.32749933478908155</v>
      </c>
      <c r="Z659" s="8">
        <f t="shared" ca="1" si="274"/>
        <v>1007469.8455814801</v>
      </c>
      <c r="AA659" s="12">
        <f t="shared" ca="1" si="275"/>
        <v>1.1428281613311717</v>
      </c>
      <c r="AB659" s="158">
        <f t="shared" si="277"/>
        <v>296500</v>
      </c>
      <c r="AC659" s="160">
        <f t="shared" si="278"/>
        <v>1.0350000000000494E-2</v>
      </c>
      <c r="AD659" s="162">
        <f t="shared" ca="1" si="279"/>
        <v>0.81940250940476811</v>
      </c>
      <c r="AE659" s="162">
        <f t="shared" ca="1" si="280"/>
        <v>0.69159025513023908</v>
      </c>
      <c r="AF659" s="85">
        <v>5.9065987406343014E-4</v>
      </c>
      <c r="AG659" s="85">
        <v>8.7790556456602432E-3</v>
      </c>
      <c r="AH659" s="85">
        <v>6.1737119042205445E-4</v>
      </c>
    </row>
    <row r="660" spans="1:34">
      <c r="A660" s="7">
        <f t="shared" si="257"/>
        <v>44567</v>
      </c>
      <c r="B660" s="8">
        <f t="shared" ca="1" si="266"/>
        <v>32212560.053952057</v>
      </c>
      <c r="C660" s="144">
        <f t="shared" si="258"/>
        <v>0</v>
      </c>
      <c r="D660" s="136"/>
      <c r="E660" s="136"/>
      <c r="F660" s="78">
        <f ca="1">IF(AD659&gt;1,0,IF(AE659&gt;=1,U$2,T$2))</f>
        <v>0.6</v>
      </c>
      <c r="G660" s="29">
        <f t="shared" ca="1" si="259"/>
        <v>141328.02382858921</v>
      </c>
      <c r="H660" s="8">
        <f t="shared" ca="1" si="267"/>
        <v>1003428.9691829834</v>
      </c>
      <c r="I660" s="8">
        <f t="shared" ca="1" si="268"/>
        <v>228709176.3830595</v>
      </c>
      <c r="J660" s="8">
        <f t="shared" ca="1" si="269"/>
        <v>8302.8466686212632</v>
      </c>
      <c r="K660" s="12">
        <f t="shared" ca="1" si="270"/>
        <v>0.81874833697270388</v>
      </c>
      <c r="L660" s="48"/>
      <c r="M660" s="38">
        <f ca="1">IF(AND(I$2&gt;0,R653&lt;F653-0.06),0,IF(AND(N660&gt;=L$9,I$2&gt;0),0,IF(OR(AND(N660&gt;=C$1,N660&lt;D$1),N660&gt;=E$1),0,1)))</f>
        <v>0</v>
      </c>
      <c r="N660" s="185">
        <f t="shared" si="256"/>
        <v>44567</v>
      </c>
      <c r="O660" s="11">
        <f t="shared" ca="1" si="260"/>
        <v>0.67267404818546916</v>
      </c>
      <c r="P660" s="11" t="str">
        <f t="shared" si="261"/>
        <v/>
      </c>
      <c r="Q660" s="11">
        <f t="shared" ca="1" si="271"/>
        <v>1</v>
      </c>
      <c r="R660" s="32">
        <f t="shared" ca="1" si="272"/>
        <v>4.9141010980832556E-3</v>
      </c>
      <c r="S660" s="32">
        <v>4.9376357183342483E-4</v>
      </c>
      <c r="T660" s="32">
        <f t="shared" ca="1" si="262"/>
        <v>2.9512616740675983E-3</v>
      </c>
      <c r="U660" s="32">
        <f t="shared" si="263"/>
        <v>0.14084507042253522</v>
      </c>
      <c r="V660" s="32">
        <f t="shared" si="273"/>
        <v>1</v>
      </c>
      <c r="W660" s="8">
        <f t="shared" ca="1" si="264"/>
        <v>62683.83094305783</v>
      </c>
      <c r="X660" s="8">
        <f t="shared" ca="1" si="276"/>
        <v>227768431.24481952</v>
      </c>
      <c r="Y660" s="22">
        <f t="shared" ca="1" si="265"/>
        <v>0.32732595181453084</v>
      </c>
      <c r="Z660" s="8">
        <f t="shared" ca="1" si="274"/>
        <v>1003428.9691829834</v>
      </c>
      <c r="AA660" s="12">
        <f t="shared" ca="1" si="275"/>
        <v>1.1428281613311717</v>
      </c>
      <c r="AB660" s="158">
        <f t="shared" si="277"/>
        <v>296800</v>
      </c>
      <c r="AC660" s="160">
        <f t="shared" si="278"/>
        <v>1.0320000000000494E-2</v>
      </c>
      <c r="AD660" s="162">
        <f t="shared" ca="1" si="279"/>
        <v>0.81896605973775438</v>
      </c>
      <c r="AE660" s="162">
        <f t="shared" ca="1" si="280"/>
        <v>0.69159025513023908</v>
      </c>
      <c r="AF660" s="85">
        <v>5.9063077110427708E-4</v>
      </c>
      <c r="AG660" s="85">
        <v>8.7763480763706839E-3</v>
      </c>
      <c r="AH660" s="85">
        <v>6.1734616809833772E-4</v>
      </c>
    </row>
    <row r="661" spans="1:34">
      <c r="A661" s="7">
        <f t="shared" si="257"/>
        <v>44568</v>
      </c>
      <c r="B661" s="8">
        <f t="shared" ca="1" si="266"/>
        <v>32220825.202843294</v>
      </c>
      <c r="C661" s="144">
        <f t="shared" si="258"/>
        <v>0</v>
      </c>
      <c r="D661" s="136"/>
      <c r="E661" s="136"/>
      <c r="F661" s="78">
        <f ca="1">IF(AD660&gt;1,S$2,T$2)</f>
        <v>0.6</v>
      </c>
      <c r="G661" s="29">
        <f t="shared" ca="1" si="259"/>
        <v>140764.46413629537</v>
      </c>
      <c r="H661" s="8">
        <f t="shared" ca="1" si="267"/>
        <v>999427.69536769716</v>
      </c>
      <c r="I661" s="8">
        <f t="shared" ca="1" si="268"/>
        <v>228767858.94018728</v>
      </c>
      <c r="J661" s="8">
        <f t="shared" ca="1" si="269"/>
        <v>8265.1488912354343</v>
      </c>
      <c r="K661" s="12">
        <f t="shared" ca="1" si="270"/>
        <v>0.81831487953632709</v>
      </c>
      <c r="L661" s="48"/>
      <c r="M661" s="39">
        <f ca="1">IF(AND(I$2&gt;0,R654&lt;F654-0.1),0,IF(AND(N661&gt;=L$10,I$2&gt;0),0,IF(OR(AND(N661&gt;=C$1,N661&lt;D$1),N661&gt;=E$1),0,1)))</f>
        <v>0</v>
      </c>
      <c r="N661" s="185">
        <f t="shared" si="256"/>
        <v>44568</v>
      </c>
      <c r="O661" s="11">
        <f t="shared" ca="1" si="260"/>
        <v>0.67284664394172733</v>
      </c>
      <c r="P661" s="11" t="str">
        <f t="shared" si="261"/>
        <v/>
      </c>
      <c r="Q661" s="11">
        <f t="shared" ca="1" si="271"/>
        <v>1</v>
      </c>
      <c r="R661" s="32">
        <f t="shared" ca="1" si="272"/>
        <v>4.8753494983593028E-3</v>
      </c>
      <c r="S661" s="32">
        <v>4.9375361881962736E-4</v>
      </c>
      <c r="T661" s="32">
        <f t="shared" ca="1" si="262"/>
        <v>2.9394932216696974E-3</v>
      </c>
      <c r="U661" s="32">
        <f t="shared" si="263"/>
        <v>0.14084507042253522</v>
      </c>
      <c r="V661" s="32">
        <f t="shared" si="273"/>
        <v>1</v>
      </c>
      <c r="W661" s="8">
        <f t="shared" ca="1" si="264"/>
        <v>62379.488515989156</v>
      </c>
      <c r="X661" s="8">
        <f t="shared" ca="1" si="276"/>
        <v>227830810.73333552</v>
      </c>
      <c r="Y661" s="22">
        <f t="shared" ca="1" si="265"/>
        <v>0.32715335605827267</v>
      </c>
      <c r="Z661" s="8">
        <f t="shared" ca="1" si="274"/>
        <v>999427.69536769716</v>
      </c>
      <c r="AA661" s="12">
        <f t="shared" ca="1" si="275"/>
        <v>1.1428281613311717</v>
      </c>
      <c r="AB661" s="158">
        <f t="shared" si="277"/>
        <v>297100</v>
      </c>
      <c r="AC661" s="160">
        <f t="shared" si="278"/>
        <v>1.0290000000000493E-2</v>
      </c>
      <c r="AD661" s="162">
        <f t="shared" ca="1" si="279"/>
        <v>0.81853160825451554</v>
      </c>
      <c r="AE661" s="162">
        <f t="shared" ca="1" si="280"/>
        <v>0.69159025513023908</v>
      </c>
      <c r="AF661" s="85">
        <v>5.9060167552798073E-4</v>
      </c>
      <c r="AG661" s="85">
        <v>8.773645889930742E-3</v>
      </c>
      <c r="AH661" s="85">
        <v>6.1732115112289371E-4</v>
      </c>
    </row>
    <row r="662" spans="1:34">
      <c r="A662" s="7">
        <f t="shared" si="257"/>
        <v>44569</v>
      </c>
      <c r="B662" s="8">
        <f t="shared" ca="1" si="266"/>
        <v>32229053.035379913</v>
      </c>
      <c r="C662" s="144">
        <f t="shared" si="258"/>
        <v>0</v>
      </c>
      <c r="D662" s="136"/>
      <c r="E662" s="136"/>
      <c r="F662" s="78">
        <f ca="1">IF(AD661&gt;1,0,IF(AE661&gt;=1,U$2,T$2))</f>
        <v>0.6</v>
      </c>
      <c r="G662" s="29">
        <f t="shared" ca="1" si="259"/>
        <v>140206.45321995975</v>
      </c>
      <c r="H662" s="8">
        <f t="shared" ca="1" si="267"/>
        <v>995465.81786171417</v>
      </c>
      <c r="I662" s="8">
        <f t="shared" ca="1" si="268"/>
        <v>228826276.55119729</v>
      </c>
      <c r="J662" s="8">
        <f t="shared" ca="1" si="269"/>
        <v>8227.8325366205845</v>
      </c>
      <c r="K662" s="12">
        <f t="shared" ca="1" si="270"/>
        <v>0.81788339014568168</v>
      </c>
      <c r="L662" s="48"/>
      <c r="M662" s="47">
        <f ca="1">IF(AND(I$2&gt;0,R655&lt;F655-0.12),0,IF(AND(N662&gt;=L$4,I$2&gt;0),0,IF(OR(AND(N662&gt;=C$1,N662&lt;D$1),N662&gt;=E$1),0,1)))</f>
        <v>0</v>
      </c>
      <c r="N662" s="185">
        <f t="shared" si="256"/>
        <v>44569</v>
      </c>
      <c r="O662" s="11">
        <f t="shared" ca="1" si="260"/>
        <v>0.67301846044469793</v>
      </c>
      <c r="P662" s="11" t="str">
        <f t="shared" si="261"/>
        <v/>
      </c>
      <c r="Q662" s="11">
        <f t="shared" ca="1" si="271"/>
        <v>1</v>
      </c>
      <c r="R662" s="32">
        <f t="shared" ca="1" si="272"/>
        <v>4.8369812038898995E-3</v>
      </c>
      <c r="S662" s="32">
        <v>4.9374366728621494E-4</v>
      </c>
      <c r="T662" s="32">
        <f t="shared" ca="1" si="262"/>
        <v>2.9278406407697477E-3</v>
      </c>
      <c r="U662" s="32">
        <f t="shared" si="263"/>
        <v>0.14084507042253522</v>
      </c>
      <c r="V662" s="32">
        <f t="shared" si="273"/>
        <v>1</v>
      </c>
      <c r="W662" s="8">
        <f t="shared" ca="1" si="264"/>
        <v>62078.050177541045</v>
      </c>
      <c r="X662" s="8">
        <f t="shared" ca="1" si="276"/>
        <v>227892888.78351307</v>
      </c>
      <c r="Y662" s="22">
        <f t="shared" ca="1" si="265"/>
        <v>0.32698153955530207</v>
      </c>
      <c r="Z662" s="8">
        <f t="shared" ca="1" si="274"/>
        <v>995465.81786171417</v>
      </c>
      <c r="AA662" s="12">
        <f t="shared" ca="1" si="275"/>
        <v>1.1428281613311717</v>
      </c>
      <c r="AB662" s="158">
        <f t="shared" si="277"/>
        <v>297400</v>
      </c>
      <c r="AC662" s="160">
        <f t="shared" si="278"/>
        <v>1.0260000000000493E-2</v>
      </c>
      <c r="AD662" s="162">
        <f t="shared" ca="1" si="279"/>
        <v>0.81809913484100438</v>
      </c>
      <c r="AE662" s="162">
        <f t="shared" ca="1" si="280"/>
        <v>0.69159025513023908</v>
      </c>
      <c r="AF662" s="85">
        <v>5.9057258733163378E-4</v>
      </c>
      <c r="AG662" s="85">
        <v>8.7709490704304966E-3</v>
      </c>
      <c r="AH662" s="85">
        <v>6.1729613949395743E-4</v>
      </c>
    </row>
    <row r="663" spans="1:34">
      <c r="A663" s="7">
        <f t="shared" si="257"/>
        <v>44570</v>
      </c>
      <c r="B663" s="8">
        <f t="shared" ca="1" si="266"/>
        <v>32237243.930328473</v>
      </c>
      <c r="C663" s="144">
        <f t="shared" si="258"/>
        <v>0</v>
      </c>
      <c r="D663" s="136"/>
      <c r="E663" s="136"/>
      <c r="F663" s="78">
        <f ca="1">IF(AD662&gt;1,0,IF(AE662&gt;=1,U$2,T$2))</f>
        <v>0.6</v>
      </c>
      <c r="G663" s="29">
        <f t="shared" ca="1" si="259"/>
        <v>139653.96081957049</v>
      </c>
      <c r="H663" s="8">
        <f t="shared" ca="1" si="267"/>
        <v>991543.1218189504</v>
      </c>
      <c r="I663" s="8">
        <f t="shared" ca="1" si="268"/>
        <v>228884431.90533206</v>
      </c>
      <c r="J663" s="8">
        <f t="shared" ca="1" si="269"/>
        <v>8190.894948560187</v>
      </c>
      <c r="K663" s="12">
        <f t="shared" ca="1" si="270"/>
        <v>0.81745384888825523</v>
      </c>
      <c r="L663" s="48"/>
      <c r="M663" s="46">
        <f ca="1">IF(AND(I$2&gt;0,R656&lt;F656-0.12),0,IF(AND(N663&gt;=L$5,I$2&gt;0),0,IF(OR(AND(N663&gt;=C$1,N663&lt;D$1),N663&gt;=E$1),0,1)))</f>
        <v>0</v>
      </c>
      <c r="N663" s="185">
        <f t="shared" si="256"/>
        <v>44570</v>
      </c>
      <c r="O663" s="11">
        <f t="shared" ca="1" si="260"/>
        <v>0.67318950560391777</v>
      </c>
      <c r="P663" s="11" t="str">
        <f t="shared" si="261"/>
        <v/>
      </c>
      <c r="Q663" s="11">
        <f t="shared" ca="1" si="271"/>
        <v>1</v>
      </c>
      <c r="R663" s="32">
        <f t="shared" ca="1" si="272"/>
        <v>4.79899233854308E-3</v>
      </c>
      <c r="S663" s="32">
        <v>4.9373371723287216E-4</v>
      </c>
      <c r="T663" s="32">
        <f t="shared" ca="1" si="262"/>
        <v>2.916303299467501E-3</v>
      </c>
      <c r="U663" s="32">
        <f t="shared" si="263"/>
        <v>0.14084507042253522</v>
      </c>
      <c r="V663" s="32">
        <f t="shared" si="273"/>
        <v>1</v>
      </c>
      <c r="W663" s="8">
        <f t="shared" ca="1" si="264"/>
        <v>61779.504833441439</v>
      </c>
      <c r="X663" s="8">
        <f t="shared" ca="1" si="276"/>
        <v>227954668.2883465</v>
      </c>
      <c r="Y663" s="22">
        <f t="shared" ca="1" si="265"/>
        <v>0.32681049439608223</v>
      </c>
      <c r="Z663" s="8">
        <f t="shared" ca="1" si="274"/>
        <v>991543.1218189504</v>
      </c>
      <c r="AA663" s="12">
        <f t="shared" ca="1" si="275"/>
        <v>1.1428281613311717</v>
      </c>
      <c r="AB663" s="158">
        <f t="shared" si="277"/>
        <v>297700</v>
      </c>
      <c r="AC663" s="160">
        <f t="shared" si="278"/>
        <v>1.0230000000000492E-2</v>
      </c>
      <c r="AD663" s="162">
        <f t="shared" ca="1" si="279"/>
        <v>0.81766861951696845</v>
      </c>
      <c r="AE663" s="162">
        <f t="shared" ca="1" si="280"/>
        <v>0.69159025513023908</v>
      </c>
      <c r="AF663" s="85">
        <v>5.9054350651233036E-4</v>
      </c>
      <c r="AG663" s="85">
        <v>8.7682576020251778E-3</v>
      </c>
      <c r="AH663" s="85">
        <v>6.1727113320976437E-4</v>
      </c>
    </row>
    <row r="664" spans="1:34">
      <c r="A664" s="7">
        <f t="shared" si="257"/>
        <v>44571</v>
      </c>
      <c r="B664" s="8">
        <f t="shared" ca="1" si="266"/>
        <v>32245398.26374165</v>
      </c>
      <c r="C664" s="144">
        <f t="shared" si="258"/>
        <v>0</v>
      </c>
      <c r="D664" s="136"/>
      <c r="E664" s="136"/>
      <c r="F664" s="78">
        <f ca="1">IF(AD663&gt;1,S$2,T$2)</f>
        <v>0.6</v>
      </c>
      <c r="G664" s="29">
        <f t="shared" ca="1" si="259"/>
        <v>139106.95552380988</v>
      </c>
      <c r="H664" s="8">
        <f t="shared" ca="1" si="267"/>
        <v>987659.38421905017</v>
      </c>
      <c r="I664" s="8">
        <f t="shared" ca="1" si="268"/>
        <v>228942327.67256561</v>
      </c>
      <c r="J664" s="8">
        <f t="shared" ca="1" si="269"/>
        <v>8154.3334131748215</v>
      </c>
      <c r="K664" s="12">
        <f t="shared" ca="1" si="270"/>
        <v>0.81702623599020563</v>
      </c>
      <c r="L664" s="48"/>
      <c r="M664" s="38">
        <f ca="1">IF(AND(I$2&gt;0,R657&lt;F657),0,IF(AND(N664&gt;=L$6,I$2&gt;0),0,IF(OR(AND(N664&gt;=C$1,N664&lt;D$1),N664&gt;=E$1),0,1)))</f>
        <v>0</v>
      </c>
      <c r="N664" s="185">
        <f t="shared" si="256"/>
        <v>44571</v>
      </c>
      <c r="O664" s="11">
        <f t="shared" ca="1" si="260"/>
        <v>0.67335978727225176</v>
      </c>
      <c r="P664" s="11" t="str">
        <f t="shared" si="261"/>
        <v/>
      </c>
      <c r="Q664" s="11">
        <f t="shared" ca="1" si="271"/>
        <v>1</v>
      </c>
      <c r="R664" s="32">
        <f t="shared" ca="1" si="272"/>
        <v>4.7613790145735885E-3</v>
      </c>
      <c r="S664" s="32">
        <v>4.9372376865928363E-4</v>
      </c>
      <c r="T664" s="32">
        <f t="shared" ca="1" si="262"/>
        <v>2.9048805418207357E-3</v>
      </c>
      <c r="U664" s="32">
        <f t="shared" si="263"/>
        <v>0.14084507042253522</v>
      </c>
      <c r="V664" s="32">
        <f t="shared" si="273"/>
        <v>1</v>
      </c>
      <c r="W664" s="8">
        <f t="shared" ca="1" si="264"/>
        <v>61483.840614637556</v>
      </c>
      <c r="X664" s="8">
        <f t="shared" ca="1" si="276"/>
        <v>228016152.12896115</v>
      </c>
      <c r="Y664" s="22">
        <f t="shared" ca="1" si="265"/>
        <v>0.32664021272774824</v>
      </c>
      <c r="Z664" s="8">
        <f t="shared" ca="1" si="274"/>
        <v>987659.38421905017</v>
      </c>
      <c r="AA664" s="12">
        <f t="shared" ca="1" si="275"/>
        <v>1.1428281613311717</v>
      </c>
      <c r="AB664" s="158">
        <f t="shared" si="277"/>
        <v>298000</v>
      </c>
      <c r="AC664" s="160">
        <f t="shared" si="278"/>
        <v>1.0200000000000492E-2</v>
      </c>
      <c r="AD664" s="162">
        <f t="shared" ca="1" si="279"/>
        <v>0.81724004243923043</v>
      </c>
      <c r="AE664" s="162">
        <f t="shared" ca="1" si="280"/>
        <v>0.69159025513023908</v>
      </c>
      <c r="AF664" s="85">
        <v>5.9051443306716643E-4</v>
      </c>
      <c r="AG664" s="85">
        <v>8.7655714689348178E-3</v>
      </c>
      <c r="AH664" s="85">
        <v>6.1724613226855083E-4</v>
      </c>
    </row>
    <row r="665" spans="1:34">
      <c r="A665" s="7">
        <f t="shared" si="257"/>
        <v>44572</v>
      </c>
      <c r="B665" s="8">
        <f t="shared" ca="1" si="266"/>
        <v>32253516.408903912</v>
      </c>
      <c r="C665" s="144">
        <f t="shared" si="258"/>
        <v>0</v>
      </c>
      <c r="D665" s="136"/>
      <c r="E665" s="136"/>
      <c r="F665" s="78">
        <f ca="1">IF(AD664&gt;1,0,IF(AE664&gt;=1,U$2,T$2))</f>
        <v>0.6</v>
      </c>
      <c r="G665" s="29">
        <f t="shared" ca="1" si="259"/>
        <v>138565.40482485585</v>
      </c>
      <c r="H665" s="8">
        <f t="shared" ca="1" si="267"/>
        <v>983814.37425647653</v>
      </c>
      <c r="I665" s="8">
        <f t="shared" ca="1" si="268"/>
        <v>228999966.50321767</v>
      </c>
      <c r="J665" s="8">
        <f t="shared" ca="1" si="269"/>
        <v>8118.1451622625245</v>
      </c>
      <c r="K665" s="12">
        <f t="shared" ca="1" si="270"/>
        <v>0.81660053181937053</v>
      </c>
      <c r="L665" s="48"/>
      <c r="M665" s="38">
        <f ca="1">IF(AND(I$2&gt;0,R658&lt;F658-0.02),0,IF(AND(N665&gt;=L$7,I$2&gt;0),0,IF(OR(AND(N665&gt;=C$1,N665&lt;D$1),N665&gt;=E$1),0,1)))</f>
        <v>0</v>
      </c>
      <c r="N665" s="185">
        <f t="shared" si="256"/>
        <v>44572</v>
      </c>
      <c r="O665" s="11">
        <f t="shared" ca="1" si="260"/>
        <v>0.67352931324475784</v>
      </c>
      <c r="P665" s="11" t="str">
        <f t="shared" si="261"/>
        <v/>
      </c>
      <c r="Q665" s="11">
        <f t="shared" ca="1" si="271"/>
        <v>1</v>
      </c>
      <c r="R665" s="32">
        <f t="shared" ca="1" si="272"/>
        <v>4.7241373351285688E-3</v>
      </c>
      <c r="S665" s="32">
        <v>4.9371382156513429E-4</v>
      </c>
      <c r="T665" s="32">
        <f t="shared" ca="1" si="262"/>
        <v>2.8935716889896368E-3</v>
      </c>
      <c r="U665" s="32">
        <f t="shared" si="263"/>
        <v>0.14084507042253522</v>
      </c>
      <c r="V665" s="32">
        <f t="shared" si="273"/>
        <v>1</v>
      </c>
      <c r="W665" s="8">
        <f t="shared" ca="1" si="264"/>
        <v>61191.044909198878</v>
      </c>
      <c r="X665" s="8">
        <f t="shared" ca="1" si="276"/>
        <v>228077343.17387035</v>
      </c>
      <c r="Y665" s="22">
        <f t="shared" ca="1" si="265"/>
        <v>0.32647068675524216</v>
      </c>
      <c r="Z665" s="8">
        <f t="shared" ca="1" si="274"/>
        <v>983814.37425647653</v>
      </c>
      <c r="AA665" s="12">
        <f t="shared" ca="1" si="275"/>
        <v>1.1428281613311717</v>
      </c>
      <c r="AB665" s="158">
        <f t="shared" si="277"/>
        <v>298300</v>
      </c>
      <c r="AC665" s="160">
        <f t="shared" si="278"/>
        <v>1.0170000000000491E-2</v>
      </c>
      <c r="AD665" s="162">
        <f t="shared" ca="1" si="279"/>
        <v>0.81681338390478808</v>
      </c>
      <c r="AE665" s="162">
        <f t="shared" ca="1" si="280"/>
        <v>0.69159025513023908</v>
      </c>
      <c r="AF665" s="85">
        <v>5.9048536699323926E-4</v>
      </c>
      <c r="AG665" s="85">
        <v>8.762890655443915E-3</v>
      </c>
      <c r="AH665" s="85">
        <v>6.1722113666855412E-4</v>
      </c>
    </row>
    <row r="666" spans="1:34">
      <c r="A666" s="7">
        <f t="shared" si="257"/>
        <v>44573</v>
      </c>
      <c r="B666" s="8">
        <f t="shared" ca="1" si="266"/>
        <v>32261598.736280464</v>
      </c>
      <c r="C666" s="144">
        <f t="shared" si="258"/>
        <v>0</v>
      </c>
      <c r="D666" s="136"/>
      <c r="E666" s="136"/>
      <c r="F666" s="78">
        <f ca="1">IF(AD665&gt;1,S$2,T$2)</f>
        <v>0.6</v>
      </c>
      <c r="G666" s="29">
        <f t="shared" ca="1" si="259"/>
        <v>138029.27517194435</v>
      </c>
      <c r="H666" s="8">
        <f t="shared" ca="1" si="267"/>
        <v>980007.85372080479</v>
      </c>
      <c r="I666" s="8">
        <f t="shared" ca="1" si="268"/>
        <v>229057351.0275912</v>
      </c>
      <c r="J666" s="8">
        <f t="shared" ca="1" si="269"/>
        <v>8082.3273765531194</v>
      </c>
      <c r="K666" s="12">
        <f t="shared" ca="1" si="270"/>
        <v>0.81617671688810534</v>
      </c>
      <c r="L666" s="48"/>
      <c r="M666" s="38">
        <f ca="1">IF(AND(I$2&gt;0,R659&lt;F659-0.04),0,IF(AND(N666&gt;=L$8,I$2&gt;0),0,IF(OR(AND(N666&gt;=C$1,N666&lt;D$1),N666&gt;=E$1),0,1)))</f>
        <v>0</v>
      </c>
      <c r="N666" s="185">
        <f t="shared" si="256"/>
        <v>44573</v>
      </c>
      <c r="O666" s="11">
        <f t="shared" ca="1" si="260"/>
        <v>0.67369809125762115</v>
      </c>
      <c r="P666" s="11" t="str">
        <f t="shared" si="261"/>
        <v/>
      </c>
      <c r="Q666" s="11">
        <f t="shared" ca="1" si="271"/>
        <v>1</v>
      </c>
      <c r="R666" s="32">
        <f t="shared" ca="1" si="272"/>
        <v>4.6872633966630389E-3</v>
      </c>
      <c r="S666" s="32">
        <v>4.9370387595010885E-4</v>
      </c>
      <c r="T666" s="32">
        <f t="shared" ca="1" si="262"/>
        <v>2.8823760403553084E-3</v>
      </c>
      <c r="U666" s="32">
        <f t="shared" si="263"/>
        <v>0.14084507042253522</v>
      </c>
      <c r="V666" s="32">
        <f t="shared" si="273"/>
        <v>1</v>
      </c>
      <c r="W666" s="8">
        <f t="shared" ca="1" si="264"/>
        <v>60901.10439358939</v>
      </c>
      <c r="X666" s="8">
        <f t="shared" ca="1" si="276"/>
        <v>228138244.27826396</v>
      </c>
      <c r="Y666" s="22">
        <f t="shared" ca="1" si="265"/>
        <v>0.32630190874237885</v>
      </c>
      <c r="Z666" s="8">
        <f t="shared" ca="1" si="274"/>
        <v>980007.85372080479</v>
      </c>
      <c r="AA666" s="12">
        <f t="shared" ca="1" si="275"/>
        <v>1.1428281613311717</v>
      </c>
      <c r="AB666" s="158">
        <f t="shared" si="277"/>
        <v>298600</v>
      </c>
      <c r="AC666" s="160">
        <f t="shared" si="278"/>
        <v>1.0140000000000491E-2</v>
      </c>
      <c r="AD666" s="162">
        <f t="shared" ca="1" si="279"/>
        <v>0.81638862435373794</v>
      </c>
      <c r="AE666" s="162">
        <f t="shared" ca="1" si="280"/>
        <v>0.69159025513023908</v>
      </c>
      <c r="AF666" s="85">
        <v>5.9045630828764774E-4</v>
      </c>
      <c r="AG666" s="85">
        <v>8.7602151459010812E-3</v>
      </c>
      <c r="AH666" s="85">
        <v>6.1719614640801243E-4</v>
      </c>
    </row>
    <row r="667" spans="1:34">
      <c r="A667" s="7">
        <f t="shared" si="257"/>
        <v>44574</v>
      </c>
      <c r="B667" s="8">
        <f t="shared" ca="1" si="266"/>
        <v>32269645.61346934</v>
      </c>
      <c r="C667" s="144">
        <f t="shared" si="258"/>
        <v>0</v>
      </c>
      <c r="D667" s="136"/>
      <c r="E667" s="136"/>
      <c r="F667" s="78">
        <f ca="1">IF(AD666&gt;1,0,IF(AE666&gt;=1,U$2,T$2))</f>
        <v>0.6</v>
      </c>
      <c r="G667" s="29">
        <f t="shared" ca="1" si="259"/>
        <v>137498.53202369637</v>
      </c>
      <c r="H667" s="8">
        <f t="shared" ca="1" si="267"/>
        <v>976239.5773682443</v>
      </c>
      <c r="I667" s="8">
        <f t="shared" ca="1" si="268"/>
        <v>229114483.85563222</v>
      </c>
      <c r="J667" s="8">
        <f t="shared" ca="1" si="269"/>
        <v>8046.8771888773144</v>
      </c>
      <c r="K667" s="12">
        <f t="shared" ca="1" si="270"/>
        <v>0.81575477185594714</v>
      </c>
      <c r="L667" s="48"/>
      <c r="M667" s="38">
        <f ca="1">IF(AND(I$2&gt;0,R660&lt;F660-0.06),0,IF(AND(N667&gt;=L$9,I$2&gt;0),0,IF(OR(AND(N667&gt;=C$1,N667&lt;D$1),N667&gt;=E$1),0,1)))</f>
        <v>0</v>
      </c>
      <c r="N667" s="185">
        <f t="shared" si="256"/>
        <v>44574</v>
      </c>
      <c r="O667" s="11">
        <f t="shared" ca="1" si="260"/>
        <v>0.67386612898715359</v>
      </c>
      <c r="P667" s="11" t="str">
        <f t="shared" si="261"/>
        <v/>
      </c>
      <c r="Q667" s="11">
        <f t="shared" ca="1" si="271"/>
        <v>1</v>
      </c>
      <c r="R667" s="32">
        <f t="shared" ca="1" si="272"/>
        <v>4.6507532912667708E-3</v>
      </c>
      <c r="S667" s="32">
        <v>4.9369393181389223E-4</v>
      </c>
      <c r="T667" s="32">
        <f t="shared" ca="1" si="262"/>
        <v>2.8712928746124832E-3</v>
      </c>
      <c r="U667" s="32">
        <f t="shared" si="263"/>
        <v>0.14084507042253522</v>
      </c>
      <c r="V667" s="32">
        <f t="shared" si="273"/>
        <v>1</v>
      </c>
      <c r="W667" s="8">
        <f t="shared" ca="1" si="264"/>
        <v>60614.005063306766</v>
      </c>
      <c r="X667" s="8">
        <f t="shared" ca="1" si="276"/>
        <v>228198858.28332725</v>
      </c>
      <c r="Y667" s="22">
        <f t="shared" ca="1" si="265"/>
        <v>0.32613387101284641</v>
      </c>
      <c r="Z667" s="8">
        <f t="shared" ca="1" si="274"/>
        <v>976239.5773682443</v>
      </c>
      <c r="AA667" s="12">
        <f t="shared" ca="1" si="275"/>
        <v>1.1428281613311717</v>
      </c>
      <c r="AB667" s="158">
        <f t="shared" si="277"/>
        <v>298900</v>
      </c>
      <c r="AC667" s="160">
        <f t="shared" si="278"/>
        <v>1.011000000000049E-2</v>
      </c>
      <c r="AD667" s="162">
        <f t="shared" ca="1" si="279"/>
        <v>0.81596574437202629</v>
      </c>
      <c r="AE667" s="162">
        <f t="shared" ca="1" si="280"/>
        <v>0.69159025513023908</v>
      </c>
      <c r="AF667" s="85">
        <v>5.9042725694749283E-4</v>
      </c>
      <c r="AG667" s="85">
        <v>8.7575449247187243E-3</v>
      </c>
      <c r="AH667" s="85">
        <v>6.1717116148516423E-4</v>
      </c>
    </row>
    <row r="668" spans="1:34">
      <c r="A668" s="7">
        <f t="shared" si="257"/>
        <v>44575</v>
      </c>
      <c r="B668" s="8">
        <f t="shared" ca="1" si="266"/>
        <v>32277657.40515659</v>
      </c>
      <c r="C668" s="144">
        <f t="shared" si="258"/>
        <v>0</v>
      </c>
      <c r="D668" s="136"/>
      <c r="E668" s="136"/>
      <c r="F668" s="78">
        <f ca="1">IF(AD667&gt;1,S$2,T$2)</f>
        <v>0.6</v>
      </c>
      <c r="G668" s="29">
        <f t="shared" ca="1" si="259"/>
        <v>136973.13989921432</v>
      </c>
      <c r="H668" s="8">
        <f t="shared" ca="1" si="267"/>
        <v>972509.29328442167</v>
      </c>
      <c r="I668" s="8">
        <f t="shared" ca="1" si="268"/>
        <v>229171367.5766117</v>
      </c>
      <c r="J668" s="8">
        <f t="shared" ca="1" si="269"/>
        <v>8011.7916872512924</v>
      </c>
      <c r="K668" s="12">
        <f t="shared" ca="1" si="270"/>
        <v>0.81533467753211597</v>
      </c>
      <c r="L668" s="48"/>
      <c r="M668" s="39">
        <f ca="1">IF(AND(I$2&gt;0,R661&lt;F661-0.1),0,IF(AND(N668&gt;=L$10,I$2&gt;0),0,IF(OR(AND(N668&gt;=C$1,N668&lt;D$1),N668&gt;=E$1),0,1)))</f>
        <v>0</v>
      </c>
      <c r="N668" s="185">
        <f t="shared" si="256"/>
        <v>44575</v>
      </c>
      <c r="O668" s="11">
        <f t="shared" ca="1" si="260"/>
        <v>0.67403343404885796</v>
      </c>
      <c r="P668" s="11" t="str">
        <f t="shared" si="261"/>
        <v/>
      </c>
      <c r="Q668" s="11">
        <f t="shared" ca="1" si="271"/>
        <v>1</v>
      </c>
      <c r="R668" s="32">
        <f t="shared" ca="1" si="272"/>
        <v>4.6146031089042356E-3</v>
      </c>
      <c r="S668" s="32">
        <v>4.936839891561697E-4</v>
      </c>
      <c r="T668" s="32">
        <f t="shared" ca="1" si="262"/>
        <v>2.8603214508365342E-3</v>
      </c>
      <c r="U668" s="32">
        <f t="shared" si="263"/>
        <v>0.14084507042253522</v>
      </c>
      <c r="V668" s="32">
        <f t="shared" si="273"/>
        <v>1</v>
      </c>
      <c r="W668" s="8">
        <f t="shared" ca="1" si="264"/>
        <v>60329.732262886493</v>
      </c>
      <c r="X668" s="8">
        <f t="shared" ca="1" si="276"/>
        <v>228259188.01559013</v>
      </c>
      <c r="Y668" s="22">
        <f t="shared" ca="1" si="265"/>
        <v>0.32596656595114204</v>
      </c>
      <c r="Z668" s="8">
        <f t="shared" ca="1" si="274"/>
        <v>972509.29328442167</v>
      </c>
      <c r="AA668" s="12">
        <f t="shared" ca="1" si="275"/>
        <v>1.1428281613311717</v>
      </c>
      <c r="AB668" s="158">
        <f t="shared" si="277"/>
        <v>299200</v>
      </c>
      <c r="AC668" s="160">
        <f t="shared" si="278"/>
        <v>1.008000000000049E-2</v>
      </c>
      <c r="AD668" s="162">
        <f t="shared" ca="1" si="279"/>
        <v>0.8155447246940315</v>
      </c>
      <c r="AE668" s="162">
        <f t="shared" ca="1" si="280"/>
        <v>0.69159025513023908</v>
      </c>
      <c r="AF668" s="85">
        <v>5.9039821296987633E-4</v>
      </c>
      <c r="AG668" s="85">
        <v>8.7548799763726929E-3</v>
      </c>
      <c r="AH668" s="85">
        <v>6.1714618189824945E-4</v>
      </c>
    </row>
    <row r="669" spans="1:34">
      <c r="A669" s="7">
        <f t="shared" si="257"/>
        <v>44576</v>
      </c>
      <c r="B669" s="8">
        <f t="shared" ca="1" si="266"/>
        <v>32285634.473074466</v>
      </c>
      <c r="C669" s="144">
        <f t="shared" si="258"/>
        <v>0</v>
      </c>
      <c r="D669" s="136"/>
      <c r="E669" s="136"/>
      <c r="F669" s="78">
        <f ca="1">IF(AD668&gt;1,0,IF(AE668&gt;=1,U$2,T$2))</f>
        <v>0.6</v>
      </c>
      <c r="G669" s="29">
        <f t="shared" ca="1" si="259"/>
        <v>136453.06242795306</v>
      </c>
      <c r="H669" s="8">
        <f t="shared" ca="1" si="267"/>
        <v>968816.74323846668</v>
      </c>
      <c r="I669" s="8">
        <f t="shared" ca="1" si="268"/>
        <v>229228004.75882864</v>
      </c>
      <c r="J669" s="8">
        <f t="shared" ca="1" si="269"/>
        <v>7977.0679178776663</v>
      </c>
      <c r="K669" s="12">
        <f t="shared" ca="1" si="270"/>
        <v>0.81491641487785516</v>
      </c>
      <c r="L669" s="48"/>
      <c r="M669" s="47">
        <f ca="1">IF(AND(I$2&gt;0,R662&lt;F662-0.12),0,IF(AND(N669&gt;=L$4,I$2&gt;0),0,IF(OR(AND(N669&gt;=C$1,N669&lt;D$1),N669&gt;=E$1),0,1)))</f>
        <v>0</v>
      </c>
      <c r="N669" s="185">
        <f t="shared" si="256"/>
        <v>44576</v>
      </c>
      <c r="O669" s="11">
        <f t="shared" ca="1" si="260"/>
        <v>0.67420001399655483</v>
      </c>
      <c r="P669" s="11" t="str">
        <f t="shared" si="261"/>
        <v/>
      </c>
      <c r="Q669" s="11">
        <f t="shared" ca="1" si="271"/>
        <v>1</v>
      </c>
      <c r="R669" s="32">
        <f t="shared" ca="1" si="272"/>
        <v>4.5788089395692655E-3</v>
      </c>
      <c r="S669" s="32">
        <v>4.9367404797662597E-4</v>
      </c>
      <c r="T669" s="32">
        <f t="shared" ca="1" si="262"/>
        <v>2.8494610095249019E-3</v>
      </c>
      <c r="U669" s="32">
        <f t="shared" si="263"/>
        <v>0.14084507042253522</v>
      </c>
      <c r="V669" s="32">
        <f t="shared" si="273"/>
        <v>1</v>
      </c>
      <c r="W669" s="8">
        <f t="shared" ca="1" si="264"/>
        <v>60048.270715270795</v>
      </c>
      <c r="X669" s="8">
        <f t="shared" ca="1" si="276"/>
        <v>228319236.2863054</v>
      </c>
      <c r="Y669" s="22">
        <f t="shared" ca="1" si="265"/>
        <v>0.32579998600344517</v>
      </c>
      <c r="Z669" s="8">
        <f t="shared" ca="1" si="274"/>
        <v>968816.74323846668</v>
      </c>
      <c r="AA669" s="12">
        <f t="shared" ca="1" si="275"/>
        <v>1.1428281613311717</v>
      </c>
      <c r="AB669" s="158">
        <f t="shared" si="277"/>
        <v>299500</v>
      </c>
      <c r="AC669" s="160">
        <f t="shared" si="278"/>
        <v>1.0050000000000489E-2</v>
      </c>
      <c r="AD669" s="162">
        <f t="shared" ca="1" si="279"/>
        <v>0.81512554620498556</v>
      </c>
      <c r="AE669" s="162">
        <f t="shared" ca="1" si="280"/>
        <v>0.69159025513023908</v>
      </c>
      <c r="AF669" s="85">
        <v>5.9036917635190225E-4</v>
      </c>
      <c r="AG669" s="85">
        <v>8.7522202854019657E-3</v>
      </c>
      <c r="AH669" s="85">
        <v>6.1712120764550831E-4</v>
      </c>
    </row>
    <row r="670" spans="1:34">
      <c r="A670" s="7">
        <f t="shared" si="257"/>
        <v>44577</v>
      </c>
      <c r="B670" s="8">
        <f t="shared" ca="1" si="266"/>
        <v>32293577.17596253</v>
      </c>
      <c r="C670" s="144">
        <f t="shared" si="258"/>
        <v>0</v>
      </c>
      <c r="D670" s="136"/>
      <c r="E670" s="136"/>
      <c r="F670" s="78">
        <f ca="1">IF(AD669&gt;1,0,IF(AE669&gt;=1,U$2,T$2))</f>
        <v>0.6</v>
      </c>
      <c r="G670" s="29">
        <f t="shared" ca="1" si="259"/>
        <v>135938.26239837299</v>
      </c>
      <c r="H670" s="8">
        <f t="shared" ca="1" si="267"/>
        <v>965161.66302844812</v>
      </c>
      <c r="I670" s="8">
        <f t="shared" ca="1" si="268"/>
        <v>229284397.94933391</v>
      </c>
      <c r="J670" s="8">
        <f t="shared" ca="1" si="269"/>
        <v>7942.7028880636899</v>
      </c>
      <c r="K670" s="12">
        <f t="shared" ca="1" si="270"/>
        <v>0.81449996500861288</v>
      </c>
      <c r="L670" s="48"/>
      <c r="M670" s="46">
        <f ca="1">IF(AND(I$2&gt;0,R663&lt;F663-0.12),0,IF(AND(N670&gt;=L$5,I$2&gt;0),0,IF(OR(AND(N670&gt;=C$1,N670&lt;D$1),N670&gt;=E$1),0,1)))</f>
        <v>0</v>
      </c>
      <c r="N670" s="185">
        <f t="shared" si="256"/>
        <v>44577</v>
      </c>
      <c r="O670" s="11">
        <f t="shared" ca="1" si="260"/>
        <v>0.6743658763215703</v>
      </c>
      <c r="P670" s="11" t="str">
        <f t="shared" si="261"/>
        <v/>
      </c>
      <c r="Q670" s="11">
        <f t="shared" ca="1" si="271"/>
        <v>1</v>
      </c>
      <c r="R670" s="32">
        <f t="shared" ca="1" si="272"/>
        <v>4.5433668753561167E-3</v>
      </c>
      <c r="S670" s="32">
        <v>4.9366410827494662E-4</v>
      </c>
      <c r="T670" s="32">
        <f t="shared" ca="1" si="262"/>
        <v>2.8387107736130828E-3</v>
      </c>
      <c r="U670" s="32">
        <f t="shared" si="263"/>
        <v>0.14084507042253522</v>
      </c>
      <c r="V670" s="32">
        <f t="shared" si="273"/>
        <v>1</v>
      </c>
      <c r="W670" s="8">
        <f t="shared" ca="1" si="264"/>
        <v>59769.604550541604</v>
      </c>
      <c r="X670" s="8">
        <f t="shared" ca="1" si="276"/>
        <v>228379005.89085594</v>
      </c>
      <c r="Y670" s="22">
        <f t="shared" ca="1" si="265"/>
        <v>0.3256341236784297</v>
      </c>
      <c r="Z670" s="8">
        <f t="shared" ca="1" si="274"/>
        <v>965161.66302844812</v>
      </c>
      <c r="AA670" s="12">
        <f t="shared" ca="1" si="275"/>
        <v>1.1428281613311717</v>
      </c>
      <c r="AB670" s="158">
        <f t="shared" si="277"/>
        <v>299800</v>
      </c>
      <c r="AC670" s="160">
        <f t="shared" si="278"/>
        <v>1.0020000000000489E-2</v>
      </c>
      <c r="AD670" s="162">
        <f t="shared" ca="1" si="279"/>
        <v>0.81470818994323402</v>
      </c>
      <c r="AE670" s="162">
        <f t="shared" ca="1" si="280"/>
        <v>0.69159025513023908</v>
      </c>
      <c r="AF670" s="85">
        <v>5.9034014709067608E-4</v>
      </c>
      <c r="AG670" s="85">
        <v>8.7495658364083028E-3</v>
      </c>
      <c r="AH670" s="85">
        <v>6.1709623872518201E-4</v>
      </c>
    </row>
    <row r="671" spans="1:34">
      <c r="A671" s="7">
        <f t="shared" si="257"/>
        <v>44578</v>
      </c>
      <c r="B671" s="8">
        <f t="shared" ca="1" si="266"/>
        <v>32301485.869531587</v>
      </c>
      <c r="C671" s="144">
        <f t="shared" si="258"/>
        <v>0</v>
      </c>
      <c r="D671" s="136"/>
      <c r="E671" s="136"/>
      <c r="F671" s="78">
        <f ca="1">IF(AD670&gt;1,S$2,T$2)</f>
        <v>0.6</v>
      </c>
      <c r="G671" s="29">
        <f t="shared" ca="1" si="259"/>
        <v>135428.70180538247</v>
      </c>
      <c r="H671" s="8">
        <f t="shared" ca="1" si="267"/>
        <v>961543.78281821543</v>
      </c>
      <c r="I671" s="8">
        <f t="shared" ca="1" si="268"/>
        <v>229340549.67367423</v>
      </c>
      <c r="J671" s="8">
        <f t="shared" ca="1" si="269"/>
        <v>7908.6935690576029</v>
      </c>
      <c r="K671" s="12">
        <f t="shared" ca="1" si="270"/>
        <v>0.81408530919607425</v>
      </c>
      <c r="L671" s="48"/>
      <c r="M671" s="38">
        <f ca="1">IF(AND(I$2&gt;0,R664&lt;F664),0,IF(AND(N671&gt;=L$6,I$2&gt;0),0,IF(OR(AND(N671&gt;=C$1,N671&lt;D$1),N671&gt;=E$1),0,1)))</f>
        <v>0</v>
      </c>
      <c r="N671" s="185">
        <f t="shared" si="256"/>
        <v>44578</v>
      </c>
      <c r="O671" s="11">
        <f t="shared" ca="1" si="260"/>
        <v>0.67453102845198298</v>
      </c>
      <c r="P671" s="11" t="str">
        <f t="shared" si="261"/>
        <v/>
      </c>
      <c r="Q671" s="11">
        <f t="shared" ca="1" si="271"/>
        <v>1</v>
      </c>
      <c r="R671" s="32">
        <f t="shared" ca="1" si="272"/>
        <v>4.5082730124486404E-3</v>
      </c>
      <c r="S671" s="32">
        <v>4.9365417005081691E-4</v>
      </c>
      <c r="T671" s="32">
        <f t="shared" ca="1" si="262"/>
        <v>2.8280699494653396E-3</v>
      </c>
      <c r="U671" s="32">
        <f t="shared" si="263"/>
        <v>0.14084507042253522</v>
      </c>
      <c r="V671" s="32">
        <f t="shared" si="273"/>
        <v>1</v>
      </c>
      <c r="W671" s="8">
        <f t="shared" ca="1" si="264"/>
        <v>59493.717334018671</v>
      </c>
      <c r="X671" s="8">
        <f t="shared" ca="1" si="276"/>
        <v>228438499.60818997</v>
      </c>
      <c r="Y671" s="22">
        <f t="shared" ca="1" si="265"/>
        <v>0.32546897154801702</v>
      </c>
      <c r="Z671" s="8">
        <f t="shared" ca="1" si="274"/>
        <v>961543.78281821543</v>
      </c>
      <c r="AA671" s="12">
        <f t="shared" ca="1" si="275"/>
        <v>1.1428281613311717</v>
      </c>
      <c r="AB671" s="158">
        <f t="shared" si="277"/>
        <v>300100</v>
      </c>
      <c r="AC671" s="160">
        <f t="shared" si="278"/>
        <v>9.9900000000004881E-3</v>
      </c>
      <c r="AD671" s="162">
        <f t="shared" ca="1" si="279"/>
        <v>0.81429263710234356</v>
      </c>
      <c r="AE671" s="162">
        <f t="shared" ca="1" si="280"/>
        <v>0.69159025513023908</v>
      </c>
      <c r="AF671" s="85">
        <v>5.9031112518330442E-4</v>
      </c>
      <c r="AG671" s="85">
        <v>8.7469166140559263E-3</v>
      </c>
      <c r="AH671" s="85">
        <v>6.1707127513551286E-4</v>
      </c>
    </row>
    <row r="672" spans="1:34">
      <c r="A672" s="7">
        <f t="shared" si="257"/>
        <v>44579</v>
      </c>
      <c r="B672" s="8">
        <f t="shared" ca="1" si="266"/>
        <v>32309360.90643039</v>
      </c>
      <c r="C672" s="144">
        <f t="shared" si="258"/>
        <v>0</v>
      </c>
      <c r="D672" s="136"/>
      <c r="E672" s="136"/>
      <c r="F672" s="78">
        <f ca="1">IF(AD671&gt;1,0,IF(AE671&gt;=1,U$2,T$2))</f>
        <v>0.6</v>
      </c>
      <c r="G672" s="29">
        <f t="shared" ca="1" si="259"/>
        <v>134924.34189657832</v>
      </c>
      <c r="H672" s="8">
        <f t="shared" ca="1" si="267"/>
        <v>957962.82746570604</v>
      </c>
      <c r="I672" s="8">
        <f t="shared" ca="1" si="268"/>
        <v>229396462.43565574</v>
      </c>
      <c r="J672" s="8">
        <f t="shared" ca="1" si="269"/>
        <v>7875.0368988041228</v>
      </c>
      <c r="K672" s="12">
        <f t="shared" ca="1" si="270"/>
        <v>0.81367242887004254</v>
      </c>
      <c r="L672" s="48"/>
      <c r="M672" s="38">
        <f ca="1">IF(AND(I$2&gt;0,R665&lt;F665-0.02),0,IF(AND(N672&gt;=L$7,I$2&gt;0),0,IF(OR(AND(N672&gt;=C$1,N672&lt;D$1),N672&gt;=E$1),0,1)))</f>
        <v>0</v>
      </c>
      <c r="N672" s="185">
        <f t="shared" si="256"/>
        <v>44579</v>
      </c>
      <c r="O672" s="11">
        <f t="shared" ca="1" si="260"/>
        <v>0.67469547775192862</v>
      </c>
      <c r="P672" s="11" t="str">
        <f t="shared" si="261"/>
        <v/>
      </c>
      <c r="Q672" s="11">
        <f t="shared" ca="1" si="271"/>
        <v>1</v>
      </c>
      <c r="R672" s="32">
        <f t="shared" ca="1" si="272"/>
        <v>4.473523453029247E-3</v>
      </c>
      <c r="S672" s="32">
        <v>4.9364423330392209E-4</v>
      </c>
      <c r="T672" s="32">
        <f t="shared" ca="1" si="262"/>
        <v>2.8175377278403121E-3</v>
      </c>
      <c r="U672" s="32">
        <f t="shared" si="263"/>
        <v>0.14084507042253522</v>
      </c>
      <c r="V672" s="32">
        <f t="shared" si="273"/>
        <v>1</v>
      </c>
      <c r="W672" s="8">
        <f t="shared" ca="1" si="264"/>
        <v>59220.59209372347</v>
      </c>
      <c r="X672" s="8">
        <f t="shared" ca="1" si="276"/>
        <v>228497720.20028371</v>
      </c>
      <c r="Y672" s="22">
        <f t="shared" ca="1" si="265"/>
        <v>0.32530452224807138</v>
      </c>
      <c r="Z672" s="8">
        <f t="shared" ca="1" si="274"/>
        <v>957962.82746570604</v>
      </c>
      <c r="AA672" s="12">
        <f t="shared" ca="1" si="275"/>
        <v>1.1428281613311717</v>
      </c>
      <c r="AB672" s="158">
        <f t="shared" si="277"/>
        <v>300400</v>
      </c>
      <c r="AC672" s="160">
        <f t="shared" si="278"/>
        <v>9.9600000000004876E-3</v>
      </c>
      <c r="AD672" s="162">
        <f t="shared" ca="1" si="279"/>
        <v>0.81387886903305839</v>
      </c>
      <c r="AE672" s="162">
        <f t="shared" ca="1" si="280"/>
        <v>0.69159025513023908</v>
      </c>
      <c r="AF672" s="85">
        <v>5.9028211062689569E-4</v>
      </c>
      <c r="AG672" s="85">
        <v>8.7442726030711928E-3</v>
      </c>
      <c r="AH672" s="85">
        <v>6.1704631687474346E-4</v>
      </c>
    </row>
    <row r="673" spans="1:34">
      <c r="A673" s="7">
        <f t="shared" si="257"/>
        <v>44580</v>
      </c>
      <c r="B673" s="8">
        <f t="shared" ca="1" si="266"/>
        <v>32317202.636215009</v>
      </c>
      <c r="C673" s="144">
        <f t="shared" si="258"/>
        <v>0</v>
      </c>
      <c r="D673" s="136"/>
      <c r="E673" s="136"/>
      <c r="F673" s="78">
        <f ca="1">IF(AD672&gt;1,S$2,T$2)</f>
        <v>0.6</v>
      </c>
      <c r="G673" s="29">
        <f t="shared" ca="1" si="259"/>
        <v>134425.14321729369</v>
      </c>
      <c r="H673" s="8">
        <f t="shared" ca="1" si="267"/>
        <v>954418.51684278506</v>
      </c>
      <c r="I673" s="8">
        <f t="shared" ca="1" si="268"/>
        <v>229452138.71712655</v>
      </c>
      <c r="J673" s="8">
        <f t="shared" ca="1" si="269"/>
        <v>7841.7297846200663</v>
      </c>
      <c r="K673" s="12">
        <f t="shared" ca="1" si="270"/>
        <v>0.81326130562017851</v>
      </c>
      <c r="L673" s="48"/>
      <c r="M673" s="38">
        <f ca="1">IF(AND(I$2&gt;0,R666&lt;F666-0.04),0,IF(AND(N673&gt;=L$8,I$2&gt;0),0,IF(OR(AND(N673&gt;=C$1,N673&lt;D$1),N673&gt;=E$1),0,1)))</f>
        <v>0</v>
      </c>
      <c r="N673" s="185">
        <f t="shared" si="256"/>
        <v>44580</v>
      </c>
      <c r="O673" s="11">
        <f t="shared" ca="1" si="260"/>
        <v>0.67485923152096039</v>
      </c>
      <c r="P673" s="11" t="str">
        <f t="shared" si="261"/>
        <v/>
      </c>
      <c r="Q673" s="11">
        <f t="shared" ca="1" si="271"/>
        <v>1</v>
      </c>
      <c r="R673" s="32">
        <f t="shared" ca="1" si="272"/>
        <v>4.439114307109384E-3</v>
      </c>
      <c r="S673" s="32">
        <v>4.9363429803394774E-4</v>
      </c>
      <c r="T673" s="32">
        <f t="shared" ca="1" si="262"/>
        <v>2.8071132848317207E-3</v>
      </c>
      <c r="U673" s="32">
        <f t="shared" si="263"/>
        <v>0.14084507042253522</v>
      </c>
      <c r="V673" s="32">
        <f t="shared" si="273"/>
        <v>1</v>
      </c>
      <c r="W673" s="8">
        <f t="shared" ca="1" si="264"/>
        <v>58950.211347210963</v>
      </c>
      <c r="X673" s="8">
        <f t="shared" ca="1" si="276"/>
        <v>228556670.41163093</v>
      </c>
      <c r="Y673" s="22">
        <f t="shared" ca="1" si="265"/>
        <v>0.32514076847903961</v>
      </c>
      <c r="Z673" s="8">
        <f t="shared" ca="1" si="274"/>
        <v>954418.51684278506</v>
      </c>
      <c r="AA673" s="12">
        <f t="shared" ca="1" si="275"/>
        <v>1.1428281613311717</v>
      </c>
      <c r="AB673" s="158">
        <f t="shared" si="277"/>
        <v>300700</v>
      </c>
      <c r="AC673" s="160">
        <f t="shared" si="278"/>
        <v>9.930000000000487E-3</v>
      </c>
      <c r="AD673" s="162">
        <f t="shared" ca="1" si="279"/>
        <v>0.81346686724511053</v>
      </c>
      <c r="AE673" s="162">
        <f t="shared" ca="1" si="280"/>
        <v>0.69159025513023908</v>
      </c>
      <c r="AF673" s="85">
        <v>5.9025310341856028E-4</v>
      </c>
      <c r="AG673" s="85">
        <v>8.7416337882422687E-3</v>
      </c>
      <c r="AH673" s="85">
        <v>6.1702136394111763E-4</v>
      </c>
    </row>
    <row r="674" spans="1:34">
      <c r="A674" s="7">
        <f t="shared" si="257"/>
        <v>44581</v>
      </c>
      <c r="B674" s="8">
        <f t="shared" ca="1" si="266"/>
        <v>32325011.405320801</v>
      </c>
      <c r="C674" s="144">
        <f t="shared" si="258"/>
        <v>0</v>
      </c>
      <c r="D674" s="136"/>
      <c r="E674" s="136"/>
      <c r="F674" s="78">
        <f ca="1">IF(AD673&gt;1,0,IF(AE673&gt;=1,U$2,T$2))</f>
        <v>0.6</v>
      </c>
      <c r="G674" s="29">
        <f t="shared" ca="1" si="259"/>
        <v>133931.06565446354</v>
      </c>
      <c r="H674" s="8">
        <f t="shared" ca="1" si="267"/>
        <v>950910.5661466911</v>
      </c>
      <c r="I674" s="8">
        <f t="shared" ca="1" si="268"/>
        <v>229507580.97777766</v>
      </c>
      <c r="J674" s="8">
        <f t="shared" ca="1" si="269"/>
        <v>7808.7691057911252</v>
      </c>
      <c r="K674" s="12">
        <f t="shared" ca="1" si="270"/>
        <v>0.81285192119759908</v>
      </c>
      <c r="L674" s="48"/>
      <c r="M674" s="38">
        <f ca="1">IF(AND(I$2&gt;0,R667&lt;F667-0.06),0,IF(AND(N674&gt;=L$9,I$2&gt;0),0,IF(OR(AND(N674&gt;=C$1,N674&lt;D$1),N674&gt;=E$1),0,1)))</f>
        <v>0</v>
      </c>
      <c r="N674" s="185">
        <f t="shared" si="256"/>
        <v>44581</v>
      </c>
      <c r="O674" s="11">
        <f t="shared" ca="1" si="260"/>
        <v>0.67502229699346372</v>
      </c>
      <c r="P674" s="11" t="str">
        <f t="shared" si="261"/>
        <v/>
      </c>
      <c r="Q674" s="11">
        <f t="shared" ca="1" si="271"/>
        <v>1</v>
      </c>
      <c r="R674" s="32">
        <f t="shared" ca="1" si="272"/>
        <v>4.405041694283237E-3</v>
      </c>
      <c r="S674" s="32">
        <v>4.9362436424057934E-4</v>
      </c>
      <c r="T674" s="32">
        <f t="shared" ca="1" si="262"/>
        <v>2.7967957827843854E-3</v>
      </c>
      <c r="U674" s="32">
        <f t="shared" si="263"/>
        <v>0.14084507042253522</v>
      </c>
      <c r="V674" s="32">
        <f t="shared" si="273"/>
        <v>1</v>
      </c>
      <c r="W674" s="8">
        <f t="shared" ca="1" si="264"/>
        <v>58682.557127771579</v>
      </c>
      <c r="X674" s="8">
        <f t="shared" ca="1" si="276"/>
        <v>228615352.9687587</v>
      </c>
      <c r="Y674" s="22">
        <f t="shared" ca="1" si="265"/>
        <v>0.32497770300653628</v>
      </c>
      <c r="Z674" s="8">
        <f t="shared" ca="1" si="274"/>
        <v>950910.5661466911</v>
      </c>
      <c r="AA674" s="12">
        <f t="shared" ca="1" si="275"/>
        <v>1.1428281613311717</v>
      </c>
      <c r="AB674" s="158">
        <f t="shared" si="277"/>
        <v>301000</v>
      </c>
      <c r="AC674" s="160">
        <f t="shared" si="278"/>
        <v>9.9000000000004865E-3</v>
      </c>
      <c r="AD674" s="162">
        <f t="shared" ca="1" si="279"/>
        <v>0.8130566134088888</v>
      </c>
      <c r="AE674" s="162">
        <f t="shared" ca="1" si="280"/>
        <v>0.69159025513023908</v>
      </c>
      <c r="AF674" s="85">
        <v>5.9022410355540989E-4</v>
      </c>
      <c r="AG674" s="85">
        <v>8.7390001544188044E-3</v>
      </c>
      <c r="AH674" s="85">
        <v>6.1699641633287971E-4</v>
      </c>
    </row>
    <row r="675" spans="1:34">
      <c r="A675" s="7">
        <f t="shared" si="257"/>
        <v>44582</v>
      </c>
      <c r="B675" s="8">
        <f t="shared" ca="1" si="266"/>
        <v>32332787.557036892</v>
      </c>
      <c r="C675" s="144">
        <f t="shared" si="258"/>
        <v>0</v>
      </c>
      <c r="D675" s="136"/>
      <c r="E675" s="136"/>
      <c r="F675" s="78">
        <f ca="1">IF(AD674&gt;1,S$2,T$2)</f>
        <v>0.6</v>
      </c>
      <c r="G675" s="29">
        <f t="shared" ca="1" si="259"/>
        <v>133442.06847931902</v>
      </c>
      <c r="H675" s="8">
        <f t="shared" ca="1" si="267"/>
        <v>947438.68620316486</v>
      </c>
      <c r="I675" s="8">
        <f t="shared" ca="1" si="268"/>
        <v>229562791.65496191</v>
      </c>
      <c r="J675" s="8">
        <f t="shared" ca="1" si="269"/>
        <v>7776.1517160908907</v>
      </c>
      <c r="K675" s="12">
        <f t="shared" ca="1" si="270"/>
        <v>0.81244425751634064</v>
      </c>
      <c r="L675" s="48"/>
      <c r="M675" s="39">
        <f ca="1">IF(AND(I$2&gt;0,R668&lt;F668-0.1),0,IF(AND(N675&gt;=L$10,I$2&gt;0),0,IF(OR(AND(N675&gt;=C$1,N675&lt;D$1),N675&gt;=E$1),0,1)))</f>
        <v>0</v>
      </c>
      <c r="N675" s="185">
        <f t="shared" si="256"/>
        <v>44582</v>
      </c>
      <c r="O675" s="11">
        <f t="shared" ca="1" si="260"/>
        <v>0.67518468133812326</v>
      </c>
      <c r="P675" s="11" t="str">
        <f t="shared" si="261"/>
        <v/>
      </c>
      <c r="Q675" s="11">
        <f t="shared" ca="1" si="271"/>
        <v>1</v>
      </c>
      <c r="R675" s="32">
        <f t="shared" ca="1" si="272"/>
        <v>4.3713017454063844E-3</v>
      </c>
      <c r="S675" s="32">
        <v>4.9361443192350268E-4</v>
      </c>
      <c r="T675" s="32">
        <f t="shared" ca="1" si="262"/>
        <v>2.7865843711857791E-3</v>
      </c>
      <c r="U675" s="32">
        <f t="shared" si="263"/>
        <v>0.14084507042253522</v>
      </c>
      <c r="V675" s="32">
        <f t="shared" si="273"/>
        <v>1</v>
      </c>
      <c r="W675" s="8">
        <f t="shared" ca="1" si="264"/>
        <v>58417.611010006149</v>
      </c>
      <c r="X675" s="8">
        <f t="shared" ca="1" si="276"/>
        <v>228673770.57976872</v>
      </c>
      <c r="Y675" s="22">
        <f t="shared" ca="1" si="265"/>
        <v>0.32481531866187674</v>
      </c>
      <c r="Z675" s="8">
        <f t="shared" ca="1" si="274"/>
        <v>947438.68620316486</v>
      </c>
      <c r="AA675" s="12">
        <f t="shared" ca="1" si="275"/>
        <v>1.1428281613311717</v>
      </c>
      <c r="AB675" s="158">
        <f t="shared" si="277"/>
        <v>301300</v>
      </c>
      <c r="AC675" s="160">
        <f t="shared" si="278"/>
        <v>9.870000000000486E-3</v>
      </c>
      <c r="AD675" s="162">
        <f t="shared" ca="1" si="279"/>
        <v>0.81264808935696986</v>
      </c>
      <c r="AE675" s="162">
        <f t="shared" ca="1" si="280"/>
        <v>0.69159025513023908</v>
      </c>
      <c r="AF675" s="85">
        <v>5.9019511103455759E-4</v>
      </c>
      <c r="AG675" s="85">
        <v>8.7363716865116233E-3</v>
      </c>
      <c r="AH675" s="85">
        <v>6.1697147404827493E-4</v>
      </c>
    </row>
    <row r="676" spans="1:34">
      <c r="A676" s="7">
        <f t="shared" si="257"/>
        <v>44583</v>
      </c>
      <c r="B676" s="8">
        <f t="shared" ca="1" si="266"/>
        <v>32340531.431483116</v>
      </c>
      <c r="C676" s="144">
        <f t="shared" si="258"/>
        <v>0</v>
      </c>
      <c r="D676" s="136"/>
      <c r="E676" s="136"/>
      <c r="F676" s="78">
        <f ca="1">IF(AD675&gt;1,0,IF(AE675&gt;=1,U$2,T$2))</f>
        <v>0.6</v>
      </c>
      <c r="G676" s="29">
        <f t="shared" ca="1" si="259"/>
        <v>132958.11038892163</v>
      </c>
      <c r="H676" s="8">
        <f t="shared" ca="1" si="267"/>
        <v>944002.5837613435</v>
      </c>
      <c r="I676" s="8">
        <f t="shared" ca="1" si="268"/>
        <v>229617773.16353011</v>
      </c>
      <c r="J676" s="8">
        <f t="shared" ca="1" si="269"/>
        <v>7743.8744462232153</v>
      </c>
      <c r="K676" s="12">
        <f t="shared" ca="1" si="270"/>
        <v>0.81203829665469185</v>
      </c>
      <c r="L676" s="48"/>
      <c r="M676" s="47">
        <f ca="1">IF(AND(I$2&gt;0,R669&lt;F669-0.12),0,IF(AND(N676&gt;=L$4,I$2&gt;0),0,IF(OR(AND(N676&gt;=C$1,N676&lt;D$1),N676&gt;=E$1),0,1)))</f>
        <v>0</v>
      </c>
      <c r="N676" s="185">
        <f t="shared" si="256"/>
        <v>44583</v>
      </c>
      <c r="O676" s="11">
        <f t="shared" ca="1" si="260"/>
        <v>0.67534639165744148</v>
      </c>
      <c r="P676" s="11" t="str">
        <f t="shared" si="261"/>
        <v/>
      </c>
      <c r="Q676" s="11">
        <f t="shared" ca="1" si="271"/>
        <v>1</v>
      </c>
      <c r="R676" s="32">
        <f t="shared" ca="1" si="272"/>
        <v>4.3378906042011054E-3</v>
      </c>
      <c r="S676" s="32">
        <v>4.9360450108240368E-4</v>
      </c>
      <c r="T676" s="32">
        <f t="shared" ca="1" si="262"/>
        <v>2.7764781875333632E-3</v>
      </c>
      <c r="U676" s="32">
        <f t="shared" si="263"/>
        <v>0.14084507042253522</v>
      </c>
      <c r="V676" s="32">
        <f t="shared" si="273"/>
        <v>1</v>
      </c>
      <c r="W676" s="8">
        <f t="shared" ca="1" si="264"/>
        <v>58155.354134777328</v>
      </c>
      <c r="X676" s="8">
        <f t="shared" ca="1" si="276"/>
        <v>228731925.93390349</v>
      </c>
      <c r="Y676" s="22">
        <f t="shared" ca="1" si="265"/>
        <v>0.32465360834255852</v>
      </c>
      <c r="Z676" s="8">
        <f t="shared" ca="1" si="274"/>
        <v>944002.5837613435</v>
      </c>
      <c r="AA676" s="12">
        <f t="shared" ca="1" si="275"/>
        <v>1.1428281613311717</v>
      </c>
      <c r="AB676" s="158">
        <f t="shared" si="277"/>
        <v>301600</v>
      </c>
      <c r="AC676" s="160">
        <f t="shared" si="278"/>
        <v>9.8400000000004855E-3</v>
      </c>
      <c r="AD676" s="162">
        <f t="shared" ca="1" si="279"/>
        <v>0.8122412770855163</v>
      </c>
      <c r="AE676" s="162">
        <f t="shared" ca="1" si="280"/>
        <v>0.69159025513023908</v>
      </c>
      <c r="AF676" s="85">
        <v>5.9016612585311844E-4</v>
      </c>
      <c r="AG676" s="85">
        <v>8.7337483694923963E-3</v>
      </c>
      <c r="AH676" s="85">
        <v>6.1694653708554948E-4</v>
      </c>
    </row>
    <row r="677" spans="1:34">
      <c r="A677" s="7">
        <f t="shared" si="257"/>
        <v>44584</v>
      </c>
      <c r="B677" s="8">
        <f t="shared" ca="1" si="266"/>
        <v>32348243.365589306</v>
      </c>
      <c r="C677" s="144">
        <f t="shared" si="258"/>
        <v>0</v>
      </c>
      <c r="D677" s="136"/>
      <c r="E677" s="136"/>
      <c r="F677" s="78">
        <f ca="1">IF(AD676&gt;1,0,IF(AE676&gt;=1,U$2,T$2))</f>
        <v>0.6</v>
      </c>
      <c r="G677" s="29">
        <f t="shared" ca="1" si="259"/>
        <v>132479.14954655047</v>
      </c>
      <c r="H677" s="8">
        <f t="shared" ca="1" si="267"/>
        <v>940601.96178050828</v>
      </c>
      <c r="I677" s="8">
        <f t="shared" ca="1" si="268"/>
        <v>229672527.89568406</v>
      </c>
      <c r="J677" s="8">
        <f t="shared" ca="1" si="269"/>
        <v>7711.9341061890291</v>
      </c>
      <c r="K677" s="12">
        <f t="shared" ca="1" si="270"/>
        <v>0.81163402085639635</v>
      </c>
      <c r="L677" s="48"/>
      <c r="M677" s="46">
        <f ca="1">IF(AND(I$2&gt;0,R670&lt;F670-0.12),0,IF(AND(N677&gt;=L$5,I$2&gt;0),0,IF(OR(AND(N677&gt;=C$1,N677&lt;D$1),N677&gt;=E$1),0,1)))</f>
        <v>0</v>
      </c>
      <c r="N677" s="185">
        <f t="shared" ref="N677:N740" si="281">N676+1</f>
        <v>44584</v>
      </c>
      <c r="O677" s="11">
        <f t="shared" ca="1" si="260"/>
        <v>0.67550743498730603</v>
      </c>
      <c r="P677" s="11" t="str">
        <f t="shared" si="261"/>
        <v/>
      </c>
      <c r="Q677" s="11">
        <f t="shared" ca="1" si="271"/>
        <v>1</v>
      </c>
      <c r="R677" s="32">
        <f t="shared" ca="1" si="272"/>
        <v>4.304804428790077E-3</v>
      </c>
      <c r="S677" s="32">
        <v>4.9359457171696791E-4</v>
      </c>
      <c r="T677" s="32">
        <f t="shared" ca="1" si="262"/>
        <v>2.7664763581779655E-3</v>
      </c>
      <c r="U677" s="32">
        <f t="shared" si="263"/>
        <v>0.14084507042253522</v>
      </c>
      <c r="V677" s="32">
        <f t="shared" si="273"/>
        <v>1</v>
      </c>
      <c r="W677" s="8">
        <f t="shared" ca="1" si="264"/>
        <v>57895.767233541228</v>
      </c>
      <c r="X677" s="8">
        <f t="shared" ca="1" si="276"/>
        <v>228789821.70113704</v>
      </c>
      <c r="Y677" s="22">
        <f t="shared" ca="1" si="265"/>
        <v>0.32449256501269397</v>
      </c>
      <c r="Z677" s="8">
        <f t="shared" ca="1" si="274"/>
        <v>940601.96178050828</v>
      </c>
      <c r="AA677" s="12">
        <f t="shared" ca="1" si="275"/>
        <v>1.1428281613311717</v>
      </c>
      <c r="AB677" s="158">
        <f t="shared" si="277"/>
        <v>301900</v>
      </c>
      <c r="AC677" s="160">
        <f t="shared" si="278"/>
        <v>9.810000000000485E-3</v>
      </c>
      <c r="AD677" s="162">
        <f t="shared" ca="1" si="279"/>
        <v>0.81183615875554405</v>
      </c>
      <c r="AE677" s="162">
        <f t="shared" ca="1" si="280"/>
        <v>0.69159025513023908</v>
      </c>
      <c r="AF677" s="85">
        <v>5.9013714800820857E-4</v>
      </c>
      <c r="AG677" s="85">
        <v>8.7311301883933289E-3</v>
      </c>
      <c r="AH677" s="85">
        <v>6.1692160544295021E-4</v>
      </c>
    </row>
    <row r="678" spans="1:34">
      <c r="A678" s="7">
        <f t="shared" si="257"/>
        <v>44585</v>
      </c>
      <c r="B678" s="8">
        <f t="shared" ca="1" si="266"/>
        <v>32355923.693076886</v>
      </c>
      <c r="C678" s="144">
        <f t="shared" si="258"/>
        <v>0</v>
      </c>
      <c r="D678" s="136"/>
      <c r="E678" s="136"/>
      <c r="F678" s="78">
        <f ca="1">IF(AD677&gt;1,S$2,T$2)</f>
        <v>0.6</v>
      </c>
      <c r="G678" s="29">
        <f t="shared" ca="1" si="259"/>
        <v>132005.14362095442</v>
      </c>
      <c r="H678" s="8">
        <f t="shared" ca="1" si="267"/>
        <v>937236.51970877626</v>
      </c>
      <c r="I678" s="8">
        <f t="shared" ca="1" si="268"/>
        <v>229727058.22084588</v>
      </c>
      <c r="J678" s="8">
        <f t="shared" ca="1" si="269"/>
        <v>7680.3274875787565</v>
      </c>
      <c r="K678" s="12">
        <f t="shared" ca="1" si="270"/>
        <v>0.81123141253173492</v>
      </c>
      <c r="L678" s="48"/>
      <c r="M678" s="38">
        <f ca="1">IF(AND(I$2&gt;0,R671&lt;F671),0,IF(AND(N678&gt;=L$6,I$2&gt;0),0,IF(OR(AND(N678&gt;=C$1,N678&lt;D$1),N678&gt;=E$1),0,1)))</f>
        <v>0</v>
      </c>
      <c r="N678" s="185">
        <f t="shared" si="281"/>
        <v>44585</v>
      </c>
      <c r="O678" s="11">
        <f t="shared" ca="1" si="260"/>
        <v>0.67566781829660549</v>
      </c>
      <c r="P678" s="11" t="str">
        <f t="shared" si="261"/>
        <v/>
      </c>
      <c r="Q678" s="11">
        <f t="shared" ca="1" si="271"/>
        <v>1</v>
      </c>
      <c r="R678" s="32">
        <f t="shared" ca="1" si="272"/>
        <v>4.2720393931601529E-3</v>
      </c>
      <c r="S678" s="32">
        <v>4.9358464382688149E-4</v>
      </c>
      <c r="T678" s="32">
        <f t="shared" ca="1" si="262"/>
        <v>2.7565779991434594E-3</v>
      </c>
      <c r="U678" s="32">
        <f t="shared" si="263"/>
        <v>0.14084507042253522</v>
      </c>
      <c r="V678" s="32">
        <f t="shared" si="273"/>
        <v>1</v>
      </c>
      <c r="W678" s="8">
        <f t="shared" ca="1" si="264"/>
        <v>57638.830652063923</v>
      </c>
      <c r="X678" s="8">
        <f t="shared" ca="1" si="276"/>
        <v>228847460.53178909</v>
      </c>
      <c r="Y678" s="22">
        <f t="shared" ca="1" si="265"/>
        <v>0.32433218170339451</v>
      </c>
      <c r="Z678" s="8">
        <f t="shared" ca="1" si="274"/>
        <v>937236.51970877626</v>
      </c>
      <c r="AA678" s="12">
        <f t="shared" ca="1" si="275"/>
        <v>1.1428281613311717</v>
      </c>
      <c r="AB678" s="158">
        <f t="shared" si="277"/>
        <v>302200</v>
      </c>
      <c r="AC678" s="160">
        <f t="shared" si="278"/>
        <v>9.7800000000004845E-3</v>
      </c>
      <c r="AD678" s="162">
        <f t="shared" ca="1" si="279"/>
        <v>0.81143271669406558</v>
      </c>
      <c r="AE678" s="162">
        <f t="shared" ca="1" si="280"/>
        <v>0.69159025513023908</v>
      </c>
      <c r="AF678" s="85">
        <v>5.9010817749694617E-4</v>
      </c>
      <c r="AG678" s="85">
        <v>8.7285171283068477E-3</v>
      </c>
      <c r="AH678" s="85">
        <v>6.1689667911872471E-4</v>
      </c>
    </row>
    <row r="679" spans="1:34">
      <c r="A679" s="7">
        <f t="shared" si="257"/>
        <v>44586</v>
      </c>
      <c r="B679" s="8">
        <f t="shared" ca="1" si="266"/>
        <v>32363572.744442679</v>
      </c>
      <c r="C679" s="144">
        <f t="shared" si="258"/>
        <v>0</v>
      </c>
      <c r="D679" s="136"/>
      <c r="E679" s="136"/>
      <c r="F679" s="78">
        <f ca="1">IF(AD678&gt;1,0,IF(AE678&gt;=1,U$2,T$2))</f>
        <v>0.6</v>
      </c>
      <c r="G679" s="29">
        <f t="shared" ca="1" si="259"/>
        <v>131536.0498244834</v>
      </c>
      <c r="H679" s="8">
        <f t="shared" ca="1" si="267"/>
        <v>933905.95375383215</v>
      </c>
      <c r="I679" s="8">
        <f t="shared" ca="1" si="268"/>
        <v>229781366.48554301</v>
      </c>
      <c r="J679" s="8">
        <f t="shared" ca="1" si="269"/>
        <v>7649.051365791528</v>
      </c>
      <c r="K679" s="12">
        <f t="shared" ca="1" si="270"/>
        <v>0.81083045425848632</v>
      </c>
      <c r="L679" s="48"/>
      <c r="M679" s="38">
        <f ca="1">IF(AND(I$2&gt;0,R672&lt;F672-0.02),0,IF(AND(N679&gt;=L$7,I$2&gt;0),0,IF(OR(AND(N679&gt;=C$1,N679&lt;D$1),N679&gt;=E$1),0,1)))</f>
        <v>0</v>
      </c>
      <c r="N679" s="185">
        <f t="shared" si="281"/>
        <v>44586</v>
      </c>
      <c r="O679" s="11">
        <f t="shared" ca="1" si="260"/>
        <v>0.67582754848689119</v>
      </c>
      <c r="P679" s="11" t="str">
        <f t="shared" si="261"/>
        <v/>
      </c>
      <c r="Q679" s="11">
        <f t="shared" ca="1" si="271"/>
        <v>1</v>
      </c>
      <c r="R679" s="32">
        <f t="shared" ca="1" si="272"/>
        <v>4.2395916885579399E-3</v>
      </c>
      <c r="S679" s="32">
        <v>4.9357471741183034E-4</v>
      </c>
      <c r="T679" s="32">
        <f t="shared" ca="1" si="262"/>
        <v>2.7467822169230357E-3</v>
      </c>
      <c r="U679" s="32">
        <f t="shared" si="263"/>
        <v>0.14084507042253522</v>
      </c>
      <c r="V679" s="32">
        <f t="shared" si="273"/>
        <v>1</v>
      </c>
      <c r="W679" s="8">
        <f t="shared" ca="1" si="264"/>
        <v>57384.524373527143</v>
      </c>
      <c r="X679" s="8">
        <f t="shared" ca="1" si="276"/>
        <v>228904845.05616263</v>
      </c>
      <c r="Y679" s="22">
        <f t="shared" ca="1" si="265"/>
        <v>0.32417245151310881</v>
      </c>
      <c r="Z679" s="8">
        <f t="shared" ca="1" si="274"/>
        <v>933905.95375383215</v>
      </c>
      <c r="AA679" s="12">
        <f t="shared" ca="1" si="275"/>
        <v>1.1428281613311717</v>
      </c>
      <c r="AB679" s="158">
        <f t="shared" si="277"/>
        <v>302500</v>
      </c>
      <c r="AC679" s="160">
        <f t="shared" si="278"/>
        <v>9.750000000000484E-3</v>
      </c>
      <c r="AD679" s="162">
        <f t="shared" ca="1" si="279"/>
        <v>0.81103093339511068</v>
      </c>
      <c r="AE679" s="162">
        <f t="shared" ca="1" si="280"/>
        <v>0.69159025513023908</v>
      </c>
      <c r="AF679" s="85">
        <v>5.9007921431645073E-4</v>
      </c>
      <c r="AG679" s="85">
        <v>8.7259091743852827E-3</v>
      </c>
      <c r="AH679" s="85">
        <v>6.1687175811112158E-4</v>
      </c>
    </row>
    <row r="680" spans="1:34">
      <c r="A680" s="7">
        <f t="shared" si="257"/>
        <v>44587</v>
      </c>
      <c r="B680" s="8">
        <f t="shared" ca="1" si="266"/>
        <v>32371190.846944861</v>
      </c>
      <c r="C680" s="144">
        <f t="shared" si="258"/>
        <v>0</v>
      </c>
      <c r="D680" s="136"/>
      <c r="E680" s="136"/>
      <c r="F680" s="78">
        <f ca="1">IF(AD679&gt;1,S$2,T$2)</f>
        <v>0.6</v>
      </c>
      <c r="G680" s="29">
        <f t="shared" ca="1" si="259"/>
        <v>131071.82495011263</v>
      </c>
      <c r="H680" s="8">
        <f t="shared" ca="1" si="267"/>
        <v>930609.95714579965</v>
      </c>
      <c r="I680" s="8">
        <f t="shared" ca="1" si="268"/>
        <v>229835455.0133085</v>
      </c>
      <c r="J680" s="8">
        <f t="shared" ca="1" si="269"/>
        <v>7618.1025021823407</v>
      </c>
      <c r="K680" s="12">
        <f t="shared" ca="1" si="270"/>
        <v>0.81043112878277201</v>
      </c>
      <c r="L680" s="48"/>
      <c r="M680" s="38">
        <f ca="1">IF(AND(I$2&gt;0,R673&lt;F673-0.04),0,IF(AND(N680&gt;=L$8,I$2&gt;0),0,IF(OR(AND(N680&gt;=C$1,N680&lt;D$1),N680&gt;=E$1),0,1)))</f>
        <v>0</v>
      </c>
      <c r="N680" s="185">
        <f t="shared" si="281"/>
        <v>44587</v>
      </c>
      <c r="O680" s="11">
        <f t="shared" ca="1" si="260"/>
        <v>0.67598663239208379</v>
      </c>
      <c r="P680" s="11" t="str">
        <f t="shared" si="261"/>
        <v/>
      </c>
      <c r="Q680" s="11">
        <f t="shared" ca="1" si="271"/>
        <v>1</v>
      </c>
      <c r="R680" s="32">
        <f t="shared" ca="1" si="272"/>
        <v>4.207457524818884E-3</v>
      </c>
      <c r="S680" s="32">
        <v>4.9356479247150079E-4</v>
      </c>
      <c r="T680" s="32">
        <f t="shared" ca="1" si="262"/>
        <v>2.7370881092523519E-3</v>
      </c>
      <c r="U680" s="32">
        <f t="shared" si="263"/>
        <v>0.14084507042253522</v>
      </c>
      <c r="V680" s="32">
        <f t="shared" si="273"/>
        <v>1</v>
      </c>
      <c r="W680" s="8">
        <f t="shared" ca="1" si="264"/>
        <v>57132.82804102893</v>
      </c>
      <c r="X680" s="8">
        <f t="shared" ca="1" si="276"/>
        <v>228961977.88420364</v>
      </c>
      <c r="Y680" s="22">
        <f t="shared" ca="1" si="265"/>
        <v>0.32401336760791621</v>
      </c>
      <c r="Z680" s="8">
        <f t="shared" ca="1" si="274"/>
        <v>930609.95714579965</v>
      </c>
      <c r="AA680" s="12">
        <f t="shared" ca="1" si="275"/>
        <v>1.1428281613311717</v>
      </c>
      <c r="AB680" s="158">
        <f t="shared" si="277"/>
        <v>302800</v>
      </c>
      <c r="AC680" s="160">
        <f t="shared" si="278"/>
        <v>9.7200000000004835E-3</v>
      </c>
      <c r="AD680" s="162">
        <f t="shared" ca="1" si="279"/>
        <v>0.81063079152062922</v>
      </c>
      <c r="AE680" s="162">
        <f t="shared" ca="1" si="280"/>
        <v>0.69159025513023908</v>
      </c>
      <c r="AF680" s="85">
        <v>5.9005025846384338E-4</v>
      </c>
      <c r="AG680" s="85">
        <v>8.7233063118405691E-3</v>
      </c>
      <c r="AH680" s="85">
        <v>6.1684684241838992E-4</v>
      </c>
    </row>
    <row r="681" spans="1:34">
      <c r="A681" s="7">
        <f t="shared" si="257"/>
        <v>44588</v>
      </c>
      <c r="B681" s="8">
        <f t="shared" ca="1" si="266"/>
        <v>32378778.324591</v>
      </c>
      <c r="C681" s="144">
        <f t="shared" si="258"/>
        <v>0</v>
      </c>
      <c r="D681" s="136"/>
      <c r="E681" s="136"/>
      <c r="F681" s="78">
        <f ca="1">IF(AD680&gt;1,0,IF(AE680&gt;=1,U$2,T$2))</f>
        <v>0.6</v>
      </c>
      <c r="G681" s="29">
        <f t="shared" ca="1" si="259"/>
        <v>130612.42540737372</v>
      </c>
      <c r="H681" s="8">
        <f t="shared" ca="1" si="267"/>
        <v>927348.22039235337</v>
      </c>
      <c r="I681" s="8">
        <f t="shared" ca="1" si="268"/>
        <v>229889326.10459608</v>
      </c>
      <c r="J681" s="8">
        <f t="shared" ca="1" si="269"/>
        <v>7587.4776461384063</v>
      </c>
      <c r="K681" s="12">
        <f t="shared" ca="1" si="270"/>
        <v>0.81003341901979053</v>
      </c>
      <c r="L681" s="48"/>
      <c r="M681" s="38">
        <f ca="1">IF(AND(I$2&gt;0,R674&lt;F674-0.06),0,IF(AND(N681&gt;=L$9,I$2&gt;0),0,IF(OR(AND(N681&gt;=C$1,N681&lt;D$1),N681&gt;=E$1),0,1)))</f>
        <v>0</v>
      </c>
      <c r="N681" s="185">
        <f t="shared" si="281"/>
        <v>44588</v>
      </c>
      <c r="O681" s="11">
        <f t="shared" ca="1" si="260"/>
        <v>0.67614507677822377</v>
      </c>
      <c r="P681" s="11" t="str">
        <f t="shared" si="261"/>
        <v/>
      </c>
      <c r="Q681" s="11">
        <f t="shared" ca="1" si="271"/>
        <v>1</v>
      </c>
      <c r="R681" s="32">
        <f t="shared" ca="1" si="272"/>
        <v>4.1756331316315223E-3</v>
      </c>
      <c r="S681" s="32">
        <v>4.9355486900557887E-4</v>
      </c>
      <c r="T681" s="32">
        <f t="shared" ca="1" si="262"/>
        <v>2.727494765859863E-3</v>
      </c>
      <c r="U681" s="32">
        <f t="shared" si="263"/>
        <v>0.14084507042253522</v>
      </c>
      <c r="V681" s="32">
        <f t="shared" si="273"/>
        <v>1</v>
      </c>
      <c r="W681" s="8">
        <f t="shared" ca="1" si="264"/>
        <v>56883.720979484176</v>
      </c>
      <c r="X681" s="8">
        <f t="shared" ca="1" si="276"/>
        <v>229018861.60518312</v>
      </c>
      <c r="Y681" s="22">
        <f t="shared" ca="1" si="265"/>
        <v>0.32385492322177623</v>
      </c>
      <c r="Z681" s="8">
        <f t="shared" ca="1" si="274"/>
        <v>927348.22039235337</v>
      </c>
      <c r="AA681" s="12">
        <f t="shared" ca="1" si="275"/>
        <v>1.1428281613311717</v>
      </c>
      <c r="AB681" s="158">
        <f t="shared" si="277"/>
        <v>303100</v>
      </c>
      <c r="AC681" s="160">
        <f t="shared" si="278"/>
        <v>9.6900000000004829E-3</v>
      </c>
      <c r="AD681" s="162">
        <f t="shared" ca="1" si="279"/>
        <v>0.81023227390128127</v>
      </c>
      <c r="AE681" s="162">
        <f t="shared" ca="1" si="280"/>
        <v>0.69159025513023908</v>
      </c>
      <c r="AF681" s="85">
        <v>5.9002130993624684E-4</v>
      </c>
      <c r="AG681" s="85">
        <v>8.7207085259439262E-3</v>
      </c>
      <c r="AH681" s="85">
        <v>6.1682193203877985E-4</v>
      </c>
    </row>
    <row r="682" spans="1:34">
      <c r="A682" s="7">
        <f t="shared" si="257"/>
        <v>44589</v>
      </c>
      <c r="B682" s="8">
        <f t="shared" ca="1" si="266"/>
        <v>32386335.498128086</v>
      </c>
      <c r="C682" s="144">
        <f t="shared" si="258"/>
        <v>0</v>
      </c>
      <c r="D682" s="136"/>
      <c r="E682" s="136"/>
      <c r="F682" s="78">
        <f ca="1">IF(AD681&gt;1,S$2,T$2)</f>
        <v>0.6</v>
      </c>
      <c r="G682" s="29">
        <f t="shared" ca="1" si="259"/>
        <v>130157.8072572083</v>
      </c>
      <c r="H682" s="8">
        <f t="shared" ca="1" si="267"/>
        <v>924120.43152617896</v>
      </c>
      <c r="I682" s="8">
        <f t="shared" ca="1" si="268"/>
        <v>229942982.0367094</v>
      </c>
      <c r="J682" s="8">
        <f t="shared" ca="1" si="269"/>
        <v>7557.1735370858787</v>
      </c>
      <c r="K682" s="12">
        <f t="shared" ca="1" si="270"/>
        <v>0.80963730805444056</v>
      </c>
      <c r="L682" s="48"/>
      <c r="M682" s="39">
        <f ca="1">IF(AND(I$2&gt;0,R675&lt;F675-0.1),0,IF(AND(N682&gt;=L$10,I$2&gt;0),0,IF(OR(AND(N682&gt;=C$1,N682&lt;D$1),N682&gt;=E$1),0,1)))</f>
        <v>0</v>
      </c>
      <c r="N682" s="185">
        <f t="shared" si="281"/>
        <v>44589</v>
      </c>
      <c r="O682" s="11">
        <f t="shared" ca="1" si="260"/>
        <v>0.67630288834326291</v>
      </c>
      <c r="P682" s="11" t="str">
        <f t="shared" si="261"/>
        <v/>
      </c>
      <c r="Q682" s="11">
        <f t="shared" ca="1" si="271"/>
        <v>1</v>
      </c>
      <c r="R682" s="32">
        <f t="shared" ca="1" si="272"/>
        <v>4.1441147597386123E-3</v>
      </c>
      <c r="S682" s="32">
        <v>4.93544947013751E-4</v>
      </c>
      <c r="T682" s="32">
        <f t="shared" ca="1" si="262"/>
        <v>2.7180012691946438E-3</v>
      </c>
      <c r="U682" s="32">
        <f t="shared" si="263"/>
        <v>0.14084507042253522</v>
      </c>
      <c r="V682" s="32">
        <f t="shared" si="273"/>
        <v>1</v>
      </c>
      <c r="W682" s="8">
        <f t="shared" ca="1" si="264"/>
        <v>56637.182216931426</v>
      </c>
      <c r="X682" s="8">
        <f t="shared" ca="1" si="276"/>
        <v>229075498.78740007</v>
      </c>
      <c r="Y682" s="22">
        <f t="shared" ca="1" si="265"/>
        <v>0.32369711165673709</v>
      </c>
      <c r="Z682" s="8">
        <f t="shared" ca="1" si="274"/>
        <v>924120.43152617896</v>
      </c>
      <c r="AA682" s="12">
        <f t="shared" ca="1" si="275"/>
        <v>1.1428281613311717</v>
      </c>
      <c r="AB682" s="158">
        <f t="shared" si="277"/>
        <v>303400</v>
      </c>
      <c r="AC682" s="160">
        <f t="shared" si="278"/>
        <v>9.6600000000004824E-3</v>
      </c>
      <c r="AD682" s="162">
        <f t="shared" ca="1" si="279"/>
        <v>0.8098353635371156</v>
      </c>
      <c r="AE682" s="162">
        <f t="shared" ca="1" si="280"/>
        <v>0.69159025513023908</v>
      </c>
      <c r="AF682" s="85">
        <v>5.8999236873078539E-4</v>
      </c>
      <c r="AG682" s="85">
        <v>8.7181158020255643E-3</v>
      </c>
      <c r="AH682" s="85">
        <v>6.1679702697054232E-4</v>
      </c>
    </row>
    <row r="683" spans="1:34">
      <c r="A683" s="7">
        <f t="shared" si="257"/>
        <v>44590</v>
      </c>
      <c r="B683" s="8">
        <f t="shared" ca="1" si="266"/>
        <v>32393862.685034513</v>
      </c>
      <c r="C683" s="144">
        <f t="shared" si="258"/>
        <v>0</v>
      </c>
      <c r="D683" s="136"/>
      <c r="E683" s="136"/>
      <c r="F683" s="78">
        <f ca="1">IF(AD682&gt;1,0,IF(AE682&gt;=1,U$2,T$2))</f>
        <v>0.6</v>
      </c>
      <c r="G683" s="29">
        <f t="shared" ca="1" si="259"/>
        <v>129707.92624575883</v>
      </c>
      <c r="H683" s="8">
        <f t="shared" ca="1" si="267"/>
        <v>920926.27634488768</v>
      </c>
      <c r="I683" s="8">
        <f t="shared" ca="1" si="268"/>
        <v>229996425.06374505</v>
      </c>
      <c r="J683" s="8">
        <f t="shared" ca="1" si="269"/>
        <v>7527.1869064282055</v>
      </c>
      <c r="K683" s="12">
        <f t="shared" ca="1" si="270"/>
        <v>0.80924277914184273</v>
      </c>
      <c r="L683" s="48"/>
      <c r="M683" s="47">
        <f ca="1">IF(AND(I$2&gt;0,R676&lt;F676-0.12),0,IF(AND(N683&gt;=L$4,I$2&gt;0),0,IF(OR(AND(N683&gt;=C$1,N683&lt;D$1),N683&gt;=E$1),0,1)))</f>
        <v>0</v>
      </c>
      <c r="N683" s="185">
        <f t="shared" si="281"/>
        <v>44590</v>
      </c>
      <c r="O683" s="11">
        <f t="shared" ca="1" si="260"/>
        <v>0.6764600737168972</v>
      </c>
      <c r="P683" s="11" t="str">
        <f t="shared" si="261"/>
        <v/>
      </c>
      <c r="Q683" s="11">
        <f t="shared" ca="1" si="271"/>
        <v>1</v>
      </c>
      <c r="R683" s="32">
        <f t="shared" ca="1" si="272"/>
        <v>4.1128986820767868E-3</v>
      </c>
      <c r="S683" s="32">
        <v>4.9353502649570355E-4</v>
      </c>
      <c r="T683" s="32">
        <f t="shared" ca="1" si="262"/>
        <v>2.7086066951320224E-3</v>
      </c>
      <c r="U683" s="32">
        <f t="shared" si="263"/>
        <v>0.14084507042253522</v>
      </c>
      <c r="V683" s="32">
        <f t="shared" si="273"/>
        <v>1</v>
      </c>
      <c r="W683" s="8">
        <f t="shared" ca="1" si="264"/>
        <v>56393.190505252198</v>
      </c>
      <c r="X683" s="8">
        <f t="shared" ca="1" si="276"/>
        <v>229131891.97790533</v>
      </c>
      <c r="Y683" s="22">
        <f t="shared" ca="1" si="265"/>
        <v>0.3235399262831028</v>
      </c>
      <c r="Z683" s="8">
        <f t="shared" ca="1" si="274"/>
        <v>920926.27634488768</v>
      </c>
      <c r="AA683" s="12">
        <f t="shared" ca="1" si="275"/>
        <v>1.1428281613311717</v>
      </c>
      <c r="AB683" s="158">
        <f t="shared" si="277"/>
        <v>303700</v>
      </c>
      <c r="AC683" s="160">
        <f t="shared" si="278"/>
        <v>9.6300000000004819E-3</v>
      </c>
      <c r="AD683" s="162">
        <f t="shared" ca="1" si="279"/>
        <v>0.8094400435981417</v>
      </c>
      <c r="AE683" s="162">
        <f t="shared" ca="1" si="280"/>
        <v>0.69159025513023908</v>
      </c>
      <c r="AF683" s="85">
        <v>5.8996343484458492E-4</v>
      </c>
      <c r="AG683" s="85">
        <v>8.7155281254743654E-3</v>
      </c>
      <c r="AH683" s="85">
        <v>6.1677212721192895E-4</v>
      </c>
    </row>
    <row r="684" spans="1:34">
      <c r="A684" s="7">
        <f t="shared" si="257"/>
        <v>44591</v>
      </c>
      <c r="B684" s="8">
        <f t="shared" ca="1" si="266"/>
        <v>32401360.199513931</v>
      </c>
      <c r="C684" s="144">
        <f t="shared" si="258"/>
        <v>0</v>
      </c>
      <c r="D684" s="136"/>
      <c r="E684" s="136"/>
      <c r="F684" s="78">
        <f ca="1">IF(AD683&gt;1,0,IF(AE683&gt;=1,U$2,T$2))</f>
        <v>0.6</v>
      </c>
      <c r="G684" s="29">
        <f t="shared" ca="1" si="259"/>
        <v>129262.73783711249</v>
      </c>
      <c r="H684" s="8">
        <f t="shared" ca="1" si="267"/>
        <v>917765.4386434987</v>
      </c>
      <c r="I684" s="8">
        <f t="shared" ca="1" si="268"/>
        <v>230049657.41654891</v>
      </c>
      <c r="J684" s="8">
        <f t="shared" ca="1" si="269"/>
        <v>7497.5144794173602</v>
      </c>
      <c r="K684" s="12">
        <f t="shared" ca="1" si="270"/>
        <v>0.80884981570775705</v>
      </c>
      <c r="L684" s="48"/>
      <c r="M684" s="46">
        <f ca="1">IF(AND(I$2&gt;0,R677&lt;F677-0.12),0,IF(AND(N684&gt;=L$5,I$2&gt;0),0,IF(OR(AND(N684&gt;=C$1,N684&lt;D$1),N684&gt;=E$1),0,1)))</f>
        <v>0</v>
      </c>
      <c r="N684" s="185">
        <f t="shared" si="281"/>
        <v>44591</v>
      </c>
      <c r="O684" s="11">
        <f t="shared" ca="1" si="260"/>
        <v>0.67661663946043793</v>
      </c>
      <c r="P684" s="11" t="str">
        <f t="shared" si="261"/>
        <v/>
      </c>
      <c r="Q684" s="11">
        <f t="shared" ca="1" si="271"/>
        <v>1</v>
      </c>
      <c r="R684" s="32">
        <f t="shared" ca="1" si="272"/>
        <v>4.0819811948563881E-3</v>
      </c>
      <c r="S684" s="32">
        <v>4.9352510745112295E-4</v>
      </c>
      <c r="T684" s="32">
        <f t="shared" ca="1" si="262"/>
        <v>2.6993101136573491E-3</v>
      </c>
      <c r="U684" s="32">
        <f t="shared" si="263"/>
        <v>0.14084507042253522</v>
      </c>
      <c r="V684" s="32">
        <f t="shared" si="273"/>
        <v>1</v>
      </c>
      <c r="W684" s="8">
        <f t="shared" ca="1" si="264"/>
        <v>56151.724340308974</v>
      </c>
      <c r="X684" s="8">
        <f t="shared" ca="1" si="276"/>
        <v>229188043.70224565</v>
      </c>
      <c r="Y684" s="22">
        <f t="shared" ca="1" si="265"/>
        <v>0.32338336053956207</v>
      </c>
      <c r="Z684" s="8">
        <f t="shared" ca="1" si="274"/>
        <v>917765.4386434987</v>
      </c>
      <c r="AA684" s="12">
        <f t="shared" ca="1" si="275"/>
        <v>1.1428281613311717</v>
      </c>
      <c r="AB684" s="158">
        <f t="shared" si="277"/>
        <v>304000</v>
      </c>
      <c r="AC684" s="160">
        <f t="shared" si="278"/>
        <v>9.6000000000004814E-3</v>
      </c>
      <c r="AD684" s="162">
        <f t="shared" ca="1" si="279"/>
        <v>0.80904629742479983</v>
      </c>
      <c r="AE684" s="162">
        <f t="shared" ca="1" si="280"/>
        <v>0.69159025513023908</v>
      </c>
      <c r="AF684" s="85">
        <v>5.8993450827477282E-4</v>
      </c>
      <c r="AG684" s="85">
        <v>8.7129454817375974E-3</v>
      </c>
      <c r="AH684" s="85">
        <v>6.1674723276119222E-4</v>
      </c>
    </row>
    <row r="685" spans="1:34">
      <c r="A685" s="7">
        <f t="shared" si="257"/>
        <v>44592</v>
      </c>
      <c r="B685" s="8">
        <f t="shared" ca="1" si="266"/>
        <v>32408828.352490891</v>
      </c>
      <c r="C685" s="144">
        <f t="shared" si="258"/>
        <v>0</v>
      </c>
      <c r="D685" s="136"/>
      <c r="E685" s="136"/>
      <c r="F685" s="78">
        <f ca="1">IF(AD684&gt;1,S$2,T$2)</f>
        <v>0.6</v>
      </c>
      <c r="G685" s="29">
        <f t="shared" ca="1" si="259"/>
        <v>128822.19724501409</v>
      </c>
      <c r="H685" s="8">
        <f t="shared" ca="1" si="267"/>
        <v>914637.60043959995</v>
      </c>
      <c r="I685" s="8">
        <f t="shared" ca="1" si="268"/>
        <v>230102681.30268532</v>
      </c>
      <c r="J685" s="8">
        <f t="shared" ca="1" si="269"/>
        <v>7468.1529769591825</v>
      </c>
      <c r="K685" s="12">
        <f t="shared" ca="1" si="270"/>
        <v>0.80845840134890512</v>
      </c>
      <c r="L685" s="48"/>
      <c r="M685" s="38">
        <f ca="1">IF(AND(I$2&gt;0,R678&lt;F678),0,IF(AND(N685&gt;=L$6,I$2&gt;0),0,IF(OR(AND(N685&gt;=C$1,N685&lt;D$1),N685&gt;=E$1),0,1)))</f>
        <v>0</v>
      </c>
      <c r="N685" s="185">
        <f t="shared" si="281"/>
        <v>44592</v>
      </c>
      <c r="O685" s="11">
        <f t="shared" ca="1" si="260"/>
        <v>0.67677259206672158</v>
      </c>
      <c r="P685" s="11" t="str">
        <f t="shared" si="261"/>
        <v/>
      </c>
      <c r="Q685" s="11">
        <f t="shared" ca="1" si="271"/>
        <v>1</v>
      </c>
      <c r="R685" s="32">
        <f t="shared" ca="1" si="272"/>
        <v>4.0513586185831315E-3</v>
      </c>
      <c r="S685" s="32">
        <v>4.9351518987969599E-4</v>
      </c>
      <c r="T685" s="32">
        <f t="shared" ca="1" si="262"/>
        <v>2.6901105895282352E-3</v>
      </c>
      <c r="U685" s="32">
        <f t="shared" si="263"/>
        <v>0.14084507042253522</v>
      </c>
      <c r="V685" s="32">
        <f t="shared" si="273"/>
        <v>1</v>
      </c>
      <c r="W685" s="8">
        <f t="shared" ca="1" si="264"/>
        <v>55912.761981509269</v>
      </c>
      <c r="X685" s="8">
        <f t="shared" ca="1" si="276"/>
        <v>229243956.46422717</v>
      </c>
      <c r="Y685" s="22">
        <f t="shared" ca="1" si="265"/>
        <v>0.32322740793327842</v>
      </c>
      <c r="Z685" s="8">
        <f t="shared" ca="1" si="274"/>
        <v>914637.60043959995</v>
      </c>
      <c r="AA685" s="12">
        <f t="shared" ca="1" si="275"/>
        <v>1.1428281613311717</v>
      </c>
      <c r="AB685" s="158">
        <f t="shared" si="277"/>
        <v>304300</v>
      </c>
      <c r="AC685" s="160">
        <f t="shared" si="278"/>
        <v>9.5700000000004809E-3</v>
      </c>
      <c r="AD685" s="162">
        <f t="shared" ca="1" si="279"/>
        <v>0.80865410852833108</v>
      </c>
      <c r="AE685" s="162">
        <f t="shared" ca="1" si="280"/>
        <v>0.69159025513023908</v>
      </c>
      <c r="AF685" s="85">
        <v>5.8990558901847792E-4</v>
      </c>
      <c r="AG685" s="85">
        <v>8.7103678563205996E-3</v>
      </c>
      <c r="AH685" s="85">
        <v>6.1672234361658548E-4</v>
      </c>
    </row>
    <row r="686" spans="1:34">
      <c r="A686" s="7">
        <f t="shared" si="257"/>
        <v>44593</v>
      </c>
      <c r="B686" s="8">
        <f t="shared" ca="1" si="266"/>
        <v>32416267.451608244</v>
      </c>
      <c r="C686" s="144">
        <f t="shared" si="258"/>
        <v>0</v>
      </c>
      <c r="D686" s="136"/>
      <c r="E686" s="136"/>
      <c r="F686" s="78">
        <f ca="1">IF(AD685&gt;1,0,IF(AE685&gt;=1,U$2,T$2))</f>
        <v>0.6</v>
      </c>
      <c r="G686" s="29">
        <f t="shared" ca="1" si="259"/>
        <v>128386.25946356406</v>
      </c>
      <c r="H686" s="8">
        <f t="shared" ca="1" si="267"/>
        <v>911542.44219130476</v>
      </c>
      <c r="I686" s="8">
        <f t="shared" ca="1" si="268"/>
        <v>230155498.90641853</v>
      </c>
      <c r="J686" s="8">
        <f t="shared" ca="1" si="269"/>
        <v>7439.0991173541015</v>
      </c>
      <c r="K686" s="12">
        <f t="shared" ca="1" si="270"/>
        <v>0.80806851983319605</v>
      </c>
      <c r="L686" s="48"/>
      <c r="M686" s="38">
        <f ca="1">IF(AND(I$2&gt;0,R679&lt;F679-0.02),0,IF(AND(N686&gt;=L$7,I$2&gt;0),0,IF(OR(AND(N686&gt;=C$1,N686&lt;D$1),N686&gt;=E$1),0,1)))</f>
        <v>0</v>
      </c>
      <c r="N686" s="185">
        <f t="shared" si="281"/>
        <v>44593</v>
      </c>
      <c r="O686" s="11">
        <f t="shared" ca="1" si="260"/>
        <v>0.67692793796005446</v>
      </c>
      <c r="P686" s="11" t="str">
        <f t="shared" si="261"/>
        <v/>
      </c>
      <c r="Q686" s="11">
        <f t="shared" ca="1" si="271"/>
        <v>1</v>
      </c>
      <c r="R686" s="32">
        <f t="shared" ca="1" si="272"/>
        <v>4.0210272990231872E-3</v>
      </c>
      <c r="S686" s="32">
        <v>4.9350527378110931E-4</v>
      </c>
      <c r="T686" s="32">
        <f t="shared" ca="1" si="262"/>
        <v>2.6810071829156024E-3</v>
      </c>
      <c r="U686" s="32">
        <f t="shared" si="263"/>
        <v>0.14084507042253522</v>
      </c>
      <c r="V686" s="32">
        <f t="shared" si="273"/>
        <v>1</v>
      </c>
      <c r="W686" s="8">
        <f t="shared" ca="1" si="264"/>
        <v>55676.281470802467</v>
      </c>
      <c r="X686" s="8">
        <f t="shared" ca="1" si="276"/>
        <v>229299632.74569798</v>
      </c>
      <c r="Y686" s="22">
        <f t="shared" ca="1" si="265"/>
        <v>0.32307206203994554</v>
      </c>
      <c r="Z686" s="8">
        <f t="shared" ca="1" si="274"/>
        <v>911542.44219130476</v>
      </c>
      <c r="AA686" s="12">
        <f t="shared" ca="1" si="275"/>
        <v>1.1428281613311717</v>
      </c>
      <c r="AB686" s="158">
        <f t="shared" si="277"/>
        <v>304600</v>
      </c>
      <c r="AC686" s="160">
        <f t="shared" si="278"/>
        <v>9.5400000000004804E-3</v>
      </c>
      <c r="AD686" s="162">
        <f t="shared" ca="1" si="279"/>
        <v>0.80826346059105059</v>
      </c>
      <c r="AE686" s="162">
        <f t="shared" ca="1" si="280"/>
        <v>0.69159025513023908</v>
      </c>
      <c r="AF686" s="85">
        <v>5.8987667707283088E-4</v>
      </c>
      <c r="AG686" s="85">
        <v>8.7077952347864966E-3</v>
      </c>
      <c r="AH686" s="85">
        <v>6.1669745977636263E-4</v>
      </c>
    </row>
    <row r="687" spans="1:34">
      <c r="A687" s="7">
        <f t="shared" si="257"/>
        <v>44594</v>
      </c>
      <c r="B687" s="8">
        <f t="shared" ca="1" si="266"/>
        <v>32423677.801226217</v>
      </c>
      <c r="C687" s="144">
        <f t="shared" si="258"/>
        <v>0</v>
      </c>
      <c r="D687" s="136"/>
      <c r="E687" s="136"/>
      <c r="F687" s="78">
        <f ca="1">IF(AD686&gt;1,S$2,T$2)</f>
        <v>0.6</v>
      </c>
      <c r="G687" s="29">
        <f t="shared" ca="1" si="259"/>
        <v>127954.87929691849</v>
      </c>
      <c r="H687" s="8">
        <f t="shared" ca="1" si="267"/>
        <v>908479.64300812117</v>
      </c>
      <c r="I687" s="8">
        <f t="shared" ca="1" si="268"/>
        <v>230208112.38870615</v>
      </c>
      <c r="J687" s="8">
        <f t="shared" ca="1" si="269"/>
        <v>7410.3496179744907</v>
      </c>
      <c r="K687" s="12">
        <f t="shared" ca="1" si="270"/>
        <v>0.80768015509986379</v>
      </c>
      <c r="L687" s="48"/>
      <c r="M687" s="38">
        <f ca="1">IF(AND(I$2&gt;0,R680&lt;F680-0.04),0,IF(AND(N687&gt;=L$8,I$2&gt;0),0,IF(OR(AND(N687&gt;=C$1,N687&lt;D$1),N687&gt;=E$1),0,1)))</f>
        <v>0</v>
      </c>
      <c r="N687" s="185">
        <f t="shared" si="281"/>
        <v>44594</v>
      </c>
      <c r="O687" s="11">
        <f t="shared" ca="1" si="260"/>
        <v>0.6770826834961946</v>
      </c>
      <c r="P687" s="11" t="str">
        <f t="shared" si="261"/>
        <v/>
      </c>
      <c r="Q687" s="11">
        <f t="shared" ca="1" si="271"/>
        <v>1</v>
      </c>
      <c r="R687" s="32">
        <f t="shared" ca="1" si="272"/>
        <v>3.9909836081133366E-3</v>
      </c>
      <c r="S687" s="32">
        <v>4.934953591550496E-4</v>
      </c>
      <c r="T687" s="32">
        <f t="shared" ca="1" si="262"/>
        <v>2.6719989500238856E-3</v>
      </c>
      <c r="U687" s="32">
        <f t="shared" si="263"/>
        <v>0.14084507042253522</v>
      </c>
      <c r="V687" s="32">
        <f t="shared" si="273"/>
        <v>1</v>
      </c>
      <c r="W687" s="8">
        <f t="shared" ca="1" si="264"/>
        <v>55442.260651116987</v>
      </c>
      <c r="X687" s="8">
        <f t="shared" ca="1" si="276"/>
        <v>229355075.00634909</v>
      </c>
      <c r="Y687" s="22">
        <f t="shared" ca="1" si="265"/>
        <v>0.3229173165038054</v>
      </c>
      <c r="Z687" s="8">
        <f t="shared" ca="1" si="274"/>
        <v>908479.64300812117</v>
      </c>
      <c r="AA687" s="12">
        <f t="shared" ca="1" si="275"/>
        <v>1.1428281613311717</v>
      </c>
      <c r="AB687" s="158">
        <f t="shared" si="277"/>
        <v>304900</v>
      </c>
      <c r="AC687" s="160">
        <f t="shared" si="278"/>
        <v>9.5100000000004799E-3</v>
      </c>
      <c r="AD687" s="162">
        <f t="shared" ca="1" si="279"/>
        <v>0.80787433746652992</v>
      </c>
      <c r="AE687" s="162">
        <f t="shared" ca="1" si="280"/>
        <v>0.69159025513023908</v>
      </c>
      <c r="AF687" s="85">
        <v>5.8984777243496387E-4</v>
      </c>
      <c r="AG687" s="85">
        <v>8.7052276027558897E-3</v>
      </c>
      <c r="AH687" s="85">
        <v>6.1667258123877875E-4</v>
      </c>
    </row>
    <row r="688" spans="1:34">
      <c r="A688" s="7">
        <f t="shared" si="257"/>
        <v>44595</v>
      </c>
      <c r="B688" s="8">
        <f t="shared" ca="1" si="266"/>
        <v>32431059.702423096</v>
      </c>
      <c r="C688" s="144">
        <f t="shared" si="258"/>
        <v>0</v>
      </c>
      <c r="D688" s="136"/>
      <c r="E688" s="136"/>
      <c r="F688" s="78">
        <f ca="1">IF(AD687&gt;1,0,IF(AE687&gt;=1,U$2,T$2))</f>
        <v>0.6</v>
      </c>
      <c r="G688" s="29">
        <f t="shared" ca="1" si="259"/>
        <v>127528.01138800732</v>
      </c>
      <c r="H688" s="8">
        <f t="shared" ca="1" si="267"/>
        <v>905448.88085485192</v>
      </c>
      <c r="I688" s="8">
        <f t="shared" ca="1" si="268"/>
        <v>230260523.88720399</v>
      </c>
      <c r="J688" s="8">
        <f t="shared" ca="1" si="269"/>
        <v>7381.9011968799623</v>
      </c>
      <c r="K688" s="12">
        <f t="shared" ca="1" si="270"/>
        <v>0.80729329125951343</v>
      </c>
      <c r="L688" s="48"/>
      <c r="M688" s="38">
        <f ca="1">IF(AND(I$2&gt;0,R681&lt;F681-0.06),0,IF(AND(N688&gt;=L$9,I$2&gt;0),0,IF(OR(AND(N688&gt;=C$1,N688&lt;D$1),N688&gt;=E$1),0,1)))</f>
        <v>0</v>
      </c>
      <c r="N688" s="185">
        <f t="shared" si="281"/>
        <v>44595</v>
      </c>
      <c r="O688" s="11">
        <f t="shared" ca="1" si="260"/>
        <v>0.67723683496236464</v>
      </c>
      <c r="P688" s="11" t="str">
        <f t="shared" si="261"/>
        <v/>
      </c>
      <c r="Q688" s="11">
        <f t="shared" ca="1" si="271"/>
        <v>1</v>
      </c>
      <c r="R688" s="32">
        <f t="shared" ca="1" si="272"/>
        <v>3.9612239448177274E-3</v>
      </c>
      <c r="S688" s="32">
        <v>4.9348544600120363E-4</v>
      </c>
      <c r="T688" s="32">
        <f t="shared" ca="1" si="262"/>
        <v>2.663084943690741E-3</v>
      </c>
      <c r="U688" s="32">
        <f t="shared" si="263"/>
        <v>0.14084507042253522</v>
      </c>
      <c r="V688" s="32">
        <f t="shared" si="273"/>
        <v>1</v>
      </c>
      <c r="W688" s="8">
        <f t="shared" ca="1" si="264"/>
        <v>55210.677184245324</v>
      </c>
      <c r="X688" s="8">
        <f t="shared" ca="1" si="276"/>
        <v>229410285.68353334</v>
      </c>
      <c r="Y688" s="22">
        <f t="shared" ca="1" si="265"/>
        <v>0.32276316503763536</v>
      </c>
      <c r="Z688" s="8">
        <f t="shared" ca="1" si="274"/>
        <v>905448.88085485192</v>
      </c>
      <c r="AA688" s="12">
        <f t="shared" ca="1" si="275"/>
        <v>1.1428281613311717</v>
      </c>
      <c r="AB688" s="158">
        <f t="shared" si="277"/>
        <v>305200</v>
      </c>
      <c r="AC688" s="160">
        <f t="shared" si="278"/>
        <v>9.4800000000004794E-3</v>
      </c>
      <c r="AD688" s="162">
        <f t="shared" ca="1" si="279"/>
        <v>0.80748672317968861</v>
      </c>
      <c r="AE688" s="162">
        <f t="shared" ca="1" si="280"/>
        <v>0.69159025513023908</v>
      </c>
      <c r="AF688" s="85">
        <v>5.8981887510201048E-4</v>
      </c>
      <c r="AG688" s="85">
        <v>8.7026649459065741E-3</v>
      </c>
      <c r="AH688" s="85">
        <v>6.1664770800208936E-4</v>
      </c>
    </row>
    <row r="689" spans="1:34">
      <c r="A689" s="7">
        <f t="shared" si="257"/>
        <v>44596</v>
      </c>
      <c r="B689" s="8">
        <f t="shared" ca="1" si="266"/>
        <v>32438413.452997468</v>
      </c>
      <c r="C689" s="144">
        <f t="shared" si="258"/>
        <v>0</v>
      </c>
      <c r="D689" s="136"/>
      <c r="E689" s="136"/>
      <c r="F689" s="78">
        <f ca="1">IF(AD688&gt;1,S$2,T$2)</f>
        <v>0.6</v>
      </c>
      <c r="G689" s="29">
        <f t="shared" ca="1" si="259"/>
        <v>127105.61024628823</v>
      </c>
      <c r="H689" s="8">
        <f t="shared" ca="1" si="267"/>
        <v>902449.83274864638</v>
      </c>
      <c r="I689" s="8">
        <f t="shared" ca="1" si="268"/>
        <v>230312735.51628202</v>
      </c>
      <c r="J689" s="8">
        <f t="shared" ca="1" si="269"/>
        <v>7353.7505743717966</v>
      </c>
      <c r="K689" s="12">
        <f t="shared" ca="1" si="270"/>
        <v>0.80690791259408834</v>
      </c>
      <c r="L689" s="48"/>
      <c r="M689" s="39">
        <f ca="1">IF(AND(I$2&gt;0,R682&lt;F682-0.1),0,IF(AND(N689&gt;=L$10,I$2&gt;0),0,IF(OR(AND(N689&gt;=C$1,N689&lt;D$1),N689&gt;=E$1),0,1)))</f>
        <v>0</v>
      </c>
      <c r="N689" s="185">
        <f t="shared" si="281"/>
        <v>44596</v>
      </c>
      <c r="O689" s="11">
        <f t="shared" ca="1" si="260"/>
        <v>0.6773903985773001</v>
      </c>
      <c r="P689" s="11" t="str">
        <f t="shared" si="261"/>
        <v/>
      </c>
      <c r="Q689" s="11">
        <f t="shared" ca="1" si="271"/>
        <v>1</v>
      </c>
      <c r="R689" s="32">
        <f t="shared" ca="1" si="272"/>
        <v>3.931744735932846E-3</v>
      </c>
      <c r="S689" s="32">
        <v>4.934755343192586E-4</v>
      </c>
      <c r="T689" s="32">
        <f t="shared" ca="1" si="262"/>
        <v>2.6542642139666069E-3</v>
      </c>
      <c r="U689" s="32">
        <f t="shared" si="263"/>
        <v>0.14084507042253522</v>
      </c>
      <c r="V689" s="32">
        <f t="shared" si="273"/>
        <v>1</v>
      </c>
      <c r="W689" s="8">
        <f t="shared" ca="1" si="264"/>
        <v>54981.508568184829</v>
      </c>
      <c r="X689" s="8">
        <f t="shared" ca="1" si="276"/>
        <v>229465267.19210154</v>
      </c>
      <c r="Y689" s="22">
        <f t="shared" ca="1" si="265"/>
        <v>0.3226096014226999</v>
      </c>
      <c r="Z689" s="8">
        <f t="shared" ca="1" si="274"/>
        <v>902449.83274864638</v>
      </c>
      <c r="AA689" s="12">
        <f t="shared" ca="1" si="275"/>
        <v>1.1428281613311717</v>
      </c>
      <c r="AB689" s="158">
        <f t="shared" si="277"/>
        <v>305500</v>
      </c>
      <c r="AC689" s="160">
        <f t="shared" si="278"/>
        <v>9.4500000000004789E-3</v>
      </c>
      <c r="AD689" s="162">
        <f t="shared" ca="1" si="279"/>
        <v>0.80710060192680089</v>
      </c>
      <c r="AE689" s="162">
        <f t="shared" ca="1" si="280"/>
        <v>0.69159025513023908</v>
      </c>
      <c r="AF689" s="85">
        <v>5.8978998507110613E-4</v>
      </c>
      <c r="AG689" s="85">
        <v>8.7001072499732369E-3</v>
      </c>
      <c r="AH689" s="85">
        <v>6.1662284006455096E-4</v>
      </c>
    </row>
    <row r="690" spans="1:34">
      <c r="A690" s="7">
        <f t="shared" si="257"/>
        <v>44597</v>
      </c>
      <c r="B690" s="8">
        <f t="shared" ca="1" si="266"/>
        <v>32445739.347471956</v>
      </c>
      <c r="C690" s="144">
        <f t="shared" si="258"/>
        <v>0</v>
      </c>
      <c r="D690" s="136"/>
      <c r="E690" s="136"/>
      <c r="F690" s="78">
        <f ca="1">IF(AD689&gt;1,0,IF(AE689&gt;=1,U$2,T$2))</f>
        <v>0.6</v>
      </c>
      <c r="G690" s="29">
        <f t="shared" ca="1" si="259"/>
        <v>126687.6302745529</v>
      </c>
      <c r="H690" s="8">
        <f t="shared" ca="1" si="267"/>
        <v>899482.1749493255</v>
      </c>
      <c r="I690" s="8">
        <f t="shared" ca="1" si="268"/>
        <v>230364749.36705089</v>
      </c>
      <c r="J690" s="8">
        <f t="shared" ca="1" si="269"/>
        <v>7325.8944744878727</v>
      </c>
      <c r="K690" s="12">
        <f t="shared" ca="1" si="270"/>
        <v>0.8065240035567498</v>
      </c>
      <c r="L690" s="48"/>
      <c r="M690" s="47">
        <f ca="1">IF(AND(I$2&gt;0,R683&lt;F683-0.12),0,IF(AND(N690&gt;=L$4,I$2&gt;0),0,IF(OR(AND(N690&gt;=C$1,N690&lt;D$1),N690&gt;=E$1),0,1)))</f>
        <v>0</v>
      </c>
      <c r="N690" s="185">
        <f t="shared" si="281"/>
        <v>44597</v>
      </c>
      <c r="O690" s="11">
        <f t="shared" ca="1" si="260"/>
        <v>0.67754338049132612</v>
      </c>
      <c r="P690" s="11" t="str">
        <f t="shared" si="261"/>
        <v/>
      </c>
      <c r="Q690" s="11">
        <f t="shared" ca="1" si="271"/>
        <v>1</v>
      </c>
      <c r="R690" s="32">
        <f t="shared" ca="1" si="272"/>
        <v>3.9025424368422132E-3</v>
      </c>
      <c r="S690" s="32">
        <v>4.9346562410890128E-4</v>
      </c>
      <c r="T690" s="32">
        <f t="shared" ca="1" si="262"/>
        <v>2.6455358086744868E-3</v>
      </c>
      <c r="U690" s="32">
        <f t="shared" si="263"/>
        <v>0.14084507042253522</v>
      </c>
      <c r="V690" s="32">
        <f t="shared" si="273"/>
        <v>1</v>
      </c>
      <c r="W690" s="8">
        <f t="shared" ca="1" si="264"/>
        <v>54754.732153942103</v>
      </c>
      <c r="X690" s="8">
        <f t="shared" ca="1" si="276"/>
        <v>229520021.92425549</v>
      </c>
      <c r="Y690" s="22">
        <f t="shared" ca="1" si="265"/>
        <v>0.32245661950867388</v>
      </c>
      <c r="Z690" s="8">
        <f t="shared" ca="1" si="274"/>
        <v>899482.1749493255</v>
      </c>
      <c r="AA690" s="12">
        <f t="shared" ca="1" si="275"/>
        <v>1.1428281613311717</v>
      </c>
      <c r="AB690" s="158">
        <f t="shared" si="277"/>
        <v>305800</v>
      </c>
      <c r="AC690" s="160">
        <f t="shared" si="278"/>
        <v>9.4200000000004783E-3</v>
      </c>
      <c r="AD690" s="162">
        <f t="shared" ca="1" si="279"/>
        <v>0.80671595807541907</v>
      </c>
      <c r="AE690" s="162">
        <f t="shared" ca="1" si="280"/>
        <v>0.69159025513023908</v>
      </c>
      <c r="AF690" s="85">
        <v>5.8976110233938735E-4</v>
      </c>
      <c r="AG690" s="85">
        <v>8.6975545007471726E-3</v>
      </c>
      <c r="AH690" s="85">
        <v>6.1659797742442078E-4</v>
      </c>
    </row>
    <row r="691" spans="1:34">
      <c r="A691" s="7">
        <f t="shared" ref="A691:A754" si="282">A690+1</f>
        <v>44598</v>
      </c>
      <c r="B691" s="8">
        <f t="shared" ca="1" si="266"/>
        <v>32453037.677098397</v>
      </c>
      <c r="C691" s="144">
        <f t="shared" si="258"/>
        <v>0</v>
      </c>
      <c r="D691" s="136"/>
      <c r="E691" s="136"/>
      <c r="F691" s="78">
        <f ca="1">IF(AD690&gt;1,0,IF(AE690&gt;=1,U$2,T$2))</f>
        <v>0.6</v>
      </c>
      <c r="G691" s="29">
        <f t="shared" ca="1" si="259"/>
        <v>126274.02579480312</v>
      </c>
      <c r="H691" s="8">
        <f t="shared" ca="1" si="267"/>
        <v>896545.58314310212</v>
      </c>
      <c r="I691" s="8">
        <f t="shared" ca="1" si="268"/>
        <v>230416567.50739861</v>
      </c>
      <c r="J691" s="8">
        <f t="shared" ca="1" si="269"/>
        <v>7298.3296264392648</v>
      </c>
      <c r="K691" s="12">
        <f t="shared" ca="1" si="270"/>
        <v>0.80614154877168476</v>
      </c>
      <c r="L691" s="48"/>
      <c r="M691" s="46">
        <f ca="1">IF(AND(I$2&gt;0,R684&lt;F684-0.12),0,IF(AND(N691&gt;=L$5,I$2&gt;0),0,IF(OR(AND(N691&gt;=C$1,N691&lt;D$1),N691&gt;=E$1),0,1)))</f>
        <v>0</v>
      </c>
      <c r="N691" s="185">
        <f t="shared" si="281"/>
        <v>44598</v>
      </c>
      <c r="O691" s="11">
        <f t="shared" ca="1" si="260"/>
        <v>0.67769578678646647</v>
      </c>
      <c r="P691" s="11" t="str">
        <f t="shared" si="261"/>
        <v/>
      </c>
      <c r="Q691" s="11">
        <f t="shared" ca="1" si="271"/>
        <v>1</v>
      </c>
      <c r="R691" s="32">
        <f t="shared" ca="1" si="272"/>
        <v>3.873613532222351E-3</v>
      </c>
      <c r="S691" s="32">
        <v>4.93455715369819E-4</v>
      </c>
      <c r="T691" s="32">
        <f t="shared" ca="1" si="262"/>
        <v>2.6368987739503005E-3</v>
      </c>
      <c r="U691" s="32">
        <f t="shared" si="263"/>
        <v>0.14084507042253522</v>
      </c>
      <c r="V691" s="32">
        <f t="shared" si="273"/>
        <v>1</v>
      </c>
      <c r="W691" s="8">
        <f t="shared" ca="1" si="264"/>
        <v>54530.325161809167</v>
      </c>
      <c r="X691" s="8">
        <f t="shared" ca="1" si="276"/>
        <v>229574552.2494173</v>
      </c>
      <c r="Y691" s="22">
        <f t="shared" ca="1" si="265"/>
        <v>0.32230421321353353</v>
      </c>
      <c r="Z691" s="8">
        <f t="shared" ca="1" si="274"/>
        <v>896545.58314310212</v>
      </c>
      <c r="AA691" s="12">
        <f t="shared" ca="1" si="275"/>
        <v>1.1428281613311717</v>
      </c>
      <c r="AB691" s="158">
        <f t="shared" si="277"/>
        <v>306100</v>
      </c>
      <c r="AC691" s="160">
        <f t="shared" si="278"/>
        <v>9.3900000000004778E-3</v>
      </c>
      <c r="AD691" s="162">
        <f t="shared" ca="1" si="279"/>
        <v>0.80633277616421728</v>
      </c>
      <c r="AE691" s="162">
        <f t="shared" ca="1" si="280"/>
        <v>0.69159025513023908</v>
      </c>
      <c r="AF691" s="85">
        <v>5.8973222690399249E-4</v>
      </c>
      <c r="AG691" s="85">
        <v>8.6950066840759867E-3</v>
      </c>
      <c r="AH691" s="85">
        <v>6.1657312007995697E-4</v>
      </c>
    </row>
    <row r="692" spans="1:34">
      <c r="A692" s="7">
        <f t="shared" si="282"/>
        <v>44599</v>
      </c>
      <c r="B692" s="8">
        <f t="shared" ca="1" si="266"/>
        <v>32460308.729864389</v>
      </c>
      <c r="C692" s="144">
        <f t="shared" si="258"/>
        <v>0</v>
      </c>
      <c r="D692" s="136"/>
      <c r="E692" s="136"/>
      <c r="F692" s="78">
        <f ca="1">IF(AD691&gt;1,S$2,T$2)</f>
        <v>0.6</v>
      </c>
      <c r="G692" s="29">
        <f t="shared" ca="1" si="259"/>
        <v>125864.75107321423</v>
      </c>
      <c r="H692" s="8">
        <f t="shared" ca="1" si="267"/>
        <v>893639.73261982098</v>
      </c>
      <c r="I692" s="8">
        <f t="shared" ca="1" si="268"/>
        <v>230468191.98203713</v>
      </c>
      <c r="J692" s="8">
        <f t="shared" ca="1" si="269"/>
        <v>7271.0527659898762</v>
      </c>
      <c r="K692" s="12">
        <f t="shared" ca="1" si="270"/>
        <v>0.80576053303383377</v>
      </c>
      <c r="L692" s="48"/>
      <c r="M692" s="38">
        <f ca="1">IF(AND(I$2&gt;0,R685&lt;F685),0,IF(AND(N692&gt;=L$6,I$2&gt;0),0,IF(OR(AND(N692&gt;=C$1,N692&lt;D$1),N692&gt;=E$1),0,1)))</f>
        <v>0</v>
      </c>
      <c r="N692" s="185">
        <f t="shared" si="281"/>
        <v>44599</v>
      </c>
      <c r="O692" s="11">
        <f t="shared" ca="1" si="260"/>
        <v>0.67784762347657979</v>
      </c>
      <c r="P692" s="11" t="str">
        <f t="shared" si="261"/>
        <v/>
      </c>
      <c r="Q692" s="11">
        <f t="shared" ca="1" si="271"/>
        <v>1</v>
      </c>
      <c r="R692" s="32">
        <f t="shared" ca="1" si="272"/>
        <v>3.8449545367015186E-3</v>
      </c>
      <c r="S692" s="32">
        <v>4.9344580810169896E-4</v>
      </c>
      <c r="T692" s="32">
        <f t="shared" ca="1" si="262"/>
        <v>2.6283521547641794E-3</v>
      </c>
      <c r="U692" s="32">
        <f t="shared" si="263"/>
        <v>0.14084507042253522</v>
      </c>
      <c r="V692" s="32">
        <f t="shared" si="273"/>
        <v>1</v>
      </c>
      <c r="W692" s="8">
        <f t="shared" ca="1" si="264"/>
        <v>54308.264697119848</v>
      </c>
      <c r="X692" s="8">
        <f t="shared" ca="1" si="276"/>
        <v>229628860.51411444</v>
      </c>
      <c r="Y692" s="22">
        <f t="shared" ca="1" si="265"/>
        <v>0.32215237652342021</v>
      </c>
      <c r="Z692" s="8">
        <f t="shared" ca="1" si="274"/>
        <v>893639.73261982098</v>
      </c>
      <c r="AA692" s="12">
        <f t="shared" ca="1" si="275"/>
        <v>1.1428281613311717</v>
      </c>
      <c r="AB692" s="158">
        <f t="shared" si="277"/>
        <v>306400</v>
      </c>
      <c r="AC692" s="160">
        <f t="shared" si="278"/>
        <v>9.3600000000004773E-3</v>
      </c>
      <c r="AD692" s="162">
        <f t="shared" ca="1" si="279"/>
        <v>0.80595104090275926</v>
      </c>
      <c r="AE692" s="162">
        <f t="shared" ca="1" si="280"/>
        <v>0.69159025513023908</v>
      </c>
      <c r="AF692" s="85">
        <v>5.8970335876206185E-4</v>
      </c>
      <c r="AG692" s="85">
        <v>8.6924637858633216E-3</v>
      </c>
      <c r="AH692" s="85">
        <v>6.1654826802941829E-4</v>
      </c>
    </row>
    <row r="693" spans="1:34">
      <c r="A693" s="7">
        <f t="shared" si="282"/>
        <v>44600</v>
      </c>
      <c r="B693" s="8">
        <f t="shared" ca="1" si="266"/>
        <v>32467552.79050117</v>
      </c>
      <c r="C693" s="144">
        <f t="shared" si="258"/>
        <v>0</v>
      </c>
      <c r="D693" s="136"/>
      <c r="E693" s="136"/>
      <c r="F693" s="78">
        <f ca="1">IF(AD692&gt;1,0,IF(AE692&gt;=1,U$2,T$2))</f>
        <v>0.6</v>
      </c>
      <c r="G693" s="29">
        <f t="shared" ca="1" si="259"/>
        <v>125459.76034420299</v>
      </c>
      <c r="H693" s="8">
        <f t="shared" ca="1" si="267"/>
        <v>890764.29844384117</v>
      </c>
      <c r="I693" s="8">
        <f t="shared" ca="1" si="268"/>
        <v>230519624.81255826</v>
      </c>
      <c r="J693" s="8">
        <f t="shared" ca="1" si="269"/>
        <v>7244.0606367802784</v>
      </c>
      <c r="K693" s="12">
        <f t="shared" ca="1" si="270"/>
        <v>0.80538094130855054</v>
      </c>
      <c r="L693" s="48"/>
      <c r="M693" s="38">
        <f ca="1">IF(AND(I$2&gt;0,R686&lt;F686-0.02),0,IF(AND(N693&gt;=L$7,I$2&gt;0),0,IF(OR(AND(N693&gt;=C$1,N693&lt;D$1),N693&gt;=E$1),0,1)))</f>
        <v>0</v>
      </c>
      <c r="N693" s="185">
        <f t="shared" si="281"/>
        <v>44600</v>
      </c>
      <c r="O693" s="11">
        <f t="shared" ca="1" si="260"/>
        <v>0.67799889650752432</v>
      </c>
      <c r="P693" s="11" t="str">
        <f t="shared" si="261"/>
        <v/>
      </c>
      <c r="Q693" s="11">
        <f t="shared" ca="1" si="271"/>
        <v>1</v>
      </c>
      <c r="R693" s="32">
        <f t="shared" ca="1" si="272"/>
        <v>3.8165619954726887E-3</v>
      </c>
      <c r="S693" s="32">
        <v>4.9343590230422848E-4</v>
      </c>
      <c r="T693" s="32">
        <f t="shared" ca="1" si="262"/>
        <v>2.6198949954230623E-3</v>
      </c>
      <c r="U693" s="32">
        <f t="shared" si="263"/>
        <v>0.14084507042253522</v>
      </c>
      <c r="V693" s="32">
        <f t="shared" si="273"/>
        <v>1</v>
      </c>
      <c r="W693" s="8">
        <f t="shared" ca="1" si="264"/>
        <v>54088.527765494619</v>
      </c>
      <c r="X693" s="8">
        <f t="shared" ca="1" si="276"/>
        <v>229682949.04187992</v>
      </c>
      <c r="Y693" s="22">
        <f t="shared" ca="1" si="265"/>
        <v>0.32200110349247568</v>
      </c>
      <c r="Z693" s="8">
        <f t="shared" ca="1" si="274"/>
        <v>890764.29844384117</v>
      </c>
      <c r="AA693" s="12">
        <f t="shared" ca="1" si="275"/>
        <v>1.1428281613311717</v>
      </c>
      <c r="AB693" s="158">
        <f t="shared" si="277"/>
        <v>306700</v>
      </c>
      <c r="AC693" s="160">
        <f t="shared" si="278"/>
        <v>9.3300000000004768E-3</v>
      </c>
      <c r="AD693" s="162">
        <f t="shared" ca="1" si="279"/>
        <v>0.80557073717119221</v>
      </c>
      <c r="AE693" s="162">
        <f t="shared" ca="1" si="280"/>
        <v>0.69159025513023908</v>
      </c>
      <c r="AF693" s="85">
        <v>5.8967449791073661E-4</v>
      </c>
      <c r="AG693" s="85">
        <v>8.6899257920685508E-3</v>
      </c>
      <c r="AH693" s="85">
        <v>6.1652342127106437E-4</v>
      </c>
    </row>
    <row r="694" spans="1:34">
      <c r="A694" s="7">
        <f t="shared" si="282"/>
        <v>44601</v>
      </c>
      <c r="B694" s="8">
        <f t="shared" ca="1" si="266"/>
        <v>32474770.140492767</v>
      </c>
      <c r="C694" s="144">
        <f t="shared" si="258"/>
        <v>0</v>
      </c>
      <c r="D694" s="136"/>
      <c r="E694" s="136"/>
      <c r="F694" s="78">
        <f ca="1">IF(AD693&gt;1,S$2,T$2)</f>
        <v>0.6</v>
      </c>
      <c r="G694" s="29">
        <f t="shared" ca="1" si="259"/>
        <v>125059.00783361774</v>
      </c>
      <c r="H694" s="8">
        <f t="shared" ca="1" si="267"/>
        <v>887918.95561868593</v>
      </c>
      <c r="I694" s="8">
        <f t="shared" ca="1" si="268"/>
        <v>230570867.9974986</v>
      </c>
      <c r="J694" s="8">
        <f t="shared" ca="1" si="269"/>
        <v>7217.3499915970979</v>
      </c>
      <c r="K694" s="12">
        <f t="shared" ca="1" si="270"/>
        <v>0.80500275873118921</v>
      </c>
      <c r="L694" s="48"/>
      <c r="M694" s="38">
        <f ca="1">IF(AND(I$2&gt;0,R687&lt;F687-0.04),0,IF(AND(N694&gt;=L$8,I$2&gt;0),0,IF(OR(AND(N694&gt;=C$1,N694&lt;D$1),N694&gt;=E$1),0,1)))</f>
        <v>0</v>
      </c>
      <c r="N694" s="185">
        <f t="shared" si="281"/>
        <v>44601</v>
      </c>
      <c r="O694" s="11">
        <f t="shared" ca="1" si="260"/>
        <v>0.67814961175734878</v>
      </c>
      <c r="P694" s="11" t="str">
        <f t="shared" si="261"/>
        <v/>
      </c>
      <c r="Q694" s="11">
        <f t="shared" ca="1" si="271"/>
        <v>1</v>
      </c>
      <c r="R694" s="32">
        <f t="shared" ca="1" si="272"/>
        <v>3.7884324848622298E-3</v>
      </c>
      <c r="S694" s="32">
        <v>4.9342599797709498E-4</v>
      </c>
      <c r="T694" s="32">
        <f t="shared" ca="1" si="262"/>
        <v>2.6115263400549584E-3</v>
      </c>
      <c r="U694" s="32">
        <f t="shared" si="263"/>
        <v>0.14084507042253522</v>
      </c>
      <c r="V694" s="32">
        <f t="shared" si="273"/>
        <v>1</v>
      </c>
      <c r="W694" s="8">
        <f t="shared" ca="1" si="264"/>
        <v>53871.091287582683</v>
      </c>
      <c r="X694" s="8">
        <f t="shared" ca="1" si="276"/>
        <v>229736820.13316751</v>
      </c>
      <c r="Y694" s="22">
        <f t="shared" ca="1" si="265"/>
        <v>0.32185038824265122</v>
      </c>
      <c r="Z694" s="8">
        <f t="shared" ca="1" si="274"/>
        <v>887918.95561868593</v>
      </c>
      <c r="AA694" s="12">
        <f t="shared" ca="1" si="275"/>
        <v>1.1428281613311717</v>
      </c>
      <c r="AB694" s="158">
        <f t="shared" si="277"/>
        <v>307000</v>
      </c>
      <c r="AC694" s="160">
        <f t="shared" si="278"/>
        <v>9.3000000000004763E-3</v>
      </c>
      <c r="AD694" s="162">
        <f t="shared" ca="1" si="279"/>
        <v>0.80519185001986981</v>
      </c>
      <c r="AE694" s="162">
        <f t="shared" ca="1" si="280"/>
        <v>0.69159025513023908</v>
      </c>
      <c r="AF694" s="85">
        <v>5.896456443471598E-4</v>
      </c>
      <c r="AG694" s="85">
        <v>8.6873926887065123E-3</v>
      </c>
      <c r="AH694" s="85">
        <v>6.1649857980315584E-4</v>
      </c>
    </row>
    <row r="695" spans="1:34">
      <c r="A695" s="7">
        <f t="shared" si="282"/>
        <v>44602</v>
      </c>
      <c r="B695" s="8">
        <f t="shared" ca="1" si="266"/>
        <v>32481961.058086358</v>
      </c>
      <c r="C695" s="144">
        <f t="shared" si="258"/>
        <v>0</v>
      </c>
      <c r="D695" s="136"/>
      <c r="E695" s="136"/>
      <c r="F695" s="78">
        <f ca="1">IF(AD694&gt;1,0,IF(AE694&gt;=1,U$2,T$2))</f>
        <v>0.6</v>
      </c>
      <c r="G695" s="29">
        <f t="shared" ca="1" si="259"/>
        <v>124662.44778106846</v>
      </c>
      <c r="H695" s="8">
        <f t="shared" ca="1" si="267"/>
        <v>885103.37924558599</v>
      </c>
      <c r="I695" s="8">
        <f t="shared" ca="1" si="268"/>
        <v>230621923.51241308</v>
      </c>
      <c r="J695" s="8">
        <f t="shared" ca="1" si="269"/>
        <v>7190.9175935891199</v>
      </c>
      <c r="K695" s="12">
        <f t="shared" ca="1" si="270"/>
        <v>0.8046259706066281</v>
      </c>
      <c r="L695" s="48"/>
      <c r="M695" s="38">
        <f ca="1">IF(AND(I$2&gt;0,R688&lt;F688-0.06),0,IF(AND(N695&gt;=L$9,I$2&gt;0),0,IF(OR(AND(N695&gt;=C$1,N695&lt;D$1),N695&gt;=E$1),0,1)))</f>
        <v>0</v>
      </c>
      <c r="N695" s="185">
        <f t="shared" si="281"/>
        <v>44602</v>
      </c>
      <c r="O695" s="11">
        <f t="shared" ca="1" si="260"/>
        <v>0.67829977503650907</v>
      </c>
      <c r="P695" s="11" t="str">
        <f t="shared" si="261"/>
        <v/>
      </c>
      <c r="Q695" s="11">
        <f t="shared" ca="1" si="271"/>
        <v>1</v>
      </c>
      <c r="R695" s="32">
        <f t="shared" ca="1" si="272"/>
        <v>3.7605626128557239E-3</v>
      </c>
      <c r="S695" s="32">
        <v>4.9341609511998588E-4</v>
      </c>
      <c r="T695" s="32">
        <f t="shared" ca="1" si="262"/>
        <v>2.6032452330752528E-3</v>
      </c>
      <c r="U695" s="32">
        <f t="shared" si="263"/>
        <v>0.14084507042253522</v>
      </c>
      <c r="V695" s="32">
        <f t="shared" si="273"/>
        <v>1</v>
      </c>
      <c r="W695" s="8">
        <f t="shared" ca="1" si="264"/>
        <v>53655.932113309733</v>
      </c>
      <c r="X695" s="8">
        <f t="shared" ca="1" si="276"/>
        <v>229790476.06528082</v>
      </c>
      <c r="Y695" s="22">
        <f t="shared" ca="1" si="265"/>
        <v>0.32170022496349093</v>
      </c>
      <c r="Z695" s="8">
        <f t="shared" ca="1" si="274"/>
        <v>885103.37924558599</v>
      </c>
      <c r="AA695" s="12">
        <f t="shared" ca="1" si="275"/>
        <v>1.1428281613311717</v>
      </c>
      <c r="AB695" s="158">
        <f t="shared" si="277"/>
        <v>307300</v>
      </c>
      <c r="AC695" s="160">
        <f t="shared" si="278"/>
        <v>9.2700000000004758E-3</v>
      </c>
      <c r="AD695" s="162">
        <f t="shared" ca="1" si="279"/>
        <v>0.80481436466890865</v>
      </c>
      <c r="AE695" s="162">
        <f t="shared" ca="1" si="280"/>
        <v>0.69159025513023908</v>
      </c>
      <c r="AF695" s="85">
        <v>5.8961679806847627E-4</v>
      </c>
      <c r="AG695" s="85">
        <v>8.6848644618472241E-3</v>
      </c>
      <c r="AH695" s="85">
        <v>6.1647374362395373E-4</v>
      </c>
    </row>
    <row r="696" spans="1:34">
      <c r="A696" s="7">
        <f t="shared" si="282"/>
        <v>44603</v>
      </c>
      <c r="B696" s="8">
        <f t="shared" ca="1" si="266"/>
        <v>32489125.81830379</v>
      </c>
      <c r="C696" s="144">
        <f t="shared" si="258"/>
        <v>0</v>
      </c>
      <c r="D696" s="136"/>
      <c r="E696" s="136"/>
      <c r="F696" s="78">
        <f ca="1">IF(AD695&gt;1,S$2,T$2)</f>
        <v>0.6</v>
      </c>
      <c r="G696" s="29">
        <f t="shared" ca="1" si="259"/>
        <v>124270.03446141403</v>
      </c>
      <c r="H696" s="8">
        <f t="shared" ca="1" si="267"/>
        <v>882317.24467603955</v>
      </c>
      <c r="I696" s="8">
        <f t="shared" ca="1" si="268"/>
        <v>230672793.30995685</v>
      </c>
      <c r="J696" s="8">
        <f t="shared" ca="1" si="269"/>
        <v>7164.7602174314497</v>
      </c>
      <c r="K696" s="12">
        <f t="shared" ca="1" si="270"/>
        <v>0.80425056240872728</v>
      </c>
      <c r="L696" s="48"/>
      <c r="M696" s="39">
        <f ca="1">IF(AND(I$2&gt;0,R689&lt;F689-0.1),0,IF(AND(N696&gt;=L$10,I$2&gt;0),0,IF(OR(AND(N696&gt;=C$1,N696&lt;D$1),N696&gt;=E$1),0,1)))</f>
        <v>0</v>
      </c>
      <c r="N696" s="185">
        <f t="shared" si="281"/>
        <v>44603</v>
      </c>
      <c r="O696" s="11">
        <f t="shared" ca="1" si="260"/>
        <v>0.67844939208810839</v>
      </c>
      <c r="P696" s="11" t="str">
        <f t="shared" si="261"/>
        <v/>
      </c>
      <c r="Q696" s="11">
        <f t="shared" ca="1" si="271"/>
        <v>1</v>
      </c>
      <c r="R696" s="32">
        <f t="shared" ca="1" si="272"/>
        <v>3.7329490195823298E-3</v>
      </c>
      <c r="S696" s="32">
        <v>4.9340619373258883E-4</v>
      </c>
      <c r="T696" s="32">
        <f t="shared" ca="1" si="262"/>
        <v>2.5950507196354105E-3</v>
      </c>
      <c r="U696" s="32">
        <f t="shared" si="263"/>
        <v>0.14084507042253522</v>
      </c>
      <c r="V696" s="32">
        <f t="shared" si="273"/>
        <v>1</v>
      </c>
      <c r="W696" s="8">
        <f t="shared" ca="1" si="264"/>
        <v>53443.027035640254</v>
      </c>
      <c r="X696" s="8">
        <f t="shared" ca="1" si="276"/>
        <v>229843919.09231648</v>
      </c>
      <c r="Y696" s="22">
        <f t="shared" ca="1" si="265"/>
        <v>0.32155060791189161</v>
      </c>
      <c r="Z696" s="8">
        <f t="shared" ca="1" si="274"/>
        <v>882317.24467603955</v>
      </c>
      <c r="AA696" s="12">
        <f t="shared" ca="1" si="275"/>
        <v>1.1428281613311717</v>
      </c>
      <c r="AB696" s="158">
        <f t="shared" si="277"/>
        <v>307600</v>
      </c>
      <c r="AC696" s="160">
        <f t="shared" si="278"/>
        <v>9.2400000000004753E-3</v>
      </c>
      <c r="AD696" s="162">
        <f t="shared" ca="1" si="279"/>
        <v>0.80443826650767769</v>
      </c>
      <c r="AE696" s="162">
        <f t="shared" ca="1" si="280"/>
        <v>0.69159025513023908</v>
      </c>
      <c r="AF696" s="85">
        <v>5.8958795907183175E-4</v>
      </c>
      <c r="AG696" s="85">
        <v>8.6823410976155993E-3</v>
      </c>
      <c r="AH696" s="85">
        <v>6.164489127317203E-4</v>
      </c>
    </row>
    <row r="697" spans="1:34">
      <c r="A697" s="7">
        <f t="shared" si="282"/>
        <v>44604</v>
      </c>
      <c r="B697" s="8">
        <f t="shared" ca="1" si="266"/>
        <v>32496264.692954227</v>
      </c>
      <c r="C697" s="144">
        <f t="shared" si="258"/>
        <v>0</v>
      </c>
      <c r="D697" s="136"/>
      <c r="E697" s="136"/>
      <c r="F697" s="78">
        <f ca="1">IF(AD696&gt;1,0,IF(AE696&gt;=1,U$2,T$2))</f>
        <v>0.6</v>
      </c>
      <c r="G697" s="29">
        <f t="shared" ca="1" si="259"/>
        <v>123881.7222054247</v>
      </c>
      <c r="H697" s="8">
        <f t="shared" ca="1" si="267"/>
        <v>879560.22765851533</v>
      </c>
      <c r="I697" s="8">
        <f t="shared" ca="1" si="268"/>
        <v>230723479.31997496</v>
      </c>
      <c r="J697" s="8">
        <f t="shared" ca="1" si="269"/>
        <v>7138.8746504388682</v>
      </c>
      <c r="K697" s="12">
        <f t="shared" ca="1" si="270"/>
        <v>0.80387651977972907</v>
      </c>
      <c r="L697" s="48"/>
      <c r="M697" s="47">
        <f ca="1">IF(AND(I$2&gt;0,R690&lt;F690-0.12),0,IF(AND(N697&gt;=L$4,I$2&gt;0),0,IF(OR(AND(N697&gt;=C$1,N697&lt;D$1),N697&gt;=E$1),0,1)))</f>
        <v>0</v>
      </c>
      <c r="N697" s="185">
        <f t="shared" si="281"/>
        <v>44604</v>
      </c>
      <c r="O697" s="11">
        <f t="shared" ca="1" si="260"/>
        <v>0.67859846858816164</v>
      </c>
      <c r="P697" s="11" t="str">
        <f t="shared" si="261"/>
        <v/>
      </c>
      <c r="Q697" s="11">
        <f t="shared" ca="1" si="271"/>
        <v>1</v>
      </c>
      <c r="R697" s="32">
        <f t="shared" ca="1" si="272"/>
        <v>3.7055883777590789E-3</v>
      </c>
      <c r="S697" s="32">
        <v>4.9339629381459158E-4</v>
      </c>
      <c r="T697" s="32">
        <f t="shared" ca="1" si="262"/>
        <v>2.5869418460544567E-3</v>
      </c>
      <c r="U697" s="32">
        <f t="shared" si="263"/>
        <v>0.14084507042253522</v>
      </c>
      <c r="V697" s="32">
        <f t="shared" si="273"/>
        <v>1</v>
      </c>
      <c r="W697" s="8">
        <f t="shared" ca="1" si="264"/>
        <v>53232.352803863258</v>
      </c>
      <c r="X697" s="8">
        <f t="shared" ca="1" si="276"/>
        <v>229897151.44512033</v>
      </c>
      <c r="Y697" s="22">
        <f t="shared" ca="1" si="265"/>
        <v>0.32140153141183836</v>
      </c>
      <c r="Z697" s="8">
        <f t="shared" ca="1" si="274"/>
        <v>879560.22765851533</v>
      </c>
      <c r="AA697" s="12">
        <f t="shared" ca="1" si="275"/>
        <v>1.1428281613311717</v>
      </c>
      <c r="AB697" s="158">
        <f t="shared" si="277"/>
        <v>307900</v>
      </c>
      <c r="AC697" s="160">
        <f t="shared" si="278"/>
        <v>9.2100000000004748E-3</v>
      </c>
      <c r="AD697" s="162">
        <f t="shared" ca="1" si="279"/>
        <v>0.80406354109422817</v>
      </c>
      <c r="AE697" s="162">
        <f t="shared" ca="1" si="280"/>
        <v>0.69159025513023908</v>
      </c>
      <c r="AF697" s="85">
        <v>5.8955912735437447E-4</v>
      </c>
      <c r="AG697" s="85">
        <v>8.6798225821911636E-3</v>
      </c>
      <c r="AH697" s="85">
        <v>6.164240871247181E-4</v>
      </c>
    </row>
    <row r="698" spans="1:34">
      <c r="A698" s="7">
        <f t="shared" si="282"/>
        <v>44605</v>
      </c>
      <c r="B698" s="8">
        <f t="shared" ca="1" si="266"/>
        <v>32503377.950647857</v>
      </c>
      <c r="C698" s="144">
        <f t="shared" si="258"/>
        <v>0</v>
      </c>
      <c r="D698" s="136"/>
      <c r="E698" s="136"/>
      <c r="F698" s="78">
        <f ca="1">IF(AD697&gt;1,0,IF(AE697&gt;=1,U$2,T$2))</f>
        <v>0.6</v>
      </c>
      <c r="G698" s="29">
        <f t="shared" ca="1" si="259"/>
        <v>123497.46541963705</v>
      </c>
      <c r="H698" s="8">
        <f t="shared" ca="1" si="267"/>
        <v>876832.00447942305</v>
      </c>
      <c r="I698" s="8">
        <f t="shared" ca="1" si="268"/>
        <v>230773983.44959974</v>
      </c>
      <c r="J698" s="8">
        <f t="shared" ca="1" si="269"/>
        <v>7113.2576936297137</v>
      </c>
      <c r="K698" s="12">
        <f t="shared" ca="1" si="270"/>
        <v>0.8035038285295959</v>
      </c>
      <c r="L698" s="48"/>
      <c r="M698" s="46">
        <f ca="1">IF(AND(I$2&gt;0,R691&lt;F691-0.12),0,IF(AND(N698&gt;=L$5,I$2&gt;0),0,IF(OR(AND(N698&gt;=C$1,N698&lt;D$1),N698&gt;=E$1),0,1)))</f>
        <v>0</v>
      </c>
      <c r="N698" s="185">
        <f t="shared" si="281"/>
        <v>44605</v>
      </c>
      <c r="O698" s="11">
        <f t="shared" ca="1" si="260"/>
        <v>0.67874701014588157</v>
      </c>
      <c r="P698" s="11" t="str">
        <f t="shared" si="261"/>
        <v/>
      </c>
      <c r="Q698" s="11">
        <f t="shared" ca="1" si="271"/>
        <v>1</v>
      </c>
      <c r="R698" s="32">
        <f t="shared" ca="1" si="272"/>
        <v>3.6784773930964524E-3</v>
      </c>
      <c r="S698" s="32">
        <v>4.9338639536568188E-4</v>
      </c>
      <c r="T698" s="32">
        <f t="shared" ca="1" si="262"/>
        <v>2.5789176602335974E-3</v>
      </c>
      <c r="U698" s="32">
        <f t="shared" si="263"/>
        <v>0.14084507042253522</v>
      </c>
      <c r="V698" s="32">
        <f t="shared" si="273"/>
        <v>1</v>
      </c>
      <c r="W698" s="8">
        <f t="shared" ca="1" si="264"/>
        <v>53023.88613641019</v>
      </c>
      <c r="X698" s="8">
        <f t="shared" ca="1" si="276"/>
        <v>229950175.33125675</v>
      </c>
      <c r="Y698" s="22">
        <f t="shared" ca="1" si="265"/>
        <v>0.32125298985411843</v>
      </c>
      <c r="Z698" s="8">
        <f t="shared" ca="1" si="274"/>
        <v>876832.00447942305</v>
      </c>
      <c r="AA698" s="12">
        <f t="shared" ca="1" si="275"/>
        <v>1.1428281613311717</v>
      </c>
      <c r="AB698" s="158">
        <f t="shared" si="277"/>
        <v>308200</v>
      </c>
      <c r="AC698" s="160">
        <f t="shared" si="278"/>
        <v>9.1800000000004742E-3</v>
      </c>
      <c r="AD698" s="162">
        <f t="shared" ca="1" si="279"/>
        <v>0.80369017415466248</v>
      </c>
      <c r="AE698" s="162">
        <f t="shared" ca="1" si="280"/>
        <v>0.69159025513023908</v>
      </c>
      <c r="AF698" s="85">
        <v>5.8953030291325308E-4</v>
      </c>
      <c r="AG698" s="85">
        <v>8.6773089018077933E-3</v>
      </c>
      <c r="AH698" s="85">
        <v>6.1639926680121112E-4</v>
      </c>
    </row>
    <row r="699" spans="1:34">
      <c r="A699" s="7">
        <f t="shared" si="282"/>
        <v>44606</v>
      </c>
      <c r="B699" s="8">
        <f t="shared" ca="1" si="266"/>
        <v>32510465.8568106</v>
      </c>
      <c r="C699" s="144">
        <f t="shared" si="258"/>
        <v>0</v>
      </c>
      <c r="D699" s="136"/>
      <c r="E699" s="136"/>
      <c r="F699" s="78">
        <f ca="1">IF(AD698&gt;1,S$2,T$2)</f>
        <v>0.6</v>
      </c>
      <c r="G699" s="29">
        <f t="shared" ca="1" si="259"/>
        <v>123117.21860541929</v>
      </c>
      <c r="H699" s="8">
        <f t="shared" ca="1" si="267"/>
        <v>874132.25209847686</v>
      </c>
      <c r="I699" s="8">
        <f t="shared" ca="1" si="268"/>
        <v>230824307.58335522</v>
      </c>
      <c r="J699" s="8">
        <f t="shared" ca="1" si="269"/>
        <v>7087.9061627414112</v>
      </c>
      <c r="K699" s="12">
        <f t="shared" ca="1" si="270"/>
        <v>0.80313247463529613</v>
      </c>
      <c r="L699" s="48"/>
      <c r="M699" s="38">
        <f ca="1">IF(AND(I$2&gt;0,R692&lt;F692),0,IF(AND(N699&gt;=L$6,I$2&gt;0),0,IF(OR(AND(N699&gt;=C$1,N699&lt;D$1),N699&gt;=E$1),0,1)))</f>
        <v>0</v>
      </c>
      <c r="N699" s="185">
        <f t="shared" si="281"/>
        <v>44606</v>
      </c>
      <c r="O699" s="11">
        <f t="shared" ca="1" si="260"/>
        <v>0.67889502230398591</v>
      </c>
      <c r="P699" s="11" t="str">
        <f t="shared" si="261"/>
        <v/>
      </c>
      <c r="Q699" s="11">
        <f t="shared" ca="1" si="271"/>
        <v>1</v>
      </c>
      <c r="R699" s="32">
        <f t="shared" ca="1" si="272"/>
        <v>3.6516128046665953E-3</v>
      </c>
      <c r="S699" s="32">
        <v>4.9337649838554747E-4</v>
      </c>
      <c r="T699" s="32">
        <f t="shared" ca="1" si="262"/>
        <v>2.5709772120543436E-3</v>
      </c>
      <c r="U699" s="32">
        <f t="shared" si="263"/>
        <v>0.14084507042253522</v>
      </c>
      <c r="V699" s="32">
        <f t="shared" si="273"/>
        <v>1</v>
      </c>
      <c r="W699" s="8">
        <f t="shared" ca="1" si="264"/>
        <v>52817.60373321412</v>
      </c>
      <c r="X699" s="8">
        <f t="shared" ca="1" si="276"/>
        <v>230002992.93498996</v>
      </c>
      <c r="Y699" s="22">
        <f t="shared" ca="1" si="265"/>
        <v>0.32110497769601409</v>
      </c>
      <c r="Z699" s="8">
        <f t="shared" ca="1" si="274"/>
        <v>874132.25209847686</v>
      </c>
      <c r="AA699" s="12">
        <f t="shared" ca="1" si="275"/>
        <v>1.1428281613311717</v>
      </c>
      <c r="AB699" s="158">
        <f t="shared" si="277"/>
        <v>308500</v>
      </c>
      <c r="AC699" s="160">
        <f t="shared" si="278"/>
        <v>9.1500000000004737E-3</v>
      </c>
      <c r="AD699" s="162">
        <f t="shared" ca="1" si="279"/>
        <v>0.80331815158244602</v>
      </c>
      <c r="AE699" s="162">
        <f t="shared" ca="1" si="280"/>
        <v>0.69159025513023908</v>
      </c>
      <c r="AF699" s="85">
        <v>5.8950148574561895E-4</v>
      </c>
      <c r="AG699" s="85">
        <v>8.6748000427534239E-3</v>
      </c>
      <c r="AH699" s="85">
        <v>6.1637445175946343E-4</v>
      </c>
    </row>
    <row r="700" spans="1:34">
      <c r="A700" s="7">
        <f t="shared" si="282"/>
        <v>44607</v>
      </c>
      <c r="B700" s="8">
        <f t="shared" ca="1" si="266"/>
        <v>32517528.6736998</v>
      </c>
      <c r="C700" s="144">
        <f t="shared" si="258"/>
        <v>0</v>
      </c>
      <c r="D700" s="136"/>
      <c r="E700" s="136"/>
      <c r="F700" s="78">
        <f ca="1">IF(AD699&gt;1,0,IF(AE699&gt;=1,U$2,T$2))</f>
        <v>0.6</v>
      </c>
      <c r="G700" s="29">
        <f t="shared" ca="1" si="259"/>
        <v>122740.93637726412</v>
      </c>
      <c r="H700" s="8">
        <f t="shared" ca="1" si="267"/>
        <v>871460.64827857527</v>
      </c>
      <c r="I700" s="8">
        <f t="shared" ca="1" si="268"/>
        <v>230874453.58326852</v>
      </c>
      <c r="J700" s="8">
        <f t="shared" ca="1" si="269"/>
        <v>7062.8168891989362</v>
      </c>
      <c r="K700" s="12">
        <f t="shared" ca="1" si="270"/>
        <v>0.80276244424003518</v>
      </c>
      <c r="L700" s="48"/>
      <c r="M700" s="38">
        <f ca="1">IF(AND(I$2&gt;0,R693&lt;F693-0.02),0,IF(AND(N700&gt;=L$7,I$2&gt;0),0,IF(OR(AND(N700&gt;=C$1,N700&lt;D$1),N700&gt;=E$1),0,1)))</f>
        <v>0</v>
      </c>
      <c r="N700" s="185">
        <f t="shared" si="281"/>
        <v>44607</v>
      </c>
      <c r="O700" s="11">
        <f t="shared" ca="1" si="260"/>
        <v>0.67904251053902509</v>
      </c>
      <c r="P700" s="11" t="str">
        <f t="shared" si="261"/>
        <v/>
      </c>
      <c r="Q700" s="11">
        <f t="shared" ca="1" si="271"/>
        <v>1</v>
      </c>
      <c r="R700" s="32">
        <f t="shared" ca="1" si="272"/>
        <v>3.62499138523545E-3</v>
      </c>
      <c r="S700" s="32">
        <v>4.9336660287387644E-4</v>
      </c>
      <c r="T700" s="32">
        <f t="shared" ca="1" si="262"/>
        <v>2.5631195537605157E-3</v>
      </c>
      <c r="U700" s="32">
        <f t="shared" si="263"/>
        <v>0.14084507042253522</v>
      </c>
      <c r="V700" s="32">
        <f t="shared" si="273"/>
        <v>1</v>
      </c>
      <c r="W700" s="8">
        <f t="shared" ca="1" si="264"/>
        <v>52613.482287618885</v>
      </c>
      <c r="X700" s="8">
        <f t="shared" ca="1" si="276"/>
        <v>230055606.41727757</v>
      </c>
      <c r="Y700" s="22">
        <f t="shared" ca="1" si="265"/>
        <v>0.32095748946097491</v>
      </c>
      <c r="Z700" s="8">
        <f t="shared" ca="1" si="274"/>
        <v>871460.64827857527</v>
      </c>
      <c r="AA700" s="12">
        <f t="shared" ca="1" si="275"/>
        <v>1.1428281613311717</v>
      </c>
      <c r="AB700" s="158">
        <f t="shared" si="277"/>
        <v>308800</v>
      </c>
      <c r="AC700" s="160">
        <f t="shared" si="278"/>
        <v>9.1200000000004732E-3</v>
      </c>
      <c r="AD700" s="162">
        <f t="shared" ca="1" si="279"/>
        <v>0.80294745943766566</v>
      </c>
      <c r="AE700" s="162">
        <f t="shared" ca="1" si="280"/>
        <v>0.69159025513023908</v>
      </c>
      <c r="AF700" s="85">
        <v>5.8947267584862409E-4</v>
      </c>
      <c r="AG700" s="85">
        <v>8.6722959913697849E-3</v>
      </c>
      <c r="AH700" s="85">
        <v>6.1634964199774021E-4</v>
      </c>
    </row>
    <row r="701" spans="1:34">
      <c r="A701" s="7">
        <f t="shared" si="282"/>
        <v>44608</v>
      </c>
      <c r="B701" s="8">
        <f t="shared" ca="1" si="266"/>
        <v>32524566.660420839</v>
      </c>
      <c r="C701" s="144">
        <f t="shared" si="258"/>
        <v>0</v>
      </c>
      <c r="D701" s="136"/>
      <c r="E701" s="136"/>
      <c r="F701" s="78">
        <f ca="1">IF(AD700&gt;1,S$2,T$2)</f>
        <v>0.6</v>
      </c>
      <c r="G701" s="29">
        <f t="shared" ca="1" si="259"/>
        <v>122368.57348032702</v>
      </c>
      <c r="H701" s="8">
        <f t="shared" ca="1" si="267"/>
        <v>868816.87171032175</v>
      </c>
      <c r="I701" s="8">
        <f t="shared" ca="1" si="268"/>
        <v>230924423.28898787</v>
      </c>
      <c r="J701" s="8">
        <f t="shared" ca="1" si="269"/>
        <v>7037.9867210373723</v>
      </c>
      <c r="K701" s="12">
        <f t="shared" ca="1" si="270"/>
        <v>0.80239372365243722</v>
      </c>
      <c r="L701" s="48"/>
      <c r="M701" s="38">
        <f ca="1">IF(AND(I$2&gt;0,R694&lt;F694-0.04),0,IF(AND(N701&gt;=L$8,I$2&gt;0),0,IF(OR(AND(N701&gt;=C$1,N701&lt;D$1),N701&gt;=E$1),0,1)))</f>
        <v>0</v>
      </c>
      <c r="N701" s="185">
        <f t="shared" si="281"/>
        <v>44608</v>
      </c>
      <c r="O701" s="11">
        <f t="shared" ca="1" si="260"/>
        <v>0.67918948026172909</v>
      </c>
      <c r="P701" s="11" t="str">
        <f t="shared" si="261"/>
        <v/>
      </c>
      <c r="Q701" s="11">
        <f t="shared" ca="1" si="271"/>
        <v>1</v>
      </c>
      <c r="R701" s="32">
        <f t="shared" ca="1" si="272"/>
        <v>3.5986099415601116E-3</v>
      </c>
      <c r="S701" s="32">
        <v>4.9335670883035674E-4</v>
      </c>
      <c r="T701" s="32">
        <f t="shared" ca="1" si="262"/>
        <v>2.5553437403244756E-3</v>
      </c>
      <c r="U701" s="32">
        <f t="shared" si="263"/>
        <v>0.14084507042253522</v>
      </c>
      <c r="V701" s="32">
        <f t="shared" si="273"/>
        <v>1</v>
      </c>
      <c r="W701" s="8">
        <f t="shared" ca="1" si="264"/>
        <v>52411.49849784773</v>
      </c>
      <c r="X701" s="8">
        <f t="shared" ca="1" si="276"/>
        <v>230108017.91577542</v>
      </c>
      <c r="Y701" s="22">
        <f t="shared" ca="1" si="265"/>
        <v>0.32081051973827091</v>
      </c>
      <c r="Z701" s="8">
        <f t="shared" ca="1" si="274"/>
        <v>868816.87171032175</v>
      </c>
      <c r="AA701" s="12">
        <f t="shared" ca="1" si="275"/>
        <v>1.1428281613311717</v>
      </c>
      <c r="AB701" s="158">
        <f t="shared" si="277"/>
        <v>309100</v>
      </c>
      <c r="AC701" s="160">
        <f t="shared" si="278"/>
        <v>9.0900000000004727E-3</v>
      </c>
      <c r="AD701" s="162">
        <f t="shared" ca="1" si="279"/>
        <v>0.8025780839462362</v>
      </c>
      <c r="AE701" s="162">
        <f t="shared" ca="1" si="280"/>
        <v>0.69159025513023908</v>
      </c>
      <c r="AF701" s="85">
        <v>5.894438732194227E-4</v>
      </c>
      <c r="AG701" s="85">
        <v>8.669796734052132E-3</v>
      </c>
      <c r="AH701" s="85">
        <v>6.163248375143076E-4</v>
      </c>
    </row>
    <row r="702" spans="1:34">
      <c r="A702" s="7">
        <f t="shared" si="282"/>
        <v>44609</v>
      </c>
      <c r="B702" s="8">
        <f t="shared" ca="1" si="266"/>
        <v>32531580.072944619</v>
      </c>
      <c r="C702" s="144">
        <f t="shared" si="258"/>
        <v>0</v>
      </c>
      <c r="D702" s="136"/>
      <c r="E702" s="136"/>
      <c r="F702" s="78">
        <f ca="1">IF(AD701&gt;1,0,IF(AE701&gt;=1,U$2,T$2))</f>
        <v>0.6</v>
      </c>
      <c r="G702" s="29">
        <f t="shared" ca="1" si="259"/>
        <v>122000.0848072268</v>
      </c>
      <c r="H702" s="8">
        <f t="shared" ca="1" si="267"/>
        <v>866200.60213131027</v>
      </c>
      <c r="I702" s="8">
        <f t="shared" ca="1" si="268"/>
        <v>230974218.51790673</v>
      </c>
      <c r="J702" s="8">
        <f t="shared" ca="1" si="269"/>
        <v>7013.4125237797489</v>
      </c>
      <c r="K702" s="12">
        <f t="shared" ca="1" si="270"/>
        <v>0.80202629934567726</v>
      </c>
      <c r="L702" s="48"/>
      <c r="M702" s="38">
        <f ca="1">IF(AND(I$2&gt;0,R695&lt;F695-0.06),0,IF(AND(N702&gt;=L$9,I$2&gt;0),0,IF(OR(AND(N702&gt;=C$1,N702&lt;D$1),N702&gt;=E$1),0,1)))</f>
        <v>0</v>
      </c>
      <c r="N702" s="185">
        <f t="shared" si="281"/>
        <v>44609</v>
      </c>
      <c r="O702" s="11">
        <f t="shared" ca="1" si="260"/>
        <v>0.6793359368173727</v>
      </c>
      <c r="P702" s="11" t="str">
        <f t="shared" si="261"/>
        <v/>
      </c>
      <c r="Q702" s="11">
        <f t="shared" ca="1" si="271"/>
        <v>1</v>
      </c>
      <c r="R702" s="32">
        <f t="shared" ca="1" si="272"/>
        <v>3.572465314652658E-3</v>
      </c>
      <c r="S702" s="32">
        <v>4.9334681625467656E-4</v>
      </c>
      <c r="T702" s="32">
        <f t="shared" ca="1" si="262"/>
        <v>2.5476488297979712E-3</v>
      </c>
      <c r="U702" s="32">
        <f t="shared" si="263"/>
        <v>0.14084507042253522</v>
      </c>
      <c r="V702" s="32">
        <f t="shared" si="273"/>
        <v>1</v>
      </c>
      <c r="W702" s="8">
        <f t="shared" ca="1" si="264"/>
        <v>52211.629078039754</v>
      </c>
      <c r="X702" s="8">
        <f t="shared" ca="1" si="276"/>
        <v>230160229.54485345</v>
      </c>
      <c r="Y702" s="22">
        <f t="shared" ca="1" si="265"/>
        <v>0.3206640631826273</v>
      </c>
      <c r="Z702" s="8">
        <f t="shared" ca="1" si="274"/>
        <v>866200.60213131027</v>
      </c>
      <c r="AA702" s="12">
        <f t="shared" ca="1" si="275"/>
        <v>1.1428281613311717</v>
      </c>
      <c r="AB702" s="158">
        <f t="shared" si="277"/>
        <v>309400</v>
      </c>
      <c r="AC702" s="160">
        <f t="shared" si="278"/>
        <v>9.0600000000004722E-3</v>
      </c>
      <c r="AD702" s="162">
        <f t="shared" ca="1" si="279"/>
        <v>0.80221001149905724</v>
      </c>
      <c r="AE702" s="162">
        <f t="shared" ca="1" si="280"/>
        <v>0.69159025513023908</v>
      </c>
      <c r="AF702" s="85">
        <v>5.8941507785516983E-4</v>
      </c>
      <c r="AG702" s="85">
        <v>8.6673022572489704E-3</v>
      </c>
      <c r="AH702" s="85">
        <v>6.1630003830743249E-4</v>
      </c>
    </row>
    <row r="703" spans="1:34">
      <c r="A703" s="7">
        <f t="shared" si="282"/>
        <v>44610</v>
      </c>
      <c r="B703" s="8">
        <f t="shared" ca="1" si="266"/>
        <v>32538569.16412589</v>
      </c>
      <c r="C703" s="144">
        <f t="shared" si="258"/>
        <v>0</v>
      </c>
      <c r="D703" s="136"/>
      <c r="E703" s="136"/>
      <c r="F703" s="78">
        <f ca="1">IF(AD702&gt;1,S$2,T$2)</f>
        <v>0.6</v>
      </c>
      <c r="G703" s="29">
        <f t="shared" ca="1" si="259"/>
        <v>121635.42541412635</v>
      </c>
      <c r="H703" s="8">
        <f t="shared" ca="1" si="267"/>
        <v>863611.52044029708</v>
      </c>
      <c r="I703" s="8">
        <f t="shared" ca="1" si="268"/>
        <v>231023841.06529376</v>
      </c>
      <c r="J703" s="8">
        <f t="shared" ca="1" si="269"/>
        <v>6989.0911812713503</v>
      </c>
      <c r="K703" s="12">
        <f t="shared" ca="1" si="270"/>
        <v>0.80166015795656831</v>
      </c>
      <c r="L703" s="48"/>
      <c r="M703" s="39">
        <f ca="1">IF(AND(I$2&gt;0,R696&lt;F696-0.1),0,IF(AND(N703&gt;=L$10,I$2&gt;0),0,IF(OR(AND(N703&gt;=C$1,N703&lt;D$1),N703&gt;=E$1),0,1)))</f>
        <v>0</v>
      </c>
      <c r="N703" s="185">
        <f t="shared" si="281"/>
        <v>44610</v>
      </c>
      <c r="O703" s="11">
        <f t="shared" ca="1" si="260"/>
        <v>0.67948188548615807</v>
      </c>
      <c r="P703" s="11" t="str">
        <f t="shared" si="261"/>
        <v/>
      </c>
      <c r="Q703" s="11">
        <f t="shared" ca="1" si="271"/>
        <v>1</v>
      </c>
      <c r="R703" s="32">
        <f t="shared" ca="1" si="272"/>
        <v>3.5465543800116835E-3</v>
      </c>
      <c r="S703" s="32">
        <v>4.933369251465242E-4</v>
      </c>
      <c r="T703" s="32">
        <f t="shared" ca="1" si="262"/>
        <v>2.5400338836479327E-3</v>
      </c>
      <c r="U703" s="32">
        <f t="shared" si="263"/>
        <v>0.14084507042253522</v>
      </c>
      <c r="V703" s="32">
        <f t="shared" si="273"/>
        <v>1</v>
      </c>
      <c r="W703" s="8">
        <f t="shared" ca="1" si="264"/>
        <v>52013.850768863893</v>
      </c>
      <c r="X703" s="8">
        <f t="shared" ca="1" si="276"/>
        <v>230212243.39562231</v>
      </c>
      <c r="Y703" s="22">
        <f t="shared" ca="1" si="265"/>
        <v>0.32051811451384193</v>
      </c>
      <c r="Z703" s="8">
        <f t="shared" ca="1" si="274"/>
        <v>863611.52044029708</v>
      </c>
      <c r="AA703" s="12">
        <f t="shared" ca="1" si="275"/>
        <v>1.1428281613311717</v>
      </c>
      <c r="AB703" s="158">
        <f t="shared" si="277"/>
        <v>309700</v>
      </c>
      <c r="AC703" s="160">
        <f t="shared" si="278"/>
        <v>9.0300000000004717E-3</v>
      </c>
      <c r="AD703" s="162">
        <f t="shared" ca="1" si="279"/>
        <v>0.80184322865112279</v>
      </c>
      <c r="AE703" s="162">
        <f t="shared" ca="1" si="280"/>
        <v>0.69159025513023908</v>
      </c>
      <c r="AF703" s="85">
        <v>5.8938628975302313E-4</v>
      </c>
      <c r="AG703" s="85">
        <v>8.6648125474617869E-3</v>
      </c>
      <c r="AH703" s="85">
        <v>6.1627524437538213E-4</v>
      </c>
    </row>
    <row r="704" spans="1:34">
      <c r="A704" s="7">
        <f t="shared" si="282"/>
        <v>44611</v>
      </c>
      <c r="B704" s="8">
        <f t="shared" ca="1" si="266"/>
        <v>32545534.183722362</v>
      </c>
      <c r="C704" s="144">
        <f t="shared" si="258"/>
        <v>0</v>
      </c>
      <c r="D704" s="136"/>
      <c r="E704" s="136"/>
      <c r="F704" s="78">
        <f ca="1">IF(AD703&gt;1,0,IF(AE703&gt;=1,U$2,T$2))</f>
        <v>0.6</v>
      </c>
      <c r="G704" s="29">
        <f t="shared" ca="1" si="259"/>
        <v>121274.55053611011</v>
      </c>
      <c r="H704" s="8">
        <f t="shared" ca="1" si="267"/>
        <v>861049.30880638177</v>
      </c>
      <c r="I704" s="8">
        <f t="shared" ca="1" si="268"/>
        <v>231073292.7044287</v>
      </c>
      <c r="J704" s="8">
        <f t="shared" ca="1" si="269"/>
        <v>6965.0195964716377</v>
      </c>
      <c r="K704" s="12">
        <f t="shared" ca="1" si="270"/>
        <v>0.80129528628460478</v>
      </c>
      <c r="L704" s="48"/>
      <c r="M704" s="47">
        <f ca="1">IF(AND(I$2&gt;0,R697&lt;F697-0.12),0,IF(AND(N704&gt;=L$4,I$2&gt;0),0,IF(OR(AND(N704&gt;=C$1,N704&lt;D$1),N704&gt;=E$1),0,1)))</f>
        <v>0</v>
      </c>
      <c r="N704" s="185">
        <f t="shared" si="281"/>
        <v>44611</v>
      </c>
      <c r="O704" s="11">
        <f t="shared" ca="1" si="260"/>
        <v>0.67962733148361387</v>
      </c>
      <c r="P704" s="11" t="str">
        <f t="shared" si="261"/>
        <v/>
      </c>
      <c r="Q704" s="11">
        <f t="shared" ca="1" si="271"/>
        <v>1</v>
      </c>
      <c r="R704" s="32">
        <f t="shared" ca="1" si="272"/>
        <v>3.5208740478227364E-3</v>
      </c>
      <c r="S704" s="32">
        <v>4.9332703550558784E-4</v>
      </c>
      <c r="T704" s="32">
        <f t="shared" ca="1" si="262"/>
        <v>2.5324979670775932E-3</v>
      </c>
      <c r="U704" s="32">
        <f t="shared" si="263"/>
        <v>0.14084507042253522</v>
      </c>
      <c r="V704" s="32">
        <f t="shared" si="273"/>
        <v>1</v>
      </c>
      <c r="W704" s="8">
        <f t="shared" ca="1" si="264"/>
        <v>51818.140347718778</v>
      </c>
      <c r="X704" s="8">
        <f t="shared" ca="1" si="276"/>
        <v>230264061.53597003</v>
      </c>
      <c r="Y704" s="22">
        <f t="shared" ca="1" si="265"/>
        <v>0.32037266851638613</v>
      </c>
      <c r="Z704" s="8">
        <f t="shared" ca="1" si="274"/>
        <v>861049.30880638177</v>
      </c>
      <c r="AA704" s="12">
        <f t="shared" ca="1" si="275"/>
        <v>1.1428281613311717</v>
      </c>
      <c r="AB704" s="158">
        <f t="shared" si="277"/>
        <v>310000</v>
      </c>
      <c r="AC704" s="160">
        <f t="shared" si="278"/>
        <v>9.0000000000004712E-3</v>
      </c>
      <c r="AD704" s="162">
        <f t="shared" ca="1" si="279"/>
        <v>0.80147772212058654</v>
      </c>
      <c r="AE704" s="162">
        <f t="shared" ca="1" si="280"/>
        <v>0.69159025513023908</v>
      </c>
      <c r="AF704" s="85">
        <v>5.8935750891014036E-4</v>
      </c>
      <c r="AG704" s="85">
        <v>8.6623275912447884E-3</v>
      </c>
      <c r="AH704" s="85">
        <v>6.1625045571642536E-4</v>
      </c>
    </row>
    <row r="705" spans="1:34">
      <c r="A705" s="7">
        <f t="shared" si="282"/>
        <v>44612</v>
      </c>
      <c r="B705" s="8">
        <f t="shared" ca="1" si="266"/>
        <v>32552475.378414568</v>
      </c>
      <c r="C705" s="144">
        <f t="shared" si="258"/>
        <v>0</v>
      </c>
      <c r="D705" s="136"/>
      <c r="E705" s="136"/>
      <c r="F705" s="78">
        <f ca="1">IF(AD704&gt;1,0,IF(AE704&gt;=1,U$2,T$2))</f>
        <v>0.6</v>
      </c>
      <c r="G705" s="29">
        <f t="shared" ca="1" si="259"/>
        <v>120917.41560187579</v>
      </c>
      <c r="H705" s="8">
        <f t="shared" ca="1" si="267"/>
        <v>858513.65077331814</v>
      </c>
      <c r="I705" s="8">
        <f t="shared" ca="1" si="268"/>
        <v>231122575.18674335</v>
      </c>
      <c r="J705" s="8">
        <f t="shared" ca="1" si="269"/>
        <v>6941.1946922049374</v>
      </c>
      <c r="K705" s="12">
        <f t="shared" ca="1" si="270"/>
        <v>0.80093167129096532</v>
      </c>
      <c r="L705" s="48"/>
      <c r="M705" s="46">
        <f ca="1">IF(AND(I$2&gt;0,R698&lt;F698-0.12),0,IF(AND(N705&gt;=L$5,I$2&gt;0),0,IF(OR(AND(N705&gt;=C$1,N705&lt;D$1),N705&gt;=E$1),0,1)))</f>
        <v>0</v>
      </c>
      <c r="N705" s="185">
        <f t="shared" si="281"/>
        <v>44612</v>
      </c>
      <c r="O705" s="11">
        <f t="shared" ca="1" si="260"/>
        <v>0.67977227996100986</v>
      </c>
      <c r="P705" s="11" t="str">
        <f t="shared" si="261"/>
        <v/>
      </c>
      <c r="Q705" s="11">
        <f t="shared" ca="1" si="271"/>
        <v>1</v>
      </c>
      <c r="R705" s="32">
        <f t="shared" ca="1" si="272"/>
        <v>3.4954212631288519E-3</v>
      </c>
      <c r="S705" s="32">
        <v>4.9331714733155609E-4</v>
      </c>
      <c r="T705" s="32">
        <f t="shared" ca="1" si="262"/>
        <v>2.5250401493332885E-3</v>
      </c>
      <c r="U705" s="32">
        <f t="shared" si="263"/>
        <v>0.14084507042253522</v>
      </c>
      <c r="V705" s="32">
        <f t="shared" si="273"/>
        <v>1</v>
      </c>
      <c r="W705" s="8">
        <f t="shared" ca="1" si="264"/>
        <v>51624.474638528118</v>
      </c>
      <c r="X705" s="8">
        <f t="shared" ca="1" si="276"/>
        <v>230315686.01060855</v>
      </c>
      <c r="Y705" s="22">
        <f t="shared" ca="1" si="265"/>
        <v>0.32022772003899014</v>
      </c>
      <c r="Z705" s="8">
        <f t="shared" ca="1" si="274"/>
        <v>858513.65077331814</v>
      </c>
      <c r="AA705" s="12">
        <f t="shared" ca="1" si="275"/>
        <v>1.1428281613311717</v>
      </c>
      <c r="AB705" s="158">
        <f t="shared" si="277"/>
        <v>310300</v>
      </c>
      <c r="AC705" s="160">
        <f t="shared" si="278"/>
        <v>8.9700000000004707E-3</v>
      </c>
      <c r="AD705" s="162">
        <f t="shared" ca="1" si="279"/>
        <v>0.80111347878778505</v>
      </c>
      <c r="AE705" s="162">
        <f t="shared" ca="1" si="280"/>
        <v>0.69159025513023908</v>
      </c>
      <c r="AF705" s="85">
        <v>5.8932873532368233E-4</v>
      </c>
      <c r="AG705" s="85">
        <v>8.6598473752046261E-3</v>
      </c>
      <c r="AH705" s="85">
        <v>6.1622567232883093E-4</v>
      </c>
    </row>
    <row r="706" spans="1:34">
      <c r="A706" s="7">
        <f t="shared" si="282"/>
        <v>44613</v>
      </c>
      <c r="B706" s="8">
        <f t="shared" ca="1" si="266"/>
        <v>32559392.991826437</v>
      </c>
      <c r="C706" s="144">
        <f t="shared" si="258"/>
        <v>0</v>
      </c>
      <c r="D706" s="136"/>
      <c r="E706" s="136"/>
      <c r="F706" s="78">
        <f ca="1">IF(AD705&gt;1,S$2,T$2)</f>
        <v>0.6</v>
      </c>
      <c r="G706" s="29">
        <f t="shared" ca="1" si="259"/>
        <v>120563.97624775697</v>
      </c>
      <c r="H706" s="8">
        <f t="shared" ca="1" si="267"/>
        <v>856004.23135907447</v>
      </c>
      <c r="I706" s="8">
        <f t="shared" ca="1" si="268"/>
        <v>231171690.24196762</v>
      </c>
      <c r="J706" s="8">
        <f t="shared" ca="1" si="269"/>
        <v>6917.6134118710443</v>
      </c>
      <c r="K706" s="12">
        <f t="shared" ca="1" si="270"/>
        <v>0.8005693000974754</v>
      </c>
      <c r="L706" s="48"/>
      <c r="M706" s="38">
        <f ca="1">IF(AND(I$2&gt;0,R699&lt;F699),0,IF(AND(N706&gt;=L$6,I$2&gt;0),0,IF(OR(AND(N706&gt;=C$1,N706&lt;D$1),N706&gt;=E$1),0,1)))</f>
        <v>0</v>
      </c>
      <c r="N706" s="185">
        <f t="shared" si="281"/>
        <v>44613</v>
      </c>
      <c r="O706" s="11">
        <f t="shared" ca="1" si="260"/>
        <v>0.67991673600578706</v>
      </c>
      <c r="P706" s="11" t="str">
        <f t="shared" si="261"/>
        <v/>
      </c>
      <c r="Q706" s="11">
        <f t="shared" ca="1" si="271"/>
        <v>1</v>
      </c>
      <c r="R706" s="32">
        <f t="shared" ca="1" si="272"/>
        <v>3.470193005972325E-3</v>
      </c>
      <c r="S706" s="32">
        <v>4.9330726062411735E-4</v>
      </c>
      <c r="T706" s="32">
        <f t="shared" ca="1" si="262"/>
        <v>2.5176595039972777E-3</v>
      </c>
      <c r="U706" s="32">
        <f t="shared" si="263"/>
        <v>0.14084507042253522</v>
      </c>
      <c r="V706" s="32">
        <f t="shared" si="273"/>
        <v>1</v>
      </c>
      <c r="W706" s="8">
        <f t="shared" ca="1" si="264"/>
        <v>51432.830521139971</v>
      </c>
      <c r="X706" s="8">
        <f t="shared" ca="1" si="276"/>
        <v>230367118.84112969</v>
      </c>
      <c r="Y706" s="22">
        <f t="shared" ca="1" si="265"/>
        <v>0.32008326399421294</v>
      </c>
      <c r="Z706" s="8">
        <f t="shared" ca="1" si="274"/>
        <v>856004.23135907447</v>
      </c>
      <c r="AA706" s="12">
        <f t="shared" ca="1" si="275"/>
        <v>1.1428281613311717</v>
      </c>
      <c r="AB706" s="158">
        <f t="shared" si="277"/>
        <v>310600</v>
      </c>
      <c r="AC706" s="160">
        <f t="shared" si="278"/>
        <v>8.9400000000004701E-3</v>
      </c>
      <c r="AD706" s="162">
        <f t="shared" ca="1" si="279"/>
        <v>0.80075048569422036</v>
      </c>
      <c r="AE706" s="162">
        <f t="shared" ca="1" si="280"/>
        <v>0.69159025513023908</v>
      </c>
      <c r="AF706" s="85">
        <v>5.8929996899081038E-4</v>
      </c>
      <c r="AG706" s="85">
        <v>8.6573718860001522E-3</v>
      </c>
      <c r="AH706" s="85">
        <v>6.16200894210869E-4</v>
      </c>
    </row>
    <row r="707" spans="1:34">
      <c r="A707" s="7">
        <f t="shared" si="282"/>
        <v>44614</v>
      </c>
      <c r="B707" s="8">
        <f t="shared" ca="1" si="266"/>
        <v>32566287.264546555</v>
      </c>
      <c r="C707" s="144">
        <f t="shared" si="258"/>
        <v>0</v>
      </c>
      <c r="D707" s="136"/>
      <c r="E707" s="136"/>
      <c r="F707" s="78">
        <f ca="1">IF(AD706&gt;1,0,IF(AE706&gt;=1,U$2,T$2))</f>
        <v>0.6</v>
      </c>
      <c r="G707" s="29">
        <f t="shared" ca="1" si="259"/>
        <v>120214.18833109351</v>
      </c>
      <c r="H707" s="8">
        <f t="shared" ca="1" si="267"/>
        <v>853520.73715076386</v>
      </c>
      <c r="I707" s="8">
        <f t="shared" ca="1" si="268"/>
        <v>231220639.57828045</v>
      </c>
      <c r="J707" s="8">
        <f t="shared" ca="1" si="269"/>
        <v>6894.2727201168173</v>
      </c>
      <c r="K707" s="12">
        <f t="shared" ca="1" si="270"/>
        <v>0.80020815998553241</v>
      </c>
      <c r="L707" s="48"/>
      <c r="M707" s="38">
        <f ca="1">IF(AND(I$2&gt;0,R700&lt;F700-0.02),0,IF(AND(N707&gt;=L$7,I$2&gt;0),0,IF(OR(AND(N707&gt;=C$1,N707&lt;D$1),N707&gt;=E$1),0,1)))</f>
        <v>0</v>
      </c>
      <c r="N707" s="185">
        <f t="shared" si="281"/>
        <v>44614</v>
      </c>
      <c r="O707" s="11">
        <f t="shared" ca="1" si="260"/>
        <v>0.6800607046420013</v>
      </c>
      <c r="P707" s="11" t="str">
        <f t="shared" si="261"/>
        <v/>
      </c>
      <c r="Q707" s="11">
        <f t="shared" ca="1" si="271"/>
        <v>1</v>
      </c>
      <c r="R707" s="32">
        <f t="shared" ca="1" si="272"/>
        <v>3.4451862915088438E-3</v>
      </c>
      <c r="S707" s="32">
        <v>4.9329737538296003E-4</v>
      </c>
      <c r="T707" s="32">
        <f t="shared" ca="1" si="262"/>
        <v>2.5103551092669524E-3</v>
      </c>
      <c r="U707" s="32">
        <f t="shared" si="263"/>
        <v>0.14084507042253522</v>
      </c>
      <c r="V707" s="32">
        <f t="shared" si="273"/>
        <v>1</v>
      </c>
      <c r="W707" s="8">
        <f t="shared" ca="1" si="264"/>
        <v>51243.184940339394</v>
      </c>
      <c r="X707" s="8">
        <f t="shared" ca="1" si="276"/>
        <v>230418362.02607003</v>
      </c>
      <c r="Y707" s="22">
        <f t="shared" ca="1" si="265"/>
        <v>0.3199392953579987</v>
      </c>
      <c r="Z707" s="8">
        <f t="shared" ca="1" si="274"/>
        <v>853520.73715076386</v>
      </c>
      <c r="AA707" s="12">
        <f t="shared" ca="1" si="275"/>
        <v>1.1428281613311717</v>
      </c>
      <c r="AB707" s="158">
        <f t="shared" si="277"/>
        <v>310900</v>
      </c>
      <c r="AC707" s="160">
        <f t="shared" si="278"/>
        <v>8.9100000000004696E-3</v>
      </c>
      <c r="AD707" s="162">
        <f t="shared" ca="1" si="279"/>
        <v>0.8003887300415039</v>
      </c>
      <c r="AE707" s="162">
        <f t="shared" ca="1" si="280"/>
        <v>0.69159025513023908</v>
      </c>
      <c r="AF707" s="85">
        <v>5.892712099086877E-4</v>
      </c>
      <c r="AG707" s="85">
        <v>8.6549011103421326E-3</v>
      </c>
      <c r="AH707" s="85">
        <v>6.1617612136081015E-4</v>
      </c>
    </row>
    <row r="708" spans="1:34">
      <c r="A708" s="7">
        <f t="shared" si="282"/>
        <v>44615</v>
      </c>
      <c r="B708" s="8">
        <f t="shared" ca="1" si="266"/>
        <v>32573158.434150025</v>
      </c>
      <c r="C708" s="144">
        <f t="shared" ref="C708:C771" si="283">IF(H$2=0,D708,IF(H$2=1,E708,D708-E708))</f>
        <v>0</v>
      </c>
      <c r="D708" s="136"/>
      <c r="E708" s="136"/>
      <c r="F708" s="78">
        <f ca="1">IF(AD707&gt;1,S$2,T$2)</f>
        <v>0.6</v>
      </c>
      <c r="G708" s="29">
        <f t="shared" ref="G708:G771" ca="1" si="284">H708/V$2</f>
        <v>119868.00794296632</v>
      </c>
      <c r="H708" s="8">
        <f t="shared" ca="1" si="267"/>
        <v>851062.85639506078</v>
      </c>
      <c r="I708" s="8">
        <f t="shared" ca="1" si="268"/>
        <v>231269424.88246509</v>
      </c>
      <c r="J708" s="8">
        <f t="shared" ca="1" si="269"/>
        <v>6871.1696034698998</v>
      </c>
      <c r="K708" s="12">
        <f t="shared" ca="1" si="270"/>
        <v>0.79984823839499675</v>
      </c>
      <c r="L708" s="48"/>
      <c r="M708" s="38">
        <f ca="1">IF(AND(I$2&gt;0,R701&lt;F701-0.04),0,IF(AND(N708&gt;=L$8,I$2&gt;0),0,IF(OR(AND(N708&gt;=C$1,N708&lt;D$1),N708&gt;=E$1),0,1)))</f>
        <v>0</v>
      </c>
      <c r="N708" s="185">
        <f t="shared" si="281"/>
        <v>44615</v>
      </c>
      <c r="O708" s="11">
        <f t="shared" ref="O708:O771" ca="1" si="285">I708/W$2</f>
        <v>0.68020419083077965</v>
      </c>
      <c r="P708" s="11" t="str">
        <f t="shared" ref="P708:P771" si="286">IF(C708&gt;0,Z708/W$2,"")</f>
        <v/>
      </c>
      <c r="Q708" s="11">
        <f t="shared" ca="1" si="271"/>
        <v>1</v>
      </c>
      <c r="R708" s="32">
        <f t="shared" ca="1" si="272"/>
        <v>3.4203981700951062E-3</v>
      </c>
      <c r="S708" s="32">
        <v>4.9328749160777307E-4</v>
      </c>
      <c r="T708" s="32">
        <f t="shared" ref="T708:T771" ca="1" si="287">Z708/W$2</f>
        <v>2.5031260482207668E-3</v>
      </c>
      <c r="U708" s="32">
        <f t="shared" ref="U708:U771" si="288">1/V$2</f>
        <v>0.14084507042253522</v>
      </c>
      <c r="V708" s="32">
        <f t="shared" si="273"/>
        <v>1</v>
      </c>
      <c r="W708" s="8">
        <f t="shared" ref="W708:W771" ca="1" si="289">IF(ROW(J707)&gt;(1+N$2),OFFSET(J707,2-N$2,0)*V$2,0)</f>
        <v>51055.514914482752</v>
      </c>
      <c r="X708" s="8">
        <f t="shared" ca="1" si="276"/>
        <v>230469417.54098451</v>
      </c>
      <c r="Y708" s="22">
        <f t="shared" ref="Y708:Y771" ca="1" si="290">IF(I708&lt;W$2,1-I708/W$2,0)</f>
        <v>0.31979580916922035</v>
      </c>
      <c r="Z708" s="8">
        <f t="shared" ca="1" si="274"/>
        <v>851062.85639506078</v>
      </c>
      <c r="AA708" s="12">
        <f t="shared" ca="1" si="275"/>
        <v>1.1428281613311717</v>
      </c>
      <c r="AB708" s="158">
        <f t="shared" si="277"/>
        <v>311200</v>
      </c>
      <c r="AC708" s="160">
        <f t="shared" si="278"/>
        <v>8.8800000000004691E-3</v>
      </c>
      <c r="AD708" s="162">
        <f t="shared" ca="1" si="279"/>
        <v>0.80002819919026458</v>
      </c>
      <c r="AE708" s="162">
        <f t="shared" ca="1" si="280"/>
        <v>0.69159025513023908</v>
      </c>
      <c r="AF708" s="85">
        <v>5.8924245807447898E-4</v>
      </c>
      <c r="AG708" s="85">
        <v>8.6524350349930085E-3</v>
      </c>
      <c r="AH708" s="85">
        <v>6.1615135377692594E-4</v>
      </c>
    </row>
    <row r="709" spans="1:34">
      <c r="A709" s="7">
        <f t="shared" si="282"/>
        <v>44616</v>
      </c>
      <c r="B709" s="8">
        <f t="shared" ref="B709:B772" ca="1" si="291">B708 + J709</f>
        <v>32580006.735220961</v>
      </c>
      <c r="C709" s="144">
        <f t="shared" si="283"/>
        <v>0</v>
      </c>
      <c r="D709" s="136"/>
      <c r="E709" s="136"/>
      <c r="F709" s="78">
        <f ca="1">IF(AD708&gt;1,0,IF(AE708&gt;=1,U$2,T$2))</f>
        <v>0.6</v>
      </c>
      <c r="G709" s="29">
        <f t="shared" ca="1" si="284"/>
        <v>119525.39142031284</v>
      </c>
      <c r="H709" s="8">
        <f t="shared" ref="H709:H772" ca="1" si="292">H708+IF(C709&gt;0,V$2*(C709-C708),V$2*J709)-W708</f>
        <v>848630.27908422111</v>
      </c>
      <c r="I709" s="8">
        <f t="shared" ref="I709:I772" ca="1" si="293">I708+IF(C709&gt;0,V$2*(C709-C708),V$2*J709)</f>
        <v>231318047.82006875</v>
      </c>
      <c r="J709" s="8">
        <f t="shared" ref="J709:J772" ca="1" si="294">IF(C709&gt;0,C709-C708,H708*K708/(N$2*V$2))</f>
        <v>6848.3010709356495</v>
      </c>
      <c r="K709" s="12">
        <f t="shared" ref="K709:K772" ca="1" si="295">IF(C709&gt;0,1+N$2*(C709-C708)/Z709,K$4*Y708*Q709+(1-Q709)*AA708*Y708)</f>
        <v>0.79948952292305087</v>
      </c>
      <c r="L709" s="48"/>
      <c r="M709" s="38">
        <f ca="1">IF(AND(I$2&gt;0,R702&lt;F702-0.06),0,IF(AND(N709&gt;=L$9,I$2&gt;0),0,IF(OR(AND(N709&gt;=C$1,N709&lt;D$1),N709&gt;=E$1),0,1)))</f>
        <v>0</v>
      </c>
      <c r="N709" s="185">
        <f t="shared" si="281"/>
        <v>44616</v>
      </c>
      <c r="O709" s="11">
        <f t="shared" ca="1" si="285"/>
        <v>0.68034719947079048</v>
      </c>
      <c r="P709" s="11" t="str">
        <f t="shared" si="286"/>
        <v/>
      </c>
      <c r="Q709" s="11">
        <f t="shared" ref="Q709:Q772" ca="1" si="296">IF(J$2&gt;0,100%,IF(M709&lt;1,V709,IF(AND(I$2=1,N709&gt;=B$1),B$2,0)))</f>
        <v>1</v>
      </c>
      <c r="R709" s="32">
        <f t="shared" ref="R709:R772" ca="1" si="297">G709*AC709/AB709</f>
        <v>3.3958257273509619E-3</v>
      </c>
      <c r="S709" s="32">
        <v>4.9327760929824519E-4</v>
      </c>
      <c r="T709" s="32">
        <f t="shared" ca="1" si="287"/>
        <v>2.4959714090712387E-3</v>
      </c>
      <c r="U709" s="32">
        <f t="shared" si="288"/>
        <v>0.14084507042253522</v>
      </c>
      <c r="V709" s="32">
        <f t="shared" ref="V709:V772" si="298">IF(N709&gt;=G$1,G$2,IF(N709&gt;=F$1,F$2,IF(N709&gt;=E$1,E$2,IF(N709&gt;=D$1,0,IF(N709&gt;=C$1,C$2,IF(M709&lt;1,C$2,0))))))</f>
        <v>1</v>
      </c>
      <c r="W709" s="8">
        <f t="shared" ca="1" si="289"/>
        <v>50869.797543763292</v>
      </c>
      <c r="X709" s="8">
        <f t="shared" ca="1" si="276"/>
        <v>230520287.33852828</v>
      </c>
      <c r="Y709" s="22">
        <f t="shared" ca="1" si="290"/>
        <v>0.31965280052920952</v>
      </c>
      <c r="Z709" s="8">
        <f t="shared" ref="Z709:Z772" ca="1" si="299">H708+IF(C709&gt;0,V$2*(C709-C708),V$2*J709)-W708</f>
        <v>848630.27908422111</v>
      </c>
      <c r="AA709" s="12">
        <f t="shared" ref="AA709:AA772" ca="1" si="300">IF(C709&gt;0,K709/Y708,AA708)</f>
        <v>1.1428281613311717</v>
      </c>
      <c r="AB709" s="158">
        <f t="shared" si="277"/>
        <v>311500</v>
      </c>
      <c r="AC709" s="160">
        <f t="shared" si="278"/>
        <v>8.8500000000004686E-3</v>
      </c>
      <c r="AD709" s="162">
        <f t="shared" ca="1" si="279"/>
        <v>0.79966888065902375</v>
      </c>
      <c r="AE709" s="162">
        <f t="shared" ca="1" si="280"/>
        <v>0.69159025513023908</v>
      </c>
      <c r="AF709" s="85">
        <v>5.8921371348535055E-4</v>
      </c>
      <c r="AG709" s="85">
        <v>8.6499736467666264E-3</v>
      </c>
      <c r="AH709" s="85">
        <v>6.1612659145748882E-4</v>
      </c>
    </row>
    <row r="710" spans="1:34">
      <c r="A710" s="7">
        <f t="shared" si="282"/>
        <v>44617</v>
      </c>
      <c r="B710" s="8">
        <f t="shared" ca="1" si="291"/>
        <v>32586832.399375521</v>
      </c>
      <c r="C710" s="144">
        <f t="shared" si="283"/>
        <v>0</v>
      </c>
      <c r="D710" s="136"/>
      <c r="E710" s="136"/>
      <c r="F710" s="78">
        <f ca="1">IF(AD709&gt;1,S$2,T$2)</f>
        <v>0.6</v>
      </c>
      <c r="G710" s="29">
        <f t="shared" ca="1" si="284"/>
        <v>119186.29535743974</v>
      </c>
      <c r="H710" s="8">
        <f t="shared" ca="1" si="292"/>
        <v>846222.6970378221</v>
      </c>
      <c r="I710" s="8">
        <f t="shared" ca="1" si="293"/>
        <v>231366510.03556612</v>
      </c>
      <c r="J710" s="8">
        <f t="shared" ca="1" si="294"/>
        <v>6825.6641545583452</v>
      </c>
      <c r="K710" s="12">
        <f t="shared" ca="1" si="295"/>
        <v>0.79913200132302387</v>
      </c>
      <c r="L710" s="48"/>
      <c r="M710" s="39">
        <f ca="1">IF(AND(I$2&gt;0,R703&lt;F703-0.1),0,IF(AND(N710&gt;=L$10,I$2&gt;0),0,IF(OR(AND(N710&gt;=C$1,N710&lt;D$1),N710&gt;=E$1),0,1)))</f>
        <v>0</v>
      </c>
      <c r="N710" s="185">
        <f t="shared" si="281"/>
        <v>44617</v>
      </c>
      <c r="O710" s="11">
        <f t="shared" ca="1" si="285"/>
        <v>0.68048973539872393</v>
      </c>
      <c r="P710" s="11" t="str">
        <f t="shared" si="286"/>
        <v/>
      </c>
      <c r="Q710" s="11">
        <f t="shared" ca="1" si="296"/>
        <v>1</v>
      </c>
      <c r="R710" s="32">
        <f t="shared" ca="1" si="297"/>
        <v>3.3714660841971593E-3</v>
      </c>
      <c r="S710" s="32">
        <v>4.9326772845406522E-4</v>
      </c>
      <c r="T710" s="32">
        <f t="shared" ca="1" si="287"/>
        <v>2.4888902854053592E-3</v>
      </c>
      <c r="U710" s="32">
        <f t="shared" si="288"/>
        <v>0.14084507042253522</v>
      </c>
      <c r="V710" s="32">
        <f t="shared" si="298"/>
        <v>1</v>
      </c>
      <c r="W710" s="8">
        <f t="shared" ca="1" si="289"/>
        <v>50686.010018115965</v>
      </c>
      <c r="X710" s="8">
        <f t="shared" ref="X710:X773" ca="1" si="301">W710+X709</f>
        <v>230570973.34854639</v>
      </c>
      <c r="Y710" s="22">
        <f t="shared" ca="1" si="290"/>
        <v>0.31951026460127607</v>
      </c>
      <c r="Z710" s="8">
        <f t="shared" ca="1" si="299"/>
        <v>846222.6970378221</v>
      </c>
      <c r="AA710" s="12">
        <f t="shared" ca="1" si="300"/>
        <v>1.1428281613311717</v>
      </c>
      <c r="AB710" s="158">
        <f t="shared" ref="AB710:AB773" si="302">AB709+AB$2</f>
        <v>311800</v>
      </c>
      <c r="AC710" s="160">
        <f t="shared" ref="AC710:AC773" si="303">AC709-AC$2</f>
        <v>8.8200000000004681E-3</v>
      </c>
      <c r="AD710" s="162">
        <f t="shared" ref="AD710:AD773" ca="1" si="304">(K710+K709)/2</f>
        <v>0.79931076212303731</v>
      </c>
      <c r="AE710" s="162">
        <f t="shared" ref="AE710:AE773" ca="1" si="305">IF(Q710&lt;=B$2,K710,AE709)</f>
        <v>0.69159025513023908</v>
      </c>
      <c r="AF710" s="85">
        <v>5.8918497613847027E-4</v>
      </c>
      <c r="AG710" s="85">
        <v>8.6475169325279846E-3</v>
      </c>
      <c r="AH710" s="85">
        <v>6.1610183440077176E-4</v>
      </c>
    </row>
    <row r="711" spans="1:34">
      <c r="A711" s="7">
        <f t="shared" si="282"/>
        <v>44618</v>
      </c>
      <c r="B711" s="8">
        <f t="shared" ca="1" si="291"/>
        <v>32593635.65528547</v>
      </c>
      <c r="C711" s="144">
        <f t="shared" si="283"/>
        <v>0</v>
      </c>
      <c r="D711" s="136"/>
      <c r="E711" s="136"/>
      <c r="F711" s="78">
        <f ca="1">IF(AD710&gt;1,0,IF(AE710&gt;=1,U$2,T$2))</f>
        <v>0.6</v>
      </c>
      <c r="G711" s="29">
        <f t="shared" ca="1" si="284"/>
        <v>118850.67661694856</v>
      </c>
      <c r="H711" s="8">
        <f t="shared" ca="1" si="292"/>
        <v>843839.80398033478</v>
      </c>
      <c r="I711" s="8">
        <f t="shared" ca="1" si="293"/>
        <v>231414813.15252674</v>
      </c>
      <c r="J711" s="8">
        <f t="shared" ca="1" si="294"/>
        <v>6803.255909947703</v>
      </c>
      <c r="K711" s="12">
        <f t="shared" ca="1" si="295"/>
        <v>0.79877566150319024</v>
      </c>
      <c r="L711" s="48"/>
      <c r="M711" s="47">
        <f ca="1">IF(AND(I$2&gt;0,R704&lt;F704-0.12),0,IF(AND(N711&gt;=L$4,I$2&gt;0),0,IF(OR(AND(N711&gt;=C$1,N711&lt;D$1),N711&gt;=E$1),0,1)))</f>
        <v>0</v>
      </c>
      <c r="N711" s="185">
        <f t="shared" si="281"/>
        <v>44618</v>
      </c>
      <c r="O711" s="11">
        <f t="shared" ca="1" si="285"/>
        <v>0.68063180338978457</v>
      </c>
      <c r="P711" s="11" t="str">
        <f t="shared" si="286"/>
        <v/>
      </c>
      <c r="Q711" s="11">
        <f t="shared" ca="1" si="296"/>
        <v>1</v>
      </c>
      <c r="R711" s="32">
        <f t="shared" ca="1" si="297"/>
        <v>3.3473163968697007E-3</v>
      </c>
      <c r="S711" s="32">
        <v>4.9325784907492212E-4</v>
      </c>
      <c r="T711" s="32">
        <f t="shared" ca="1" si="287"/>
        <v>2.4818817764127492E-3</v>
      </c>
      <c r="U711" s="32">
        <f t="shared" si="288"/>
        <v>0.14084507042253522</v>
      </c>
      <c r="V711" s="32">
        <f t="shared" si="298"/>
        <v>1</v>
      </c>
      <c r="W711" s="8">
        <f t="shared" ca="1" si="289"/>
        <v>50504.129624770962</v>
      </c>
      <c r="X711" s="8">
        <f t="shared" ca="1" si="301"/>
        <v>230621477.47817117</v>
      </c>
      <c r="Y711" s="22">
        <f t="shared" ca="1" si="290"/>
        <v>0.31936819661021543</v>
      </c>
      <c r="Z711" s="8">
        <f t="shared" ca="1" si="299"/>
        <v>843839.80398033478</v>
      </c>
      <c r="AA711" s="12">
        <f t="shared" ca="1" si="300"/>
        <v>1.1428281613311717</v>
      </c>
      <c r="AB711" s="158">
        <f t="shared" si="302"/>
        <v>312100</v>
      </c>
      <c r="AC711" s="160">
        <f t="shared" si="303"/>
        <v>8.7900000000004676E-3</v>
      </c>
      <c r="AD711" s="162">
        <f t="shared" ca="1" si="304"/>
        <v>0.79895383141310705</v>
      </c>
      <c r="AE711" s="162">
        <f t="shared" ca="1" si="305"/>
        <v>0.69159025513023908</v>
      </c>
      <c r="AF711" s="85">
        <v>5.8915624603100749E-4</v>
      </c>
      <c r="AG711" s="85">
        <v>8.6450648791929728E-3</v>
      </c>
      <c r="AH711" s="85">
        <v>6.160770826050487E-4</v>
      </c>
    </row>
    <row r="712" spans="1:34">
      <c r="A712" s="7">
        <f t="shared" si="282"/>
        <v>44619</v>
      </c>
      <c r="B712" s="8">
        <f t="shared" ca="1" si="291"/>
        <v>32600416.728702243</v>
      </c>
      <c r="C712" s="144">
        <f t="shared" si="283"/>
        <v>0</v>
      </c>
      <c r="D712" s="136"/>
      <c r="E712" s="136"/>
      <c r="F712" s="78">
        <f ca="1">IF(AD711&gt;1,0,IF(AE711&gt;=1,U$2,T$2))</f>
        <v>0.6</v>
      </c>
      <c r="G712" s="29">
        <f t="shared" ca="1" si="284"/>
        <v>118518.49234009063</v>
      </c>
      <c r="H712" s="8">
        <f t="shared" ca="1" si="292"/>
        <v>841481.29561464337</v>
      </c>
      <c r="I712" s="8">
        <f t="shared" ca="1" si="293"/>
        <v>231462958.77378583</v>
      </c>
      <c r="J712" s="8">
        <f t="shared" ca="1" si="294"/>
        <v>6781.0734167717737</v>
      </c>
      <c r="K712" s="12">
        <f t="shared" ca="1" si="295"/>
        <v>0.79842049152553862</v>
      </c>
      <c r="L712" s="48"/>
      <c r="M712" s="46">
        <f ca="1">IF(AND(I$2&gt;0,R705&lt;F705-0.12),0,IF(AND(N712&gt;=L$5,I$2&gt;0),0,IF(OR(AND(N712&gt;=C$1,N712&lt;D$1),N712&gt;=E$1),0,1)))</f>
        <v>0</v>
      </c>
      <c r="N712" s="185">
        <f t="shared" si="281"/>
        <v>44619</v>
      </c>
      <c r="O712" s="11">
        <f t="shared" ca="1" si="285"/>
        <v>0.68077340815819365</v>
      </c>
      <c r="P712" s="11" t="str">
        <f t="shared" si="286"/>
        <v/>
      </c>
      <c r="Q712" s="11">
        <f t="shared" ca="1" si="296"/>
        <v>1</v>
      </c>
      <c r="R712" s="32">
        <f t="shared" ca="1" si="297"/>
        <v>3.3233738569118094E-3</v>
      </c>
      <c r="S712" s="32">
        <v>4.9324797116050481E-4</v>
      </c>
      <c r="T712" s="32">
        <f t="shared" ca="1" si="287"/>
        <v>2.4749449871018922E-3</v>
      </c>
      <c r="U712" s="32">
        <f t="shared" si="288"/>
        <v>0.14084507042253522</v>
      </c>
      <c r="V712" s="32">
        <f t="shared" si="298"/>
        <v>1</v>
      </c>
      <c r="W712" s="8">
        <f t="shared" ca="1" si="289"/>
        <v>50324.133755464019</v>
      </c>
      <c r="X712" s="8">
        <f t="shared" ca="1" si="301"/>
        <v>230671801.61192665</v>
      </c>
      <c r="Y712" s="22">
        <f t="shared" ca="1" si="290"/>
        <v>0.31922659184180635</v>
      </c>
      <c r="Z712" s="8">
        <f t="shared" ca="1" si="299"/>
        <v>841481.29561464337</v>
      </c>
      <c r="AA712" s="12">
        <f t="shared" ca="1" si="300"/>
        <v>1.1428281613311717</v>
      </c>
      <c r="AB712" s="158">
        <f t="shared" si="302"/>
        <v>312400</v>
      </c>
      <c r="AC712" s="160">
        <f t="shared" si="303"/>
        <v>8.7600000000004671E-3</v>
      </c>
      <c r="AD712" s="162">
        <f t="shared" ca="1" si="304"/>
        <v>0.79859807651436443</v>
      </c>
      <c r="AE712" s="162">
        <f t="shared" ca="1" si="305"/>
        <v>0.69159025513023908</v>
      </c>
      <c r="AF712" s="85">
        <v>5.89127523160133E-4</v>
      </c>
      <c r="AG712" s="85">
        <v>8.6426174737281296E-3</v>
      </c>
      <c r="AH712" s="85">
        <v>6.1605233606859425E-4</v>
      </c>
    </row>
    <row r="713" spans="1:34">
      <c r="A713" s="7">
        <f t="shared" si="282"/>
        <v>44620</v>
      </c>
      <c r="B713" s="8">
        <f t="shared" ca="1" si="291"/>
        <v>32607175.84248146</v>
      </c>
      <c r="C713" s="144">
        <f t="shared" si="283"/>
        <v>0</v>
      </c>
      <c r="D713" s="136"/>
      <c r="E713" s="136"/>
      <c r="F713" s="78">
        <f ca="1">IF(AD712&gt;1,S$2,T$2)</f>
        <v>0.6</v>
      </c>
      <c r="G713" s="29">
        <f t="shared" ca="1" si="284"/>
        <v>118189.69995656643</v>
      </c>
      <c r="H713" s="8">
        <f t="shared" ca="1" si="292"/>
        <v>839146.86969162163</v>
      </c>
      <c r="I713" s="8">
        <f t="shared" ca="1" si="293"/>
        <v>231510948.48161829</v>
      </c>
      <c r="J713" s="8">
        <f t="shared" ca="1" si="294"/>
        <v>6759.1137792172103</v>
      </c>
      <c r="K713" s="12">
        <f t="shared" ca="1" si="295"/>
        <v>0.79806647960451582</v>
      </c>
      <c r="L713" s="48"/>
      <c r="M713" s="38">
        <f ca="1">IF(AND(I$2&gt;0,R706&lt;F706),0,IF(AND(N713&gt;=L$6,I$2&gt;0),0,IF(OR(AND(N713&gt;=C$1,N713&lt;D$1),N713&gt;=E$1),0,1)))</f>
        <v>0</v>
      </c>
      <c r="N713" s="185">
        <f t="shared" si="281"/>
        <v>44620</v>
      </c>
      <c r="O713" s="11">
        <f t="shared" ca="1" si="285"/>
        <v>0.68091455435770087</v>
      </c>
      <c r="P713" s="11" t="str">
        <f t="shared" si="286"/>
        <v/>
      </c>
      <c r="Q713" s="11">
        <f t="shared" ca="1" si="296"/>
        <v>1</v>
      </c>
      <c r="R713" s="32">
        <f t="shared" ca="1" si="297"/>
        <v>3.2996356911444836E-3</v>
      </c>
      <c r="S713" s="32">
        <v>4.9323809471050269E-4</v>
      </c>
      <c r="T713" s="32">
        <f t="shared" ca="1" si="287"/>
        <v>2.4680790285047695E-3</v>
      </c>
      <c r="U713" s="32">
        <f t="shared" si="288"/>
        <v>0.14084507042253522</v>
      </c>
      <c r="V713" s="32">
        <f t="shared" si="298"/>
        <v>1</v>
      </c>
      <c r="W713" s="8">
        <f t="shared" ca="1" si="289"/>
        <v>50145.999913312444</v>
      </c>
      <c r="X713" s="8">
        <f t="shared" ca="1" si="301"/>
        <v>230721947.61183995</v>
      </c>
      <c r="Y713" s="22">
        <f t="shared" ca="1" si="290"/>
        <v>0.31908544564229913</v>
      </c>
      <c r="Z713" s="8">
        <f t="shared" ca="1" si="299"/>
        <v>839146.86969162163</v>
      </c>
      <c r="AA713" s="12">
        <f t="shared" ca="1" si="300"/>
        <v>1.1428281613311717</v>
      </c>
      <c r="AB713" s="158">
        <f t="shared" si="302"/>
        <v>312700</v>
      </c>
      <c r="AC713" s="160">
        <f t="shared" si="303"/>
        <v>8.7300000000004666E-3</v>
      </c>
      <c r="AD713" s="162">
        <f t="shared" ca="1" si="304"/>
        <v>0.79824348556502722</v>
      </c>
      <c r="AE713" s="162">
        <f t="shared" ca="1" si="305"/>
        <v>0.69159025513023908</v>
      </c>
      <c r="AF713" s="85">
        <v>5.8909880752301951E-4</v>
      </c>
      <c r="AG713" s="85">
        <v>8.6401747031503787E-3</v>
      </c>
      <c r="AH713" s="85">
        <v>6.1602759478968387E-4</v>
      </c>
    </row>
    <row r="714" spans="1:34">
      <c r="A714" s="7">
        <f t="shared" si="282"/>
        <v>44621</v>
      </c>
      <c r="B714" s="8">
        <f t="shared" ca="1" si="291"/>
        <v>32613913.21660788</v>
      </c>
      <c r="C714" s="144">
        <f t="shared" si="283"/>
        <v>0</v>
      </c>
      <c r="D714" s="136"/>
      <c r="E714" s="136"/>
      <c r="F714" s="78">
        <f ca="1">IF(AD713&gt;1,0,IF(AE713&gt;=1,U$2,T$2))</f>
        <v>0.6</v>
      </c>
      <c r="G714" s="29">
        <f t="shared" ca="1" si="284"/>
        <v>117864.25719378541</v>
      </c>
      <c r="H714" s="8">
        <f t="shared" ca="1" si="292"/>
        <v>836836.22607587639</v>
      </c>
      <c r="I714" s="8">
        <f t="shared" ca="1" si="293"/>
        <v>231558783.83791584</v>
      </c>
      <c r="J714" s="8">
        <f t="shared" ca="1" si="294"/>
        <v>6737.3741264179271</v>
      </c>
      <c r="K714" s="12">
        <f t="shared" ca="1" si="295"/>
        <v>0.79771361410574781</v>
      </c>
      <c r="L714" s="48"/>
      <c r="M714" s="38">
        <f ca="1">IF(AND(I$2&gt;0,R707&lt;F707-0.02),0,IF(AND(N714&gt;=L$7,I$2&gt;0),0,IF(OR(AND(N714&gt;=C$1,N714&lt;D$1),N714&gt;=E$1),0,1)))</f>
        <v>0</v>
      </c>
      <c r="N714" s="185">
        <f t="shared" si="281"/>
        <v>44621</v>
      </c>
      <c r="O714" s="11">
        <f t="shared" ca="1" si="285"/>
        <v>0.68105524658210537</v>
      </c>
      <c r="P714" s="11" t="str">
        <f t="shared" si="286"/>
        <v/>
      </c>
      <c r="Q714" s="11">
        <f t="shared" ca="1" si="296"/>
        <v>1</v>
      </c>
      <c r="R714" s="32">
        <f t="shared" ca="1" si="297"/>
        <v>3.2760991616165749E-3</v>
      </c>
      <c r="S714" s="32">
        <v>4.9322821972460479E-4</v>
      </c>
      <c r="T714" s="32">
        <f t="shared" ca="1" si="287"/>
        <v>2.4612830178702247E-3</v>
      </c>
      <c r="U714" s="32">
        <f t="shared" si="288"/>
        <v>0.14084507042253522</v>
      </c>
      <c r="V714" s="32">
        <f t="shared" si="298"/>
        <v>1</v>
      </c>
      <c r="W714" s="8">
        <f t="shared" ca="1" si="289"/>
        <v>49969.705719365338</v>
      </c>
      <c r="X714" s="8">
        <f t="shared" ca="1" si="301"/>
        <v>230771917.3175593</v>
      </c>
      <c r="Y714" s="22">
        <f t="shared" ca="1" si="290"/>
        <v>0.31894475341789463</v>
      </c>
      <c r="Z714" s="8">
        <f t="shared" ca="1" si="299"/>
        <v>836836.22607587639</v>
      </c>
      <c r="AA714" s="12">
        <f t="shared" ca="1" si="300"/>
        <v>1.1428281613311717</v>
      </c>
      <c r="AB714" s="158">
        <f t="shared" si="302"/>
        <v>313000</v>
      </c>
      <c r="AC714" s="160">
        <f t="shared" si="303"/>
        <v>8.700000000000466E-3</v>
      </c>
      <c r="AD714" s="162">
        <f t="shared" ca="1" si="304"/>
        <v>0.79789004685513176</v>
      </c>
      <c r="AE714" s="162">
        <f t="shared" ca="1" si="305"/>
        <v>0.69159025513023908</v>
      </c>
      <c r="AF714" s="85">
        <v>5.8907009911684063E-4</v>
      </c>
      <c r="AG714" s="85">
        <v>8.6377365545267856E-3</v>
      </c>
      <c r="AH714" s="85">
        <v>6.160028587665939E-4</v>
      </c>
    </row>
    <row r="715" spans="1:34">
      <c r="A715" s="7">
        <f t="shared" si="282"/>
        <v>44622</v>
      </c>
      <c r="B715" s="8">
        <f t="shared" ca="1" si="291"/>
        <v>32620629.068220735</v>
      </c>
      <c r="C715" s="144">
        <f t="shared" si="283"/>
        <v>0</v>
      </c>
      <c r="D715" s="136"/>
      <c r="E715" s="136"/>
      <c r="F715" s="78">
        <f ca="1">IF(AD714&gt;1,S$2,T$2)</f>
        <v>0.6</v>
      </c>
      <c r="G715" s="29">
        <f t="shared" ca="1" si="284"/>
        <v>117542.12208560118</v>
      </c>
      <c r="H715" s="8">
        <f t="shared" ca="1" si="292"/>
        <v>834549.06680776831</v>
      </c>
      <c r="I715" s="8">
        <f t="shared" ca="1" si="293"/>
        <v>231606466.38436711</v>
      </c>
      <c r="J715" s="8">
        <f t="shared" ca="1" si="294"/>
        <v>6715.8516128531392</v>
      </c>
      <c r="K715" s="12">
        <f t="shared" ca="1" si="295"/>
        <v>0.79736188354473658</v>
      </c>
      <c r="L715" s="48"/>
      <c r="M715" s="38">
        <f ca="1">IF(AND(I$2&gt;0,R708&lt;F708-0.04),0,IF(AND(N715&gt;=L$8,I$2&gt;0),0,IF(OR(AND(N715&gt;=C$1,N715&lt;D$1),N715&gt;=E$1),0,1)))</f>
        <v>0</v>
      </c>
      <c r="N715" s="185">
        <f t="shared" si="281"/>
        <v>44622</v>
      </c>
      <c r="O715" s="11">
        <f t="shared" ca="1" si="285"/>
        <v>0.68119548936578567</v>
      </c>
      <c r="P715" s="11" t="str">
        <f t="shared" si="286"/>
        <v/>
      </c>
      <c r="Q715" s="11">
        <f t="shared" ca="1" si="296"/>
        <v>1</v>
      </c>
      <c r="R715" s="32">
        <f t="shared" ca="1" si="297"/>
        <v>3.2527615655353237E-3</v>
      </c>
      <c r="S715" s="32">
        <v>4.932183462025005E-4</v>
      </c>
      <c r="T715" s="32">
        <f t="shared" ca="1" si="287"/>
        <v>2.4545560788463774E-3</v>
      </c>
      <c r="U715" s="32">
        <f t="shared" si="288"/>
        <v>0.14084507042253522</v>
      </c>
      <c r="V715" s="32">
        <f t="shared" si="298"/>
        <v>1</v>
      </c>
      <c r="W715" s="8">
        <f t="shared" ca="1" si="289"/>
        <v>49795.228918836212</v>
      </c>
      <c r="X715" s="8">
        <f t="shared" ca="1" si="301"/>
        <v>230821712.54647815</v>
      </c>
      <c r="Y715" s="22">
        <f t="shared" ca="1" si="290"/>
        <v>0.31880451063421433</v>
      </c>
      <c r="Z715" s="8">
        <f t="shared" ca="1" si="299"/>
        <v>834549.06680776831</v>
      </c>
      <c r="AA715" s="12">
        <f t="shared" ca="1" si="300"/>
        <v>1.1428281613311717</v>
      </c>
      <c r="AB715" s="158">
        <f t="shared" si="302"/>
        <v>313300</v>
      </c>
      <c r="AC715" s="160">
        <f t="shared" si="303"/>
        <v>8.6700000000004655E-3</v>
      </c>
      <c r="AD715" s="162">
        <f t="shared" ca="1" si="304"/>
        <v>0.7975377488252422</v>
      </c>
      <c r="AE715" s="162">
        <f t="shared" ca="1" si="305"/>
        <v>0.69159025513023908</v>
      </c>
      <c r="AF715" s="85">
        <v>5.89041397938772E-4</v>
      </c>
      <c r="AG715" s="85">
        <v>8.6353030149743E-3</v>
      </c>
      <c r="AH715" s="85">
        <v>6.1597812799760144E-4</v>
      </c>
    </row>
    <row r="716" spans="1:34">
      <c r="A716" s="7">
        <f t="shared" si="282"/>
        <v>44623</v>
      </c>
      <c r="B716" s="8">
        <f t="shared" ca="1" si="291"/>
        <v>32627323.611639451</v>
      </c>
      <c r="C716" s="144">
        <f t="shared" si="283"/>
        <v>0</v>
      </c>
      <c r="D716" s="136"/>
      <c r="E716" s="136"/>
      <c r="F716" s="78">
        <f ca="1">IF(AD715&gt;1,0,IF(AE715&gt;=1,U$2,T$2))</f>
        <v>0.6</v>
      </c>
      <c r="G716" s="29">
        <f t="shared" ca="1" si="284"/>
        <v>117223.25298053716</v>
      </c>
      <c r="H716" s="8">
        <f t="shared" ca="1" si="292"/>
        <v>832285.09616181382</v>
      </c>
      <c r="I716" s="8">
        <f t="shared" ca="1" si="293"/>
        <v>231653997.64263999</v>
      </c>
      <c r="J716" s="8">
        <f t="shared" ca="1" si="294"/>
        <v>6694.543418715738</v>
      </c>
      <c r="K716" s="12">
        <f t="shared" ca="1" si="295"/>
        <v>0.79701127658553583</v>
      </c>
      <c r="L716" s="48"/>
      <c r="M716" s="38">
        <f ca="1">IF(AND(I$2&gt;0,R709&lt;F709-0.06),0,IF(AND(N716&gt;=L$9,I$2&gt;0),0,IF(OR(AND(N716&gt;=C$1,N716&lt;D$1),N716&gt;=E$1),0,1)))</f>
        <v>0</v>
      </c>
      <c r="N716" s="185">
        <f t="shared" si="281"/>
        <v>44623</v>
      </c>
      <c r="O716" s="11">
        <f t="shared" ca="1" si="285"/>
        <v>0.68133528718423531</v>
      </c>
      <c r="P716" s="11" t="str">
        <f t="shared" si="286"/>
        <v/>
      </c>
      <c r="Q716" s="11">
        <f t="shared" ca="1" si="296"/>
        <v>1</v>
      </c>
      <c r="R716" s="32">
        <f t="shared" ca="1" si="297"/>
        <v>3.2296202351782387E-3</v>
      </c>
      <c r="S716" s="32">
        <v>4.9320847414387929E-4</v>
      </c>
      <c r="T716" s="32">
        <f t="shared" ca="1" si="287"/>
        <v>2.4478973416523935E-3</v>
      </c>
      <c r="U716" s="32">
        <f t="shared" si="288"/>
        <v>0.14084507042253522</v>
      </c>
      <c r="V716" s="32">
        <f t="shared" si="298"/>
        <v>1</v>
      </c>
      <c r="W716" s="8">
        <f t="shared" ca="1" si="289"/>
        <v>49622.547387026585</v>
      </c>
      <c r="X716" s="8">
        <f t="shared" ca="1" si="301"/>
        <v>230871335.09386519</v>
      </c>
      <c r="Y716" s="22">
        <f t="shared" ca="1" si="290"/>
        <v>0.31866471281576469</v>
      </c>
      <c r="Z716" s="8">
        <f t="shared" ca="1" si="299"/>
        <v>832285.09616181382</v>
      </c>
      <c r="AA716" s="12">
        <f t="shared" ca="1" si="300"/>
        <v>1.1428281613311717</v>
      </c>
      <c r="AB716" s="158">
        <f t="shared" si="302"/>
        <v>313600</v>
      </c>
      <c r="AC716" s="160">
        <f t="shared" si="303"/>
        <v>8.640000000000465E-3</v>
      </c>
      <c r="AD716" s="162">
        <f t="shared" ca="1" si="304"/>
        <v>0.79718658006513621</v>
      </c>
      <c r="AE716" s="162">
        <f t="shared" ca="1" si="305"/>
        <v>0.69159025513023908</v>
      </c>
      <c r="AF716" s="85">
        <v>5.8901270398599068E-4</v>
      </c>
      <c r="AG716" s="85">
        <v>8.6328740716595243E-3</v>
      </c>
      <c r="AH716" s="85">
        <v>6.1595340248098412E-4</v>
      </c>
    </row>
    <row r="717" spans="1:34">
      <c r="A717" s="7">
        <f t="shared" si="282"/>
        <v>44624</v>
      </c>
      <c r="B717" s="8">
        <f t="shared" ca="1" si="291"/>
        <v>32633997.058389705</v>
      </c>
      <c r="C717" s="144">
        <f t="shared" si="283"/>
        <v>0</v>
      </c>
      <c r="D717" s="136"/>
      <c r="E717" s="136"/>
      <c r="F717" s="78">
        <f ca="1">IF(AD716&gt;1,S$2,T$2)</f>
        <v>0.6</v>
      </c>
      <c r="G717" s="29">
        <f t="shared" ca="1" si="284"/>
        <v>116907.60854951775</v>
      </c>
      <c r="H717" s="8">
        <f t="shared" ca="1" si="292"/>
        <v>830044.02070157602</v>
      </c>
      <c r="I717" s="8">
        <f t="shared" ca="1" si="293"/>
        <v>231701379.11456677</v>
      </c>
      <c r="J717" s="8">
        <f t="shared" ca="1" si="294"/>
        <v>6673.4467502519392</v>
      </c>
      <c r="K717" s="12">
        <f t="shared" ca="1" si="295"/>
        <v>0.79666178203941174</v>
      </c>
      <c r="L717" s="48"/>
      <c r="M717" s="39">
        <f ca="1">IF(AND(I$2&gt;0,R710&lt;F710-0.1),0,IF(AND(N717&gt;=L$10,I$2&gt;0),0,IF(OR(AND(N717&gt;=C$1,N717&lt;D$1),N717&gt;=E$1),0,1)))</f>
        <v>0</v>
      </c>
      <c r="N717" s="185">
        <f t="shared" si="281"/>
        <v>44624</v>
      </c>
      <c r="O717" s="11">
        <f t="shared" ca="1" si="285"/>
        <v>0.68147464445460815</v>
      </c>
      <c r="P717" s="11" t="str">
        <f t="shared" si="286"/>
        <v/>
      </c>
      <c r="Q717" s="11">
        <f t="shared" ca="1" si="296"/>
        <v>1</v>
      </c>
      <c r="R717" s="32">
        <f t="shared" ca="1" si="297"/>
        <v>3.2066725377872004E-3</v>
      </c>
      <c r="S717" s="32">
        <v>4.9319860354843056E-4</v>
      </c>
      <c r="T717" s="32">
        <f t="shared" ca="1" si="287"/>
        <v>2.4413059432399297E-3</v>
      </c>
      <c r="U717" s="32">
        <f t="shared" si="288"/>
        <v>0.14084507042253522</v>
      </c>
      <c r="V717" s="32">
        <f t="shared" si="298"/>
        <v>1</v>
      </c>
      <c r="W717" s="8">
        <f t="shared" ca="1" si="289"/>
        <v>49451.639134948622</v>
      </c>
      <c r="X717" s="8">
        <f t="shared" ca="1" si="301"/>
        <v>230920786.73300013</v>
      </c>
      <c r="Y717" s="22">
        <f t="shared" ca="1" si="290"/>
        <v>0.31852535554539185</v>
      </c>
      <c r="Z717" s="8">
        <f t="shared" ca="1" si="299"/>
        <v>830044.02070157602</v>
      </c>
      <c r="AA717" s="12">
        <f t="shared" ca="1" si="300"/>
        <v>1.1428281613311717</v>
      </c>
      <c r="AB717" s="158">
        <f t="shared" si="302"/>
        <v>313900</v>
      </c>
      <c r="AC717" s="160">
        <f t="shared" si="303"/>
        <v>8.6100000000004645E-3</v>
      </c>
      <c r="AD717" s="162">
        <f t="shared" ca="1" si="304"/>
        <v>0.79683652931247373</v>
      </c>
      <c r="AE717" s="162">
        <f t="shared" ca="1" si="305"/>
        <v>0.69159025513023908</v>
      </c>
      <c r="AF717" s="85">
        <v>5.8898401725567537E-4</v>
      </c>
      <c r="AG717" s="85">
        <v>8.6304497117984467E-3</v>
      </c>
      <c r="AH717" s="85">
        <v>6.1592868221502055E-4</v>
      </c>
    </row>
    <row r="718" spans="1:34">
      <c r="A718" s="7">
        <f t="shared" si="282"/>
        <v>44625</v>
      </c>
      <c r="B718" s="8">
        <f t="shared" ca="1" si="291"/>
        <v>32640649.617229778</v>
      </c>
      <c r="C718" s="144">
        <f t="shared" si="283"/>
        <v>0</v>
      </c>
      <c r="D718" s="136"/>
      <c r="E718" s="136"/>
      <c r="F718" s="78">
        <f ca="1">IF(AD717&gt;1,0,IF(AE717&gt;=1,U$2,T$2))</f>
        <v>0.6</v>
      </c>
      <c r="G718" s="29">
        <f t="shared" ca="1" si="284"/>
        <v>116595.14779311932</v>
      </c>
      <c r="H718" s="8">
        <f t="shared" ca="1" si="292"/>
        <v>827825.54933114711</v>
      </c>
      <c r="I718" s="8">
        <f t="shared" ca="1" si="293"/>
        <v>231748612.28233129</v>
      </c>
      <c r="J718" s="8">
        <f t="shared" ca="1" si="294"/>
        <v>6652.5588400731986</v>
      </c>
      <c r="K718" s="12">
        <f t="shared" ca="1" si="295"/>
        <v>0.79631338886347969</v>
      </c>
      <c r="L718" s="48"/>
      <c r="M718" s="47">
        <f ca="1">IF(AND(I$2&gt;0,R711&lt;F711-0.12),0,IF(AND(N718&gt;=L$4,I$2&gt;0),0,IF(OR(AND(N718&gt;=C$1,N718&lt;D$1),N718&gt;=E$1),0,1)))</f>
        <v>0</v>
      </c>
      <c r="N718" s="185">
        <f t="shared" si="281"/>
        <v>44625</v>
      </c>
      <c r="O718" s="11">
        <f t="shared" ca="1" si="285"/>
        <v>0.68161356553626851</v>
      </c>
      <c r="P718" s="11" t="str">
        <f t="shared" si="286"/>
        <v/>
      </c>
      <c r="Q718" s="11">
        <f t="shared" ca="1" si="296"/>
        <v>1</v>
      </c>
      <c r="R718" s="32">
        <f t="shared" ca="1" si="297"/>
        <v>3.1839158754456329E-3</v>
      </c>
      <c r="S718" s="32">
        <v>4.9318873441584388E-4</v>
      </c>
      <c r="T718" s="32">
        <f t="shared" ca="1" si="287"/>
        <v>2.4347810274445501E-3</v>
      </c>
      <c r="U718" s="32">
        <f t="shared" si="288"/>
        <v>0.14084507042253522</v>
      </c>
      <c r="V718" s="32">
        <f t="shared" si="298"/>
        <v>1</v>
      </c>
      <c r="W718" s="8">
        <f t="shared" ca="1" si="289"/>
        <v>49282.482314655055</v>
      </c>
      <c r="X718" s="8">
        <f t="shared" ca="1" si="301"/>
        <v>230970069.21531478</v>
      </c>
      <c r="Y718" s="22">
        <f t="shared" ca="1" si="290"/>
        <v>0.31838643446373149</v>
      </c>
      <c r="Z718" s="8">
        <f t="shared" ca="1" si="299"/>
        <v>827825.54933114711</v>
      </c>
      <c r="AA718" s="12">
        <f t="shared" ca="1" si="300"/>
        <v>1.1428281613311717</v>
      </c>
      <c r="AB718" s="158">
        <f t="shared" si="302"/>
        <v>314200</v>
      </c>
      <c r="AC718" s="160">
        <f t="shared" si="303"/>
        <v>8.580000000000464E-3</v>
      </c>
      <c r="AD718" s="162">
        <f t="shared" ca="1" si="304"/>
        <v>0.79648758545144571</v>
      </c>
      <c r="AE718" s="162">
        <f t="shared" ca="1" si="305"/>
        <v>0.69159025513023908</v>
      </c>
      <c r="AF718" s="85">
        <v>5.8895533774500596E-4</v>
      </c>
      <c r="AG718" s="85">
        <v>8.6280299226562107E-3</v>
      </c>
      <c r="AH718" s="85">
        <v>6.159039671979901E-4</v>
      </c>
    </row>
    <row r="719" spans="1:34">
      <c r="A719" s="7">
        <f t="shared" si="282"/>
        <v>44626</v>
      </c>
      <c r="B719" s="8">
        <f t="shared" ca="1" si="291"/>
        <v>32647281.494177219</v>
      </c>
      <c r="C719" s="144">
        <f t="shared" si="283"/>
        <v>0</v>
      </c>
      <c r="D719" s="136"/>
      <c r="E719" s="136"/>
      <c r="F719" s="78">
        <f ca="1">IF(AD718&gt;1,0,IF(AE718&gt;=1,U$2,T$2))</f>
        <v>0.6</v>
      </c>
      <c r="G719" s="29">
        <f t="shared" ca="1" si="284"/>
        <v>116285.83004835559</v>
      </c>
      <c r="H719" s="8">
        <f t="shared" ca="1" si="292"/>
        <v>825629.39334332466</v>
      </c>
      <c r="I719" s="8">
        <f t="shared" ca="1" si="293"/>
        <v>231795698.60865813</v>
      </c>
      <c r="J719" s="8">
        <f t="shared" ca="1" si="294"/>
        <v>6631.876947441222</v>
      </c>
      <c r="K719" s="12">
        <f t="shared" ca="1" si="295"/>
        <v>0.79596608615932873</v>
      </c>
      <c r="L719" s="48"/>
      <c r="M719" s="46">
        <f ca="1">IF(AND(I$2&gt;0,R712&lt;F712-0.12),0,IF(AND(N719&gt;=L$5,I$2&gt;0),0,IF(OR(AND(N719&gt;=C$1,N719&lt;D$1),N719&gt;=E$1),0,1)))</f>
        <v>0</v>
      </c>
      <c r="N719" s="185">
        <f t="shared" si="281"/>
        <v>44626</v>
      </c>
      <c r="O719" s="11">
        <f t="shared" ca="1" si="285"/>
        <v>0.68175205473134748</v>
      </c>
      <c r="P719" s="11" t="str">
        <f t="shared" si="286"/>
        <v/>
      </c>
      <c r="Q719" s="11">
        <f t="shared" ca="1" si="296"/>
        <v>1</v>
      </c>
      <c r="R719" s="32">
        <f t="shared" ca="1" si="297"/>
        <v>3.1613476849395683E-3</v>
      </c>
      <c r="S719" s="32">
        <v>4.9317886674580885E-4</v>
      </c>
      <c r="T719" s="32">
        <f t="shared" ca="1" si="287"/>
        <v>2.4283217451274253E-3</v>
      </c>
      <c r="U719" s="32">
        <f t="shared" si="288"/>
        <v>0.14084507042253522</v>
      </c>
      <c r="V719" s="32">
        <f t="shared" si="298"/>
        <v>1</v>
      </c>
      <c r="W719" s="8">
        <f t="shared" ca="1" si="289"/>
        <v>49115.055224284413</v>
      </c>
      <c r="X719" s="8">
        <f t="shared" ca="1" si="301"/>
        <v>231019184.27053905</v>
      </c>
      <c r="Y719" s="22">
        <f t="shared" ca="1" si="290"/>
        <v>0.31824794526865252</v>
      </c>
      <c r="Z719" s="8">
        <f t="shared" ca="1" si="299"/>
        <v>825629.39334332466</v>
      </c>
      <c r="AA719" s="12">
        <f t="shared" ca="1" si="300"/>
        <v>1.1428281613311717</v>
      </c>
      <c r="AB719" s="158">
        <f t="shared" si="302"/>
        <v>314500</v>
      </c>
      <c r="AC719" s="160">
        <f t="shared" si="303"/>
        <v>8.5500000000004635E-3</v>
      </c>
      <c r="AD719" s="162">
        <f t="shared" ca="1" si="304"/>
        <v>0.79613973751140421</v>
      </c>
      <c r="AE719" s="162">
        <f t="shared" ca="1" si="305"/>
        <v>0.69159025513023908</v>
      </c>
      <c r="AF719" s="85">
        <v>5.8892666545116426E-4</v>
      </c>
      <c r="AG719" s="85">
        <v>8.6256146915468651E-3</v>
      </c>
      <c r="AH719" s="85">
        <v>6.1587925742817302E-4</v>
      </c>
    </row>
    <row r="720" spans="1:34">
      <c r="A720" s="7">
        <f t="shared" si="282"/>
        <v>44627</v>
      </c>
      <c r="B720" s="8">
        <f t="shared" ca="1" si="291"/>
        <v>32653892.892535746</v>
      </c>
      <c r="C720" s="144">
        <f t="shared" si="283"/>
        <v>0</v>
      </c>
      <c r="D720" s="136"/>
      <c r="E720" s="136"/>
      <c r="F720" s="78">
        <f ca="1">IF(AD719&gt;1,S$2,T$2)</f>
        <v>0.6</v>
      </c>
      <c r="G720" s="29">
        <f t="shared" ca="1" si="284"/>
        <v>115979.61499501158</v>
      </c>
      <c r="H720" s="8">
        <f t="shared" ca="1" si="292"/>
        <v>823455.26646458218</v>
      </c>
      <c r="I720" s="8">
        <f t="shared" ca="1" si="293"/>
        <v>231842639.53700367</v>
      </c>
      <c r="J720" s="8">
        <f t="shared" ca="1" si="294"/>
        <v>6611.3983585270335</v>
      </c>
      <c r="K720" s="12">
        <f t="shared" ca="1" si="295"/>
        <v>0.79561986317163136</v>
      </c>
      <c r="L720" s="48"/>
      <c r="M720" s="38">
        <f ca="1">IF(AND(I$2&gt;0,R713&lt;F713),0,IF(AND(N720&gt;=L$6,I$2&gt;0),0,IF(OR(AND(N720&gt;=C$1,N720&lt;D$1),N720&gt;=E$1),0,1)))</f>
        <v>0</v>
      </c>
      <c r="N720" s="185">
        <f t="shared" si="281"/>
        <v>44627</v>
      </c>
      <c r="O720" s="11">
        <f t="shared" ca="1" si="285"/>
        <v>0.68189011628530494</v>
      </c>
      <c r="P720" s="11" t="str">
        <f t="shared" si="286"/>
        <v/>
      </c>
      <c r="Q720" s="11">
        <f t="shared" ca="1" si="296"/>
        <v>1</v>
      </c>
      <c r="R720" s="32">
        <f t="shared" ca="1" si="297"/>
        <v>3.1389654376034063E-3</v>
      </c>
      <c r="S720" s="32">
        <v>4.9316900053801539E-4</v>
      </c>
      <c r="T720" s="32">
        <f t="shared" ca="1" si="287"/>
        <v>2.4219272543075944E-3</v>
      </c>
      <c r="U720" s="32">
        <f t="shared" si="288"/>
        <v>0.14084507042253522</v>
      </c>
      <c r="V720" s="32">
        <f t="shared" si="298"/>
        <v>1</v>
      </c>
      <c r="W720" s="8">
        <f t="shared" ca="1" si="289"/>
        <v>48949.3363128294</v>
      </c>
      <c r="X720" s="8">
        <f t="shared" ca="1" si="301"/>
        <v>231068133.60685188</v>
      </c>
      <c r="Y720" s="22">
        <f t="shared" ca="1" si="290"/>
        <v>0.31810988371469506</v>
      </c>
      <c r="Z720" s="8">
        <f t="shared" ca="1" si="299"/>
        <v>823455.26646458218</v>
      </c>
      <c r="AA720" s="12">
        <f t="shared" ca="1" si="300"/>
        <v>1.1428281613311717</v>
      </c>
      <c r="AB720" s="158">
        <f t="shared" si="302"/>
        <v>314800</v>
      </c>
      <c r="AC720" s="160">
        <f t="shared" si="303"/>
        <v>8.520000000000463E-3</v>
      </c>
      <c r="AD720" s="162">
        <f t="shared" ca="1" si="304"/>
        <v>0.79579297466548005</v>
      </c>
      <c r="AE720" s="162">
        <f t="shared" ca="1" si="305"/>
        <v>0.69159025513023908</v>
      </c>
      <c r="AF720" s="85">
        <v>5.8889800037133331E-4</v>
      </c>
      <c r="AG720" s="85">
        <v>8.6232040058331315E-3</v>
      </c>
      <c r="AH720" s="85">
        <v>6.158545529038503E-4</v>
      </c>
    </row>
    <row r="721" spans="1:34">
      <c r="A721" s="7">
        <f t="shared" si="282"/>
        <v>44628</v>
      </c>
      <c r="B721" s="8">
        <f t="shared" ca="1" si="291"/>
        <v>32660484.012922391</v>
      </c>
      <c r="C721" s="144">
        <f t="shared" si="283"/>
        <v>0</v>
      </c>
      <c r="D721" s="136"/>
      <c r="E721" s="136"/>
      <c r="F721" s="78">
        <f ca="1">IF(AD720&gt;1,0,IF(AE720&gt;=1,U$2,T$2))</f>
        <v>0.6</v>
      </c>
      <c r="G721" s="29">
        <f t="shared" ca="1" si="284"/>
        <v>115676.46266153973</v>
      </c>
      <c r="H721" s="8">
        <f t="shared" ca="1" si="292"/>
        <v>821302.88489693205</v>
      </c>
      <c r="I721" s="8">
        <f t="shared" ca="1" si="293"/>
        <v>231889436.49174884</v>
      </c>
      <c r="J721" s="8">
        <f t="shared" ca="1" si="294"/>
        <v>6591.1203866449714</v>
      </c>
      <c r="K721" s="12">
        <f t="shared" ca="1" si="295"/>
        <v>0.7952747092867376</v>
      </c>
      <c r="L721" s="48"/>
      <c r="M721" s="38">
        <f ca="1">IF(AND(I$2&gt;0,R714&lt;F714-0.02),0,IF(AND(N721&gt;=L$7,I$2&gt;0),0,IF(OR(AND(N721&gt;=C$1,N721&lt;D$1),N721&gt;=E$1),0,1)))</f>
        <v>0</v>
      </c>
      <c r="N721" s="185">
        <f t="shared" si="281"/>
        <v>44628</v>
      </c>
      <c r="O721" s="11">
        <f t="shared" ca="1" si="285"/>
        <v>0.68202775438749663</v>
      </c>
      <c r="P721" s="11" t="str">
        <f t="shared" si="286"/>
        <v/>
      </c>
      <c r="Q721" s="11">
        <f t="shared" ca="1" si="296"/>
        <v>1</v>
      </c>
      <c r="R721" s="32">
        <f t="shared" ca="1" si="297"/>
        <v>3.1167666391511452E-3</v>
      </c>
      <c r="S721" s="32">
        <v>4.931591357921533E-4</v>
      </c>
      <c r="T721" s="32">
        <f t="shared" ca="1" si="287"/>
        <v>2.4155967202850945E-3</v>
      </c>
      <c r="U721" s="32">
        <f t="shared" si="288"/>
        <v>0.14084507042253522</v>
      </c>
      <c r="V721" s="32">
        <f t="shared" si="298"/>
        <v>1</v>
      </c>
      <c r="W721" s="8">
        <f t="shared" ca="1" si="289"/>
        <v>48785.304184636283</v>
      </c>
      <c r="X721" s="8">
        <f t="shared" ca="1" si="301"/>
        <v>231116918.91103652</v>
      </c>
      <c r="Y721" s="22">
        <f t="shared" ca="1" si="290"/>
        <v>0.31797224561250337</v>
      </c>
      <c r="Z721" s="8">
        <f t="shared" ca="1" si="299"/>
        <v>821302.88489693205</v>
      </c>
      <c r="AA721" s="12">
        <f t="shared" ca="1" si="300"/>
        <v>1.1428281613311717</v>
      </c>
      <c r="AB721" s="158">
        <f t="shared" si="302"/>
        <v>315100</v>
      </c>
      <c r="AC721" s="160">
        <f t="shared" si="303"/>
        <v>8.4900000000004625E-3</v>
      </c>
      <c r="AD721" s="162">
        <f t="shared" ca="1" si="304"/>
        <v>0.79544728622918448</v>
      </c>
      <c r="AE721" s="162">
        <f t="shared" ca="1" si="305"/>
        <v>0.69159025513023908</v>
      </c>
      <c r="AF721" s="85">
        <v>5.8886934250269765E-4</v>
      </c>
      <c r="AG721" s="85">
        <v>8.6207978529261545E-3</v>
      </c>
      <c r="AH721" s="85">
        <v>6.1582985362330369E-4</v>
      </c>
    </row>
    <row r="722" spans="1:34">
      <c r="A722" s="7">
        <f t="shared" si="282"/>
        <v>44629</v>
      </c>
      <c r="B722" s="8">
        <f t="shared" ca="1" si="291"/>
        <v>32667055.053294852</v>
      </c>
      <c r="C722" s="144">
        <f t="shared" si="283"/>
        <v>0</v>
      </c>
      <c r="D722" s="136"/>
      <c r="E722" s="136"/>
      <c r="F722" s="78">
        <f ca="1">IF(AD721&gt;1,S$2,T$2)</f>
        <v>0.6</v>
      </c>
      <c r="G722" s="29">
        <f t="shared" ca="1" si="284"/>
        <v>115376.33343053226</v>
      </c>
      <c r="H722" s="8">
        <f t="shared" ca="1" si="292"/>
        <v>819171.96735677903</v>
      </c>
      <c r="I722" s="8">
        <f t="shared" ca="1" si="293"/>
        <v>231936090.87839332</v>
      </c>
      <c r="J722" s="8">
        <f t="shared" ca="1" si="294"/>
        <v>6571.0403724624412</v>
      </c>
      <c r="K722" s="12">
        <f t="shared" ca="1" si="295"/>
        <v>0.79493061403125842</v>
      </c>
      <c r="L722" s="48"/>
      <c r="M722" s="38">
        <f ca="1">IF(AND(I$2&gt;0,R715&lt;F715-0.04),0,IF(AND(N722&gt;=L$8,I$2&gt;0),0,IF(OR(AND(N722&gt;=C$1,N722&lt;D$1),N722&gt;=E$1),0,1)))</f>
        <v>0</v>
      </c>
      <c r="N722" s="185">
        <f t="shared" si="281"/>
        <v>44629</v>
      </c>
      <c r="O722" s="11">
        <f t="shared" ca="1" si="285"/>
        <v>0.68216497317174507</v>
      </c>
      <c r="P722" s="11" t="str">
        <f t="shared" si="286"/>
        <v/>
      </c>
      <c r="Q722" s="11">
        <f t="shared" ca="1" si="296"/>
        <v>1</v>
      </c>
      <c r="R722" s="32">
        <f t="shared" ca="1" si="297"/>
        <v>3.0947488294938374E-3</v>
      </c>
      <c r="S722" s="32">
        <v>4.9314927250791263E-4</v>
      </c>
      <c r="T722" s="32">
        <f t="shared" ca="1" si="287"/>
        <v>2.4093293157552323E-3</v>
      </c>
      <c r="U722" s="32">
        <f t="shared" si="288"/>
        <v>0.14084507042253522</v>
      </c>
      <c r="V722" s="32">
        <f t="shared" si="298"/>
        <v>1</v>
      </c>
      <c r="W722" s="8">
        <f t="shared" ca="1" si="289"/>
        <v>48622.937603643106</v>
      </c>
      <c r="X722" s="8">
        <f t="shared" ca="1" si="301"/>
        <v>231165541.84864017</v>
      </c>
      <c r="Y722" s="22">
        <f t="shared" ca="1" si="290"/>
        <v>0.31783502682825493</v>
      </c>
      <c r="Z722" s="8">
        <f t="shared" ca="1" si="299"/>
        <v>819171.96735677903</v>
      </c>
      <c r="AA722" s="12">
        <f t="shared" ca="1" si="300"/>
        <v>1.1428281613311717</v>
      </c>
      <c r="AB722" s="158">
        <f t="shared" si="302"/>
        <v>315400</v>
      </c>
      <c r="AC722" s="160">
        <f t="shared" si="303"/>
        <v>8.4600000000004619E-3</v>
      </c>
      <c r="AD722" s="162">
        <f t="shared" ca="1" si="304"/>
        <v>0.79510266165899801</v>
      </c>
      <c r="AE722" s="162">
        <f t="shared" ca="1" si="305"/>
        <v>0.69159025513023908</v>
      </c>
      <c r="AF722" s="85">
        <v>5.8884069184244377E-4</v>
      </c>
      <c r="AG722" s="85">
        <v>8.6183962202852609E-3</v>
      </c>
      <c r="AH722" s="85">
        <v>6.158051595848155E-4</v>
      </c>
    </row>
    <row r="723" spans="1:34">
      <c r="A723" s="7">
        <f t="shared" si="282"/>
        <v>44630</v>
      </c>
      <c r="B723" s="8">
        <f t="shared" ca="1" si="291"/>
        <v>32673606.20897904</v>
      </c>
      <c r="C723" s="144">
        <f t="shared" si="283"/>
        <v>0</v>
      </c>
      <c r="D723" s="136"/>
      <c r="E723" s="136"/>
      <c r="F723" s="78">
        <f ca="1">IF(AD722&gt;1,0,IF(AE722&gt;=1,U$2,T$2))</f>
        <v>0.6</v>
      </c>
      <c r="G723" s="29">
        <f t="shared" ca="1" si="284"/>
        <v>115079.18804378292</v>
      </c>
      <c r="H723" s="8">
        <f t="shared" ca="1" si="292"/>
        <v>817062.23511085869</v>
      </c>
      <c r="I723" s="8">
        <f t="shared" ca="1" si="293"/>
        <v>231982604.08375105</v>
      </c>
      <c r="J723" s="8">
        <f t="shared" ca="1" si="294"/>
        <v>6551.1556841863021</v>
      </c>
      <c r="K723" s="12">
        <f t="shared" ca="1" si="295"/>
        <v>0.79458756707063727</v>
      </c>
      <c r="L723" s="48"/>
      <c r="M723" s="38">
        <f ca="1">IF(AND(I$2&gt;0,R716&lt;F716-0.06),0,IF(AND(N723&gt;=L$9,I$2&gt;0),0,IF(OR(AND(N723&gt;=C$1,N723&lt;D$1),N723&gt;=E$1),0,1)))</f>
        <v>0</v>
      </c>
      <c r="N723" s="185">
        <f t="shared" si="281"/>
        <v>44630</v>
      </c>
      <c r="O723" s="11">
        <f t="shared" ca="1" si="285"/>
        <v>0.68230177671691483</v>
      </c>
      <c r="P723" s="11" t="str">
        <f t="shared" si="286"/>
        <v/>
      </c>
      <c r="Q723" s="11">
        <f t="shared" ca="1" si="296"/>
        <v>1</v>
      </c>
      <c r="R723" s="32">
        <f t="shared" ca="1" si="297"/>
        <v>3.0729095825440074E-3</v>
      </c>
      <c r="S723" s="32">
        <v>4.9313941068498328E-4</v>
      </c>
      <c r="T723" s="32">
        <f t="shared" ca="1" si="287"/>
        <v>2.4031242209142903E-3</v>
      </c>
      <c r="U723" s="32">
        <f t="shared" si="288"/>
        <v>0.14084507042253522</v>
      </c>
      <c r="V723" s="32">
        <f t="shared" si="298"/>
        <v>1</v>
      </c>
      <c r="W723" s="8">
        <f t="shared" ca="1" si="289"/>
        <v>48462.215497364246</v>
      </c>
      <c r="X723" s="8">
        <f t="shared" ca="1" si="301"/>
        <v>231214004.06413755</v>
      </c>
      <c r="Y723" s="22">
        <f t="shared" ca="1" si="290"/>
        <v>0.31769822328308517</v>
      </c>
      <c r="Z723" s="8">
        <f t="shared" ca="1" si="299"/>
        <v>817062.23511085869</v>
      </c>
      <c r="AA723" s="12">
        <f t="shared" ca="1" si="300"/>
        <v>1.1428281613311717</v>
      </c>
      <c r="AB723" s="158">
        <f t="shared" si="302"/>
        <v>315700</v>
      </c>
      <c r="AC723" s="160">
        <f t="shared" si="303"/>
        <v>8.4300000000004614E-3</v>
      </c>
      <c r="AD723" s="162">
        <f t="shared" ca="1" si="304"/>
        <v>0.79475909055094784</v>
      </c>
      <c r="AE723" s="162">
        <f t="shared" ca="1" si="305"/>
        <v>0.69159025513023908</v>
      </c>
      <c r="AF723" s="85">
        <v>5.8881204838775938E-4</v>
      </c>
      <c r="AG723" s="85">
        <v>8.6159990954177371E-3</v>
      </c>
      <c r="AH723" s="85">
        <v>6.1578047078666921E-4</v>
      </c>
    </row>
    <row r="724" spans="1:34">
      <c r="A724" s="7">
        <f t="shared" si="282"/>
        <v>44631</v>
      </c>
      <c r="B724" s="8">
        <f t="shared" ca="1" si="291"/>
        <v>32680137.672696766</v>
      </c>
      <c r="C724" s="144">
        <f t="shared" si="283"/>
        <v>0</v>
      </c>
      <c r="D724" s="136"/>
      <c r="E724" s="136"/>
      <c r="F724" s="78">
        <f ca="1">IF(AD723&gt;1,S$2,T$2)</f>
        <v>0.6</v>
      </c>
      <c r="G724" s="29">
        <f t="shared" ca="1" si="284"/>
        <v>114784.98760695127</v>
      </c>
      <c r="H724" s="8">
        <f t="shared" ca="1" si="292"/>
        <v>814973.41200935398</v>
      </c>
      <c r="I724" s="8">
        <f t="shared" ca="1" si="293"/>
        <v>232028977.47614691</v>
      </c>
      <c r="J724" s="8">
        <f t="shared" ca="1" si="294"/>
        <v>6531.4637177267023</v>
      </c>
      <c r="K724" s="12">
        <f t="shared" ca="1" si="295"/>
        <v>0.79424555820771292</v>
      </c>
      <c r="L724" s="48"/>
      <c r="M724" s="39">
        <f ca="1">IF(AND(I$2&gt;0,R717&lt;F717-0.1),0,IF(AND(N724&gt;=L$10,I$2&gt;0),0,IF(OR(AND(N724&gt;=C$1,N724&lt;D$1),N724&gt;=E$1),0,1)))</f>
        <v>0</v>
      </c>
      <c r="N724" s="185">
        <f t="shared" si="281"/>
        <v>44631</v>
      </c>
      <c r="O724" s="11">
        <f t="shared" ca="1" si="285"/>
        <v>0.68243816904749088</v>
      </c>
      <c r="P724" s="11" t="str">
        <f t="shared" si="286"/>
        <v/>
      </c>
      <c r="Q724" s="11">
        <f t="shared" ca="1" si="296"/>
        <v>1</v>
      </c>
      <c r="R724" s="32">
        <f t="shared" ca="1" si="297"/>
        <v>3.0512465060077328E-3</v>
      </c>
      <c r="S724" s="32">
        <v>4.9312955032305538E-4</v>
      </c>
      <c r="T724" s="32">
        <f t="shared" ca="1" si="287"/>
        <v>2.3969806235569235E-3</v>
      </c>
      <c r="U724" s="32">
        <f t="shared" si="288"/>
        <v>0.14084507042253522</v>
      </c>
      <c r="V724" s="32">
        <f t="shared" si="298"/>
        <v>1</v>
      </c>
      <c r="W724" s="8">
        <f t="shared" ca="1" si="289"/>
        <v>48303.116960628686</v>
      </c>
      <c r="X724" s="8">
        <f t="shared" ca="1" si="301"/>
        <v>231262307.18109816</v>
      </c>
      <c r="Y724" s="22">
        <f t="shared" ca="1" si="290"/>
        <v>0.31756183095250912</v>
      </c>
      <c r="Z724" s="8">
        <f t="shared" ca="1" si="299"/>
        <v>814973.41200935398</v>
      </c>
      <c r="AA724" s="12">
        <f t="shared" ca="1" si="300"/>
        <v>1.1428281613311717</v>
      </c>
      <c r="AB724" s="158">
        <f t="shared" si="302"/>
        <v>316000</v>
      </c>
      <c r="AC724" s="160">
        <f t="shared" si="303"/>
        <v>8.4000000000004609E-3</v>
      </c>
      <c r="AD724" s="162">
        <f t="shared" ca="1" si="304"/>
        <v>0.79441656263917504</v>
      </c>
      <c r="AE724" s="162">
        <f t="shared" ca="1" si="305"/>
        <v>0.69159025513023908</v>
      </c>
      <c r="AF724" s="85">
        <v>5.8878341213583377E-4</v>
      </c>
      <c r="AG724" s="85">
        <v>8.6136064658785729E-3</v>
      </c>
      <c r="AH724" s="85">
        <v>6.1575578722714876E-4</v>
      </c>
    </row>
    <row r="725" spans="1:34">
      <c r="A725" s="7">
        <f t="shared" si="282"/>
        <v>44632</v>
      </c>
      <c r="B725" s="8">
        <f t="shared" ca="1" si="291"/>
        <v>32686649.634593606</v>
      </c>
      <c r="C725" s="144">
        <f t="shared" si="283"/>
        <v>0</v>
      </c>
      <c r="D725" s="136"/>
      <c r="E725" s="136"/>
      <c r="F725" s="78">
        <f ca="1">IF(AD724&gt;1,0,IF(AE724&gt;=1,U$2,T$2))</f>
        <v>0.6</v>
      </c>
      <c r="G725" s="29">
        <f t="shared" ca="1" si="284"/>
        <v>114493.69359384275</v>
      </c>
      <c r="H725" s="8">
        <f t="shared" ca="1" si="292"/>
        <v>812905.22451628349</v>
      </c>
      <c r="I725" s="8">
        <f t="shared" ca="1" si="293"/>
        <v>232075212.40561447</v>
      </c>
      <c r="J725" s="8">
        <f t="shared" ca="1" si="294"/>
        <v>6511.9618968391733</v>
      </c>
      <c r="K725" s="12">
        <f t="shared" ca="1" si="295"/>
        <v>0.79390457738127274</v>
      </c>
      <c r="L725" s="48"/>
      <c r="M725" s="47">
        <f ca="1">IF(AND(I$2&gt;0,R718&lt;F718-0.12),0,IF(AND(N725&gt;=L$4,I$2&gt;0),0,IF(OR(AND(N725&gt;=C$1,N725&lt;D$1),N725&gt;=E$1),0,1)))</f>
        <v>0</v>
      </c>
      <c r="N725" s="185">
        <f t="shared" si="281"/>
        <v>44632</v>
      </c>
      <c r="O725" s="11">
        <f t="shared" ca="1" si="285"/>
        <v>0.68257415413416023</v>
      </c>
      <c r="P725" s="11" t="str">
        <f t="shared" si="286"/>
        <v/>
      </c>
      <c r="Q725" s="11">
        <f t="shared" ca="1" si="296"/>
        <v>1</v>
      </c>
      <c r="R725" s="32">
        <f t="shared" ca="1" si="297"/>
        <v>3.0297572411650854E-3</v>
      </c>
      <c r="S725" s="32">
        <v>4.931196914218193E-4</v>
      </c>
      <c r="T725" s="32">
        <f t="shared" ca="1" si="287"/>
        <v>2.3908977191655395E-3</v>
      </c>
      <c r="U725" s="32">
        <f t="shared" si="288"/>
        <v>0.14084507042253522</v>
      </c>
      <c r="V725" s="32">
        <f t="shared" si="298"/>
        <v>1</v>
      </c>
      <c r="W725" s="8">
        <f t="shared" ca="1" si="289"/>
        <v>48145.621259079591</v>
      </c>
      <c r="X725" s="8">
        <f t="shared" ca="1" si="301"/>
        <v>231310452.80235726</v>
      </c>
      <c r="Y725" s="22">
        <f t="shared" ca="1" si="290"/>
        <v>0.31742584586583977</v>
      </c>
      <c r="Z725" s="8">
        <f t="shared" ca="1" si="299"/>
        <v>812905.22451628349</v>
      </c>
      <c r="AA725" s="12">
        <f t="shared" ca="1" si="300"/>
        <v>1.1428281613311717</v>
      </c>
      <c r="AB725" s="158">
        <f t="shared" si="302"/>
        <v>316300</v>
      </c>
      <c r="AC725" s="160">
        <f t="shared" si="303"/>
        <v>8.3700000000004604E-3</v>
      </c>
      <c r="AD725" s="162">
        <f t="shared" ca="1" si="304"/>
        <v>0.79407506779449277</v>
      </c>
      <c r="AE725" s="162">
        <f t="shared" ca="1" si="305"/>
        <v>0.69159025513023908</v>
      </c>
      <c r="AF725" s="85">
        <v>5.8875478308385745E-4</v>
      </c>
      <c r="AG725" s="85">
        <v>8.611218319270246E-3</v>
      </c>
      <c r="AH725" s="85">
        <v>6.1573110890453915E-4</v>
      </c>
    </row>
    <row r="726" spans="1:34">
      <c r="A726" s="7">
        <f t="shared" si="282"/>
        <v>44633</v>
      </c>
      <c r="B726" s="8">
        <f t="shared" ca="1" si="291"/>
        <v>32693142.282266852</v>
      </c>
      <c r="C726" s="144">
        <f t="shared" si="283"/>
        <v>0</v>
      </c>
      <c r="D726" s="136"/>
      <c r="E726" s="136"/>
      <c r="F726" s="78">
        <f ca="1">IF(AD725&gt;1,0,IF(AE725&gt;=1,U$2,T$2))</f>
        <v>0.6</v>
      </c>
      <c r="G726" s="29">
        <f t="shared" ca="1" si="284"/>
        <v>114205.26785031676</v>
      </c>
      <c r="H726" s="8">
        <f t="shared" ca="1" si="292"/>
        <v>810857.40173724887</v>
      </c>
      <c r="I726" s="8">
        <f t="shared" ca="1" si="293"/>
        <v>232121310.2040945</v>
      </c>
      <c r="J726" s="8">
        <f t="shared" ca="1" si="294"/>
        <v>6492.6476732457622</v>
      </c>
      <c r="K726" s="12">
        <f t="shared" ca="1" si="295"/>
        <v>0.79356461466459938</v>
      </c>
      <c r="L726" s="48"/>
      <c r="M726" s="46">
        <f ca="1">IF(AND(I$2&gt;0,R719&lt;F719-0.12),0,IF(AND(N726&gt;=L$5,I$2&gt;0),0,IF(OR(AND(N726&gt;=C$1,N726&lt;D$1),N726&gt;=E$1),0,1)))</f>
        <v>0</v>
      </c>
      <c r="N726" s="185">
        <f t="shared" si="281"/>
        <v>44633</v>
      </c>
      <c r="O726" s="11">
        <f t="shared" ca="1" si="285"/>
        <v>0.68270973589439554</v>
      </c>
      <c r="P726" s="11" t="str">
        <f t="shared" si="286"/>
        <v/>
      </c>
      <c r="Q726" s="11">
        <f t="shared" ca="1" si="296"/>
        <v>1</v>
      </c>
      <c r="R726" s="32">
        <f t="shared" ca="1" si="297"/>
        <v>3.0084394626395906E-3</v>
      </c>
      <c r="S726" s="32">
        <v>4.9310983398096516E-4</v>
      </c>
      <c r="T726" s="32">
        <f t="shared" ca="1" si="287"/>
        <v>2.3848747109919085E-3</v>
      </c>
      <c r="U726" s="32">
        <f t="shared" si="288"/>
        <v>0.14084507042253522</v>
      </c>
      <c r="V726" s="32">
        <f t="shared" si="298"/>
        <v>1</v>
      </c>
      <c r="W726" s="8">
        <f t="shared" ca="1" si="289"/>
        <v>47989.707832442189</v>
      </c>
      <c r="X726" s="8">
        <f t="shared" ca="1" si="301"/>
        <v>231358442.51018971</v>
      </c>
      <c r="Y726" s="22">
        <f t="shared" ca="1" si="290"/>
        <v>0.31729026410560446</v>
      </c>
      <c r="Z726" s="8">
        <f t="shared" ca="1" si="299"/>
        <v>810857.40173724887</v>
      </c>
      <c r="AA726" s="12">
        <f t="shared" ca="1" si="300"/>
        <v>1.1428281613311717</v>
      </c>
      <c r="AB726" s="158">
        <f t="shared" si="302"/>
        <v>316600</v>
      </c>
      <c r="AC726" s="160">
        <f t="shared" si="303"/>
        <v>8.3400000000004599E-3</v>
      </c>
      <c r="AD726" s="162">
        <f t="shared" ca="1" si="304"/>
        <v>0.79373459602293606</v>
      </c>
      <c r="AE726" s="162">
        <f t="shared" ca="1" si="305"/>
        <v>0.69159025513023908</v>
      </c>
      <c r="AF726" s="85">
        <v>5.8872616122902311E-4</v>
      </c>
      <c r="AG726" s="85">
        <v>8.6088346432424776E-3</v>
      </c>
      <c r="AH726" s="85">
        <v>6.1570643581712603E-4</v>
      </c>
    </row>
    <row r="727" spans="1:34">
      <c r="A727" s="7">
        <f t="shared" si="282"/>
        <v>44634</v>
      </c>
      <c r="B727" s="8">
        <f t="shared" ca="1" si="291"/>
        <v>32699615.800793588</v>
      </c>
      <c r="C727" s="144">
        <f t="shared" si="283"/>
        <v>0</v>
      </c>
      <c r="D727" s="136"/>
      <c r="E727" s="136"/>
      <c r="F727" s="78">
        <f ca="1">IF(AD726&gt;1,S$2,T$2)</f>
        <v>0.6</v>
      </c>
      <c r="G727" s="29">
        <f t="shared" ca="1" si="284"/>
        <v>113919.67259783554</v>
      </c>
      <c r="H727" s="8">
        <f t="shared" ca="1" si="292"/>
        <v>808829.6754446323</v>
      </c>
      <c r="I727" s="8">
        <f t="shared" ca="1" si="293"/>
        <v>232167272.18563432</v>
      </c>
      <c r="J727" s="8">
        <f t="shared" ca="1" si="294"/>
        <v>6473.5185267359984</v>
      </c>
      <c r="K727" s="12">
        <f t="shared" ca="1" si="295"/>
        <v>0.79322566026401109</v>
      </c>
      <c r="L727" s="48"/>
      <c r="M727" s="38">
        <f ca="1">IF(AND(I$2&gt;0,R720&lt;F720),0,IF(AND(N727&gt;=L$6,I$2&gt;0),0,IF(OR(AND(N727&gt;=C$1,N727&lt;D$1),N727&gt;=E$1),0,1)))</f>
        <v>0</v>
      </c>
      <c r="N727" s="185">
        <f t="shared" si="281"/>
        <v>44634</v>
      </c>
      <c r="O727" s="11">
        <f t="shared" ca="1" si="285"/>
        <v>0.68284491819304205</v>
      </c>
      <c r="P727" s="11" t="str">
        <f t="shared" si="286"/>
        <v/>
      </c>
      <c r="Q727" s="11">
        <f t="shared" ca="1" si="296"/>
        <v>1</v>
      </c>
      <c r="R727" s="32">
        <f t="shared" ca="1" si="297"/>
        <v>2.9872908781573546E-3</v>
      </c>
      <c r="S727" s="32">
        <v>4.9309997800018354E-4</v>
      </c>
      <c r="T727" s="32">
        <f t="shared" ca="1" si="287"/>
        <v>2.3789108101312717E-3</v>
      </c>
      <c r="U727" s="32">
        <f t="shared" si="288"/>
        <v>0.14084507042253522</v>
      </c>
      <c r="V727" s="32">
        <f t="shared" si="298"/>
        <v>1</v>
      </c>
      <c r="W727" s="8">
        <f t="shared" ca="1" si="289"/>
        <v>47835.356297567283</v>
      </c>
      <c r="X727" s="8">
        <f t="shared" ca="1" si="301"/>
        <v>231406277.86648726</v>
      </c>
      <c r="Y727" s="22">
        <f t="shared" ca="1" si="290"/>
        <v>0.31715508180695795</v>
      </c>
      <c r="Z727" s="8">
        <f t="shared" ca="1" si="299"/>
        <v>808829.6754446323</v>
      </c>
      <c r="AA727" s="12">
        <f t="shared" ca="1" si="300"/>
        <v>1.1428281613311717</v>
      </c>
      <c r="AB727" s="158">
        <f t="shared" si="302"/>
        <v>316900</v>
      </c>
      <c r="AC727" s="160">
        <f t="shared" si="303"/>
        <v>8.3100000000004594E-3</v>
      </c>
      <c r="AD727" s="162">
        <f t="shared" ca="1" si="304"/>
        <v>0.79339513746430523</v>
      </c>
      <c r="AE727" s="162">
        <f t="shared" ca="1" si="305"/>
        <v>0.69159025513023908</v>
      </c>
      <c r="AF727" s="85">
        <v>5.8869754656852439E-4</v>
      </c>
      <c r="AG727" s="85">
        <v>8.6064554254920034E-3</v>
      </c>
      <c r="AH727" s="85">
        <v>6.1568176796319572E-4</v>
      </c>
    </row>
    <row r="728" spans="1:34">
      <c r="A728" s="7">
        <f t="shared" si="282"/>
        <v>44635</v>
      </c>
      <c r="B728" s="8">
        <f t="shared" ca="1" si="291"/>
        <v>32706070.372758836</v>
      </c>
      <c r="C728" s="144">
        <f t="shared" si="283"/>
        <v>0</v>
      </c>
      <c r="D728" s="136"/>
      <c r="E728" s="136"/>
      <c r="F728" s="78">
        <f ca="1">IF(AD727&gt;1,0,IF(AE727&gt;=1,U$2,T$2))</f>
        <v>0.6</v>
      </c>
      <c r="G728" s="29">
        <f t="shared" ca="1" si="284"/>
        <v>113636.87043666605</v>
      </c>
      <c r="H728" s="8">
        <f t="shared" ca="1" si="292"/>
        <v>806821.78010032896</v>
      </c>
      <c r="I728" s="8">
        <f t="shared" ca="1" si="293"/>
        <v>232213099.64658758</v>
      </c>
      <c r="J728" s="8">
        <f t="shared" ca="1" si="294"/>
        <v>6454.5719652484331</v>
      </c>
      <c r="K728" s="12">
        <f t="shared" ca="1" si="295"/>
        <v>0.79288770451739488</v>
      </c>
      <c r="L728" s="48"/>
      <c r="M728" s="38">
        <f ca="1">IF(AND(I$2&gt;0,R721&lt;F721-0.02),0,IF(AND(N728&gt;=L$7,I$2&gt;0),0,IF(OR(AND(N728&gt;=C$1,N728&lt;D$1),N728&gt;=E$1),0,1)))</f>
        <v>0</v>
      </c>
      <c r="N728" s="185">
        <f t="shared" si="281"/>
        <v>44635</v>
      </c>
      <c r="O728" s="11">
        <f t="shared" ca="1" si="285"/>
        <v>0.6829797048429046</v>
      </c>
      <c r="P728" s="11" t="str">
        <f t="shared" si="286"/>
        <v/>
      </c>
      <c r="Q728" s="11">
        <f t="shared" ca="1" si="296"/>
        <v>1</v>
      </c>
      <c r="R728" s="32">
        <f t="shared" ca="1" si="297"/>
        <v>2.9663092282964914E-3</v>
      </c>
      <c r="S728" s="32">
        <v>4.9309012347916467E-4</v>
      </c>
      <c r="T728" s="32">
        <f t="shared" ca="1" si="287"/>
        <v>2.3730052355892027E-3</v>
      </c>
      <c r="U728" s="32">
        <f t="shared" si="288"/>
        <v>0.14084507042253522</v>
      </c>
      <c r="V728" s="32">
        <f t="shared" si="298"/>
        <v>1</v>
      </c>
      <c r="W728" s="8">
        <f t="shared" ca="1" si="289"/>
        <v>47682.546451257287</v>
      </c>
      <c r="X728" s="8">
        <f t="shared" ca="1" si="301"/>
        <v>231453960.41293854</v>
      </c>
      <c r="Y728" s="22">
        <f t="shared" ca="1" si="290"/>
        <v>0.3170202951570954</v>
      </c>
      <c r="Z728" s="8">
        <f t="shared" ca="1" si="299"/>
        <v>806821.78010032896</v>
      </c>
      <c r="AA728" s="12">
        <f t="shared" ca="1" si="300"/>
        <v>1.1428281613311717</v>
      </c>
      <c r="AB728" s="158">
        <f t="shared" si="302"/>
        <v>317200</v>
      </c>
      <c r="AC728" s="160">
        <f t="shared" si="303"/>
        <v>8.2800000000004589E-3</v>
      </c>
      <c r="AD728" s="162">
        <f t="shared" ca="1" si="304"/>
        <v>0.79305668239070304</v>
      </c>
      <c r="AE728" s="162">
        <f t="shared" ca="1" si="305"/>
        <v>0.69159025513023908</v>
      </c>
      <c r="AF728" s="85">
        <v>5.8866893909955656E-4</v>
      </c>
      <c r="AG728" s="85">
        <v>8.6040806537623447E-3</v>
      </c>
      <c r="AH728" s="85">
        <v>6.156571053410353E-4</v>
      </c>
    </row>
    <row r="729" spans="1:34">
      <c r="A729" s="7">
        <f t="shared" si="282"/>
        <v>44636</v>
      </c>
      <c r="B729" s="8">
        <f t="shared" ca="1" si="291"/>
        <v>32712506.17828377</v>
      </c>
      <c r="C729" s="144">
        <f t="shared" si="283"/>
        <v>0</v>
      </c>
      <c r="D729" s="136"/>
      <c r="E729" s="136"/>
      <c r="F729" s="78">
        <f ca="1">IF(AD728&gt;1,S$2,T$2)</f>
        <v>0.6</v>
      </c>
      <c r="G729" s="29">
        <f t="shared" ca="1" si="284"/>
        <v>113356.82434874639</v>
      </c>
      <c r="H729" s="8">
        <f t="shared" ca="1" si="292"/>
        <v>804833.45287609939</v>
      </c>
      <c r="I729" s="8">
        <f t="shared" ca="1" si="293"/>
        <v>232258793.8658146</v>
      </c>
      <c r="J729" s="8">
        <f t="shared" ca="1" si="294"/>
        <v>6435.8055249334839</v>
      </c>
      <c r="K729" s="12">
        <f t="shared" ca="1" si="295"/>
        <v>0.79255073789273855</v>
      </c>
      <c r="L729" s="48"/>
      <c r="M729" s="38">
        <f ca="1">IF(AND(I$2&gt;0,R722&lt;F722-0.04),0,IF(AND(N729&gt;=L$8,I$2&gt;0),0,IF(OR(AND(N729&gt;=C$1,N729&lt;D$1),N729&gt;=E$1),0,1)))</f>
        <v>0</v>
      </c>
      <c r="N729" s="185">
        <f t="shared" si="281"/>
        <v>44636</v>
      </c>
      <c r="O729" s="11">
        <f t="shared" ca="1" si="285"/>
        <v>0.68311409960533709</v>
      </c>
      <c r="P729" s="11" t="str">
        <f t="shared" si="286"/>
        <v/>
      </c>
      <c r="Q729" s="11">
        <f t="shared" ca="1" si="296"/>
        <v>1</v>
      </c>
      <c r="R729" s="32">
        <f t="shared" ca="1" si="297"/>
        <v>2.945492286227432E-3</v>
      </c>
      <c r="S729" s="32">
        <v>4.9308027041759935E-4</v>
      </c>
      <c r="T729" s="32">
        <f t="shared" ca="1" si="287"/>
        <v>2.367157214341469E-3</v>
      </c>
      <c r="U729" s="32">
        <f t="shared" si="288"/>
        <v>0.14084507042253522</v>
      </c>
      <c r="V729" s="32">
        <f t="shared" si="298"/>
        <v>1</v>
      </c>
      <c r="W729" s="8">
        <f t="shared" ca="1" si="289"/>
        <v>47531.258272881736</v>
      </c>
      <c r="X729" s="8">
        <f t="shared" ca="1" si="301"/>
        <v>231501491.67121142</v>
      </c>
      <c r="Y729" s="22">
        <f t="shared" ca="1" si="290"/>
        <v>0.31688590039466291</v>
      </c>
      <c r="Z729" s="8">
        <f t="shared" ca="1" si="299"/>
        <v>804833.45287609939</v>
      </c>
      <c r="AA729" s="12">
        <f t="shared" ca="1" si="300"/>
        <v>1.1428281613311717</v>
      </c>
      <c r="AB729" s="158">
        <f t="shared" si="302"/>
        <v>317500</v>
      </c>
      <c r="AC729" s="160">
        <f t="shared" si="303"/>
        <v>8.2500000000004584E-3</v>
      </c>
      <c r="AD729" s="162">
        <f t="shared" ca="1" si="304"/>
        <v>0.79271922120506666</v>
      </c>
      <c r="AE729" s="162">
        <f t="shared" ca="1" si="305"/>
        <v>0.69159025513023908</v>
      </c>
      <c r="AF729" s="85">
        <v>5.8864033881931687E-4</v>
      </c>
      <c r="AG729" s="85">
        <v>8.6017103158435772E-3</v>
      </c>
      <c r="AH729" s="85">
        <v>6.156324479489329E-4</v>
      </c>
    </row>
    <row r="730" spans="1:34">
      <c r="A730" s="7">
        <f t="shared" si="282"/>
        <v>44637</v>
      </c>
      <c r="B730" s="8">
        <f t="shared" ca="1" si="291"/>
        <v>32718923.395053968</v>
      </c>
      <c r="C730" s="144">
        <f t="shared" si="283"/>
        <v>0</v>
      </c>
      <c r="D730" s="136"/>
      <c r="E730" s="136"/>
      <c r="F730" s="78">
        <f ca="1">IF(AD729&gt;1,0,IF(AE729&gt;=1,U$2,T$2))</f>
        <v>0.6</v>
      </c>
      <c r="G730" s="29">
        <f t="shared" ca="1" si="284"/>
        <v>113079.49770022898</v>
      </c>
      <c r="H730" s="8">
        <f t="shared" ca="1" si="292"/>
        <v>802864.43367162568</v>
      </c>
      <c r="I730" s="8">
        <f t="shared" ca="1" si="293"/>
        <v>232304356.10488302</v>
      </c>
      <c r="J730" s="8">
        <f t="shared" ca="1" si="294"/>
        <v>6417.2167701983226</v>
      </c>
      <c r="K730" s="12">
        <f t="shared" ca="1" si="295"/>
        <v>0.79221475098665728</v>
      </c>
      <c r="L730" s="48"/>
      <c r="M730" s="38">
        <f ca="1">IF(AND(I$2&gt;0,R723&lt;F723-0.06),0,IF(AND(N730&gt;=L$9,I$2&gt;0),0,IF(OR(AND(N730&gt;=C$1,N730&lt;D$1),N730&gt;=E$1),0,1)))</f>
        <v>0</v>
      </c>
      <c r="N730" s="185">
        <f t="shared" si="281"/>
        <v>44637</v>
      </c>
      <c r="O730" s="11">
        <f t="shared" ca="1" si="285"/>
        <v>0.68324810619083243</v>
      </c>
      <c r="P730" s="11" t="str">
        <f t="shared" si="286"/>
        <v/>
      </c>
      <c r="Q730" s="11">
        <f t="shared" ca="1" si="296"/>
        <v>1</v>
      </c>
      <c r="R730" s="32">
        <f t="shared" ca="1" si="297"/>
        <v>2.9248378574447263E-3</v>
      </c>
      <c r="S730" s="32">
        <v>4.9307041881517814E-4</v>
      </c>
      <c r="T730" s="32">
        <f t="shared" ca="1" si="287"/>
        <v>2.3613659813871346E-3</v>
      </c>
      <c r="U730" s="32">
        <f t="shared" si="288"/>
        <v>0.14084507042253522</v>
      </c>
      <c r="V730" s="32">
        <f t="shared" si="298"/>
        <v>1</v>
      </c>
      <c r="W730" s="8">
        <f t="shared" ca="1" si="289"/>
        <v>47381.471926788763</v>
      </c>
      <c r="X730" s="8">
        <f t="shared" ca="1" si="301"/>
        <v>231548873.1431382</v>
      </c>
      <c r="Y730" s="22">
        <f t="shared" ca="1" si="290"/>
        <v>0.31675189380916757</v>
      </c>
      <c r="Z730" s="8">
        <f t="shared" ca="1" si="299"/>
        <v>802864.43367162568</v>
      </c>
      <c r="AA730" s="12">
        <f t="shared" ca="1" si="300"/>
        <v>1.1428281613311717</v>
      </c>
      <c r="AB730" s="158">
        <f t="shared" si="302"/>
        <v>317800</v>
      </c>
      <c r="AC730" s="160">
        <f t="shared" si="303"/>
        <v>8.2200000000004578E-3</v>
      </c>
      <c r="AD730" s="162">
        <f t="shared" ca="1" si="304"/>
        <v>0.79238274443969792</v>
      </c>
      <c r="AE730" s="162">
        <f t="shared" ca="1" si="305"/>
        <v>0.69159025513023908</v>
      </c>
      <c r="AF730" s="85">
        <v>5.8861174572500329E-4</v>
      </c>
      <c r="AG730" s="85">
        <v>8.5993443995721047E-3</v>
      </c>
      <c r="AH730" s="85">
        <v>6.1560779578517734E-4</v>
      </c>
    </row>
    <row r="731" spans="1:34">
      <c r="A731" s="7">
        <f t="shared" si="282"/>
        <v>44638</v>
      </c>
      <c r="B731" s="8">
        <f t="shared" ca="1" si="291"/>
        <v>32725322.198347703</v>
      </c>
      <c r="C731" s="144">
        <f t="shared" si="283"/>
        <v>0</v>
      </c>
      <c r="D731" s="136"/>
      <c r="E731" s="136"/>
      <c r="F731" s="78">
        <f ca="1">IF(AD730&gt;1,S$2,T$2)</f>
        <v>0.6</v>
      </c>
      <c r="G731" s="29">
        <f t="shared" ca="1" si="284"/>
        <v>112804.85424371155</v>
      </c>
      <c r="H731" s="8">
        <f t="shared" ca="1" si="292"/>
        <v>800914.46513035195</v>
      </c>
      <c r="I731" s="8">
        <f t="shared" ca="1" si="293"/>
        <v>232349787.60826853</v>
      </c>
      <c r="J731" s="8">
        <f t="shared" ca="1" si="294"/>
        <v>6398.8032937345133</v>
      </c>
      <c r="K731" s="12">
        <f t="shared" ca="1" si="295"/>
        <v>0.79187973452291893</v>
      </c>
      <c r="L731" s="48"/>
      <c r="M731" s="39">
        <f ca="1">IF(AND(I$2&gt;0,R724&lt;F724-0.1),0,IF(AND(N731&gt;=L$10,I$2&gt;0),0,IF(OR(AND(N731&gt;=C$1,N731&lt;D$1),N731&gt;=E$1),0,1)))</f>
        <v>0</v>
      </c>
      <c r="N731" s="185">
        <f t="shared" si="281"/>
        <v>44638</v>
      </c>
      <c r="O731" s="11">
        <f t="shared" ca="1" si="285"/>
        <v>0.6833817282596133</v>
      </c>
      <c r="P731" s="11" t="str">
        <f t="shared" si="286"/>
        <v/>
      </c>
      <c r="Q731" s="11">
        <f t="shared" ca="1" si="296"/>
        <v>1</v>
      </c>
      <c r="R731" s="32">
        <f t="shared" ca="1" si="297"/>
        <v>2.9043437794908809E-3</v>
      </c>
      <c r="S731" s="32">
        <v>4.9306056867159183E-4</v>
      </c>
      <c r="T731" s="32">
        <f t="shared" ca="1" si="287"/>
        <v>2.355630779795153E-3</v>
      </c>
      <c r="U731" s="32">
        <f t="shared" si="288"/>
        <v>0.14084507042253522</v>
      </c>
      <c r="V731" s="32">
        <f t="shared" si="298"/>
        <v>1</v>
      </c>
      <c r="W731" s="8">
        <f t="shared" ca="1" si="289"/>
        <v>47233.167764519705</v>
      </c>
      <c r="X731" s="8">
        <f t="shared" ca="1" si="301"/>
        <v>231596106.31090271</v>
      </c>
      <c r="Y731" s="22">
        <f t="shared" ca="1" si="290"/>
        <v>0.3166182717403867</v>
      </c>
      <c r="Z731" s="8">
        <f t="shared" ca="1" si="299"/>
        <v>800914.46513035195</v>
      </c>
      <c r="AA731" s="12">
        <f t="shared" ca="1" si="300"/>
        <v>1.1428281613311717</v>
      </c>
      <c r="AB731" s="158">
        <f t="shared" si="302"/>
        <v>318100</v>
      </c>
      <c r="AC731" s="160">
        <f t="shared" si="303"/>
        <v>8.1900000000004573E-3</v>
      </c>
      <c r="AD731" s="162">
        <f t="shared" ca="1" si="304"/>
        <v>0.79204724275478811</v>
      </c>
      <c r="AE731" s="162">
        <f t="shared" ca="1" si="305"/>
        <v>0.69159025513023908</v>
      </c>
      <c r="AF731" s="85">
        <v>5.8858315981381599E-4</v>
      </c>
      <c r="AG731" s="85">
        <v>8.5969828928304307E-3</v>
      </c>
      <c r="AH731" s="85">
        <v>6.1558314884805785E-4</v>
      </c>
    </row>
    <row r="732" spans="1:34">
      <c r="A732" s="7">
        <f t="shared" si="282"/>
        <v>44639</v>
      </c>
      <c r="B732" s="8">
        <f t="shared" ca="1" si="291"/>
        <v>32731702.761064231</v>
      </c>
      <c r="C732" s="144">
        <f t="shared" si="283"/>
        <v>0</v>
      </c>
      <c r="D732" s="136"/>
      <c r="E732" s="136"/>
      <c r="F732" s="78">
        <f ca="1">IF(AD731&gt;1,0,IF(AE731&gt;=1,U$2,T$2))</f>
        <v>0.6</v>
      </c>
      <c r="G732" s="29">
        <f t="shared" ca="1" si="284"/>
        <v>112532.85812016741</v>
      </c>
      <c r="H732" s="8">
        <f t="shared" ca="1" si="292"/>
        <v>798983.29265318858</v>
      </c>
      <c r="I732" s="8">
        <f t="shared" ca="1" si="293"/>
        <v>232395089.60355589</v>
      </c>
      <c r="J732" s="8">
        <f t="shared" ca="1" si="294"/>
        <v>6380.5627165290616</v>
      </c>
      <c r="K732" s="12">
        <f t="shared" ca="1" si="295"/>
        <v>0.79154567935096676</v>
      </c>
      <c r="L732" s="48"/>
      <c r="M732" s="47">
        <f ca="1">IF(AND(I$2&gt;0,R725&lt;F725-0.12),0,IF(AND(N732&gt;=L$4,I$2&gt;0),0,IF(OR(AND(N732&gt;=C$1,N732&lt;D$1),N732&gt;=E$1),0,1)))</f>
        <v>0</v>
      </c>
      <c r="N732" s="185">
        <f t="shared" si="281"/>
        <v>44639</v>
      </c>
      <c r="O732" s="11">
        <f t="shared" ca="1" si="285"/>
        <v>0.68351496942222323</v>
      </c>
      <c r="P732" s="11" t="str">
        <f t="shared" si="286"/>
        <v/>
      </c>
      <c r="Q732" s="11">
        <f t="shared" ca="1" si="296"/>
        <v>1</v>
      </c>
      <c r="R732" s="32">
        <f t="shared" ca="1" si="297"/>
        <v>2.8840079216727937E-3</v>
      </c>
      <c r="S732" s="32">
        <v>4.9305071998653131E-4</v>
      </c>
      <c r="T732" s="32">
        <f t="shared" ca="1" si="287"/>
        <v>2.3499508607446721E-3</v>
      </c>
      <c r="U732" s="32">
        <f t="shared" si="288"/>
        <v>0.14084507042253522</v>
      </c>
      <c r="V732" s="32">
        <f t="shared" si="298"/>
        <v>1</v>
      </c>
      <c r="W732" s="8">
        <f t="shared" ca="1" si="289"/>
        <v>47086.326326832677</v>
      </c>
      <c r="X732" s="8">
        <f t="shared" ca="1" si="301"/>
        <v>231643192.63722956</v>
      </c>
      <c r="Y732" s="22">
        <f t="shared" ca="1" si="290"/>
        <v>0.31648503057777677</v>
      </c>
      <c r="Z732" s="8">
        <f t="shared" ca="1" si="299"/>
        <v>798983.29265318858</v>
      </c>
      <c r="AA732" s="12">
        <f t="shared" ca="1" si="300"/>
        <v>1.1428281613311717</v>
      </c>
      <c r="AB732" s="158">
        <f t="shared" si="302"/>
        <v>318400</v>
      </c>
      <c r="AC732" s="160">
        <f t="shared" si="303"/>
        <v>8.1600000000004568E-3</v>
      </c>
      <c r="AD732" s="162">
        <f t="shared" ca="1" si="304"/>
        <v>0.79171270693694284</v>
      </c>
      <c r="AE732" s="162">
        <f t="shared" ca="1" si="305"/>
        <v>0.69159025513023908</v>
      </c>
      <c r="AF732" s="85">
        <v>5.8855458108295631E-4</v>
      </c>
      <c r="AG732" s="85">
        <v>8.5946257835469424E-3</v>
      </c>
      <c r="AH732" s="85">
        <v>6.1555850713586509E-4</v>
      </c>
    </row>
    <row r="733" spans="1:34">
      <c r="A733" s="7">
        <f t="shared" si="282"/>
        <v>44640</v>
      </c>
      <c r="B733" s="8">
        <f t="shared" ca="1" si="291"/>
        <v>32738065.25375209</v>
      </c>
      <c r="C733" s="144">
        <f t="shared" si="283"/>
        <v>0</v>
      </c>
      <c r="D733" s="136"/>
      <c r="E733" s="136"/>
      <c r="F733" s="78">
        <f ca="1">IF(AD732&gt;1,0,IF(AE732&gt;=1,U$2,T$2))</f>
        <v>0.6</v>
      </c>
      <c r="G733" s="29">
        <f t="shared" ca="1" si="284"/>
        <v>112263.47386058576</v>
      </c>
      <c r="H733" s="8">
        <f t="shared" ca="1" si="292"/>
        <v>797070.66441015888</v>
      </c>
      <c r="I733" s="8">
        <f t="shared" ca="1" si="293"/>
        <v>232440263.30163968</v>
      </c>
      <c r="J733" s="8">
        <f t="shared" ca="1" si="294"/>
        <v>6362.4926878595625</v>
      </c>
      <c r="K733" s="12">
        <f t="shared" ca="1" si="295"/>
        <v>0.79121257644444198</v>
      </c>
      <c r="L733" s="48"/>
      <c r="M733" s="46">
        <f ca="1">IF(AND(I$2&gt;0,R726&lt;F726-0.12),0,IF(AND(N733&gt;=L$5,I$2&gt;0),0,IF(OR(AND(N733&gt;=C$1,N733&lt;D$1),N733&gt;=E$1),0,1)))</f>
        <v>0</v>
      </c>
      <c r="N733" s="185">
        <f t="shared" si="281"/>
        <v>44640</v>
      </c>
      <c r="O733" s="11">
        <f t="shared" ca="1" si="285"/>
        <v>0.68364783324011669</v>
      </c>
      <c r="P733" s="11" t="str">
        <f t="shared" si="286"/>
        <v/>
      </c>
      <c r="Q733" s="11">
        <f t="shared" ca="1" si="296"/>
        <v>1</v>
      </c>
      <c r="R733" s="32">
        <f t="shared" ca="1" si="297"/>
        <v>2.8638281847713004E-3</v>
      </c>
      <c r="S733" s="32">
        <v>4.9304087275968747E-4</v>
      </c>
      <c r="T733" s="32">
        <f t="shared" ca="1" si="287"/>
        <v>2.3443254835592907E-3</v>
      </c>
      <c r="U733" s="32">
        <f t="shared" si="288"/>
        <v>0.14084507042253522</v>
      </c>
      <c r="V733" s="32">
        <f t="shared" si="298"/>
        <v>1</v>
      </c>
      <c r="W733" s="8">
        <f t="shared" ca="1" si="289"/>
        <v>46940.928345541935</v>
      </c>
      <c r="X733" s="8">
        <f t="shared" ca="1" si="301"/>
        <v>231690133.56557509</v>
      </c>
      <c r="Y733" s="22">
        <f t="shared" ca="1" si="290"/>
        <v>0.31635216675988331</v>
      </c>
      <c r="Z733" s="8">
        <f t="shared" ca="1" si="299"/>
        <v>797070.66441015888</v>
      </c>
      <c r="AA733" s="12">
        <f t="shared" ca="1" si="300"/>
        <v>1.1428281613311717</v>
      </c>
      <c r="AB733" s="158">
        <f t="shared" si="302"/>
        <v>318700</v>
      </c>
      <c r="AC733" s="160">
        <f t="shared" si="303"/>
        <v>8.1300000000004563E-3</v>
      </c>
      <c r="AD733" s="162">
        <f t="shared" ca="1" si="304"/>
        <v>0.79137912789770437</v>
      </c>
      <c r="AE733" s="162">
        <f t="shared" ca="1" si="305"/>
        <v>0.69159025513023908</v>
      </c>
      <c r="AF733" s="85">
        <v>5.8852600952962733E-4</v>
      </c>
      <c r="AG733" s="85">
        <v>8.592273059695673E-3</v>
      </c>
      <c r="AH733" s="85">
        <v>6.155338706468899E-4</v>
      </c>
    </row>
    <row r="734" spans="1:34">
      <c r="A734" s="7">
        <f t="shared" si="282"/>
        <v>44641</v>
      </c>
      <c r="B734" s="8">
        <f t="shared" ca="1" si="291"/>
        <v>32744409.844637364</v>
      </c>
      <c r="C734" s="144">
        <f t="shared" si="283"/>
        <v>0</v>
      </c>
      <c r="D734" s="136"/>
      <c r="E734" s="136"/>
      <c r="F734" s="78">
        <f ca="1">IF(AD733&gt;1,S$2,T$2)</f>
        <v>0.6</v>
      </c>
      <c r="G734" s="29">
        <f t="shared" ca="1" si="284"/>
        <v>111996.66638733282</v>
      </c>
      <c r="H734" s="8">
        <f t="shared" ca="1" si="292"/>
        <v>795176.33135006297</v>
      </c>
      <c r="I734" s="8">
        <f t="shared" ca="1" si="293"/>
        <v>232485309.89692512</v>
      </c>
      <c r="J734" s="8">
        <f t="shared" ca="1" si="294"/>
        <v>6344.5908852740949</v>
      </c>
      <c r="K734" s="12">
        <f t="shared" ca="1" si="295"/>
        <v>0.79088041689970834</v>
      </c>
      <c r="L734" s="48"/>
      <c r="M734" s="38">
        <f ca="1">IF(AND(I$2&gt;0,R727&lt;F727),0,IF(AND(N734&gt;=L$6,I$2&gt;0),0,IF(OR(AND(N734&gt;=C$1,N734&lt;D$1),N734&gt;=E$1),0,1)))</f>
        <v>0</v>
      </c>
      <c r="N734" s="185">
        <f t="shared" si="281"/>
        <v>44641</v>
      </c>
      <c r="O734" s="11">
        <f t="shared" ca="1" si="285"/>
        <v>0.68378032322625037</v>
      </c>
      <c r="P734" s="11" t="str">
        <f t="shared" si="286"/>
        <v/>
      </c>
      <c r="Q734" s="11">
        <f t="shared" ca="1" si="296"/>
        <v>1</v>
      </c>
      <c r="R734" s="32">
        <f t="shared" ca="1" si="297"/>
        <v>2.8438025007443473E-3</v>
      </c>
      <c r="S734" s="32">
        <v>4.9303102699075143E-4</v>
      </c>
      <c r="T734" s="32">
        <f t="shared" ca="1" si="287"/>
        <v>2.3387539157354795E-3</v>
      </c>
      <c r="U734" s="32">
        <f t="shared" si="288"/>
        <v>0.14084507042253522</v>
      </c>
      <c r="V734" s="32">
        <f t="shared" si="298"/>
        <v>1</v>
      </c>
      <c r="W734" s="8">
        <f t="shared" ca="1" si="289"/>
        <v>46796.954745179297</v>
      </c>
      <c r="X734" s="8">
        <f t="shared" ca="1" si="301"/>
        <v>231736930.52032027</v>
      </c>
      <c r="Y734" s="22">
        <f t="shared" ca="1" si="290"/>
        <v>0.31621967677374963</v>
      </c>
      <c r="Z734" s="8">
        <f t="shared" ca="1" si="299"/>
        <v>795176.33135006297</v>
      </c>
      <c r="AA734" s="12">
        <f t="shared" ca="1" si="300"/>
        <v>1.1428281613311717</v>
      </c>
      <c r="AB734" s="158">
        <f t="shared" si="302"/>
        <v>319000</v>
      </c>
      <c r="AC734" s="160">
        <f t="shared" si="303"/>
        <v>8.1000000000004558E-3</v>
      </c>
      <c r="AD734" s="162">
        <f t="shared" ca="1" si="304"/>
        <v>0.79104649667207516</v>
      </c>
      <c r="AE734" s="162">
        <f t="shared" ca="1" si="305"/>
        <v>0.69159025513023908</v>
      </c>
      <c r="AF734" s="85">
        <v>5.8849744515103344E-4</v>
      </c>
      <c r="AG734" s="85">
        <v>8.5899247092960911E-3</v>
      </c>
      <c r="AH734" s="85">
        <v>6.1550923937942436E-4</v>
      </c>
    </row>
    <row r="735" spans="1:34">
      <c r="A735" s="7">
        <f t="shared" si="282"/>
        <v>44642</v>
      </c>
      <c r="B735" s="8">
        <f t="shared" ca="1" si="291"/>
        <v>32750736.699651919</v>
      </c>
      <c r="C735" s="144">
        <f t="shared" si="283"/>
        <v>0</v>
      </c>
      <c r="D735" s="136"/>
      <c r="E735" s="136"/>
      <c r="F735" s="78">
        <f ca="1">IF(AD734&gt;1,0,IF(AE734&gt;=1,U$2,T$2))</f>
        <v>0.6</v>
      </c>
      <c r="G735" s="29">
        <f t="shared" ca="1" si="284"/>
        <v>111732.40101524438</v>
      </c>
      <c r="H735" s="8">
        <f t="shared" ca="1" si="292"/>
        <v>793300.04720823502</v>
      </c>
      <c r="I735" s="8">
        <f t="shared" ca="1" si="293"/>
        <v>232530230.56752849</v>
      </c>
      <c r="J735" s="8">
        <f t="shared" ca="1" si="294"/>
        <v>6326.8550145565241</v>
      </c>
      <c r="K735" s="12">
        <f t="shared" ca="1" si="295"/>
        <v>0.79054919193437412</v>
      </c>
      <c r="L735" s="48"/>
      <c r="M735" s="38">
        <f ca="1">IF(AND(I$2&gt;0,R728&lt;F728-0.02),0,IF(AND(N735&gt;=L$7,I$2&gt;0),0,IF(OR(AND(N735&gt;=C$1,N735&lt;D$1),N735&gt;=E$1),0,1)))</f>
        <v>0</v>
      </c>
      <c r="N735" s="185">
        <f t="shared" si="281"/>
        <v>44642</v>
      </c>
      <c r="O735" s="11">
        <f t="shared" ca="1" si="285"/>
        <v>0.68391244284567199</v>
      </c>
      <c r="P735" s="11" t="str">
        <f t="shared" si="286"/>
        <v/>
      </c>
      <c r="Q735" s="11">
        <f t="shared" ca="1" si="296"/>
        <v>1</v>
      </c>
      <c r="R735" s="32">
        <f t="shared" ca="1" si="297"/>
        <v>2.8239288324242813E-3</v>
      </c>
      <c r="S735" s="32">
        <v>4.9302118267941408E-4</v>
      </c>
      <c r="T735" s="32">
        <f t="shared" ca="1" si="287"/>
        <v>2.333235432965397E-3</v>
      </c>
      <c r="U735" s="32">
        <f t="shared" si="288"/>
        <v>0.14084507042253522</v>
      </c>
      <c r="V735" s="32">
        <f t="shared" si="298"/>
        <v>1</v>
      </c>
      <c r="W735" s="8">
        <f t="shared" ca="1" si="289"/>
        <v>46654.386644483333</v>
      </c>
      <c r="X735" s="8">
        <f t="shared" ca="1" si="301"/>
        <v>231783584.90696475</v>
      </c>
      <c r="Y735" s="22">
        <f t="shared" ca="1" si="290"/>
        <v>0.31608755715432801</v>
      </c>
      <c r="Z735" s="8">
        <f t="shared" ca="1" si="299"/>
        <v>793300.04720823502</v>
      </c>
      <c r="AA735" s="12">
        <f t="shared" ca="1" si="300"/>
        <v>1.1428281613311717</v>
      </c>
      <c r="AB735" s="158">
        <f t="shared" si="302"/>
        <v>319300</v>
      </c>
      <c r="AC735" s="160">
        <f t="shared" si="303"/>
        <v>8.0700000000004553E-3</v>
      </c>
      <c r="AD735" s="162">
        <f t="shared" ca="1" si="304"/>
        <v>0.79071480441704123</v>
      </c>
      <c r="AE735" s="162">
        <f t="shared" ca="1" si="305"/>
        <v>0.69159025513023908</v>
      </c>
      <c r="AF735" s="85">
        <v>5.8846888794438044E-4</v>
      </c>
      <c r="AG735" s="85">
        <v>8.5875807204128744E-3</v>
      </c>
      <c r="AH735" s="85">
        <v>6.1548461333176094E-4</v>
      </c>
    </row>
    <row r="736" spans="1:34">
      <c r="A736" s="7">
        <f t="shared" si="282"/>
        <v>44643</v>
      </c>
      <c r="B736" s="8">
        <f t="shared" ca="1" si="291"/>
        <v>32757045.982461598</v>
      </c>
      <c r="C736" s="144">
        <f t="shared" si="283"/>
        <v>0</v>
      </c>
      <c r="D736" s="136"/>
      <c r="E736" s="136"/>
      <c r="F736" s="78">
        <f ca="1">IF(AD735&gt;1,S$2,T$2)</f>
        <v>0.6</v>
      </c>
      <c r="G736" s="29">
        <f t="shared" ca="1" si="284"/>
        <v>111470.64345245971</v>
      </c>
      <c r="H736" s="8">
        <f t="shared" ca="1" si="292"/>
        <v>791441.56851246394</v>
      </c>
      <c r="I736" s="8">
        <f t="shared" ca="1" si="293"/>
        <v>232575026.47547719</v>
      </c>
      <c r="J736" s="8">
        <f t="shared" ca="1" si="294"/>
        <v>6309.2828096777775</v>
      </c>
      <c r="K736" s="12">
        <f t="shared" ca="1" si="295"/>
        <v>0.79021889288582003</v>
      </c>
      <c r="L736" s="48"/>
      <c r="M736" s="38">
        <f ca="1">IF(AND(I$2&gt;0,R729&lt;F729-0.04),0,IF(AND(N736&gt;=L$8,I$2&gt;0),0,IF(OR(AND(N736&gt;=C$1,N736&lt;D$1),N736&gt;=E$1),0,1)))</f>
        <v>0</v>
      </c>
      <c r="N736" s="185">
        <f t="shared" si="281"/>
        <v>44643</v>
      </c>
      <c r="O736" s="11">
        <f t="shared" ca="1" si="285"/>
        <v>0.6840441955161094</v>
      </c>
      <c r="P736" s="11" t="str">
        <f t="shared" si="286"/>
        <v/>
      </c>
      <c r="Q736" s="11">
        <f t="shared" ca="1" si="296"/>
        <v>1</v>
      </c>
      <c r="R736" s="32">
        <f t="shared" ca="1" si="297"/>
        <v>2.804205173209721E-3</v>
      </c>
      <c r="S736" s="32">
        <v>4.9301133982536686E-4</v>
      </c>
      <c r="T736" s="32">
        <f t="shared" ca="1" si="287"/>
        <v>2.3277693191543058E-3</v>
      </c>
      <c r="U736" s="32">
        <f t="shared" si="288"/>
        <v>0.14084507042253522</v>
      </c>
      <c r="V736" s="32">
        <f t="shared" si="298"/>
        <v>1</v>
      </c>
      <c r="W736" s="8">
        <f t="shared" ca="1" si="289"/>
        <v>46513.205357722742</v>
      </c>
      <c r="X736" s="8">
        <f t="shared" ca="1" si="301"/>
        <v>231830098.11232248</v>
      </c>
      <c r="Y736" s="22">
        <f t="shared" ca="1" si="290"/>
        <v>0.3159558044838906</v>
      </c>
      <c r="Z736" s="8">
        <f t="shared" ca="1" si="299"/>
        <v>791441.56851246394</v>
      </c>
      <c r="AA736" s="12">
        <f t="shared" ca="1" si="300"/>
        <v>1.1428281613311717</v>
      </c>
      <c r="AB736" s="158">
        <f t="shared" si="302"/>
        <v>319600</v>
      </c>
      <c r="AC736" s="160">
        <f t="shared" si="303"/>
        <v>8.0400000000004548E-3</v>
      </c>
      <c r="AD736" s="162">
        <f t="shared" ca="1" si="304"/>
        <v>0.79038404241009708</v>
      </c>
      <c r="AE736" s="162">
        <f t="shared" ca="1" si="305"/>
        <v>0.69159025513023908</v>
      </c>
      <c r="AF736" s="85">
        <v>5.8844033790687617E-4</v>
      </c>
      <c r="AG736" s="85">
        <v>8.5852410811556902E-3</v>
      </c>
      <c r="AH736" s="85">
        <v>6.1545999250219312E-4</v>
      </c>
    </row>
    <row r="737" spans="1:34">
      <c r="A737" s="7">
        <f t="shared" si="282"/>
        <v>44644</v>
      </c>
      <c r="B737" s="8">
        <f t="shared" ca="1" si="291"/>
        <v>32763337.854494333</v>
      </c>
      <c r="C737" s="144">
        <f t="shared" si="283"/>
        <v>0</v>
      </c>
      <c r="D737" s="136"/>
      <c r="E737" s="136"/>
      <c r="F737" s="78">
        <f ca="1">IF(AD736&gt;1,0,IF(AE736&gt;=1,U$2,T$2))</f>
        <v>0.6</v>
      </c>
      <c r="G737" s="29">
        <f t="shared" ca="1" si="284"/>
        <v>111211.35980100719</v>
      </c>
      <c r="H737" s="8">
        <f t="shared" ca="1" si="292"/>
        <v>789600.65458715102</v>
      </c>
      <c r="I737" s="8">
        <f t="shared" ca="1" si="293"/>
        <v>232619698.7669096</v>
      </c>
      <c r="J737" s="8">
        <f t="shared" ca="1" si="294"/>
        <v>6291.8720327337642</v>
      </c>
      <c r="K737" s="12">
        <f t="shared" ca="1" si="295"/>
        <v>0.7898895112097265</v>
      </c>
      <c r="L737" s="48"/>
      <c r="M737" s="38">
        <f ca="1">IF(AND(I$2&gt;0,R730&lt;F730-0.06),0,IF(AND(N737&gt;=L$9,I$2&gt;0),0,IF(OR(AND(N737&gt;=C$1,N737&lt;D$1),N737&gt;=E$1),0,1)))</f>
        <v>0</v>
      </c>
      <c r="N737" s="185">
        <f t="shared" si="281"/>
        <v>44644</v>
      </c>
      <c r="O737" s="11">
        <f t="shared" ca="1" si="285"/>
        <v>0.68417558460855765</v>
      </c>
      <c r="P737" s="11" t="str">
        <f t="shared" si="286"/>
        <v/>
      </c>
      <c r="Q737" s="11">
        <f t="shared" ca="1" si="296"/>
        <v>1</v>
      </c>
      <c r="R737" s="32">
        <f t="shared" ca="1" si="297"/>
        <v>2.7846295467524791E-3</v>
      </c>
      <c r="S737" s="32">
        <v>4.9300149842830098E-4</v>
      </c>
      <c r="T737" s="32">
        <f t="shared" ca="1" si="287"/>
        <v>2.322354866432797E-3</v>
      </c>
      <c r="U737" s="32">
        <f t="shared" si="288"/>
        <v>0.14084507042253522</v>
      </c>
      <c r="V737" s="32">
        <f t="shared" si="298"/>
        <v>1</v>
      </c>
      <c r="W737" s="8">
        <f t="shared" ca="1" si="289"/>
        <v>46373.392395859584</v>
      </c>
      <c r="X737" s="8">
        <f t="shared" ca="1" si="301"/>
        <v>231876471.50471833</v>
      </c>
      <c r="Y737" s="22">
        <f t="shared" ca="1" si="290"/>
        <v>0.31582441539144235</v>
      </c>
      <c r="Z737" s="8">
        <f t="shared" ca="1" si="299"/>
        <v>789600.65458715102</v>
      </c>
      <c r="AA737" s="12">
        <f t="shared" ca="1" si="300"/>
        <v>1.1428281613311717</v>
      </c>
      <c r="AB737" s="158">
        <f t="shared" si="302"/>
        <v>319900</v>
      </c>
      <c r="AC737" s="160">
        <f t="shared" si="303"/>
        <v>8.0100000000004543E-3</v>
      </c>
      <c r="AD737" s="162">
        <f t="shared" ca="1" si="304"/>
        <v>0.79005420204777321</v>
      </c>
      <c r="AE737" s="162">
        <f t="shared" ca="1" si="305"/>
        <v>0.69159025513023908</v>
      </c>
      <c r="AF737" s="85">
        <v>5.8841179503572936E-4</v>
      </c>
      <c r="AG737" s="85">
        <v>8.5829057796789829E-3</v>
      </c>
      <c r="AH737" s="85">
        <v>6.1543537688901501E-4</v>
      </c>
    </row>
    <row r="738" spans="1:34">
      <c r="A738" s="7">
        <f t="shared" si="282"/>
        <v>44645</v>
      </c>
      <c r="B738" s="8">
        <f t="shared" ca="1" si="291"/>
        <v>32769612.474968202</v>
      </c>
      <c r="C738" s="144">
        <f t="shared" si="283"/>
        <v>0</v>
      </c>
      <c r="D738" s="136"/>
      <c r="E738" s="136"/>
      <c r="F738" s="78">
        <f ca="1">IF(AD737&gt;1,S$2,T$2)</f>
        <v>0.6</v>
      </c>
      <c r="G738" s="29">
        <f t="shared" ca="1" si="284"/>
        <v>110954.51655715096</v>
      </c>
      <c r="H738" s="8">
        <f t="shared" ca="1" si="292"/>
        <v>787777.06755577179</v>
      </c>
      <c r="I738" s="8">
        <f t="shared" ca="1" si="293"/>
        <v>232664248.57227409</v>
      </c>
      <c r="J738" s="8">
        <f t="shared" ca="1" si="294"/>
        <v>6274.620473870471</v>
      </c>
      <c r="K738" s="12">
        <f t="shared" ca="1" si="295"/>
        <v>0.78956103847860581</v>
      </c>
      <c r="L738" s="48"/>
      <c r="M738" s="39">
        <f ca="1">IF(AND(I$2&gt;0,R731&lt;F731-0.1),0,IF(AND(N738&gt;=L$10,I$2&gt;0),0,IF(OR(AND(N738&gt;=C$1,N738&lt;D$1),N738&gt;=E$1),0,1)))</f>
        <v>0</v>
      </c>
      <c r="N738" s="185">
        <f t="shared" si="281"/>
        <v>44645</v>
      </c>
      <c r="O738" s="11">
        <f t="shared" ca="1" si="285"/>
        <v>0.68430661344786492</v>
      </c>
      <c r="P738" s="11" t="str">
        <f t="shared" si="286"/>
        <v/>
      </c>
      <c r="Q738" s="11">
        <f t="shared" ca="1" si="296"/>
        <v>1</v>
      </c>
      <c r="R738" s="32">
        <f t="shared" ca="1" si="297"/>
        <v>2.7652000066399596E-3</v>
      </c>
      <c r="S738" s="32">
        <v>4.9299165848790778E-4</v>
      </c>
      <c r="T738" s="32">
        <f t="shared" ca="1" si="287"/>
        <v>2.3169913751640348E-3</v>
      </c>
      <c r="U738" s="32">
        <f t="shared" si="288"/>
        <v>0.14084507042253522</v>
      </c>
      <c r="V738" s="32">
        <f t="shared" si="298"/>
        <v>1</v>
      </c>
      <c r="W738" s="8">
        <f t="shared" ca="1" si="289"/>
        <v>46234.929467558126</v>
      </c>
      <c r="X738" s="8">
        <f t="shared" ca="1" si="301"/>
        <v>231922706.43418589</v>
      </c>
      <c r="Y738" s="22">
        <f t="shared" ca="1" si="290"/>
        <v>0.31569338655213508</v>
      </c>
      <c r="Z738" s="8">
        <f t="shared" ca="1" si="299"/>
        <v>787777.06755577179</v>
      </c>
      <c r="AA738" s="12">
        <f t="shared" ca="1" si="300"/>
        <v>1.1428281613311717</v>
      </c>
      <c r="AB738" s="158">
        <f t="shared" si="302"/>
        <v>320200</v>
      </c>
      <c r="AC738" s="160">
        <f t="shared" si="303"/>
        <v>7.9800000000004537E-3</v>
      </c>
      <c r="AD738" s="162">
        <f t="shared" ca="1" si="304"/>
        <v>0.7897252748441661</v>
      </c>
      <c r="AE738" s="162">
        <f t="shared" ca="1" si="305"/>
        <v>0.69159025513023908</v>
      </c>
      <c r="AF738" s="85">
        <v>5.8838325932815058E-4</v>
      </c>
      <c r="AG738" s="85">
        <v>8.5805748041817478E-3</v>
      </c>
      <c r="AH738" s="85">
        <v>6.1541076649052171E-4</v>
      </c>
    </row>
    <row r="739" spans="1:34">
      <c r="A739" s="7">
        <f t="shared" si="282"/>
        <v>44646</v>
      </c>
      <c r="B739" s="8">
        <f t="shared" ca="1" si="291"/>
        <v>32775870.000919398</v>
      </c>
      <c r="C739" s="144">
        <f t="shared" si="283"/>
        <v>0</v>
      </c>
      <c r="D739" s="136"/>
      <c r="E739" s="136"/>
      <c r="F739" s="78">
        <f ca="1">IF(AD738&gt;1,0,IF(AE738&gt;=1,U$2,T$2))</f>
        <v>0.6</v>
      </c>
      <c r="G739" s="29">
        <f t="shared" ca="1" si="284"/>
        <v>110700.08061150863</v>
      </c>
      <c r="H739" s="8">
        <f t="shared" ca="1" si="292"/>
        <v>785970.57234171126</v>
      </c>
      <c r="I739" s="8">
        <f t="shared" ca="1" si="293"/>
        <v>232708677.00652757</v>
      </c>
      <c r="J739" s="8">
        <f t="shared" ca="1" si="294"/>
        <v>6257.5259511968416</v>
      </c>
      <c r="K739" s="12">
        <f t="shared" ca="1" si="295"/>
        <v>0.78923346638033776</v>
      </c>
      <c r="L739" s="48"/>
      <c r="M739" s="47">
        <f ca="1">IF(AND(I$2&gt;0,R732&lt;F732-0.12),0,IF(AND(N739&gt;=L$4,I$2&gt;0),0,IF(OR(AND(N739&gt;=C$1,N739&lt;D$1),N739&gt;=E$1),0,1)))</f>
        <v>0</v>
      </c>
      <c r="N739" s="185">
        <f t="shared" si="281"/>
        <v>44646</v>
      </c>
      <c r="O739" s="11">
        <f t="shared" ca="1" si="285"/>
        <v>0.68443728531331638</v>
      </c>
      <c r="P739" s="11" t="str">
        <f t="shared" si="286"/>
        <v/>
      </c>
      <c r="Q739" s="11">
        <f t="shared" ca="1" si="296"/>
        <v>1</v>
      </c>
      <c r="R739" s="32">
        <f t="shared" ca="1" si="297"/>
        <v>2.7459146360734594E-3</v>
      </c>
      <c r="S739" s="32">
        <v>4.9298182000387868E-4</v>
      </c>
      <c r="T739" s="32">
        <f t="shared" ca="1" si="287"/>
        <v>2.3116781539462097E-3</v>
      </c>
      <c r="U739" s="32">
        <f t="shared" si="288"/>
        <v>0.14084507042253522</v>
      </c>
      <c r="V739" s="32">
        <f t="shared" si="298"/>
        <v>1</v>
      </c>
      <c r="W739" s="8">
        <f t="shared" ca="1" si="289"/>
        <v>46097.798480044912</v>
      </c>
      <c r="X739" s="8">
        <f t="shared" ca="1" si="301"/>
        <v>231968804.23266593</v>
      </c>
      <c r="Y739" s="22">
        <f t="shared" ca="1" si="290"/>
        <v>0.31556271468668362</v>
      </c>
      <c r="Z739" s="8">
        <f t="shared" ca="1" si="299"/>
        <v>785970.57234171126</v>
      </c>
      <c r="AA739" s="12">
        <f t="shared" ca="1" si="300"/>
        <v>1.1428281613311717</v>
      </c>
      <c r="AB739" s="158">
        <f t="shared" si="302"/>
        <v>320500</v>
      </c>
      <c r="AC739" s="160">
        <f t="shared" si="303"/>
        <v>7.9500000000004532E-3</v>
      </c>
      <c r="AD739" s="162">
        <f t="shared" ca="1" si="304"/>
        <v>0.78939725242947179</v>
      </c>
      <c r="AE739" s="162">
        <f t="shared" ca="1" si="305"/>
        <v>0.69159025513023908</v>
      </c>
      <c r="AF739" s="85">
        <v>5.8835473078135191E-4</v>
      </c>
      <c r="AG739" s="85">
        <v>8.5782481429073267E-3</v>
      </c>
      <c r="AH739" s="85">
        <v>6.1538616130500873E-4</v>
      </c>
    </row>
    <row r="740" spans="1:34">
      <c r="A740" s="7">
        <f t="shared" si="282"/>
        <v>44647</v>
      </c>
      <c r="B740" s="8">
        <f t="shared" ca="1" si="291"/>
        <v>32782110.587230083</v>
      </c>
      <c r="C740" s="144">
        <f t="shared" si="283"/>
        <v>0</v>
      </c>
      <c r="D740" s="136"/>
      <c r="E740" s="136"/>
      <c r="F740" s="78">
        <f ca="1">IF(AD739&gt;1,0,IF(AE739&gt;=1,U$2,T$2))</f>
        <v>0.6</v>
      </c>
      <c r="G740" s="29">
        <f t="shared" ca="1" si="284"/>
        <v>110448.01924894885</v>
      </c>
      <c r="H740" s="8">
        <f t="shared" ca="1" si="292"/>
        <v>784180.93666753685</v>
      </c>
      <c r="I740" s="8">
        <f t="shared" ca="1" si="293"/>
        <v>232752985.16933346</v>
      </c>
      <c r="J740" s="8">
        <f t="shared" ca="1" si="294"/>
        <v>6240.5863106859842</v>
      </c>
      <c r="K740" s="12">
        <f t="shared" ca="1" si="295"/>
        <v>0.788906786716709</v>
      </c>
      <c r="L740" s="48"/>
      <c r="M740" s="46">
        <f ca="1">IF(AND(I$2&gt;0,R733&lt;F733-0.12),0,IF(AND(N740&gt;=L$5,I$2&gt;0),0,IF(OR(AND(N740&gt;=C$1,N740&lt;D$1),N740&gt;=E$1),0,1)))</f>
        <v>0</v>
      </c>
      <c r="N740" s="185">
        <f t="shared" si="281"/>
        <v>44647</v>
      </c>
      <c r="O740" s="11">
        <f t="shared" ca="1" si="285"/>
        <v>0.68456760343921608</v>
      </c>
      <c r="P740" s="11" t="str">
        <f t="shared" si="286"/>
        <v/>
      </c>
      <c r="Q740" s="11">
        <f t="shared" ca="1" si="296"/>
        <v>1</v>
      </c>
      <c r="R740" s="32">
        <f t="shared" ca="1" si="297"/>
        <v>2.7267715475427835E-3</v>
      </c>
      <c r="S740" s="32">
        <v>4.9297198297590546E-4</v>
      </c>
      <c r="T740" s="32">
        <f t="shared" ca="1" si="287"/>
        <v>2.3064145196104026E-3</v>
      </c>
      <c r="U740" s="32">
        <f t="shared" si="288"/>
        <v>0.14084507042253522</v>
      </c>
      <c r="V740" s="32">
        <f t="shared" si="298"/>
        <v>1</v>
      </c>
      <c r="W740" s="8">
        <f t="shared" ca="1" si="289"/>
        <v>45961.981539825589</v>
      </c>
      <c r="X740" s="8">
        <f t="shared" ca="1" si="301"/>
        <v>232014766.21420574</v>
      </c>
      <c r="Y740" s="22">
        <f t="shared" ca="1" si="290"/>
        <v>0.31543239656078392</v>
      </c>
      <c r="Z740" s="8">
        <f t="shared" ca="1" si="299"/>
        <v>784180.93666753685</v>
      </c>
      <c r="AA740" s="12">
        <f t="shared" ca="1" si="300"/>
        <v>1.1428281613311717</v>
      </c>
      <c r="AB740" s="158">
        <f t="shared" si="302"/>
        <v>320800</v>
      </c>
      <c r="AC740" s="160">
        <f t="shared" si="303"/>
        <v>7.9200000000004527E-3</v>
      </c>
      <c r="AD740" s="162">
        <f t="shared" ca="1" si="304"/>
        <v>0.78907012654852338</v>
      </c>
      <c r="AE740" s="162">
        <f t="shared" ca="1" si="305"/>
        <v>0.69159025513023908</v>
      </c>
      <c r="AF740" s="85">
        <v>5.8832620939254694E-4</v>
      </c>
      <c r="AG740" s="85">
        <v>8.5759257841431791E-3</v>
      </c>
      <c r="AH740" s="85">
        <v>6.153615613307728E-4</v>
      </c>
    </row>
    <row r="741" spans="1:34">
      <c r="A741" s="7">
        <f t="shared" si="282"/>
        <v>44648</v>
      </c>
      <c r="B741" s="8">
        <f t="shared" ca="1" si="291"/>
        <v>32788334.386656146</v>
      </c>
      <c r="C741" s="144">
        <f t="shared" si="283"/>
        <v>0</v>
      </c>
      <c r="D741" s="136"/>
      <c r="E741" s="136"/>
      <c r="F741" s="78">
        <f ca="1">IF(AD740&gt;1,S$2,T$2)</f>
        <v>0.6</v>
      </c>
      <c r="G741" s="29">
        <f t="shared" ca="1" si="284"/>
        <v>110198.30014827811</v>
      </c>
      <c r="H741" s="8">
        <f t="shared" ca="1" si="292"/>
        <v>782407.93105277454</v>
      </c>
      <c r="I741" s="8">
        <f t="shared" ca="1" si="293"/>
        <v>232797174.14525852</v>
      </c>
      <c r="J741" s="8">
        <f t="shared" ca="1" si="294"/>
        <v>6223.7994260652476</v>
      </c>
      <c r="K741" s="12">
        <f t="shared" ca="1" si="295"/>
        <v>0.78858099140195981</v>
      </c>
      <c r="L741" s="48"/>
      <c r="M741" s="38">
        <f ca="1">IF(AND(I$2&gt;0,R734&lt;F734),0,IF(AND(N741&gt;=L$6,I$2&gt;0),0,IF(OR(AND(N741&gt;=C$1,N741&lt;D$1),N741&gt;=E$1),0,1)))</f>
        <v>0</v>
      </c>
      <c r="N741" s="185">
        <f t="shared" ref="N741:N804" si="306">N740+1</f>
        <v>44648</v>
      </c>
      <c r="O741" s="11">
        <f t="shared" ca="1" si="285"/>
        <v>0.68469757101546624</v>
      </c>
      <c r="P741" s="11" t="str">
        <f t="shared" si="286"/>
        <v/>
      </c>
      <c r="Q741" s="11">
        <f t="shared" ca="1" si="296"/>
        <v>1</v>
      </c>
      <c r="R741" s="32">
        <f t="shared" ca="1" si="297"/>
        <v>2.7077688824975526E-3</v>
      </c>
      <c r="S741" s="32">
        <v>4.9296214740367954E-4</v>
      </c>
      <c r="T741" s="32">
        <f t="shared" ca="1" si="287"/>
        <v>2.3011997972140429E-3</v>
      </c>
      <c r="U741" s="32">
        <f t="shared" si="288"/>
        <v>0.14084507042253522</v>
      </c>
      <c r="V741" s="32">
        <f t="shared" si="298"/>
        <v>1</v>
      </c>
      <c r="W741" s="8">
        <f t="shared" ca="1" si="289"/>
        <v>45827.460953263871</v>
      </c>
      <c r="X741" s="8">
        <f t="shared" ca="1" si="301"/>
        <v>232060593.67515901</v>
      </c>
      <c r="Y741" s="22">
        <f t="shared" ca="1" si="290"/>
        <v>0.31530242898453376</v>
      </c>
      <c r="Z741" s="8">
        <f t="shared" ca="1" si="299"/>
        <v>782407.93105277454</v>
      </c>
      <c r="AA741" s="12">
        <f t="shared" ca="1" si="300"/>
        <v>1.1428281613311717</v>
      </c>
      <c r="AB741" s="158">
        <f t="shared" si="302"/>
        <v>321100</v>
      </c>
      <c r="AC741" s="160">
        <f t="shared" si="303"/>
        <v>7.8900000000004522E-3</v>
      </c>
      <c r="AD741" s="162">
        <f t="shared" ca="1" si="304"/>
        <v>0.78874388905933435</v>
      </c>
      <c r="AE741" s="162">
        <f t="shared" ca="1" si="305"/>
        <v>0.69159025513023908</v>
      </c>
      <c r="AF741" s="85">
        <v>5.8829769515895047E-4</v>
      </c>
      <c r="AG741" s="85">
        <v>8.5736077162206839E-3</v>
      </c>
      <c r="AH741" s="85">
        <v>6.1533696656611118E-4</v>
      </c>
    </row>
    <row r="742" spans="1:34">
      <c r="A742" s="7">
        <f t="shared" si="282"/>
        <v>44649</v>
      </c>
      <c r="B742" s="8">
        <f t="shared" ca="1" si="291"/>
        <v>32794541.549854841</v>
      </c>
      <c r="C742" s="144">
        <f t="shared" si="283"/>
        <v>0</v>
      </c>
      <c r="D742" s="136"/>
      <c r="E742" s="136"/>
      <c r="F742" s="78">
        <f ca="1">IF(AD741&gt;1,0,IF(AE741&gt;=1,U$2,T$2))</f>
        <v>0.6</v>
      </c>
      <c r="G742" s="29">
        <f t="shared" ca="1" si="284"/>
        <v>109950.89138172538</v>
      </c>
      <c r="H742" s="8">
        <f t="shared" ca="1" si="292"/>
        <v>780651.32881025015</v>
      </c>
      <c r="I742" s="8">
        <f t="shared" ca="1" si="293"/>
        <v>232841245.00396925</v>
      </c>
      <c r="J742" s="8">
        <f t="shared" ca="1" si="294"/>
        <v>6207.1631986957063</v>
      </c>
      <c r="K742" s="12">
        <f t="shared" ca="1" si="295"/>
        <v>0.78825607246133433</v>
      </c>
      <c r="L742" s="48"/>
      <c r="M742" s="38">
        <f ca="1">IF(AND(I$2&gt;0,R735&lt;F735-0.02),0,IF(AND(N742&gt;=L$7,I$2&gt;0),0,IF(OR(AND(N742&gt;=C$1,N742&lt;D$1),N742&gt;=E$1),0,1)))</f>
        <v>0</v>
      </c>
      <c r="N742" s="185">
        <f t="shared" si="306"/>
        <v>44649</v>
      </c>
      <c r="O742" s="11">
        <f t="shared" ca="1" si="285"/>
        <v>0.68482719118814483</v>
      </c>
      <c r="P742" s="11" t="str">
        <f t="shared" si="286"/>
        <v/>
      </c>
      <c r="Q742" s="11">
        <f t="shared" ca="1" si="296"/>
        <v>1</v>
      </c>
      <c r="R742" s="32">
        <f t="shared" ca="1" si="297"/>
        <v>2.6889048110155917E-3</v>
      </c>
      <c r="S742" s="32">
        <v>4.9295231328689291E-4</v>
      </c>
      <c r="T742" s="32">
        <f t="shared" ca="1" si="287"/>
        <v>2.2960333200301476E-3</v>
      </c>
      <c r="U742" s="32">
        <f t="shared" si="288"/>
        <v>0.14084507042253522</v>
      </c>
      <c r="V742" s="32">
        <f t="shared" si="298"/>
        <v>1</v>
      </c>
      <c r="W742" s="8">
        <f t="shared" ca="1" si="289"/>
        <v>45694.21922702773</v>
      </c>
      <c r="X742" s="8">
        <f t="shared" ca="1" si="301"/>
        <v>232106287.89438602</v>
      </c>
      <c r="Y742" s="22">
        <f t="shared" ca="1" si="290"/>
        <v>0.31517280881185517</v>
      </c>
      <c r="Z742" s="8">
        <f t="shared" ca="1" si="299"/>
        <v>780651.32881025015</v>
      </c>
      <c r="AA742" s="12">
        <f t="shared" ca="1" si="300"/>
        <v>1.1428281613311717</v>
      </c>
      <c r="AB742" s="158">
        <f t="shared" si="302"/>
        <v>321400</v>
      </c>
      <c r="AC742" s="160">
        <f t="shared" si="303"/>
        <v>7.8600000000004517E-3</v>
      </c>
      <c r="AD742" s="162">
        <f t="shared" ca="1" si="304"/>
        <v>0.78841853193164702</v>
      </c>
      <c r="AE742" s="162">
        <f t="shared" ca="1" si="305"/>
        <v>0.69159025513023908</v>
      </c>
      <c r="AF742" s="85">
        <v>5.8826918807777936E-4</v>
      </c>
      <c r="AG742" s="85">
        <v>8.571293927514918E-3</v>
      </c>
      <c r="AH742" s="85">
        <v>6.1531237700932179E-4</v>
      </c>
    </row>
    <row r="743" spans="1:34">
      <c r="A743" s="7">
        <f t="shared" si="282"/>
        <v>44650</v>
      </c>
      <c r="B743" s="8">
        <f t="shared" ca="1" si="291"/>
        <v>32800732.225412283</v>
      </c>
      <c r="C743" s="144">
        <f t="shared" si="283"/>
        <v>0</v>
      </c>
      <c r="D743" s="136"/>
      <c r="E743" s="136"/>
      <c r="F743" s="78">
        <f ca="1">IF(AD742&gt;1,S$2,T$2)</f>
        <v>0.6</v>
      </c>
      <c r="G743" s="29">
        <f t="shared" ca="1" si="284"/>
        <v>109705.76141423345</v>
      </c>
      <c r="H743" s="8">
        <f t="shared" ca="1" si="292"/>
        <v>778910.90604105743</v>
      </c>
      <c r="I743" s="8">
        <f t="shared" ca="1" si="293"/>
        <v>232885198.80042708</v>
      </c>
      <c r="J743" s="8">
        <f t="shared" ca="1" si="294"/>
        <v>6190.6755574415447</v>
      </c>
      <c r="K743" s="12">
        <f t="shared" ca="1" si="295"/>
        <v>0.78793202202963797</v>
      </c>
      <c r="L743" s="48"/>
      <c r="M743" s="38">
        <f ca="1">IF(AND(I$2&gt;0,R736&lt;F736-0.04),0,IF(AND(N743&gt;=L$8,I$2&gt;0),0,IF(OR(AND(N743&gt;=C$1,N743&lt;D$1),N743&gt;=E$1),0,1)))</f>
        <v>0</v>
      </c>
      <c r="N743" s="185">
        <f t="shared" si="306"/>
        <v>44650</v>
      </c>
      <c r="O743" s="11">
        <f t="shared" ca="1" si="285"/>
        <v>0.68495646706007962</v>
      </c>
      <c r="P743" s="11" t="str">
        <f t="shared" si="286"/>
        <v/>
      </c>
      <c r="Q743" s="11">
        <f t="shared" ca="1" si="296"/>
        <v>1</v>
      </c>
      <c r="R743" s="32">
        <f t="shared" ca="1" si="297"/>
        <v>2.6701775314687515E-3</v>
      </c>
      <c r="S743" s="32">
        <v>4.9294248062523721E-4</v>
      </c>
      <c r="T743" s="32">
        <f t="shared" ca="1" si="287"/>
        <v>2.2909144295325218E-3</v>
      </c>
      <c r="U743" s="32">
        <f t="shared" si="288"/>
        <v>0.14084507042253522</v>
      </c>
      <c r="V743" s="32">
        <f t="shared" si="298"/>
        <v>1</v>
      </c>
      <c r="W743" s="8">
        <f t="shared" ca="1" si="289"/>
        <v>45562.239068408089</v>
      </c>
      <c r="X743" s="8">
        <f t="shared" ca="1" si="301"/>
        <v>232151850.13345444</v>
      </c>
      <c r="Y743" s="22">
        <f t="shared" ca="1" si="290"/>
        <v>0.31504353293992038</v>
      </c>
      <c r="Z743" s="8">
        <f t="shared" ca="1" si="299"/>
        <v>778910.90604105743</v>
      </c>
      <c r="AA743" s="12">
        <f t="shared" ca="1" si="300"/>
        <v>1.1428281613311717</v>
      </c>
      <c r="AB743" s="158">
        <f t="shared" si="302"/>
        <v>321700</v>
      </c>
      <c r="AC743" s="160">
        <f t="shared" si="303"/>
        <v>7.8300000000004512E-3</v>
      </c>
      <c r="AD743" s="162">
        <f t="shared" ca="1" si="304"/>
        <v>0.78809404724548615</v>
      </c>
      <c r="AE743" s="162">
        <f t="shared" ca="1" si="305"/>
        <v>0.69159025513023908</v>
      </c>
      <c r="AF743" s="85">
        <v>5.8824068814625164E-4</v>
      </c>
      <c r="AG743" s="85">
        <v>8.5689844064444458E-3</v>
      </c>
      <c r="AH743" s="85">
        <v>6.152877926587036E-4</v>
      </c>
    </row>
    <row r="744" spans="1:34">
      <c r="A744" s="7">
        <f t="shared" si="282"/>
        <v>44651</v>
      </c>
      <c r="B744" s="8">
        <f t="shared" ca="1" si="291"/>
        <v>32806906.559870813</v>
      </c>
      <c r="C744" s="144">
        <f t="shared" si="283"/>
        <v>0</v>
      </c>
      <c r="D744" s="136"/>
      <c r="E744" s="136"/>
      <c r="F744" s="78">
        <f ca="1">IF(AD743&gt;1,0,IF(AE743&gt;=1,U$2,T$2))</f>
        <v>0.6</v>
      </c>
      <c r="G744" s="29">
        <f t="shared" ca="1" si="284"/>
        <v>109462.879102565</v>
      </c>
      <c r="H744" s="8">
        <f t="shared" ca="1" si="292"/>
        <v>777186.44162821141</v>
      </c>
      <c r="I744" s="8">
        <f t="shared" ca="1" si="293"/>
        <v>232929036.57508263</v>
      </c>
      <c r="J744" s="8">
        <f t="shared" ca="1" si="294"/>
        <v>6174.3344585298564</v>
      </c>
      <c r="K744" s="12">
        <f t="shared" ca="1" si="295"/>
        <v>0.78760883234980095</v>
      </c>
      <c r="L744" s="48"/>
      <c r="M744" s="38">
        <f ca="1">IF(AND(I$2&gt;0,R737&lt;F737-0.06),0,IF(AND(N744&gt;=L$9,I$2&gt;0),0,IF(OR(AND(N744&gt;=C$1,N744&lt;D$1),N744&gt;=E$1),0,1)))</f>
        <v>0</v>
      </c>
      <c r="N744" s="185">
        <f t="shared" si="306"/>
        <v>44651</v>
      </c>
      <c r="O744" s="11">
        <f t="shared" ca="1" si="285"/>
        <v>0.68508540169141952</v>
      </c>
      <c r="P744" s="11" t="str">
        <f t="shared" si="286"/>
        <v/>
      </c>
      <c r="Q744" s="11">
        <f t="shared" ca="1" si="296"/>
        <v>1</v>
      </c>
      <c r="R744" s="32">
        <f t="shared" ca="1" si="297"/>
        <v>2.6515852701865105E-3</v>
      </c>
      <c r="S744" s="32">
        <v>4.9293264941840432E-4</v>
      </c>
      <c r="T744" s="32">
        <f t="shared" ca="1" si="287"/>
        <v>2.2858424753770925E-3</v>
      </c>
      <c r="U744" s="32">
        <f t="shared" si="288"/>
        <v>0.14084507042253522</v>
      </c>
      <c r="V744" s="32">
        <f t="shared" si="298"/>
        <v>1</v>
      </c>
      <c r="W744" s="8">
        <f t="shared" ca="1" si="289"/>
        <v>45431.50338551504</v>
      </c>
      <c r="X744" s="8">
        <f t="shared" ca="1" si="301"/>
        <v>232197281.63683996</v>
      </c>
      <c r="Y744" s="22">
        <f t="shared" ca="1" si="290"/>
        <v>0.31491459830858048</v>
      </c>
      <c r="Z744" s="8">
        <f t="shared" ca="1" si="299"/>
        <v>777186.44162821141</v>
      </c>
      <c r="AA744" s="12">
        <f t="shared" ca="1" si="300"/>
        <v>1.1428281613311717</v>
      </c>
      <c r="AB744" s="158">
        <f t="shared" si="302"/>
        <v>322000</v>
      </c>
      <c r="AC744" s="160">
        <f t="shared" si="303"/>
        <v>7.8000000000004515E-3</v>
      </c>
      <c r="AD744" s="162">
        <f t="shared" ca="1" si="304"/>
        <v>0.78777042718971946</v>
      </c>
      <c r="AE744" s="162">
        <f t="shared" ca="1" si="305"/>
        <v>0.69159025513023908</v>
      </c>
      <c r="AF744" s="85">
        <v>5.8821219536158657E-4</v>
      </c>
      <c r="AG744" s="85">
        <v>8.5666791414711185E-3</v>
      </c>
      <c r="AH744" s="85">
        <v>6.1526321351255606E-4</v>
      </c>
    </row>
    <row r="745" spans="1:34">
      <c r="A745" s="7">
        <f t="shared" si="282"/>
        <v>44652</v>
      </c>
      <c r="B745" s="8">
        <f t="shared" ca="1" si="291"/>
        <v>32813064.697756216</v>
      </c>
      <c r="C745" s="144">
        <f t="shared" si="283"/>
        <v>0</v>
      </c>
      <c r="D745" s="136"/>
      <c r="E745" s="136"/>
      <c r="F745" s="78">
        <f ca="1">IF(AD744&gt;1,S$2,T$2)</f>
        <v>0.6</v>
      </c>
      <c r="G745" s="29">
        <f t="shared" ca="1" si="284"/>
        <v>109222.2136942318</v>
      </c>
      <c r="H745" s="8">
        <f t="shared" ca="1" si="292"/>
        <v>775477.71722904581</v>
      </c>
      <c r="I745" s="8">
        <f t="shared" ca="1" si="293"/>
        <v>232972759.35406896</v>
      </c>
      <c r="J745" s="8">
        <f t="shared" ca="1" si="294"/>
        <v>6158.1378854013319</v>
      </c>
      <c r="K745" s="12">
        <f t="shared" ca="1" si="295"/>
        <v>0.78728649577145116</v>
      </c>
      <c r="L745" s="48"/>
      <c r="M745" s="39">
        <f ca="1">IF(AND(I$2&gt;0,R738&lt;F738-0.1),0,IF(AND(N745&gt;=L$10,I$2&gt;0),0,IF(OR(AND(N745&gt;=C$1,N745&lt;D$1),N745&gt;=E$1),0,1)))</f>
        <v>0</v>
      </c>
      <c r="N745" s="185">
        <f t="shared" si="306"/>
        <v>44652</v>
      </c>
      <c r="O745" s="11">
        <f t="shared" ca="1" si="285"/>
        <v>0.68521399810020289</v>
      </c>
      <c r="P745" s="11" t="str">
        <f t="shared" si="286"/>
        <v/>
      </c>
      <c r="Q745" s="11">
        <f t="shared" ca="1" si="296"/>
        <v>1</v>
      </c>
      <c r="R745" s="32">
        <f t="shared" ca="1" si="297"/>
        <v>2.6331262811176868E-3</v>
      </c>
      <c r="S745" s="32">
        <v>4.9292281966608644E-4</v>
      </c>
      <c r="T745" s="32">
        <f t="shared" ca="1" si="287"/>
        <v>2.2808168153795466E-3</v>
      </c>
      <c r="U745" s="32">
        <f t="shared" si="288"/>
        <v>0.14084507042253522</v>
      </c>
      <c r="V745" s="32">
        <f t="shared" si="298"/>
        <v>1</v>
      </c>
      <c r="W745" s="8">
        <f t="shared" ca="1" si="289"/>
        <v>45301.995287356338</v>
      </c>
      <c r="X745" s="8">
        <f t="shared" ca="1" si="301"/>
        <v>232242583.63212731</v>
      </c>
      <c r="Y745" s="22">
        <f t="shared" ca="1" si="290"/>
        <v>0.31478600189979711</v>
      </c>
      <c r="Z745" s="8">
        <f t="shared" ca="1" si="299"/>
        <v>775477.71722904581</v>
      </c>
      <c r="AA745" s="12">
        <f t="shared" ca="1" si="300"/>
        <v>1.1428281613311717</v>
      </c>
      <c r="AB745" s="158">
        <f t="shared" si="302"/>
        <v>322300</v>
      </c>
      <c r="AC745" s="160">
        <f t="shared" si="303"/>
        <v>7.7700000000004519E-3</v>
      </c>
      <c r="AD745" s="162">
        <f t="shared" ca="1" si="304"/>
        <v>0.78744766406062605</v>
      </c>
      <c r="AE745" s="162">
        <f t="shared" ca="1" si="305"/>
        <v>0.69159025513023908</v>
      </c>
      <c r="AF745" s="85">
        <v>5.8818370972100542E-4</v>
      </c>
      <c r="AG745" s="85">
        <v>8.5643781210998585E-3</v>
      </c>
      <c r="AH745" s="85">
        <v>6.1523863956917978E-4</v>
      </c>
    </row>
    <row r="746" spans="1:34">
      <c r="A746" s="7">
        <f t="shared" si="282"/>
        <v>44653</v>
      </c>
      <c r="B746" s="8">
        <f t="shared" ca="1" si="291"/>
        <v>32819206.781604767</v>
      </c>
      <c r="C746" s="144">
        <f t="shared" si="283"/>
        <v>0</v>
      </c>
      <c r="D746" s="136"/>
      <c r="E746" s="136"/>
      <c r="F746" s="78">
        <f ca="1">IF(AD745&gt;1,0,IF(AE745&gt;=1,U$2,T$2))</f>
        <v>0.6</v>
      </c>
      <c r="G746" s="29">
        <f t="shared" ca="1" si="284"/>
        <v>108983.73482625505</v>
      </c>
      <c r="H746" s="8">
        <f t="shared" ca="1" si="292"/>
        <v>773784.51726641087</v>
      </c>
      <c r="I746" s="8">
        <f t="shared" ca="1" si="293"/>
        <v>233016368.14939368</v>
      </c>
      <c r="J746" s="8">
        <f t="shared" ca="1" si="294"/>
        <v>6142.0838485523127</v>
      </c>
      <c r="K746" s="12">
        <f t="shared" ca="1" si="295"/>
        <v>0.78696500474949271</v>
      </c>
      <c r="L746" s="48"/>
      <c r="M746" s="47">
        <f ca="1">IF(AND(I$2&gt;0,R739&lt;F739-0.12),0,IF(AND(N746&gt;=L$4,I$2&gt;0),0,IF(OR(AND(N746&gt;=C$1,N746&lt;D$1),N746&gt;=E$1),0,1)))</f>
        <v>0</v>
      </c>
      <c r="N746" s="185">
        <f t="shared" si="306"/>
        <v>44653</v>
      </c>
      <c r="O746" s="11">
        <f t="shared" ca="1" si="285"/>
        <v>0.68534225926292258</v>
      </c>
      <c r="P746" s="11" t="str">
        <f t="shared" si="286"/>
        <v/>
      </c>
      <c r="Q746" s="11">
        <f t="shared" ca="1" si="296"/>
        <v>1</v>
      </c>
      <c r="R746" s="32">
        <f t="shared" ca="1" si="297"/>
        <v>2.614798845490587E-3</v>
      </c>
      <c r="S746" s="32">
        <v>4.9291299136797564E-4</v>
      </c>
      <c r="T746" s="32">
        <f t="shared" ca="1" si="287"/>
        <v>2.2758368154894436E-3</v>
      </c>
      <c r="U746" s="32">
        <f t="shared" si="288"/>
        <v>0.14084507042253522</v>
      </c>
      <c r="V746" s="32">
        <f t="shared" si="298"/>
        <v>1</v>
      </c>
      <c r="W746" s="8">
        <f t="shared" ca="1" si="289"/>
        <v>45173.69808380289</v>
      </c>
      <c r="X746" s="8">
        <f t="shared" ca="1" si="301"/>
        <v>232287757.3302111</v>
      </c>
      <c r="Y746" s="22">
        <f t="shared" ca="1" si="290"/>
        <v>0.31465774073707742</v>
      </c>
      <c r="Z746" s="8">
        <f t="shared" ca="1" si="299"/>
        <v>773784.51726641087</v>
      </c>
      <c r="AA746" s="12">
        <f t="shared" ca="1" si="300"/>
        <v>1.1428281613311717</v>
      </c>
      <c r="AB746" s="158">
        <f t="shared" si="302"/>
        <v>322600</v>
      </c>
      <c r="AC746" s="160">
        <f t="shared" si="303"/>
        <v>7.7400000000004522E-3</v>
      </c>
      <c r="AD746" s="162">
        <f t="shared" ca="1" si="304"/>
        <v>0.78712575026047193</v>
      </c>
      <c r="AE746" s="162">
        <f t="shared" ca="1" si="305"/>
        <v>0.69159025513023908</v>
      </c>
      <c r="AF746" s="85">
        <v>5.8815523122173093E-4</v>
      </c>
      <c r="AG746" s="85">
        <v>8.5620813338784518E-3</v>
      </c>
      <c r="AH746" s="85">
        <v>6.1521407082687572E-4</v>
      </c>
    </row>
    <row r="747" spans="1:34">
      <c r="A747" s="7">
        <f t="shared" si="282"/>
        <v>44654</v>
      </c>
      <c r="B747" s="8">
        <f t="shared" ca="1" si="291"/>
        <v>32825332.951990135</v>
      </c>
      <c r="C747" s="144">
        <f t="shared" si="283"/>
        <v>0</v>
      </c>
      <c r="D747" s="136"/>
      <c r="E747" s="136"/>
      <c r="F747" s="78">
        <f ca="1">IF(AD746&gt;1,0,IF(AE746&gt;=1,U$2,T$2))</f>
        <v>0.6</v>
      </c>
      <c r="G747" s="29">
        <f t="shared" ca="1" si="284"/>
        <v>108747.41252376414</v>
      </c>
      <c r="H747" s="8">
        <f t="shared" ca="1" si="292"/>
        <v>772106.62891872542</v>
      </c>
      <c r="I747" s="8">
        <f t="shared" ca="1" si="293"/>
        <v>233059863.95912978</v>
      </c>
      <c r="J747" s="8">
        <f t="shared" ca="1" si="294"/>
        <v>6126.1703853686622</v>
      </c>
      <c r="K747" s="12">
        <f t="shared" ca="1" si="295"/>
        <v>0.78664435184269355</v>
      </c>
      <c r="L747" s="48"/>
      <c r="M747" s="46">
        <f ca="1">IF(AND(I$2&gt;0,R740&lt;F740-0.12),0,IF(AND(N747&gt;=L$5,I$2&gt;0),0,IF(OR(AND(N747&gt;=C$1,N747&lt;D$1),N747&gt;=E$1),0,1)))</f>
        <v>0</v>
      </c>
      <c r="N747" s="185">
        <f t="shared" si="306"/>
        <v>44654</v>
      </c>
      <c r="O747" s="11">
        <f t="shared" ca="1" si="285"/>
        <v>0.68547018811508764</v>
      </c>
      <c r="P747" s="11" t="str">
        <f t="shared" si="286"/>
        <v/>
      </c>
      <c r="Q747" s="11">
        <f t="shared" ca="1" si="296"/>
        <v>1</v>
      </c>
      <c r="R747" s="32">
        <f t="shared" ca="1" si="297"/>
        <v>2.5966012714718823E-3</v>
      </c>
      <c r="S747" s="32">
        <v>4.9290316452376402E-4</v>
      </c>
      <c r="T747" s="32">
        <f t="shared" ca="1" si="287"/>
        <v>2.270901849760957E-3</v>
      </c>
      <c r="U747" s="32">
        <f t="shared" si="288"/>
        <v>0.14084507042253522</v>
      </c>
      <c r="V747" s="32">
        <f t="shared" si="298"/>
        <v>1</v>
      </c>
      <c r="W747" s="8">
        <f t="shared" ca="1" si="289"/>
        <v>45046.59528544607</v>
      </c>
      <c r="X747" s="8">
        <f t="shared" ca="1" si="301"/>
        <v>232332803.92549655</v>
      </c>
      <c r="Y747" s="22">
        <f t="shared" ca="1" si="290"/>
        <v>0.31452981188491236</v>
      </c>
      <c r="Z747" s="8">
        <f t="shared" ca="1" si="299"/>
        <v>772106.62891872542</v>
      </c>
      <c r="AA747" s="12">
        <f t="shared" ca="1" si="300"/>
        <v>1.1428281613311717</v>
      </c>
      <c r="AB747" s="158">
        <f t="shared" si="302"/>
        <v>322900</v>
      </c>
      <c r="AC747" s="160">
        <f t="shared" si="303"/>
        <v>7.7100000000004526E-3</v>
      </c>
      <c r="AD747" s="162">
        <f t="shared" ca="1" si="304"/>
        <v>0.78680467829609313</v>
      </c>
      <c r="AE747" s="162">
        <f t="shared" ca="1" si="305"/>
        <v>0.69159025513023908</v>
      </c>
      <c r="AF747" s="85">
        <v>5.8812675986098675E-4</v>
      </c>
      <c r="AG747" s="85">
        <v>8.5597887683973462E-3</v>
      </c>
      <c r="AH747" s="85">
        <v>6.151895072839459E-4</v>
      </c>
    </row>
    <row r="748" spans="1:34">
      <c r="A748" s="7">
        <f t="shared" si="282"/>
        <v>44655</v>
      </c>
      <c r="B748" s="8">
        <f t="shared" ca="1" si="291"/>
        <v>32831443.347550087</v>
      </c>
      <c r="C748" s="144">
        <f t="shared" si="283"/>
        <v>0</v>
      </c>
      <c r="D748" s="136"/>
      <c r="E748" s="136"/>
      <c r="F748" s="78">
        <f ca="1">IF(AD747&gt;1,S$2,T$2)</f>
        <v>0.6</v>
      </c>
      <c r="G748" s="29">
        <f t="shared" ca="1" si="284"/>
        <v>108513.21719844195</v>
      </c>
      <c r="H748" s="8">
        <f t="shared" ca="1" si="292"/>
        <v>770443.8421089378</v>
      </c>
      <c r="I748" s="8">
        <f t="shared" ca="1" si="293"/>
        <v>233103247.76760545</v>
      </c>
      <c r="J748" s="8">
        <f t="shared" ca="1" si="294"/>
        <v>6110.3955599518913</v>
      </c>
      <c r="K748" s="12">
        <f t="shared" ca="1" si="295"/>
        <v>0.78632452971228095</v>
      </c>
      <c r="L748" s="48"/>
      <c r="M748" s="38">
        <f ca="1">IF(AND(I$2&gt;0,R741&lt;F741),0,IF(AND(N748&gt;=L$6,I$2&gt;0),0,IF(OR(AND(N748&gt;=C$1,N748&lt;D$1),N748&gt;=E$1),0,1)))</f>
        <v>0</v>
      </c>
      <c r="N748" s="185">
        <f t="shared" si="306"/>
        <v>44655</v>
      </c>
      <c r="O748" s="11">
        <f t="shared" ca="1" si="285"/>
        <v>0.68559778755178069</v>
      </c>
      <c r="P748" s="11" t="str">
        <f t="shared" si="286"/>
        <v/>
      </c>
      <c r="Q748" s="11">
        <f t="shared" ca="1" si="296"/>
        <v>1</v>
      </c>
      <c r="R748" s="32">
        <f t="shared" ca="1" si="297"/>
        <v>2.5785318938245155E-3</v>
      </c>
      <c r="S748" s="32">
        <v>4.9289333913314388E-4</v>
      </c>
      <c r="T748" s="32">
        <f t="shared" ca="1" si="287"/>
        <v>2.2660113003204053E-3</v>
      </c>
      <c r="U748" s="32">
        <f t="shared" si="288"/>
        <v>0.14084507042253522</v>
      </c>
      <c r="V748" s="32">
        <f t="shared" si="298"/>
        <v>1</v>
      </c>
      <c r="W748" s="8">
        <f t="shared" ca="1" si="289"/>
        <v>44920.670603351318</v>
      </c>
      <c r="X748" s="8">
        <f t="shared" ca="1" si="301"/>
        <v>232377724.59609991</v>
      </c>
      <c r="Y748" s="22">
        <f t="shared" ca="1" si="290"/>
        <v>0.31440221244821931</v>
      </c>
      <c r="Z748" s="8">
        <f t="shared" ca="1" si="299"/>
        <v>770443.8421089378</v>
      </c>
      <c r="AA748" s="12">
        <f t="shared" ca="1" si="300"/>
        <v>1.1428281613311717</v>
      </c>
      <c r="AB748" s="158">
        <f t="shared" si="302"/>
        <v>323200</v>
      </c>
      <c r="AC748" s="160">
        <f t="shared" si="303"/>
        <v>7.680000000000453E-3</v>
      </c>
      <c r="AD748" s="162">
        <f t="shared" ca="1" si="304"/>
        <v>0.78648444077748725</v>
      </c>
      <c r="AE748" s="162">
        <f t="shared" ca="1" si="305"/>
        <v>0.69159025513023908</v>
      </c>
      <c r="AF748" s="85">
        <v>5.8809829563599876E-4</v>
      </c>
      <c r="AG748" s="85">
        <v>8.5575004132894469E-3</v>
      </c>
      <c r="AH748" s="85">
        <v>6.1516494893869289E-4</v>
      </c>
    </row>
    <row r="749" spans="1:34">
      <c r="A749" s="7">
        <f t="shared" si="282"/>
        <v>44656</v>
      </c>
      <c r="B749" s="8">
        <f t="shared" ca="1" si="291"/>
        <v>32837538.105013024</v>
      </c>
      <c r="C749" s="144">
        <f t="shared" si="283"/>
        <v>0</v>
      </c>
      <c r="D749" s="136"/>
      <c r="E749" s="136"/>
      <c r="F749" s="78">
        <f ca="1">IF(AD748&gt;1,0,IF(AE748&gt;=1,U$2,T$2))</f>
        <v>0.6</v>
      </c>
      <c r="G749" s="29">
        <f t="shared" ca="1" si="284"/>
        <v>108281.11964682338</v>
      </c>
      <c r="H749" s="8">
        <f t="shared" ca="1" si="292"/>
        <v>768795.94949244603</v>
      </c>
      <c r="I749" s="8">
        <f t="shared" ca="1" si="293"/>
        <v>233146520.54559231</v>
      </c>
      <c r="J749" s="8">
        <f t="shared" ca="1" si="294"/>
        <v>6094.7574629379624</v>
      </c>
      <c r="K749" s="12">
        <f t="shared" ca="1" si="295"/>
        <v>0.78600553112054827</v>
      </c>
      <c r="L749" s="48"/>
      <c r="M749" s="38">
        <f ca="1">IF(AND(I$2&gt;0,R742&lt;F742-0.02),0,IF(AND(N749&gt;=L$7,I$2&gt;0),0,IF(OR(AND(N749&gt;=C$1,N749&lt;D$1),N749&gt;=E$1),0,1)))</f>
        <v>0</v>
      </c>
      <c r="N749" s="185">
        <f t="shared" si="306"/>
        <v>44656</v>
      </c>
      <c r="O749" s="11">
        <f t="shared" ca="1" si="285"/>
        <v>0.68572506042821268</v>
      </c>
      <c r="P749" s="11" t="str">
        <f t="shared" si="286"/>
        <v/>
      </c>
      <c r="Q749" s="11">
        <f t="shared" ca="1" si="296"/>
        <v>1</v>
      </c>
      <c r="R749" s="32">
        <f t="shared" ca="1" si="297"/>
        <v>2.5605890735649088E-3</v>
      </c>
      <c r="S749" s="32">
        <v>4.9288351519580751E-4</v>
      </c>
      <c r="T749" s="32">
        <f t="shared" ca="1" si="287"/>
        <v>2.2611645573307236E-3</v>
      </c>
      <c r="U749" s="32">
        <f t="shared" si="288"/>
        <v>0.14084507042253522</v>
      </c>
      <c r="V749" s="32">
        <f t="shared" si="298"/>
        <v>1</v>
      </c>
      <c r="W749" s="8">
        <f t="shared" ca="1" si="289"/>
        <v>44795.907948712222</v>
      </c>
      <c r="X749" s="8">
        <f t="shared" ca="1" si="301"/>
        <v>232422520.50404862</v>
      </c>
      <c r="Y749" s="22">
        <f t="shared" ca="1" si="290"/>
        <v>0.31427493957178732</v>
      </c>
      <c r="Z749" s="8">
        <f t="shared" ca="1" si="299"/>
        <v>768795.94949244603</v>
      </c>
      <c r="AA749" s="12">
        <f t="shared" ca="1" si="300"/>
        <v>1.1428281613311717</v>
      </c>
      <c r="AB749" s="158">
        <f t="shared" si="302"/>
        <v>323500</v>
      </c>
      <c r="AC749" s="160">
        <f t="shared" si="303"/>
        <v>7.6500000000004533E-3</v>
      </c>
      <c r="AD749" s="162">
        <f t="shared" ca="1" si="304"/>
        <v>0.78616503041641461</v>
      </c>
      <c r="AE749" s="162">
        <f t="shared" ca="1" si="305"/>
        <v>0.69159025513023908</v>
      </c>
      <c r="AF749" s="85">
        <v>5.8806983854399399E-4</v>
      </c>
      <c r="AG749" s="85">
        <v>8.5552162572299084E-3</v>
      </c>
      <c r="AH749" s="85">
        <v>6.1514039578942025E-4</v>
      </c>
    </row>
    <row r="750" spans="1:34">
      <c r="A750" s="7">
        <f t="shared" si="282"/>
        <v>44657</v>
      </c>
      <c r="B750" s="8">
        <f t="shared" ca="1" si="291"/>
        <v>32843617.359224334</v>
      </c>
      <c r="C750" s="144">
        <f t="shared" si="283"/>
        <v>0</v>
      </c>
      <c r="D750" s="136"/>
      <c r="E750" s="136"/>
      <c r="F750" s="78">
        <f ca="1">IF(AD749&gt;1,S$2,T$2)</f>
        <v>0.6</v>
      </c>
      <c r="G750" s="29">
        <f t="shared" ca="1" si="284"/>
        <v>108051.09104845484</v>
      </c>
      <c r="H750" s="8">
        <f t="shared" ca="1" si="292"/>
        <v>767162.74644402927</v>
      </c>
      <c r="I750" s="8">
        <f t="shared" ca="1" si="293"/>
        <v>233189683.2504926</v>
      </c>
      <c r="J750" s="8">
        <f t="shared" ca="1" si="294"/>
        <v>6079.2542113092186</v>
      </c>
      <c r="K750" s="12">
        <f t="shared" ca="1" si="295"/>
        <v>0.78568734892946823</v>
      </c>
      <c r="L750" s="48"/>
      <c r="M750" s="38">
        <f ca="1">IF(AND(I$2&gt;0,R743&lt;F743-0.04),0,IF(AND(N750&gt;=L$8,I$2&gt;0),0,IF(OR(AND(N750&gt;=C$1,N750&lt;D$1),N750&gt;=E$1),0,1)))</f>
        <v>0</v>
      </c>
      <c r="N750" s="185">
        <f t="shared" si="306"/>
        <v>44657</v>
      </c>
      <c r="O750" s="11">
        <f t="shared" ca="1" si="285"/>
        <v>0.68585200956027237</v>
      </c>
      <c r="P750" s="11" t="str">
        <f t="shared" si="286"/>
        <v/>
      </c>
      <c r="Q750" s="11">
        <f t="shared" ca="1" si="296"/>
        <v>1</v>
      </c>
      <c r="R750" s="32">
        <f t="shared" ca="1" si="297"/>
        <v>2.5427711976197497E-3</v>
      </c>
      <c r="S750" s="32">
        <v>4.9287369271144757E-4</v>
      </c>
      <c r="T750" s="32">
        <f t="shared" ca="1" si="287"/>
        <v>2.2563610189530272E-3</v>
      </c>
      <c r="U750" s="32">
        <f t="shared" si="288"/>
        <v>0.14084507042253522</v>
      </c>
      <c r="V750" s="32">
        <f t="shared" si="298"/>
        <v>1</v>
      </c>
      <c r="W750" s="8">
        <f t="shared" ca="1" si="289"/>
        <v>44672.291432409722</v>
      </c>
      <c r="X750" s="8">
        <f t="shared" ca="1" si="301"/>
        <v>232467192.79548103</v>
      </c>
      <c r="Y750" s="22">
        <f t="shared" ca="1" si="290"/>
        <v>0.31414799043972763</v>
      </c>
      <c r="Z750" s="8">
        <f t="shared" ca="1" si="299"/>
        <v>767162.74644402927</v>
      </c>
      <c r="AA750" s="12">
        <f t="shared" ca="1" si="300"/>
        <v>1.1428281613311717</v>
      </c>
      <c r="AB750" s="158">
        <f t="shared" si="302"/>
        <v>323800</v>
      </c>
      <c r="AC750" s="160">
        <f t="shared" si="303"/>
        <v>7.6200000000004537E-3</v>
      </c>
      <c r="AD750" s="162">
        <f t="shared" ca="1" si="304"/>
        <v>0.78584644002500825</v>
      </c>
      <c r="AE750" s="162">
        <f t="shared" ca="1" si="305"/>
        <v>0.69159025513023908</v>
      </c>
      <c r="AF750" s="85">
        <v>5.880413885822009E-4</v>
      </c>
      <c r="AG750" s="85">
        <v>8.55293628893594E-3</v>
      </c>
      <c r="AH750" s="85">
        <v>6.1511584783443217E-4</v>
      </c>
    </row>
    <row r="751" spans="1:34">
      <c r="A751" s="7">
        <f t="shared" si="282"/>
        <v>44658</v>
      </c>
      <c r="B751" s="8">
        <f t="shared" ca="1" si="291"/>
        <v>32849681.243172534</v>
      </c>
      <c r="C751" s="144">
        <f t="shared" si="283"/>
        <v>0</v>
      </c>
      <c r="D751" s="136"/>
      <c r="E751" s="136"/>
      <c r="F751" s="78">
        <f ca="1">IF(AD750&gt;1,0,IF(AE750&gt;=1,U$2,T$2))</f>
        <v>0.6</v>
      </c>
      <c r="G751" s="29">
        <f t="shared" ca="1" si="284"/>
        <v>107823.10296392086</v>
      </c>
      <c r="H751" s="8">
        <f t="shared" ca="1" si="292"/>
        <v>765544.03104383801</v>
      </c>
      <c r="I751" s="8">
        <f t="shared" ca="1" si="293"/>
        <v>233232736.82652482</v>
      </c>
      <c r="J751" s="8">
        <f t="shared" ca="1" si="294"/>
        <v>6063.8839481997911</v>
      </c>
      <c r="K751" s="12">
        <f t="shared" ca="1" si="295"/>
        <v>0.78536997609931913</v>
      </c>
      <c r="L751" s="48"/>
      <c r="M751" s="38">
        <f ca="1">IF(AND(I$2&gt;0,R744&lt;F744-0.06),0,IF(AND(N751&gt;=L$9,I$2&gt;0),0,IF(OR(AND(N751&gt;=C$1,N751&lt;D$1),N751&gt;=E$1),0,1)))</f>
        <v>0</v>
      </c>
      <c r="N751" s="185">
        <f t="shared" si="306"/>
        <v>44658</v>
      </c>
      <c r="O751" s="11">
        <f t="shared" ca="1" si="285"/>
        <v>0.68597863772507306</v>
      </c>
      <c r="P751" s="11" t="str">
        <f t="shared" si="286"/>
        <v/>
      </c>
      <c r="Q751" s="11">
        <f t="shared" ca="1" si="296"/>
        <v>1</v>
      </c>
      <c r="R751" s="32">
        <f t="shared" ca="1" si="297"/>
        <v>2.5250766784825924E-3</v>
      </c>
      <c r="S751" s="32">
        <v>4.9286387167975644E-4</v>
      </c>
      <c r="T751" s="32">
        <f t="shared" ca="1" si="287"/>
        <v>2.2516000913054058E-3</v>
      </c>
      <c r="U751" s="32">
        <f t="shared" si="288"/>
        <v>0.14084507042253522</v>
      </c>
      <c r="V751" s="32">
        <f t="shared" si="298"/>
        <v>1</v>
      </c>
      <c r="W751" s="8">
        <f t="shared" ca="1" si="289"/>
        <v>44549.805364480344</v>
      </c>
      <c r="X751" s="8">
        <f t="shared" ca="1" si="301"/>
        <v>232511742.60084552</v>
      </c>
      <c r="Y751" s="22">
        <f t="shared" ca="1" si="290"/>
        <v>0.31402136227492694</v>
      </c>
      <c r="Z751" s="8">
        <f t="shared" ca="1" si="299"/>
        <v>765544.03104383801</v>
      </c>
      <c r="AA751" s="12">
        <f t="shared" ca="1" si="300"/>
        <v>1.1428281613311717</v>
      </c>
      <c r="AB751" s="158">
        <f t="shared" si="302"/>
        <v>324100</v>
      </c>
      <c r="AC751" s="160">
        <f t="shared" si="303"/>
        <v>7.590000000000454E-3</v>
      </c>
      <c r="AD751" s="162">
        <f t="shared" ca="1" si="304"/>
        <v>0.78552866251439368</v>
      </c>
      <c r="AE751" s="162">
        <f t="shared" ca="1" si="305"/>
        <v>0.69159025513023908</v>
      </c>
      <c r="AF751" s="85">
        <v>5.8801294574784945E-4</v>
      </c>
      <c r="AG751" s="85">
        <v>8.5506604971665959E-3</v>
      </c>
      <c r="AH751" s="85">
        <v>6.150913050720334E-4</v>
      </c>
    </row>
    <row r="752" spans="1:34">
      <c r="A752" s="7">
        <f t="shared" si="282"/>
        <v>44659</v>
      </c>
      <c r="B752" s="8">
        <f t="shared" ca="1" si="291"/>
        <v>32855729.888015229</v>
      </c>
      <c r="C752" s="144">
        <f t="shared" si="283"/>
        <v>0</v>
      </c>
      <c r="D752" s="136"/>
      <c r="E752" s="136"/>
      <c r="F752" s="78">
        <f ca="1">IF(AD751&gt;1,S$2,T$2)</f>
        <v>0.6</v>
      </c>
      <c r="G752" s="29">
        <f t="shared" ca="1" si="284"/>
        <v>107597.12733274529</v>
      </c>
      <c r="H752" s="8">
        <f t="shared" ca="1" si="292"/>
        <v>763939.60406249156</v>
      </c>
      <c r="I752" s="8">
        <f t="shared" ca="1" si="293"/>
        <v>233275682.20490795</v>
      </c>
      <c r="J752" s="8">
        <f t="shared" ca="1" si="294"/>
        <v>6048.6448426949246</v>
      </c>
      <c r="K752" s="12">
        <f t="shared" ca="1" si="295"/>
        <v>0.7850534056873173</v>
      </c>
      <c r="L752" s="48"/>
      <c r="M752" s="39">
        <f ca="1">IF(AND(I$2&gt;0,R745&lt;F745-0.1),0,IF(AND(N752&gt;=L$10,I$2&gt;0),0,IF(OR(AND(N752&gt;=C$1,N752&lt;D$1),N752&gt;=E$1),0,1)))</f>
        <v>0</v>
      </c>
      <c r="N752" s="185">
        <f t="shared" si="306"/>
        <v>44659</v>
      </c>
      <c r="O752" s="11">
        <f t="shared" ca="1" si="285"/>
        <v>0.68610494766149399</v>
      </c>
      <c r="P752" s="11" t="str">
        <f t="shared" si="286"/>
        <v/>
      </c>
      <c r="Q752" s="11">
        <f t="shared" ca="1" si="296"/>
        <v>1</v>
      </c>
      <c r="R752" s="32">
        <f t="shared" ca="1" si="297"/>
        <v>2.5075039538705402E-3</v>
      </c>
      <c r="S752" s="32">
        <v>4.9285405210042676E-4</v>
      </c>
      <c r="T752" s="32">
        <f t="shared" ca="1" si="287"/>
        <v>2.2468811884190929E-3</v>
      </c>
      <c r="U752" s="32">
        <f t="shared" si="288"/>
        <v>0.14084507042253522</v>
      </c>
      <c r="V752" s="32">
        <f t="shared" si="298"/>
        <v>1</v>
      </c>
      <c r="W752" s="8">
        <f t="shared" ca="1" si="289"/>
        <v>44428.434253497573</v>
      </c>
      <c r="X752" s="8">
        <f t="shared" ca="1" si="301"/>
        <v>232556171.035099</v>
      </c>
      <c r="Y752" s="22">
        <f t="shared" ca="1" si="290"/>
        <v>0.31389505233850601</v>
      </c>
      <c r="Z752" s="8">
        <f t="shared" ca="1" si="299"/>
        <v>763939.60406249156</v>
      </c>
      <c r="AA752" s="12">
        <f t="shared" ca="1" si="300"/>
        <v>1.1428281613311717</v>
      </c>
      <c r="AB752" s="158">
        <f t="shared" si="302"/>
        <v>324400</v>
      </c>
      <c r="AC752" s="160">
        <f t="shared" si="303"/>
        <v>7.5600000000004544E-3</v>
      </c>
      <c r="AD752" s="162">
        <f t="shared" ca="1" si="304"/>
        <v>0.78521169089331821</v>
      </c>
      <c r="AE752" s="162">
        <f t="shared" ca="1" si="305"/>
        <v>0.69159025513023908</v>
      </c>
      <c r="AF752" s="85">
        <v>5.8798451003817147E-4</v>
      </c>
      <c r="AG752" s="85">
        <v>8.5483888707225848E-3</v>
      </c>
      <c r="AH752" s="85">
        <v>6.1506676750053019E-4</v>
      </c>
    </row>
    <row r="753" spans="1:34">
      <c r="A753" s="7">
        <f t="shared" si="282"/>
        <v>44660</v>
      </c>
      <c r="B753" s="8">
        <f t="shared" ca="1" si="291"/>
        <v>32861763.423104852</v>
      </c>
      <c r="C753" s="144">
        <f t="shared" si="283"/>
        <v>0</v>
      </c>
      <c r="D753" s="136"/>
      <c r="E753" s="136"/>
      <c r="F753" s="78">
        <f ca="1">IF(AD752&gt;1,0,IF(AE752&gt;=1,U$2,T$2))</f>
        <v>0.6</v>
      </c>
      <c r="G753" s="29">
        <f t="shared" ca="1" si="284"/>
        <v>107373.13647117298</v>
      </c>
      <c r="H753" s="8">
        <f t="shared" ca="1" si="292"/>
        <v>762349.26894532819</v>
      </c>
      <c r="I753" s="8">
        <f t="shared" ca="1" si="293"/>
        <v>233318520.30404428</v>
      </c>
      <c r="J753" s="8">
        <f t="shared" ca="1" si="294"/>
        <v>6033.5350896245454</v>
      </c>
      <c r="K753" s="12">
        <f t="shared" ca="1" si="295"/>
        <v>0.78473763084626502</v>
      </c>
      <c r="L753" s="48"/>
      <c r="M753" s="47">
        <f ca="1">IF(AND(I$2&gt;0,R746&lt;F746-0.12),0,IF(AND(N753&gt;=L$4,I$2&gt;0),0,IF(OR(AND(N753&gt;=C$1,N753&lt;D$1),N753&gt;=E$1),0,1)))</f>
        <v>0</v>
      </c>
      <c r="N753" s="185">
        <f t="shared" si="306"/>
        <v>44660</v>
      </c>
      <c r="O753" s="11">
        <f t="shared" ca="1" si="285"/>
        <v>0.68623094207071844</v>
      </c>
      <c r="P753" s="11" t="str">
        <f t="shared" si="286"/>
        <v/>
      </c>
      <c r="Q753" s="11">
        <f t="shared" ca="1" si="296"/>
        <v>1</v>
      </c>
      <c r="R753" s="32">
        <f t="shared" ca="1" si="297"/>
        <v>2.4900514863812179E-3</v>
      </c>
      <c r="S753" s="32">
        <v>4.9284423397315139E-4</v>
      </c>
      <c r="T753" s="32">
        <f t="shared" ca="1" si="287"/>
        <v>2.2422037321921419E-3</v>
      </c>
      <c r="U753" s="32">
        <f t="shared" si="288"/>
        <v>0.14084507042253522</v>
      </c>
      <c r="V753" s="32">
        <f t="shared" si="298"/>
        <v>1</v>
      </c>
      <c r="W753" s="8">
        <f t="shared" ca="1" si="289"/>
        <v>44308.162805870488</v>
      </c>
      <c r="X753" s="8">
        <f t="shared" ca="1" si="301"/>
        <v>232600479.19790488</v>
      </c>
      <c r="Y753" s="22">
        <f t="shared" ca="1" si="290"/>
        <v>0.31376905792928156</v>
      </c>
      <c r="Z753" s="8">
        <f t="shared" ca="1" si="299"/>
        <v>762349.26894532819</v>
      </c>
      <c r="AA753" s="12">
        <f t="shared" ca="1" si="300"/>
        <v>1.1428281613311717</v>
      </c>
      <c r="AB753" s="158">
        <f t="shared" si="302"/>
        <v>324700</v>
      </c>
      <c r="AC753" s="160">
        <f t="shared" si="303"/>
        <v>7.5300000000004547E-3</v>
      </c>
      <c r="AD753" s="162">
        <f t="shared" ca="1" si="304"/>
        <v>0.78489551826679116</v>
      </c>
      <c r="AE753" s="162">
        <f t="shared" ca="1" si="305"/>
        <v>0.69159025513023908</v>
      </c>
      <c r="AF753" s="85">
        <v>5.8795608145039975E-4</v>
      </c>
      <c r="AG753" s="85">
        <v>8.5461213984460663E-3</v>
      </c>
      <c r="AH753" s="85">
        <v>6.150422351182287E-4</v>
      </c>
    </row>
    <row r="754" spans="1:34">
      <c r="A754" s="7">
        <f t="shared" si="282"/>
        <v>44661</v>
      </c>
      <c r="B754" s="8">
        <f t="shared" ca="1" si="291"/>
        <v>32867781.976014204</v>
      </c>
      <c r="C754" s="144">
        <f t="shared" si="283"/>
        <v>0</v>
      </c>
      <c r="D754" s="136"/>
      <c r="E754" s="136"/>
      <c r="F754" s="78">
        <f ca="1">IF(AD753&gt;1,0,IF(AE753&gt;=1,U$2,T$2))</f>
        <v>0.6</v>
      </c>
      <c r="G754" s="29">
        <f t="shared" ca="1" si="284"/>
        <v>107151.1030698385</v>
      </c>
      <c r="H754" s="8">
        <f t="shared" ca="1" si="292"/>
        <v>760772.83179585333</v>
      </c>
      <c r="I754" s="8">
        <f t="shared" ca="1" si="293"/>
        <v>233361252.02970067</v>
      </c>
      <c r="J754" s="8">
        <f t="shared" ca="1" si="294"/>
        <v>6018.5529093514988</v>
      </c>
      <c r="K754" s="12">
        <f t="shared" ca="1" si="295"/>
        <v>0.7844226448232039</v>
      </c>
      <c r="L754" s="48"/>
      <c r="M754" s="46">
        <f ca="1">IF(AND(I$2&gt;0,R747&lt;F747-0.12),0,IF(AND(N754&gt;=L$5,I$2&gt;0),0,IF(OR(AND(N754&gt;=C$1,N754&lt;D$1),N754&gt;=E$1),0,1)))</f>
        <v>0</v>
      </c>
      <c r="N754" s="185">
        <f t="shared" si="306"/>
        <v>44661</v>
      </c>
      <c r="O754" s="11">
        <f t="shared" ca="1" si="285"/>
        <v>0.68635662361676664</v>
      </c>
      <c r="P754" s="11" t="str">
        <f t="shared" si="286"/>
        <v/>
      </c>
      <c r="Q754" s="11">
        <f t="shared" ca="1" si="296"/>
        <v>1</v>
      </c>
      <c r="R754" s="32">
        <f t="shared" ca="1" si="297"/>
        <v>2.4727177631502693E-3</v>
      </c>
      <c r="S754" s="32">
        <v>4.9283441729762304E-4</v>
      </c>
      <c r="T754" s="32">
        <f t="shared" ca="1" si="287"/>
        <v>2.2375671523407453E-3</v>
      </c>
      <c r="U754" s="32">
        <f t="shared" si="288"/>
        <v>0.14084507042253522</v>
      </c>
      <c r="V754" s="32">
        <f t="shared" si="298"/>
        <v>1</v>
      </c>
      <c r="W754" s="8">
        <f t="shared" ca="1" si="289"/>
        <v>44188.975925063256</v>
      </c>
      <c r="X754" s="8">
        <f t="shared" ca="1" si="301"/>
        <v>232644668.17382994</v>
      </c>
      <c r="Y754" s="22">
        <f t="shared" ca="1" si="290"/>
        <v>0.31364337638323336</v>
      </c>
      <c r="Z754" s="8">
        <f t="shared" ca="1" si="299"/>
        <v>760772.83179585333</v>
      </c>
      <c r="AA754" s="12">
        <f t="shared" ca="1" si="300"/>
        <v>1.1428281613311717</v>
      </c>
      <c r="AB754" s="158">
        <f t="shared" si="302"/>
        <v>325000</v>
      </c>
      <c r="AC754" s="160">
        <f t="shared" si="303"/>
        <v>7.5000000000004551E-3</v>
      </c>
      <c r="AD754" s="162">
        <f t="shared" ca="1" si="304"/>
        <v>0.78458013783473446</v>
      </c>
      <c r="AE754" s="162">
        <f t="shared" ca="1" si="305"/>
        <v>0.69159025513023908</v>
      </c>
      <c r="AF754" s="85">
        <v>5.8792765998176913E-4</v>
      </c>
      <c r="AG754" s="85">
        <v>8.5438580692204467E-3</v>
      </c>
      <c r="AH754" s="85">
        <v>6.1501770792343638E-4</v>
      </c>
    </row>
    <row r="755" spans="1:34">
      <c r="A755" s="7">
        <f t="shared" ref="A755:A818" si="307">A754+1</f>
        <v>44662</v>
      </c>
      <c r="B755" s="8">
        <f t="shared" ca="1" si="291"/>
        <v>32873785.672561757</v>
      </c>
      <c r="C755" s="144">
        <f t="shared" si="283"/>
        <v>0</v>
      </c>
      <c r="D755" s="136"/>
      <c r="E755" s="136"/>
      <c r="F755" s="78">
        <f ca="1">IF(AD754&gt;1,S$2,T$2)</f>
        <v>0.6</v>
      </c>
      <c r="G755" s="29">
        <f t="shared" ca="1" si="284"/>
        <v>106931.00019132801</v>
      </c>
      <c r="H755" s="8">
        <f t="shared" ca="1" si="292"/>
        <v>759210.10135842883</v>
      </c>
      <c r="I755" s="8">
        <f t="shared" ca="1" si="293"/>
        <v>233403878.2751883</v>
      </c>
      <c r="J755" s="8">
        <f t="shared" ca="1" si="294"/>
        <v>6003.6965475547458</v>
      </c>
      <c r="K755" s="12">
        <f t="shared" ca="1" si="295"/>
        <v>0.78410844095808341</v>
      </c>
      <c r="L755" s="48"/>
      <c r="M755" s="38">
        <f ca="1">IF(AND(I$2&gt;0,R748&lt;F748),0,IF(AND(N755&gt;=L$6,I$2&gt;0),0,IF(OR(AND(N755&gt;=C$1,N755&lt;D$1),N755&gt;=E$1),0,1)))</f>
        <v>0</v>
      </c>
      <c r="N755" s="185">
        <f t="shared" si="306"/>
        <v>44662</v>
      </c>
      <c r="O755" s="11">
        <f t="shared" ca="1" si="285"/>
        <v>0.68648199492702444</v>
      </c>
      <c r="P755" s="11" t="str">
        <f t="shared" si="286"/>
        <v/>
      </c>
      <c r="Q755" s="11">
        <f t="shared" ca="1" si="296"/>
        <v>1</v>
      </c>
      <c r="R755" s="32">
        <f t="shared" ca="1" si="297"/>
        <v>2.4555012955095878E-3</v>
      </c>
      <c r="S755" s="32">
        <v>4.9282460207353469E-4</v>
      </c>
      <c r="T755" s="32">
        <f t="shared" ca="1" si="287"/>
        <v>2.2329708863483202E-3</v>
      </c>
      <c r="U755" s="32">
        <f t="shared" si="288"/>
        <v>0.14084507042253522</v>
      </c>
      <c r="V755" s="32">
        <f t="shared" si="298"/>
        <v>1</v>
      </c>
      <c r="W755" s="8">
        <f t="shared" ca="1" si="289"/>
        <v>44070.858710739514</v>
      </c>
      <c r="X755" s="8">
        <f t="shared" ca="1" si="301"/>
        <v>232688739.03254068</v>
      </c>
      <c r="Y755" s="22">
        <f t="shared" ca="1" si="290"/>
        <v>0.31351800507297556</v>
      </c>
      <c r="Z755" s="8">
        <f t="shared" ca="1" si="299"/>
        <v>759210.10135842883</v>
      </c>
      <c r="AA755" s="12">
        <f t="shared" ca="1" si="300"/>
        <v>1.1428281613311717</v>
      </c>
      <c r="AB755" s="158">
        <f t="shared" si="302"/>
        <v>325300</v>
      </c>
      <c r="AC755" s="160">
        <f t="shared" si="303"/>
        <v>7.4700000000004554E-3</v>
      </c>
      <c r="AD755" s="162">
        <f t="shared" ca="1" si="304"/>
        <v>0.78426554289064365</v>
      </c>
      <c r="AE755" s="162">
        <f t="shared" ca="1" si="305"/>
        <v>0.69159025513023908</v>
      </c>
      <c r="AF755" s="85">
        <v>5.8789924562951544E-4</v>
      </c>
      <c r="AG755" s="85">
        <v>8.5415988719702036E-3</v>
      </c>
      <c r="AH755" s="85">
        <v>6.1499318591446122E-4</v>
      </c>
    </row>
    <row r="756" spans="1:34">
      <c r="A756" s="7">
        <f t="shared" si="307"/>
        <v>44663</v>
      </c>
      <c r="B756" s="8">
        <f t="shared" ca="1" si="291"/>
        <v>32879774.636836763</v>
      </c>
      <c r="C756" s="144">
        <f t="shared" si="283"/>
        <v>0</v>
      </c>
      <c r="D756" s="136"/>
      <c r="E756" s="136"/>
      <c r="F756" s="78">
        <f ca="1">IF(AD755&gt;1,0,IF(AE755&gt;=1,U$2,T$2))</f>
        <v>0.6</v>
      </c>
      <c r="G756" s="29">
        <f t="shared" ca="1" si="284"/>
        <v>106712.80126764021</v>
      </c>
      <c r="H756" s="8">
        <f t="shared" ca="1" si="292"/>
        <v>757660.88900024549</v>
      </c>
      <c r="I756" s="8">
        <f t="shared" ca="1" si="293"/>
        <v>233446399.92154086</v>
      </c>
      <c r="J756" s="8">
        <f t="shared" ca="1" si="294"/>
        <v>5988.9642750079092</v>
      </c>
      <c r="K756" s="12">
        <f t="shared" ca="1" si="295"/>
        <v>0.7837950126824389</v>
      </c>
      <c r="L756" s="48"/>
      <c r="M756" s="38">
        <f ca="1">IF(AND(I$2&gt;0,R749&lt;F749-0.02),0,IF(AND(N756&gt;=L$7,I$2&gt;0),0,IF(OR(AND(N756&gt;=C$1,N756&lt;D$1),N756&gt;=E$1),0,1)))</f>
        <v>0</v>
      </c>
      <c r="N756" s="185">
        <f t="shared" si="306"/>
        <v>44663</v>
      </c>
      <c r="O756" s="11">
        <f t="shared" ca="1" si="285"/>
        <v>0.68660705859276727</v>
      </c>
      <c r="P756" s="11" t="str">
        <f t="shared" si="286"/>
        <v/>
      </c>
      <c r="Q756" s="11">
        <f t="shared" ca="1" si="296"/>
        <v>1</v>
      </c>
      <c r="R756" s="32">
        <f t="shared" ca="1" si="297"/>
        <v>2.4384006186464737E-3</v>
      </c>
      <c r="S756" s="32">
        <v>4.9281478830057917E-4</v>
      </c>
      <c r="T756" s="32">
        <f t="shared" ca="1" si="287"/>
        <v>2.2284143794124868E-3</v>
      </c>
      <c r="U756" s="32">
        <f t="shared" si="288"/>
        <v>0.14084507042253522</v>
      </c>
      <c r="V756" s="32">
        <f t="shared" si="298"/>
        <v>1</v>
      </c>
      <c r="W756" s="8">
        <f t="shared" ca="1" si="289"/>
        <v>43953.796457834964</v>
      </c>
      <c r="X756" s="8">
        <f t="shared" ca="1" si="301"/>
        <v>232732692.82899851</v>
      </c>
      <c r="Y756" s="22">
        <f t="shared" ca="1" si="290"/>
        <v>0.31339294140723273</v>
      </c>
      <c r="Z756" s="8">
        <f t="shared" ca="1" si="299"/>
        <v>757660.88900024549</v>
      </c>
      <c r="AA756" s="12">
        <f t="shared" ca="1" si="300"/>
        <v>1.1428281613311717</v>
      </c>
      <c r="AB756" s="158">
        <f t="shared" si="302"/>
        <v>325600</v>
      </c>
      <c r="AC756" s="160">
        <f t="shared" si="303"/>
        <v>7.4400000000004558E-3</v>
      </c>
      <c r="AD756" s="162">
        <f t="shared" ca="1" si="304"/>
        <v>0.78395172682026115</v>
      </c>
      <c r="AE756" s="162">
        <f t="shared" ca="1" si="305"/>
        <v>0.69159025513023908</v>
      </c>
      <c r="AF756" s="85">
        <v>5.8787083839087625E-4</v>
      </c>
      <c r="AG756" s="85">
        <v>8.5393437956606654E-3</v>
      </c>
      <c r="AH756" s="85">
        <v>6.1496866908961197E-4</v>
      </c>
    </row>
    <row r="757" spans="1:34">
      <c r="A757" s="7">
        <f t="shared" si="307"/>
        <v>44664</v>
      </c>
      <c r="B757" s="8">
        <f t="shared" ca="1" si="291"/>
        <v>32885748.991224118</v>
      </c>
      <c r="C757" s="144">
        <f t="shared" si="283"/>
        <v>0</v>
      </c>
      <c r="D757" s="136"/>
      <c r="E757" s="136"/>
      <c r="F757" s="78">
        <f ca="1">IF(AD756&gt;1,S$2,T$2)</f>
        <v>0.6</v>
      </c>
      <c r="G757" s="29">
        <f t="shared" ca="1" si="284"/>
        <v>106496.48009755214</v>
      </c>
      <c r="H757" s="8">
        <f t="shared" ca="1" si="292"/>
        <v>756125.00869262009</v>
      </c>
      <c r="I757" s="8">
        <f t="shared" ca="1" si="293"/>
        <v>233488817.83769107</v>
      </c>
      <c r="J757" s="8">
        <f t="shared" ca="1" si="294"/>
        <v>5974.3543873534745</v>
      </c>
      <c r="K757" s="12">
        <f t="shared" ca="1" si="295"/>
        <v>0.78348235351808182</v>
      </c>
      <c r="L757" s="48"/>
      <c r="M757" s="38">
        <f ca="1">IF(AND(I$2&gt;0,R750&lt;F750-0.04),0,IF(AND(N757&gt;=L$8,I$2&gt;0),0,IF(OR(AND(N757&gt;=C$1,N757&lt;D$1),N757&gt;=E$1),0,1)))</f>
        <v>0</v>
      </c>
      <c r="N757" s="185">
        <f t="shared" si="306"/>
        <v>44664</v>
      </c>
      <c r="O757" s="11">
        <f t="shared" ca="1" si="285"/>
        <v>0.68673181716967957</v>
      </c>
      <c r="P757" s="11" t="str">
        <f t="shared" si="286"/>
        <v/>
      </c>
      <c r="Q757" s="11">
        <f t="shared" ca="1" si="296"/>
        <v>1</v>
      </c>
      <c r="R757" s="32">
        <f t="shared" ca="1" si="297"/>
        <v>2.4214142912639151E-3</v>
      </c>
      <c r="S757" s="32">
        <v>4.9280497597844965E-4</v>
      </c>
      <c r="T757" s="32">
        <f t="shared" ca="1" si="287"/>
        <v>2.223897084390059E-3</v>
      </c>
      <c r="U757" s="32">
        <f t="shared" si="288"/>
        <v>0.14084507042253522</v>
      </c>
      <c r="V757" s="32">
        <f t="shared" si="298"/>
        <v>1</v>
      </c>
      <c r="W757" s="8">
        <f t="shared" ca="1" si="289"/>
        <v>43837.774655561981</v>
      </c>
      <c r="X757" s="8">
        <f t="shared" ca="1" si="301"/>
        <v>232776530.60365406</v>
      </c>
      <c r="Y757" s="22">
        <f t="shared" ca="1" si="290"/>
        <v>0.31326818283032043</v>
      </c>
      <c r="Z757" s="8">
        <f t="shared" ca="1" si="299"/>
        <v>756125.00869262009</v>
      </c>
      <c r="AA757" s="12">
        <f t="shared" ca="1" si="300"/>
        <v>1.1428281613311717</v>
      </c>
      <c r="AB757" s="158">
        <f t="shared" si="302"/>
        <v>325900</v>
      </c>
      <c r="AC757" s="160">
        <f t="shared" si="303"/>
        <v>7.4100000000004562E-3</v>
      </c>
      <c r="AD757" s="162">
        <f t="shared" ca="1" si="304"/>
        <v>0.78363868310026041</v>
      </c>
      <c r="AE757" s="162">
        <f t="shared" ca="1" si="305"/>
        <v>0.69159025513023908</v>
      </c>
      <c r="AF757" s="85">
        <v>5.8784243826309052E-4</v>
      </c>
      <c r="AG757" s="85">
        <v>8.5992693826887675E-3</v>
      </c>
      <c r="AH757" s="85">
        <v>6.1760316253705325E-4</v>
      </c>
    </row>
    <row r="758" spans="1:34">
      <c r="A758" s="7">
        <f t="shared" si="307"/>
        <v>44665</v>
      </c>
      <c r="B758" s="8">
        <f t="shared" ca="1" si="291"/>
        <v>32891708.856428992</v>
      </c>
      <c r="C758" s="144">
        <f t="shared" si="283"/>
        <v>0</v>
      </c>
      <c r="D758" s="136"/>
      <c r="E758" s="136"/>
      <c r="F758" s="78">
        <f ca="1">IF(AD757&gt;1,0,IF(AE757&gt;=1,U$2,T$2))</f>
        <v>0.6</v>
      </c>
      <c r="G758" s="29">
        <f t="shared" ca="1" si="284"/>
        <v>106282.01084389524</v>
      </c>
      <c r="H758" s="8">
        <f t="shared" ca="1" si="292"/>
        <v>754602.27699165617</v>
      </c>
      <c r="I758" s="8">
        <f t="shared" ca="1" si="293"/>
        <v>233531132.88064566</v>
      </c>
      <c r="J758" s="8">
        <f t="shared" ca="1" si="294"/>
        <v>5959.8652048729791</v>
      </c>
      <c r="K758" s="12">
        <f t="shared" ca="1" si="295"/>
        <v>0.78317045707580113</v>
      </c>
      <c r="L758" s="48"/>
      <c r="M758" s="38">
        <f ca="1">IF(AND(I$2&gt;0,R751&lt;F751-0.06),0,IF(AND(N758&gt;=L$9,I$2&gt;0),0,IF(OR(AND(N758&gt;=C$1,N758&lt;D$1),N758&gt;=E$1),0,1)))</f>
        <v>0</v>
      </c>
      <c r="N758" s="185">
        <f t="shared" si="306"/>
        <v>44665</v>
      </c>
      <c r="O758" s="11">
        <f t="shared" ca="1" si="285"/>
        <v>0.68685627317836961</v>
      </c>
      <c r="P758" s="11" t="str">
        <f t="shared" si="286"/>
        <v/>
      </c>
      <c r="Q758" s="11">
        <f t="shared" ca="1" si="296"/>
        <v>1</v>
      </c>
      <c r="R758" s="32">
        <f t="shared" ca="1" si="297"/>
        <v>2.4045408952421687E-3</v>
      </c>
      <c r="S758" s="32">
        <v>4.927951651068392E-4</v>
      </c>
      <c r="T758" s="32">
        <f t="shared" ca="1" si="287"/>
        <v>2.2194184617401651E-3</v>
      </c>
      <c r="U758" s="32">
        <f t="shared" si="288"/>
        <v>0.14084507042253522</v>
      </c>
      <c r="V758" s="32">
        <f t="shared" si="298"/>
        <v>1</v>
      </c>
      <c r="W758" s="8">
        <f t="shared" ca="1" si="289"/>
        <v>43722.778986349454</v>
      </c>
      <c r="X758" s="8">
        <f t="shared" ca="1" si="301"/>
        <v>232820253.38264039</v>
      </c>
      <c r="Y758" s="22">
        <f t="shared" ca="1" si="290"/>
        <v>0.31314372682163039</v>
      </c>
      <c r="Z758" s="8">
        <f t="shared" ca="1" si="299"/>
        <v>754602.27699165617</v>
      </c>
      <c r="AA758" s="12">
        <f t="shared" ca="1" si="300"/>
        <v>1.1428281613311717</v>
      </c>
      <c r="AB758" s="158">
        <f t="shared" si="302"/>
        <v>326200</v>
      </c>
      <c r="AC758" s="160">
        <f t="shared" si="303"/>
        <v>7.3800000000004565E-3</v>
      </c>
      <c r="AD758" s="162">
        <f t="shared" ca="1" si="304"/>
        <v>0.78332640529694153</v>
      </c>
      <c r="AE758" s="162">
        <f t="shared" ca="1" si="305"/>
        <v>0.69159025513023908</v>
      </c>
      <c r="AF758" s="85">
        <v>5.8781404524339896E-4</v>
      </c>
      <c r="AG758" s="85">
        <v>8.6604726902406743E-3</v>
      </c>
      <c r="AH758" s="85">
        <v>6.2030632510302463E-4</v>
      </c>
    </row>
    <row r="759" spans="1:34">
      <c r="A759" s="7">
        <f t="shared" si="307"/>
        <v>44666</v>
      </c>
      <c r="B759" s="8">
        <f t="shared" ca="1" si="291"/>
        <v>32897654.351501245</v>
      </c>
      <c r="C759" s="144">
        <f t="shared" si="283"/>
        <v>0</v>
      </c>
      <c r="D759" s="136"/>
      <c r="E759" s="136"/>
      <c r="F759" s="78">
        <f ca="1">IF(AD758&gt;1,S$2,T$2)</f>
        <v>0.6</v>
      </c>
      <c r="G759" s="29">
        <f t="shared" ca="1" si="284"/>
        <v>106069.36803074738</v>
      </c>
      <c r="H759" s="8">
        <f t="shared" ca="1" si="292"/>
        <v>753092.51301830634</v>
      </c>
      <c r="I759" s="8">
        <f t="shared" ca="1" si="293"/>
        <v>233573345.89565867</v>
      </c>
      <c r="J759" s="8">
        <f t="shared" ca="1" si="294"/>
        <v>5945.4950722534777</v>
      </c>
      <c r="K759" s="12">
        <f t="shared" ca="1" si="295"/>
        <v>0.78285931705407596</v>
      </c>
      <c r="L759" s="48"/>
      <c r="M759" s="39">
        <f ca="1">IF(AND(I$2&gt;0,R752&lt;F752-0.1),0,IF(AND(N759&gt;=L$10,I$2&gt;0),0,IF(OR(AND(N759&gt;=C$1,N759&lt;D$1),N759&gt;=E$1),0,1)))</f>
        <v>0</v>
      </c>
      <c r="N759" s="185">
        <f t="shared" si="306"/>
        <v>44666</v>
      </c>
      <c r="O759" s="11">
        <f t="shared" ca="1" si="285"/>
        <v>0.68698042910487844</v>
      </c>
      <c r="P759" s="11" t="str">
        <f t="shared" si="286"/>
        <v/>
      </c>
      <c r="Q759" s="11">
        <f t="shared" ca="1" si="296"/>
        <v>1</v>
      </c>
      <c r="R759" s="32">
        <f t="shared" ca="1" si="297"/>
        <v>2.3877790353018123E-3</v>
      </c>
      <c r="S759" s="32">
        <v>4.9278535568544131E-4</v>
      </c>
      <c r="T759" s="32">
        <f t="shared" ca="1" si="287"/>
        <v>2.2149779794656071E-3</v>
      </c>
      <c r="U759" s="32">
        <f t="shared" si="288"/>
        <v>0.14084507042253522</v>
      </c>
      <c r="V759" s="32">
        <f t="shared" si="298"/>
        <v>1</v>
      </c>
      <c r="W759" s="8">
        <f t="shared" ca="1" si="289"/>
        <v>43608.795324721417</v>
      </c>
      <c r="X759" s="8">
        <f t="shared" ca="1" si="301"/>
        <v>232863862.1779651</v>
      </c>
      <c r="Y759" s="22">
        <f t="shared" ca="1" si="290"/>
        <v>0.31301957089512156</v>
      </c>
      <c r="Z759" s="8">
        <f t="shared" ca="1" si="299"/>
        <v>753092.51301830634</v>
      </c>
      <c r="AA759" s="12">
        <f t="shared" ca="1" si="300"/>
        <v>1.1428281613311717</v>
      </c>
      <c r="AB759" s="158">
        <f t="shared" si="302"/>
        <v>326500</v>
      </c>
      <c r="AC759" s="160">
        <f t="shared" si="303"/>
        <v>7.3500000000004569E-3</v>
      </c>
      <c r="AD759" s="162">
        <f t="shared" ca="1" si="304"/>
        <v>0.78301488706493849</v>
      </c>
      <c r="AE759" s="162">
        <f t="shared" ca="1" si="305"/>
        <v>0.69159025513023908</v>
      </c>
      <c r="AF759" s="85">
        <v>5.8778565932904325E-4</v>
      </c>
      <c r="AG759" s="85">
        <v>8.7228826508910801E-3</v>
      </c>
      <c r="AH759" s="85">
        <v>6.2307963167700054E-4</v>
      </c>
    </row>
    <row r="760" spans="1:34">
      <c r="A760" s="7">
        <f t="shared" si="307"/>
        <v>44667</v>
      </c>
      <c r="B760" s="8">
        <f t="shared" ca="1" si="291"/>
        <v>32903585.593859594</v>
      </c>
      <c r="C760" s="144">
        <f t="shared" si="283"/>
        <v>0</v>
      </c>
      <c r="D760" s="136"/>
      <c r="E760" s="136"/>
      <c r="F760" s="78">
        <f ca="1">IF(AD759&gt;1,0,IF(AE759&gt;=1,U$2,T$2))</f>
        <v>0.6</v>
      </c>
      <c r="G760" s="29">
        <f t="shared" ca="1" si="284"/>
        <v>105858.52654054566</v>
      </c>
      <c r="H760" s="8">
        <f t="shared" ca="1" si="292"/>
        <v>751595.53843787417</v>
      </c>
      <c r="I760" s="8">
        <f t="shared" ca="1" si="293"/>
        <v>233615457.71640295</v>
      </c>
      <c r="J760" s="8">
        <f t="shared" ca="1" si="294"/>
        <v>5931.2423583505961</v>
      </c>
      <c r="K760" s="12">
        <f t="shared" ca="1" si="295"/>
        <v>0.78254892723780389</v>
      </c>
      <c r="L760" s="48"/>
      <c r="M760" s="47">
        <f ca="1">IF(AND(I$2&gt;0,R753&lt;F753-0.12),0,IF(AND(N760&gt;=L$4,I$2&gt;0),0,IF(OR(AND(N760&gt;=C$1,N760&lt;D$1),N760&gt;=E$1),0,1)))</f>
        <v>0</v>
      </c>
      <c r="N760" s="185">
        <f t="shared" si="306"/>
        <v>44667</v>
      </c>
      <c r="O760" s="11">
        <f t="shared" ca="1" si="285"/>
        <v>0.68710428740118512</v>
      </c>
      <c r="P760" s="11" t="str">
        <f t="shared" si="286"/>
        <v/>
      </c>
      <c r="Q760" s="11">
        <f t="shared" ca="1" si="296"/>
        <v>1</v>
      </c>
      <c r="R760" s="32">
        <f t="shared" ca="1" si="297"/>
        <v>2.3711273386684295E-3</v>
      </c>
      <c r="S760" s="32">
        <v>4.9277554771394916E-4</v>
      </c>
      <c r="T760" s="32">
        <f t="shared" ca="1" si="287"/>
        <v>2.210575113052571E-3</v>
      </c>
      <c r="U760" s="32">
        <f t="shared" si="288"/>
        <v>0.14084507042253522</v>
      </c>
      <c r="V760" s="32">
        <f t="shared" si="298"/>
        <v>1</v>
      </c>
      <c r="W760" s="8">
        <f t="shared" ca="1" si="289"/>
        <v>43495.809736117502</v>
      </c>
      <c r="X760" s="8">
        <f t="shared" ca="1" si="301"/>
        <v>232907357.98770121</v>
      </c>
      <c r="Y760" s="22">
        <f t="shared" ca="1" si="290"/>
        <v>0.31289571259881488</v>
      </c>
      <c r="Z760" s="8">
        <f t="shared" ca="1" si="299"/>
        <v>751595.53843787417</v>
      </c>
      <c r="AA760" s="12">
        <f t="shared" ca="1" si="300"/>
        <v>1.1428281613311717</v>
      </c>
      <c r="AB760" s="158">
        <f t="shared" si="302"/>
        <v>326800</v>
      </c>
      <c r="AC760" s="160">
        <f t="shared" si="303"/>
        <v>7.3200000000004572E-3</v>
      </c>
      <c r="AD760" s="162">
        <f t="shared" ca="1" si="304"/>
        <v>0.78270412214593987</v>
      </c>
      <c r="AE760" s="162">
        <f t="shared" ca="1" si="305"/>
        <v>0.69159025513023908</v>
      </c>
      <c r="AF760" s="85">
        <v>5.8775728051726724E-4</v>
      </c>
      <c r="AG760" s="85">
        <v>8.7865193457806433E-3</v>
      </c>
      <c r="AH760" s="85">
        <v>6.2592487918927773E-4</v>
      </c>
    </row>
    <row r="761" spans="1:34">
      <c r="A761" s="7">
        <f t="shared" si="307"/>
        <v>44668</v>
      </c>
      <c r="B761" s="8">
        <f t="shared" ca="1" si="291"/>
        <v>32909502.699315544</v>
      </c>
      <c r="C761" s="144">
        <f t="shared" si="283"/>
        <v>0</v>
      </c>
      <c r="D761" s="136"/>
      <c r="E761" s="136"/>
      <c r="F761" s="78">
        <f ca="1">IF(AD760&gt;1,0,IF(AE760&gt;=1,U$2,T$2))</f>
        <v>0.6</v>
      </c>
      <c r="G761" s="29">
        <f t="shared" ca="1" si="284"/>
        <v>105649.46161112547</v>
      </c>
      <c r="H761" s="8">
        <f t="shared" ca="1" si="292"/>
        <v>750111.1774389908</v>
      </c>
      <c r="I761" s="8">
        <f t="shared" ca="1" si="293"/>
        <v>233657469.16514018</v>
      </c>
      <c r="J761" s="8">
        <f t="shared" ca="1" si="294"/>
        <v>5917.105455948471</v>
      </c>
      <c r="K761" s="12">
        <f t="shared" ca="1" si="295"/>
        <v>0.78223928149703714</v>
      </c>
      <c r="L761" s="48"/>
      <c r="M761" s="46">
        <f ca="1">IF(AND(I$2&gt;0,R754&lt;F754-0.12),0,IF(AND(N761&gt;=L$5,I$2&gt;0),0,IF(OR(AND(N761&gt;=C$1,N761&lt;D$1),N761&gt;=E$1),0,1)))</f>
        <v>0</v>
      </c>
      <c r="N761" s="185">
        <f t="shared" si="306"/>
        <v>44668</v>
      </c>
      <c r="O761" s="11">
        <f t="shared" ca="1" si="285"/>
        <v>0.68722785048570645</v>
      </c>
      <c r="P761" s="11" t="str">
        <f t="shared" si="286"/>
        <v/>
      </c>
      <c r="Q761" s="11">
        <f t="shared" ca="1" si="296"/>
        <v>1</v>
      </c>
      <c r="R761" s="32">
        <f t="shared" ca="1" si="297"/>
        <v>2.35458445473908E-3</v>
      </c>
      <c r="S761" s="32">
        <v>4.9276574119205612E-4</v>
      </c>
      <c r="T761" s="32">
        <f t="shared" ca="1" si="287"/>
        <v>2.2062093454087964E-3</v>
      </c>
      <c r="U761" s="32">
        <f t="shared" si="288"/>
        <v>0.14084507042253522</v>
      </c>
      <c r="V761" s="32">
        <f t="shared" si="298"/>
        <v>1</v>
      </c>
      <c r="W761" s="8">
        <f t="shared" ca="1" si="289"/>
        <v>43383.808475658429</v>
      </c>
      <c r="X761" s="8">
        <f t="shared" ca="1" si="301"/>
        <v>232950741.79617688</v>
      </c>
      <c r="Y761" s="22">
        <f t="shared" ca="1" si="290"/>
        <v>0.31277214951429355</v>
      </c>
      <c r="Z761" s="8">
        <f t="shared" ca="1" si="299"/>
        <v>750111.1774389908</v>
      </c>
      <c r="AA761" s="12">
        <f t="shared" ca="1" si="300"/>
        <v>1.1428281613311717</v>
      </c>
      <c r="AB761" s="158">
        <f t="shared" si="302"/>
        <v>327100</v>
      </c>
      <c r="AC761" s="160">
        <f t="shared" si="303"/>
        <v>7.2900000000004576E-3</v>
      </c>
      <c r="AD761" s="162">
        <f t="shared" ca="1" si="304"/>
        <v>0.78239410436742052</v>
      </c>
      <c r="AE761" s="162">
        <f t="shared" ca="1" si="305"/>
        <v>0.69159025513023908</v>
      </c>
      <c r="AF761" s="85">
        <v>5.8772890880531576E-4</v>
      </c>
      <c r="AG761" s="85">
        <v>8.8514032446414675E-3</v>
      </c>
      <c r="AH761" s="85">
        <v>6.2884391032672505E-4</v>
      </c>
    </row>
    <row r="762" spans="1:34">
      <c r="A762" s="7">
        <f t="shared" si="307"/>
        <v>44669</v>
      </c>
      <c r="B762" s="8">
        <f t="shared" ca="1" si="291"/>
        <v>32915405.78209706</v>
      </c>
      <c r="C762" s="144">
        <f t="shared" si="283"/>
        <v>0</v>
      </c>
      <c r="D762" s="136"/>
      <c r="E762" s="136"/>
      <c r="F762" s="78">
        <f ca="1">IF(AD761&gt;1,S$2,T$2)</f>
        <v>0.6</v>
      </c>
      <c r="G762" s="29">
        <f t="shared" ca="1" si="284"/>
        <v>105442.14883269041</v>
      </c>
      <c r="H762" s="8">
        <f t="shared" ca="1" si="292"/>
        <v>748639.25671210187</v>
      </c>
      <c r="I762" s="8">
        <f t="shared" ca="1" si="293"/>
        <v>233699381.05288896</v>
      </c>
      <c r="J762" s="8">
        <f t="shared" ca="1" si="294"/>
        <v>5903.0827815168277</v>
      </c>
      <c r="K762" s="12">
        <f t="shared" ca="1" si="295"/>
        <v>0.78193037378573393</v>
      </c>
      <c r="L762" s="48"/>
      <c r="M762" s="38">
        <f ca="1">IF(AND(I$2&gt;0,R755&lt;F755),0,IF(AND(N762&gt;=L$6,I$2&gt;0),0,IF(OR(AND(N762&gt;=C$1,N762&lt;D$1),N762&gt;=E$1),0,1)))</f>
        <v>0</v>
      </c>
      <c r="N762" s="185">
        <f t="shared" si="306"/>
        <v>44669</v>
      </c>
      <c r="O762" s="11">
        <f t="shared" ca="1" si="285"/>
        <v>0.68735112074379101</v>
      </c>
      <c r="P762" s="11" t="str">
        <f t="shared" si="286"/>
        <v/>
      </c>
      <c r="Q762" s="11">
        <f t="shared" ca="1" si="296"/>
        <v>1</v>
      </c>
      <c r="R762" s="32">
        <f t="shared" ca="1" si="297"/>
        <v>2.3381490547507043E-3</v>
      </c>
      <c r="S762" s="32">
        <v>4.9275593611945593E-4</v>
      </c>
      <c r="T762" s="32">
        <f t="shared" ca="1" si="287"/>
        <v>2.2018801668002995E-3</v>
      </c>
      <c r="U762" s="32">
        <f t="shared" si="288"/>
        <v>0.14084507042253522</v>
      </c>
      <c r="V762" s="32">
        <f t="shared" si="298"/>
        <v>1</v>
      </c>
      <c r="W762" s="8">
        <f t="shared" ca="1" si="289"/>
        <v>43272.777986859532</v>
      </c>
      <c r="X762" s="8">
        <f t="shared" ca="1" si="301"/>
        <v>232994014.57416373</v>
      </c>
      <c r="Y762" s="22">
        <f t="shared" ca="1" si="290"/>
        <v>0.31264887925620899</v>
      </c>
      <c r="Z762" s="8">
        <f t="shared" ca="1" si="299"/>
        <v>748639.25671210187</v>
      </c>
      <c r="AA762" s="12">
        <f t="shared" ca="1" si="300"/>
        <v>1.1428281613311717</v>
      </c>
      <c r="AB762" s="158">
        <f t="shared" si="302"/>
        <v>327400</v>
      </c>
      <c r="AC762" s="160">
        <f t="shared" si="303"/>
        <v>7.2600000000004579E-3</v>
      </c>
      <c r="AD762" s="162">
        <f t="shared" ca="1" si="304"/>
        <v>0.78208482764138554</v>
      </c>
      <c r="AE762" s="162">
        <f t="shared" ca="1" si="305"/>
        <v>0.69159025513023908</v>
      </c>
      <c r="AF762" s="85">
        <v>5.8770054419043515E-4</v>
      </c>
      <c r="AG762" s="85">
        <v>8.8553785158850679E-3</v>
      </c>
      <c r="AH762" s="85">
        <v>6.291796095649828E-4</v>
      </c>
    </row>
    <row r="763" spans="1:34">
      <c r="A763" s="7">
        <f t="shared" si="307"/>
        <v>44670</v>
      </c>
      <c r="B763" s="8">
        <f t="shared" ca="1" si="291"/>
        <v>32921294.954872027</v>
      </c>
      <c r="C763" s="144">
        <f t="shared" si="283"/>
        <v>0</v>
      </c>
      <c r="D763" s="136"/>
      <c r="E763" s="136"/>
      <c r="F763" s="78">
        <f ca="1">IF(AD762&gt;1,0,IF(AE762&gt;=1,U$2,T$2))</f>
        <v>0.6</v>
      </c>
      <c r="G763" s="29">
        <f t="shared" ca="1" si="284"/>
        <v>105236.56414471792</v>
      </c>
      <c r="H763" s="8">
        <f t="shared" ca="1" si="292"/>
        <v>747179.60542749718</v>
      </c>
      <c r="I763" s="8">
        <f t="shared" ca="1" si="293"/>
        <v>233741194.17959121</v>
      </c>
      <c r="J763" s="8">
        <f t="shared" ca="1" si="294"/>
        <v>5889.1727749654719</v>
      </c>
      <c r="K763" s="12">
        <f t="shared" ca="1" si="295"/>
        <v>0.78162219814052247</v>
      </c>
      <c r="L763" s="48"/>
      <c r="M763" s="38">
        <f ca="1">IF(AND(I$2&gt;0,R756&lt;F756-0.02),0,IF(AND(N763&gt;=L$7,I$2&gt;0),0,IF(OR(AND(N763&gt;=C$1,N763&lt;D$1),N763&gt;=E$1),0,1)))</f>
        <v>0</v>
      </c>
      <c r="N763" s="185">
        <f t="shared" si="306"/>
        <v>44670</v>
      </c>
      <c r="O763" s="11">
        <f t="shared" ca="1" si="285"/>
        <v>0.68747410052820945</v>
      </c>
      <c r="P763" s="11" t="str">
        <f t="shared" si="286"/>
        <v/>
      </c>
      <c r="Q763" s="11">
        <f t="shared" ca="1" si="296"/>
        <v>1</v>
      </c>
      <c r="R763" s="32">
        <f t="shared" ca="1" si="297"/>
        <v>2.3218198314505912E-3</v>
      </c>
      <c r="S763" s="32">
        <v>4.9274613249584206E-4</v>
      </c>
      <c r="T763" s="32">
        <f t="shared" ca="1" si="287"/>
        <v>2.1975870747867566E-3</v>
      </c>
      <c r="U763" s="32">
        <f t="shared" si="288"/>
        <v>0.14084507042253522</v>
      </c>
      <c r="V763" s="32">
        <f t="shared" si="298"/>
        <v>1</v>
      </c>
      <c r="W763" s="8">
        <f t="shared" ca="1" si="289"/>
        <v>43162.704900295452</v>
      </c>
      <c r="X763" s="8">
        <f t="shared" ca="1" si="301"/>
        <v>233037177.27906403</v>
      </c>
      <c r="Y763" s="22">
        <f t="shared" ca="1" si="290"/>
        <v>0.31252589947179055</v>
      </c>
      <c r="Z763" s="8">
        <f t="shared" ca="1" si="299"/>
        <v>747179.60542749718</v>
      </c>
      <c r="AA763" s="12">
        <f t="shared" ca="1" si="300"/>
        <v>1.1428281613311717</v>
      </c>
      <c r="AB763" s="158">
        <f t="shared" si="302"/>
        <v>327700</v>
      </c>
      <c r="AC763" s="160">
        <f t="shared" si="303"/>
        <v>7.2300000000004583E-3</v>
      </c>
      <c r="AD763" s="162">
        <f t="shared" ca="1" si="304"/>
        <v>0.7817762859631282</v>
      </c>
      <c r="AE763" s="162">
        <f t="shared" ca="1" si="305"/>
        <v>0.69159025513023908</v>
      </c>
      <c r="AF763" s="85">
        <v>5.8767218666987348E-4</v>
      </c>
      <c r="AG763" s="85">
        <v>8.9215456183412978E-3</v>
      </c>
      <c r="AH763" s="85">
        <v>6.3218326077049073E-4</v>
      </c>
    </row>
    <row r="764" spans="1:34">
      <c r="A764" s="7">
        <f t="shared" si="307"/>
        <v>44671</v>
      </c>
      <c r="B764" s="8">
        <f t="shared" ca="1" si="291"/>
        <v>32927170.328771424</v>
      </c>
      <c r="C764" s="144">
        <f t="shared" si="283"/>
        <v>0</v>
      </c>
      <c r="D764" s="136"/>
      <c r="E764" s="136"/>
      <c r="F764" s="78">
        <f ca="1">IF(AD763&gt;1,S$2,T$2)</f>
        <v>0.6</v>
      </c>
      <c r="G764" s="29">
        <f t="shared" ca="1" si="284"/>
        <v>105032.68383280515</v>
      </c>
      <c r="H764" s="8">
        <f t="shared" ca="1" si="292"/>
        <v>745732.05521291657</v>
      </c>
      <c r="I764" s="8">
        <f t="shared" ca="1" si="293"/>
        <v>233782909.33427691</v>
      </c>
      <c r="J764" s="8">
        <f t="shared" ca="1" si="294"/>
        <v>5875.3738993964653</v>
      </c>
      <c r="K764" s="12">
        <f t="shared" ca="1" si="295"/>
        <v>0.78131474867947637</v>
      </c>
      <c r="L764" s="48"/>
      <c r="M764" s="38">
        <f ca="1">IF(AND(I$2&gt;0,R757&lt;F757-0.04),0,IF(AND(N764&gt;=L$8,I$2&gt;0),0,IF(OR(AND(N764&gt;=C$1,N764&lt;D$1),N764&gt;=E$1),0,1)))</f>
        <v>0</v>
      </c>
      <c r="N764" s="185">
        <f t="shared" si="306"/>
        <v>44671</v>
      </c>
      <c r="O764" s="11">
        <f t="shared" ca="1" si="285"/>
        <v>0.68759679215963798</v>
      </c>
      <c r="P764" s="11" t="str">
        <f t="shared" si="286"/>
        <v/>
      </c>
      <c r="Q764" s="11">
        <f t="shared" ca="1" si="296"/>
        <v>1</v>
      </c>
      <c r="R764" s="32">
        <f t="shared" ca="1" si="297"/>
        <v>2.3055954987690405E-3</v>
      </c>
      <c r="S764" s="32">
        <v>4.9273633032090823E-4</v>
      </c>
      <c r="T764" s="32">
        <f t="shared" ca="1" si="287"/>
        <v>2.193329574155637E-3</v>
      </c>
      <c r="U764" s="32">
        <f t="shared" si="288"/>
        <v>0.14084507042253522</v>
      </c>
      <c r="V764" s="32">
        <f t="shared" si="298"/>
        <v>1</v>
      </c>
      <c r="W764" s="8">
        <f t="shared" ca="1" si="289"/>
        <v>43053.576032218516</v>
      </c>
      <c r="X764" s="8">
        <f t="shared" ca="1" si="301"/>
        <v>233080230.85509625</v>
      </c>
      <c r="Y764" s="22">
        <f t="shared" ca="1" si="290"/>
        <v>0.31240320784036202</v>
      </c>
      <c r="Z764" s="8">
        <f t="shared" ca="1" si="299"/>
        <v>745732.05521291657</v>
      </c>
      <c r="AA764" s="12">
        <f t="shared" ca="1" si="300"/>
        <v>1.1428281613311717</v>
      </c>
      <c r="AB764" s="158">
        <f t="shared" si="302"/>
        <v>328000</v>
      </c>
      <c r="AC764" s="160">
        <f t="shared" si="303"/>
        <v>7.2000000000004586E-3</v>
      </c>
      <c r="AD764" s="162">
        <f t="shared" ca="1" si="304"/>
        <v>0.78146847340999948</v>
      </c>
      <c r="AE764" s="162">
        <f t="shared" ca="1" si="305"/>
        <v>0.69159025513023908</v>
      </c>
      <c r="AF764" s="85">
        <v>5.8764383624088014E-4</v>
      </c>
      <c r="AG764" s="85">
        <v>8.9890939017836687E-3</v>
      </c>
      <c r="AH764" s="85">
        <v>6.3526503479314925E-4</v>
      </c>
    </row>
    <row r="765" spans="1:34">
      <c r="A765" s="7">
        <f t="shared" si="307"/>
        <v>44672</v>
      </c>
      <c r="B765" s="8">
        <f t="shared" ca="1" si="291"/>
        <v>32933032.013412278</v>
      </c>
      <c r="C765" s="144">
        <f t="shared" si="283"/>
        <v>0</v>
      </c>
      <c r="D765" s="136"/>
      <c r="E765" s="136"/>
      <c r="F765" s="78">
        <f ca="1">IF(AD764&gt;1,0,IF(AE764&gt;=1,U$2,T$2))</f>
        <v>0.6</v>
      </c>
      <c r="G765" s="29">
        <f t="shared" ca="1" si="284"/>
        <v>104830.48452545959</v>
      </c>
      <c r="H765" s="8">
        <f t="shared" ca="1" si="292"/>
        <v>744296.44013076299</v>
      </c>
      <c r="I765" s="8">
        <f t="shared" ca="1" si="293"/>
        <v>233824527.29522699</v>
      </c>
      <c r="J765" s="8">
        <f t="shared" ca="1" si="294"/>
        <v>5861.6846408542187</v>
      </c>
      <c r="K765" s="12">
        <f t="shared" ca="1" si="295"/>
        <v>0.78100801960090505</v>
      </c>
      <c r="L765" s="48"/>
      <c r="M765" s="38">
        <f ca="1">IF(AND(I$2&gt;0,R758&lt;F758-0.06),0,IF(AND(N765&gt;=L$9,I$2&gt;0),0,IF(OR(AND(N765&gt;=C$1,N765&lt;D$1),N765&gt;=E$1),0,1)))</f>
        <v>0</v>
      </c>
      <c r="N765" s="185">
        <f t="shared" si="306"/>
        <v>44672</v>
      </c>
      <c r="O765" s="11">
        <f t="shared" ca="1" si="285"/>
        <v>0.6877191979271382</v>
      </c>
      <c r="P765" s="11" t="str">
        <f t="shared" si="286"/>
        <v/>
      </c>
      <c r="Q765" s="11">
        <f t="shared" ca="1" si="296"/>
        <v>1</v>
      </c>
      <c r="R765" s="32">
        <f t="shared" ca="1" si="297"/>
        <v>2.2894747914943446E-3</v>
      </c>
      <c r="S765" s="32">
        <v>4.9272652959434827E-4</v>
      </c>
      <c r="T765" s="32">
        <f t="shared" ca="1" si="287"/>
        <v>2.1891071768551855E-3</v>
      </c>
      <c r="U765" s="32">
        <f t="shared" si="288"/>
        <v>0.14084507042253522</v>
      </c>
      <c r="V765" s="32">
        <f t="shared" si="298"/>
        <v>1</v>
      </c>
      <c r="W765" s="8">
        <f t="shared" ca="1" si="289"/>
        <v>42945.378383133961</v>
      </c>
      <c r="X765" s="8">
        <f t="shared" ca="1" si="301"/>
        <v>233123176.23347938</v>
      </c>
      <c r="Y765" s="22">
        <f t="shared" ca="1" si="290"/>
        <v>0.3122808020728618</v>
      </c>
      <c r="Z765" s="8">
        <f t="shared" ca="1" si="299"/>
        <v>744296.44013076299</v>
      </c>
      <c r="AA765" s="12">
        <f t="shared" ca="1" si="300"/>
        <v>1.1428281613311717</v>
      </c>
      <c r="AB765" s="158">
        <f t="shared" si="302"/>
        <v>328300</v>
      </c>
      <c r="AC765" s="160">
        <f t="shared" si="303"/>
        <v>7.170000000000459E-3</v>
      </c>
      <c r="AD765" s="162">
        <f t="shared" ca="1" si="304"/>
        <v>0.78116138414019076</v>
      </c>
      <c r="AE765" s="162">
        <f t="shared" ca="1" si="305"/>
        <v>0.69159025513023908</v>
      </c>
      <c r="AF765" s="85">
        <v>5.8761549290070603E-4</v>
      </c>
      <c r="AG765" s="85">
        <v>9.0579536939670319E-3</v>
      </c>
      <c r="AH765" s="85">
        <v>6.3842664699339407E-4</v>
      </c>
    </row>
    <row r="766" spans="1:34">
      <c r="A766" s="7">
        <f t="shared" si="307"/>
        <v>44673</v>
      </c>
      <c r="B766" s="8">
        <f t="shared" ca="1" si="291"/>
        <v>32938880.116920352</v>
      </c>
      <c r="C766" s="144">
        <f t="shared" si="283"/>
        <v>0</v>
      </c>
      <c r="D766" s="136"/>
      <c r="E766" s="136"/>
      <c r="F766" s="78">
        <f ca="1">IF(AD765&gt;1,S$2,T$2)</f>
        <v>0.6</v>
      </c>
      <c r="G766" s="29">
        <f t="shared" ca="1" si="284"/>
        <v>104629.94319083841</v>
      </c>
      <c r="H766" s="8">
        <f t="shared" ca="1" si="292"/>
        <v>742872.59665495274</v>
      </c>
      <c r="I766" s="8">
        <f t="shared" ca="1" si="293"/>
        <v>233866048.8301343</v>
      </c>
      <c r="J766" s="8">
        <f t="shared" ca="1" si="294"/>
        <v>5848.1035080737502</v>
      </c>
      <c r="K766" s="12">
        <f t="shared" ca="1" si="295"/>
        <v>0.78070200518215449</v>
      </c>
      <c r="L766" s="48"/>
      <c r="M766" s="39">
        <f ca="1">IF(AND(I$2&gt;0,R759&lt;F759-0.1),0,IF(AND(N766&gt;=L$10,I$2&gt;0),0,IF(OR(AND(N766&gt;=C$1,N766&lt;D$1),N766&gt;=E$1),0,1)))</f>
        <v>0</v>
      </c>
      <c r="N766" s="185">
        <f t="shared" si="306"/>
        <v>44673</v>
      </c>
      <c r="O766" s="11">
        <f t="shared" ca="1" si="285"/>
        <v>0.6878413200886303</v>
      </c>
      <c r="P766" s="11" t="str">
        <f t="shared" si="286"/>
        <v/>
      </c>
      <c r="Q766" s="11">
        <f t="shared" ca="1" si="296"/>
        <v>1</v>
      </c>
      <c r="R766" s="32">
        <f t="shared" ca="1" si="297"/>
        <v>2.2734564649501961E-3</v>
      </c>
      <c r="S766" s="32">
        <v>4.9271673031585589E-4</v>
      </c>
      <c r="T766" s="32">
        <f t="shared" ca="1" si="287"/>
        <v>2.1849194019263316E-3</v>
      </c>
      <c r="U766" s="32">
        <f t="shared" si="288"/>
        <v>0.14084507042253522</v>
      </c>
      <c r="V766" s="32">
        <f t="shared" si="298"/>
        <v>1</v>
      </c>
      <c r="W766" s="8">
        <f t="shared" ca="1" si="289"/>
        <v>42838.099136334269</v>
      </c>
      <c r="X766" s="8">
        <f t="shared" ca="1" si="301"/>
        <v>233166014.3326157</v>
      </c>
      <c r="Y766" s="22">
        <f t="shared" ca="1" si="290"/>
        <v>0.3121586799113697</v>
      </c>
      <c r="Z766" s="8">
        <f t="shared" ca="1" si="299"/>
        <v>742872.59665495274</v>
      </c>
      <c r="AA766" s="12">
        <f t="shared" ca="1" si="300"/>
        <v>1.1428281613311717</v>
      </c>
      <c r="AB766" s="158">
        <f t="shared" si="302"/>
        <v>328600</v>
      </c>
      <c r="AC766" s="160">
        <f t="shared" si="303"/>
        <v>7.1400000000004593E-3</v>
      </c>
      <c r="AD766" s="162">
        <f t="shared" ca="1" si="304"/>
        <v>0.78085501239152977</v>
      </c>
      <c r="AE766" s="162">
        <f t="shared" ca="1" si="305"/>
        <v>0.69159025513023908</v>
      </c>
      <c r="AF766" s="85">
        <v>5.8758715664660344E-4</v>
      </c>
      <c r="AG766" s="85">
        <v>9.1281463332376581E-3</v>
      </c>
      <c r="AH766" s="85">
        <v>6.4167014079415151E-4</v>
      </c>
    </row>
    <row r="767" spans="1:34">
      <c r="A767" s="7">
        <f t="shared" si="307"/>
        <v>44674</v>
      </c>
      <c r="B767" s="8">
        <f t="shared" ca="1" si="291"/>
        <v>32944714.74595258</v>
      </c>
      <c r="C767" s="144">
        <f t="shared" si="283"/>
        <v>0</v>
      </c>
      <c r="D767" s="136"/>
      <c r="E767" s="136"/>
      <c r="F767" s="78">
        <f ca="1">IF(AD766&gt;1,0,IF(AE766&gt;=1,U$2,T$2))</f>
        <v>0.6</v>
      </c>
      <c r="G767" s="29">
        <f t="shared" ca="1" si="284"/>
        <v>104431.03713344119</v>
      </c>
      <c r="H767" s="8">
        <f t="shared" ca="1" si="292"/>
        <v>741460.36364743242</v>
      </c>
      <c r="I767" s="8">
        <f t="shared" ca="1" si="293"/>
        <v>233907474.6962631</v>
      </c>
      <c r="J767" s="8">
        <f t="shared" ca="1" si="294"/>
        <v>5834.6290322273198</v>
      </c>
      <c r="K767" s="12">
        <f t="shared" ca="1" si="295"/>
        <v>0.78039669977842419</v>
      </c>
      <c r="L767" s="48"/>
      <c r="M767" s="47">
        <f ca="1">IF(AND(I$2&gt;0,R760&lt;F760-0.12),0,IF(AND(N767&gt;=L$4,I$2&gt;0),0,IF(OR(AND(N767&gt;=C$1,N767&lt;D$1),N767&gt;=E$1),0,1)))</f>
        <v>0</v>
      </c>
      <c r="N767" s="185">
        <f t="shared" si="306"/>
        <v>44674</v>
      </c>
      <c r="O767" s="11">
        <f t="shared" ca="1" si="285"/>
        <v>0.68796316087136211</v>
      </c>
      <c r="P767" s="11" t="str">
        <f t="shared" si="286"/>
        <v/>
      </c>
      <c r="Q767" s="11">
        <f t="shared" ca="1" si="296"/>
        <v>1</v>
      </c>
      <c r="R767" s="32">
        <f t="shared" ca="1" si="297"/>
        <v>2.2575392946756305E-3</v>
      </c>
      <c r="S767" s="32">
        <v>4.9270693248512534E-4</v>
      </c>
      <c r="T767" s="32">
        <f t="shared" ca="1" si="287"/>
        <v>2.1807657754336247E-3</v>
      </c>
      <c r="U767" s="32">
        <f t="shared" si="288"/>
        <v>0.14084507042253522</v>
      </c>
      <c r="V767" s="32">
        <f t="shared" si="298"/>
        <v>1</v>
      </c>
      <c r="W767" s="8">
        <f t="shared" ca="1" si="289"/>
        <v>42731.72565639564</v>
      </c>
      <c r="X767" s="8">
        <f t="shared" ca="1" si="301"/>
        <v>233208746.05827209</v>
      </c>
      <c r="Y767" s="22">
        <f t="shared" ca="1" si="290"/>
        <v>0.31203683912863789</v>
      </c>
      <c r="Z767" s="8">
        <f t="shared" ca="1" si="299"/>
        <v>741460.36364743242</v>
      </c>
      <c r="AA767" s="12">
        <f t="shared" ca="1" si="300"/>
        <v>1.1428281613311717</v>
      </c>
      <c r="AB767" s="158">
        <f t="shared" si="302"/>
        <v>328900</v>
      </c>
      <c r="AC767" s="160">
        <f t="shared" si="303"/>
        <v>7.1100000000004597E-3</v>
      </c>
      <c r="AD767" s="162">
        <f t="shared" ca="1" si="304"/>
        <v>0.78054935248028934</v>
      </c>
      <c r="AE767" s="162">
        <f t="shared" ca="1" si="305"/>
        <v>0.69159025513023908</v>
      </c>
      <c r="AF767" s="85">
        <v>5.8755882747582632E-4</v>
      </c>
      <c r="AG767" s="85">
        <v>9.1996935443739627E-3</v>
      </c>
      <c r="AH767" s="85">
        <v>6.4499761157600036E-4</v>
      </c>
    </row>
    <row r="768" spans="1:34">
      <c r="A768" s="7">
        <f t="shared" si="307"/>
        <v>44675</v>
      </c>
      <c r="B768" s="8">
        <f t="shared" ca="1" si="291"/>
        <v>32950536.005719248</v>
      </c>
      <c r="C768" s="144">
        <f t="shared" si="283"/>
        <v>0</v>
      </c>
      <c r="D768" s="136"/>
      <c r="E768" s="136"/>
      <c r="F768" s="78">
        <f ca="1">IF(AD767&gt;1,0,IF(AE767&gt;=1,U$2,T$2))</f>
        <v>0.6</v>
      </c>
      <c r="G768" s="29">
        <f t="shared" ca="1" si="284"/>
        <v>104233.74399075938</v>
      </c>
      <c r="H768" s="8">
        <f t="shared" ca="1" si="292"/>
        <v>740059.58233439154</v>
      </c>
      <c r="I768" s="8">
        <f t="shared" ca="1" si="293"/>
        <v>233948805.64060646</v>
      </c>
      <c r="J768" s="8">
        <f t="shared" ca="1" si="294"/>
        <v>5821.2597666696838</v>
      </c>
      <c r="K768" s="12">
        <f t="shared" ca="1" si="295"/>
        <v>0.78009209782159472</v>
      </c>
      <c r="L768" s="48"/>
      <c r="M768" s="46">
        <f ca="1">IF(AND(I$2&gt;0,R761&lt;F761-0.12),0,IF(AND(N768&gt;=L$5,I$2&gt;0),0,IF(OR(AND(N768&gt;=C$1,N768&lt;D$1),N768&gt;=E$1),0,1)))</f>
        <v>0</v>
      </c>
      <c r="N768" s="185">
        <f t="shared" si="306"/>
        <v>44675</v>
      </c>
      <c r="O768" s="11">
        <f t="shared" ca="1" si="285"/>
        <v>0.68808472247237196</v>
      </c>
      <c r="P768" s="11" t="str">
        <f t="shared" si="286"/>
        <v/>
      </c>
      <c r="Q768" s="11">
        <f t="shared" ca="1" si="296"/>
        <v>1</v>
      </c>
      <c r="R768" s="32">
        <f t="shared" ca="1" si="297"/>
        <v>2.2417220761076074E-3</v>
      </c>
      <c r="S768" s="32">
        <v>4.9269713610185055E-4</v>
      </c>
      <c r="T768" s="32">
        <f t="shared" ca="1" si="287"/>
        <v>2.1766458303952691E-3</v>
      </c>
      <c r="U768" s="32">
        <f t="shared" si="288"/>
        <v>0.14084507042253522</v>
      </c>
      <c r="V768" s="32">
        <f t="shared" si="298"/>
        <v>1</v>
      </c>
      <c r="W768" s="8">
        <f t="shared" ca="1" si="289"/>
        <v>42626.245487638691</v>
      </c>
      <c r="X768" s="8">
        <f t="shared" ca="1" si="301"/>
        <v>233251372.30375972</v>
      </c>
      <c r="Y768" s="22">
        <f t="shared" ca="1" si="290"/>
        <v>0.31191527752762804</v>
      </c>
      <c r="Z768" s="8">
        <f t="shared" ca="1" si="299"/>
        <v>740059.58233439154</v>
      </c>
      <c r="AA768" s="12">
        <f t="shared" ca="1" si="300"/>
        <v>1.1428281613311717</v>
      </c>
      <c r="AB768" s="158">
        <f t="shared" si="302"/>
        <v>329200</v>
      </c>
      <c r="AC768" s="160">
        <f t="shared" si="303"/>
        <v>7.0800000000004601E-3</v>
      </c>
      <c r="AD768" s="162">
        <f t="shared" ca="1" si="304"/>
        <v>0.7802443988000094</v>
      </c>
      <c r="AE768" s="162">
        <f t="shared" ca="1" si="305"/>
        <v>0.69159025513023908</v>
      </c>
      <c r="AF768" s="85">
        <v>5.8753050538563033E-4</v>
      </c>
      <c r="AG768" s="85">
        <v>9.2726173014832831E-3</v>
      </c>
      <c r="AH768" s="85">
        <v>6.4841120795238794E-4</v>
      </c>
    </row>
    <row r="769" spans="1:34">
      <c r="A769" s="7">
        <f t="shared" si="307"/>
        <v>44676</v>
      </c>
      <c r="B769" s="8">
        <f t="shared" ca="1" si="291"/>
        <v>32956344.000005931</v>
      </c>
      <c r="C769" s="144">
        <f t="shared" si="283"/>
        <v>0</v>
      </c>
      <c r="D769" s="136"/>
      <c r="E769" s="136"/>
      <c r="F769" s="78">
        <f ca="1">IF(AD768&gt;1,S$2,T$2)</f>
        <v>0.6</v>
      </c>
      <c r="G769" s="29">
        <f t="shared" ca="1" si="284"/>
        <v>104038.0417298868</v>
      </c>
      <c r="H769" s="8">
        <f t="shared" ca="1" si="292"/>
        <v>738670.09628219623</v>
      </c>
      <c r="I769" s="8">
        <f t="shared" ca="1" si="293"/>
        <v>233990042.40004191</v>
      </c>
      <c r="J769" s="8">
        <f t="shared" ca="1" si="294"/>
        <v>5807.9942866821812</v>
      </c>
      <c r="K769" s="12">
        <f t="shared" ca="1" si="295"/>
        <v>0.77978819381907005</v>
      </c>
      <c r="L769" s="48"/>
      <c r="M769" s="38">
        <f ca="1">IF(AND(I$2&gt;0,R762&lt;F762),0,IF(AND(N769&gt;=L$6,I$2&gt;0),0,IF(OR(AND(N769&gt;=C$1,N769&lt;D$1),N769&gt;=E$1),0,1)))</f>
        <v>0</v>
      </c>
      <c r="N769" s="185">
        <f t="shared" si="306"/>
        <v>44676</v>
      </c>
      <c r="O769" s="11">
        <f t="shared" ca="1" si="285"/>
        <v>0.68820600705894674</v>
      </c>
      <c r="P769" s="11" t="str">
        <f t="shared" si="286"/>
        <v/>
      </c>
      <c r="Q769" s="11">
        <f t="shared" ca="1" si="296"/>
        <v>1</v>
      </c>
      <c r="R769" s="32">
        <f t="shared" ca="1" si="297"/>
        <v>2.2260036242663121E-3</v>
      </c>
      <c r="S769" s="32">
        <v>4.9268734116572556E-4</v>
      </c>
      <c r="T769" s="32">
        <f t="shared" ca="1" si="287"/>
        <v>2.1725591067123418E-3</v>
      </c>
      <c r="U769" s="32">
        <f t="shared" si="288"/>
        <v>0.14084507042253522</v>
      </c>
      <c r="V769" s="32">
        <f t="shared" si="298"/>
        <v>1</v>
      </c>
      <c r="W769" s="8">
        <f t="shared" ca="1" si="289"/>
        <v>42521.646352556156</v>
      </c>
      <c r="X769" s="8">
        <f t="shared" ca="1" si="301"/>
        <v>233293893.95011228</v>
      </c>
      <c r="Y769" s="22">
        <f t="shared" ca="1" si="290"/>
        <v>0.31179399294105326</v>
      </c>
      <c r="Z769" s="8">
        <f t="shared" ca="1" si="299"/>
        <v>738670.09628219623</v>
      </c>
      <c r="AA769" s="12">
        <f t="shared" ca="1" si="300"/>
        <v>1.1428281613311717</v>
      </c>
      <c r="AB769" s="158">
        <f t="shared" si="302"/>
        <v>329500</v>
      </c>
      <c r="AC769" s="160">
        <f t="shared" si="303"/>
        <v>7.0500000000004604E-3</v>
      </c>
      <c r="AD769" s="162">
        <f t="shared" ca="1" si="304"/>
        <v>0.77994014582033233</v>
      </c>
      <c r="AE769" s="162">
        <f t="shared" ca="1" si="305"/>
        <v>0.69159025513023908</v>
      </c>
      <c r="AF769" s="85">
        <v>5.8750219037327178E-4</v>
      </c>
      <c r="AG769" s="85">
        <v>9.3469398268873766E-3</v>
      </c>
      <c r="AH769" s="85">
        <v>6.5191313310683377E-4</v>
      </c>
    </row>
    <row r="770" spans="1:34">
      <c r="A770" s="7">
        <f t="shared" si="307"/>
        <v>44677</v>
      </c>
      <c r="B770" s="8">
        <f t="shared" ca="1" si="291"/>
        <v>32962138.831195146</v>
      </c>
      <c r="C770" s="144">
        <f t="shared" si="283"/>
        <v>0</v>
      </c>
      <c r="D770" s="136"/>
      <c r="E770" s="136"/>
      <c r="F770" s="78">
        <f ca="1">IF(AD769&gt;1,0,IF(AE769&gt;=1,U$2,T$2))</f>
        <v>0.6</v>
      </c>
      <c r="G770" s="29">
        <f t="shared" ca="1" si="284"/>
        <v>103843.90864409471</v>
      </c>
      <c r="H770" s="8">
        <f t="shared" ca="1" si="292"/>
        <v>737291.75137307239</v>
      </c>
      <c r="I770" s="8">
        <f t="shared" ca="1" si="293"/>
        <v>234031185.70148534</v>
      </c>
      <c r="J770" s="8">
        <f t="shared" ca="1" si="294"/>
        <v>5794.8311892158199</v>
      </c>
      <c r="K770" s="12">
        <f t="shared" ca="1" si="295"/>
        <v>0.77948498235263308</v>
      </c>
      <c r="L770" s="48"/>
      <c r="M770" s="38">
        <f ca="1">IF(AND(I$2&gt;0,R763&lt;F763-0.02),0,IF(AND(N770&gt;=L$7,I$2&gt;0),0,IF(OR(AND(N770&gt;=C$1,N770&lt;D$1),N770&gt;=E$1),0,1)))</f>
        <v>0</v>
      </c>
      <c r="N770" s="185">
        <f t="shared" si="306"/>
        <v>44677</v>
      </c>
      <c r="O770" s="11">
        <f t="shared" ca="1" si="285"/>
        <v>0.68832701676907448</v>
      </c>
      <c r="P770" s="11" t="str">
        <f t="shared" si="286"/>
        <v/>
      </c>
      <c r="Q770" s="11">
        <f t="shared" ca="1" si="296"/>
        <v>1</v>
      </c>
      <c r="R770" s="32">
        <f t="shared" ca="1" si="297"/>
        <v>2.2103827734432768E-3</v>
      </c>
      <c r="S770" s="32">
        <v>4.9267754767644474E-4</v>
      </c>
      <c r="T770" s="32">
        <f t="shared" ca="1" si="287"/>
        <v>2.1685051510972717E-3</v>
      </c>
      <c r="U770" s="32">
        <f t="shared" si="288"/>
        <v>0.14084507042253522</v>
      </c>
      <c r="V770" s="32">
        <f t="shared" si="298"/>
        <v>1</v>
      </c>
      <c r="W770" s="8">
        <f t="shared" ca="1" si="289"/>
        <v>42417.916150209669</v>
      </c>
      <c r="X770" s="8">
        <f t="shared" ca="1" si="301"/>
        <v>233336311.8662625</v>
      </c>
      <c r="Y770" s="22">
        <f t="shared" ca="1" si="290"/>
        <v>0.31167298323092552</v>
      </c>
      <c r="Z770" s="8">
        <f t="shared" ca="1" si="299"/>
        <v>737291.75137307239</v>
      </c>
      <c r="AA770" s="12">
        <f t="shared" ca="1" si="300"/>
        <v>1.1428281613311717</v>
      </c>
      <c r="AB770" s="158">
        <f t="shared" si="302"/>
        <v>329800</v>
      </c>
      <c r="AC770" s="160">
        <f t="shared" si="303"/>
        <v>7.0200000000004608E-3</v>
      </c>
      <c r="AD770" s="162">
        <f t="shared" ca="1" si="304"/>
        <v>0.77963658808585157</v>
      </c>
      <c r="AE770" s="162">
        <f t="shared" ca="1" si="305"/>
        <v>0.69159025513023908</v>
      </c>
      <c r="AF770" s="85">
        <v>5.8747388243600928E-4</v>
      </c>
      <c r="AG770" s="85">
        <v>9.4226835900365537E-3</v>
      </c>
      <c r="AH770" s="85">
        <v>6.5550564616307034E-4</v>
      </c>
    </row>
    <row r="771" spans="1:34">
      <c r="A771" s="7">
        <f t="shared" si="307"/>
        <v>44678</v>
      </c>
      <c r="B771" s="8">
        <f t="shared" ca="1" si="291"/>
        <v>32967920.60028778</v>
      </c>
      <c r="C771" s="144">
        <f t="shared" si="283"/>
        <v>0</v>
      </c>
      <c r="D771" s="136"/>
      <c r="E771" s="136"/>
      <c r="F771" s="78">
        <f ca="1">IF(AD770&gt;1,S$2,T$2)</f>
        <v>0.6</v>
      </c>
      <c r="G771" s="29">
        <f t="shared" ca="1" si="284"/>
        <v>103651.32334937487</v>
      </c>
      <c r="H771" s="8">
        <f t="shared" ca="1" si="292"/>
        <v>735924.39578056149</v>
      </c>
      <c r="I771" s="8">
        <f t="shared" ca="1" si="293"/>
        <v>234072236.26204303</v>
      </c>
      <c r="J771" s="8">
        <f t="shared" ca="1" si="294"/>
        <v>5781.7690926336154</v>
      </c>
      <c r="K771" s="12">
        <f t="shared" ca="1" si="295"/>
        <v>0.77918245807731379</v>
      </c>
      <c r="L771" s="48"/>
      <c r="M771" s="38">
        <f ca="1">IF(AND(I$2&gt;0,R764&lt;F764-0.04),0,IF(AND(N771&gt;=L$8,I$2&gt;0),0,IF(OR(AND(N771&gt;=C$1,N771&lt;D$1),N771&gt;=E$1),0,1)))</f>
        <v>0</v>
      </c>
      <c r="N771" s="185">
        <f t="shared" si="306"/>
        <v>44678</v>
      </c>
      <c r="O771" s="11">
        <f t="shared" ca="1" si="285"/>
        <v>0.68844775371189126</v>
      </c>
      <c r="P771" s="11" t="str">
        <f t="shared" si="286"/>
        <v/>
      </c>
      <c r="Q771" s="11">
        <f t="shared" ca="1" si="296"/>
        <v>1</v>
      </c>
      <c r="R771" s="32">
        <f t="shared" ca="1" si="297"/>
        <v>2.1948583768923906E-3</v>
      </c>
      <c r="S771" s="32">
        <v>4.9266775563370233E-4</v>
      </c>
      <c r="T771" s="32">
        <f t="shared" ca="1" si="287"/>
        <v>2.1644835170016516E-3</v>
      </c>
      <c r="U771" s="32">
        <f t="shared" si="288"/>
        <v>0.14084507042253522</v>
      </c>
      <c r="V771" s="32">
        <f t="shared" si="298"/>
        <v>1</v>
      </c>
      <c r="W771" s="8">
        <f t="shared" ca="1" si="289"/>
        <v>42315.042954598146</v>
      </c>
      <c r="X771" s="8">
        <f t="shared" ca="1" si="301"/>
        <v>233378626.90921709</v>
      </c>
      <c r="Y771" s="22">
        <f t="shared" ca="1" si="290"/>
        <v>0.31155224628810874</v>
      </c>
      <c r="Z771" s="8">
        <f t="shared" ca="1" si="299"/>
        <v>735924.39578056149</v>
      </c>
      <c r="AA771" s="12">
        <f t="shared" ca="1" si="300"/>
        <v>1.1428281613311717</v>
      </c>
      <c r="AB771" s="158">
        <f t="shared" si="302"/>
        <v>330100</v>
      </c>
      <c r="AC771" s="160">
        <f t="shared" si="303"/>
        <v>6.9900000000004611E-3</v>
      </c>
      <c r="AD771" s="162">
        <f t="shared" ca="1" si="304"/>
        <v>0.77933372021497349</v>
      </c>
      <c r="AE771" s="162">
        <f t="shared" ca="1" si="305"/>
        <v>0.69159025513023908</v>
      </c>
      <c r="AF771" s="85">
        <v>5.8744558157110261E-4</v>
      </c>
      <c r="AG771" s="85">
        <v>9.4998713062397124E-3</v>
      </c>
      <c r="AH771" s="85">
        <v>6.5919106358889809E-4</v>
      </c>
    </row>
    <row r="772" spans="1:34">
      <c r="A772" s="7">
        <f t="shared" si="307"/>
        <v>44679</v>
      </c>
      <c r="B772" s="8">
        <f t="shared" ca="1" si="291"/>
        <v>32973689.406924233</v>
      </c>
      <c r="C772" s="144">
        <f t="shared" ref="C772:C835" si="308">IF(H$2=0,D772,IF(H$2=1,E772,D772-E772))</f>
        <v>0</v>
      </c>
      <c r="D772" s="136"/>
      <c r="E772" s="136"/>
      <c r="F772" s="78">
        <f ca="1">IF(AD771&gt;1,0,IF(AE771&gt;=1,U$2,T$2))</f>
        <v>0.6</v>
      </c>
      <c r="G772" s="29">
        <f t="shared" ref="G772:G835" ca="1" si="309">H772/V$2</f>
        <v>103460.2647809542</v>
      </c>
      <c r="H772" s="8">
        <f t="shared" ca="1" si="292"/>
        <v>734567.87994477479</v>
      </c>
      <c r="I772" s="8">
        <f t="shared" ca="1" si="293"/>
        <v>234113194.78916183</v>
      </c>
      <c r="J772" s="8">
        <f t="shared" ca="1" si="294"/>
        <v>5768.8066364523129</v>
      </c>
      <c r="K772" s="12">
        <f t="shared" ca="1" si="295"/>
        <v>0.7788806157202719</v>
      </c>
      <c r="L772" s="48"/>
      <c r="M772" s="38">
        <f ca="1">IF(AND(I$2&gt;0,R765&lt;F765-0.06),0,IF(AND(N772&gt;=L$9,I$2&gt;0),0,IF(OR(AND(N772&gt;=C$1,N772&lt;D$1),N772&gt;=E$1),0,1)))</f>
        <v>0</v>
      </c>
      <c r="N772" s="185">
        <f t="shared" si="306"/>
        <v>44679</v>
      </c>
      <c r="O772" s="11">
        <f t="shared" ref="O772:O835" ca="1" si="310">I772/W$2</f>
        <v>0.68856821996812301</v>
      </c>
      <c r="P772" s="11" t="str">
        <f t="shared" ref="P772:P835" si="311">IF(C772&gt;0,Z772/W$2,"")</f>
        <v/>
      </c>
      <c r="Q772" s="11">
        <f t="shared" ca="1" si="296"/>
        <v>1</v>
      </c>
      <c r="R772" s="32">
        <f t="shared" ca="1" si="297"/>
        <v>2.1794293065238767E-3</v>
      </c>
      <c r="S772" s="32">
        <v>4.9265796503719281E-4</v>
      </c>
      <c r="T772" s="32">
        <f t="shared" ref="T772:T835" ca="1" si="312">Z772/W$2</f>
        <v>2.1604937645434553E-3</v>
      </c>
      <c r="U772" s="32">
        <f t="shared" ref="U772:U835" si="313">1/V$2</f>
        <v>0.14084507042253522</v>
      </c>
      <c r="V772" s="32">
        <f t="shared" si="298"/>
        <v>1</v>
      </c>
      <c r="W772" s="8">
        <f t="shared" ref="W772:W835" ca="1" si="314">IF(ROW(J771)&gt;(1+N$2),OFFSET(J771,2-N$2,0)*V$2,0)</f>
        <v>42213.015012999691</v>
      </c>
      <c r="X772" s="8">
        <f t="shared" ca="1" si="301"/>
        <v>233420839.9242301</v>
      </c>
      <c r="Y772" s="22">
        <f t="shared" ref="Y772:Y835" ca="1" si="315">IF(I772&lt;W$2,1-I772/W$2,0)</f>
        <v>0.31143178003187699</v>
      </c>
      <c r="Z772" s="8">
        <f t="shared" ca="1" si="299"/>
        <v>734567.87994477479</v>
      </c>
      <c r="AA772" s="12">
        <f t="shared" ca="1" si="300"/>
        <v>1.1428281613311717</v>
      </c>
      <c r="AB772" s="158">
        <f t="shared" si="302"/>
        <v>330400</v>
      </c>
      <c r="AC772" s="160">
        <f t="shared" si="303"/>
        <v>6.9600000000004615E-3</v>
      </c>
      <c r="AD772" s="162">
        <f t="shared" ca="1" si="304"/>
        <v>0.77903153689879279</v>
      </c>
      <c r="AE772" s="162">
        <f t="shared" ca="1" si="305"/>
        <v>0.69159025513023908</v>
      </c>
      <c r="AF772" s="85">
        <v>5.8741728777581285E-4</v>
      </c>
      <c r="AG772" s="85">
        <v>9.5150262602415117E-3</v>
      </c>
      <c r="AH772" s="85">
        <v>6.6024385157560823E-4</v>
      </c>
    </row>
    <row r="773" spans="1:34">
      <c r="A773" s="7">
        <f t="shared" si="307"/>
        <v>44680</v>
      </c>
      <c r="B773" s="8">
        <f t="shared" ref="B773:B836" ca="1" si="316">B772 + J773</f>
        <v>32979445.349405315</v>
      </c>
      <c r="C773" s="144">
        <f t="shared" si="308"/>
        <v>0</v>
      </c>
      <c r="D773" s="136"/>
      <c r="E773" s="136"/>
      <c r="F773" s="78">
        <f ca="1">IF(AD772&gt;1,S$2,T$2)</f>
        <v>0.6</v>
      </c>
      <c r="G773" s="29">
        <f t="shared" ca="1" si="309"/>
        <v>103270.71218978443</v>
      </c>
      <c r="H773" s="8">
        <f t="shared" ref="H773:H836" ca="1" si="317">H772+IF(C773&gt;0,V$2*(C773-C772),V$2*J773)-W772</f>
        <v>733222.05654746946</v>
      </c>
      <c r="I773" s="8">
        <f t="shared" ref="I773:I836" ca="1" si="318">I772+IF(C773&gt;0,V$2*(C773-C772),V$2*J773)</f>
        <v>234154061.98077753</v>
      </c>
      <c r="J773" s="8">
        <f t="shared" ref="J773:J836" ca="1" si="319">IF(C773&gt;0,C773-C772,H772*K772/(N$2*V$2))</f>
        <v>5755.9424810837118</v>
      </c>
      <c r="K773" s="12">
        <f t="shared" ref="K773:K836" ca="1" si="320">IF(C773&gt;0,1+N$2*(C773-C772)/Z773,K$4*Y772*Q773+(1-Q773)*AA772*Y772)</f>
        <v>0.77857945007969254</v>
      </c>
      <c r="L773" s="48"/>
      <c r="M773" s="39">
        <f ca="1">IF(AND(I$2&gt;0,R766&lt;F766-0.1),0,IF(AND(N773&gt;=L$10,I$2&gt;0),0,IF(OR(AND(N773&gt;=C$1,N773&lt;D$1),N773&gt;=E$1),0,1)))</f>
        <v>0</v>
      </c>
      <c r="N773" s="185">
        <f t="shared" si="306"/>
        <v>44680</v>
      </c>
      <c r="O773" s="11">
        <f t="shared" ca="1" si="310"/>
        <v>0.68868841759052213</v>
      </c>
      <c r="P773" s="11" t="str">
        <f t="shared" si="311"/>
        <v/>
      </c>
      <c r="Q773" s="11">
        <f t="shared" ref="Q773:Q836" ca="1" si="321">IF(J$2&gt;0,100%,IF(M773&lt;1,V773,IF(AND(I$2=1,N773&gt;=B$1),B$2,0)))</f>
        <v>1</v>
      </c>
      <c r="R773" s="32">
        <f t="shared" ref="R773:R836" ca="1" si="322">G773*AC773/AB773</f>
        <v>2.164094452601312E-3</v>
      </c>
      <c r="S773" s="32">
        <v>4.9264817588661066E-4</v>
      </c>
      <c r="T773" s="32">
        <f t="shared" ca="1" si="312"/>
        <v>2.1565354604337339E-3</v>
      </c>
      <c r="U773" s="32">
        <f t="shared" si="313"/>
        <v>0.14084507042253522</v>
      </c>
      <c r="V773" s="32">
        <f t="shared" ref="V773:V836" si="323">IF(N773&gt;=G$1,G$2,IF(N773&gt;=F$1,F$2,IF(N773&gt;=E$1,E$2,IF(N773&gt;=D$1,0,IF(N773&gt;=C$1,C$2,IF(M773&lt;1,C$2,0))))))</f>
        <v>1</v>
      </c>
      <c r="W773" s="8">
        <f t="shared" ca="1" si="314"/>
        <v>42111.820744289231</v>
      </c>
      <c r="X773" s="8">
        <f t="shared" ca="1" si="301"/>
        <v>233462951.74497437</v>
      </c>
      <c r="Y773" s="22">
        <f t="shared" ca="1" si="315"/>
        <v>0.31131158240947787</v>
      </c>
      <c r="Z773" s="8">
        <f t="shared" ref="Z773:Z836" ca="1" si="324">H772+IF(C773&gt;0,V$2*(C773-C772),V$2*J773)-W772</f>
        <v>733222.05654746946</v>
      </c>
      <c r="AA773" s="12">
        <f t="shared" ref="AA773:AA836" ca="1" si="325">IF(C773&gt;0,K773/Y772,AA772)</f>
        <v>1.1428281613311717</v>
      </c>
      <c r="AB773" s="158">
        <f t="shared" si="302"/>
        <v>330700</v>
      </c>
      <c r="AC773" s="160">
        <f t="shared" si="303"/>
        <v>6.9300000000004618E-3</v>
      </c>
      <c r="AD773" s="162">
        <f t="shared" ca="1" si="304"/>
        <v>0.77873003289998222</v>
      </c>
      <c r="AE773" s="162">
        <f t="shared" ca="1" si="305"/>
        <v>0.69159025513023908</v>
      </c>
      <c r="AF773" s="85">
        <v>5.8738900104740295E-4</v>
      </c>
      <c r="AG773" s="85">
        <v>9.5290239149932593E-3</v>
      </c>
      <c r="AH773" s="85">
        <v>6.6125323855605468E-4</v>
      </c>
    </row>
    <row r="774" spans="1:34">
      <c r="A774" s="7">
        <f t="shared" si="307"/>
        <v>44681</v>
      </c>
      <c r="B774" s="8">
        <f t="shared" ca="1" si="316"/>
        <v>32985188.52471289</v>
      </c>
      <c r="C774" s="144">
        <f t="shared" si="308"/>
        <v>0</v>
      </c>
      <c r="D774" s="136"/>
      <c r="E774" s="136"/>
      <c r="F774" s="78">
        <f ca="1">IF(AD773&gt;1,0,IF(AE773&gt;=1,U$2,T$2))</f>
        <v>0.6</v>
      </c>
      <c r="G774" s="29">
        <f t="shared" ca="1" si="309"/>
        <v>103082.6451390096</v>
      </c>
      <c r="H774" s="8">
        <f t="shared" ca="1" si="317"/>
        <v>731886.78048696811</v>
      </c>
      <c r="I774" s="8">
        <f t="shared" ca="1" si="318"/>
        <v>234194838.52546132</v>
      </c>
      <c r="J774" s="8">
        <f t="shared" ca="1" si="319"/>
        <v>5743.1753075757551</v>
      </c>
      <c r="K774" s="12">
        <f t="shared" ca="1" si="320"/>
        <v>0.77827895602369468</v>
      </c>
      <c r="L774" s="48"/>
      <c r="M774" s="47">
        <f ca="1">IF(AND(I$2&gt;0,R767&lt;F767-0.12),0,IF(AND(N774&gt;=L$4,I$2&gt;0),0,IF(OR(AND(N774&gt;=C$1,N774&lt;D$1),N774&gt;=E$1),0,1)))</f>
        <v>0</v>
      </c>
      <c r="N774" s="185">
        <f t="shared" si="306"/>
        <v>44681</v>
      </c>
      <c r="O774" s="11">
        <f t="shared" ca="1" si="310"/>
        <v>0.68880834860429796</v>
      </c>
      <c r="P774" s="11" t="str">
        <f t="shared" si="311"/>
        <v/>
      </c>
      <c r="Q774" s="11">
        <f t="shared" ca="1" si="321"/>
        <v>1</v>
      </c>
      <c r="R774" s="32">
        <f t="shared" ca="1" si="322"/>
        <v>2.1488527234417337E-3</v>
      </c>
      <c r="S774" s="32">
        <v>4.9263838818165045E-4</v>
      </c>
      <c r="T774" s="32">
        <f t="shared" ca="1" si="312"/>
        <v>2.1526081779028473E-3</v>
      </c>
      <c r="U774" s="32">
        <f t="shared" si="313"/>
        <v>0.14084507042253522</v>
      </c>
      <c r="V774" s="32">
        <f t="shared" si="323"/>
        <v>1</v>
      </c>
      <c r="W774" s="8">
        <f t="shared" ca="1" si="314"/>
        <v>42011.448737234139</v>
      </c>
      <c r="X774" s="8">
        <f t="shared" ref="X774:X837" ca="1" si="326">W774+X773</f>
        <v>233504963.19371161</v>
      </c>
      <c r="Y774" s="22">
        <f t="shared" ca="1" si="315"/>
        <v>0.31119165139570204</v>
      </c>
      <c r="Z774" s="8">
        <f t="shared" ca="1" si="324"/>
        <v>731886.78048696811</v>
      </c>
      <c r="AA774" s="12">
        <f t="shared" ca="1" si="325"/>
        <v>1.1428281613311717</v>
      </c>
      <c r="AB774" s="158">
        <f t="shared" ref="AB774:AB837" si="327">AB773+AB$2</f>
        <v>331000</v>
      </c>
      <c r="AC774" s="160">
        <f t="shared" ref="AC774:AC837" si="328">AC773-AC$2</f>
        <v>6.9000000000004622E-3</v>
      </c>
      <c r="AD774" s="162">
        <f t="shared" ref="AD774:AD837" ca="1" si="329">(K774+K773)/2</f>
        <v>0.77842920305169361</v>
      </c>
      <c r="AE774" s="162">
        <f t="shared" ref="AE774:AE837" ca="1" si="330">IF(Q774&lt;=B$2,K774,AE773)</f>
        <v>0.69159025513023908</v>
      </c>
      <c r="AF774" s="85">
        <v>5.8736072138313702E-4</v>
      </c>
      <c r="AG774" s="85">
        <v>9.5419111128548732E-3</v>
      </c>
      <c r="AH774" s="85">
        <v>6.6221657809672498E-4</v>
      </c>
    </row>
    <row r="775" spans="1:34">
      <c r="A775" s="7">
        <f t="shared" si="307"/>
        <v>44682</v>
      </c>
      <c r="B775" s="8">
        <f t="shared" ca="1" si="316"/>
        <v>32990919.028530244</v>
      </c>
      <c r="C775" s="144">
        <f t="shared" si="308"/>
        <v>0</v>
      </c>
      <c r="D775" s="136"/>
      <c r="E775" s="136"/>
      <c r="F775" s="78">
        <f ca="1">IF(AD774&gt;1,0,IF(AE774&gt;=1,U$2,T$2))</f>
        <v>0.6</v>
      </c>
      <c r="G775" s="29">
        <f t="shared" ca="1" si="309"/>
        <v>102896.04350041466</v>
      </c>
      <c r="H775" s="8">
        <f t="shared" ca="1" si="317"/>
        <v>730561.90885294403</v>
      </c>
      <c r="I775" s="8">
        <f t="shared" ca="1" si="318"/>
        <v>234235525.10256451</v>
      </c>
      <c r="J775" s="8">
        <f t="shared" ca="1" si="319"/>
        <v>5730.5038173535268</v>
      </c>
      <c r="K775" s="12">
        <f t="shared" ca="1" si="320"/>
        <v>0.7779791284892551</v>
      </c>
      <c r="L775" s="48"/>
      <c r="M775" s="46">
        <f ca="1">IF(AND(I$2&gt;0,R768&lt;F768-0.12),0,IF(AND(N775&gt;=L$5,I$2&gt;0),0,IF(OR(AND(N775&gt;=C$1,N775&lt;D$1),N775&gt;=E$1),0,1)))</f>
        <v>0</v>
      </c>
      <c r="N775" s="185">
        <f t="shared" si="306"/>
        <v>44682</v>
      </c>
      <c r="O775" s="11">
        <f t="shared" ca="1" si="310"/>
        <v>0.68892801500754264</v>
      </c>
      <c r="P775" s="11" t="str">
        <f t="shared" si="311"/>
        <v/>
      </c>
      <c r="Q775" s="11">
        <f t="shared" ca="1" si="321"/>
        <v>1</v>
      </c>
      <c r="R775" s="32">
        <f t="shared" ca="1" si="322"/>
        <v>2.1337030451189141E-3</v>
      </c>
      <c r="S775" s="32">
        <v>4.9262860192200687E-4</v>
      </c>
      <c r="T775" s="32">
        <f t="shared" ca="1" si="312"/>
        <v>2.1487114966263058E-3</v>
      </c>
      <c r="U775" s="32">
        <f t="shared" si="313"/>
        <v>0.14084507042253522</v>
      </c>
      <c r="V775" s="32">
        <f t="shared" si="323"/>
        <v>1</v>
      </c>
      <c r="W775" s="8">
        <f t="shared" ca="1" si="314"/>
        <v>41911.887748769477</v>
      </c>
      <c r="X775" s="8">
        <f t="shared" ca="1" si="326"/>
        <v>233546875.08146039</v>
      </c>
      <c r="Y775" s="22">
        <f t="shared" ca="1" si="315"/>
        <v>0.31107198499245736</v>
      </c>
      <c r="Z775" s="8">
        <f t="shared" ca="1" si="324"/>
        <v>730561.90885294403</v>
      </c>
      <c r="AA775" s="12">
        <f t="shared" ca="1" si="325"/>
        <v>1.1428281613311717</v>
      </c>
      <c r="AB775" s="158">
        <f t="shared" si="327"/>
        <v>331300</v>
      </c>
      <c r="AC775" s="160">
        <f t="shared" si="328"/>
        <v>6.8700000000004625E-3</v>
      </c>
      <c r="AD775" s="162">
        <f t="shared" ca="1" si="329"/>
        <v>0.77812904225647483</v>
      </c>
      <c r="AE775" s="162">
        <f t="shared" ca="1" si="330"/>
        <v>0.69159025513023908</v>
      </c>
      <c r="AF775" s="85">
        <v>5.8733244878028082E-4</v>
      </c>
      <c r="AG775" s="85">
        <v>9.5536427781063426E-3</v>
      </c>
      <c r="AH775" s="85">
        <v>6.6313082537356621E-4</v>
      </c>
    </row>
    <row r="776" spans="1:34">
      <c r="A776" s="7">
        <f t="shared" si="307"/>
        <v>44683</v>
      </c>
      <c r="B776" s="8">
        <f t="shared" ca="1" si="316"/>
        <v>32996636.955262203</v>
      </c>
      <c r="C776" s="144">
        <f t="shared" si="308"/>
        <v>0</v>
      </c>
      <c r="D776" s="136"/>
      <c r="E776" s="136"/>
      <c r="F776" s="78">
        <f ca="1">IF(AD775&gt;1,S$2,T$2)</f>
        <v>0.6</v>
      </c>
      <c r="G776" s="29">
        <f t="shared" ca="1" si="309"/>
        <v>102710.88745085819</v>
      </c>
      <c r="H776" s="8">
        <f t="shared" ca="1" si="317"/>
        <v>729247.30090109317</v>
      </c>
      <c r="I776" s="8">
        <f t="shared" ca="1" si="318"/>
        <v>234276122.38236144</v>
      </c>
      <c r="J776" s="8">
        <f t="shared" ca="1" si="319"/>
        <v>5717.9267319603623</v>
      </c>
      <c r="K776" s="12">
        <f t="shared" ca="1" si="320"/>
        <v>0.77767996248114346</v>
      </c>
      <c r="L776" s="48"/>
      <c r="M776" s="38">
        <f ca="1">IF(AND(I$2&gt;0,R769&lt;F769),0,IF(AND(N776&gt;=L$6,I$2&gt;0),0,IF(OR(AND(N776&gt;=C$1,N776&lt;D$1),N776&gt;=E$1),0,1)))</f>
        <v>0</v>
      </c>
      <c r="N776" s="185">
        <f t="shared" si="306"/>
        <v>44683</v>
      </c>
      <c r="O776" s="11">
        <f t="shared" ca="1" si="310"/>
        <v>0.68904741877165132</v>
      </c>
      <c r="P776" s="11" t="str">
        <f t="shared" si="311"/>
        <v/>
      </c>
      <c r="Q776" s="11">
        <f t="shared" ca="1" si="321"/>
        <v>1</v>
      </c>
      <c r="R776" s="32">
        <f t="shared" ca="1" si="322"/>
        <v>2.118644361169836E-3</v>
      </c>
      <c r="S776" s="32">
        <v>4.9261881710737461E-4</v>
      </c>
      <c r="T776" s="32">
        <f t="shared" ca="1" si="312"/>
        <v>2.1448450026502739E-3</v>
      </c>
      <c r="U776" s="32">
        <f t="shared" si="313"/>
        <v>0.14084507042253522</v>
      </c>
      <c r="V776" s="32">
        <f t="shared" si="323"/>
        <v>1</v>
      </c>
      <c r="W776" s="8">
        <f t="shared" ca="1" si="314"/>
        <v>41813.126702254849</v>
      </c>
      <c r="X776" s="8">
        <f t="shared" ca="1" si="326"/>
        <v>233588688.20816264</v>
      </c>
      <c r="Y776" s="22">
        <f t="shared" ca="1" si="315"/>
        <v>0.31095258122834868</v>
      </c>
      <c r="Z776" s="8">
        <f t="shared" ca="1" si="324"/>
        <v>729247.30090109317</v>
      </c>
      <c r="AA776" s="12">
        <f t="shared" ca="1" si="325"/>
        <v>1.1428281613311717</v>
      </c>
      <c r="AB776" s="158">
        <f t="shared" si="327"/>
        <v>331600</v>
      </c>
      <c r="AC776" s="160">
        <f t="shared" si="328"/>
        <v>6.8400000000004629E-3</v>
      </c>
      <c r="AD776" s="162">
        <f t="shared" ca="1" si="329"/>
        <v>0.77782954548519934</v>
      </c>
      <c r="AE776" s="162">
        <f t="shared" ca="1" si="330"/>
        <v>0.69159025513023908</v>
      </c>
      <c r="AF776" s="85">
        <v>5.8730418323610139E-4</v>
      </c>
      <c r="AG776" s="85">
        <v>9.5641726536578181E-3</v>
      </c>
      <c r="AH776" s="85">
        <v>6.6399281033979404E-4</v>
      </c>
    </row>
    <row r="777" spans="1:34">
      <c r="A777" s="7">
        <f t="shared" si="307"/>
        <v>44684</v>
      </c>
      <c r="B777" s="8">
        <f t="shared" ca="1" si="316"/>
        <v>33002342.398055002</v>
      </c>
      <c r="C777" s="144">
        <f t="shared" si="308"/>
        <v>0</v>
      </c>
      <c r="D777" s="136"/>
      <c r="E777" s="136"/>
      <c r="F777" s="78">
        <f ca="1">IF(AD776&gt;1,0,IF(AE776&gt;=1,U$2,T$2))</f>
        <v>0.6</v>
      </c>
      <c r="G777" s="29">
        <f t="shared" ca="1" si="309"/>
        <v>102527.15746869189</v>
      </c>
      <c r="H777" s="8">
        <f t="shared" ca="1" si="317"/>
        <v>727942.8180277124</v>
      </c>
      <c r="I777" s="8">
        <f t="shared" ca="1" si="318"/>
        <v>234316631.02619031</v>
      </c>
      <c r="J777" s="8">
        <f t="shared" ca="1" si="319"/>
        <v>5705.4427927991674</v>
      </c>
      <c r="K777" s="12">
        <f t="shared" ca="1" si="320"/>
        <v>0.7773814530708717</v>
      </c>
      <c r="L777" s="48"/>
      <c r="M777" s="38">
        <f ca="1">IF(AND(I$2&gt;0,R770&lt;F770-0.02),0,IF(AND(N777&gt;=L$7,I$2&gt;0),0,IF(OR(AND(N777&gt;=C$1,N777&lt;D$1),N777&gt;=E$1),0,1)))</f>
        <v>0</v>
      </c>
      <c r="N777" s="185">
        <f t="shared" si="306"/>
        <v>44684</v>
      </c>
      <c r="O777" s="11">
        <f t="shared" ca="1" si="310"/>
        <v>0.68916656184173619</v>
      </c>
      <c r="P777" s="11" t="str">
        <f t="shared" si="311"/>
        <v/>
      </c>
      <c r="Q777" s="11">
        <f t="shared" ca="1" si="321"/>
        <v>1</v>
      </c>
      <c r="R777" s="32">
        <f t="shared" ca="1" si="322"/>
        <v>2.1036756323044269E-3</v>
      </c>
      <c r="S777" s="32">
        <v>4.9260903373744868E-4</v>
      </c>
      <c r="T777" s="32">
        <f t="shared" ca="1" si="312"/>
        <v>2.1410082883168012E-3</v>
      </c>
      <c r="U777" s="32">
        <f t="shared" si="313"/>
        <v>0.14084507042253522</v>
      </c>
      <c r="V777" s="32">
        <f t="shared" si="323"/>
        <v>1</v>
      </c>
      <c r="W777" s="8">
        <f t="shared" ca="1" si="314"/>
        <v>41715.154685714901</v>
      </c>
      <c r="X777" s="8">
        <f t="shared" ca="1" si="326"/>
        <v>233630403.36284834</v>
      </c>
      <c r="Y777" s="22">
        <f t="shared" ca="1" si="315"/>
        <v>0.31083343815826381</v>
      </c>
      <c r="Z777" s="8">
        <f t="shared" ca="1" si="324"/>
        <v>727942.8180277124</v>
      </c>
      <c r="AA777" s="12">
        <f t="shared" ca="1" si="325"/>
        <v>1.1428281613311717</v>
      </c>
      <c r="AB777" s="158">
        <f t="shared" si="327"/>
        <v>331900</v>
      </c>
      <c r="AC777" s="160">
        <f t="shared" si="328"/>
        <v>6.8100000000004633E-3</v>
      </c>
      <c r="AD777" s="162">
        <f t="shared" ca="1" si="329"/>
        <v>0.77753070777600763</v>
      </c>
      <c r="AE777" s="162">
        <f t="shared" ca="1" si="330"/>
        <v>0.69159025513023908</v>
      </c>
      <c r="AF777" s="85">
        <v>5.8727592474786732E-4</v>
      </c>
      <c r="AG777" s="85">
        <v>9.574776545272095E-3</v>
      </c>
      <c r="AH777" s="85">
        <v>6.6486813735081355E-4</v>
      </c>
    </row>
    <row r="778" spans="1:34">
      <c r="A778" s="7">
        <f t="shared" si="307"/>
        <v>44685</v>
      </c>
      <c r="B778" s="8">
        <f t="shared" ca="1" si="316"/>
        <v>33008035.448815875</v>
      </c>
      <c r="C778" s="144">
        <f t="shared" si="308"/>
        <v>0</v>
      </c>
      <c r="D778" s="136"/>
      <c r="E778" s="136"/>
      <c r="F778" s="78">
        <f ca="1">IF(AD777&gt;1,S$2,T$2)</f>
        <v>0.6</v>
      </c>
      <c r="G778" s="29">
        <f t="shared" ca="1" si="309"/>
        <v>102344.83433016956</v>
      </c>
      <c r="H778" s="8">
        <f t="shared" ca="1" si="317"/>
        <v>726648.32374420378</v>
      </c>
      <c r="I778" s="8">
        <f t="shared" ca="1" si="318"/>
        <v>234357051.68659252</v>
      </c>
      <c r="J778" s="8">
        <f t="shared" ca="1" si="319"/>
        <v>5693.0507608741264</v>
      </c>
      <c r="K778" s="12">
        <f t="shared" ca="1" si="320"/>
        <v>0.77708359539565952</v>
      </c>
      <c r="L778" s="48"/>
      <c r="M778" s="38">
        <f ca="1">IF(AND(I$2&gt;0,R771&lt;F771-0.04),0,IF(AND(N778&gt;=L$8,I$2&gt;0),0,IF(OR(AND(N778&gt;=C$1,N778&lt;D$1),N778&gt;=E$1),0,1)))</f>
        <v>0</v>
      </c>
      <c r="N778" s="185">
        <f t="shared" si="306"/>
        <v>44685</v>
      </c>
      <c r="O778" s="11">
        <f t="shared" ca="1" si="310"/>
        <v>0.68928544613703679</v>
      </c>
      <c r="P778" s="11" t="str">
        <f t="shared" si="311"/>
        <v/>
      </c>
      <c r="Q778" s="11">
        <f t="shared" ca="1" si="321"/>
        <v>1</v>
      </c>
      <c r="R778" s="32">
        <f t="shared" ca="1" si="322"/>
        <v>2.0887958361185941E-3</v>
      </c>
      <c r="S778" s="32">
        <v>4.9259925181192388E-4</v>
      </c>
      <c r="T778" s="32">
        <f t="shared" ca="1" si="312"/>
        <v>2.1372009521888348E-3</v>
      </c>
      <c r="U778" s="32">
        <f t="shared" si="313"/>
        <v>0.14084507042253522</v>
      </c>
      <c r="V778" s="32">
        <f t="shared" si="323"/>
        <v>1</v>
      </c>
      <c r="W778" s="8">
        <f t="shared" ca="1" si="314"/>
        <v>41617.960950064953</v>
      </c>
      <c r="X778" s="8">
        <f t="shared" ca="1" si="326"/>
        <v>233672021.32379842</v>
      </c>
      <c r="Y778" s="22">
        <f t="shared" ca="1" si="315"/>
        <v>0.31071455386296321</v>
      </c>
      <c r="Z778" s="8">
        <f t="shared" ca="1" si="324"/>
        <v>726648.32374420378</v>
      </c>
      <c r="AA778" s="12">
        <f t="shared" ca="1" si="325"/>
        <v>1.1428281613311717</v>
      </c>
      <c r="AB778" s="158">
        <f t="shared" si="327"/>
        <v>332200</v>
      </c>
      <c r="AC778" s="160">
        <f t="shared" si="328"/>
        <v>6.7800000000004636E-3</v>
      </c>
      <c r="AD778" s="162">
        <f t="shared" ca="1" si="329"/>
        <v>0.77723252423326561</v>
      </c>
      <c r="AE778" s="162">
        <f t="shared" ca="1" si="330"/>
        <v>0.69159025513023908</v>
      </c>
      <c r="AF778" s="85">
        <v>5.8724767331284878E-4</v>
      </c>
      <c r="AG778" s="85">
        <v>9.5841336145289901E-3</v>
      </c>
      <c r="AH778" s="85">
        <v>6.6568801696846754E-4</v>
      </c>
    </row>
    <row r="779" spans="1:34">
      <c r="A779" s="7">
        <f t="shared" si="307"/>
        <v>44686</v>
      </c>
      <c r="B779" s="8">
        <f t="shared" ca="1" si="316"/>
        <v>33013716.198232409</v>
      </c>
      <c r="C779" s="144">
        <f t="shared" si="308"/>
        <v>0</v>
      </c>
      <c r="D779" s="136"/>
      <c r="E779" s="136"/>
      <c r="F779" s="78">
        <f ca="1">IF(AD778&gt;1,0,IF(AE778&gt;=1,U$2,T$2))</f>
        <v>0.6</v>
      </c>
      <c r="G779" s="29">
        <f t="shared" ca="1" si="309"/>
        <v>102163.89910584828</v>
      </c>
      <c r="H779" s="8">
        <f t="shared" ca="1" si="317"/>
        <v>725363.68365152273</v>
      </c>
      <c r="I779" s="8">
        <f t="shared" ca="1" si="318"/>
        <v>234397385.0074499</v>
      </c>
      <c r="J779" s="8">
        <f t="shared" ca="1" si="319"/>
        <v>5680.749416532949</v>
      </c>
      <c r="K779" s="12">
        <f t="shared" ca="1" si="320"/>
        <v>0.77678638465740801</v>
      </c>
      <c r="L779" s="48"/>
      <c r="M779" s="38">
        <f ca="1">IF(AND(I$2&gt;0,R772&lt;F772-0.06),0,IF(AND(N779&gt;=L$9,I$2&gt;0),0,IF(OR(AND(N779&gt;=C$1,N779&lt;D$1),N779&gt;=E$1),0,1)))</f>
        <v>0</v>
      </c>
      <c r="N779" s="185">
        <f t="shared" si="306"/>
        <v>44686</v>
      </c>
      <c r="O779" s="11">
        <f t="shared" ca="1" si="310"/>
        <v>0.68940407355132327</v>
      </c>
      <c r="P779" s="11" t="str">
        <f t="shared" si="311"/>
        <v/>
      </c>
      <c r="Q779" s="11">
        <f t="shared" ca="1" si="321"/>
        <v>1</v>
      </c>
      <c r="R779" s="32">
        <f t="shared" ca="1" si="322"/>
        <v>2.0740039668105965E-3</v>
      </c>
      <c r="S779" s="32">
        <v>4.9258947133049523E-4</v>
      </c>
      <c r="T779" s="32">
        <f t="shared" ca="1" si="312"/>
        <v>2.1334225989750669E-3</v>
      </c>
      <c r="U779" s="32">
        <f t="shared" si="313"/>
        <v>0.14084507042253522</v>
      </c>
      <c r="V779" s="32">
        <f t="shared" si="323"/>
        <v>1</v>
      </c>
      <c r="W779" s="8">
        <f t="shared" ca="1" si="314"/>
        <v>41521.534907323621</v>
      </c>
      <c r="X779" s="8">
        <f t="shared" ca="1" si="326"/>
        <v>233713542.85870573</v>
      </c>
      <c r="Y779" s="22">
        <f t="shared" ca="1" si="315"/>
        <v>0.31059592644867673</v>
      </c>
      <c r="Z779" s="8">
        <f t="shared" ca="1" si="324"/>
        <v>725363.68365152273</v>
      </c>
      <c r="AA779" s="12">
        <f t="shared" ca="1" si="325"/>
        <v>1.1428281613311717</v>
      </c>
      <c r="AB779" s="158">
        <f t="shared" si="327"/>
        <v>332500</v>
      </c>
      <c r="AC779" s="160">
        <f t="shared" si="328"/>
        <v>6.750000000000464E-3</v>
      </c>
      <c r="AD779" s="162">
        <f t="shared" ca="1" si="329"/>
        <v>0.77693499002653377</v>
      </c>
      <c r="AE779" s="162">
        <f t="shared" ca="1" si="330"/>
        <v>0.69159025513023908</v>
      </c>
      <c r="AF779" s="85">
        <v>5.8721942892831739E-4</v>
      </c>
      <c r="AG779" s="85">
        <v>9.5921913730845198E-3</v>
      </c>
      <c r="AH779" s="85">
        <v>6.6644899734787718E-4</v>
      </c>
    </row>
    <row r="780" spans="1:34">
      <c r="A780" s="7">
        <f t="shared" si="307"/>
        <v>44687</v>
      </c>
      <c r="B780" s="8">
        <f t="shared" ca="1" si="316"/>
        <v>33019384.73579162</v>
      </c>
      <c r="C780" s="144">
        <f t="shared" si="308"/>
        <v>0</v>
      </c>
      <c r="D780" s="136"/>
      <c r="E780" s="136"/>
      <c r="F780" s="78">
        <f ca="1">IF(AD779&gt;1,S$2,T$2)</f>
        <v>0.6</v>
      </c>
      <c r="G780" s="29">
        <f t="shared" ca="1" si="309"/>
        <v>101984.33315698424</v>
      </c>
      <c r="H780" s="8">
        <f t="shared" ca="1" si="317"/>
        <v>724088.76541458804</v>
      </c>
      <c r="I780" s="8">
        <f t="shared" ca="1" si="318"/>
        <v>234437631.6241203</v>
      </c>
      <c r="J780" s="8">
        <f t="shared" ca="1" si="319"/>
        <v>5668.5375592097207</v>
      </c>
      <c r="K780" s="12">
        <f t="shared" ca="1" si="320"/>
        <v>0.77648981612169177</v>
      </c>
      <c r="L780" s="48"/>
      <c r="M780" s="39">
        <f ca="1">IF(AND(I$2&gt;0,R773&lt;F773-0.1),0,IF(AND(N780&gt;=L$10,I$2&gt;0),0,IF(OR(AND(N780&gt;=C$1,N780&lt;D$1),N780&gt;=E$1),0,1)))</f>
        <v>0</v>
      </c>
      <c r="N780" s="185">
        <f t="shared" si="306"/>
        <v>44687</v>
      </c>
      <c r="O780" s="11">
        <f t="shared" ca="1" si="310"/>
        <v>0.68952244595329504</v>
      </c>
      <c r="P780" s="11" t="str">
        <f t="shared" si="311"/>
        <v/>
      </c>
      <c r="Q780" s="11">
        <f t="shared" ca="1" si="321"/>
        <v>1</v>
      </c>
      <c r="R780" s="32">
        <f t="shared" ca="1" si="322"/>
        <v>2.0592990349007855E-3</v>
      </c>
      <c r="S780" s="32">
        <v>4.9257969229285796E-4</v>
      </c>
      <c r="T780" s="32">
        <f t="shared" ca="1" si="312"/>
        <v>2.1296728394546707E-3</v>
      </c>
      <c r="U780" s="32">
        <f t="shared" si="313"/>
        <v>0.14084507042253522</v>
      </c>
      <c r="V780" s="32">
        <f t="shared" si="323"/>
        <v>1</v>
      </c>
      <c r="W780" s="8">
        <f t="shared" ca="1" si="314"/>
        <v>41425.86612881397</v>
      </c>
      <c r="X780" s="8">
        <f t="shared" ca="1" si="326"/>
        <v>233754968.72483453</v>
      </c>
      <c r="Y780" s="22">
        <f t="shared" ca="1" si="315"/>
        <v>0.31047755404670496</v>
      </c>
      <c r="Z780" s="8">
        <f t="shared" ca="1" si="324"/>
        <v>724088.76541458804</v>
      </c>
      <c r="AA780" s="12">
        <f t="shared" ca="1" si="325"/>
        <v>1.1428281613311717</v>
      </c>
      <c r="AB780" s="158">
        <f t="shared" si="327"/>
        <v>332800</v>
      </c>
      <c r="AC780" s="160">
        <f t="shared" si="328"/>
        <v>6.7200000000004643E-3</v>
      </c>
      <c r="AD780" s="162">
        <f t="shared" ca="1" si="329"/>
        <v>0.77663810038954995</v>
      </c>
      <c r="AE780" s="162">
        <f t="shared" ca="1" si="330"/>
        <v>0.69159025513023908</v>
      </c>
      <c r="AF780" s="85">
        <v>5.8719119159154594E-4</v>
      </c>
      <c r="AG780" s="85">
        <v>9.5989002547309035E-3</v>
      </c>
      <c r="AH780" s="85">
        <v>6.6714750217119589E-4</v>
      </c>
    </row>
    <row r="781" spans="1:34">
      <c r="A781" s="7">
        <f t="shared" si="307"/>
        <v>44688</v>
      </c>
      <c r="B781" s="8">
        <f t="shared" ca="1" si="316"/>
        <v>33025041.149798788</v>
      </c>
      <c r="C781" s="144">
        <f t="shared" si="308"/>
        <v>0</v>
      </c>
      <c r="D781" s="136"/>
      <c r="E781" s="136"/>
      <c r="F781" s="78">
        <f ca="1">IF(AD780&gt;1,0,IF(AE780&gt;=1,U$2,T$2))</f>
        <v>0.6</v>
      </c>
      <c r="G781" s="29">
        <f t="shared" ca="1" si="309"/>
        <v>101806.1181319255</v>
      </c>
      <c r="H781" s="8">
        <f t="shared" ca="1" si="317"/>
        <v>722823.438736671</v>
      </c>
      <c r="I781" s="8">
        <f t="shared" ca="1" si="318"/>
        <v>234477792.16357118</v>
      </c>
      <c r="J781" s="8">
        <f t="shared" ca="1" si="319"/>
        <v>5656.4140071685752</v>
      </c>
      <c r="K781" s="12">
        <f t="shared" ca="1" si="320"/>
        <v>0.77619388511676246</v>
      </c>
      <c r="L781" s="48"/>
      <c r="M781" s="47">
        <f ca="1">IF(AND(I$2&gt;0,R774&lt;F774-0.12),0,IF(AND(N781&gt;=L$4,I$2&gt;0),0,IF(OR(AND(N781&gt;=C$1,N781&lt;D$1),N781&gt;=E$1),0,1)))</f>
        <v>0</v>
      </c>
      <c r="N781" s="185">
        <f t="shared" si="306"/>
        <v>44688</v>
      </c>
      <c r="O781" s="11">
        <f t="shared" ca="1" si="310"/>
        <v>0.68964056518697403</v>
      </c>
      <c r="P781" s="11" t="str">
        <f t="shared" si="311"/>
        <v/>
      </c>
      <c r="Q781" s="11">
        <f t="shared" ca="1" si="321"/>
        <v>1</v>
      </c>
      <c r="R781" s="32">
        <f t="shared" ca="1" si="322"/>
        <v>2.0446800669547552E-3</v>
      </c>
      <c r="S781" s="32">
        <v>4.9256991469870718E-4</v>
      </c>
      <c r="T781" s="32">
        <f t="shared" ca="1" si="312"/>
        <v>2.1259512904019734E-3</v>
      </c>
      <c r="U781" s="32">
        <f t="shared" si="313"/>
        <v>0.14084507042253522</v>
      </c>
      <c r="V781" s="32">
        <f t="shared" si="323"/>
        <v>1</v>
      </c>
      <c r="W781" s="8">
        <f t="shared" ca="1" si="314"/>
        <v>41330.944343354749</v>
      </c>
      <c r="X781" s="8">
        <f t="shared" ca="1" si="326"/>
        <v>233796299.66917789</v>
      </c>
      <c r="Y781" s="22">
        <f t="shared" ca="1" si="315"/>
        <v>0.31035943481302597</v>
      </c>
      <c r="Z781" s="8">
        <f t="shared" ca="1" si="324"/>
        <v>722823.438736671</v>
      </c>
      <c r="AA781" s="12">
        <f t="shared" ca="1" si="325"/>
        <v>1.1428281613311717</v>
      </c>
      <c r="AB781" s="158">
        <f t="shared" si="327"/>
        <v>333100</v>
      </c>
      <c r="AC781" s="160">
        <f t="shared" si="328"/>
        <v>6.6900000000004647E-3</v>
      </c>
      <c r="AD781" s="162">
        <f t="shared" ca="1" si="329"/>
        <v>0.77634185061922711</v>
      </c>
      <c r="AE781" s="162">
        <f t="shared" ca="1" si="330"/>
        <v>0.69159025513023908</v>
      </c>
      <c r="AF781" s="85">
        <v>5.871629612998093E-4</v>
      </c>
      <c r="AG781" s="85">
        <v>9.6042096003156763E-3</v>
      </c>
      <c r="AH781" s="85">
        <v>6.6777981131508637E-4</v>
      </c>
    </row>
    <row r="782" spans="1:34">
      <c r="A782" s="7">
        <f t="shared" si="307"/>
        <v>44689</v>
      </c>
      <c r="B782" s="8">
        <f t="shared" ca="1" si="316"/>
        <v>33030685.527396038</v>
      </c>
      <c r="C782" s="144">
        <f t="shared" si="308"/>
        <v>0</v>
      </c>
      <c r="D782" s="136"/>
      <c r="E782" s="136"/>
      <c r="F782" s="78">
        <f ca="1">IF(AD781&gt;1,0,IF(AE781&gt;=1,U$2,T$2))</f>
        <v>0.6</v>
      </c>
      <c r="G782" s="29">
        <f t="shared" ca="1" si="309"/>
        <v>101629.23596250406</v>
      </c>
      <c r="H782" s="8">
        <f t="shared" ca="1" si="317"/>
        <v>721567.57533377875</v>
      </c>
      <c r="I782" s="8">
        <f t="shared" ca="1" si="318"/>
        <v>234517867.24451163</v>
      </c>
      <c r="J782" s="8">
        <f t="shared" ca="1" si="319"/>
        <v>5644.3775972482372</v>
      </c>
      <c r="K782" s="12">
        <f t="shared" ca="1" si="320"/>
        <v>0.77589858703256498</v>
      </c>
      <c r="L782" s="48"/>
      <c r="M782" s="46">
        <f ca="1">IF(AND(I$2&gt;0,R775&lt;F775-0.12),0,IF(AND(N782&gt;=L$5,I$2&gt;0),0,IF(OR(AND(N782&gt;=C$1,N782&lt;D$1),N782&gt;=E$1),0,1)))</f>
        <v>0</v>
      </c>
      <c r="N782" s="185">
        <f t="shared" si="306"/>
        <v>44689</v>
      </c>
      <c r="O782" s="11">
        <f t="shared" ca="1" si="310"/>
        <v>0.68975843307209306</v>
      </c>
      <c r="P782" s="11" t="str">
        <f t="shared" si="311"/>
        <v/>
      </c>
      <c r="Q782" s="11">
        <f t="shared" ca="1" si="321"/>
        <v>1</v>
      </c>
      <c r="R782" s="32">
        <f t="shared" ca="1" si="322"/>
        <v>2.0301461053099106E-3</v>
      </c>
      <c r="S782" s="32">
        <v>4.9256013854773813E-4</v>
      </c>
      <c r="T782" s="32">
        <f t="shared" ca="1" si="312"/>
        <v>2.1222575745111138E-3</v>
      </c>
      <c r="U782" s="32">
        <f t="shared" si="313"/>
        <v>0.14084507042253522</v>
      </c>
      <c r="V782" s="32">
        <f t="shared" si="323"/>
        <v>1</v>
      </c>
      <c r="W782" s="8">
        <f t="shared" ca="1" si="314"/>
        <v>41236.759435443484</v>
      </c>
      <c r="X782" s="8">
        <f t="shared" ca="1" si="326"/>
        <v>233837536.42861333</v>
      </c>
      <c r="Y782" s="22">
        <f t="shared" ca="1" si="315"/>
        <v>0.31024156692790694</v>
      </c>
      <c r="Z782" s="8">
        <f t="shared" ca="1" si="324"/>
        <v>721567.57533377875</v>
      </c>
      <c r="AA782" s="12">
        <f t="shared" ca="1" si="325"/>
        <v>1.1428281613311717</v>
      </c>
      <c r="AB782" s="158">
        <f t="shared" si="327"/>
        <v>333400</v>
      </c>
      <c r="AC782" s="160">
        <f t="shared" si="328"/>
        <v>6.660000000000465E-3</v>
      </c>
      <c r="AD782" s="162">
        <f t="shared" ca="1" si="329"/>
        <v>0.77604623607466372</v>
      </c>
      <c r="AE782" s="162">
        <f t="shared" ca="1" si="330"/>
        <v>0.69159025513023908</v>
      </c>
      <c r="AF782" s="85">
        <v>5.8713473805038308E-4</v>
      </c>
      <c r="AG782" s="85">
        <v>9.6080676343324439E-3</v>
      </c>
      <c r="AH782" s="85">
        <v>6.6834205587708903E-4</v>
      </c>
    </row>
    <row r="783" spans="1:34">
      <c r="A783" s="7">
        <f t="shared" si="307"/>
        <v>44690</v>
      </c>
      <c r="B783" s="8">
        <f t="shared" ca="1" si="316"/>
        <v>33036317.954580646</v>
      </c>
      <c r="C783" s="144">
        <f t="shared" si="308"/>
        <v>0</v>
      </c>
      <c r="D783" s="136"/>
      <c r="E783" s="136"/>
      <c r="F783" s="78">
        <f ca="1">IF(AD782&gt;1,S$2,T$2)</f>
        <v>0.6</v>
      </c>
      <c r="G783" s="29">
        <f t="shared" ca="1" si="309"/>
        <v>101453.66886042946</v>
      </c>
      <c r="H783" s="8">
        <f t="shared" ca="1" si="317"/>
        <v>720321.04890904913</v>
      </c>
      <c r="I783" s="8">
        <f t="shared" ca="1" si="318"/>
        <v>234557857.47752234</v>
      </c>
      <c r="J783" s="8">
        <f t="shared" ca="1" si="319"/>
        <v>5632.4271846075744</v>
      </c>
      <c r="K783" s="12">
        <f t="shared" ca="1" si="320"/>
        <v>0.7756039173197673</v>
      </c>
      <c r="L783" s="48"/>
      <c r="M783" s="38">
        <f ca="1">IF(AND(I$2&gt;0,R776&lt;F776),0,IF(AND(N783&gt;=L$6,I$2&gt;0),0,IF(OR(AND(N783&gt;=C$1,N783&lt;D$1),N783&gt;=E$1),0,1)))</f>
        <v>0</v>
      </c>
      <c r="N783" s="185">
        <f t="shared" si="306"/>
        <v>44690</v>
      </c>
      <c r="O783" s="11">
        <f t="shared" ca="1" si="310"/>
        <v>0.6898760514044775</v>
      </c>
      <c r="P783" s="11" t="str">
        <f t="shared" si="311"/>
        <v/>
      </c>
      <c r="Q783" s="11">
        <f t="shared" ca="1" si="321"/>
        <v>1</v>
      </c>
      <c r="R783" s="32">
        <f t="shared" ca="1" si="322"/>
        <v>2.0156962078054976E-3</v>
      </c>
      <c r="S783" s="32">
        <v>4.9255036383964636E-4</v>
      </c>
      <c r="T783" s="32">
        <f t="shared" ca="1" si="312"/>
        <v>2.1185913203207326E-3</v>
      </c>
      <c r="U783" s="32">
        <f t="shared" si="313"/>
        <v>0.14084507042253522</v>
      </c>
      <c r="V783" s="32">
        <f t="shared" si="323"/>
        <v>1</v>
      </c>
      <c r="W783" s="8">
        <f t="shared" ca="1" si="314"/>
        <v>41143.30144343232</v>
      </c>
      <c r="X783" s="8">
        <f t="shared" ca="1" si="326"/>
        <v>233878679.73005676</v>
      </c>
      <c r="Y783" s="22">
        <f t="shared" ca="1" si="315"/>
        <v>0.3101239485955225</v>
      </c>
      <c r="Z783" s="8">
        <f t="shared" ca="1" si="324"/>
        <v>720321.04890904913</v>
      </c>
      <c r="AA783" s="12">
        <f t="shared" ca="1" si="325"/>
        <v>1.1428281613311717</v>
      </c>
      <c r="AB783" s="158">
        <f t="shared" si="327"/>
        <v>333700</v>
      </c>
      <c r="AC783" s="160">
        <f t="shared" si="328"/>
        <v>6.6300000000004654E-3</v>
      </c>
      <c r="AD783" s="162">
        <f t="shared" ca="1" si="329"/>
        <v>0.77575125217616614</v>
      </c>
      <c r="AE783" s="162">
        <f t="shared" ca="1" si="330"/>
        <v>0.69159025513023908</v>
      </c>
      <c r="AF783" s="85">
        <v>5.8710652184054495E-4</v>
      </c>
      <c r="AG783" s="85">
        <v>9.6104214510298706E-3</v>
      </c>
      <c r="AH783" s="85">
        <v>6.6883021304619042E-4</v>
      </c>
    </row>
    <row r="784" spans="1:34">
      <c r="A784" s="7">
        <f t="shared" si="307"/>
        <v>44691</v>
      </c>
      <c r="B784" s="8">
        <f t="shared" ca="1" si="316"/>
        <v>33041938.516223118</v>
      </c>
      <c r="C784" s="144">
        <f t="shared" si="308"/>
        <v>0</v>
      </c>
      <c r="D784" s="136"/>
      <c r="E784" s="136"/>
      <c r="F784" s="78">
        <f ca="1">IF(AD783&gt;1,0,IF(AE783&gt;=1,U$2,T$2))</f>
        <v>0.6</v>
      </c>
      <c r="G784" s="29">
        <f t="shared" ca="1" si="309"/>
        <v>101279.39931368589</v>
      </c>
      <c r="H784" s="8">
        <f t="shared" ca="1" si="317"/>
        <v>719083.73512716976</v>
      </c>
      <c r="I784" s="8">
        <f t="shared" ca="1" si="318"/>
        <v>234597763.46518388</v>
      </c>
      <c r="J784" s="8">
        <f t="shared" ca="1" si="319"/>
        <v>5620.5616424722557</v>
      </c>
      <c r="K784" s="12">
        <f t="shared" ca="1" si="320"/>
        <v>0.77530987148880626</v>
      </c>
      <c r="L784" s="48"/>
      <c r="M784" s="38">
        <f ca="1">IF(AND(I$2&gt;0,R777&lt;F777-0.02),0,IF(AND(N784&gt;=L$7,I$2&gt;0),0,IF(OR(AND(N784&gt;=C$1,N784&lt;D$1),N784&gt;=E$1),0,1)))</f>
        <v>0</v>
      </c>
      <c r="N784" s="185">
        <f t="shared" si="306"/>
        <v>44691</v>
      </c>
      <c r="O784" s="11">
        <f t="shared" ca="1" si="310"/>
        <v>0.68999342195642321</v>
      </c>
      <c r="P784" s="11" t="str">
        <f t="shared" si="311"/>
        <v/>
      </c>
      <c r="Q784" s="11">
        <f t="shared" ca="1" si="321"/>
        <v>1</v>
      </c>
      <c r="R784" s="32">
        <f t="shared" ca="1" si="322"/>
        <v>2.0013294475160898E-3</v>
      </c>
      <c r="S784" s="32">
        <v>4.9254059057412722E-4</v>
      </c>
      <c r="T784" s="32">
        <f t="shared" ca="1" si="312"/>
        <v>2.1149521621387345E-3</v>
      </c>
      <c r="U784" s="32">
        <f t="shared" si="313"/>
        <v>0.14084507042253522</v>
      </c>
      <c r="V784" s="32">
        <f t="shared" si="323"/>
        <v>1</v>
      </c>
      <c r="W784" s="8">
        <f t="shared" ca="1" si="314"/>
        <v>41050.560557698671</v>
      </c>
      <c r="X784" s="8">
        <f t="shared" ca="1" si="326"/>
        <v>233919730.29061446</v>
      </c>
      <c r="Y784" s="22">
        <f t="shared" ca="1" si="315"/>
        <v>0.31000657804357679</v>
      </c>
      <c r="Z784" s="8">
        <f t="shared" ca="1" si="324"/>
        <v>719083.73512716976</v>
      </c>
      <c r="AA784" s="12">
        <f t="shared" ca="1" si="325"/>
        <v>1.1428281613311717</v>
      </c>
      <c r="AB784" s="158">
        <f t="shared" si="327"/>
        <v>334000</v>
      </c>
      <c r="AC784" s="160">
        <f t="shared" si="328"/>
        <v>6.6000000000004657E-3</v>
      </c>
      <c r="AD784" s="162">
        <f t="shared" ca="1" si="329"/>
        <v>0.77545689440428678</v>
      </c>
      <c r="AE784" s="162">
        <f t="shared" ca="1" si="330"/>
        <v>0.69159025513023908</v>
      </c>
      <c r="AF784" s="85">
        <v>5.8707831266757368E-4</v>
      </c>
      <c r="AG784" s="85">
        <v>9.6112170005664584E-3</v>
      </c>
      <c r="AH784" s="85">
        <v>6.6924010081038791E-4</v>
      </c>
    </row>
    <row r="785" spans="1:34">
      <c r="A785" s="7">
        <f t="shared" si="307"/>
        <v>44692</v>
      </c>
      <c r="B785" s="8">
        <f t="shared" ca="1" si="316"/>
        <v>33047547.296085</v>
      </c>
      <c r="C785" s="144">
        <f t="shared" si="308"/>
        <v>0</v>
      </c>
      <c r="D785" s="136"/>
      <c r="E785" s="136"/>
      <c r="F785" s="78">
        <f ca="1">IF(AD784&gt;1,S$2,T$2)</f>
        <v>0.6</v>
      </c>
      <c r="G785" s="29">
        <f t="shared" ca="1" si="309"/>
        <v>101106.41008293493</v>
      </c>
      <c r="H785" s="8">
        <f t="shared" ca="1" si="317"/>
        <v>717855.51158883795</v>
      </c>
      <c r="I785" s="8">
        <f t="shared" ca="1" si="318"/>
        <v>234637585.80220324</v>
      </c>
      <c r="J785" s="8">
        <f t="shared" ca="1" si="319"/>
        <v>5608.7798618826637</v>
      </c>
      <c r="K785" s="12">
        <f t="shared" ca="1" si="320"/>
        <v>0.77501644510894196</v>
      </c>
      <c r="L785" s="48"/>
      <c r="M785" s="38">
        <f ca="1">IF(AND(I$2&gt;0,R778&lt;F778-0.04),0,IF(AND(N785&gt;=L$8,I$2&gt;0),0,IF(OR(AND(N785&gt;=C$1,N785&lt;D$1),N785&gt;=E$1),0,1)))</f>
        <v>0</v>
      </c>
      <c r="N785" s="185">
        <f t="shared" si="306"/>
        <v>44692</v>
      </c>
      <c r="O785" s="11">
        <f t="shared" ca="1" si="310"/>
        <v>0.69011054647706838</v>
      </c>
      <c r="P785" s="11" t="str">
        <f t="shared" si="311"/>
        <v/>
      </c>
      <c r="Q785" s="11">
        <f t="shared" ca="1" si="321"/>
        <v>1</v>
      </c>
      <c r="R785" s="32">
        <f t="shared" ca="1" si="322"/>
        <v>1.987044912488572E-3</v>
      </c>
      <c r="S785" s="32">
        <v>4.9253081875087626E-4</v>
      </c>
      <c r="T785" s="32">
        <f t="shared" ca="1" si="312"/>
        <v>2.1113397399671703E-3</v>
      </c>
      <c r="U785" s="32">
        <f t="shared" si="313"/>
        <v>0.14084507042253522</v>
      </c>
      <c r="V785" s="32">
        <f t="shared" si="323"/>
        <v>1</v>
      </c>
      <c r="W785" s="8">
        <f t="shared" ca="1" si="314"/>
        <v>40958.52711881142</v>
      </c>
      <c r="X785" s="8">
        <f t="shared" ca="1" si="326"/>
        <v>233960688.81773326</v>
      </c>
      <c r="Y785" s="22">
        <f t="shared" ca="1" si="315"/>
        <v>0.30988945352293162</v>
      </c>
      <c r="Z785" s="8">
        <f t="shared" ca="1" si="324"/>
        <v>717855.51158883795</v>
      </c>
      <c r="AA785" s="12">
        <f t="shared" ca="1" si="325"/>
        <v>1.1428281613311717</v>
      </c>
      <c r="AB785" s="158">
        <f t="shared" si="327"/>
        <v>334300</v>
      </c>
      <c r="AC785" s="160">
        <f t="shared" si="328"/>
        <v>6.5700000000004661E-3</v>
      </c>
      <c r="AD785" s="162">
        <f t="shared" ca="1" si="329"/>
        <v>0.77516315829887406</v>
      </c>
      <c r="AE785" s="162">
        <f t="shared" ca="1" si="330"/>
        <v>0.69159025513023908</v>
      </c>
      <c r="AF785" s="85">
        <v>5.8705011052874966E-4</v>
      </c>
      <c r="AG785" s="85">
        <v>9.6103990751920283E-3</v>
      </c>
      <c r="AH785" s="85">
        <v>6.6956737249632852E-4</v>
      </c>
    </row>
    <row r="786" spans="1:34">
      <c r="A786" s="7">
        <f t="shared" si="307"/>
        <v>44693</v>
      </c>
      <c r="B786" s="8">
        <f t="shared" ca="1" si="316"/>
        <v>33053144.376836441</v>
      </c>
      <c r="C786" s="144">
        <f t="shared" si="308"/>
        <v>0</v>
      </c>
      <c r="D786" s="136"/>
      <c r="E786" s="136"/>
      <c r="F786" s="78">
        <f ca="1">IF(AD785&gt;1,0,IF(AE785&gt;=1,U$2,T$2))</f>
        <v>0.6</v>
      </c>
      <c r="G786" s="29">
        <f t="shared" ca="1" si="309"/>
        <v>100934.6841979257</v>
      </c>
      <c r="H786" s="8">
        <f t="shared" ca="1" si="317"/>
        <v>716636.25780527247</v>
      </c>
      <c r="I786" s="8">
        <f t="shared" ca="1" si="318"/>
        <v>234677325.07553849</v>
      </c>
      <c r="J786" s="8">
        <f t="shared" ca="1" si="319"/>
        <v>5597.0807514430799</v>
      </c>
      <c r="K786" s="12">
        <f t="shared" ca="1" si="320"/>
        <v>0.77472363380732912</v>
      </c>
      <c r="L786" s="48"/>
      <c r="M786" s="38">
        <f ca="1">IF(AND(I$2&gt;0,R779&lt;F779-0.06),0,IF(AND(N786&gt;=L$9,I$2&gt;0),0,IF(OR(AND(N786&gt;=C$1,N786&lt;D$1),N786&gt;=E$1),0,1)))</f>
        <v>0</v>
      </c>
      <c r="N786" s="185">
        <f t="shared" si="306"/>
        <v>44693</v>
      </c>
      <c r="O786" s="11">
        <f t="shared" ca="1" si="310"/>
        <v>0.69022742669276027</v>
      </c>
      <c r="P786" s="11" t="str">
        <f t="shared" si="311"/>
        <v/>
      </c>
      <c r="Q786" s="11">
        <f t="shared" ca="1" si="321"/>
        <v>1</v>
      </c>
      <c r="R786" s="32">
        <f t="shared" ca="1" si="322"/>
        <v>1.9728417054826097E-3</v>
      </c>
      <c r="S786" s="32">
        <v>4.9252104836958925E-4</v>
      </c>
      <c r="T786" s="32">
        <f t="shared" ca="1" si="312"/>
        <v>2.1077536994272721E-3</v>
      </c>
      <c r="U786" s="32">
        <f t="shared" si="313"/>
        <v>0.14084507042253522</v>
      </c>
      <c r="V786" s="32">
        <f t="shared" si="323"/>
        <v>1</v>
      </c>
      <c r="W786" s="8">
        <f t="shared" ca="1" si="314"/>
        <v>40867.191615694348</v>
      </c>
      <c r="X786" s="8">
        <f t="shared" ca="1" si="326"/>
        <v>234001556.00934896</v>
      </c>
      <c r="Y786" s="22">
        <f t="shared" ca="1" si="315"/>
        <v>0.30977257330723973</v>
      </c>
      <c r="Z786" s="8">
        <f t="shared" ca="1" si="324"/>
        <v>716636.25780527247</v>
      </c>
      <c r="AA786" s="12">
        <f t="shared" ca="1" si="325"/>
        <v>1.1428281613311717</v>
      </c>
      <c r="AB786" s="158">
        <f t="shared" si="327"/>
        <v>334600</v>
      </c>
      <c r="AC786" s="160">
        <f t="shared" si="328"/>
        <v>6.5400000000004664E-3</v>
      </c>
      <c r="AD786" s="162">
        <f t="shared" ca="1" si="329"/>
        <v>0.7748700394581356</v>
      </c>
      <c r="AE786" s="162">
        <f t="shared" ca="1" si="330"/>
        <v>0.69159025513023908</v>
      </c>
      <c r="AF786" s="85">
        <v>5.8702191542135478E-4</v>
      </c>
      <c r="AG786" s="85">
        <v>9.6079112954565588E-3</v>
      </c>
      <c r="AH786" s="85">
        <v>6.6980751113595454E-4</v>
      </c>
    </row>
    <row r="787" spans="1:34">
      <c r="A787" s="7">
        <f t="shared" si="307"/>
        <v>44694</v>
      </c>
      <c r="B787" s="8">
        <f t="shared" ca="1" si="316"/>
        <v>33058729.840073515</v>
      </c>
      <c r="C787" s="144">
        <f t="shared" si="308"/>
        <v>0</v>
      </c>
      <c r="D787" s="136"/>
      <c r="E787" s="136"/>
      <c r="F787" s="78">
        <f ca="1">IF(AD786&gt;1,S$2,T$2)</f>
        <v>0.6</v>
      </c>
      <c r="G787" s="29">
        <f t="shared" ca="1" si="309"/>
        <v>100764.2049539143</v>
      </c>
      <c r="H787" s="8">
        <f t="shared" ca="1" si="317"/>
        <v>715425.85517279152</v>
      </c>
      <c r="I787" s="8">
        <f t="shared" ca="1" si="318"/>
        <v>234716981.86452171</v>
      </c>
      <c r="J787" s="8">
        <f t="shared" ca="1" si="319"/>
        <v>5585.4632370723011</v>
      </c>
      <c r="K787" s="12">
        <f t="shared" ca="1" si="320"/>
        <v>0.77443143326809927</v>
      </c>
      <c r="L787" s="48"/>
      <c r="M787" s="39">
        <f ca="1">IF(AND(I$2&gt;0,R780&lt;F780-0.1),0,IF(AND(N787&gt;=L$10,I$2&gt;0),0,IF(OR(AND(N787&gt;=C$1,N787&lt;D$1),N787&gt;=E$1),0,1)))</f>
        <v>0</v>
      </c>
      <c r="N787" s="185">
        <f t="shared" si="306"/>
        <v>44694</v>
      </c>
      <c r="O787" s="11">
        <f t="shared" ca="1" si="310"/>
        <v>0.69034406430741679</v>
      </c>
      <c r="P787" s="11" t="str">
        <f t="shared" si="311"/>
        <v/>
      </c>
      <c r="Q787" s="11">
        <f t="shared" ca="1" si="321"/>
        <v>1</v>
      </c>
      <c r="R787" s="32">
        <f t="shared" ca="1" si="322"/>
        <v>1.9587189437146289E-3</v>
      </c>
      <c r="S787" s="32">
        <v>4.9251127942996176E-4</v>
      </c>
      <c r="T787" s="32">
        <f t="shared" ca="1" si="312"/>
        <v>2.1041936916846807E-3</v>
      </c>
      <c r="U787" s="32">
        <f t="shared" si="313"/>
        <v>0.14084507042253522</v>
      </c>
      <c r="V787" s="32">
        <f t="shared" si="323"/>
        <v>1</v>
      </c>
      <c r="W787" s="8">
        <f t="shared" ca="1" si="314"/>
        <v>40776.544683787863</v>
      </c>
      <c r="X787" s="8">
        <f t="shared" ca="1" si="326"/>
        <v>234042332.55403274</v>
      </c>
      <c r="Y787" s="22">
        <f t="shared" ca="1" si="315"/>
        <v>0.30965593569258321</v>
      </c>
      <c r="Z787" s="8">
        <f t="shared" ca="1" si="324"/>
        <v>715425.85517279152</v>
      </c>
      <c r="AA787" s="12">
        <f t="shared" ca="1" si="325"/>
        <v>1.1428281613311717</v>
      </c>
      <c r="AB787" s="158">
        <f t="shared" si="327"/>
        <v>334900</v>
      </c>
      <c r="AC787" s="160">
        <f t="shared" si="328"/>
        <v>6.5100000000004668E-3</v>
      </c>
      <c r="AD787" s="162">
        <f t="shared" ca="1" si="329"/>
        <v>0.77457753353771419</v>
      </c>
      <c r="AE787" s="162">
        <f t="shared" ca="1" si="330"/>
        <v>0.69159025513023908</v>
      </c>
      <c r="AF787" s="85">
        <v>5.8699372734267216E-4</v>
      </c>
      <c r="AG787" s="85">
        <v>9.6050466595686366E-3</v>
      </c>
      <c r="AH787" s="85">
        <v>6.7002650998454157E-4</v>
      </c>
    </row>
    <row r="788" spans="1:34">
      <c r="A788" s="7">
        <f t="shared" si="307"/>
        <v>44695</v>
      </c>
      <c r="B788" s="8">
        <f t="shared" ca="1" si="316"/>
        <v>33064303.766335271</v>
      </c>
      <c r="C788" s="144">
        <f t="shared" si="308"/>
        <v>0</v>
      </c>
      <c r="D788" s="136"/>
      <c r="E788" s="136"/>
      <c r="F788" s="78">
        <f ca="1">IF(AD787&gt;1,0,IF(AE787&gt;=1,U$2,T$2))</f>
        <v>0.6</v>
      </c>
      <c r="G788" s="29">
        <f t="shared" ca="1" si="309"/>
        <v>100594.95590809429</v>
      </c>
      <c r="H788" s="8">
        <f t="shared" ca="1" si="317"/>
        <v>714224.18694746937</v>
      </c>
      <c r="I788" s="8">
        <f t="shared" ca="1" si="318"/>
        <v>234756556.74098018</v>
      </c>
      <c r="J788" s="8">
        <f t="shared" ca="1" si="319"/>
        <v>5573.9262617557406</v>
      </c>
      <c r="K788" s="12">
        <f t="shared" ca="1" si="320"/>
        <v>0.77413983923145802</v>
      </c>
      <c r="L788" s="48"/>
      <c r="M788" s="47">
        <f ca="1">IF(AND(I$2&gt;0,R781&lt;F781-0.12),0,IF(AND(N788&gt;=L$4,I$2&gt;0),0,IF(OR(AND(N788&gt;=C$1,N788&lt;D$1),N788&gt;=E$1),0,1)))</f>
        <v>0</v>
      </c>
      <c r="N788" s="185">
        <f t="shared" si="306"/>
        <v>44695</v>
      </c>
      <c r="O788" s="11">
        <f t="shared" ca="1" si="310"/>
        <v>0.69046046100288283</v>
      </c>
      <c r="P788" s="11" t="str">
        <f t="shared" si="311"/>
        <v/>
      </c>
      <c r="Q788" s="11">
        <f t="shared" ca="1" si="321"/>
        <v>1</v>
      </c>
      <c r="R788" s="32">
        <f t="shared" ca="1" si="322"/>
        <v>1.9446757586053041E-3</v>
      </c>
      <c r="S788" s="32">
        <v>4.9250151193168965E-4</v>
      </c>
      <c r="T788" s="32">
        <f t="shared" ca="1" si="312"/>
        <v>2.1006593733749099E-3</v>
      </c>
      <c r="U788" s="32">
        <f t="shared" si="313"/>
        <v>0.14084507042253522</v>
      </c>
      <c r="V788" s="32">
        <f t="shared" si="323"/>
        <v>1</v>
      </c>
      <c r="W788" s="8">
        <f t="shared" ca="1" si="314"/>
        <v>40686.577103210038</v>
      </c>
      <c r="X788" s="8">
        <f t="shared" ca="1" si="326"/>
        <v>234083019.13113594</v>
      </c>
      <c r="Y788" s="22">
        <f t="shared" ca="1" si="315"/>
        <v>0.30953953899711717</v>
      </c>
      <c r="Z788" s="8">
        <f t="shared" ca="1" si="324"/>
        <v>714224.18694746937</v>
      </c>
      <c r="AA788" s="12">
        <f t="shared" ca="1" si="325"/>
        <v>1.1428281613311717</v>
      </c>
      <c r="AB788" s="158">
        <f t="shared" si="327"/>
        <v>335200</v>
      </c>
      <c r="AC788" s="160">
        <f t="shared" si="328"/>
        <v>6.4800000000004672E-3</v>
      </c>
      <c r="AD788" s="162">
        <f t="shared" ca="1" si="329"/>
        <v>0.77428563624977864</v>
      </c>
      <c r="AE788" s="162">
        <f t="shared" ca="1" si="330"/>
        <v>0.69159025513023908</v>
      </c>
      <c r="AF788" s="85">
        <v>5.869655462899865E-4</v>
      </c>
      <c r="AG788" s="85">
        <v>9.6018259920851983E-3</v>
      </c>
      <c r="AH788" s="85">
        <v>6.7022496168428806E-4</v>
      </c>
    </row>
    <row r="789" spans="1:34">
      <c r="A789" s="7">
        <f t="shared" si="307"/>
        <v>44696</v>
      </c>
      <c r="B789" s="8">
        <f t="shared" ca="1" si="316"/>
        <v>33069866.235120572</v>
      </c>
      <c r="C789" s="144">
        <f t="shared" si="308"/>
        <v>0</v>
      </c>
      <c r="D789" s="136"/>
      <c r="E789" s="136"/>
      <c r="F789" s="78">
        <f ca="1">IF(AD788&gt;1,0,IF(AE788&gt;=1,U$2,T$2))</f>
        <v>0.6</v>
      </c>
      <c r="G789" s="29">
        <f t="shared" ca="1" si="309"/>
        <v>100426.92087603988</v>
      </c>
      <c r="H789" s="8">
        <f t="shared" ca="1" si="317"/>
        <v>713031.13821988308</v>
      </c>
      <c r="I789" s="8">
        <f t="shared" ca="1" si="318"/>
        <v>234796050.2693558</v>
      </c>
      <c r="J789" s="8">
        <f t="shared" ca="1" si="319"/>
        <v>5562.4687852991219</v>
      </c>
      <c r="K789" s="12">
        <f t="shared" ca="1" si="320"/>
        <v>0.77384884749279292</v>
      </c>
      <c r="L789" s="48"/>
      <c r="M789" s="46">
        <f ca="1">IF(AND(I$2&gt;0,R782&lt;F782-0.12),0,IF(AND(N789&gt;=L$5,I$2&gt;0),0,IF(OR(AND(N789&gt;=C$1,N789&lt;D$1),N789&gt;=E$1),0,1)))</f>
        <v>0</v>
      </c>
      <c r="N789" s="185">
        <f t="shared" si="306"/>
        <v>44696</v>
      </c>
      <c r="O789" s="11">
        <f t="shared" ca="1" si="310"/>
        <v>0.69057661843928175</v>
      </c>
      <c r="P789" s="11" t="str">
        <f t="shared" si="311"/>
        <v/>
      </c>
      <c r="Q789" s="11">
        <f t="shared" ca="1" si="321"/>
        <v>1</v>
      </c>
      <c r="R789" s="32">
        <f t="shared" ca="1" si="322"/>
        <v>1.9307112955305639E-3</v>
      </c>
      <c r="S789" s="32">
        <v>4.9249174587446892E-4</v>
      </c>
      <c r="T789" s="32">
        <f t="shared" ca="1" si="312"/>
        <v>2.0971504065290681E-3</v>
      </c>
      <c r="U789" s="32">
        <f t="shared" si="313"/>
        <v>0.14084507042253522</v>
      </c>
      <c r="V789" s="32">
        <f t="shared" si="323"/>
        <v>1</v>
      </c>
      <c r="W789" s="8">
        <f t="shared" ca="1" si="314"/>
        <v>40597.27979691857</v>
      </c>
      <c r="X789" s="8">
        <f t="shared" ca="1" si="326"/>
        <v>234123616.41093287</v>
      </c>
      <c r="Y789" s="22">
        <f t="shared" ca="1" si="315"/>
        <v>0.30942338156071825</v>
      </c>
      <c r="Z789" s="8">
        <f t="shared" ca="1" si="324"/>
        <v>713031.13821988308</v>
      </c>
      <c r="AA789" s="12">
        <f t="shared" ca="1" si="325"/>
        <v>1.1428281613311717</v>
      </c>
      <c r="AB789" s="158">
        <f t="shared" si="327"/>
        <v>335500</v>
      </c>
      <c r="AC789" s="160">
        <f t="shared" si="328"/>
        <v>6.4500000000004675E-3</v>
      </c>
      <c r="AD789" s="162">
        <f t="shared" ca="1" si="329"/>
        <v>0.77399434336212547</v>
      </c>
      <c r="AE789" s="162">
        <f t="shared" ca="1" si="330"/>
        <v>0.69159025513023908</v>
      </c>
      <c r="AF789" s="85">
        <v>5.8693737226058406E-4</v>
      </c>
      <c r="AG789" s="85">
        <v>9.5982672771905229E-3</v>
      </c>
      <c r="AH789" s="85">
        <v>6.7040353480071334E-4</v>
      </c>
    </row>
    <row r="790" spans="1:34">
      <c r="A790" s="7">
        <f t="shared" si="307"/>
        <v>44697</v>
      </c>
      <c r="B790" s="8">
        <f t="shared" ca="1" si="316"/>
        <v>33075417.324904654</v>
      </c>
      <c r="C790" s="144">
        <f t="shared" si="308"/>
        <v>0</v>
      </c>
      <c r="D790" s="136"/>
      <c r="E790" s="136"/>
      <c r="F790" s="78">
        <f ca="1">IF(AD789&gt;1,S$2,T$2)</f>
        <v>0.6</v>
      </c>
      <c r="G790" s="29">
        <f t="shared" ca="1" si="309"/>
        <v>100260.08392816331</v>
      </c>
      <c r="H790" s="8">
        <f t="shared" ca="1" si="317"/>
        <v>711846.59588995948</v>
      </c>
      <c r="I790" s="8">
        <f t="shared" ca="1" si="318"/>
        <v>234835463.00682279</v>
      </c>
      <c r="J790" s="8">
        <f t="shared" ca="1" si="319"/>
        <v>5551.0897840838124</v>
      </c>
      <c r="K790" s="12">
        <f t="shared" ca="1" si="320"/>
        <v>0.77355845390179567</v>
      </c>
      <c r="L790" s="48"/>
      <c r="M790" s="38">
        <f ca="1">IF(AND(I$2&gt;0,R783&lt;F783),0,IF(AND(N790&gt;=L$6,I$2&gt;0),0,IF(OR(AND(N790&gt;=C$1,N790&lt;D$1),N790&gt;=E$1),0,1)))</f>
        <v>0</v>
      </c>
      <c r="N790" s="185">
        <f t="shared" si="306"/>
        <v>44697</v>
      </c>
      <c r="O790" s="11">
        <f t="shared" ca="1" si="310"/>
        <v>0.69069253825536114</v>
      </c>
      <c r="P790" s="11" t="str">
        <f t="shared" si="311"/>
        <v/>
      </c>
      <c r="Q790" s="11">
        <f t="shared" ca="1" si="321"/>
        <v>1</v>
      </c>
      <c r="R790" s="32">
        <f t="shared" ca="1" si="322"/>
        <v>1.9168247135761029E-3</v>
      </c>
      <c r="S790" s="32">
        <v>4.9248198125799556E-4</v>
      </c>
      <c r="T790" s="32">
        <f t="shared" ca="1" si="312"/>
        <v>2.093666458499881E-3</v>
      </c>
      <c r="U790" s="32">
        <f t="shared" si="313"/>
        <v>0.14084507042253522</v>
      </c>
      <c r="V790" s="32">
        <f t="shared" si="323"/>
        <v>1</v>
      </c>
      <c r="W790" s="8">
        <f t="shared" ca="1" si="314"/>
        <v>40508.643828874083</v>
      </c>
      <c r="X790" s="8">
        <f t="shared" ca="1" si="326"/>
        <v>234164125.05476174</v>
      </c>
      <c r="Y790" s="22">
        <f t="shared" ca="1" si="315"/>
        <v>0.30930746174463886</v>
      </c>
      <c r="Z790" s="8">
        <f t="shared" ca="1" si="324"/>
        <v>711846.59588995948</v>
      </c>
      <c r="AA790" s="12">
        <f t="shared" ca="1" si="325"/>
        <v>1.1428281613311717</v>
      </c>
      <c r="AB790" s="158">
        <f t="shared" si="327"/>
        <v>335800</v>
      </c>
      <c r="AC790" s="160">
        <f t="shared" si="328"/>
        <v>6.4200000000004679E-3</v>
      </c>
      <c r="AD790" s="162">
        <f t="shared" ca="1" si="329"/>
        <v>0.7737036506972943</v>
      </c>
      <c r="AE790" s="162">
        <f t="shared" ca="1" si="330"/>
        <v>0.69159025513023908</v>
      </c>
      <c r="AF790" s="85">
        <v>5.8690920525175238E-4</v>
      </c>
      <c r="AG790" s="85">
        <v>9.5943897040603777E-3</v>
      </c>
      <c r="AH790" s="85">
        <v>6.7056299375650383E-4</v>
      </c>
    </row>
    <row r="791" spans="1:34">
      <c r="A791" s="7">
        <f t="shared" si="307"/>
        <v>44698</v>
      </c>
      <c r="B791" s="8">
        <f t="shared" ca="1" si="316"/>
        <v>33080957.113155477</v>
      </c>
      <c r="C791" s="144">
        <f t="shared" si="308"/>
        <v>0</v>
      </c>
      <c r="D791" s="136"/>
      <c r="E791" s="136"/>
      <c r="F791" s="78">
        <f ca="1">IF(AD790&gt;1,0,IF(AE790&gt;=1,U$2,T$2))</f>
        <v>0.6</v>
      </c>
      <c r="G791" s="29">
        <f t="shared" ca="1" si="309"/>
        <v>100094.42938618801</v>
      </c>
      <c r="H791" s="8">
        <f t="shared" ca="1" si="317"/>
        <v>710670.4486419349</v>
      </c>
      <c r="I791" s="8">
        <f t="shared" ca="1" si="318"/>
        <v>234874795.50340363</v>
      </c>
      <c r="J791" s="8">
        <f t="shared" ca="1" si="319"/>
        <v>5539.7882508238772</v>
      </c>
      <c r="K791" s="12">
        <f t="shared" ca="1" si="320"/>
        <v>0.7732686543615972</v>
      </c>
      <c r="L791" s="48"/>
      <c r="M791" s="38">
        <f ca="1">IF(AND(I$2&gt;0,R784&lt;F784-0.02),0,IF(AND(N791&gt;=L$7,I$2&gt;0),0,IF(OR(AND(N791&gt;=C$1,N791&lt;D$1),N791&gt;=E$1),0,1)))</f>
        <v>0</v>
      </c>
      <c r="N791" s="185">
        <f t="shared" si="306"/>
        <v>44698</v>
      </c>
      <c r="O791" s="11">
        <f t="shared" ca="1" si="310"/>
        <v>0.69080822206883419</v>
      </c>
      <c r="P791" s="11" t="str">
        <f t="shared" si="311"/>
        <v/>
      </c>
      <c r="Q791" s="11">
        <f t="shared" ca="1" si="321"/>
        <v>1</v>
      </c>
      <c r="R791" s="32">
        <f t="shared" ca="1" si="322"/>
        <v>1.9030151852954128E-3</v>
      </c>
      <c r="S791" s="32">
        <v>4.9247221808196556E-4</v>
      </c>
      <c r="T791" s="32">
        <f t="shared" ca="1" si="312"/>
        <v>2.0902072018880438E-3</v>
      </c>
      <c r="U791" s="32">
        <f t="shared" si="313"/>
        <v>0.14084507042253522</v>
      </c>
      <c r="V791" s="32">
        <f t="shared" si="323"/>
        <v>1</v>
      </c>
      <c r="W791" s="8">
        <f t="shared" ca="1" si="314"/>
        <v>40420.660402206297</v>
      </c>
      <c r="X791" s="8">
        <f t="shared" ca="1" si="326"/>
        <v>234204545.71516395</v>
      </c>
      <c r="Y791" s="22">
        <f t="shared" ca="1" si="315"/>
        <v>0.30919177793116581</v>
      </c>
      <c r="Z791" s="8">
        <f t="shared" ca="1" si="324"/>
        <v>710670.4486419349</v>
      </c>
      <c r="AA791" s="12">
        <f t="shared" ca="1" si="325"/>
        <v>1.1428281613311717</v>
      </c>
      <c r="AB791" s="158">
        <f t="shared" si="327"/>
        <v>336100</v>
      </c>
      <c r="AC791" s="160">
        <f t="shared" si="328"/>
        <v>6.3900000000004682E-3</v>
      </c>
      <c r="AD791" s="162">
        <f t="shared" ca="1" si="329"/>
        <v>0.77341355413169643</v>
      </c>
      <c r="AE791" s="162">
        <f t="shared" ca="1" si="330"/>
        <v>0.69159025513023908</v>
      </c>
      <c r="AF791" s="85">
        <v>5.8688104526078073E-4</v>
      </c>
      <c r="AG791" s="85">
        <v>9.5902137120849468E-3</v>
      </c>
      <c r="AH791" s="85">
        <v>6.7070420449642689E-4</v>
      </c>
    </row>
    <row r="792" spans="1:34">
      <c r="A792" s="7">
        <f t="shared" si="307"/>
        <v>44699</v>
      </c>
      <c r="B792" s="8">
        <f t="shared" ca="1" si="316"/>
        <v>33086485.6763498</v>
      </c>
      <c r="C792" s="144">
        <f t="shared" si="308"/>
        <v>0</v>
      </c>
      <c r="D792" s="136"/>
      <c r="E792" s="136"/>
      <c r="F792" s="78">
        <f ca="1">IF(AD791&gt;1,S$2,T$2)</f>
        <v>0.6</v>
      </c>
      <c r="G792" s="29">
        <f t="shared" ca="1" si="309"/>
        <v>99929.941819638843</v>
      </c>
      <c r="H792" s="8">
        <f t="shared" ca="1" si="317"/>
        <v>709502.58691943577</v>
      </c>
      <c r="I792" s="8">
        <f t="shared" ca="1" si="318"/>
        <v>234914048.30208334</v>
      </c>
      <c r="J792" s="8">
        <f t="shared" ca="1" si="319"/>
        <v>5528.5631943249664</v>
      </c>
      <c r="K792" s="12">
        <f t="shared" ca="1" si="320"/>
        <v>0.77297944482791459</v>
      </c>
      <c r="L792" s="48"/>
      <c r="M792" s="38">
        <f ca="1">IF(AND(I$2&gt;0,R785&lt;F785-0.04),0,IF(AND(N792&gt;=L$8,I$2&gt;0),0,IF(OR(AND(N792&gt;=C$1,N792&lt;D$1),N792&gt;=E$1),0,1)))</f>
        <v>0</v>
      </c>
      <c r="N792" s="185">
        <f t="shared" si="306"/>
        <v>44699</v>
      </c>
      <c r="O792" s="11">
        <f t="shared" ca="1" si="310"/>
        <v>0.69092367147671574</v>
      </c>
      <c r="P792" s="11" t="str">
        <f t="shared" si="311"/>
        <v/>
      </c>
      <c r="Q792" s="11">
        <f t="shared" ca="1" si="321"/>
        <v>1</v>
      </c>
      <c r="R792" s="32">
        <f t="shared" ca="1" si="322"/>
        <v>1.8892818964713134E-3</v>
      </c>
      <c r="S792" s="32">
        <v>4.9246245634607512E-4</v>
      </c>
      <c r="T792" s="32">
        <f t="shared" ca="1" si="312"/>
        <v>2.0867723144689285E-3</v>
      </c>
      <c r="U792" s="32">
        <f t="shared" si="313"/>
        <v>0.14084507042253522</v>
      </c>
      <c r="V792" s="32">
        <f t="shared" si="323"/>
        <v>1</v>
      </c>
      <c r="W792" s="8">
        <f t="shared" ca="1" si="314"/>
        <v>40333.320857383937</v>
      </c>
      <c r="X792" s="8">
        <f t="shared" ca="1" si="326"/>
        <v>234244879.03602132</v>
      </c>
      <c r="Y792" s="22">
        <f t="shared" ca="1" si="315"/>
        <v>0.30907632852328426</v>
      </c>
      <c r="Z792" s="8">
        <f t="shared" ca="1" si="324"/>
        <v>709502.58691943577</v>
      </c>
      <c r="AA792" s="12">
        <f t="shared" ca="1" si="325"/>
        <v>1.1428281613311717</v>
      </c>
      <c r="AB792" s="158">
        <f t="shared" si="327"/>
        <v>336400</v>
      </c>
      <c r="AC792" s="160">
        <f t="shared" si="328"/>
        <v>6.3600000000004686E-3</v>
      </c>
      <c r="AD792" s="162">
        <f t="shared" ca="1" si="329"/>
        <v>0.77312404959475589</v>
      </c>
      <c r="AE792" s="162">
        <f t="shared" ca="1" si="330"/>
        <v>0.69159025513023908</v>
      </c>
      <c r="AF792" s="85">
        <v>5.8685289228495969E-4</v>
      </c>
      <c r="AG792" s="85">
        <v>9.5857335856533842E-3</v>
      </c>
      <c r="AH792" s="85">
        <v>6.7082635804482482E-4</v>
      </c>
    </row>
    <row r="793" spans="1:34">
      <c r="A793" s="7">
        <f t="shared" si="307"/>
        <v>44700</v>
      </c>
      <c r="B793" s="8">
        <f t="shared" ca="1" si="316"/>
        <v>33092003.089989044</v>
      </c>
      <c r="C793" s="144">
        <f t="shared" si="308"/>
        <v>0</v>
      </c>
      <c r="D793" s="136"/>
      <c r="E793" s="136"/>
      <c r="F793" s="78">
        <f ca="1">IF(AD792&gt;1,0,IF(AE792&gt;=1,U$2,T$2))</f>
        <v>0.6</v>
      </c>
      <c r="G793" s="29">
        <f t="shared" ca="1" si="309"/>
        <v>99766.606042350919</v>
      </c>
      <c r="H793" s="8">
        <f t="shared" ca="1" si="317"/>
        <v>708342.90290069149</v>
      </c>
      <c r="I793" s="8">
        <f t="shared" ca="1" si="318"/>
        <v>234953221.93892199</v>
      </c>
      <c r="J793" s="8">
        <f t="shared" ca="1" si="319"/>
        <v>5517.4136392450173</v>
      </c>
      <c r="K793" s="12">
        <f t="shared" ca="1" si="320"/>
        <v>0.77269082130821065</v>
      </c>
      <c r="L793" s="48"/>
      <c r="M793" s="38">
        <f ca="1">IF(AND(I$2&gt;0,R786&lt;F786-0.06),0,IF(AND(N793&gt;=L$9,I$2&gt;0),0,IF(OR(AND(N793&gt;=C$1,N793&lt;D$1),N793&gt;=E$1),0,1)))</f>
        <v>0</v>
      </c>
      <c r="N793" s="185">
        <f t="shared" si="306"/>
        <v>44700</v>
      </c>
      <c r="O793" s="11">
        <f t="shared" ca="1" si="310"/>
        <v>0.69103888805565294</v>
      </c>
      <c r="P793" s="11" t="str">
        <f t="shared" si="311"/>
        <v/>
      </c>
      <c r="Q793" s="11">
        <f t="shared" ca="1" si="321"/>
        <v>1</v>
      </c>
      <c r="R793" s="32">
        <f t="shared" ca="1" si="322"/>
        <v>1.8756240458809863E-3</v>
      </c>
      <c r="S793" s="32">
        <v>4.9245269605002057E-4</v>
      </c>
      <c r="T793" s="32">
        <f t="shared" ca="1" si="312"/>
        <v>2.0833614791196807E-3</v>
      </c>
      <c r="U793" s="32">
        <f t="shared" si="313"/>
        <v>0.14084507042253522</v>
      </c>
      <c r="V793" s="32">
        <f t="shared" si="323"/>
        <v>1</v>
      </c>
      <c r="W793" s="8">
        <f t="shared" ca="1" si="314"/>
        <v>40246.616670389012</v>
      </c>
      <c r="X793" s="8">
        <f t="shared" ca="1" si="326"/>
        <v>234285125.65269172</v>
      </c>
      <c r="Y793" s="22">
        <f t="shared" ca="1" si="315"/>
        <v>0.30896111194434706</v>
      </c>
      <c r="Z793" s="8">
        <f t="shared" ca="1" si="324"/>
        <v>708342.90290069149</v>
      </c>
      <c r="AA793" s="12">
        <f t="shared" ca="1" si="325"/>
        <v>1.1428281613311717</v>
      </c>
      <c r="AB793" s="158">
        <f t="shared" si="327"/>
        <v>336700</v>
      </c>
      <c r="AC793" s="160">
        <f t="shared" si="328"/>
        <v>6.3300000000004689E-3</v>
      </c>
      <c r="AD793" s="162">
        <f t="shared" ca="1" si="329"/>
        <v>0.77283513306806262</v>
      </c>
      <c r="AE793" s="162">
        <f t="shared" ca="1" si="330"/>
        <v>0.69159025513023908</v>
      </c>
      <c r="AF793" s="85">
        <v>5.8682474632158115E-4</v>
      </c>
      <c r="AG793" s="85">
        <v>9.5809708984429861E-3</v>
      </c>
      <c r="AH793" s="85">
        <v>6.7093040417835E-4</v>
      </c>
    </row>
    <row r="794" spans="1:34">
      <c r="A794" s="7">
        <f t="shared" si="307"/>
        <v>44701</v>
      </c>
      <c r="B794" s="8">
        <f t="shared" ca="1" si="316"/>
        <v>33097509.4286149</v>
      </c>
      <c r="C794" s="144">
        <f t="shared" si="308"/>
        <v>0</v>
      </c>
      <c r="D794" s="136"/>
      <c r="E794" s="136"/>
      <c r="F794" s="78">
        <f ca="1">IF(AD793&gt;1,S$2,T$2)</f>
        <v>0.6</v>
      </c>
      <c r="G794" s="29">
        <f t="shared" ca="1" si="309"/>
        <v>99604.40710899813</v>
      </c>
      <c r="H794" s="8">
        <f t="shared" ca="1" si="317"/>
        <v>707191.29047388665</v>
      </c>
      <c r="I794" s="8">
        <f t="shared" ca="1" si="318"/>
        <v>234992316.94316557</v>
      </c>
      <c r="J794" s="8">
        <f t="shared" ca="1" si="319"/>
        <v>5506.3386258569162</v>
      </c>
      <c r="K794" s="12">
        <f t="shared" ca="1" si="320"/>
        <v>0.77240277986086769</v>
      </c>
      <c r="L794" s="48"/>
      <c r="M794" s="39">
        <f ca="1">IF(AND(I$2&gt;0,R787&lt;F787-0.1),0,IF(AND(N794&gt;=L$10,I$2&gt;0),0,IF(OR(AND(N794&gt;=C$1,N794&lt;D$1),N794&gt;=E$1),0,1)))</f>
        <v>0</v>
      </c>
      <c r="N794" s="185">
        <f t="shared" si="306"/>
        <v>44701</v>
      </c>
      <c r="O794" s="11">
        <f t="shared" ca="1" si="310"/>
        <v>0.69115387336225165</v>
      </c>
      <c r="P794" s="11" t="str">
        <f t="shared" si="311"/>
        <v/>
      </c>
      <c r="Q794" s="11">
        <f t="shared" ca="1" si="321"/>
        <v>1</v>
      </c>
      <c r="R794" s="32">
        <f t="shared" ca="1" si="322"/>
        <v>1.8620408450644953E-3</v>
      </c>
      <c r="S794" s="32">
        <v>4.924429371934981E-4</v>
      </c>
      <c r="T794" s="32">
        <f t="shared" ca="1" si="312"/>
        <v>2.0799743837467254E-3</v>
      </c>
      <c r="U794" s="32">
        <f t="shared" si="313"/>
        <v>0.14084507042253522</v>
      </c>
      <c r="V794" s="32">
        <f t="shared" si="323"/>
        <v>1</v>
      </c>
      <c r="W794" s="8">
        <f t="shared" ca="1" si="314"/>
        <v>40160.539450896882</v>
      </c>
      <c r="X794" s="8">
        <f t="shared" ca="1" si="326"/>
        <v>234325286.19214261</v>
      </c>
      <c r="Y794" s="22">
        <f t="shared" ca="1" si="315"/>
        <v>0.30884612663774835</v>
      </c>
      <c r="Z794" s="8">
        <f t="shared" ca="1" si="324"/>
        <v>707191.29047388665</v>
      </c>
      <c r="AA794" s="12">
        <f t="shared" ca="1" si="325"/>
        <v>1.1428281613311717</v>
      </c>
      <c r="AB794" s="158">
        <f t="shared" si="327"/>
        <v>337000</v>
      </c>
      <c r="AC794" s="160">
        <f t="shared" si="328"/>
        <v>6.3000000000004693E-3</v>
      </c>
      <c r="AD794" s="162">
        <f t="shared" ca="1" si="329"/>
        <v>0.77254680058453917</v>
      </c>
      <c r="AE794" s="162">
        <f t="shared" ca="1" si="330"/>
        <v>0.69159025513023908</v>
      </c>
      <c r="AF794" s="85">
        <v>5.8679660736793849E-4</v>
      </c>
      <c r="AG794" s="85">
        <v>9.5759486745771779E-3</v>
      </c>
      <c r="AH794" s="85">
        <v>6.7101740636877239E-4</v>
      </c>
    </row>
    <row r="795" spans="1:34">
      <c r="A795" s="7">
        <f t="shared" si="307"/>
        <v>44702</v>
      </c>
      <c r="B795" s="8">
        <f t="shared" ca="1" si="316"/>
        <v>33103004.765824713</v>
      </c>
      <c r="C795" s="144">
        <f t="shared" si="308"/>
        <v>0</v>
      </c>
      <c r="D795" s="136"/>
      <c r="E795" s="136"/>
      <c r="F795" s="78">
        <f ca="1">IF(AD794&gt;1,0,IF(AE794&gt;=1,U$2,T$2))</f>
        <v>0.6</v>
      </c>
      <c r="G795" s="29">
        <f t="shared" ca="1" si="309"/>
        <v>99443.330311642669</v>
      </c>
      <c r="H795" s="8">
        <f t="shared" ca="1" si="317"/>
        <v>706047.64521266287</v>
      </c>
      <c r="I795" s="8">
        <f t="shared" ca="1" si="318"/>
        <v>235031333.83735526</v>
      </c>
      <c r="J795" s="8">
        <f t="shared" ca="1" si="319"/>
        <v>5495.3372098131231</v>
      </c>
      <c r="K795" s="12">
        <f t="shared" ca="1" si="320"/>
        <v>0.77211531659437083</v>
      </c>
      <c r="L795" s="48"/>
      <c r="M795" s="47">
        <f ca="1">IF(AND(I$2&gt;0,R788&lt;F788-0.12),0,IF(AND(N795&gt;=L$4,I$2&gt;0),0,IF(OR(AND(N795&gt;=C$1,N795&lt;D$1),N795&gt;=E$1),0,1)))</f>
        <v>0</v>
      </c>
      <c r="N795" s="185">
        <f t="shared" si="306"/>
        <v>44702</v>
      </c>
      <c r="O795" s="11">
        <f t="shared" ca="1" si="310"/>
        <v>0.6912686289333978</v>
      </c>
      <c r="P795" s="11" t="str">
        <f t="shared" si="311"/>
        <v/>
      </c>
      <c r="Q795" s="11">
        <f t="shared" ca="1" si="321"/>
        <v>1</v>
      </c>
      <c r="R795" s="32">
        <f t="shared" ca="1" si="322"/>
        <v>1.8485315180967871E-3</v>
      </c>
      <c r="S795" s="32">
        <v>4.9243317977620425E-4</v>
      </c>
      <c r="T795" s="32">
        <f t="shared" ca="1" si="312"/>
        <v>2.0766107212137142E-3</v>
      </c>
      <c r="U795" s="32">
        <f t="shared" si="313"/>
        <v>0.14084507042253522</v>
      </c>
      <c r="V795" s="32">
        <f t="shared" si="323"/>
        <v>1</v>
      </c>
      <c r="W795" s="8">
        <f t="shared" ca="1" si="314"/>
        <v>40075.080940462482</v>
      </c>
      <c r="X795" s="8">
        <f t="shared" ca="1" si="326"/>
        <v>234365361.27308306</v>
      </c>
      <c r="Y795" s="22">
        <f t="shared" ca="1" si="315"/>
        <v>0.3087313710666022</v>
      </c>
      <c r="Z795" s="8">
        <f t="shared" ca="1" si="324"/>
        <v>706047.64521266287</v>
      </c>
      <c r="AA795" s="12">
        <f t="shared" ca="1" si="325"/>
        <v>1.1428281613311717</v>
      </c>
      <c r="AB795" s="158">
        <f t="shared" si="327"/>
        <v>337300</v>
      </c>
      <c r="AC795" s="160">
        <f t="shared" si="328"/>
        <v>6.2700000000004696E-3</v>
      </c>
      <c r="AD795" s="162">
        <f t="shared" ca="1" si="329"/>
        <v>0.77225904822761926</v>
      </c>
      <c r="AE795" s="162">
        <f t="shared" ca="1" si="330"/>
        <v>0.69159025513023908</v>
      </c>
      <c r="AF795" s="85">
        <v>5.8676847542132686E-4</v>
      </c>
      <c r="AG795" s="85">
        <v>9.5706913007221027E-3</v>
      </c>
      <c r="AH795" s="85">
        <v>6.710885476777775E-4</v>
      </c>
    </row>
    <row r="796" spans="1:34">
      <c r="A796" s="7">
        <f t="shared" si="307"/>
        <v>44703</v>
      </c>
      <c r="B796" s="8">
        <f t="shared" ca="1" si="316"/>
        <v>33108489.174286626</v>
      </c>
      <c r="C796" s="144">
        <f t="shared" si="308"/>
        <v>0</v>
      </c>
      <c r="D796" s="136"/>
      <c r="E796" s="136"/>
      <c r="F796" s="78">
        <f ca="1">IF(AD795&gt;1,0,IF(AE795&gt;=1,U$2,T$2))</f>
        <v>0.6</v>
      </c>
      <c r="G796" s="29">
        <f t="shared" ca="1" si="309"/>
        <v>99283.361176306746</v>
      </c>
      <c r="H796" s="8">
        <f t="shared" ca="1" si="317"/>
        <v>704911.86435177783</v>
      </c>
      <c r="I796" s="8">
        <f t="shared" ca="1" si="318"/>
        <v>235070273.13743484</v>
      </c>
      <c r="J796" s="8">
        <f t="shared" ca="1" si="319"/>
        <v>5484.4084619123259</v>
      </c>
      <c r="K796" s="12">
        <f t="shared" ca="1" si="320"/>
        <v>0.7718284276665055</v>
      </c>
      <c r="L796" s="48"/>
      <c r="M796" s="46">
        <f ca="1">IF(AND(I$2&gt;0,R789&lt;F789-0.12),0,IF(AND(N796&gt;=L$5,I$2&gt;0),0,IF(OR(AND(N796&gt;=C$1,N796&lt;D$1),N796&gt;=E$1),0,1)))</f>
        <v>0</v>
      </c>
      <c r="N796" s="185">
        <f t="shared" si="306"/>
        <v>44703</v>
      </c>
      <c r="O796" s="11">
        <f t="shared" ca="1" si="310"/>
        <v>0.6913831562865731</v>
      </c>
      <c r="P796" s="11" t="str">
        <f t="shared" si="311"/>
        <v/>
      </c>
      <c r="Q796" s="11">
        <f t="shared" ca="1" si="321"/>
        <v>1</v>
      </c>
      <c r="R796" s="32">
        <f t="shared" ca="1" si="322"/>
        <v>1.8350953013631537E-3</v>
      </c>
      <c r="S796" s="32">
        <v>4.9242342379783555E-4</v>
      </c>
      <c r="T796" s="32">
        <f t="shared" ca="1" si="312"/>
        <v>2.0732701892699347E-3</v>
      </c>
      <c r="U796" s="32">
        <f t="shared" si="313"/>
        <v>0.14084507042253522</v>
      </c>
      <c r="V796" s="32">
        <f t="shared" si="323"/>
        <v>1</v>
      </c>
      <c r="W796" s="8">
        <f t="shared" ca="1" si="314"/>
        <v>39990.233010713775</v>
      </c>
      <c r="X796" s="8">
        <f t="shared" ca="1" si="326"/>
        <v>234405351.50609377</v>
      </c>
      <c r="Y796" s="22">
        <f t="shared" ca="1" si="315"/>
        <v>0.3086168437134269</v>
      </c>
      <c r="Z796" s="8">
        <f t="shared" ca="1" si="324"/>
        <v>704911.86435177783</v>
      </c>
      <c r="AA796" s="12">
        <f t="shared" ca="1" si="325"/>
        <v>1.1428281613311717</v>
      </c>
      <c r="AB796" s="158">
        <f t="shared" si="327"/>
        <v>337600</v>
      </c>
      <c r="AC796" s="160">
        <f t="shared" si="328"/>
        <v>6.24000000000047E-3</v>
      </c>
      <c r="AD796" s="162">
        <f t="shared" ca="1" si="329"/>
        <v>0.77197187213043816</v>
      </c>
      <c r="AE796" s="162">
        <f t="shared" ca="1" si="330"/>
        <v>0.69159025513023908</v>
      </c>
      <c r="AF796" s="85">
        <v>5.8674035047904258E-4</v>
      </c>
      <c r="AG796" s="85">
        <v>9.5652245639108839E-3</v>
      </c>
      <c r="AH796" s="85">
        <v>6.7114513749707498E-4</v>
      </c>
    </row>
    <row r="797" spans="1:34">
      <c r="A797" s="7">
        <f t="shared" si="307"/>
        <v>44704</v>
      </c>
      <c r="B797" s="8">
        <f t="shared" ca="1" si="316"/>
        <v>33113962.725754496</v>
      </c>
      <c r="C797" s="144">
        <f t="shared" si="308"/>
        <v>0</v>
      </c>
      <c r="D797" s="136"/>
      <c r="E797" s="136"/>
      <c r="F797" s="78">
        <f ca="1">IF(AD796&gt;1,S$2,T$2)</f>
        <v>0.6</v>
      </c>
      <c r="G797" s="29">
        <f t="shared" ca="1" si="309"/>
        <v>99124.485459567339</v>
      </c>
      <c r="H797" s="8">
        <f t="shared" ca="1" si="317"/>
        <v>703783.84676292806</v>
      </c>
      <c r="I797" s="8">
        <f t="shared" ca="1" si="318"/>
        <v>235109135.3528567</v>
      </c>
      <c r="J797" s="8">
        <f t="shared" ca="1" si="319"/>
        <v>5473.5514678681866</v>
      </c>
      <c r="K797" s="12">
        <f t="shared" ca="1" si="320"/>
        <v>0.77154210928356726</v>
      </c>
      <c r="L797" s="48"/>
      <c r="M797" s="38">
        <f ca="1">IF(AND(I$2&gt;0,R790&lt;F790),0,IF(AND(N797&gt;=L$6,I$2&gt;0),0,IF(OR(AND(N797&gt;=C$1,N797&lt;D$1),N797&gt;=E$1),0,1)))</f>
        <v>0</v>
      </c>
      <c r="N797" s="185">
        <f t="shared" si="306"/>
        <v>44704</v>
      </c>
      <c r="O797" s="11">
        <f t="shared" ca="1" si="310"/>
        <v>0.69149745692016673</v>
      </c>
      <c r="P797" s="11" t="str">
        <f t="shared" si="311"/>
        <v/>
      </c>
      <c r="Q797" s="11">
        <f t="shared" ca="1" si="321"/>
        <v>1</v>
      </c>
      <c r="R797" s="32">
        <f t="shared" ca="1" si="322"/>
        <v>1.8217314433381466E-3</v>
      </c>
      <c r="S797" s="32">
        <v>4.9241366925808865E-4</v>
      </c>
      <c r="T797" s="32">
        <f t="shared" ca="1" si="312"/>
        <v>2.0699524904792001E-3</v>
      </c>
      <c r="U797" s="32">
        <f t="shared" si="313"/>
        <v>0.14084507042253522</v>
      </c>
      <c r="V797" s="32">
        <f t="shared" si="323"/>
        <v>1</v>
      </c>
      <c r="W797" s="8">
        <f t="shared" ca="1" si="314"/>
        <v>39905.987661553016</v>
      </c>
      <c r="X797" s="8">
        <f t="shared" ca="1" si="326"/>
        <v>234445257.49375531</v>
      </c>
      <c r="Y797" s="22">
        <f t="shared" ca="1" si="315"/>
        <v>0.30850254307983327</v>
      </c>
      <c r="Z797" s="8">
        <f t="shared" ca="1" si="324"/>
        <v>703783.84676292806</v>
      </c>
      <c r="AA797" s="12">
        <f t="shared" ca="1" si="325"/>
        <v>1.1428281613311717</v>
      </c>
      <c r="AB797" s="158">
        <f t="shared" si="327"/>
        <v>337900</v>
      </c>
      <c r="AC797" s="160">
        <f t="shared" si="328"/>
        <v>6.2100000000004704E-3</v>
      </c>
      <c r="AD797" s="162">
        <f t="shared" ca="1" si="329"/>
        <v>0.77168526847503638</v>
      </c>
      <c r="AE797" s="162">
        <f t="shared" ca="1" si="330"/>
        <v>0.69159025513023908</v>
      </c>
      <c r="AF797" s="85">
        <v>5.8671223253838338E-4</v>
      </c>
      <c r="AG797" s="85">
        <v>9.5595756904371717E-3</v>
      </c>
      <c r="AH797" s="85">
        <v>6.7118861858659977E-4</v>
      </c>
    </row>
    <row r="798" spans="1:34">
      <c r="A798" s="7">
        <f t="shared" si="307"/>
        <v>44705</v>
      </c>
      <c r="B798" s="8">
        <f t="shared" ca="1" si="316"/>
        <v>33119425.491082575</v>
      </c>
      <c r="C798" s="144">
        <f t="shared" si="308"/>
        <v>0</v>
      </c>
      <c r="D798" s="136"/>
      <c r="E798" s="136"/>
      <c r="F798" s="78">
        <f ca="1">IF(AD797&gt;1,0,IF(AE797&gt;=1,U$2,T$2))</f>
        <v>0.6</v>
      </c>
      <c r="G798" s="29">
        <f t="shared" ca="1" si="309"/>
        <v>98966.689145175289</v>
      </c>
      <c r="H798" s="8">
        <f t="shared" ca="1" si="317"/>
        <v>702663.49293074454</v>
      </c>
      <c r="I798" s="8">
        <f t="shared" ca="1" si="318"/>
        <v>235147920.98668605</v>
      </c>
      <c r="J798" s="8">
        <f t="shared" ca="1" si="319"/>
        <v>5462.765328080206</v>
      </c>
      <c r="K798" s="12">
        <f t="shared" ca="1" si="320"/>
        <v>0.77125635769958323</v>
      </c>
      <c r="L798" s="48"/>
      <c r="M798" s="38">
        <f ca="1">IF(AND(I$2&gt;0,R791&lt;F791-0.02),0,IF(AND(N798&gt;=L$7,I$2&gt;0),0,IF(OR(AND(N798&gt;=C$1,N798&lt;D$1),N798&gt;=E$1),0,1)))</f>
        <v>0</v>
      </c>
      <c r="N798" s="185">
        <f t="shared" si="306"/>
        <v>44705</v>
      </c>
      <c r="O798" s="11">
        <f t="shared" ca="1" si="310"/>
        <v>0.69161153231378247</v>
      </c>
      <c r="P798" s="11" t="str">
        <f t="shared" si="311"/>
        <v/>
      </c>
      <c r="Q798" s="11">
        <f t="shared" ca="1" si="321"/>
        <v>1</v>
      </c>
      <c r="R798" s="32">
        <f t="shared" ca="1" si="322"/>
        <v>1.808439204367918E-3</v>
      </c>
      <c r="S798" s="32">
        <v>4.9240391615666017E-4</v>
      </c>
      <c r="T798" s="32">
        <f t="shared" ca="1" si="312"/>
        <v>2.0666573321492486E-3</v>
      </c>
      <c r="U798" s="32">
        <f t="shared" si="313"/>
        <v>0.14084507042253522</v>
      </c>
      <c r="V798" s="32">
        <f t="shared" si="323"/>
        <v>1</v>
      </c>
      <c r="W798" s="8">
        <f t="shared" ca="1" si="314"/>
        <v>39822.337019366911</v>
      </c>
      <c r="X798" s="8">
        <f t="shared" ca="1" si="326"/>
        <v>234485079.83077466</v>
      </c>
      <c r="Y798" s="22">
        <f t="shared" ca="1" si="315"/>
        <v>0.30838846768621753</v>
      </c>
      <c r="Z798" s="8">
        <f t="shared" ca="1" si="324"/>
        <v>702663.49293074454</v>
      </c>
      <c r="AA798" s="12">
        <f t="shared" ca="1" si="325"/>
        <v>1.1428281613311717</v>
      </c>
      <c r="AB798" s="158">
        <f t="shared" si="327"/>
        <v>338200</v>
      </c>
      <c r="AC798" s="160">
        <f t="shared" si="328"/>
        <v>6.1800000000004707E-3</v>
      </c>
      <c r="AD798" s="162">
        <f t="shared" ca="1" si="329"/>
        <v>0.77139923349157524</v>
      </c>
      <c r="AE798" s="162">
        <f t="shared" ca="1" si="330"/>
        <v>0.69159025513023908</v>
      </c>
      <c r="AF798" s="85">
        <v>5.8668412159664863E-4</v>
      </c>
      <c r="AG798" s="85">
        <v>9.5537733854265047E-3</v>
      </c>
      <c r="AH798" s="85">
        <v>6.7122057442225254E-4</v>
      </c>
    </row>
    <row r="799" spans="1:34">
      <c r="A799" s="7">
        <f t="shared" si="307"/>
        <v>44706</v>
      </c>
      <c r="B799" s="8">
        <f t="shared" ca="1" si="316"/>
        <v>33124877.540239982</v>
      </c>
      <c r="C799" s="144">
        <f t="shared" si="308"/>
        <v>0</v>
      </c>
      <c r="D799" s="136"/>
      <c r="E799" s="136"/>
      <c r="F799" s="78">
        <f ca="1">IF(AD798&gt;1,S$2,T$2)</f>
        <v>0.6</v>
      </c>
      <c r="G799" s="29">
        <f t="shared" ca="1" si="309"/>
        <v>98809.958440699396</v>
      </c>
      <c r="H799" s="8">
        <f t="shared" ca="1" si="317"/>
        <v>701550.70492896566</v>
      </c>
      <c r="I799" s="8">
        <f t="shared" ca="1" si="318"/>
        <v>235186630.53570363</v>
      </c>
      <c r="J799" s="8">
        <f t="shared" ca="1" si="319"/>
        <v>5452.0491574067692</v>
      </c>
      <c r="K799" s="12">
        <f t="shared" ca="1" si="320"/>
        <v>0.77097116921554387</v>
      </c>
      <c r="L799" s="48"/>
      <c r="M799" s="38">
        <f ca="1">IF(AND(I$2&gt;0,R792&lt;F792-0.04),0,IF(AND(N799&gt;=L$8,I$2&gt;0),0,IF(OR(AND(N799&gt;=C$1,N799&lt;D$1),N799&gt;=E$1),0,1)))</f>
        <v>0</v>
      </c>
      <c r="N799" s="185">
        <f t="shared" si="306"/>
        <v>44706</v>
      </c>
      <c r="O799" s="11">
        <f t="shared" ca="1" si="310"/>
        <v>0.69172538392854011</v>
      </c>
      <c r="P799" s="11" t="str">
        <f t="shared" si="311"/>
        <v/>
      </c>
      <c r="Q799" s="11">
        <f t="shared" ca="1" si="321"/>
        <v>1</v>
      </c>
      <c r="R799" s="32">
        <f t="shared" ca="1" si="322"/>
        <v>1.795217856455976E-3</v>
      </c>
      <c r="S799" s="32">
        <v>4.9239416449324699E-4</v>
      </c>
      <c r="T799" s="32">
        <f t="shared" ca="1" si="312"/>
        <v>2.0633844262616637E-3</v>
      </c>
      <c r="U799" s="32">
        <f t="shared" si="313"/>
        <v>0.14084507042253522</v>
      </c>
      <c r="V799" s="32">
        <f t="shared" si="323"/>
        <v>1</v>
      </c>
      <c r="W799" s="8">
        <f t="shared" ca="1" si="314"/>
        <v>39739.273335245867</v>
      </c>
      <c r="X799" s="8">
        <f t="shared" ca="1" si="326"/>
        <v>234524819.10410991</v>
      </c>
      <c r="Y799" s="22">
        <f t="shared" ca="1" si="315"/>
        <v>0.30827461607145989</v>
      </c>
      <c r="Z799" s="8">
        <f t="shared" ca="1" si="324"/>
        <v>701550.70492896566</v>
      </c>
      <c r="AA799" s="12">
        <f t="shared" ca="1" si="325"/>
        <v>1.1428281613311717</v>
      </c>
      <c r="AB799" s="158">
        <f t="shared" si="327"/>
        <v>338500</v>
      </c>
      <c r="AC799" s="160">
        <f t="shared" si="328"/>
        <v>6.1500000000004711E-3</v>
      </c>
      <c r="AD799" s="162">
        <f t="shared" ca="1" si="329"/>
        <v>0.77111376345756355</v>
      </c>
      <c r="AE799" s="162">
        <f t="shared" ca="1" si="330"/>
        <v>0.69159025513023908</v>
      </c>
      <c r="AF799" s="85">
        <v>5.8665601765113887E-4</v>
      </c>
      <c r="AG799" s="85">
        <v>9.5478478730970876E-3</v>
      </c>
      <c r="AH799" s="85">
        <v>6.7124273686516606E-4</v>
      </c>
    </row>
    <row r="800" spans="1:34">
      <c r="A800" s="7">
        <f t="shared" si="307"/>
        <v>44707</v>
      </c>
      <c r="B800" s="8">
        <f t="shared" ca="1" si="316"/>
        <v>33130318.942324921</v>
      </c>
      <c r="C800" s="144">
        <f t="shared" si="308"/>
        <v>0</v>
      </c>
      <c r="D800" s="136"/>
      <c r="E800" s="136"/>
      <c r="F800" s="78">
        <f ca="1">IF(AD799&gt;1,0,IF(AE799&gt;=1,U$2,T$2))</f>
        <v>0.6</v>
      </c>
      <c r="G800" s="29">
        <f t="shared" ca="1" si="309"/>
        <v>98654.279774196693</v>
      </c>
      <c r="H800" s="8">
        <f t="shared" ca="1" si="317"/>
        <v>700445.38639679644</v>
      </c>
      <c r="I800" s="8">
        <f t="shared" ca="1" si="318"/>
        <v>235225264.49050671</v>
      </c>
      <c r="J800" s="8">
        <f t="shared" ca="1" si="319"/>
        <v>5441.4020849403796</v>
      </c>
      <c r="K800" s="12">
        <f t="shared" ca="1" si="320"/>
        <v>0.77068654017864979</v>
      </c>
      <c r="L800" s="48"/>
      <c r="M800" s="38">
        <f ca="1">IF(AND(I$2&gt;0,R793&lt;F793-0.06),0,IF(AND(N800&gt;=L$9,I$2&gt;0),0,IF(OR(AND(N800&gt;=C$1,N800&lt;D$1),N800&gt;=E$1),0,1)))</f>
        <v>0</v>
      </c>
      <c r="N800" s="185">
        <f t="shared" si="306"/>
        <v>44707</v>
      </c>
      <c r="O800" s="11">
        <f t="shared" ca="1" si="310"/>
        <v>0.69183901320737262</v>
      </c>
      <c r="P800" s="11" t="str">
        <f t="shared" si="311"/>
        <v/>
      </c>
      <c r="Q800" s="11">
        <f t="shared" ca="1" si="321"/>
        <v>1</v>
      </c>
      <c r="R800" s="32">
        <f t="shared" ca="1" si="322"/>
        <v>1.7820666830523325E-3</v>
      </c>
      <c r="S800" s="32">
        <v>4.9238441426754584E-4</v>
      </c>
      <c r="T800" s="32">
        <f t="shared" ca="1" si="312"/>
        <v>2.0601334894023425E-3</v>
      </c>
      <c r="U800" s="32">
        <f t="shared" si="313"/>
        <v>0.14084507042253522</v>
      </c>
      <c r="V800" s="32">
        <f t="shared" si="323"/>
        <v>1</v>
      </c>
      <c r="W800" s="8">
        <f t="shared" ca="1" si="314"/>
        <v>39656.788983213337</v>
      </c>
      <c r="X800" s="8">
        <f t="shared" ca="1" si="326"/>
        <v>234564475.89309314</v>
      </c>
      <c r="Y800" s="22">
        <f t="shared" ca="1" si="315"/>
        <v>0.30816098679262738</v>
      </c>
      <c r="Z800" s="8">
        <f t="shared" ca="1" si="324"/>
        <v>700445.38639679644</v>
      </c>
      <c r="AA800" s="12">
        <f t="shared" ca="1" si="325"/>
        <v>1.1428281613311717</v>
      </c>
      <c r="AB800" s="158">
        <f t="shared" si="327"/>
        <v>338800</v>
      </c>
      <c r="AC800" s="160">
        <f t="shared" si="328"/>
        <v>6.1200000000004714E-3</v>
      </c>
      <c r="AD800" s="162">
        <f t="shared" ca="1" si="329"/>
        <v>0.77082885469709683</v>
      </c>
      <c r="AE800" s="162">
        <f t="shared" ca="1" si="330"/>
        <v>0.69159025513023908</v>
      </c>
      <c r="AF800" s="85">
        <v>5.8662792069915628E-4</v>
      </c>
      <c r="AG800" s="85">
        <v>9.5418309377233636E-3</v>
      </c>
      <c r="AH800" s="85">
        <v>6.7125699416491647E-4</v>
      </c>
    </row>
    <row r="801" spans="1:34">
      <c r="A801" s="7">
        <f t="shared" si="307"/>
        <v>44708</v>
      </c>
      <c r="B801" s="8">
        <f t="shared" ca="1" si="316"/>
        <v>33135749.765578706</v>
      </c>
      <c r="C801" s="144">
        <f t="shared" si="308"/>
        <v>0</v>
      </c>
      <c r="D801" s="136"/>
      <c r="E801" s="136"/>
      <c r="F801" s="78">
        <f ca="1">IF(AD800&gt;1,S$2,T$2)</f>
        <v>0.6</v>
      </c>
      <c r="G801" s="29">
        <f t="shared" ca="1" si="309"/>
        <v>98499.639790909525</v>
      </c>
      <c r="H801" s="8">
        <f t="shared" ca="1" si="317"/>
        <v>699347.44251545763</v>
      </c>
      <c r="I801" s="8">
        <f t="shared" ca="1" si="318"/>
        <v>235263823.33560857</v>
      </c>
      <c r="J801" s="8">
        <f t="shared" ca="1" si="319"/>
        <v>5430.8232537851572</v>
      </c>
      <c r="K801" s="12">
        <f t="shared" ca="1" si="320"/>
        <v>0.77040246698156845</v>
      </c>
      <c r="L801" s="48"/>
      <c r="M801" s="39">
        <f ca="1">IF(AND(I$2&gt;0,R794&lt;F794-0.1),0,IF(AND(N801&gt;=L$10,I$2&gt;0),0,IF(OR(AND(N801&gt;=C$1,N801&lt;D$1),N801&gt;=E$1),0,1)))</f>
        <v>0</v>
      </c>
      <c r="N801" s="185">
        <f t="shared" si="306"/>
        <v>44708</v>
      </c>
      <c r="O801" s="11">
        <f t="shared" ca="1" si="310"/>
        <v>0.69195242157531933</v>
      </c>
      <c r="P801" s="11" t="str">
        <f t="shared" si="311"/>
        <v/>
      </c>
      <c r="Q801" s="11">
        <f t="shared" ca="1" si="321"/>
        <v>1</v>
      </c>
      <c r="R801" s="32">
        <f t="shared" ca="1" si="322"/>
        <v>1.7689849788460202E-3</v>
      </c>
      <c r="S801" s="32">
        <v>4.923746654792538E-4</v>
      </c>
      <c r="T801" s="32">
        <f t="shared" ca="1" si="312"/>
        <v>2.0569042426925224E-3</v>
      </c>
      <c r="U801" s="32">
        <f t="shared" si="313"/>
        <v>0.14084507042253522</v>
      </c>
      <c r="V801" s="32">
        <f t="shared" si="323"/>
        <v>1</v>
      </c>
      <c r="W801" s="8">
        <f t="shared" ca="1" si="314"/>
        <v>39574.876458465755</v>
      </c>
      <c r="X801" s="8">
        <f t="shared" ca="1" si="326"/>
        <v>234604050.7695516</v>
      </c>
      <c r="Y801" s="22">
        <f t="shared" ca="1" si="315"/>
        <v>0.30804757842468067</v>
      </c>
      <c r="Z801" s="8">
        <f t="shared" ca="1" si="324"/>
        <v>699347.44251545763</v>
      </c>
      <c r="AA801" s="12">
        <f t="shared" ca="1" si="325"/>
        <v>1.1428281613311717</v>
      </c>
      <c r="AB801" s="158">
        <f t="shared" si="327"/>
        <v>339100</v>
      </c>
      <c r="AC801" s="160">
        <f t="shared" si="328"/>
        <v>6.0900000000004718E-3</v>
      </c>
      <c r="AD801" s="162">
        <f t="shared" ca="1" si="329"/>
        <v>0.77054450358010906</v>
      </c>
      <c r="AE801" s="162">
        <f t="shared" ca="1" si="330"/>
        <v>0.69159025513023908</v>
      </c>
      <c r="AF801" s="85">
        <v>5.8659983073800469E-4</v>
      </c>
      <c r="AG801" s="85">
        <v>9.5357559653164066E-3</v>
      </c>
      <c r="AH801" s="85">
        <v>6.7126539930954115E-4</v>
      </c>
    </row>
    <row r="802" spans="1:34">
      <c r="A802" s="7">
        <f t="shared" si="307"/>
        <v>44709</v>
      </c>
      <c r="B802" s="8">
        <f t="shared" ca="1" si="316"/>
        <v>33141170.077399541</v>
      </c>
      <c r="C802" s="144">
        <f t="shared" si="308"/>
        <v>0</v>
      </c>
      <c r="D802" s="136"/>
      <c r="E802" s="136"/>
      <c r="F802" s="78">
        <f ca="1">IF(AD801&gt;1,0,IF(AE801&gt;=1,U$2,T$2))</f>
        <v>0.6</v>
      </c>
      <c r="G802" s="29">
        <f t="shared" ca="1" si="309"/>
        <v>98346.025349990407</v>
      </c>
      <c r="H802" s="8">
        <f t="shared" ca="1" si="317"/>
        <v>698256.77998493181</v>
      </c>
      <c r="I802" s="8">
        <f t="shared" ca="1" si="318"/>
        <v>235302307.54953653</v>
      </c>
      <c r="J802" s="8">
        <f t="shared" ca="1" si="319"/>
        <v>5420.3118208366122</v>
      </c>
      <c r="K802" s="12">
        <f t="shared" ca="1" si="320"/>
        <v>0.77011894606170173</v>
      </c>
      <c r="L802" s="48"/>
      <c r="M802" s="47">
        <f ca="1">IF(AND(I$2&gt;0,R795&lt;F795-0.12),0,IF(AND(N802&gt;=L$4,I$2&gt;0),0,IF(OR(AND(N802&gt;=C$1,N802&lt;D$1),N802&gt;=E$1),0,1)))</f>
        <v>0</v>
      </c>
      <c r="N802" s="185">
        <f t="shared" si="306"/>
        <v>44709</v>
      </c>
      <c r="O802" s="11">
        <f t="shared" ca="1" si="310"/>
        <v>0.69206561043981329</v>
      </c>
      <c r="P802" s="11" t="str">
        <f t="shared" si="311"/>
        <v/>
      </c>
      <c r="Q802" s="11">
        <f t="shared" ca="1" si="321"/>
        <v>1</v>
      </c>
      <c r="R802" s="32">
        <f t="shared" ca="1" si="322"/>
        <v>1.7559720495609556E-3</v>
      </c>
      <c r="S802" s="32">
        <v>4.9236491812806784E-4</v>
      </c>
      <c r="T802" s="32">
        <f t="shared" ca="1" si="312"/>
        <v>2.0536964117203876E-3</v>
      </c>
      <c r="U802" s="32">
        <f t="shared" si="313"/>
        <v>0.14084507042253522</v>
      </c>
      <c r="V802" s="32">
        <f t="shared" si="323"/>
        <v>1</v>
      </c>
      <c r="W802" s="8">
        <f t="shared" ca="1" si="314"/>
        <v>39493.528375623762</v>
      </c>
      <c r="X802" s="8">
        <f t="shared" ca="1" si="326"/>
        <v>234643544.29792723</v>
      </c>
      <c r="Y802" s="22">
        <f t="shared" ca="1" si="315"/>
        <v>0.30793438956018671</v>
      </c>
      <c r="Z802" s="8">
        <f t="shared" ca="1" si="324"/>
        <v>698256.77998493181</v>
      </c>
      <c r="AA802" s="12">
        <f t="shared" ca="1" si="325"/>
        <v>1.1428281613311717</v>
      </c>
      <c r="AB802" s="158">
        <f t="shared" si="327"/>
        <v>339400</v>
      </c>
      <c r="AC802" s="160">
        <f t="shared" si="328"/>
        <v>6.0600000000004721E-3</v>
      </c>
      <c r="AD802" s="162">
        <f t="shared" ca="1" si="329"/>
        <v>0.77026070652163514</v>
      </c>
      <c r="AE802" s="162">
        <f t="shared" ca="1" si="330"/>
        <v>0.69159025513023908</v>
      </c>
      <c r="AF802" s="85">
        <v>5.8657174776498896E-4</v>
      </c>
      <c r="AG802" s="85">
        <v>9.529629989802885E-3</v>
      </c>
      <c r="AH802" s="85">
        <v>6.7126835035307276E-4</v>
      </c>
    </row>
    <row r="803" spans="1:34">
      <c r="A803" s="7">
        <f t="shared" si="307"/>
        <v>44710</v>
      </c>
      <c r="B803" s="8">
        <f t="shared" ca="1" si="316"/>
        <v>33146579.944356106</v>
      </c>
      <c r="C803" s="144">
        <f t="shared" si="308"/>
        <v>0</v>
      </c>
      <c r="D803" s="136"/>
      <c r="E803" s="136"/>
      <c r="F803" s="78">
        <f ca="1">IF(AD802&gt;1,0,IF(AE802&gt;=1,U$2,T$2))</f>
        <v>0.6</v>
      </c>
      <c r="G803" s="29">
        <f t="shared" ca="1" si="309"/>
        <v>98193.423521254997</v>
      </c>
      <c r="H803" s="8">
        <f t="shared" ca="1" si="317"/>
        <v>697173.3070009104</v>
      </c>
      <c r="I803" s="8">
        <f t="shared" ca="1" si="318"/>
        <v>235340717.60492814</v>
      </c>
      <c r="J803" s="8">
        <f t="shared" ca="1" si="319"/>
        <v>5409.8669565637156</v>
      </c>
      <c r="K803" s="12">
        <f t="shared" ca="1" si="320"/>
        <v>0.76983597390046676</v>
      </c>
      <c r="L803" s="48"/>
      <c r="M803" s="46">
        <f ca="1">IF(AND(I$2&gt;0,R796&lt;F796-0.12),0,IF(AND(N803&gt;=L$5,I$2&gt;0),0,IF(OR(AND(N803&gt;=C$1,N803&lt;D$1),N803&gt;=E$1),0,1)))</f>
        <v>0</v>
      </c>
      <c r="N803" s="185">
        <f t="shared" si="306"/>
        <v>44710</v>
      </c>
      <c r="O803" s="11">
        <f t="shared" ca="1" si="310"/>
        <v>0.69217858119096509</v>
      </c>
      <c r="P803" s="11" t="str">
        <f t="shared" si="311"/>
        <v/>
      </c>
      <c r="Q803" s="11">
        <f t="shared" ca="1" si="321"/>
        <v>1</v>
      </c>
      <c r="R803" s="32">
        <f t="shared" ca="1" si="322"/>
        <v>1.7430272117551194E-3</v>
      </c>
      <c r="S803" s="32">
        <v>4.9235517221368514E-4</v>
      </c>
      <c r="T803" s="32">
        <f t="shared" ca="1" si="312"/>
        <v>2.0505097264732659E-3</v>
      </c>
      <c r="U803" s="32">
        <f t="shared" si="313"/>
        <v>0.14084507042253522</v>
      </c>
      <c r="V803" s="32">
        <f t="shared" si="323"/>
        <v>1</v>
      </c>
      <c r="W803" s="8">
        <f t="shared" ca="1" si="314"/>
        <v>39412.737466995066</v>
      </c>
      <c r="X803" s="8">
        <f t="shared" ca="1" si="326"/>
        <v>234682957.03539422</v>
      </c>
      <c r="Y803" s="22">
        <f t="shared" ca="1" si="315"/>
        <v>0.30782141880903491</v>
      </c>
      <c r="Z803" s="8">
        <f t="shared" ca="1" si="324"/>
        <v>697173.3070009104</v>
      </c>
      <c r="AA803" s="12">
        <f t="shared" ca="1" si="325"/>
        <v>1.1428281613311717</v>
      </c>
      <c r="AB803" s="158">
        <f t="shared" si="327"/>
        <v>339700</v>
      </c>
      <c r="AC803" s="160">
        <f t="shared" si="328"/>
        <v>6.0300000000004725E-3</v>
      </c>
      <c r="AD803" s="162">
        <f t="shared" ca="1" si="329"/>
        <v>0.76997745998108424</v>
      </c>
      <c r="AE803" s="162">
        <f t="shared" ca="1" si="330"/>
        <v>0.69159025513023908</v>
      </c>
      <c r="AF803" s="85">
        <v>5.8654367177741562E-4</v>
      </c>
      <c r="AG803" s="85">
        <v>9.5234596647833965E-3</v>
      </c>
      <c r="AH803" s="85">
        <v>6.7126623991914001E-4</v>
      </c>
    </row>
    <row r="804" spans="1:34">
      <c r="A804" s="7">
        <f t="shared" si="307"/>
        <v>44711</v>
      </c>
      <c r="B804" s="8">
        <f t="shared" ca="1" si="316"/>
        <v>33151979.432200901</v>
      </c>
      <c r="C804" s="144">
        <f t="shared" si="308"/>
        <v>0</v>
      </c>
      <c r="D804" s="136"/>
      <c r="E804" s="136"/>
      <c r="F804" s="78">
        <f ca="1">IF(AD803&gt;1,S$2,T$2)</f>
        <v>0.6</v>
      </c>
      <c r="G804" s="29">
        <f t="shared" ca="1" si="309"/>
        <v>98041.821581964483</v>
      </c>
      <c r="H804" s="8">
        <f t="shared" ca="1" si="317"/>
        <v>696096.93323194783</v>
      </c>
      <c r="I804" s="8">
        <f t="shared" ca="1" si="318"/>
        <v>235379053.96862617</v>
      </c>
      <c r="J804" s="8">
        <f t="shared" ca="1" si="319"/>
        <v>5399.4878447933097</v>
      </c>
      <c r="K804" s="12">
        <f t="shared" ca="1" si="320"/>
        <v>0.76955354702258727</v>
      </c>
      <c r="L804" s="48"/>
      <c r="M804" s="38">
        <f ca="1">IF(AND(I$2&gt;0,R797&lt;F797),0,IF(AND(N804&gt;=L$6,I$2&gt;0),0,IF(OR(AND(N804&gt;=C$1,N804&lt;D$1),N804&gt;=E$1),0,1)))</f>
        <v>0</v>
      </c>
      <c r="N804" s="185">
        <f t="shared" si="306"/>
        <v>44711</v>
      </c>
      <c r="O804" s="11">
        <f t="shared" ca="1" si="310"/>
        <v>0.69229133520184172</v>
      </c>
      <c r="P804" s="11" t="str">
        <f t="shared" si="311"/>
        <v/>
      </c>
      <c r="Q804" s="11">
        <f t="shared" ca="1" si="321"/>
        <v>1</v>
      </c>
      <c r="R804" s="32">
        <f t="shared" ca="1" si="322"/>
        <v>1.7301497926230391E-3</v>
      </c>
      <c r="S804" s="32">
        <v>4.9234542773580288E-4</v>
      </c>
      <c r="T804" s="32">
        <f t="shared" ca="1" si="312"/>
        <v>2.0473439212704346E-3</v>
      </c>
      <c r="U804" s="32">
        <f t="shared" si="313"/>
        <v>0.14084507042253522</v>
      </c>
      <c r="V804" s="32">
        <f t="shared" si="323"/>
        <v>1</v>
      </c>
      <c r="W804" s="8">
        <f t="shared" ca="1" si="314"/>
        <v>39332.496580849525</v>
      </c>
      <c r="X804" s="8">
        <f t="shared" ca="1" si="326"/>
        <v>234722289.53197506</v>
      </c>
      <c r="Y804" s="22">
        <f t="shared" ca="1" si="315"/>
        <v>0.30770866479815828</v>
      </c>
      <c r="Z804" s="8">
        <f t="shared" ca="1" si="324"/>
        <v>696096.93323194783</v>
      </c>
      <c r="AA804" s="12">
        <f t="shared" ca="1" si="325"/>
        <v>1.1428281613311717</v>
      </c>
      <c r="AB804" s="158">
        <f t="shared" si="327"/>
        <v>340000</v>
      </c>
      <c r="AC804" s="160">
        <f t="shared" si="328"/>
        <v>6.0000000000004728E-3</v>
      </c>
      <c r="AD804" s="162">
        <f t="shared" ca="1" si="329"/>
        <v>0.76969476046152696</v>
      </c>
      <c r="AE804" s="162">
        <f t="shared" ca="1" si="330"/>
        <v>0.69159025513023908</v>
      </c>
      <c r="AF804" s="85">
        <v>5.8651560277259271E-4</v>
      </c>
      <c r="AG804" s="85">
        <v>9.5172513619338744E-3</v>
      </c>
      <c r="AH804" s="85">
        <v>6.7125945329796547E-4</v>
      </c>
    </row>
    <row r="805" spans="1:34">
      <c r="A805" s="7">
        <f t="shared" si="307"/>
        <v>44712</v>
      </c>
      <c r="B805" s="8">
        <f t="shared" ca="1" si="316"/>
        <v>33157368.605883397</v>
      </c>
      <c r="C805" s="144">
        <f t="shared" si="308"/>
        <v>0</v>
      </c>
      <c r="D805" s="136"/>
      <c r="E805" s="136"/>
      <c r="F805" s="78">
        <f ca="1">IF(AD804&gt;1,0,IF(AE804&gt;=1,U$2,T$2))</f>
        <v>0.6</v>
      </c>
      <c r="G805" s="29">
        <f t="shared" ca="1" si="309"/>
        <v>97891.207013637497</v>
      </c>
      <c r="H805" s="8">
        <f t="shared" ca="1" si="317"/>
        <v>695027.56979682622</v>
      </c>
      <c r="I805" s="8">
        <f t="shared" ca="1" si="318"/>
        <v>235417317.10177189</v>
      </c>
      <c r="J805" s="8">
        <f t="shared" ca="1" si="319"/>
        <v>5389.1736824968875</v>
      </c>
      <c r="K805" s="12">
        <f t="shared" ca="1" si="320"/>
        <v>0.76927166199539565</v>
      </c>
      <c r="L805" s="48"/>
      <c r="M805" s="38">
        <f ca="1">IF(AND(I$2&gt;0,R798&lt;F798-0.02),0,IF(AND(N805&gt;=L$7,I$2&gt;0),0,IF(OR(AND(N805&gt;=C$1,N805&lt;D$1),N805&gt;=E$1),0,1)))</f>
        <v>0</v>
      </c>
      <c r="N805" s="185">
        <f t="shared" ref="N805:N868" si="331">N804+1</f>
        <v>44712</v>
      </c>
      <c r="O805" s="11">
        <f t="shared" ca="1" si="310"/>
        <v>0.6924038738287408</v>
      </c>
      <c r="P805" s="11" t="str">
        <f t="shared" si="311"/>
        <v/>
      </c>
      <c r="Q805" s="11">
        <f t="shared" ca="1" si="321"/>
        <v>1</v>
      </c>
      <c r="R805" s="32">
        <f t="shared" ca="1" si="322"/>
        <v>1.7173391298015346E-3</v>
      </c>
      <c r="S805" s="32">
        <v>4.9233568469411845E-4</v>
      </c>
      <c r="T805" s="32">
        <f t="shared" ca="1" si="312"/>
        <v>2.0441987346965476E-3</v>
      </c>
      <c r="U805" s="32">
        <f t="shared" si="313"/>
        <v>0.14084507042253522</v>
      </c>
      <c r="V805" s="32">
        <f t="shared" si="323"/>
        <v>1</v>
      </c>
      <c r="W805" s="8">
        <f t="shared" ca="1" si="314"/>
        <v>39252.798679707259</v>
      </c>
      <c r="X805" s="8">
        <f t="shared" ca="1" si="326"/>
        <v>234761542.33065477</v>
      </c>
      <c r="Y805" s="22">
        <f t="shared" ca="1" si="315"/>
        <v>0.3075961261712592</v>
      </c>
      <c r="Z805" s="8">
        <f t="shared" ca="1" si="324"/>
        <v>695027.56979682622</v>
      </c>
      <c r="AA805" s="12">
        <f t="shared" ca="1" si="325"/>
        <v>1.1428281613311717</v>
      </c>
      <c r="AB805" s="158">
        <f t="shared" si="327"/>
        <v>340300</v>
      </c>
      <c r="AC805" s="160">
        <f t="shared" si="328"/>
        <v>5.9700000000004732E-3</v>
      </c>
      <c r="AD805" s="162">
        <f t="shared" ca="1" si="329"/>
        <v>0.76941260450899152</v>
      </c>
      <c r="AE805" s="162">
        <f t="shared" ca="1" si="330"/>
        <v>0.69159025513023908</v>
      </c>
      <c r="AF805" s="85">
        <v>5.8648754074782934E-4</v>
      </c>
      <c r="AG805" s="85">
        <v>9.5110111429614688E-3</v>
      </c>
      <c r="AH805" s="85">
        <v>6.7124836578292711E-4</v>
      </c>
    </row>
    <row r="806" spans="1:34">
      <c r="A806" s="7">
        <f t="shared" si="307"/>
        <v>44713</v>
      </c>
      <c r="B806" s="8">
        <f t="shared" ca="1" si="316"/>
        <v>33162747.529562976</v>
      </c>
      <c r="C806" s="144">
        <f t="shared" si="308"/>
        <v>0</v>
      </c>
      <c r="D806" s="136"/>
      <c r="E806" s="136"/>
      <c r="F806" s="78">
        <f ca="1">IF(AD805&gt;1,S$2,T$2)</f>
        <v>0.6</v>
      </c>
      <c r="G806" s="29">
        <f t="shared" ca="1" si="309"/>
        <v>97741.567498892269</v>
      </c>
      <c r="H806" s="8">
        <f t="shared" ca="1" si="317"/>
        <v>693965.1292421351</v>
      </c>
      <c r="I806" s="8">
        <f t="shared" ca="1" si="318"/>
        <v>235455507.45989692</v>
      </c>
      <c r="J806" s="8">
        <f t="shared" ca="1" si="319"/>
        <v>5378.9236795797315</v>
      </c>
      <c r="K806" s="12">
        <f t="shared" ca="1" si="320"/>
        <v>0.768990315428148</v>
      </c>
      <c r="L806" s="48"/>
      <c r="M806" s="38">
        <f ca="1">IF(AND(I$2&gt;0,R799&lt;F799-0.04),0,IF(AND(N806&gt;=L$8,I$2&gt;0),0,IF(OR(AND(N806&gt;=C$1,N806&lt;D$1),N806&gt;=E$1),0,1)))</f>
        <v>0</v>
      </c>
      <c r="N806" s="185">
        <f t="shared" si="331"/>
        <v>44713</v>
      </c>
      <c r="O806" s="11">
        <f t="shared" ca="1" si="310"/>
        <v>0.6925161984114615</v>
      </c>
      <c r="P806" s="11" t="str">
        <f t="shared" si="311"/>
        <v/>
      </c>
      <c r="Q806" s="11">
        <f t="shared" ca="1" si="321"/>
        <v>1</v>
      </c>
      <c r="R806" s="32">
        <f t="shared" ca="1" si="322"/>
        <v>1.7045945711787035E-3</v>
      </c>
      <c r="S806" s="32">
        <v>4.9232594308832927E-4</v>
      </c>
      <c r="T806" s="32">
        <f t="shared" ca="1" si="312"/>
        <v>2.0410739095356916E-3</v>
      </c>
      <c r="U806" s="32">
        <f t="shared" si="313"/>
        <v>0.14084507042253522</v>
      </c>
      <c r="V806" s="32">
        <f t="shared" si="323"/>
        <v>1</v>
      </c>
      <c r="W806" s="8">
        <f t="shared" ca="1" si="314"/>
        <v>39173.636838639621</v>
      </c>
      <c r="X806" s="8">
        <f t="shared" ca="1" si="326"/>
        <v>234800715.96749341</v>
      </c>
      <c r="Y806" s="22">
        <f t="shared" ca="1" si="315"/>
        <v>0.3074838015885385</v>
      </c>
      <c r="Z806" s="8">
        <f t="shared" ca="1" si="324"/>
        <v>693965.1292421351</v>
      </c>
      <c r="AA806" s="12">
        <f t="shared" ca="1" si="325"/>
        <v>1.1428281613311717</v>
      </c>
      <c r="AB806" s="158">
        <f t="shared" si="327"/>
        <v>340600</v>
      </c>
      <c r="AC806" s="160">
        <f t="shared" si="328"/>
        <v>5.9400000000004735E-3</v>
      </c>
      <c r="AD806" s="162">
        <f t="shared" ca="1" si="329"/>
        <v>0.76913098871177188</v>
      </c>
      <c r="AE806" s="162">
        <f t="shared" ca="1" si="330"/>
        <v>0.69159025513023908</v>
      </c>
      <c r="AF806" s="85">
        <v>5.864594857004368E-4</v>
      </c>
      <c r="AG806" s="85">
        <v>9.5047447301555427E-3</v>
      </c>
      <c r="AH806" s="85">
        <v>6.7123333979379567E-4</v>
      </c>
    </row>
    <row r="807" spans="1:34">
      <c r="A807" s="7">
        <f t="shared" si="307"/>
        <v>44714</v>
      </c>
      <c r="B807" s="8">
        <f t="shared" ca="1" si="316"/>
        <v>33168116.266621649</v>
      </c>
      <c r="C807" s="144">
        <f t="shared" si="308"/>
        <v>0</v>
      </c>
      <c r="D807" s="136"/>
      <c r="E807" s="136"/>
      <c r="F807" s="78">
        <f ca="1">IF(AD806&gt;1,0,IF(AE806&gt;=1,U$2,T$2))</f>
        <v>0.6</v>
      </c>
      <c r="G807" s="29">
        <f t="shared" ca="1" si="309"/>
        <v>97592.890918319739</v>
      </c>
      <c r="H807" s="8">
        <f t="shared" ca="1" si="317"/>
        <v>692909.52552007011</v>
      </c>
      <c r="I807" s="8">
        <f t="shared" ca="1" si="318"/>
        <v>235493625.4930135</v>
      </c>
      <c r="J807" s="8">
        <f t="shared" ca="1" si="319"/>
        <v>5368.7370586724846</v>
      </c>
      <c r="K807" s="12">
        <f t="shared" ca="1" si="320"/>
        <v>0.7687095039713463</v>
      </c>
      <c r="L807" s="48"/>
      <c r="M807" s="38">
        <f ca="1">IF(AND(I$2&gt;0,R800&lt;F800-0.06),0,IF(AND(N807&gt;=L$9,I$2&gt;0),0,IF(OR(AND(N807&gt;=C$1,N807&lt;D$1),N807&gt;=E$1),0,1)))</f>
        <v>0</v>
      </c>
      <c r="N807" s="185">
        <f t="shared" si="331"/>
        <v>44714</v>
      </c>
      <c r="O807" s="11">
        <f t="shared" ca="1" si="310"/>
        <v>0.69262831027356908</v>
      </c>
      <c r="P807" s="11" t="str">
        <f t="shared" si="311"/>
        <v/>
      </c>
      <c r="Q807" s="11">
        <f t="shared" ca="1" si="321"/>
        <v>1</v>
      </c>
      <c r="R807" s="32">
        <f t="shared" ca="1" si="322"/>
        <v>1.6919154747061188E-3</v>
      </c>
      <c r="S807" s="32">
        <v>4.9231620291813262E-4</v>
      </c>
      <c r="T807" s="32">
        <f t="shared" ca="1" si="312"/>
        <v>2.0379691927060887E-3</v>
      </c>
      <c r="U807" s="32">
        <f t="shared" si="313"/>
        <v>0.14084507042253522</v>
      </c>
      <c r="V807" s="32">
        <f t="shared" si="323"/>
        <v>1</v>
      </c>
      <c r="W807" s="8">
        <f t="shared" ca="1" si="314"/>
        <v>39095.004243584102</v>
      </c>
      <c r="X807" s="8">
        <f t="shared" ca="1" si="326"/>
        <v>234839810.971737</v>
      </c>
      <c r="Y807" s="22">
        <f t="shared" ca="1" si="315"/>
        <v>0.30737168972643092</v>
      </c>
      <c r="Z807" s="8">
        <f t="shared" ca="1" si="324"/>
        <v>692909.52552007011</v>
      </c>
      <c r="AA807" s="12">
        <f t="shared" ca="1" si="325"/>
        <v>1.1428281613311717</v>
      </c>
      <c r="AB807" s="158">
        <f t="shared" si="327"/>
        <v>340900</v>
      </c>
      <c r="AC807" s="160">
        <f t="shared" si="328"/>
        <v>5.9100000000004739E-3</v>
      </c>
      <c r="AD807" s="162">
        <f t="shared" ca="1" si="329"/>
        <v>0.7688499096997472</v>
      </c>
      <c r="AE807" s="162">
        <f t="shared" ca="1" si="330"/>
        <v>0.69159025513023908</v>
      </c>
      <c r="AF807" s="85">
        <v>5.8643143762772702E-4</v>
      </c>
      <c r="AG807" s="85">
        <v>9.4984580305996075E-3</v>
      </c>
      <c r="AH807" s="85">
        <v>6.7121476779694815E-4</v>
      </c>
    </row>
    <row r="808" spans="1:34">
      <c r="A808" s="7">
        <f t="shared" si="307"/>
        <v>44715</v>
      </c>
      <c r="B808" s="8">
        <f t="shared" ca="1" si="316"/>
        <v>33173474.879676573</v>
      </c>
      <c r="C808" s="144">
        <f t="shared" si="308"/>
        <v>0</v>
      </c>
      <c r="D808" s="136"/>
      <c r="E808" s="136"/>
      <c r="F808" s="78">
        <f ca="1">IF(AD807&gt;1,S$2,T$2)</f>
        <v>0.6</v>
      </c>
      <c r="G808" s="29">
        <f t="shared" ca="1" si="309"/>
        <v>97445.165347387912</v>
      </c>
      <c r="H808" s="8">
        <f t="shared" ca="1" si="317"/>
        <v>691860.67396645411</v>
      </c>
      <c r="I808" s="8">
        <f t="shared" ca="1" si="318"/>
        <v>235531671.64570346</v>
      </c>
      <c r="J808" s="8">
        <f t="shared" ca="1" si="319"/>
        <v>5358.6130549250911</v>
      </c>
      <c r="K808" s="12">
        <f t="shared" ca="1" si="320"/>
        <v>0.7684292243160773</v>
      </c>
      <c r="L808" s="48"/>
      <c r="M808" s="39">
        <f ca="1">IF(AND(I$2&gt;0,R801&lt;F801-0.1),0,IF(AND(N808&gt;=L$10,I$2&gt;0),0,IF(OR(AND(N808&gt;=C$1,N808&lt;D$1),N808&gt;=E$1),0,1)))</f>
        <v>0</v>
      </c>
      <c r="N808" s="185">
        <f t="shared" si="331"/>
        <v>44715</v>
      </c>
      <c r="O808" s="11">
        <f t="shared" ca="1" si="310"/>
        <v>0.69274021072265723</v>
      </c>
      <c r="P808" s="11" t="str">
        <f t="shared" si="311"/>
        <v/>
      </c>
      <c r="Q808" s="11">
        <f t="shared" ca="1" si="321"/>
        <v>1</v>
      </c>
      <c r="R808" s="32">
        <f t="shared" ca="1" si="322"/>
        <v>1.6793012082142063E-3</v>
      </c>
      <c r="S808" s="32">
        <v>4.9230646418322633E-4</v>
      </c>
      <c r="T808" s="32">
        <f t="shared" ca="1" si="312"/>
        <v>2.0348843351954532E-3</v>
      </c>
      <c r="U808" s="32">
        <f t="shared" si="313"/>
        <v>0.14084507042253522</v>
      </c>
      <c r="V808" s="32">
        <f t="shared" si="323"/>
        <v>1</v>
      </c>
      <c r="W808" s="8">
        <f t="shared" ca="1" si="314"/>
        <v>39016.89418967317</v>
      </c>
      <c r="X808" s="8">
        <f t="shared" ca="1" si="326"/>
        <v>234878827.86592668</v>
      </c>
      <c r="Y808" s="22">
        <f t="shared" ca="1" si="315"/>
        <v>0.30725978927734277</v>
      </c>
      <c r="Z808" s="8">
        <f t="shared" ca="1" si="324"/>
        <v>691860.67396645411</v>
      </c>
      <c r="AA808" s="12">
        <f t="shared" ca="1" si="325"/>
        <v>1.1428281613311717</v>
      </c>
      <c r="AB808" s="158">
        <f t="shared" si="327"/>
        <v>341200</v>
      </c>
      <c r="AC808" s="160">
        <f t="shared" si="328"/>
        <v>5.8800000000004743E-3</v>
      </c>
      <c r="AD808" s="162">
        <f t="shared" ca="1" si="329"/>
        <v>0.7685693641437118</v>
      </c>
      <c r="AE808" s="162">
        <f t="shared" ca="1" si="330"/>
        <v>0.69159025513023908</v>
      </c>
      <c r="AF808" s="85">
        <v>5.8640339652701369E-4</v>
      </c>
      <c r="AG808" s="85">
        <v>9.4921565871662252E-3</v>
      </c>
      <c r="AH808" s="85">
        <v>6.7119302765291072E-4</v>
      </c>
    </row>
    <row r="809" spans="1:34">
      <c r="A809" s="7">
        <f t="shared" si="307"/>
        <v>44716</v>
      </c>
      <c r="B809" s="8">
        <f t="shared" ca="1" si="316"/>
        <v>33178823.430592377</v>
      </c>
      <c r="C809" s="144">
        <f t="shared" si="308"/>
        <v>0</v>
      </c>
      <c r="D809" s="136"/>
      <c r="E809" s="136"/>
      <c r="F809" s="78">
        <f ca="1">IF(AD808&gt;1,0,IF(AE808&gt;=1,U$2,T$2))</f>
        <v>0.6</v>
      </c>
      <c r="G809" s="29">
        <f t="shared" ca="1" si="309"/>
        <v>97298.379053378012</v>
      </c>
      <c r="H809" s="8">
        <f t="shared" ca="1" si="317"/>
        <v>690818.49127898389</v>
      </c>
      <c r="I809" s="8">
        <f t="shared" ca="1" si="318"/>
        <v>235569646.35720566</v>
      </c>
      <c r="J809" s="8">
        <f t="shared" ca="1" si="319"/>
        <v>5348.5509158032273</v>
      </c>
      <c r="K809" s="12">
        <f t="shared" ca="1" si="320"/>
        <v>0.76814947319335691</v>
      </c>
      <c r="L809" s="48"/>
      <c r="M809" s="47">
        <f ca="1">IF(AND(I$2&gt;0,R802&lt;F802-0.12),0,IF(AND(N809&gt;=L$4,I$2&gt;0),0,IF(OR(AND(N809&gt;=C$1,N809&lt;D$1),N809&gt;=E$1),0,1)))</f>
        <v>0</v>
      </c>
      <c r="N809" s="185">
        <f t="shared" si="331"/>
        <v>44716</v>
      </c>
      <c r="O809" s="11">
        <f t="shared" ca="1" si="310"/>
        <v>0.6928519010506049</v>
      </c>
      <c r="P809" s="11" t="str">
        <f t="shared" si="311"/>
        <v/>
      </c>
      <c r="Q809" s="11">
        <f t="shared" ca="1" si="321"/>
        <v>1</v>
      </c>
      <c r="R809" s="32">
        <f t="shared" ca="1" si="322"/>
        <v>1.6667511492307688E-3</v>
      </c>
      <c r="S809" s="32">
        <v>4.9229672688330802E-4</v>
      </c>
      <c r="T809" s="32">
        <f t="shared" ca="1" si="312"/>
        <v>2.0318190919970114E-3</v>
      </c>
      <c r="U809" s="32">
        <f t="shared" si="313"/>
        <v>0.14084507042253522</v>
      </c>
      <c r="V809" s="32">
        <f t="shared" si="323"/>
        <v>1</v>
      </c>
      <c r="W809" s="8">
        <f t="shared" ca="1" si="314"/>
        <v>38939.300079577515</v>
      </c>
      <c r="X809" s="8">
        <f t="shared" ca="1" si="326"/>
        <v>234917767.16600627</v>
      </c>
      <c r="Y809" s="22">
        <f t="shared" ca="1" si="315"/>
        <v>0.3071480989493951</v>
      </c>
      <c r="Z809" s="8">
        <f t="shared" ca="1" si="324"/>
        <v>690818.49127898389</v>
      </c>
      <c r="AA809" s="12">
        <f t="shared" ca="1" si="325"/>
        <v>1.1428281613311717</v>
      </c>
      <c r="AB809" s="158">
        <f t="shared" si="327"/>
        <v>341500</v>
      </c>
      <c r="AC809" s="160">
        <f t="shared" si="328"/>
        <v>5.8500000000004746E-3</v>
      </c>
      <c r="AD809" s="162">
        <f t="shared" ca="1" si="329"/>
        <v>0.76828934875471711</v>
      </c>
      <c r="AE809" s="162">
        <f t="shared" ca="1" si="330"/>
        <v>0.69159025513023908</v>
      </c>
      <c r="AF809" s="85">
        <v>5.8637536239561209E-4</v>
      </c>
      <c r="AG809" s="85">
        <v>9.4858455436252487E-3</v>
      </c>
      <c r="AH809" s="85">
        <v>6.7116847930431594E-4</v>
      </c>
    </row>
    <row r="810" spans="1:34">
      <c r="A810" s="7">
        <f t="shared" si="307"/>
        <v>44717</v>
      </c>
      <c r="B810" s="8">
        <f t="shared" ca="1" si="316"/>
        <v>33184161.980493262</v>
      </c>
      <c r="C810" s="144">
        <f t="shared" si="308"/>
        <v>0</v>
      </c>
      <c r="D810" s="136"/>
      <c r="E810" s="136"/>
      <c r="F810" s="78">
        <f ca="1">IF(AD809&gt;1,0,IF(AE809&gt;=1,U$2,T$2))</f>
        <v>0.6</v>
      </c>
      <c r="G810" s="29">
        <f t="shared" ca="1" si="309"/>
        <v>97152.520492352836</v>
      </c>
      <c r="H810" s="8">
        <f t="shared" ca="1" si="317"/>
        <v>689782.89549570507</v>
      </c>
      <c r="I810" s="8">
        <f t="shared" ca="1" si="318"/>
        <v>235607550.06150195</v>
      </c>
      <c r="J810" s="8">
        <f t="shared" ca="1" si="319"/>
        <v>5338.5499008871338</v>
      </c>
      <c r="K810" s="12">
        <f t="shared" ca="1" si="320"/>
        <v>0.76787024737348775</v>
      </c>
      <c r="L810" s="48"/>
      <c r="M810" s="46">
        <f ca="1">IF(AND(I$2&gt;0,R803&lt;F803-0.12),0,IF(AND(N810&gt;=L$5,I$2&gt;0),0,IF(OR(AND(N810&gt;=C$1,N810&lt;D$1),N810&gt;=E$1),0,1)))</f>
        <v>0</v>
      </c>
      <c r="N810" s="185">
        <f t="shared" si="331"/>
        <v>44717</v>
      </c>
      <c r="O810" s="11">
        <f t="shared" ca="1" si="310"/>
        <v>0.69296338253382928</v>
      </c>
      <c r="P810" s="11" t="str">
        <f t="shared" si="311"/>
        <v/>
      </c>
      <c r="Q810" s="11">
        <f t="shared" ca="1" si="321"/>
        <v>1</v>
      </c>
      <c r="R810" s="32">
        <f t="shared" ca="1" si="322"/>
        <v>1.654264684802632E-3</v>
      </c>
      <c r="S810" s="32">
        <v>4.922869910180752E-4</v>
      </c>
      <c r="T810" s="32">
        <f t="shared" ca="1" si="312"/>
        <v>2.0287732220461915E-3</v>
      </c>
      <c r="U810" s="32">
        <f t="shared" si="313"/>
        <v>0.14084507042253522</v>
      </c>
      <c r="V810" s="32">
        <f t="shared" si="323"/>
        <v>1</v>
      </c>
      <c r="W810" s="8">
        <f t="shared" ca="1" si="314"/>
        <v>38862.215421864123</v>
      </c>
      <c r="X810" s="8">
        <f t="shared" ca="1" si="326"/>
        <v>234956629.38142812</v>
      </c>
      <c r="Y810" s="22">
        <f t="shared" ca="1" si="315"/>
        <v>0.30703661746617072</v>
      </c>
      <c r="Z810" s="8">
        <f t="shared" ca="1" si="324"/>
        <v>689782.89549570507</v>
      </c>
      <c r="AA810" s="12">
        <f t="shared" ca="1" si="325"/>
        <v>1.1428281613311717</v>
      </c>
      <c r="AB810" s="158">
        <f t="shared" si="327"/>
        <v>341800</v>
      </c>
      <c r="AC810" s="160">
        <f t="shared" si="328"/>
        <v>5.820000000000475E-3</v>
      </c>
      <c r="AD810" s="162">
        <f t="shared" ca="1" si="329"/>
        <v>0.76800986028342233</v>
      </c>
      <c r="AE810" s="162">
        <f t="shared" ca="1" si="330"/>
        <v>0.69159025513023908</v>
      </c>
      <c r="AF810" s="85">
        <v>5.8634733523083883E-4</v>
      </c>
      <c r="AG810" s="85">
        <v>9.4795296120559116E-3</v>
      </c>
      <c r="AH810" s="85">
        <v>6.7114146123342612E-4</v>
      </c>
    </row>
    <row r="811" spans="1:34">
      <c r="A811" s="7">
        <f t="shared" si="307"/>
        <v>44718</v>
      </c>
      <c r="B811" s="8">
        <f t="shared" ca="1" si="316"/>
        <v>33189490.589774936</v>
      </c>
      <c r="C811" s="144">
        <f t="shared" si="308"/>
        <v>0</v>
      </c>
      <c r="D811" s="136"/>
      <c r="E811" s="136"/>
      <c r="F811" s="78">
        <f ca="1">IF(AD810&gt;1,S$2,T$2)</f>
        <v>0.6</v>
      </c>
      <c r="G811" s="29">
        <f t="shared" ca="1" si="309"/>
        <v>97007.578306157564</v>
      </c>
      <c r="H811" s="8">
        <f t="shared" ca="1" si="317"/>
        <v>688753.80597371864</v>
      </c>
      <c r="I811" s="8">
        <f t="shared" ca="1" si="318"/>
        <v>235645383.18740183</v>
      </c>
      <c r="J811" s="8">
        <f t="shared" ca="1" si="319"/>
        <v>5328.6092816729142</v>
      </c>
      <c r="K811" s="12">
        <f t="shared" ca="1" si="320"/>
        <v>0.76759154366542681</v>
      </c>
      <c r="L811" s="48"/>
      <c r="M811" s="38">
        <f ca="1">IF(AND(I$2&gt;0,R804&lt;F804),0,IF(AND(N811&gt;=L$6,I$2&gt;0),0,IF(OR(AND(N811&gt;=C$1,N811&lt;D$1),N811&gt;=E$1),0,1)))</f>
        <v>0</v>
      </c>
      <c r="N811" s="185">
        <f t="shared" si="331"/>
        <v>44718</v>
      </c>
      <c r="O811" s="11">
        <f t="shared" ca="1" si="310"/>
        <v>0.69307465643353483</v>
      </c>
      <c r="P811" s="11" t="str">
        <f t="shared" si="311"/>
        <v/>
      </c>
      <c r="Q811" s="11">
        <f t="shared" ca="1" si="321"/>
        <v>1</v>
      </c>
      <c r="R811" s="32">
        <f t="shared" ca="1" si="322"/>
        <v>1.6418412113203694E-3</v>
      </c>
      <c r="S811" s="32">
        <v>4.9227725658722592E-4</v>
      </c>
      <c r="T811" s="32">
        <f t="shared" ca="1" si="312"/>
        <v>2.0257464881579959E-3</v>
      </c>
      <c r="U811" s="32">
        <f t="shared" si="313"/>
        <v>0.14084507042253522</v>
      </c>
      <c r="V811" s="32">
        <f t="shared" si="323"/>
        <v>1</v>
      </c>
      <c r="W811" s="8">
        <f t="shared" ca="1" si="314"/>
        <v>38785.633829369464</v>
      </c>
      <c r="X811" s="8">
        <f t="shared" ca="1" si="326"/>
        <v>234995415.01525748</v>
      </c>
      <c r="Y811" s="22">
        <f t="shared" ca="1" si="315"/>
        <v>0.30692534356646517</v>
      </c>
      <c r="Z811" s="8">
        <f t="shared" ca="1" si="324"/>
        <v>688753.80597371864</v>
      </c>
      <c r="AA811" s="12">
        <f t="shared" ca="1" si="325"/>
        <v>1.1428281613311717</v>
      </c>
      <c r="AB811" s="158">
        <f t="shared" si="327"/>
        <v>342100</v>
      </c>
      <c r="AC811" s="160">
        <f t="shared" si="328"/>
        <v>5.7900000000004753E-3</v>
      </c>
      <c r="AD811" s="162">
        <f t="shared" ca="1" si="329"/>
        <v>0.76773089551945728</v>
      </c>
      <c r="AE811" s="162">
        <f t="shared" ca="1" si="330"/>
        <v>0.69159025513023908</v>
      </c>
      <c r="AF811" s="85">
        <v>5.863193150300117E-4</v>
      </c>
      <c r="AG811" s="85">
        <v>9.4732130391900066E-3</v>
      </c>
      <c r="AH811" s="85">
        <v>6.7111228665666593E-4</v>
      </c>
    </row>
    <row r="812" spans="1:34">
      <c r="A812" s="7">
        <f t="shared" si="307"/>
        <v>44719</v>
      </c>
      <c r="B812" s="8">
        <f t="shared" ca="1" si="316"/>
        <v>33194809.318116311</v>
      </c>
      <c r="C812" s="144">
        <f t="shared" si="308"/>
        <v>0</v>
      </c>
      <c r="D812" s="136"/>
      <c r="E812" s="136"/>
      <c r="F812" s="78">
        <f ca="1">IF(AD811&gt;1,0,IF(AE811&gt;=1,U$2,T$2))</f>
        <v>0.6</v>
      </c>
      <c r="G812" s="29">
        <f t="shared" ca="1" si="309"/>
        <v>96863.541319453667</v>
      </c>
      <c r="H812" s="8">
        <f t="shared" ca="1" si="317"/>
        <v>687731.143368121</v>
      </c>
      <c r="I812" s="8">
        <f t="shared" ca="1" si="318"/>
        <v>235683146.1586256</v>
      </c>
      <c r="J812" s="8">
        <f t="shared" ca="1" si="319"/>
        <v>5318.7283413763043</v>
      </c>
      <c r="K812" s="12">
        <f t="shared" ca="1" si="320"/>
        <v>0.76731335891616292</v>
      </c>
      <c r="L812" s="48"/>
      <c r="M812" s="38">
        <f ca="1">IF(AND(I$2&gt;0,R805&lt;F805-0.02),0,IF(AND(N812&gt;=L$7,I$2&gt;0),0,IF(OR(AND(N812&gt;=C$1,N812&lt;D$1),N812&gt;=E$1),0,1)))</f>
        <v>0</v>
      </c>
      <c r="N812" s="185">
        <f t="shared" si="331"/>
        <v>44719</v>
      </c>
      <c r="O812" s="11">
        <f t="shared" ca="1" si="310"/>
        <v>0.69318572399595768</v>
      </c>
      <c r="P812" s="11" t="str">
        <f t="shared" si="311"/>
        <v/>
      </c>
      <c r="Q812" s="11">
        <f t="shared" ca="1" si="321"/>
        <v>1</v>
      </c>
      <c r="R812" s="32">
        <f t="shared" ca="1" si="322"/>
        <v>1.6294801343460842E-3</v>
      </c>
      <c r="S812" s="32">
        <v>4.9226752359045789E-4</v>
      </c>
      <c r="T812" s="32">
        <f t="shared" ca="1" si="312"/>
        <v>2.0227386569650618E-3</v>
      </c>
      <c r="U812" s="32">
        <f t="shared" si="313"/>
        <v>0.14084507042253522</v>
      </c>
      <c r="V812" s="32">
        <f t="shared" si="323"/>
        <v>1</v>
      </c>
      <c r="W812" s="8">
        <f t="shared" ca="1" si="314"/>
        <v>38709.549017588062</v>
      </c>
      <c r="X812" s="8">
        <f t="shared" ca="1" si="326"/>
        <v>235034124.56427506</v>
      </c>
      <c r="Y812" s="22">
        <f t="shared" ca="1" si="315"/>
        <v>0.30681427600404232</v>
      </c>
      <c r="Z812" s="8">
        <f t="shared" ca="1" si="324"/>
        <v>687731.143368121</v>
      </c>
      <c r="AA812" s="12">
        <f t="shared" ca="1" si="325"/>
        <v>1.1428281613311717</v>
      </c>
      <c r="AB812" s="158">
        <f t="shared" si="327"/>
        <v>342400</v>
      </c>
      <c r="AC812" s="160">
        <f t="shared" si="328"/>
        <v>5.7600000000004757E-3</v>
      </c>
      <c r="AD812" s="162">
        <f t="shared" ca="1" si="329"/>
        <v>0.76745245129079487</v>
      </c>
      <c r="AE812" s="162">
        <f t="shared" ca="1" si="330"/>
        <v>0.69159025513023908</v>
      </c>
      <c r="AF812" s="85">
        <v>5.8629130179045034E-4</v>
      </c>
      <c r="AG812" s="85">
        <v>9.4668995716508716E-3</v>
      </c>
      <c r="AH812" s="85">
        <v>6.7108123944189743E-4</v>
      </c>
    </row>
    <row r="813" spans="1:34">
      <c r="A813" s="7">
        <f t="shared" si="307"/>
        <v>44720</v>
      </c>
      <c r="B813" s="8">
        <f t="shared" ca="1" si="316"/>
        <v>33200118.224491049</v>
      </c>
      <c r="C813" s="144">
        <f t="shared" si="308"/>
        <v>0</v>
      </c>
      <c r="D813" s="136"/>
      <c r="E813" s="136"/>
      <c r="F813" s="78">
        <f ca="1">IF(AD812&gt;1,S$2,T$2)</f>
        <v>0.6</v>
      </c>
      <c r="G813" s="29">
        <f t="shared" ca="1" si="309"/>
        <v>96720.398536785782</v>
      </c>
      <c r="H813" s="8">
        <f t="shared" ca="1" si="317"/>
        <v>686714.82961117907</v>
      </c>
      <c r="I813" s="8">
        <f t="shared" ca="1" si="318"/>
        <v>235720839.39388624</v>
      </c>
      <c r="J813" s="8">
        <f t="shared" ca="1" si="319"/>
        <v>5308.9063747388946</v>
      </c>
      <c r="K813" s="12">
        <f t="shared" ca="1" si="320"/>
        <v>0.76703569001010585</v>
      </c>
      <c r="L813" s="48"/>
      <c r="M813" s="38">
        <f ca="1">IF(AND(I$2&gt;0,R806&lt;F806-0.04),0,IF(AND(N813&gt;=L$8,I$2&gt;0),0,IF(OR(AND(N813&gt;=C$1,N813&lt;D$1),N813&gt;=E$1),0,1)))</f>
        <v>0</v>
      </c>
      <c r="N813" s="185">
        <f t="shared" si="331"/>
        <v>44720</v>
      </c>
      <c r="O813" s="11">
        <f t="shared" ca="1" si="310"/>
        <v>0.69329658645260661</v>
      </c>
      <c r="P813" s="11" t="str">
        <f t="shared" si="311"/>
        <v/>
      </c>
      <c r="Q813" s="11">
        <f t="shared" ca="1" si="321"/>
        <v>1</v>
      </c>
      <c r="R813" s="32">
        <f t="shared" ca="1" si="322"/>
        <v>1.6171808684442037E-3</v>
      </c>
      <c r="S813" s="32">
        <v>4.9225779202746939E-4</v>
      </c>
      <c r="T813" s="32">
        <f t="shared" ca="1" si="312"/>
        <v>2.0197494988564092E-3</v>
      </c>
      <c r="U813" s="32">
        <f t="shared" si="313"/>
        <v>0.14084507042253522</v>
      </c>
      <c r="V813" s="32">
        <f t="shared" si="323"/>
        <v>1</v>
      </c>
      <c r="W813" s="8">
        <f t="shared" ca="1" si="314"/>
        <v>38633.954803076696</v>
      </c>
      <c r="X813" s="8">
        <f t="shared" ca="1" si="326"/>
        <v>235072758.51907814</v>
      </c>
      <c r="Y813" s="22">
        <f t="shared" ca="1" si="315"/>
        <v>0.30670341354739339</v>
      </c>
      <c r="Z813" s="8">
        <f t="shared" ca="1" si="324"/>
        <v>686714.82961117907</v>
      </c>
      <c r="AA813" s="12">
        <f t="shared" ca="1" si="325"/>
        <v>1.1428281613311717</v>
      </c>
      <c r="AB813" s="158">
        <f t="shared" si="327"/>
        <v>342700</v>
      </c>
      <c r="AC813" s="160">
        <f t="shared" si="328"/>
        <v>5.730000000000476E-3</v>
      </c>
      <c r="AD813" s="162">
        <f t="shared" ca="1" si="329"/>
        <v>0.76717452446313439</v>
      </c>
      <c r="AE813" s="162">
        <f t="shared" ca="1" si="330"/>
        <v>0.69159025513023908</v>
      </c>
      <c r="AF813" s="85">
        <v>5.8626329550947557E-4</v>
      </c>
      <c r="AG813" s="85">
        <v>9.460592420066128E-3</v>
      </c>
      <c r="AH813" s="85">
        <v>6.7104856973351909E-4</v>
      </c>
    </row>
    <row r="814" spans="1:34">
      <c r="A814" s="7">
        <f t="shared" si="307"/>
        <v>44721</v>
      </c>
      <c r="B814" s="8">
        <f t="shared" ca="1" si="316"/>
        <v>33205417.367178887</v>
      </c>
      <c r="C814" s="144">
        <f t="shared" si="308"/>
        <v>0</v>
      </c>
      <c r="D814" s="136"/>
      <c r="E814" s="136"/>
      <c r="F814" s="78">
        <f ca="1">IF(AD813&gt;1,0,IF(AE813&gt;=1,U$2,T$2))</f>
        <v>0.6</v>
      </c>
      <c r="G814" s="29">
        <f t="shared" ca="1" si="309"/>
        <v>96578.139139682273</v>
      </c>
      <c r="H814" s="8">
        <f t="shared" ca="1" si="317"/>
        <v>685704.78789174405</v>
      </c>
      <c r="I814" s="8">
        <f t="shared" ca="1" si="318"/>
        <v>235758463.30696988</v>
      </c>
      <c r="J814" s="8">
        <f t="shared" ca="1" si="319"/>
        <v>5299.1426878368511</v>
      </c>
      <c r="K814" s="12">
        <f t="shared" ca="1" si="320"/>
        <v>0.76675853386848347</v>
      </c>
      <c r="L814" s="48"/>
      <c r="M814" s="38">
        <f ca="1">IF(AND(I$2&gt;0,R807&lt;F807-0.06),0,IF(AND(N814&gt;=L$9,I$2&gt;0),0,IF(OR(AND(N814&gt;=C$1,N814&lt;D$1),N814&gt;=E$1),0,1)))</f>
        <v>0</v>
      </c>
      <c r="N814" s="185">
        <f t="shared" si="331"/>
        <v>44721</v>
      </c>
      <c r="O814" s="11">
        <f t="shared" ca="1" si="310"/>
        <v>0.69340724502049966</v>
      </c>
      <c r="P814" s="11" t="str">
        <f t="shared" si="311"/>
        <v/>
      </c>
      <c r="Q814" s="11">
        <f t="shared" ca="1" si="321"/>
        <v>1</v>
      </c>
      <c r="R814" s="32">
        <f t="shared" ca="1" si="322"/>
        <v>1.6049428370152623E-3</v>
      </c>
      <c r="S814" s="32">
        <v>4.9224806189795836E-4</v>
      </c>
      <c r="T814" s="32">
        <f t="shared" ca="1" si="312"/>
        <v>2.0167787879168944E-3</v>
      </c>
      <c r="U814" s="32">
        <f t="shared" si="313"/>
        <v>0.14084507042253522</v>
      </c>
      <c r="V814" s="32">
        <f t="shared" si="323"/>
        <v>1</v>
      </c>
      <c r="W814" s="8">
        <f t="shared" ca="1" si="314"/>
        <v>38558.845101874613</v>
      </c>
      <c r="X814" s="8">
        <f t="shared" ca="1" si="326"/>
        <v>235111317.36418</v>
      </c>
      <c r="Y814" s="22">
        <f t="shared" ca="1" si="315"/>
        <v>0.30659275497950034</v>
      </c>
      <c r="Z814" s="8">
        <f t="shared" ca="1" si="324"/>
        <v>685704.78789174405</v>
      </c>
      <c r="AA814" s="12">
        <f t="shared" ca="1" si="325"/>
        <v>1.1428281613311717</v>
      </c>
      <c r="AB814" s="158">
        <f t="shared" si="327"/>
        <v>343000</v>
      </c>
      <c r="AC814" s="160">
        <f t="shared" si="328"/>
        <v>5.7000000000004764E-3</v>
      </c>
      <c r="AD814" s="162">
        <f t="shared" ca="1" si="329"/>
        <v>0.76689711193929466</v>
      </c>
      <c r="AE814" s="162">
        <f t="shared" ca="1" si="330"/>
        <v>0.69159025513023908</v>
      </c>
      <c r="AF814" s="85">
        <v>5.8623529618440974E-4</v>
      </c>
      <c r="AG814" s="85">
        <v>9.4542942220319243E-3</v>
      </c>
      <c r="AH814" s="85">
        <v>6.7101448926979292E-4</v>
      </c>
    </row>
    <row r="815" spans="1:34">
      <c r="A815" s="7">
        <f t="shared" si="307"/>
        <v>44722</v>
      </c>
      <c r="B815" s="8">
        <f t="shared" ca="1" si="316"/>
        <v>33210706.803776778</v>
      </c>
      <c r="C815" s="144">
        <f t="shared" si="308"/>
        <v>0</v>
      </c>
      <c r="D815" s="136"/>
      <c r="E815" s="136"/>
      <c r="F815" s="78">
        <f ca="1">IF(AD814&gt;1,S$2,T$2)</f>
        <v>0.6</v>
      </c>
      <c r="G815" s="29">
        <f t="shared" ca="1" si="309"/>
        <v>96436.752483789183</v>
      </c>
      <c r="H815" s="8">
        <f t="shared" ca="1" si="317"/>
        <v>684700.94263490313</v>
      </c>
      <c r="I815" s="8">
        <f t="shared" ca="1" si="318"/>
        <v>235796018.30681491</v>
      </c>
      <c r="J815" s="8">
        <f t="shared" ca="1" si="319"/>
        <v>5289.4365978920841</v>
      </c>
      <c r="K815" s="12">
        <f t="shared" ca="1" si="320"/>
        <v>0.7664818874487509</v>
      </c>
      <c r="L815" s="48"/>
      <c r="M815" s="39">
        <f ca="1">IF(AND(I$2&gt;0,R808&lt;F808-0.1),0,IF(AND(N815&gt;=L$10,I$2&gt;0),0,IF(OR(AND(N815&gt;=C$1,N815&lt;D$1),N815&gt;=E$1),0,1)))</f>
        <v>0</v>
      </c>
      <c r="N815" s="185">
        <f t="shared" si="331"/>
        <v>44722</v>
      </c>
      <c r="O815" s="11">
        <f t="shared" ca="1" si="310"/>
        <v>0.69351770090239684</v>
      </c>
      <c r="P815" s="11" t="str">
        <f t="shared" si="311"/>
        <v/>
      </c>
      <c r="Q815" s="11">
        <f t="shared" ca="1" si="321"/>
        <v>1</v>
      </c>
      <c r="R815" s="32">
        <f t="shared" ca="1" si="322"/>
        <v>1.5927654721326265E-3</v>
      </c>
      <c r="S815" s="32">
        <v>4.9223833320162318E-4</v>
      </c>
      <c r="T815" s="32">
        <f t="shared" ca="1" si="312"/>
        <v>2.0138263018673621E-3</v>
      </c>
      <c r="U815" s="32">
        <f t="shared" si="313"/>
        <v>0.14084507042253522</v>
      </c>
      <c r="V815" s="32">
        <f t="shared" si="323"/>
        <v>1</v>
      </c>
      <c r="W815" s="8">
        <f t="shared" ca="1" si="314"/>
        <v>38484.213927939942</v>
      </c>
      <c r="X815" s="8">
        <f t="shared" ca="1" si="326"/>
        <v>235149801.57810795</v>
      </c>
      <c r="Y815" s="22">
        <f t="shared" ca="1" si="315"/>
        <v>0.30648229909760316</v>
      </c>
      <c r="Z815" s="8">
        <f t="shared" ca="1" si="324"/>
        <v>684700.94263490313</v>
      </c>
      <c r="AA815" s="12">
        <f t="shared" ca="1" si="325"/>
        <v>1.1428281613311717</v>
      </c>
      <c r="AB815" s="158">
        <f t="shared" si="327"/>
        <v>343300</v>
      </c>
      <c r="AC815" s="160">
        <f t="shared" si="328"/>
        <v>5.6700000000004767E-3</v>
      </c>
      <c r="AD815" s="162">
        <f t="shared" ca="1" si="329"/>
        <v>0.76662021065861718</v>
      </c>
      <c r="AE815" s="162">
        <f t="shared" ca="1" si="330"/>
        <v>0.69159025513023908</v>
      </c>
      <c r="AF815" s="85">
        <v>5.8620730381257649E-4</v>
      </c>
      <c r="AG815" s="85">
        <v>9.44800700390604E-3</v>
      </c>
      <c r="AH815" s="85">
        <v>6.7097916637609588E-4</v>
      </c>
    </row>
    <row r="816" spans="1:34">
      <c r="A816" s="7">
        <f t="shared" si="307"/>
        <v>44723</v>
      </c>
      <c r="B816" s="8">
        <f t="shared" ca="1" si="316"/>
        <v>33215986.591209862</v>
      </c>
      <c r="C816" s="144">
        <f t="shared" si="308"/>
        <v>0</v>
      </c>
      <c r="D816" s="136"/>
      <c r="E816" s="136"/>
      <c r="F816" s="78">
        <f ca="1">IF(AD815&gt;1,0,IF(AE815&gt;=1,U$2,T$2))</f>
        <v>0.6</v>
      </c>
      <c r="G816" s="29">
        <f t="shared" ca="1" si="309"/>
        <v>96296.228096038467</v>
      </c>
      <c r="H816" s="8">
        <f t="shared" ca="1" si="317"/>
        <v>683703.21948187309</v>
      </c>
      <c r="I816" s="8">
        <f t="shared" ca="1" si="318"/>
        <v>235833504.79758981</v>
      </c>
      <c r="J816" s="8">
        <f t="shared" ca="1" si="319"/>
        <v>5279.7874330859113</v>
      </c>
      <c r="K816" s="12">
        <f t="shared" ca="1" si="320"/>
        <v>0.76620574774400785</v>
      </c>
      <c r="L816" s="48"/>
      <c r="M816" s="47">
        <f ca="1">IF(AND(I$2&gt;0,R809&lt;F809-0.12),0,IF(AND(N816&gt;=L$4,I$2&gt;0),0,IF(OR(AND(N816&gt;=C$1,N816&lt;D$1),N816&gt;=E$1),0,1)))</f>
        <v>0</v>
      </c>
      <c r="N816" s="185">
        <f t="shared" si="331"/>
        <v>44723</v>
      </c>
      <c r="O816" s="11">
        <f t="shared" ca="1" si="310"/>
        <v>0.69362795528702881</v>
      </c>
      <c r="P816" s="11" t="str">
        <f t="shared" si="311"/>
        <v/>
      </c>
      <c r="Q816" s="11">
        <f t="shared" ca="1" si="321"/>
        <v>1</v>
      </c>
      <c r="R816" s="32">
        <f t="shared" ca="1" si="322"/>
        <v>1.580648214382139E-3</v>
      </c>
      <c r="S816" s="32">
        <v>4.9222860593816178E-4</v>
      </c>
      <c r="T816" s="32">
        <f t="shared" ca="1" si="312"/>
        <v>2.0108918220055091E-3</v>
      </c>
      <c r="U816" s="32">
        <f t="shared" si="313"/>
        <v>0.14084507042253522</v>
      </c>
      <c r="V816" s="32">
        <f t="shared" si="323"/>
        <v>1</v>
      </c>
      <c r="W816" s="8">
        <f t="shared" ca="1" si="314"/>
        <v>38410.055391602378</v>
      </c>
      <c r="X816" s="8">
        <f t="shared" ca="1" si="326"/>
        <v>235188211.63349956</v>
      </c>
      <c r="Y816" s="22">
        <f t="shared" ca="1" si="315"/>
        <v>0.30637204471297119</v>
      </c>
      <c r="Z816" s="8">
        <f t="shared" ca="1" si="324"/>
        <v>683703.21948187309</v>
      </c>
      <c r="AA816" s="12">
        <f t="shared" ca="1" si="325"/>
        <v>1.1428281613311717</v>
      </c>
      <c r="AB816" s="158">
        <f t="shared" si="327"/>
        <v>343600</v>
      </c>
      <c r="AC816" s="160">
        <f t="shared" si="328"/>
        <v>5.6400000000004771E-3</v>
      </c>
      <c r="AD816" s="162">
        <f t="shared" ca="1" si="329"/>
        <v>0.76634381759637937</v>
      </c>
      <c r="AE816" s="162">
        <f t="shared" ca="1" si="330"/>
        <v>0.69159025513023908</v>
      </c>
      <c r="AF816" s="85">
        <v>5.861793183913011E-4</v>
      </c>
      <c r="AG816" s="85">
        <v>9.4417321414069742E-3</v>
      </c>
      <c r="AH816" s="85">
        <v>6.7094272061705193E-4</v>
      </c>
    </row>
    <row r="817" spans="1:34">
      <c r="A817" s="7">
        <f t="shared" si="307"/>
        <v>44724</v>
      </c>
      <c r="B817" s="8">
        <f t="shared" ca="1" si="316"/>
        <v>33221256.785742238</v>
      </c>
      <c r="C817" s="144">
        <f t="shared" si="308"/>
        <v>0</v>
      </c>
      <c r="D817" s="136"/>
      <c r="E817" s="136"/>
      <c r="F817" s="78">
        <f ca="1">IF(AD816&gt;1,0,IF(AE816&gt;=1,U$2,T$2))</f>
        <v>0.6</v>
      </c>
      <c r="G817" s="29">
        <f t="shared" ca="1" si="309"/>
        <v>96156.555671849943</v>
      </c>
      <c r="H817" s="8">
        <f t="shared" ca="1" si="317"/>
        <v>682711.54527013458</v>
      </c>
      <c r="I817" s="8">
        <f t="shared" ca="1" si="318"/>
        <v>235870923.17876968</v>
      </c>
      <c r="J817" s="8">
        <f t="shared" ca="1" si="319"/>
        <v>5270.1945323751925</v>
      </c>
      <c r="K817" s="12">
        <f t="shared" ca="1" si="320"/>
        <v>0.76593011178242798</v>
      </c>
      <c r="L817" s="48"/>
      <c r="M817" s="46">
        <f ca="1">IF(AND(I$2&gt;0,R810&lt;F810-0.12),0,IF(AND(N817&gt;=L$5,I$2&gt;0),0,IF(OR(AND(N817&gt;=C$1,N817&lt;D$1),N817&gt;=E$1),0,1)))</f>
        <v>0</v>
      </c>
      <c r="N817" s="185">
        <f t="shared" si="331"/>
        <v>44724</v>
      </c>
      <c r="O817" s="11">
        <f t="shared" ca="1" si="310"/>
        <v>0.69373800934932262</v>
      </c>
      <c r="P817" s="11" t="str">
        <f t="shared" si="311"/>
        <v/>
      </c>
      <c r="Q817" s="11">
        <f t="shared" ca="1" si="321"/>
        <v>1</v>
      </c>
      <c r="R817" s="32">
        <f t="shared" ca="1" si="322"/>
        <v>1.5685905127046352E-3</v>
      </c>
      <c r="S817" s="32">
        <v>4.9221888010727276E-4</v>
      </c>
      <c r="T817" s="32">
        <f t="shared" ca="1" si="312"/>
        <v>2.0079751331474548E-3</v>
      </c>
      <c r="U817" s="32">
        <f t="shared" si="313"/>
        <v>0.14084507042253522</v>
      </c>
      <c r="V817" s="32">
        <f t="shared" si="323"/>
        <v>1</v>
      </c>
      <c r="W817" s="8">
        <f t="shared" ca="1" si="314"/>
        <v>38336.363698032495</v>
      </c>
      <c r="X817" s="8">
        <f t="shared" ca="1" si="326"/>
        <v>235226547.9971976</v>
      </c>
      <c r="Y817" s="22">
        <f t="shared" ca="1" si="315"/>
        <v>0.30626199065067738</v>
      </c>
      <c r="Z817" s="8">
        <f t="shared" ca="1" si="324"/>
        <v>682711.54527013458</v>
      </c>
      <c r="AA817" s="12">
        <f t="shared" ca="1" si="325"/>
        <v>1.1428281613311717</v>
      </c>
      <c r="AB817" s="158">
        <f t="shared" si="327"/>
        <v>343900</v>
      </c>
      <c r="AC817" s="160">
        <f t="shared" si="328"/>
        <v>5.6100000000004775E-3</v>
      </c>
      <c r="AD817" s="162">
        <f t="shared" ca="1" si="329"/>
        <v>0.76606792976321791</v>
      </c>
      <c r="AE817" s="162">
        <f t="shared" ca="1" si="330"/>
        <v>0.69159025513023908</v>
      </c>
      <c r="AF817" s="85">
        <v>5.8615133991791015E-4</v>
      </c>
      <c r="AG817" s="85">
        <v>9.4354708846069724E-3</v>
      </c>
      <c r="AH817" s="85">
        <v>6.7090526429803448E-4</v>
      </c>
    </row>
    <row r="818" spans="1:34">
      <c r="A818" s="7">
        <f t="shared" si="307"/>
        <v>44725</v>
      </c>
      <c r="B818" s="8">
        <f t="shared" ca="1" si="316"/>
        <v>33226517.44298755</v>
      </c>
      <c r="C818" s="144">
        <f t="shared" si="308"/>
        <v>0</v>
      </c>
      <c r="D818" s="136"/>
      <c r="E818" s="136"/>
      <c r="F818" s="78">
        <f ca="1">IF(AD817&gt;1,S$2,T$2)</f>
        <v>0.6</v>
      </c>
      <c r="G818" s="29">
        <f t="shared" ca="1" si="309"/>
        <v>96017.725072367597</v>
      </c>
      <c r="H818" s="8">
        <f t="shared" ca="1" si="317"/>
        <v>681725.84801380988</v>
      </c>
      <c r="I818" s="8">
        <f t="shared" ca="1" si="318"/>
        <v>235908273.84521139</v>
      </c>
      <c r="J818" s="8">
        <f t="shared" ca="1" si="319"/>
        <v>5260.6572453109493</v>
      </c>
      <c r="K818" s="12">
        <f t="shared" ca="1" si="320"/>
        <v>0.76565497662669346</v>
      </c>
      <c r="L818" s="48"/>
      <c r="M818" s="38">
        <f ca="1">IF(AND(I$2&gt;0,R811&lt;F811),0,IF(AND(N818&gt;=L$6,I$2&gt;0),0,IF(OR(AND(N818&gt;=C$1,N818&lt;D$1),N818&gt;=E$1),0,1)))</f>
        <v>0</v>
      </c>
      <c r="N818" s="185">
        <f t="shared" si="331"/>
        <v>44725</v>
      </c>
      <c r="O818" s="11">
        <f t="shared" ca="1" si="310"/>
        <v>0.69384786425062173</v>
      </c>
      <c r="P818" s="11" t="str">
        <f t="shared" si="311"/>
        <v/>
      </c>
      <c r="Q818" s="11">
        <f t="shared" ca="1" si="321"/>
        <v>1</v>
      </c>
      <c r="R818" s="32">
        <f t="shared" ca="1" si="322"/>
        <v>1.5565918242413047E-3</v>
      </c>
      <c r="S818" s="32">
        <v>4.9220915570865459E-4</v>
      </c>
      <c r="T818" s="32">
        <f t="shared" ca="1" si="312"/>
        <v>2.0050760235700289E-3</v>
      </c>
      <c r="U818" s="32">
        <f t="shared" si="313"/>
        <v>0.14084507042253522</v>
      </c>
      <c r="V818" s="32">
        <f t="shared" si="323"/>
        <v>1</v>
      </c>
      <c r="W818" s="8">
        <f t="shared" ca="1" si="314"/>
        <v>38263.133145727901</v>
      </c>
      <c r="X818" s="8">
        <f t="shared" ca="1" si="326"/>
        <v>235264811.13034332</v>
      </c>
      <c r="Y818" s="22">
        <f t="shared" ca="1" si="315"/>
        <v>0.30615213574937827</v>
      </c>
      <c r="Z818" s="8">
        <f t="shared" ca="1" si="324"/>
        <v>681725.84801380988</v>
      </c>
      <c r="AA818" s="12">
        <f t="shared" ca="1" si="325"/>
        <v>1.1428281613311717</v>
      </c>
      <c r="AB818" s="158">
        <f t="shared" si="327"/>
        <v>344200</v>
      </c>
      <c r="AC818" s="160">
        <f t="shared" si="328"/>
        <v>5.5800000000004778E-3</v>
      </c>
      <c r="AD818" s="162">
        <f t="shared" ca="1" si="329"/>
        <v>0.76579254420456078</v>
      </c>
      <c r="AE818" s="162">
        <f t="shared" ca="1" si="330"/>
        <v>0.69159025513023908</v>
      </c>
      <c r="AF818" s="85">
        <v>5.8612336838973183E-4</v>
      </c>
      <c r="AG818" s="85">
        <v>9.429224365043249E-3</v>
      </c>
      <c r="AH818" s="85">
        <v>6.7086690242739594E-4</v>
      </c>
    </row>
    <row r="819" spans="1:34">
      <c r="A819" s="7">
        <f t="shared" ref="A819:A882" si="332">A818+1</f>
        <v>44726</v>
      </c>
      <c r="B819" s="8">
        <f t="shared" ca="1" si="316"/>
        <v>33231768.617919408</v>
      </c>
      <c r="C819" s="144">
        <f t="shared" si="308"/>
        <v>0</v>
      </c>
      <c r="D819" s="136"/>
      <c r="E819" s="136"/>
      <c r="F819" s="78">
        <f ca="1">IF(AD818&gt;1,0,IF(AE818&gt;=1,U$2,T$2))</f>
        <v>0.6</v>
      </c>
      <c r="G819" s="29">
        <f t="shared" ca="1" si="309"/>
        <v>95879.726321730137</v>
      </c>
      <c r="H819" s="8">
        <f t="shared" ca="1" si="317"/>
        <v>680746.0568842839</v>
      </c>
      <c r="I819" s="8">
        <f t="shared" ca="1" si="318"/>
        <v>235945557.18722758</v>
      </c>
      <c r="J819" s="8">
        <f t="shared" ca="1" si="319"/>
        <v>5251.1749318594211</v>
      </c>
      <c r="K819" s="12">
        <f t="shared" ca="1" si="320"/>
        <v>0.76538033937344574</v>
      </c>
      <c r="L819" s="48"/>
      <c r="M819" s="38">
        <f ca="1">IF(AND(I$2&gt;0,R812&lt;F812-0.02),0,IF(AND(N819&gt;=L$7,I$2&gt;0),0,IF(OR(AND(N819&gt;=C$1,N819&lt;D$1),N819&gt;=E$1),0,1)))</f>
        <v>0</v>
      </c>
      <c r="N819" s="185">
        <f t="shared" si="331"/>
        <v>44726</v>
      </c>
      <c r="O819" s="11">
        <f t="shared" ca="1" si="310"/>
        <v>0.69395752113890463</v>
      </c>
      <c r="P819" s="11" t="str">
        <f t="shared" si="311"/>
        <v/>
      </c>
      <c r="Q819" s="11">
        <f t="shared" ca="1" si="321"/>
        <v>1</v>
      </c>
      <c r="R819" s="32">
        <f t="shared" ca="1" si="322"/>
        <v>1.5446516141818523E-3</v>
      </c>
      <c r="S819" s="32">
        <v>4.9219943274200555E-4</v>
      </c>
      <c r="T819" s="32">
        <f t="shared" ca="1" si="312"/>
        <v>2.002194284953776E-3</v>
      </c>
      <c r="U819" s="32">
        <f t="shared" si="313"/>
        <v>0.14084507042253522</v>
      </c>
      <c r="V819" s="32">
        <f t="shared" si="323"/>
        <v>1</v>
      </c>
      <c r="W819" s="8">
        <f t="shared" ca="1" si="314"/>
        <v>38190.358125016093</v>
      </c>
      <c r="X819" s="8">
        <f t="shared" ca="1" si="326"/>
        <v>235303001.48846835</v>
      </c>
      <c r="Y819" s="22">
        <f t="shared" ca="1" si="315"/>
        <v>0.30604247886109537</v>
      </c>
      <c r="Z819" s="8">
        <f t="shared" ca="1" si="324"/>
        <v>680746.0568842839</v>
      </c>
      <c r="AA819" s="12">
        <f t="shared" ca="1" si="325"/>
        <v>1.1428281613311717</v>
      </c>
      <c r="AB819" s="158">
        <f t="shared" si="327"/>
        <v>344500</v>
      </c>
      <c r="AC819" s="160">
        <f t="shared" si="328"/>
        <v>5.5500000000004782E-3</v>
      </c>
      <c r="AD819" s="162">
        <f t="shared" ca="1" si="329"/>
        <v>0.76551765800006955</v>
      </c>
      <c r="AE819" s="162">
        <f t="shared" ca="1" si="330"/>
        <v>0.69159025513023908</v>
      </c>
      <c r="AF819" s="85">
        <v>5.8609540380409554E-4</v>
      </c>
      <c r="AG819" s="85">
        <v>9.4229936000419061E-3</v>
      </c>
      <c r="AH819" s="85">
        <v>6.7082773272188418E-4</v>
      </c>
    </row>
    <row r="820" spans="1:34">
      <c r="A820" s="7">
        <f t="shared" si="332"/>
        <v>44727</v>
      </c>
      <c r="B820" s="8">
        <f t="shared" ca="1" si="316"/>
        <v>33237010.364881635</v>
      </c>
      <c r="C820" s="144">
        <f t="shared" si="308"/>
        <v>0</v>
      </c>
      <c r="D820" s="136"/>
      <c r="E820" s="136"/>
      <c r="F820" s="78">
        <f ca="1">IF(AD819&gt;1,S$2,T$2)</f>
        <v>0.6</v>
      </c>
      <c r="G820" s="29">
        <f t="shared" ca="1" si="309"/>
        <v>95742.549604376036</v>
      </c>
      <c r="H820" s="8">
        <f t="shared" ca="1" si="317"/>
        <v>679772.10219106986</v>
      </c>
      <c r="I820" s="8">
        <f t="shared" ca="1" si="318"/>
        <v>235982773.59065938</v>
      </c>
      <c r="J820" s="8">
        <f t="shared" ca="1" si="319"/>
        <v>5241.7469622256367</v>
      </c>
      <c r="K820" s="12">
        <f t="shared" ca="1" si="320"/>
        <v>0.76510619715273842</v>
      </c>
      <c r="L820" s="48"/>
      <c r="M820" s="38">
        <f ca="1">IF(AND(I$2&gt;0,R813&lt;F813-0.04),0,IF(AND(N820&gt;=L$8,I$2&gt;0),0,IF(OR(AND(N820&gt;=C$1,N820&lt;D$1),N820&gt;=E$1),0,1)))</f>
        <v>0</v>
      </c>
      <c r="N820" s="185">
        <f t="shared" si="331"/>
        <v>44727</v>
      </c>
      <c r="O820" s="11">
        <f t="shared" ca="1" si="310"/>
        <v>0.69406698114899823</v>
      </c>
      <c r="P820" s="11" t="str">
        <f t="shared" si="311"/>
        <v/>
      </c>
      <c r="Q820" s="11">
        <f t="shared" ca="1" si="321"/>
        <v>1</v>
      </c>
      <c r="R820" s="32">
        <f t="shared" ca="1" si="322"/>
        <v>1.5327693556154338E-3</v>
      </c>
      <c r="S820" s="32">
        <v>4.9218971120702445E-4</v>
      </c>
      <c r="T820" s="32">
        <f t="shared" ca="1" si="312"/>
        <v>1.9993297123266762E-3</v>
      </c>
      <c r="U820" s="32">
        <f t="shared" si="313"/>
        <v>0.14084507042253522</v>
      </c>
      <c r="V820" s="32">
        <f t="shared" si="323"/>
        <v>1</v>
      </c>
      <c r="W820" s="8">
        <f t="shared" ca="1" si="314"/>
        <v>38118.033116574639</v>
      </c>
      <c r="X820" s="8">
        <f t="shared" ca="1" si="326"/>
        <v>235341119.52158493</v>
      </c>
      <c r="Y820" s="22">
        <f t="shared" ca="1" si="315"/>
        <v>0.30593301885100177</v>
      </c>
      <c r="Z820" s="8">
        <f t="shared" ca="1" si="324"/>
        <v>679772.10219106986</v>
      </c>
      <c r="AA820" s="12">
        <f t="shared" ca="1" si="325"/>
        <v>1.1428281613311717</v>
      </c>
      <c r="AB820" s="158">
        <f t="shared" si="327"/>
        <v>344800</v>
      </c>
      <c r="AC820" s="160">
        <f t="shared" si="328"/>
        <v>5.5200000000004785E-3</v>
      </c>
      <c r="AD820" s="162">
        <f t="shared" ca="1" si="329"/>
        <v>0.76524326826309208</v>
      </c>
      <c r="AE820" s="162">
        <f t="shared" ca="1" si="330"/>
        <v>0.69159025513023908</v>
      </c>
      <c r="AF820" s="85">
        <v>5.8606744615833208E-4</v>
      </c>
      <c r="AG820" s="85">
        <v>9.4167794976433954E-3</v>
      </c>
      <c r="AH820" s="85">
        <v>6.7078784568092942E-4</v>
      </c>
    </row>
    <row r="821" spans="1:34">
      <c r="A821" s="7">
        <f t="shared" si="332"/>
        <v>44728</v>
      </c>
      <c r="B821" s="8">
        <f t="shared" ca="1" si="316"/>
        <v>33242242.737598315</v>
      </c>
      <c r="C821" s="144">
        <f t="shared" si="308"/>
        <v>0</v>
      </c>
      <c r="D821" s="136"/>
      <c r="E821" s="136"/>
      <c r="F821" s="78">
        <f ca="1">IF(AD820&gt;1,0,IF(AE820&gt;=1,U$2,T$2))</f>
        <v>0.6</v>
      </c>
      <c r="G821" s="29">
        <f t="shared" ca="1" si="309"/>
        <v>95606.185262382962</v>
      </c>
      <c r="H821" s="8">
        <f t="shared" ca="1" si="317"/>
        <v>678803.91536291898</v>
      </c>
      <c r="I821" s="8">
        <f t="shared" ca="1" si="318"/>
        <v>236019923.43694779</v>
      </c>
      <c r="J821" s="8">
        <f t="shared" ca="1" si="319"/>
        <v>5232.3727166793979</v>
      </c>
      <c r="K821" s="12">
        <f t="shared" ca="1" si="320"/>
        <v>0.76483254712750437</v>
      </c>
      <c r="L821" s="48"/>
      <c r="M821" s="38">
        <f ca="1">IF(AND(I$2&gt;0,R814&lt;F814-0.06),0,IF(AND(N821&gt;=L$9,I$2&gt;0),0,IF(OR(AND(N821&gt;=C$1,N821&lt;D$1),N821&gt;=E$1),0,1)))</f>
        <v>0</v>
      </c>
      <c r="N821" s="185">
        <f t="shared" si="331"/>
        <v>44728</v>
      </c>
      <c r="O821" s="11">
        <f t="shared" ca="1" si="310"/>
        <v>0.69417624540278766</v>
      </c>
      <c r="P821" s="11" t="str">
        <f t="shared" si="311"/>
        <v/>
      </c>
      <c r="Q821" s="11">
        <f t="shared" ca="1" si="321"/>
        <v>1</v>
      </c>
      <c r="R821" s="32">
        <f t="shared" ca="1" si="322"/>
        <v>1.5209445293843185E-3</v>
      </c>
      <c r="S821" s="32">
        <v>4.9217999110340988E-4</v>
      </c>
      <c r="T821" s="32">
        <f t="shared" ca="1" si="312"/>
        <v>1.9964821040085851E-3</v>
      </c>
      <c r="U821" s="32">
        <f t="shared" si="313"/>
        <v>0.14084507042253522</v>
      </c>
      <c r="V821" s="32">
        <f t="shared" si="323"/>
        <v>1</v>
      </c>
      <c r="W821" s="8">
        <f t="shared" ca="1" si="314"/>
        <v>38046.152689968148</v>
      </c>
      <c r="X821" s="8">
        <f t="shared" ca="1" si="326"/>
        <v>235379165.67427489</v>
      </c>
      <c r="Y821" s="22">
        <f t="shared" ca="1" si="315"/>
        <v>0.30582375459721234</v>
      </c>
      <c r="Z821" s="8">
        <f t="shared" ca="1" si="324"/>
        <v>678803.91536291898</v>
      </c>
      <c r="AA821" s="12">
        <f t="shared" ca="1" si="325"/>
        <v>1.1428281613311717</v>
      </c>
      <c r="AB821" s="158">
        <f t="shared" si="327"/>
        <v>345100</v>
      </c>
      <c r="AC821" s="160">
        <f t="shared" si="328"/>
        <v>5.4900000000004789E-3</v>
      </c>
      <c r="AD821" s="162">
        <f t="shared" ca="1" si="329"/>
        <v>0.7649693721401214</v>
      </c>
      <c r="AE821" s="162">
        <f t="shared" ca="1" si="330"/>
        <v>0.69159025513023908</v>
      </c>
      <c r="AF821" s="85">
        <v>5.8603949544977388E-4</v>
      </c>
      <c r="AG821" s="85">
        <v>9.4105828621677545E-3</v>
      </c>
      <c r="AH821" s="85">
        <v>6.7074732473702424E-4</v>
      </c>
    </row>
    <row r="822" spans="1:34">
      <c r="A822" s="7">
        <f t="shared" si="332"/>
        <v>44729</v>
      </c>
      <c r="B822" s="8">
        <f t="shared" ca="1" si="316"/>
        <v>33247465.789183699</v>
      </c>
      <c r="C822" s="144">
        <f t="shared" si="308"/>
        <v>0</v>
      </c>
      <c r="D822" s="136"/>
      <c r="E822" s="136"/>
      <c r="F822" s="78">
        <f ca="1">IF(AD821&gt;1,S$2,T$2)</f>
        <v>0.6</v>
      </c>
      <c r="G822" s="29">
        <f t="shared" ca="1" si="309"/>
        <v>95470.623792841623</v>
      </c>
      <c r="H822" s="8">
        <f t="shared" ca="1" si="317"/>
        <v>677841.42892917548</v>
      </c>
      <c r="I822" s="8">
        <f t="shared" ca="1" si="318"/>
        <v>236057007.10320401</v>
      </c>
      <c r="J822" s="8">
        <f t="shared" ca="1" si="319"/>
        <v>5223.0515853837451</v>
      </c>
      <c r="K822" s="12">
        <f t="shared" ca="1" si="320"/>
        <v>0.7645593864930309</v>
      </c>
      <c r="L822" s="48"/>
      <c r="M822" s="39">
        <f ca="1">IF(AND(I$2&gt;0,R815&lt;F815-0.1),0,IF(AND(N822&gt;=L$10,I$2&gt;0),0,IF(OR(AND(N822&gt;=C$1,N822&lt;D$1),N822&gt;=E$1),0,1)))</f>
        <v>0</v>
      </c>
      <c r="N822" s="185">
        <f t="shared" si="331"/>
        <v>44729</v>
      </c>
      <c r="O822" s="11">
        <f t="shared" ca="1" si="310"/>
        <v>0.69428531500942359</v>
      </c>
      <c r="P822" s="11" t="str">
        <f t="shared" si="311"/>
        <v/>
      </c>
      <c r="Q822" s="11">
        <f t="shared" ca="1" si="321"/>
        <v>1</v>
      </c>
      <c r="R822" s="32">
        <f t="shared" ca="1" si="322"/>
        <v>1.5091766239402461E-3</v>
      </c>
      <c r="S822" s="32">
        <v>4.9217027243086075E-4</v>
      </c>
      <c r="T822" s="32">
        <f t="shared" ca="1" si="312"/>
        <v>1.9936512615563984E-3</v>
      </c>
      <c r="U822" s="32">
        <f t="shared" si="313"/>
        <v>0.14084507042253522</v>
      </c>
      <c r="V822" s="32">
        <f t="shared" si="323"/>
        <v>1</v>
      </c>
      <c r="W822" s="8">
        <f t="shared" ca="1" si="314"/>
        <v>37974.71150220291</v>
      </c>
      <c r="X822" s="8">
        <f t="shared" ca="1" si="326"/>
        <v>235417140.38577709</v>
      </c>
      <c r="Y822" s="22">
        <f t="shared" ca="1" si="315"/>
        <v>0.30571468499057641</v>
      </c>
      <c r="Z822" s="8">
        <f t="shared" ca="1" si="324"/>
        <v>677841.42892917548</v>
      </c>
      <c r="AA822" s="12">
        <f t="shared" ca="1" si="325"/>
        <v>1.1428281613311717</v>
      </c>
      <c r="AB822" s="158">
        <f t="shared" si="327"/>
        <v>345400</v>
      </c>
      <c r="AC822" s="160">
        <f t="shared" si="328"/>
        <v>5.4600000000004792E-3</v>
      </c>
      <c r="AD822" s="162">
        <f t="shared" ca="1" si="329"/>
        <v>0.76469596681026764</v>
      </c>
      <c r="AE822" s="162">
        <f t="shared" ca="1" si="330"/>
        <v>0.69159025513023908</v>
      </c>
      <c r="AF822" s="85">
        <v>5.8601155167575466E-4</v>
      </c>
      <c r="AG822" s="85">
        <v>9.4044043895151891E-3</v>
      </c>
      <c r="AH822" s="85">
        <v>6.7070624530370603E-4</v>
      </c>
    </row>
    <row r="823" spans="1:34">
      <c r="A823" s="7">
        <f t="shared" si="332"/>
        <v>44730</v>
      </c>
      <c r="B823" s="8">
        <f t="shared" ca="1" si="316"/>
        <v>33252679.572151925</v>
      </c>
      <c r="C823" s="144">
        <f t="shared" si="308"/>
        <v>0</v>
      </c>
      <c r="D823" s="136"/>
      <c r="E823" s="136"/>
      <c r="F823" s="78">
        <f ca="1">IF(AD822&gt;1,0,IF(AE822&gt;=1,U$2,T$2))</f>
        <v>0.6</v>
      </c>
      <c r="G823" s="29">
        <f t="shared" ca="1" si="309"/>
        <v>95335.855845264246</v>
      </c>
      <c r="H823" s="8">
        <f t="shared" ca="1" si="317"/>
        <v>676884.57650137611</v>
      </c>
      <c r="I823" s="8">
        <f t="shared" ca="1" si="318"/>
        <v>236094024.96227843</v>
      </c>
      <c r="J823" s="8">
        <f t="shared" ca="1" si="319"/>
        <v>5213.7829682258534</v>
      </c>
      <c r="K823" s="12">
        <f t="shared" ca="1" si="320"/>
        <v>0.76428671247644098</v>
      </c>
      <c r="L823" s="48"/>
      <c r="M823" s="47">
        <f ca="1">IF(AND(I$2&gt;0,R816&lt;F816-0.12),0,IF(AND(N823&gt;=L$4,I$2&gt;0),0,IF(OR(AND(N823&gt;=C$1,N823&lt;D$1),N823&gt;=E$1),0,1)))</f>
        <v>0</v>
      </c>
      <c r="N823" s="185">
        <f t="shared" si="331"/>
        <v>44730</v>
      </c>
      <c r="O823" s="11">
        <f t="shared" ca="1" si="310"/>
        <v>0.6943941910655248</v>
      </c>
      <c r="P823" s="11" t="str">
        <f t="shared" si="311"/>
        <v/>
      </c>
      <c r="Q823" s="11">
        <f t="shared" ca="1" si="321"/>
        <v>1</v>
      </c>
      <c r="R823" s="32">
        <f t="shared" ca="1" si="322"/>
        <v>1.4974651352034441E-3</v>
      </c>
      <c r="S823" s="32">
        <v>4.9216055518907587E-4</v>
      </c>
      <c r="T823" s="32">
        <f t="shared" ca="1" si="312"/>
        <v>1.9908369897099296E-3</v>
      </c>
      <c r="U823" s="32">
        <f t="shared" si="313"/>
        <v>0.14084507042253522</v>
      </c>
      <c r="V823" s="32">
        <f t="shared" si="323"/>
        <v>1</v>
      </c>
      <c r="W823" s="8">
        <f t="shared" ca="1" si="314"/>
        <v>37903.704296298645</v>
      </c>
      <c r="X823" s="8">
        <f t="shared" ca="1" si="326"/>
        <v>235455044.09007338</v>
      </c>
      <c r="Y823" s="22">
        <f t="shared" ca="1" si="315"/>
        <v>0.3056058089344752</v>
      </c>
      <c r="Z823" s="8">
        <f t="shared" ca="1" si="324"/>
        <v>676884.57650137611</v>
      </c>
      <c r="AA823" s="12">
        <f t="shared" ca="1" si="325"/>
        <v>1.1428281613311717</v>
      </c>
      <c r="AB823" s="158">
        <f t="shared" si="327"/>
        <v>345700</v>
      </c>
      <c r="AC823" s="160">
        <f t="shared" si="328"/>
        <v>5.4300000000004796E-3</v>
      </c>
      <c r="AD823" s="162">
        <f t="shared" ca="1" si="329"/>
        <v>0.76442304948473594</v>
      </c>
      <c r="AE823" s="162">
        <f t="shared" ca="1" si="330"/>
        <v>0.69159025513023908</v>
      </c>
      <c r="AF823" s="85">
        <v>5.8598361483360947E-4</v>
      </c>
      <c r="AG823" s="85">
        <v>9.3982446732327161E-3</v>
      </c>
      <c r="AH823" s="85">
        <v>6.7066467495053065E-4</v>
      </c>
    </row>
    <row r="824" spans="1:34">
      <c r="A824" s="7">
        <f t="shared" si="332"/>
        <v>44731</v>
      </c>
      <c r="B824" s="8">
        <f t="shared" ca="1" si="316"/>
        <v>33257884.138426576</v>
      </c>
      <c r="C824" s="144">
        <f t="shared" si="308"/>
        <v>0</v>
      </c>
      <c r="D824" s="136"/>
      <c r="E824" s="136"/>
      <c r="F824" s="78">
        <f ca="1">IF(AD823&gt;1,0,IF(AE823&gt;=1,U$2,T$2))</f>
        <v>0.6</v>
      </c>
      <c r="G824" s="29">
        <f t="shared" ca="1" si="309"/>
        <v>95201.872219027457</v>
      </c>
      <c r="H824" s="8">
        <f t="shared" ca="1" si="317"/>
        <v>675933.29275509494</v>
      </c>
      <c r="I824" s="8">
        <f t="shared" ca="1" si="318"/>
        <v>236130977.38282844</v>
      </c>
      <c r="J824" s="8">
        <f t="shared" ca="1" si="319"/>
        <v>5204.5662746503504</v>
      </c>
      <c r="K824" s="12">
        <f t="shared" ca="1" si="320"/>
        <v>0.76401452233618805</v>
      </c>
      <c r="L824" s="48"/>
      <c r="M824" s="46">
        <f ca="1">IF(AND(I$2&gt;0,R817&lt;F817-0.12),0,IF(AND(N824&gt;=L$5,I$2&gt;0),0,IF(OR(AND(N824&gt;=C$1,N824&lt;D$1),N824&gt;=E$1),0,1)))</f>
        <v>0</v>
      </c>
      <c r="N824" s="185">
        <f t="shared" si="331"/>
        <v>44731</v>
      </c>
      <c r="O824" s="11">
        <f t="shared" ca="1" si="310"/>
        <v>0.69450287465537774</v>
      </c>
      <c r="P824" s="11" t="str">
        <f t="shared" si="311"/>
        <v/>
      </c>
      <c r="Q824" s="11">
        <f t="shared" ca="1" si="321"/>
        <v>1</v>
      </c>
      <c r="R824" s="32">
        <f t="shared" ca="1" si="322"/>
        <v>1.48580956642426E-3</v>
      </c>
      <c r="S824" s="32">
        <v>4.9215083937775416E-4</v>
      </c>
      <c r="T824" s="32">
        <f t="shared" ca="1" si="312"/>
        <v>1.9880390963385145E-3</v>
      </c>
      <c r="U824" s="32">
        <f t="shared" si="313"/>
        <v>0.14084507042253522</v>
      </c>
      <c r="V824" s="32">
        <f t="shared" si="323"/>
        <v>1</v>
      </c>
      <c r="W824" s="8">
        <f t="shared" ca="1" si="314"/>
        <v>37833.12589987769</v>
      </c>
      <c r="X824" s="8">
        <f t="shared" ca="1" si="326"/>
        <v>235492877.21597326</v>
      </c>
      <c r="Y824" s="22">
        <f t="shared" ca="1" si="315"/>
        <v>0.30549712534462226</v>
      </c>
      <c r="Z824" s="8">
        <f t="shared" ca="1" si="324"/>
        <v>675933.29275509494</v>
      </c>
      <c r="AA824" s="12">
        <f t="shared" ca="1" si="325"/>
        <v>1.1428281613311717</v>
      </c>
      <c r="AB824" s="158">
        <f t="shared" si="327"/>
        <v>346000</v>
      </c>
      <c r="AC824" s="160">
        <f t="shared" si="328"/>
        <v>5.4000000000004799E-3</v>
      </c>
      <c r="AD824" s="162">
        <f t="shared" ca="1" si="329"/>
        <v>0.76415061740631451</v>
      </c>
      <c r="AE824" s="162">
        <f t="shared" ca="1" si="330"/>
        <v>0.69159025513023908</v>
      </c>
      <c r="AF824" s="85">
        <v>5.8595568492067517E-4</v>
      </c>
      <c r="AG824" s="85">
        <v>9.39210421135378E-3</v>
      </c>
      <c r="AH824" s="85">
        <v>6.7062267366800902E-4</v>
      </c>
    </row>
    <row r="825" spans="1:34">
      <c r="A825" s="7">
        <f t="shared" si="332"/>
        <v>44732</v>
      </c>
      <c r="B825" s="8">
        <f t="shared" ca="1" si="316"/>
        <v>33263079.53935007</v>
      </c>
      <c r="C825" s="144">
        <f t="shared" si="308"/>
        <v>0</v>
      </c>
      <c r="D825" s="136"/>
      <c r="E825" s="136"/>
      <c r="F825" s="78">
        <f ca="1">IF(AD824&gt;1,S$2,T$2)</f>
        <v>0.6</v>
      </c>
      <c r="G825" s="29">
        <f t="shared" ca="1" si="309"/>
        <v>95068.663860849614</v>
      </c>
      <c r="H825" s="8">
        <f t="shared" ca="1" si="317"/>
        <v>674987.51341203228</v>
      </c>
      <c r="I825" s="8">
        <f t="shared" ca="1" si="318"/>
        <v>236167864.72938526</v>
      </c>
      <c r="J825" s="8">
        <f t="shared" ca="1" si="319"/>
        <v>5195.4009234950772</v>
      </c>
      <c r="K825" s="12">
        <f t="shared" ca="1" si="320"/>
        <v>0.76374281336155558</v>
      </c>
      <c r="L825" s="48"/>
      <c r="M825" s="38">
        <f ca="1">IF(AND(I$2&gt;0,R818&lt;F818),0,IF(AND(N825&gt;=L$6,I$2&gt;0),0,IF(OR(AND(N825&gt;=C$1,N825&lt;D$1),N825&gt;=E$1),0,1)))</f>
        <v>0</v>
      </c>
      <c r="N825" s="185">
        <f t="shared" si="331"/>
        <v>44732</v>
      </c>
      <c r="O825" s="11">
        <f t="shared" ca="1" si="310"/>
        <v>0.69461136685113312</v>
      </c>
      <c r="P825" s="11" t="str">
        <f t="shared" si="311"/>
        <v/>
      </c>
      <c r="Q825" s="11">
        <f t="shared" ca="1" si="321"/>
        <v>1</v>
      </c>
      <c r="R825" s="32">
        <f t="shared" ca="1" si="322"/>
        <v>1.4742094280473812E-3</v>
      </c>
      <c r="S825" s="32">
        <v>4.9214112499659486E-4</v>
      </c>
      <c r="T825" s="32">
        <f t="shared" ca="1" si="312"/>
        <v>1.9852573923883304E-3</v>
      </c>
      <c r="U825" s="32">
        <f t="shared" si="313"/>
        <v>0.14084507042253522</v>
      </c>
      <c r="V825" s="32">
        <f t="shared" si="323"/>
        <v>1</v>
      </c>
      <c r="W825" s="8">
        <f t="shared" ca="1" si="314"/>
        <v>37762.971223771761</v>
      </c>
      <c r="X825" s="8">
        <f t="shared" ca="1" si="326"/>
        <v>235530640.18719703</v>
      </c>
      <c r="Y825" s="22">
        <f t="shared" ca="1" si="315"/>
        <v>0.30538863314886688</v>
      </c>
      <c r="Z825" s="8">
        <f t="shared" ca="1" si="324"/>
        <v>674987.51341203228</v>
      </c>
      <c r="AA825" s="12">
        <f t="shared" ca="1" si="325"/>
        <v>1.1428281613311717</v>
      </c>
      <c r="AB825" s="158">
        <f t="shared" si="327"/>
        <v>346300</v>
      </c>
      <c r="AC825" s="160">
        <f t="shared" si="328"/>
        <v>5.3700000000004803E-3</v>
      </c>
      <c r="AD825" s="162">
        <f t="shared" ca="1" si="329"/>
        <v>0.76387866784887182</v>
      </c>
      <c r="AE825" s="162">
        <f t="shared" ca="1" si="330"/>
        <v>0.69159025513023908</v>
      </c>
      <c r="AF825" s="85">
        <v>5.859277619342894E-4</v>
      </c>
      <c r="AG825" s="85">
        <v>9.3859834139548137E-3</v>
      </c>
      <c r="AH825" s="85">
        <v>6.7058029423056672E-4</v>
      </c>
    </row>
    <row r="826" spans="1:34">
      <c r="A826" s="7">
        <f t="shared" si="332"/>
        <v>44733</v>
      </c>
      <c r="B826" s="8">
        <f t="shared" ca="1" si="316"/>
        <v>33268265.8256929</v>
      </c>
      <c r="C826" s="144">
        <f t="shared" si="308"/>
        <v>0</v>
      </c>
      <c r="D826" s="136"/>
      <c r="E826" s="136"/>
      <c r="F826" s="78">
        <f ca="1">IF(AD825&gt;1,0,IF(AE825&gt;=1,U$2,T$2))</f>
        <v>0.6</v>
      </c>
      <c r="G826" s="29">
        <f t="shared" ca="1" si="309"/>
        <v>94936.221862302555</v>
      </c>
      <c r="H826" s="8">
        <f t="shared" ca="1" si="317"/>
        <v>674047.17522234807</v>
      </c>
      <c r="I826" s="8">
        <f t="shared" ca="1" si="318"/>
        <v>236204687.36241934</v>
      </c>
      <c r="J826" s="8">
        <f t="shared" ca="1" si="319"/>
        <v>5186.2863428292385</v>
      </c>
      <c r="K826" s="12">
        <f t="shared" ca="1" si="320"/>
        <v>0.76347158287216721</v>
      </c>
      <c r="L826" s="48"/>
      <c r="M826" s="38">
        <f ca="1">IF(AND(I$2&gt;0,R819&lt;F819-0.02),0,IF(AND(N826&gt;=L$7,I$2&gt;0),0,IF(OR(AND(N826&gt;=C$1,N826&lt;D$1),N826&gt;=E$1),0,1)))</f>
        <v>0</v>
      </c>
      <c r="N826" s="185">
        <f t="shared" si="331"/>
        <v>44733</v>
      </c>
      <c r="O826" s="11">
        <f t="shared" ca="1" si="310"/>
        <v>0.69471966871299806</v>
      </c>
      <c r="P826" s="11" t="str">
        <f t="shared" si="311"/>
        <v/>
      </c>
      <c r="Q826" s="11">
        <f t="shared" ca="1" si="321"/>
        <v>1</v>
      </c>
      <c r="R826" s="32">
        <f t="shared" ca="1" si="322"/>
        <v>1.4626642375785957E-3</v>
      </c>
      <c r="S826" s="32">
        <v>4.9213141204529701E-4</v>
      </c>
      <c r="T826" s="32">
        <f t="shared" ca="1" si="312"/>
        <v>1.9824916918304357E-3</v>
      </c>
      <c r="U826" s="32">
        <f t="shared" si="313"/>
        <v>0.14084507042253522</v>
      </c>
      <c r="V826" s="32">
        <f t="shared" si="323"/>
        <v>1</v>
      </c>
      <c r="W826" s="8">
        <f t="shared" ca="1" si="314"/>
        <v>37693.23526064615</v>
      </c>
      <c r="X826" s="8">
        <f t="shared" ca="1" si="326"/>
        <v>235568333.42245767</v>
      </c>
      <c r="Y826" s="22">
        <f t="shared" ca="1" si="315"/>
        <v>0.30528033128700194</v>
      </c>
      <c r="Z826" s="8">
        <f t="shared" ca="1" si="324"/>
        <v>674047.17522234807</v>
      </c>
      <c r="AA826" s="12">
        <f t="shared" ca="1" si="325"/>
        <v>1.1428281613311717</v>
      </c>
      <c r="AB826" s="158">
        <f t="shared" si="327"/>
        <v>346600</v>
      </c>
      <c r="AC826" s="160">
        <f t="shared" si="328"/>
        <v>5.3400000000004806E-3</v>
      </c>
      <c r="AD826" s="162">
        <f t="shared" ca="1" si="329"/>
        <v>0.7636071981168614</v>
      </c>
      <c r="AE826" s="162">
        <f t="shared" ca="1" si="330"/>
        <v>0.69159025513023908</v>
      </c>
      <c r="AF826" s="85">
        <v>5.8589984587179207E-4</v>
      </c>
      <c r="AG826" s="85">
        <v>9.3798826114551426E-3</v>
      </c>
      <c r="AH826" s="85">
        <v>6.7053758266675297E-4</v>
      </c>
    </row>
    <row r="827" spans="1:34">
      <c r="A827" s="7">
        <f t="shared" si="332"/>
        <v>44734</v>
      </c>
      <c r="B827" s="8">
        <f t="shared" ca="1" si="316"/>
        <v>33273443.047662694</v>
      </c>
      <c r="C827" s="144">
        <f t="shared" si="308"/>
        <v>0</v>
      </c>
      <c r="D827" s="136"/>
      <c r="E827" s="136"/>
      <c r="F827" s="78">
        <f ca="1">IF(AD826&gt;1,S$2,T$2)</f>
        <v>0.6</v>
      </c>
      <c r="G827" s="29">
        <f t="shared" ca="1" si="309"/>
        <v>94804.537457357612</v>
      </c>
      <c r="H827" s="8">
        <f t="shared" ca="1" si="317"/>
        <v>673112.21594723896</v>
      </c>
      <c r="I827" s="8">
        <f t="shared" ca="1" si="318"/>
        <v>236241445.63840488</v>
      </c>
      <c r="J827" s="8">
        <f t="shared" ca="1" si="319"/>
        <v>5177.2219697939554</v>
      </c>
      <c r="K827" s="12">
        <f t="shared" ca="1" si="320"/>
        <v>0.7632008282175049</v>
      </c>
      <c r="L827" s="48"/>
      <c r="M827" s="38">
        <f ca="1">IF(AND(I$2&gt;0,R820&lt;F820-0.04),0,IF(AND(N827&gt;=L$8,I$2&gt;0),0,IF(OR(AND(N827&gt;=C$1,N827&lt;D$1),N827&gt;=E$1),0,1)))</f>
        <v>0</v>
      </c>
      <c r="N827" s="185">
        <f t="shared" si="331"/>
        <v>44734</v>
      </c>
      <c r="O827" s="11">
        <f t="shared" ca="1" si="310"/>
        <v>0.69482778128942613</v>
      </c>
      <c r="P827" s="11" t="str">
        <f t="shared" si="311"/>
        <v/>
      </c>
      <c r="Q827" s="11">
        <f t="shared" ca="1" si="321"/>
        <v>1</v>
      </c>
      <c r="R827" s="32">
        <f t="shared" ca="1" si="322"/>
        <v>1.4511735194540631E-3</v>
      </c>
      <c r="S827" s="32">
        <v>4.9212170052355972E-4</v>
      </c>
      <c r="T827" s="32">
        <f t="shared" ca="1" si="312"/>
        <v>1.9797418116095263E-3</v>
      </c>
      <c r="U827" s="32">
        <f t="shared" si="313"/>
        <v>0.14084507042253522</v>
      </c>
      <c r="V827" s="32">
        <f t="shared" si="323"/>
        <v>1</v>
      </c>
      <c r="W827" s="8">
        <f t="shared" ca="1" si="314"/>
        <v>37623.913083641644</v>
      </c>
      <c r="X827" s="8">
        <f t="shared" ca="1" si="326"/>
        <v>235605957.33554131</v>
      </c>
      <c r="Y827" s="22">
        <f t="shared" ca="1" si="315"/>
        <v>0.30517221871057387</v>
      </c>
      <c r="Z827" s="8">
        <f t="shared" ca="1" si="324"/>
        <v>673112.21594723896</v>
      </c>
      <c r="AA827" s="12">
        <f t="shared" ca="1" si="325"/>
        <v>1.1428281613311717</v>
      </c>
      <c r="AB827" s="158">
        <f t="shared" si="327"/>
        <v>346900</v>
      </c>
      <c r="AC827" s="160">
        <f t="shared" si="328"/>
        <v>5.310000000000481E-3</v>
      </c>
      <c r="AD827" s="162">
        <f t="shared" ca="1" si="329"/>
        <v>0.76333620554483606</v>
      </c>
      <c r="AE827" s="162">
        <f t="shared" ca="1" si="330"/>
        <v>0.69159025513023908</v>
      </c>
      <c r="AF827" s="85">
        <v>5.8587193673052362E-4</v>
      </c>
      <c r="AG827" s="85">
        <v>9.3738020636875315E-3</v>
      </c>
      <c r="AH827" s="85">
        <v>6.7049457884652192E-4</v>
      </c>
    </row>
    <row r="828" spans="1:34">
      <c r="A828" s="7">
        <f t="shared" si="332"/>
        <v>44735</v>
      </c>
      <c r="B828" s="8">
        <f t="shared" ca="1" si="316"/>
        <v>33278611.25491314</v>
      </c>
      <c r="C828" s="144">
        <f t="shared" si="308"/>
        <v>0</v>
      </c>
      <c r="D828" s="136"/>
      <c r="E828" s="136"/>
      <c r="F828" s="78">
        <f ca="1">IF(AD827&gt;1,0,IF(AE827&gt;=1,U$2,T$2))</f>
        <v>0.6</v>
      </c>
      <c r="G828" s="29">
        <f t="shared" ca="1" si="309"/>
        <v>94673.60201996594</v>
      </c>
      <c r="H828" s="8">
        <f t="shared" ca="1" si="317"/>
        <v>672182.57434175815</v>
      </c>
      <c r="I828" s="8">
        <f t="shared" ca="1" si="318"/>
        <v>236278139.90988302</v>
      </c>
      <c r="J828" s="8">
        <f t="shared" ca="1" si="319"/>
        <v>5168.207250445199</v>
      </c>
      <c r="K828" s="12">
        <f t="shared" ca="1" si="320"/>
        <v>0.76293054677643468</v>
      </c>
      <c r="L828" s="48"/>
      <c r="M828" s="38">
        <f ca="1">IF(AND(I$2&gt;0,R821&lt;F821-0.06),0,IF(AND(N828&gt;=L$9,I$2&gt;0),0,IF(OR(AND(N828&gt;=C$1,N828&lt;D$1),N828&gt;=E$1),0,1)))</f>
        <v>0</v>
      </c>
      <c r="N828" s="185">
        <f t="shared" si="331"/>
        <v>44735</v>
      </c>
      <c r="O828" s="11">
        <f t="shared" ca="1" si="310"/>
        <v>0.694935705617303</v>
      </c>
      <c r="P828" s="11" t="str">
        <f t="shared" si="311"/>
        <v/>
      </c>
      <c r="Q828" s="11">
        <f t="shared" ca="1" si="321"/>
        <v>1</v>
      </c>
      <c r="R828" s="32">
        <f t="shared" ca="1" si="322"/>
        <v>1.4397368049120557E-3</v>
      </c>
      <c r="S828" s="32">
        <v>4.9211199043108235E-4</v>
      </c>
      <c r="T828" s="32">
        <f t="shared" ca="1" si="312"/>
        <v>1.9770075715934065E-3</v>
      </c>
      <c r="U828" s="32">
        <f t="shared" si="313"/>
        <v>0.14084507042253522</v>
      </c>
      <c r="V828" s="32">
        <f t="shared" si="323"/>
        <v>1</v>
      </c>
      <c r="W828" s="8">
        <f t="shared" ca="1" si="314"/>
        <v>37554.999845033795</v>
      </c>
      <c r="X828" s="8">
        <f t="shared" ca="1" si="326"/>
        <v>235643512.33538634</v>
      </c>
      <c r="Y828" s="22">
        <f t="shared" ca="1" si="315"/>
        <v>0.305064294382697</v>
      </c>
      <c r="Z828" s="8">
        <f t="shared" ca="1" si="324"/>
        <v>672182.57434175815</v>
      </c>
      <c r="AA828" s="12">
        <f t="shared" ca="1" si="325"/>
        <v>1.1428281613311717</v>
      </c>
      <c r="AB828" s="158">
        <f t="shared" si="327"/>
        <v>347200</v>
      </c>
      <c r="AC828" s="160">
        <f t="shared" si="328"/>
        <v>5.2800000000004814E-3</v>
      </c>
      <c r="AD828" s="162">
        <f t="shared" ca="1" si="329"/>
        <v>0.76306568749696979</v>
      </c>
      <c r="AE828" s="162">
        <f t="shared" ca="1" si="330"/>
        <v>0.69159025513023908</v>
      </c>
      <c r="AF828" s="85">
        <v>5.8584403450782669E-4</v>
      </c>
      <c r="AG828" s="85">
        <v>9.367741969767274E-3</v>
      </c>
      <c r="AH828" s="85">
        <v>6.7045131719603546E-4</v>
      </c>
    </row>
    <row r="829" spans="1:34">
      <c r="A829" s="7">
        <f t="shared" si="332"/>
        <v>44736</v>
      </c>
      <c r="B829" s="8">
        <f t="shared" ca="1" si="316"/>
        <v>33283770.496552739</v>
      </c>
      <c r="C829" s="144">
        <f t="shared" si="308"/>
        <v>0</v>
      </c>
      <c r="D829" s="136"/>
      <c r="E829" s="136"/>
      <c r="F829" s="78">
        <f ca="1">IF(AD828&gt;1,S$2,T$2)</f>
        <v>0.6</v>
      </c>
      <c r="G829" s="29">
        <f t="shared" ca="1" si="309"/>
        <v>94543.407061672959</v>
      </c>
      <c r="H829" s="8">
        <f t="shared" ca="1" si="317"/>
        <v>671258.19013787794</v>
      </c>
      <c r="I829" s="8">
        <f t="shared" ca="1" si="318"/>
        <v>236314770.52552417</v>
      </c>
      <c r="J829" s="8">
        <f t="shared" ca="1" si="319"/>
        <v>5159.2416395990849</v>
      </c>
      <c r="K829" s="12">
        <f t="shared" ca="1" si="320"/>
        <v>0.76266073595674255</v>
      </c>
      <c r="L829" s="48"/>
      <c r="M829" s="39">
        <f ca="1">IF(AND(I$2&gt;0,R822&lt;F822-0.1),0,IF(AND(N829&gt;=L$10,I$2&gt;0),0,IF(OR(AND(N829&gt;=C$1,N829&lt;D$1),N829&gt;=E$1),0,1)))</f>
        <v>0</v>
      </c>
      <c r="N829" s="185">
        <f t="shared" si="331"/>
        <v>44736</v>
      </c>
      <c r="O829" s="11">
        <f t="shared" ca="1" si="310"/>
        <v>0.69504344272212992</v>
      </c>
      <c r="P829" s="11" t="str">
        <f t="shared" si="311"/>
        <v/>
      </c>
      <c r="Q829" s="11">
        <f t="shared" ca="1" si="321"/>
        <v>1</v>
      </c>
      <c r="R829" s="32">
        <f t="shared" ca="1" si="322"/>
        <v>1.4283536318671327E-3</v>
      </c>
      <c r="S829" s="32">
        <v>4.9210228176756426E-4</v>
      </c>
      <c r="T829" s="32">
        <f t="shared" ca="1" si="312"/>
        <v>1.9742887945231706E-3</v>
      </c>
      <c r="U829" s="32">
        <f t="shared" si="313"/>
        <v>0.14084507042253522</v>
      </c>
      <c r="V829" s="32">
        <f t="shared" si="323"/>
        <v>1</v>
      </c>
      <c r="W829" s="8">
        <f t="shared" ca="1" si="314"/>
        <v>37486.490774909966</v>
      </c>
      <c r="X829" s="8">
        <f t="shared" ca="1" si="326"/>
        <v>235680998.82616124</v>
      </c>
      <c r="Y829" s="22">
        <f t="shared" ca="1" si="315"/>
        <v>0.30495655727787008</v>
      </c>
      <c r="Z829" s="8">
        <f t="shared" ca="1" si="324"/>
        <v>671258.19013787794</v>
      </c>
      <c r="AA829" s="12">
        <f t="shared" ca="1" si="325"/>
        <v>1.1428281613311717</v>
      </c>
      <c r="AB829" s="158">
        <f t="shared" si="327"/>
        <v>347500</v>
      </c>
      <c r="AC829" s="160">
        <f t="shared" si="328"/>
        <v>5.2500000000004817E-3</v>
      </c>
      <c r="AD829" s="162">
        <f t="shared" ca="1" si="329"/>
        <v>0.76279564136658862</v>
      </c>
      <c r="AE829" s="162">
        <f t="shared" ca="1" si="330"/>
        <v>0.69159025513023908</v>
      </c>
      <c r="AF829" s="85">
        <v>5.8581613920104475E-4</v>
      </c>
      <c r="AG829" s="85">
        <v>9.3617024787882898E-3</v>
      </c>
      <c r="AH829" s="85">
        <v>6.704078275510994E-4</v>
      </c>
    </row>
    <row r="830" spans="1:34">
      <c r="A830" s="7">
        <f t="shared" si="332"/>
        <v>44737</v>
      </c>
      <c r="B830" s="8">
        <f t="shared" ca="1" si="316"/>
        <v>33288920.821153417</v>
      </c>
      <c r="C830" s="144">
        <f t="shared" si="308"/>
        <v>0</v>
      </c>
      <c r="D830" s="136"/>
      <c r="E830" s="136"/>
      <c r="F830" s="78">
        <f ca="1">IF(AD829&gt;1,0,IF(AE829&gt;=1,U$2,T$2))</f>
        <v>0.6</v>
      </c>
      <c r="G830" s="29">
        <f t="shared" ca="1" si="309"/>
        <v>94413.944229266563</v>
      </c>
      <c r="H830" s="8">
        <f t="shared" ca="1" si="317"/>
        <v>670339.0040277926</v>
      </c>
      <c r="I830" s="8">
        <f t="shared" ca="1" si="318"/>
        <v>236351337.83018899</v>
      </c>
      <c r="J830" s="8">
        <f t="shared" ca="1" si="319"/>
        <v>5150.324600679528</v>
      </c>
      <c r="K830" s="12">
        <f t="shared" ca="1" si="320"/>
        <v>0.76239139319467519</v>
      </c>
      <c r="L830" s="48"/>
      <c r="M830" s="47">
        <f ca="1">IF(AND(I$2&gt;0,R823&lt;F823-0.12),0,IF(AND(N830&gt;=L$4,I$2&gt;0),0,IF(OR(AND(N830&gt;=C$1,N830&lt;D$1),N830&gt;=E$1),0,1)))</f>
        <v>0</v>
      </c>
      <c r="N830" s="185">
        <f t="shared" si="331"/>
        <v>44737</v>
      </c>
      <c r="O830" s="11">
        <f t="shared" ca="1" si="310"/>
        <v>0.69515099361820287</v>
      </c>
      <c r="P830" s="11" t="str">
        <f t="shared" si="311"/>
        <v/>
      </c>
      <c r="Q830" s="11">
        <f t="shared" ca="1" si="321"/>
        <v>1</v>
      </c>
      <c r="R830" s="32">
        <f t="shared" ca="1" si="322"/>
        <v>1.4170235447867078E-3</v>
      </c>
      <c r="S830" s="32">
        <v>4.9209257453270512E-4</v>
      </c>
      <c r="T830" s="32">
        <f t="shared" ca="1" si="312"/>
        <v>1.9715853059640957E-3</v>
      </c>
      <c r="U830" s="32">
        <f t="shared" si="313"/>
        <v>0.14084507042253522</v>
      </c>
      <c r="V830" s="32">
        <f t="shared" si="323"/>
        <v>1</v>
      </c>
      <c r="W830" s="8">
        <f t="shared" ca="1" si="314"/>
        <v>37418.381179863864</v>
      </c>
      <c r="X830" s="8">
        <f t="shared" ca="1" si="326"/>
        <v>235718417.2073411</v>
      </c>
      <c r="Y830" s="22">
        <f t="shared" ca="1" si="315"/>
        <v>0.30484900638179713</v>
      </c>
      <c r="Z830" s="8">
        <f t="shared" ca="1" si="324"/>
        <v>670339.0040277926</v>
      </c>
      <c r="AA830" s="12">
        <f t="shared" ca="1" si="325"/>
        <v>1.1428281613311717</v>
      </c>
      <c r="AB830" s="158">
        <f t="shared" si="327"/>
        <v>347800</v>
      </c>
      <c r="AC830" s="160">
        <f t="shared" si="328"/>
        <v>5.2200000000004821E-3</v>
      </c>
      <c r="AD830" s="162">
        <f t="shared" ca="1" si="329"/>
        <v>0.76252606457570882</v>
      </c>
      <c r="AE830" s="162">
        <f t="shared" ca="1" si="330"/>
        <v>0.69159025513023908</v>
      </c>
      <c r="AF830" s="85">
        <v>5.8578825080752303E-4</v>
      </c>
      <c r="AG830" s="85">
        <v>9.3556837013752427E-3</v>
      </c>
      <c r="AH830" s="85">
        <v>6.7036413616104295E-4</v>
      </c>
    </row>
    <row r="831" spans="1:34">
      <c r="A831" s="7">
        <f t="shared" si="332"/>
        <v>44738</v>
      </c>
      <c r="B831" s="8">
        <f t="shared" ca="1" si="316"/>
        <v>33294062.276758984</v>
      </c>
      <c r="C831" s="144">
        <f t="shared" si="308"/>
        <v>0</v>
      </c>
      <c r="D831" s="136"/>
      <c r="E831" s="136"/>
      <c r="F831" s="78">
        <f ca="1">IF(AD830&gt;1,0,IF(AE830&gt;=1,U$2,T$2))</f>
        <v>0.6</v>
      </c>
      <c r="G831" s="29">
        <f t="shared" ca="1" si="309"/>
        <v>94285.205302459595</v>
      </c>
      <c r="H831" s="8">
        <f t="shared" ca="1" si="317"/>
        <v>669424.95764746307</v>
      </c>
      <c r="I831" s="8">
        <f t="shared" ca="1" si="318"/>
        <v>236387842.16498852</v>
      </c>
      <c r="J831" s="8">
        <f t="shared" ca="1" si="319"/>
        <v>5141.4556055682078</v>
      </c>
      <c r="K831" s="12">
        <f t="shared" ca="1" si="320"/>
        <v>0.76212251595449287</v>
      </c>
      <c r="L831" s="48"/>
      <c r="M831" s="46">
        <f ca="1">IF(AND(I$2&gt;0,R824&lt;F824-0.12),0,IF(AND(N831&gt;=L$5,I$2&gt;0),0,IF(OR(AND(N831&gt;=C$1,N831&lt;D$1),N831&gt;=E$1),0,1)))</f>
        <v>0</v>
      </c>
      <c r="N831" s="185">
        <f t="shared" si="331"/>
        <v>44738</v>
      </c>
      <c r="O831" s="11">
        <f t="shared" ca="1" si="310"/>
        <v>0.69525835930878976</v>
      </c>
      <c r="P831" s="11" t="str">
        <f t="shared" si="311"/>
        <v/>
      </c>
      <c r="Q831" s="11">
        <f t="shared" ca="1" si="321"/>
        <v>1</v>
      </c>
      <c r="R831" s="32">
        <f t="shared" ca="1" si="322"/>
        <v>1.4057460945699821E-3</v>
      </c>
      <c r="S831" s="32">
        <v>4.9208286872620439E-4</v>
      </c>
      <c r="T831" s="32">
        <f t="shared" ca="1" si="312"/>
        <v>1.9688969342572444E-3</v>
      </c>
      <c r="U831" s="32">
        <f t="shared" si="313"/>
        <v>0.14084507042253522</v>
      </c>
      <c r="V831" s="32">
        <f t="shared" si="323"/>
        <v>1</v>
      </c>
      <c r="W831" s="8">
        <f t="shared" ca="1" si="314"/>
        <v>37350.666441707741</v>
      </c>
      <c r="X831" s="8">
        <f t="shared" ca="1" si="326"/>
        <v>235755767.87378281</v>
      </c>
      <c r="Y831" s="22">
        <f t="shared" ca="1" si="315"/>
        <v>0.30474164069121024</v>
      </c>
      <c r="Z831" s="8">
        <f t="shared" ca="1" si="324"/>
        <v>669424.95764746307</v>
      </c>
      <c r="AA831" s="12">
        <f t="shared" ca="1" si="325"/>
        <v>1.1428281613311717</v>
      </c>
      <c r="AB831" s="158">
        <f t="shared" si="327"/>
        <v>348100</v>
      </c>
      <c r="AC831" s="160">
        <f t="shared" si="328"/>
        <v>5.1900000000004824E-3</v>
      </c>
      <c r="AD831" s="162">
        <f t="shared" ca="1" si="329"/>
        <v>0.76225695457458409</v>
      </c>
      <c r="AE831" s="162">
        <f t="shared" ca="1" si="330"/>
        <v>0.69159025513023908</v>
      </c>
      <c r="AF831" s="85">
        <v>5.8576036932460806E-4</v>
      </c>
      <c r="AG831" s="85">
        <v>9.349685722121354E-3</v>
      </c>
      <c r="AH831" s="85">
        <v>6.7032026685557634E-4</v>
      </c>
    </row>
    <row r="832" spans="1:34">
      <c r="A832" s="7">
        <f t="shared" si="332"/>
        <v>44739</v>
      </c>
      <c r="B832" s="8">
        <f t="shared" ca="1" si="316"/>
        <v>33299194.91089344</v>
      </c>
      <c r="C832" s="144">
        <f t="shared" si="308"/>
        <v>0</v>
      </c>
      <c r="D832" s="136"/>
      <c r="E832" s="136"/>
      <c r="F832" s="78">
        <f ca="1">IF(AD831&gt;1,S$2,T$2)</f>
        <v>0.6</v>
      </c>
      <c r="G832" s="29">
        <f t="shared" ca="1" si="309"/>
        <v>94157.18219160552</v>
      </c>
      <c r="H832" s="8">
        <f t="shared" ca="1" si="317"/>
        <v>668515.99356039916</v>
      </c>
      <c r="I832" s="8">
        <f t="shared" ca="1" si="318"/>
        <v>236424283.86734316</v>
      </c>
      <c r="J832" s="8">
        <f t="shared" ca="1" si="319"/>
        <v>5132.6341344568855</v>
      </c>
      <c r="K832" s="12">
        <f t="shared" ca="1" si="320"/>
        <v>0.76185410172802559</v>
      </c>
      <c r="L832" s="48"/>
      <c r="M832" s="38">
        <f ca="1">IF(AND(I$2&gt;0,R825&lt;F825),0,IF(AND(N832&gt;=L$6,I$2&gt;0),0,IF(OR(AND(N832&gt;=C$1,N832&lt;D$1),N832&gt;=E$1),0,1)))</f>
        <v>0</v>
      </c>
      <c r="N832" s="185">
        <f t="shared" si="331"/>
        <v>44739</v>
      </c>
      <c r="O832" s="11">
        <f t="shared" ca="1" si="310"/>
        <v>0.69536554078630342</v>
      </c>
      <c r="P832" s="11" t="str">
        <f t="shared" si="311"/>
        <v/>
      </c>
      <c r="Q832" s="11">
        <f t="shared" ca="1" si="321"/>
        <v>1</v>
      </c>
      <c r="R832" s="32">
        <f t="shared" ca="1" si="322"/>
        <v>1.3945208384291904E-3</v>
      </c>
      <c r="S832" s="32">
        <v>4.9207316434776163E-4</v>
      </c>
      <c r="T832" s="32">
        <f t="shared" ca="1" si="312"/>
        <v>1.9662235104717621E-3</v>
      </c>
      <c r="U832" s="32">
        <f t="shared" si="313"/>
        <v>0.14084507042253522</v>
      </c>
      <c r="V832" s="32">
        <f t="shared" si="323"/>
        <v>1</v>
      </c>
      <c r="W832" s="8">
        <f t="shared" ca="1" si="314"/>
        <v>37283.342016201888</v>
      </c>
      <c r="X832" s="8">
        <f t="shared" ca="1" si="326"/>
        <v>235793051.215799</v>
      </c>
      <c r="Y832" s="22">
        <f t="shared" ca="1" si="315"/>
        <v>0.30463445921369658</v>
      </c>
      <c r="Z832" s="8">
        <f t="shared" ca="1" si="324"/>
        <v>668515.99356039916</v>
      </c>
      <c r="AA832" s="12">
        <f t="shared" ca="1" si="325"/>
        <v>1.1428281613311717</v>
      </c>
      <c r="AB832" s="158">
        <f t="shared" si="327"/>
        <v>348400</v>
      </c>
      <c r="AC832" s="160">
        <f t="shared" si="328"/>
        <v>5.1600000000004828E-3</v>
      </c>
      <c r="AD832" s="162">
        <f t="shared" ca="1" si="329"/>
        <v>0.76198830884125923</v>
      </c>
      <c r="AE832" s="162">
        <f t="shared" ca="1" si="330"/>
        <v>0.69159025513023908</v>
      </c>
      <c r="AF832" s="85">
        <v>5.8573249474964766E-4</v>
      </c>
      <c r="AG832" s="85">
        <v>9.3437086018024092E-3</v>
      </c>
      <c r="AH832" s="85">
        <v>6.7027624117122527E-4</v>
      </c>
    </row>
    <row r="833" spans="1:34">
      <c r="A833" s="7">
        <f t="shared" si="332"/>
        <v>44740</v>
      </c>
      <c r="B833" s="8">
        <f t="shared" ca="1" si="316"/>
        <v>33304318.770569142</v>
      </c>
      <c r="C833" s="144">
        <f t="shared" si="308"/>
        <v>0</v>
      </c>
      <c r="D833" s="136"/>
      <c r="E833" s="136"/>
      <c r="F833" s="78">
        <f ca="1">IF(AD832&gt;1,0,IF(AE832&gt;=1,U$2,T$2))</f>
        <v>0.6</v>
      </c>
      <c r="G833" s="29">
        <f t="shared" ca="1" si="309"/>
        <v>94029.866935448066</v>
      </c>
      <c r="H833" s="8">
        <f t="shared" ca="1" si="317"/>
        <v>667612.05524168129</v>
      </c>
      <c r="I833" s="8">
        <f t="shared" ca="1" si="318"/>
        <v>236460663.27104065</v>
      </c>
      <c r="J833" s="8">
        <f t="shared" ca="1" si="319"/>
        <v>5123.8596757019768</v>
      </c>
      <c r="K833" s="12">
        <f t="shared" ca="1" si="320"/>
        <v>0.76158614803424141</v>
      </c>
      <c r="L833" s="48"/>
      <c r="M833" s="38">
        <f ca="1">IF(AND(I$2&gt;0,R826&lt;F826-0.02),0,IF(AND(N833&gt;=L$7,I$2&gt;0),0,IF(OR(AND(N833&gt;=C$1,N833&lt;D$1),N833&gt;=E$1),0,1)))</f>
        <v>0</v>
      </c>
      <c r="N833" s="185">
        <f t="shared" si="331"/>
        <v>44740</v>
      </c>
      <c r="O833" s="11">
        <f t="shared" ca="1" si="310"/>
        <v>0.69547253903247253</v>
      </c>
      <c r="P833" s="11" t="str">
        <f t="shared" si="311"/>
        <v/>
      </c>
      <c r="Q833" s="11">
        <f t="shared" ca="1" si="321"/>
        <v>1</v>
      </c>
      <c r="R833" s="32">
        <f t="shared" ca="1" si="322"/>
        <v>1.3833473397731402E-3</v>
      </c>
      <c r="S833" s="32">
        <v>4.9206346139707674E-4</v>
      </c>
      <c r="T833" s="32">
        <f t="shared" ca="1" si="312"/>
        <v>1.9635648683578861E-3</v>
      </c>
      <c r="U833" s="32">
        <f t="shared" si="313"/>
        <v>0.14084507042253522</v>
      </c>
      <c r="V833" s="32">
        <f t="shared" si="323"/>
        <v>1</v>
      </c>
      <c r="W833" s="8">
        <f t="shared" ca="1" si="314"/>
        <v>37216.40343180202</v>
      </c>
      <c r="X833" s="8">
        <f t="shared" ca="1" si="326"/>
        <v>235830267.61923081</v>
      </c>
      <c r="Y833" s="22">
        <f t="shared" ca="1" si="315"/>
        <v>0.30452746096752747</v>
      </c>
      <c r="Z833" s="8">
        <f t="shared" ca="1" si="324"/>
        <v>667612.05524168129</v>
      </c>
      <c r="AA833" s="12">
        <f t="shared" ca="1" si="325"/>
        <v>1.1428281613311717</v>
      </c>
      <c r="AB833" s="158">
        <f t="shared" si="327"/>
        <v>348700</v>
      </c>
      <c r="AC833" s="160">
        <f t="shared" si="328"/>
        <v>5.1300000000004831E-3</v>
      </c>
      <c r="AD833" s="162">
        <f t="shared" ca="1" si="329"/>
        <v>0.7617201248811335</v>
      </c>
      <c r="AE833" s="162">
        <f t="shared" ca="1" si="330"/>
        <v>0.69159025513023908</v>
      </c>
      <c r="AF833" s="85">
        <v>5.8570462707999127E-4</v>
      </c>
      <c r="AG833" s="85">
        <v>9.3377523794549947E-3</v>
      </c>
      <c r="AH833" s="85">
        <v>6.7023207848178074E-4</v>
      </c>
    </row>
    <row r="834" spans="1:34">
      <c r="A834" s="7">
        <f t="shared" si="332"/>
        <v>44741</v>
      </c>
      <c r="B834" s="8">
        <f t="shared" ca="1" si="316"/>
        <v>33309433.902294822</v>
      </c>
      <c r="C834" s="144">
        <f t="shared" si="308"/>
        <v>0</v>
      </c>
      <c r="D834" s="136"/>
      <c r="E834" s="136"/>
      <c r="F834" s="78">
        <f ca="1">IF(AD833&gt;1,S$2,T$2)</f>
        <v>0.6</v>
      </c>
      <c r="G834" s="29">
        <f t="shared" ca="1" si="309"/>
        <v>93903.25169890387</v>
      </c>
      <c r="H834" s="8">
        <f t="shared" ca="1" si="317"/>
        <v>666713.08706221741</v>
      </c>
      <c r="I834" s="8">
        <f t="shared" ca="1" si="318"/>
        <v>236496980.70629299</v>
      </c>
      <c r="J834" s="8">
        <f t="shared" ca="1" si="319"/>
        <v>5115.1317256814418</v>
      </c>
      <c r="K834" s="12">
        <f t="shared" ca="1" si="320"/>
        <v>0.76131865241881869</v>
      </c>
      <c r="L834" s="48"/>
      <c r="M834" s="38">
        <f ca="1">IF(AND(I$2&gt;0,R827&lt;F827-0.04),0,IF(AND(N834&gt;=L$8,I$2&gt;0),0,IF(OR(AND(N834&gt;=C$1,N834&lt;D$1),N834&gt;=E$1),0,1)))</f>
        <v>0</v>
      </c>
      <c r="N834" s="185">
        <f t="shared" si="331"/>
        <v>44741</v>
      </c>
      <c r="O834" s="11">
        <f t="shared" ca="1" si="310"/>
        <v>0.69557935501850876</v>
      </c>
      <c r="P834" s="11" t="str">
        <f t="shared" si="311"/>
        <v/>
      </c>
      <c r="Q834" s="11">
        <f t="shared" ca="1" si="321"/>
        <v>1</v>
      </c>
      <c r="R834" s="32">
        <f t="shared" ca="1" si="322"/>
        <v>1.3722251680929947E-3</v>
      </c>
      <c r="S834" s="32">
        <v>4.9205375987384939E-4</v>
      </c>
      <c r="T834" s="32">
        <f t="shared" ca="1" si="312"/>
        <v>1.9609208443006395E-3</v>
      </c>
      <c r="U834" s="32">
        <f t="shared" si="313"/>
        <v>0.14084507042253522</v>
      </c>
      <c r="V834" s="32">
        <f t="shared" si="323"/>
        <v>1</v>
      </c>
      <c r="W834" s="8">
        <f t="shared" ca="1" si="314"/>
        <v>37149.846288423723</v>
      </c>
      <c r="X834" s="8">
        <f t="shared" ca="1" si="326"/>
        <v>235867417.46551922</v>
      </c>
      <c r="Y834" s="22">
        <f t="shared" ca="1" si="315"/>
        <v>0.30442064498149124</v>
      </c>
      <c r="Z834" s="8">
        <f t="shared" ca="1" si="324"/>
        <v>666713.08706221741</v>
      </c>
      <c r="AA834" s="12">
        <f t="shared" ca="1" si="325"/>
        <v>1.1428281613311717</v>
      </c>
      <c r="AB834" s="158">
        <f t="shared" si="327"/>
        <v>349000</v>
      </c>
      <c r="AC834" s="160">
        <f t="shared" si="328"/>
        <v>5.1000000000004835E-3</v>
      </c>
      <c r="AD834" s="162">
        <f t="shared" ca="1" si="329"/>
        <v>0.76145240022653005</v>
      </c>
      <c r="AE834" s="162">
        <f t="shared" ca="1" si="330"/>
        <v>0.69159025513023908</v>
      </c>
      <c r="AF834" s="85">
        <v>5.8567676631298988E-4</v>
      </c>
      <c r="AG834" s="85">
        <v>9.3318170743894712E-3</v>
      </c>
      <c r="AH834" s="85">
        <v>6.7018779613187683E-4</v>
      </c>
    </row>
    <row r="835" spans="1:34">
      <c r="A835" s="7">
        <f t="shared" si="332"/>
        <v>44742</v>
      </c>
      <c r="B835" s="8">
        <f t="shared" ca="1" si="316"/>
        <v>33314540.352083474</v>
      </c>
      <c r="C835" s="144">
        <f t="shared" si="308"/>
        <v>0</v>
      </c>
      <c r="D835" s="136"/>
      <c r="E835" s="136"/>
      <c r="F835" s="78">
        <f ca="1">IF(AD834&gt;1,0,IF(AE834&gt;=1,U$2,T$2))</f>
        <v>0.6</v>
      </c>
      <c r="G835" s="29">
        <f t="shared" ca="1" si="309"/>
        <v>93777.328770878376</v>
      </c>
      <c r="H835" s="8">
        <f t="shared" ca="1" si="317"/>
        <v>665819.03427323641</v>
      </c>
      <c r="I835" s="8">
        <f t="shared" ca="1" si="318"/>
        <v>236533236.49979243</v>
      </c>
      <c r="J835" s="8">
        <f t="shared" ca="1" si="319"/>
        <v>5106.4497886539029</v>
      </c>
      <c r="K835" s="12">
        <f t="shared" ca="1" si="320"/>
        <v>0.7610516124537281</v>
      </c>
      <c r="L835" s="48"/>
      <c r="M835" s="38">
        <f ca="1">IF(AND(I$2&gt;0,R828&lt;F828-0.06),0,IF(AND(N835&gt;=L$9,I$2&gt;0),0,IF(OR(AND(N835&gt;=C$1,N835&lt;D$1),N835&gt;=E$1),0,1)))</f>
        <v>0</v>
      </c>
      <c r="N835" s="185">
        <f t="shared" si="331"/>
        <v>44742</v>
      </c>
      <c r="O835" s="11">
        <f t="shared" ca="1" si="310"/>
        <v>0.69568598970527185</v>
      </c>
      <c r="P835" s="11" t="str">
        <f t="shared" si="311"/>
        <v/>
      </c>
      <c r="Q835" s="11">
        <f t="shared" ca="1" si="321"/>
        <v>1</v>
      </c>
      <c r="R835" s="32">
        <f t="shared" ca="1" si="322"/>
        <v>1.3611538988502682E-3</v>
      </c>
      <c r="S835" s="32">
        <v>4.9204405977777981E-4</v>
      </c>
      <c r="T835" s="32">
        <f t="shared" ca="1" si="312"/>
        <v>1.9582912772742249E-3</v>
      </c>
      <c r="U835" s="32">
        <f t="shared" si="313"/>
        <v>0.14084507042253522</v>
      </c>
      <c r="V835" s="32">
        <f t="shared" si="323"/>
        <v>1</v>
      </c>
      <c r="W835" s="8">
        <f t="shared" ca="1" si="314"/>
        <v>37083.666256224591</v>
      </c>
      <c r="X835" s="8">
        <f t="shared" ca="1" si="326"/>
        <v>235904501.13177544</v>
      </c>
      <c r="Y835" s="22">
        <f t="shared" ca="1" si="315"/>
        <v>0.30431401029472815</v>
      </c>
      <c r="Z835" s="8">
        <f t="shared" ca="1" si="324"/>
        <v>665819.03427323641</v>
      </c>
      <c r="AA835" s="12">
        <f t="shared" ca="1" si="325"/>
        <v>1.1428281613311717</v>
      </c>
      <c r="AB835" s="158">
        <f t="shared" si="327"/>
        <v>349300</v>
      </c>
      <c r="AC835" s="160">
        <f t="shared" si="328"/>
        <v>5.0700000000004838E-3</v>
      </c>
      <c r="AD835" s="162">
        <f t="shared" ca="1" si="329"/>
        <v>0.76118513243627339</v>
      </c>
      <c r="AE835" s="162">
        <f t="shared" ca="1" si="330"/>
        <v>0.69159025513023908</v>
      </c>
      <c r="AF835" s="85">
        <v>5.8564891244599531E-4</v>
      </c>
      <c r="AG835" s="85">
        <v>9.3259026881254738E-3</v>
      </c>
      <c r="AH835" s="85">
        <v>6.7014340957200055E-4</v>
      </c>
    </row>
    <row r="836" spans="1:34">
      <c r="A836" s="7">
        <f t="shared" si="332"/>
        <v>44743</v>
      </c>
      <c r="B836" s="8">
        <f t="shared" ca="1" si="316"/>
        <v>33319638.165460095</v>
      </c>
      <c r="C836" s="144">
        <f t="shared" ref="C836:C899" si="333">IF(H$2=0,D836,IF(H$2=1,E836,D836-E836))</f>
        <v>0</v>
      </c>
      <c r="D836" s="136"/>
      <c r="E836" s="136"/>
      <c r="F836" s="78">
        <f ca="1">IF(AD835&gt;1,S$2,T$2)</f>
        <v>0.6</v>
      </c>
      <c r="G836" s="29">
        <f t="shared" ref="G836:G899" ca="1" si="334">H836/V$2</f>
        <v>93652.090562114652</v>
      </c>
      <c r="H836" s="8">
        <f t="shared" ca="1" si="317"/>
        <v>664929.84299101401</v>
      </c>
      <c r="I836" s="8">
        <f t="shared" ca="1" si="318"/>
        <v>236569430.97476643</v>
      </c>
      <c r="J836" s="8">
        <f t="shared" ca="1" si="319"/>
        <v>5097.8133766200262</v>
      </c>
      <c r="K836" s="12">
        <f t="shared" ca="1" si="320"/>
        <v>0.76078502573682039</v>
      </c>
      <c r="L836" s="48"/>
      <c r="M836" s="39">
        <f ca="1">IF(AND(I$2&gt;0,R829&lt;F829-0.1),0,IF(AND(N836&gt;=L$10,I$2&gt;0),0,IF(OR(AND(N836&gt;=C$1,N836&lt;D$1),N836&gt;=E$1),0,1)))</f>
        <v>0</v>
      </c>
      <c r="N836" s="185">
        <f t="shared" si="331"/>
        <v>44743</v>
      </c>
      <c r="O836" s="11">
        <f t="shared" ref="O836:O899" ca="1" si="335">I836/W$2</f>
        <v>0.69579244404343066</v>
      </c>
      <c r="P836" s="11" t="str">
        <f t="shared" ref="P836:P899" si="336">IF(C836&gt;0,Z836/W$2,"")</f>
        <v/>
      </c>
      <c r="Q836" s="11">
        <f t="shared" ca="1" si="321"/>
        <v>1</v>
      </c>
      <c r="R836" s="32">
        <f t="shared" ca="1" si="322"/>
        <v>1.3501331133669999E-3</v>
      </c>
      <c r="S836" s="32">
        <v>4.9203436110856766E-4</v>
      </c>
      <c r="T836" s="32">
        <f t="shared" ref="T836:T899" ca="1" si="337">Z836/W$2</f>
        <v>1.9556760087971001E-3</v>
      </c>
      <c r="U836" s="32">
        <f t="shared" ref="U836:U899" si="338">1/V$2</f>
        <v>0.14084507042253522</v>
      </c>
      <c r="V836" s="32">
        <f t="shared" si="323"/>
        <v>1</v>
      </c>
      <c r="W836" s="8">
        <f t="shared" ref="W836:W899" ca="1" si="339">IF(ROW(J835)&gt;(1+N$2),OFFSET(J835,2-N$2,0)*V$2,0)</f>
        <v>37017.859074403561</v>
      </c>
      <c r="X836" s="8">
        <f t="shared" ca="1" si="326"/>
        <v>235941518.99084985</v>
      </c>
      <c r="Y836" s="22">
        <f t="shared" ref="Y836:Y899" ca="1" si="340">IF(I836&lt;W$2,1-I836/W$2,0)</f>
        <v>0.30420755595656934</v>
      </c>
      <c r="Z836" s="8">
        <f t="shared" ca="1" si="324"/>
        <v>664929.84299101401</v>
      </c>
      <c r="AA836" s="12">
        <f t="shared" ca="1" si="325"/>
        <v>1.1428281613311717</v>
      </c>
      <c r="AB836" s="158">
        <f t="shared" si="327"/>
        <v>349600</v>
      </c>
      <c r="AC836" s="160">
        <f t="shared" si="328"/>
        <v>5.0400000000004842E-3</v>
      </c>
      <c r="AD836" s="162">
        <f t="shared" ca="1" si="329"/>
        <v>0.76091831909527419</v>
      </c>
      <c r="AE836" s="162">
        <f t="shared" ca="1" si="330"/>
        <v>0.69159025513023908</v>
      </c>
      <c r="AF836" s="85">
        <v>5.8562106547636135E-4</v>
      </c>
      <c r="AG836" s="85">
        <v>9.3200092062368355E-3</v>
      </c>
      <c r="AH836" s="85">
        <v>6.7009893249301026E-4</v>
      </c>
    </row>
    <row r="837" spans="1:34">
      <c r="A837" s="7">
        <f t="shared" si="332"/>
        <v>44744</v>
      </c>
      <c r="B837" s="8">
        <f t="shared" ref="B837:B899" ca="1" si="341">B836 + J837</f>
        <v>33324727.387469281</v>
      </c>
      <c r="C837" s="144">
        <f t="shared" si="333"/>
        <v>0</v>
      </c>
      <c r="D837" s="136"/>
      <c r="E837" s="136"/>
      <c r="F837" s="78">
        <f ca="1">IF(AD836&gt;1,0,IF(AE836&gt;=1,U$2,T$2))</f>
        <v>0.6</v>
      </c>
      <c r="G837" s="29">
        <f t="shared" ca="1" si="334"/>
        <v>93527.529603074916</v>
      </c>
      <c r="H837" s="8">
        <f t="shared" ref="H837:H899" ca="1" si="342">H836+IF(C837&gt;0,V$2*(C837-C836),V$2*J837)-W836</f>
        <v>664045.46018183185</v>
      </c>
      <c r="I837" s="8">
        <f t="shared" ref="I837:I899" ca="1" si="343">I836+IF(C837&gt;0,V$2*(C837-C836),V$2*J837)</f>
        <v>236605564.45103166</v>
      </c>
      <c r="J837" s="8">
        <f t="shared" ref="J837:J899" ca="1" si="344">IF(C837&gt;0,C837-C836,H836*K836/(N$2*V$2))</f>
        <v>5089.2220091861018</v>
      </c>
      <c r="K837" s="12">
        <f t="shared" ref="K837:K899" ca="1" si="345">IF(C837&gt;0,1+N$2*(C837-C836)/Z837,K$4*Y836*Q837+(1-Q837)*AA836*Y836)</f>
        <v>0.76051888989142336</v>
      </c>
      <c r="L837" s="48"/>
      <c r="M837" s="47">
        <f ca="1">IF(AND(I$2&gt;0,R830&lt;F830-0.12),0,IF(AND(N837&gt;=L$4,I$2&gt;0),0,IF(OR(AND(N837&gt;=C$1,N837&lt;D$1),N837&gt;=E$1),0,1)))</f>
        <v>0</v>
      </c>
      <c r="N837" s="185">
        <f t="shared" si="331"/>
        <v>44744</v>
      </c>
      <c r="O837" s="11">
        <f t="shared" ca="1" si="335"/>
        <v>0.69589871897362254</v>
      </c>
      <c r="P837" s="11" t="str">
        <f t="shared" si="336"/>
        <v/>
      </c>
      <c r="Q837" s="11">
        <f t="shared" ref="Q837:Q899" ca="1" si="346">IF(J$2&gt;0,100%,IF(M837&lt;1,V837,IF(AND(I$2=1,N837&gt;=B$1),B$2,0)))</f>
        <v>1</v>
      </c>
      <c r="R837" s="32">
        <f t="shared" ref="R837:R899" ca="1" si="347">G837*AC837/AB837</f>
        <v>1.3391623987180643E-3</v>
      </c>
      <c r="S837" s="32">
        <v>4.9202466386591317E-4</v>
      </c>
      <c r="T837" s="32">
        <f t="shared" ca="1" si="337"/>
        <v>1.9530748828877407E-3</v>
      </c>
      <c r="U837" s="32">
        <f t="shared" si="338"/>
        <v>0.14084507042253522</v>
      </c>
      <c r="V837" s="32">
        <f t="shared" ref="V837:V899" si="348">IF(N837&gt;=G$1,G$2,IF(N837&gt;=F$1,F$2,IF(N837&gt;=E$1,E$2,IF(N837&gt;=D$1,0,IF(N837&gt;=C$1,C$2,IF(M837&lt;1,C$2,0))))))</f>
        <v>1</v>
      </c>
      <c r="W837" s="8">
        <f t="shared" ca="1" si="339"/>
        <v>36952.420550017487</v>
      </c>
      <c r="X837" s="8">
        <f t="shared" ca="1" si="326"/>
        <v>235978471.41139987</v>
      </c>
      <c r="Y837" s="22">
        <f t="shared" ca="1" si="340"/>
        <v>0.30410128102637746</v>
      </c>
      <c r="Z837" s="8">
        <f t="shared" ref="Z837:Z899" ca="1" si="349">H836+IF(C837&gt;0,V$2*(C837-C836),V$2*J837)-W836</f>
        <v>664045.46018183185</v>
      </c>
      <c r="AA837" s="12">
        <f t="shared" ref="AA837:AA899" ca="1" si="350">IF(C837&gt;0,K837/Y836,AA836)</f>
        <v>1.1428281613311717</v>
      </c>
      <c r="AB837" s="158">
        <f t="shared" si="327"/>
        <v>349900</v>
      </c>
      <c r="AC837" s="160">
        <f t="shared" si="328"/>
        <v>5.0100000000004846E-3</v>
      </c>
      <c r="AD837" s="162">
        <f t="shared" ca="1" si="329"/>
        <v>0.76065195781412187</v>
      </c>
      <c r="AE837" s="162">
        <f t="shared" ca="1" si="330"/>
        <v>0.69159025513023908</v>
      </c>
      <c r="AF837" s="85">
        <v>5.8559322540144309E-4</v>
      </c>
      <c r="AG837" s="85">
        <v>9.2548007961600152E-3</v>
      </c>
      <c r="AH837" s="85">
        <v>6.6718429599579745E-4</v>
      </c>
    </row>
    <row r="838" spans="1:34">
      <c r="A838" s="7">
        <f t="shared" si="332"/>
        <v>44745</v>
      </c>
      <c r="B838" s="8">
        <f t="shared" ca="1" si="341"/>
        <v>33329808.062682711</v>
      </c>
      <c r="C838" s="144">
        <f t="shared" si="333"/>
        <v>0</v>
      </c>
      <c r="D838" s="136"/>
      <c r="E838" s="136"/>
      <c r="F838" s="78">
        <f ca="1">IF(AD837&gt;1,0,IF(AE837&gt;=1,U$2,T$2))</f>
        <v>0.6</v>
      </c>
      <c r="G838" s="29">
        <f t="shared" ca="1" si="334"/>
        <v>93403.638541854409</v>
      </c>
      <c r="H838" s="8">
        <f t="shared" ca="1" si="342"/>
        <v>663165.83364716626</v>
      </c>
      <c r="I838" s="8">
        <f t="shared" ca="1" si="343"/>
        <v>236641637.245047</v>
      </c>
      <c r="J838" s="8">
        <f t="shared" ca="1" si="344"/>
        <v>5080.6752134298404</v>
      </c>
      <c r="K838" s="12">
        <f t="shared" ca="1" si="345"/>
        <v>0.76025320256594364</v>
      </c>
      <c r="L838" s="48"/>
      <c r="M838" s="46">
        <f ca="1">IF(AND(I$2&gt;0,R831&lt;F831-0.12),0,IF(AND(N838&gt;=L$5,I$2&gt;0),0,IF(OR(AND(N838&gt;=C$1,N838&lt;D$1),N838&gt;=E$1),0,1)))</f>
        <v>0</v>
      </c>
      <c r="N838" s="185">
        <f t="shared" si="331"/>
        <v>44745</v>
      </c>
      <c r="O838" s="11">
        <f t="shared" ca="1" si="335"/>
        <v>0.69600481542660886</v>
      </c>
      <c r="P838" s="11" t="str">
        <f t="shared" si="336"/>
        <v/>
      </c>
      <c r="Q838" s="11">
        <f t="shared" ca="1" si="346"/>
        <v>1</v>
      </c>
      <c r="R838" s="32">
        <f t="shared" ca="1" si="347"/>
        <v>1.3282413476255861E-3</v>
      </c>
      <c r="S838" s="32">
        <v>4.9201496804951656E-4</v>
      </c>
      <c r="T838" s="32">
        <f t="shared" ca="1" si="337"/>
        <v>1.9504877460210773E-3</v>
      </c>
      <c r="U838" s="32">
        <f t="shared" si="338"/>
        <v>0.14084507042253522</v>
      </c>
      <c r="V838" s="32">
        <f t="shared" si="348"/>
        <v>1</v>
      </c>
      <c r="W838" s="8">
        <f t="shared" ca="1" si="339"/>
        <v>36887.34655681505</v>
      </c>
      <c r="X838" s="8">
        <f t="shared" ref="X838:X899" ca="1" si="351">W838+X837</f>
        <v>236015358.75795668</v>
      </c>
      <c r="Y838" s="22">
        <f t="shared" ca="1" si="340"/>
        <v>0.30399518457339114</v>
      </c>
      <c r="Z838" s="8">
        <f t="shared" ca="1" si="349"/>
        <v>663165.83364716626</v>
      </c>
      <c r="AA838" s="12">
        <f t="shared" ca="1" si="350"/>
        <v>1.1428281613311717</v>
      </c>
      <c r="AB838" s="158">
        <f t="shared" ref="AB838:AB899" si="352">AB837+AB$2</f>
        <v>350200</v>
      </c>
      <c r="AC838" s="160">
        <f t="shared" ref="AC838:AC899" si="353">AC837-AC$2</f>
        <v>4.9800000000004849E-3</v>
      </c>
      <c r="AD838" s="162">
        <f t="shared" ref="AD838:AD899" ca="1" si="354">(K838+K837)/2</f>
        <v>0.76038604622868355</v>
      </c>
      <c r="AE838" s="162">
        <f t="shared" ref="AE838:AE899" ca="1" si="355">IF(Q838&lt;=B$2,K838,AE837)</f>
        <v>0.69159025513023908</v>
      </c>
      <c r="AF838" s="85">
        <v>5.8556539221859682E-4</v>
      </c>
      <c r="AG838" s="85">
        <v>9.1889980482125905E-3</v>
      </c>
      <c r="AH838" s="85">
        <v>6.6420862905868547E-4</v>
      </c>
    </row>
    <row r="839" spans="1:34">
      <c r="A839" s="7">
        <f t="shared" si="332"/>
        <v>44746</v>
      </c>
      <c r="B839" s="8">
        <f t="shared" ca="1" si="341"/>
        <v>33334880.235206477</v>
      </c>
      <c r="C839" s="144">
        <f t="shared" si="333"/>
        <v>0</v>
      </c>
      <c r="D839" s="136"/>
      <c r="E839" s="136"/>
      <c r="F839" s="78">
        <f ca="1">IF(AD838&gt;1,S$2,T$2)</f>
        <v>0.6</v>
      </c>
      <c r="G839" s="29">
        <f t="shared" ca="1" si="334"/>
        <v>93280.410142127657</v>
      </c>
      <c r="H839" s="8">
        <f t="shared" ca="1" si="342"/>
        <v>662290.91200910637</v>
      </c>
      <c r="I839" s="8">
        <f t="shared" ca="1" si="343"/>
        <v>236677649.66996574</v>
      </c>
      <c r="J839" s="8">
        <f t="shared" ca="1" si="344"/>
        <v>5072.1725237683304</v>
      </c>
      <c r="K839" s="12">
        <f t="shared" ca="1" si="345"/>
        <v>0.75998796143347791</v>
      </c>
      <c r="L839" s="48"/>
      <c r="M839" s="38">
        <f ca="1">IF(AND(I$2&gt;0,R832&lt;F832),0,IF(AND(N839&gt;=L$6,I$2&gt;0),0,IF(OR(AND(N839&gt;=C$1,N839&lt;D$1),N839&gt;=E$1),0,1)))</f>
        <v>0</v>
      </c>
      <c r="N839" s="185">
        <f t="shared" si="331"/>
        <v>44746</v>
      </c>
      <c r="O839" s="11">
        <f t="shared" ca="1" si="335"/>
        <v>0.69611073432342863</v>
      </c>
      <c r="P839" s="11" t="str">
        <f t="shared" si="336"/>
        <v/>
      </c>
      <c r="Q839" s="11">
        <f t="shared" ca="1" si="346"/>
        <v>1</v>
      </c>
      <c r="R839" s="32">
        <f t="shared" ca="1" si="347"/>
        <v>1.3173695583554271E-3</v>
      </c>
      <c r="S839" s="32">
        <v>4.9200527365907793E-4</v>
      </c>
      <c r="T839" s="32">
        <f t="shared" ca="1" si="337"/>
        <v>1.9479144470856071E-3</v>
      </c>
      <c r="U839" s="32">
        <f t="shared" si="338"/>
        <v>0.14084507042253522</v>
      </c>
      <c r="V839" s="32">
        <f t="shared" si="348"/>
        <v>1</v>
      </c>
      <c r="W839" s="8">
        <f t="shared" ca="1" si="339"/>
        <v>36822.633034087594</v>
      </c>
      <c r="X839" s="8">
        <f t="shared" ca="1" si="351"/>
        <v>236052181.39099076</v>
      </c>
      <c r="Y839" s="22">
        <f t="shared" ca="1" si="340"/>
        <v>0.30388926567657137</v>
      </c>
      <c r="Z839" s="8">
        <f t="shared" ca="1" si="349"/>
        <v>662290.91200910637</v>
      </c>
      <c r="AA839" s="12">
        <f t="shared" ca="1" si="350"/>
        <v>1.1428281613311717</v>
      </c>
      <c r="AB839" s="158">
        <f t="shared" si="352"/>
        <v>350500</v>
      </c>
      <c r="AC839" s="160">
        <f t="shared" si="353"/>
        <v>4.9500000000004853E-3</v>
      </c>
      <c r="AD839" s="162">
        <f t="shared" ca="1" si="354"/>
        <v>0.76012058199971078</v>
      </c>
      <c r="AE839" s="162">
        <f t="shared" ca="1" si="355"/>
        <v>0.69159025513023908</v>
      </c>
      <c r="AF839" s="85">
        <v>5.8553756592518043E-4</v>
      </c>
      <c r="AG839" s="85">
        <v>9.122659945206571E-3</v>
      </c>
      <c r="AH839" s="85">
        <v>6.6117093353635964E-4</v>
      </c>
    </row>
    <row r="840" spans="1:34">
      <c r="A840" s="7">
        <f t="shared" si="332"/>
        <v>44747</v>
      </c>
      <c r="B840" s="8">
        <f t="shared" ca="1" si="341"/>
        <v>33339943.948688306</v>
      </c>
      <c r="C840" s="144">
        <f t="shared" si="333"/>
        <v>0</v>
      </c>
      <c r="D840" s="136"/>
      <c r="E840" s="136"/>
      <c r="F840" s="78">
        <f ca="1">IF(AD839&gt;1,0,IF(AE839&gt;=1,U$2,T$2))</f>
        <v>0.6</v>
      </c>
      <c r="G840" s="29">
        <f t="shared" ca="1" si="334"/>
        <v>93157.837281126587</v>
      </c>
      <c r="H840" s="8">
        <f t="shared" ca="1" si="342"/>
        <v>661420.64469599875</v>
      </c>
      <c r="I840" s="8">
        <f t="shared" ca="1" si="343"/>
        <v>236713602.03568673</v>
      </c>
      <c r="J840" s="8">
        <f t="shared" ca="1" si="344"/>
        <v>5063.7134818281656</v>
      </c>
      <c r="K840" s="12">
        <f t="shared" ca="1" si="345"/>
        <v>0.75972316419142838</v>
      </c>
      <c r="L840" s="48"/>
      <c r="M840" s="38">
        <f ca="1">IF(AND(I$2&gt;0,R833&lt;F833-0.02),0,IF(AND(N840&gt;=L$7,I$2&gt;0),0,IF(OR(AND(N840&gt;=C$1,N840&lt;D$1),N840&gt;=E$1),0,1)))</f>
        <v>0</v>
      </c>
      <c r="N840" s="185">
        <f t="shared" si="331"/>
        <v>44747</v>
      </c>
      <c r="O840" s="11">
        <f t="shared" ca="1" si="335"/>
        <v>0.69621647657554919</v>
      </c>
      <c r="P840" s="11" t="str">
        <f t="shared" si="336"/>
        <v/>
      </c>
      <c r="Q840" s="11">
        <f t="shared" ca="1" si="346"/>
        <v>1</v>
      </c>
      <c r="R840" s="32">
        <f t="shared" ca="1" si="347"/>
        <v>1.3065466346157014E-3</v>
      </c>
      <c r="S840" s="32">
        <v>4.9199558069429772E-4</v>
      </c>
      <c r="T840" s="32">
        <f t="shared" ca="1" si="337"/>
        <v>1.9453548373411728E-3</v>
      </c>
      <c r="U840" s="32">
        <f t="shared" si="338"/>
        <v>0.14084507042253522</v>
      </c>
      <c r="V840" s="32">
        <f t="shared" si="348"/>
        <v>1</v>
      </c>
      <c r="W840" s="8">
        <f t="shared" ca="1" si="339"/>
        <v>36758.275985537082</v>
      </c>
      <c r="X840" s="8">
        <f t="shared" ca="1" si="351"/>
        <v>236088939.6669763</v>
      </c>
      <c r="Y840" s="22">
        <f t="shared" ca="1" si="340"/>
        <v>0.30378352342445081</v>
      </c>
      <c r="Z840" s="8">
        <f t="shared" ca="1" si="349"/>
        <v>661420.64469599875</v>
      </c>
      <c r="AA840" s="12">
        <f t="shared" ca="1" si="350"/>
        <v>1.1428281613311717</v>
      </c>
      <c r="AB840" s="158">
        <f t="shared" si="352"/>
        <v>350800</v>
      </c>
      <c r="AC840" s="160">
        <f t="shared" si="353"/>
        <v>4.9200000000004856E-3</v>
      </c>
      <c r="AD840" s="162">
        <f t="shared" ca="1" si="354"/>
        <v>0.75985556281245314</v>
      </c>
      <c r="AE840" s="162">
        <f t="shared" ca="1" si="355"/>
        <v>0.69159025513023908</v>
      </c>
      <c r="AF840" s="85">
        <v>5.8550974651855336E-4</v>
      </c>
      <c r="AG840" s="85">
        <v>9.0557811796278115E-3</v>
      </c>
      <c r="AH840" s="85">
        <v>6.5806990871223096E-4</v>
      </c>
    </row>
    <row r="841" spans="1:34">
      <c r="A841" s="7">
        <f t="shared" si="332"/>
        <v>44748</v>
      </c>
      <c r="B841" s="8">
        <f t="shared" ca="1" si="341"/>
        <v>33344999.246324625</v>
      </c>
      <c r="C841" s="144">
        <f t="shared" si="333"/>
        <v>0</v>
      </c>
      <c r="D841" s="136"/>
      <c r="E841" s="136"/>
      <c r="F841" s="78">
        <f ca="1">IF(AD840&gt;1,S$2,T$2)</f>
        <v>0.6</v>
      </c>
      <c r="G841" s="29">
        <f t="shared" ca="1" si="334"/>
        <v>93035.912947650315</v>
      </c>
      <c r="H841" s="8">
        <f t="shared" ca="1" si="342"/>
        <v>660554.98192831723</v>
      </c>
      <c r="I841" s="8">
        <f t="shared" ca="1" si="343"/>
        <v>236749494.64890459</v>
      </c>
      <c r="J841" s="8">
        <f t="shared" ca="1" si="344"/>
        <v>5055.2976363176931</v>
      </c>
      <c r="K841" s="12">
        <f t="shared" ca="1" si="345"/>
        <v>0.75945880856112702</v>
      </c>
      <c r="L841" s="48"/>
      <c r="M841" s="38">
        <f ca="1">IF(AND(I$2&gt;0,R834&lt;F834-0.04),0,IF(AND(N841&gt;=L$8,I$2&gt;0),0,IF(OR(AND(N841&gt;=C$1,N841&lt;D$1),N841&gt;=E$1),0,1)))</f>
        <v>0</v>
      </c>
      <c r="N841" s="185">
        <f t="shared" si="331"/>
        <v>44748</v>
      </c>
      <c r="O841" s="11">
        <f t="shared" ca="1" si="335"/>
        <v>0.69632204308501355</v>
      </c>
      <c r="P841" s="11" t="str">
        <f t="shared" si="336"/>
        <v/>
      </c>
      <c r="Q841" s="11">
        <f t="shared" ca="1" si="346"/>
        <v>1</v>
      </c>
      <c r="R841" s="32">
        <f t="shared" ca="1" si="347"/>
        <v>1.295772185457292E-3</v>
      </c>
      <c r="S841" s="32">
        <v>4.9198588915487637E-4</v>
      </c>
      <c r="T841" s="32">
        <f t="shared" ca="1" si="337"/>
        <v>1.9428087703774037E-3</v>
      </c>
      <c r="U841" s="32">
        <f t="shared" si="338"/>
        <v>0.14084507042253522</v>
      </c>
      <c r="V841" s="32">
        <f t="shared" si="348"/>
        <v>1</v>
      </c>
      <c r="W841" s="8">
        <f t="shared" ca="1" si="339"/>
        <v>36694.27147816091</v>
      </c>
      <c r="X841" s="8">
        <f t="shared" ca="1" si="351"/>
        <v>236125633.93845445</v>
      </c>
      <c r="Y841" s="22">
        <f t="shared" ca="1" si="340"/>
        <v>0.30367795691498645</v>
      </c>
      <c r="Z841" s="8">
        <f t="shared" ca="1" si="349"/>
        <v>660554.98192831723</v>
      </c>
      <c r="AA841" s="12">
        <f t="shared" ca="1" si="350"/>
        <v>1.1428281613311717</v>
      </c>
      <c r="AB841" s="158">
        <f t="shared" si="352"/>
        <v>351100</v>
      </c>
      <c r="AC841" s="160">
        <f t="shared" si="353"/>
        <v>4.890000000000486E-3</v>
      </c>
      <c r="AD841" s="162">
        <f t="shared" ca="1" si="354"/>
        <v>0.75959098637627775</v>
      </c>
      <c r="AE841" s="162">
        <f t="shared" ca="1" si="355"/>
        <v>0.69159025513023908</v>
      </c>
      <c r="AF841" s="85">
        <v>5.854819339960759E-4</v>
      </c>
      <c r="AG841" s="85">
        <v>8.9883563095312889E-3</v>
      </c>
      <c r="AH841" s="85">
        <v>6.5490422522894182E-4</v>
      </c>
    </row>
    <row r="842" spans="1:34">
      <c r="A842" s="7">
        <f t="shared" si="332"/>
        <v>44749</v>
      </c>
      <c r="B842" s="8">
        <f t="shared" ca="1" si="341"/>
        <v>33350046.170867525</v>
      </c>
      <c r="C842" s="144">
        <f t="shared" si="333"/>
        <v>0</v>
      </c>
      <c r="D842" s="136"/>
      <c r="E842" s="136"/>
      <c r="F842" s="78">
        <f ca="1">IF(AD841&gt;1,0,IF(AE841&gt;=1,U$2,T$2))</f>
        <v>0.6</v>
      </c>
      <c r="G842" s="29">
        <f t="shared" ca="1" si="334"/>
        <v>92914.63024010649</v>
      </c>
      <c r="H842" s="8">
        <f t="shared" ca="1" si="342"/>
        <v>659693.87470475608</v>
      </c>
      <c r="I842" s="8">
        <f t="shared" ca="1" si="343"/>
        <v>236785327.8131592</v>
      </c>
      <c r="J842" s="8">
        <f t="shared" ca="1" si="344"/>
        <v>5046.9245429013745</v>
      </c>
      <c r="K842" s="12">
        <f t="shared" ca="1" si="345"/>
        <v>0.75919489228746606</v>
      </c>
      <c r="L842" s="48"/>
      <c r="M842" s="38">
        <f ca="1">IF(AND(I$2&gt;0,R835&lt;F835-0.06),0,IF(AND(N842&gt;=L$9,I$2&gt;0),0,IF(OR(AND(N842&gt;=C$1,N842&lt;D$1),N842&gt;=E$1),0,1)))</f>
        <v>0</v>
      </c>
      <c r="N842" s="185">
        <f t="shared" si="331"/>
        <v>44749</v>
      </c>
      <c r="O842" s="11">
        <f t="shared" ca="1" si="335"/>
        <v>0.6964274347445859</v>
      </c>
      <c r="P842" s="11" t="str">
        <f t="shared" si="336"/>
        <v/>
      </c>
      <c r="Q842" s="11">
        <f t="shared" ca="1" si="346"/>
        <v>1</v>
      </c>
      <c r="R842" s="32">
        <f t="shared" ca="1" si="347"/>
        <v>1.285045825176331E-3</v>
      </c>
      <c r="S842" s="32">
        <v>4.9197619904051441E-4</v>
      </c>
      <c r="T842" s="32">
        <f t="shared" ca="1" si="337"/>
        <v>1.9402761020728119E-3</v>
      </c>
      <c r="U842" s="32">
        <f t="shared" si="338"/>
        <v>0.14084507042253522</v>
      </c>
      <c r="V842" s="32">
        <f t="shared" si="348"/>
        <v>1</v>
      </c>
      <c r="W842" s="8">
        <f t="shared" ca="1" si="339"/>
        <v>36630.615641153498</v>
      </c>
      <c r="X842" s="8">
        <f t="shared" ca="1" si="351"/>
        <v>236162264.5540956</v>
      </c>
      <c r="Y842" s="22">
        <f t="shared" ca="1" si="340"/>
        <v>0.3035725652554141</v>
      </c>
      <c r="Z842" s="8">
        <f t="shared" ca="1" si="349"/>
        <v>659693.87470475608</v>
      </c>
      <c r="AA842" s="12">
        <f t="shared" ca="1" si="350"/>
        <v>1.1428281613311717</v>
      </c>
      <c r="AB842" s="158">
        <f t="shared" si="352"/>
        <v>351400</v>
      </c>
      <c r="AC842" s="160">
        <f t="shared" si="353"/>
        <v>4.8600000000004863E-3</v>
      </c>
      <c r="AD842" s="162">
        <f t="shared" ca="1" si="354"/>
        <v>0.75932685042429648</v>
      </c>
      <c r="AE842" s="162">
        <f t="shared" ca="1" si="355"/>
        <v>0.69159025513023908</v>
      </c>
      <c r="AF842" s="85">
        <v>5.854541283551103E-4</v>
      </c>
      <c r="AG842" s="85">
        <v>8.9797156328826639E-3</v>
      </c>
      <c r="AH842" s="85">
        <v>6.5454260566128418E-4</v>
      </c>
    </row>
    <row r="843" spans="1:34">
      <c r="A843" s="7">
        <f t="shared" si="332"/>
        <v>44750</v>
      </c>
      <c r="B843" s="8">
        <f t="shared" ca="1" si="341"/>
        <v>33355084.764631603</v>
      </c>
      <c r="C843" s="144">
        <f t="shared" si="333"/>
        <v>0</v>
      </c>
      <c r="D843" s="136"/>
      <c r="E843" s="136"/>
      <c r="F843" s="78">
        <f ca="1">IF(AD842&gt;1,S$2,T$2)</f>
        <v>0.6</v>
      </c>
      <c r="G843" s="29">
        <f t="shared" ca="1" si="334"/>
        <v>92793.982364583644</v>
      </c>
      <c r="H843" s="8">
        <f t="shared" ca="1" si="342"/>
        <v>658837.27478854381</v>
      </c>
      <c r="I843" s="8">
        <f t="shared" ca="1" si="343"/>
        <v>236821101.82888412</v>
      </c>
      <c r="J843" s="8">
        <f t="shared" ca="1" si="344"/>
        <v>5038.5937640762422</v>
      </c>
      <c r="K843" s="12">
        <f t="shared" ca="1" si="345"/>
        <v>0.75893141313853518</v>
      </c>
      <c r="L843" s="48"/>
      <c r="M843" s="39">
        <f ca="1">IF(AND(I$2&gt;0,R836&lt;F836-0.1),0,IF(AND(N843&gt;=L$10,I$2&gt;0),0,IF(OR(AND(N843&gt;=C$1,N843&lt;D$1),N843&gt;=E$1),0,1)))</f>
        <v>0</v>
      </c>
      <c r="N843" s="185">
        <f t="shared" si="331"/>
        <v>44750</v>
      </c>
      <c r="O843" s="11">
        <f t="shared" ca="1" si="335"/>
        <v>0.69653265243789453</v>
      </c>
      <c r="P843" s="11" t="str">
        <f t="shared" si="336"/>
        <v/>
      </c>
      <c r="Q843" s="11">
        <f t="shared" ca="1" si="346"/>
        <v>1</v>
      </c>
      <c r="R843" s="32">
        <f t="shared" ca="1" si="347"/>
        <v>1.2743671732186072E-3</v>
      </c>
      <c r="S843" s="32">
        <v>4.919665103509125E-4</v>
      </c>
      <c r="T843" s="32">
        <f t="shared" ca="1" si="337"/>
        <v>1.9377566905545405E-3</v>
      </c>
      <c r="U843" s="32">
        <f t="shared" si="338"/>
        <v>0.14084507042253522</v>
      </c>
      <c r="V843" s="32">
        <f t="shared" si="348"/>
        <v>1</v>
      </c>
      <c r="W843" s="8">
        <f t="shared" ca="1" si="339"/>
        <v>36567.304664824645</v>
      </c>
      <c r="X843" s="8">
        <f t="shared" ca="1" si="351"/>
        <v>236198831.85876042</v>
      </c>
      <c r="Y843" s="22">
        <f t="shared" ca="1" si="340"/>
        <v>0.30346734756210547</v>
      </c>
      <c r="Z843" s="8">
        <f t="shared" ca="1" si="349"/>
        <v>658837.27478854381</v>
      </c>
      <c r="AA843" s="12">
        <f t="shared" ca="1" si="350"/>
        <v>1.1428281613311717</v>
      </c>
      <c r="AB843" s="158">
        <f t="shared" si="352"/>
        <v>351700</v>
      </c>
      <c r="AC843" s="160">
        <f t="shared" si="353"/>
        <v>4.8300000000004867E-3</v>
      </c>
      <c r="AD843" s="162">
        <f t="shared" ca="1" si="354"/>
        <v>0.75906315271300062</v>
      </c>
      <c r="AE843" s="162">
        <f t="shared" ca="1" si="355"/>
        <v>0.69159025513023908</v>
      </c>
      <c r="AF843" s="85">
        <v>5.8542632959301987E-4</v>
      </c>
      <c r="AG843" s="85">
        <v>8.9117971445692723E-3</v>
      </c>
      <c r="AH843" s="85">
        <v>6.5130446274358532E-4</v>
      </c>
    </row>
    <row r="844" spans="1:34">
      <c r="A844" s="7">
        <f t="shared" si="332"/>
        <v>44751</v>
      </c>
      <c r="B844" s="8">
        <f t="shared" ca="1" si="341"/>
        <v>33360115.069500655</v>
      </c>
      <c r="C844" s="144">
        <f t="shared" si="333"/>
        <v>0</v>
      </c>
      <c r="D844" s="136"/>
      <c r="E844" s="136"/>
      <c r="F844" s="78">
        <f ca="1">IF(AD843&gt;1,0,IF(AE843&gt;=1,U$2,T$2))</f>
        <v>0.6</v>
      </c>
      <c r="G844" s="29">
        <f t="shared" ca="1" si="334"/>
        <v>92673.962632954528</v>
      </c>
      <c r="H844" s="8">
        <f t="shared" ca="1" si="342"/>
        <v>657985.13469397707</v>
      </c>
      <c r="I844" s="8">
        <f t="shared" ca="1" si="343"/>
        <v>236856816.9934544</v>
      </c>
      <c r="J844" s="8">
        <f t="shared" ca="1" si="344"/>
        <v>5030.3048690504129</v>
      </c>
      <c r="K844" s="12">
        <f t="shared" ca="1" si="345"/>
        <v>0.75866836890526368</v>
      </c>
      <c r="L844" s="48"/>
      <c r="M844" s="47">
        <f ca="1">IF(AND(I$2&gt;0,R837&lt;F837-0.12),0,IF(AND(N844&gt;=L$4,I$2&gt;0),0,IF(OR(AND(N844&gt;=C$1,N844&lt;D$1),N844&gt;=E$1),0,1)))</f>
        <v>0</v>
      </c>
      <c r="N844" s="185">
        <f t="shared" si="331"/>
        <v>44751</v>
      </c>
      <c r="O844" s="11">
        <f t="shared" ca="1" si="335"/>
        <v>0.69663769703957179</v>
      </c>
      <c r="P844" s="11" t="str">
        <f t="shared" si="336"/>
        <v/>
      </c>
      <c r="Q844" s="11">
        <f t="shared" ca="1" si="346"/>
        <v>1</v>
      </c>
      <c r="R844" s="32">
        <f t="shared" ca="1" si="347"/>
        <v>1.2637358540858717E-3</v>
      </c>
      <c r="S844" s="32">
        <v>4.9195682308577119E-4</v>
      </c>
      <c r="T844" s="32">
        <f t="shared" ca="1" si="337"/>
        <v>1.9352503961587561E-3</v>
      </c>
      <c r="U844" s="32">
        <f t="shared" si="338"/>
        <v>0.14084507042253522</v>
      </c>
      <c r="V844" s="32">
        <f t="shared" si="348"/>
        <v>1</v>
      </c>
      <c r="W844" s="8">
        <f t="shared" ca="1" si="339"/>
        <v>36504.33479953427</v>
      </c>
      <c r="X844" s="8">
        <f t="shared" ca="1" si="351"/>
        <v>236235336.19355994</v>
      </c>
      <c r="Y844" s="22">
        <f t="shared" ca="1" si="340"/>
        <v>0.30336230296042821</v>
      </c>
      <c r="Z844" s="8">
        <f t="shared" ca="1" si="349"/>
        <v>657985.13469397707</v>
      </c>
      <c r="AA844" s="12">
        <f t="shared" ca="1" si="350"/>
        <v>1.1428281613311717</v>
      </c>
      <c r="AB844" s="158">
        <f t="shared" si="352"/>
        <v>352000</v>
      </c>
      <c r="AC844" s="160">
        <f t="shared" si="353"/>
        <v>4.800000000000487E-3</v>
      </c>
      <c r="AD844" s="162">
        <f t="shared" ca="1" si="354"/>
        <v>0.75879989102189938</v>
      </c>
      <c r="AE844" s="162">
        <f t="shared" ca="1" si="355"/>
        <v>0.69159025513023908</v>
      </c>
      <c r="AF844" s="85">
        <v>5.8539853770716991E-4</v>
      </c>
      <c r="AG844" s="85">
        <v>8.8432568077143787E-3</v>
      </c>
      <c r="AH844" s="85">
        <v>6.4799850432884594E-4</v>
      </c>
    </row>
    <row r="845" spans="1:34">
      <c r="A845" s="7">
        <f t="shared" si="332"/>
        <v>44752</v>
      </c>
      <c r="B845" s="8">
        <f t="shared" ca="1" si="341"/>
        <v>33365137.126934279</v>
      </c>
      <c r="C845" s="144">
        <f t="shared" si="333"/>
        <v>0</v>
      </c>
      <c r="D845" s="136"/>
      <c r="E845" s="136"/>
      <c r="F845" s="78">
        <f ca="1">IF(AD844&gt;1,0,IF(AE844&gt;=1,U$2,T$2))</f>
        <v>0.6</v>
      </c>
      <c r="G845" s="29">
        <f t="shared" ca="1" si="334"/>
        <v>92554.564461009955</v>
      </c>
      <c r="H845" s="8">
        <f t="shared" ca="1" si="342"/>
        <v>657137.40767317067</v>
      </c>
      <c r="I845" s="8">
        <f t="shared" ca="1" si="343"/>
        <v>236892473.60123312</v>
      </c>
      <c r="J845" s="8">
        <f t="shared" ca="1" si="344"/>
        <v>5022.0574336236405</v>
      </c>
      <c r="K845" s="12">
        <f t="shared" ca="1" si="345"/>
        <v>0.75840575740107052</v>
      </c>
      <c r="L845" s="48"/>
      <c r="M845" s="46">
        <f ca="1">IF(AND(I$2&gt;0,R838&lt;F838-0.12),0,IF(AND(N845&gt;=L$5,I$2&gt;0),0,IF(OR(AND(N845&gt;=C$1,N845&lt;D$1),N845&gt;=E$1),0,1)))</f>
        <v>0</v>
      </c>
      <c r="N845" s="185">
        <f t="shared" si="331"/>
        <v>44752</v>
      </c>
      <c r="O845" s="11">
        <f t="shared" ca="1" si="335"/>
        <v>0.69674256941539159</v>
      </c>
      <c r="P845" s="11" t="str">
        <f t="shared" si="336"/>
        <v/>
      </c>
      <c r="Q845" s="11">
        <f t="shared" ca="1" si="346"/>
        <v>1</v>
      </c>
      <c r="R845" s="32">
        <f t="shared" ca="1" si="347"/>
        <v>1.2531514972440039E-3</v>
      </c>
      <c r="S845" s="32">
        <v>4.9194713724479144E-4</v>
      </c>
      <c r="T845" s="32">
        <f t="shared" ca="1" si="337"/>
        <v>1.9327570813916783E-3</v>
      </c>
      <c r="U845" s="32">
        <f t="shared" si="338"/>
        <v>0.14084507042253522</v>
      </c>
      <c r="V845" s="32">
        <f t="shared" si="348"/>
        <v>1</v>
      </c>
      <c r="W845" s="8">
        <f t="shared" ca="1" si="339"/>
        <v>36441.702354643887</v>
      </c>
      <c r="X845" s="8">
        <f t="shared" ca="1" si="351"/>
        <v>236271777.89591458</v>
      </c>
      <c r="Y845" s="22">
        <f t="shared" ca="1" si="340"/>
        <v>0.30325743058460841</v>
      </c>
      <c r="Z845" s="8">
        <f t="shared" ca="1" si="349"/>
        <v>657137.40767317067</v>
      </c>
      <c r="AA845" s="12">
        <f t="shared" ca="1" si="350"/>
        <v>1.1428281613311717</v>
      </c>
      <c r="AB845" s="158">
        <f t="shared" si="352"/>
        <v>352300</v>
      </c>
      <c r="AC845" s="160">
        <f t="shared" si="353"/>
        <v>4.7700000000004874E-3</v>
      </c>
      <c r="AD845" s="162">
        <f t="shared" ca="1" si="354"/>
        <v>0.75853706315316716</v>
      </c>
      <c r="AE845" s="162">
        <f t="shared" ca="1" si="355"/>
        <v>0.69159025513023908</v>
      </c>
      <c r="AF845" s="85">
        <v>5.8537075269492623E-4</v>
      </c>
      <c r="AG845" s="85">
        <v>8.7741532057677742E-3</v>
      </c>
      <c r="AH845" s="85">
        <v>6.4462358328673162E-4</v>
      </c>
    </row>
    <row r="846" spans="1:34">
      <c r="A846" s="7">
        <f t="shared" si="332"/>
        <v>44753</v>
      </c>
      <c r="B846" s="8">
        <f t="shared" ca="1" si="341"/>
        <v>33370150.977974348</v>
      </c>
      <c r="C846" s="144">
        <f t="shared" si="333"/>
        <v>0</v>
      </c>
      <c r="D846" s="136"/>
      <c r="E846" s="136"/>
      <c r="F846" s="78">
        <f ca="1">IF(AD845&gt;1,S$2,T$2)</f>
        <v>0.6</v>
      </c>
      <c r="G846" s="29">
        <f t="shared" ca="1" si="334"/>
        <v>92435.781366622978</v>
      </c>
      <c r="H846" s="8">
        <f t="shared" ca="1" si="342"/>
        <v>656294.04770302307</v>
      </c>
      <c r="I846" s="8">
        <f t="shared" ca="1" si="343"/>
        <v>236928071.94361761</v>
      </c>
      <c r="J846" s="8">
        <f t="shared" ca="1" si="344"/>
        <v>5013.8510400698906</v>
      </c>
      <c r="K846" s="12">
        <f t="shared" ca="1" si="345"/>
        <v>0.75814357646152097</v>
      </c>
      <c r="L846" s="48"/>
      <c r="M846" s="38">
        <f ca="1">IF(AND(I$2&gt;0,R839&lt;F839),0,IF(AND(N846&gt;=L$6,I$2&gt;0),0,IF(OR(AND(N846&gt;=C$1,N846&lt;D$1),N846&gt;=E$1),0,1)))</f>
        <v>0</v>
      </c>
      <c r="N846" s="185">
        <f t="shared" si="331"/>
        <v>44753</v>
      </c>
      <c r="O846" s="11">
        <f t="shared" ca="1" si="335"/>
        <v>0.6968472704224048</v>
      </c>
      <c r="P846" s="11" t="str">
        <f t="shared" si="336"/>
        <v/>
      </c>
      <c r="Q846" s="11">
        <f t="shared" ca="1" si="346"/>
        <v>1</v>
      </c>
      <c r="R846" s="32">
        <f t="shared" ca="1" si="347"/>
        <v>1.2426137370330063E-3</v>
      </c>
      <c r="S846" s="32">
        <v>4.9193745282767392E-4</v>
      </c>
      <c r="T846" s="32">
        <f t="shared" ca="1" si="337"/>
        <v>1.9302766108912444E-3</v>
      </c>
      <c r="U846" s="32">
        <f t="shared" si="338"/>
        <v>0.14084507042253522</v>
      </c>
      <c r="V846" s="32">
        <f t="shared" si="348"/>
        <v>1</v>
      </c>
      <c r="W846" s="8">
        <f t="shared" ca="1" si="339"/>
        <v>36379.403697484035</v>
      </c>
      <c r="X846" s="8">
        <f t="shared" ca="1" si="351"/>
        <v>236308157.29961208</v>
      </c>
      <c r="Y846" s="22">
        <f t="shared" ca="1" si="340"/>
        <v>0.3031527295775952</v>
      </c>
      <c r="Z846" s="8">
        <f t="shared" ca="1" si="349"/>
        <v>656294.04770302307</v>
      </c>
      <c r="AA846" s="12">
        <f t="shared" ca="1" si="350"/>
        <v>1.1428281613311717</v>
      </c>
      <c r="AB846" s="158">
        <f t="shared" si="352"/>
        <v>352600</v>
      </c>
      <c r="AC846" s="160">
        <f t="shared" si="353"/>
        <v>4.7400000000004877E-3</v>
      </c>
      <c r="AD846" s="162">
        <f t="shared" ca="1" si="354"/>
        <v>0.75827466693129575</v>
      </c>
      <c r="AE846" s="162">
        <f t="shared" ca="1" si="355"/>
        <v>0.69159025513023908</v>
      </c>
      <c r="AF846" s="85">
        <v>5.8534297455365672E-4</v>
      </c>
      <c r="AG846" s="85">
        <v>8.7044807031760145E-3</v>
      </c>
      <c r="AH846" s="85">
        <v>6.4117824753236392E-4</v>
      </c>
    </row>
    <row r="847" spans="1:34">
      <c r="A847" s="7">
        <f t="shared" si="332"/>
        <v>44754</v>
      </c>
      <c r="B847" s="8">
        <f t="shared" ca="1" si="341"/>
        <v>33375156.66325137</v>
      </c>
      <c r="C847" s="144">
        <f t="shared" si="333"/>
        <v>0</v>
      </c>
      <c r="D847" s="136"/>
      <c r="E847" s="136"/>
      <c r="F847" s="78">
        <f ca="1">IF(AD846&gt;1,0,IF(AE846&gt;=1,U$2,T$2))</f>
        <v>0.6</v>
      </c>
      <c r="G847" s="29">
        <f t="shared" ca="1" si="334"/>
        <v>92317.606967942906</v>
      </c>
      <c r="H847" s="8">
        <f t="shared" ca="1" si="342"/>
        <v>655455.00947239459</v>
      </c>
      <c r="I847" s="8">
        <f t="shared" ca="1" si="343"/>
        <v>236963612.30908448</v>
      </c>
      <c r="J847" s="8">
        <f t="shared" ca="1" si="344"/>
        <v>5005.685277021912</v>
      </c>
      <c r="K847" s="12">
        <f t="shared" ca="1" si="345"/>
        <v>0.75788182394398795</v>
      </c>
      <c r="L847" s="48"/>
      <c r="M847" s="38">
        <f ca="1">IF(AND(I$2&gt;0,R840&lt;F840-0.02),0,IF(AND(N847&gt;=L$7,I$2&gt;0),0,IF(OR(AND(N847&gt;=C$1,N847&lt;D$1),N847&gt;=E$1),0,1)))</f>
        <v>0</v>
      </c>
      <c r="N847" s="185">
        <f t="shared" si="331"/>
        <v>44754</v>
      </c>
      <c r="O847" s="11">
        <f t="shared" ca="1" si="335"/>
        <v>0.69695180090907194</v>
      </c>
      <c r="P847" s="11" t="str">
        <f t="shared" si="336"/>
        <v/>
      </c>
      <c r="Q847" s="11">
        <f t="shared" ca="1" si="346"/>
        <v>1</v>
      </c>
      <c r="R847" s="32">
        <f t="shared" ca="1" si="347"/>
        <v>1.2321222125787933E-3</v>
      </c>
      <c r="S847" s="32">
        <v>4.919277698341197E-4</v>
      </c>
      <c r="T847" s="32">
        <f t="shared" ca="1" si="337"/>
        <v>1.9278088513893959E-3</v>
      </c>
      <c r="U847" s="32">
        <f t="shared" si="338"/>
        <v>0.14084507042253522</v>
      </c>
      <c r="V847" s="32">
        <f t="shared" si="348"/>
        <v>1</v>
      </c>
      <c r="W847" s="8">
        <f t="shared" ca="1" si="339"/>
        <v>36317.435252338233</v>
      </c>
      <c r="X847" s="8">
        <f t="shared" ca="1" si="351"/>
        <v>236344474.73486441</v>
      </c>
      <c r="Y847" s="22">
        <f t="shared" ca="1" si="340"/>
        <v>0.30304819909092806</v>
      </c>
      <c r="Z847" s="8">
        <f t="shared" ca="1" si="349"/>
        <v>655455.00947239459</v>
      </c>
      <c r="AA847" s="12">
        <f t="shared" ca="1" si="350"/>
        <v>1.1428281613311717</v>
      </c>
      <c r="AB847" s="158">
        <f t="shared" si="352"/>
        <v>352900</v>
      </c>
      <c r="AC847" s="160">
        <f t="shared" si="353"/>
        <v>4.7100000000004881E-3</v>
      </c>
      <c r="AD847" s="162">
        <f t="shared" ca="1" si="354"/>
        <v>0.75801270020275446</v>
      </c>
      <c r="AE847" s="162">
        <f t="shared" ca="1" si="355"/>
        <v>0.69159025513023908</v>
      </c>
      <c r="AF847" s="85">
        <v>5.8531520328073035E-4</v>
      </c>
      <c r="AG847" s="85">
        <v>8.6342335303878064E-3</v>
      </c>
      <c r="AH847" s="85">
        <v>6.376610137645124E-4</v>
      </c>
    </row>
    <row r="848" spans="1:34">
      <c r="A848" s="7">
        <f t="shared" si="332"/>
        <v>44755</v>
      </c>
      <c r="B848" s="8">
        <f t="shared" ca="1" si="341"/>
        <v>33380154.222990729</v>
      </c>
      <c r="C848" s="144">
        <f t="shared" si="333"/>
        <v>0</v>
      </c>
      <c r="D848" s="136"/>
      <c r="E848" s="136"/>
      <c r="F848" s="78">
        <f ca="1">IF(AD847&gt;1,S$2,T$2)</f>
        <v>0.6</v>
      </c>
      <c r="G848" s="29">
        <f t="shared" ca="1" si="334"/>
        <v>92200.034981619232</v>
      </c>
      <c r="H848" s="8">
        <f t="shared" ca="1" si="342"/>
        <v>654620.24836949655</v>
      </c>
      <c r="I848" s="8">
        <f t="shared" ca="1" si="343"/>
        <v>236999094.98323393</v>
      </c>
      <c r="J848" s="8">
        <f t="shared" ca="1" si="344"/>
        <v>4997.55973935777</v>
      </c>
      <c r="K848" s="12">
        <f t="shared" ca="1" si="345"/>
        <v>0.75762049772732021</v>
      </c>
      <c r="L848" s="48"/>
      <c r="M848" s="38">
        <f ca="1">IF(AND(I$2&gt;0,R841&lt;F841-0.04),0,IF(AND(N848&gt;=L$8,I$2&gt;0),0,IF(OR(AND(N848&gt;=C$1,N848&lt;D$1),N848&gt;=E$1),0,1)))</f>
        <v>0</v>
      </c>
      <c r="N848" s="185">
        <f t="shared" si="331"/>
        <v>44755</v>
      </c>
      <c r="O848" s="11">
        <f t="shared" ca="1" si="335"/>
        <v>0.69705616171539386</v>
      </c>
      <c r="P848" s="11" t="str">
        <f t="shared" si="336"/>
        <v/>
      </c>
      <c r="Q848" s="11">
        <f t="shared" ca="1" si="346"/>
        <v>1</v>
      </c>
      <c r="R848" s="32">
        <f t="shared" ca="1" si="347"/>
        <v>1.2216765677067469E-3</v>
      </c>
      <c r="S848" s="32">
        <v>4.9191808826382977E-4</v>
      </c>
      <c r="T848" s="32">
        <f t="shared" ca="1" si="337"/>
        <v>1.9253536716749898E-3</v>
      </c>
      <c r="U848" s="32">
        <f t="shared" si="338"/>
        <v>0.14084507042253522</v>
      </c>
      <c r="V848" s="32">
        <f t="shared" si="348"/>
        <v>1</v>
      </c>
      <c r="W848" s="8">
        <f t="shared" ca="1" si="339"/>
        <v>36255.793499442712</v>
      </c>
      <c r="X848" s="8">
        <f t="shared" ca="1" si="351"/>
        <v>236380730.52836385</v>
      </c>
      <c r="Y848" s="22">
        <f t="shared" ca="1" si="340"/>
        <v>0.30294383828460614</v>
      </c>
      <c r="Z848" s="8">
        <f t="shared" ca="1" si="349"/>
        <v>654620.24836949655</v>
      </c>
      <c r="AA848" s="12">
        <f t="shared" ca="1" si="350"/>
        <v>1.1428281613311717</v>
      </c>
      <c r="AB848" s="158">
        <f t="shared" si="352"/>
        <v>353200</v>
      </c>
      <c r="AC848" s="160">
        <f t="shared" si="353"/>
        <v>4.6800000000004885E-3</v>
      </c>
      <c r="AD848" s="162">
        <f t="shared" ca="1" si="354"/>
        <v>0.75775116083565408</v>
      </c>
      <c r="AE848" s="162">
        <f t="shared" ca="1" si="355"/>
        <v>0.69159025513023908</v>
      </c>
      <c r="AF848" s="85">
        <v>5.8528743887351748E-4</v>
      </c>
      <c r="AG848" s="85">
        <v>8.5634058529668218E-3</v>
      </c>
      <c r="AH848" s="85">
        <v>6.3407036688830059E-4</v>
      </c>
    </row>
    <row r="849" spans="1:34">
      <c r="A849" s="7">
        <f t="shared" si="332"/>
        <v>44756</v>
      </c>
      <c r="B849" s="8">
        <f t="shared" ca="1" si="341"/>
        <v>33385143.697018817</v>
      </c>
      <c r="C849" s="144">
        <f t="shared" si="333"/>
        <v>0</v>
      </c>
      <c r="D849" s="136"/>
      <c r="E849" s="136"/>
      <c r="F849" s="78">
        <f ca="1">IF(AD848&gt;1,0,IF(AE848&gt;=1,U$2,T$2))</f>
        <v>0.6</v>
      </c>
      <c r="G849" s="29">
        <f t="shared" ca="1" si="334"/>
        <v>92083.05922105466</v>
      </c>
      <c r="H849" s="8">
        <f t="shared" ca="1" si="342"/>
        <v>653789.72046948806</v>
      </c>
      <c r="I849" s="8">
        <f t="shared" ca="1" si="343"/>
        <v>237034520.24883336</v>
      </c>
      <c r="J849" s="8">
        <f t="shared" ca="1" si="344"/>
        <v>4989.4740280893357</v>
      </c>
      <c r="K849" s="12">
        <f t="shared" ca="1" si="345"/>
        <v>0.75735959571151534</v>
      </c>
      <c r="L849" s="48"/>
      <c r="M849" s="38">
        <f ca="1">IF(AND(I$2&gt;0,R842&lt;F842-0.06),0,IF(AND(N849&gt;=L$9,I$2&gt;0),0,IF(OR(AND(N849&gt;=C$1,N849&lt;D$1),N849&gt;=E$1),0,1)))</f>
        <v>0</v>
      </c>
      <c r="N849" s="185">
        <f t="shared" si="331"/>
        <v>44756</v>
      </c>
      <c r="O849" s="11">
        <f t="shared" ca="1" si="335"/>
        <v>0.6971603536730393</v>
      </c>
      <c r="P849" s="11" t="str">
        <f t="shared" si="336"/>
        <v/>
      </c>
      <c r="Q849" s="11">
        <f t="shared" ca="1" si="346"/>
        <v>1</v>
      </c>
      <c r="R849" s="32">
        <f t="shared" ca="1" si="347"/>
        <v>1.2112764508569991E-3</v>
      </c>
      <c r="S849" s="32">
        <v>4.9190840811650521E-4</v>
      </c>
      <c r="T849" s="32">
        <f t="shared" ca="1" si="337"/>
        <v>1.9229109425573179E-3</v>
      </c>
      <c r="U849" s="32">
        <f t="shared" si="338"/>
        <v>0.14084507042253522</v>
      </c>
      <c r="V849" s="32">
        <f t="shared" si="348"/>
        <v>1</v>
      </c>
      <c r="W849" s="8">
        <f t="shared" ca="1" si="339"/>
        <v>36194.474974002187</v>
      </c>
      <c r="X849" s="8">
        <f t="shared" ca="1" si="351"/>
        <v>236416925.00333786</v>
      </c>
      <c r="Y849" s="22">
        <f t="shared" ca="1" si="340"/>
        <v>0.3028396463269607</v>
      </c>
      <c r="Z849" s="8">
        <f t="shared" ca="1" si="349"/>
        <v>653789.72046948806</v>
      </c>
      <c r="AA849" s="12">
        <f t="shared" ca="1" si="350"/>
        <v>1.1428281613311717</v>
      </c>
      <c r="AB849" s="158">
        <f t="shared" si="352"/>
        <v>353500</v>
      </c>
      <c r="AC849" s="160">
        <f t="shared" si="353"/>
        <v>4.6500000000004888E-3</v>
      </c>
      <c r="AD849" s="162">
        <f t="shared" ca="1" si="354"/>
        <v>0.75749004671941778</v>
      </c>
      <c r="AE849" s="162">
        <f t="shared" ca="1" si="355"/>
        <v>0.69159025513023908</v>
      </c>
      <c r="AF849" s="85">
        <v>5.8525968132939012E-4</v>
      </c>
      <c r="AG849" s="85">
        <v>8.4919917710475096E-3</v>
      </c>
      <c r="AH849" s="85">
        <v>6.3040475939475182E-4</v>
      </c>
    </row>
    <row r="850" spans="1:34">
      <c r="A850" s="7">
        <f t="shared" si="332"/>
        <v>44757</v>
      </c>
      <c r="B850" s="8">
        <f t="shared" ca="1" si="341"/>
        <v>33390125.124769069</v>
      </c>
      <c r="C850" s="144">
        <f t="shared" si="333"/>
        <v>0</v>
      </c>
      <c r="D850" s="136"/>
      <c r="E850" s="136"/>
      <c r="F850" s="78">
        <f ca="1">IF(AD849&gt;1,S$2,T$2)</f>
        <v>0.6</v>
      </c>
      <c r="G850" s="29">
        <f t="shared" ca="1" si="334"/>
        <v>91966.673594687309</v>
      </c>
      <c r="H850" s="8">
        <f t="shared" ca="1" si="342"/>
        <v>652963.38252227986</v>
      </c>
      <c r="I850" s="8">
        <f t="shared" ca="1" si="343"/>
        <v>237069888.38586015</v>
      </c>
      <c r="J850" s="8">
        <f t="shared" ca="1" si="344"/>
        <v>4981.4277502526775</v>
      </c>
      <c r="K850" s="12">
        <f t="shared" ca="1" si="345"/>
        <v>0.75709911581740175</v>
      </c>
      <c r="L850" s="48"/>
      <c r="M850" s="39">
        <f ca="1">IF(AND(I$2&gt;0,R843&lt;F843-0.1),0,IF(AND(N850&gt;=L$10,I$2&gt;0),0,IF(OR(AND(N850&gt;=C$1,N850&lt;D$1),N850&gt;=E$1),0,1)))</f>
        <v>0</v>
      </c>
      <c r="N850" s="185">
        <f t="shared" si="331"/>
        <v>44757</v>
      </c>
      <c r="O850" s="11">
        <f t="shared" ca="1" si="335"/>
        <v>0.697264377605471</v>
      </c>
      <c r="P850" s="11" t="str">
        <f t="shared" si="336"/>
        <v/>
      </c>
      <c r="Q850" s="11">
        <f t="shared" ca="1" si="346"/>
        <v>1</v>
      </c>
      <c r="R850" s="32">
        <f t="shared" ca="1" si="347"/>
        <v>1.2009215150014143E-3</v>
      </c>
      <c r="S850" s="32">
        <v>4.9189872939184743E-4</v>
      </c>
      <c r="T850" s="32">
        <f t="shared" ca="1" si="337"/>
        <v>1.9204805368302348E-3</v>
      </c>
      <c r="U850" s="32">
        <f t="shared" si="338"/>
        <v>0.14084507042253522</v>
      </c>
      <c r="V850" s="32">
        <f t="shared" si="348"/>
        <v>1</v>
      </c>
      <c r="W850" s="8">
        <f t="shared" ca="1" si="339"/>
        <v>36133.476265221318</v>
      </c>
      <c r="X850" s="8">
        <f t="shared" ca="1" si="351"/>
        <v>236453058.47960308</v>
      </c>
      <c r="Y850" s="22">
        <f t="shared" ca="1" si="340"/>
        <v>0.302735622394529</v>
      </c>
      <c r="Z850" s="8">
        <f t="shared" ca="1" si="349"/>
        <v>652963.38252227986</v>
      </c>
      <c r="AA850" s="12">
        <f t="shared" ca="1" si="350"/>
        <v>1.1428281613311717</v>
      </c>
      <c r="AB850" s="158">
        <f t="shared" si="352"/>
        <v>353800</v>
      </c>
      <c r="AC850" s="160">
        <f t="shared" si="353"/>
        <v>4.6200000000004892E-3</v>
      </c>
      <c r="AD850" s="162">
        <f t="shared" ca="1" si="354"/>
        <v>0.75722935576445849</v>
      </c>
      <c r="AE850" s="162">
        <f t="shared" ca="1" si="355"/>
        <v>0.69159025513023908</v>
      </c>
      <c r="AF850" s="85">
        <v>5.8523193064572169E-4</v>
      </c>
      <c r="AG850" s="85">
        <v>8.4199853186585193E-3</v>
      </c>
      <c r="AH850" s="85">
        <v>6.2666261072342837E-4</v>
      </c>
    </row>
    <row r="851" spans="1:34">
      <c r="A851" s="7">
        <f t="shared" si="332"/>
        <v>44758</v>
      </c>
      <c r="B851" s="8">
        <f t="shared" ca="1" si="341"/>
        <v>33395098.54528787</v>
      </c>
      <c r="C851" s="144">
        <f t="shared" si="333"/>
        <v>0</v>
      </c>
      <c r="D851" s="136"/>
      <c r="E851" s="136"/>
      <c r="F851" s="78">
        <f ca="1">IF(AD850&gt;1,0,IF(AE850&gt;=1,U$2,T$2))</f>
        <v>0.6</v>
      </c>
      <c r="G851" s="29">
        <f t="shared" ca="1" si="334"/>
        <v>91850.872104301568</v>
      </c>
      <c r="H851" s="8">
        <f t="shared" ca="1" si="342"/>
        <v>652141.19194054115</v>
      </c>
      <c r="I851" s="8">
        <f t="shared" ca="1" si="343"/>
        <v>237105199.67154363</v>
      </c>
      <c r="J851" s="8">
        <f t="shared" ca="1" si="344"/>
        <v>4973.4205188003825</v>
      </c>
      <c r="K851" s="12">
        <f t="shared" ca="1" si="345"/>
        <v>0.75683905598632251</v>
      </c>
      <c r="L851" s="48"/>
      <c r="M851" s="47">
        <f ca="1">IF(AND(I$2&gt;0,R844&lt;F844-0.12),0,IF(AND(N851&gt;=L$4,I$2&gt;0),0,IF(OR(AND(N851&gt;=C$1,N851&lt;D$1),N851&gt;=E$1),0,1)))</f>
        <v>0</v>
      </c>
      <c r="N851" s="185">
        <f t="shared" si="331"/>
        <v>44758</v>
      </c>
      <c r="O851" s="11">
        <f t="shared" ca="1" si="335"/>
        <v>0.69736823432806949</v>
      </c>
      <c r="P851" s="11" t="str">
        <f t="shared" si="336"/>
        <v/>
      </c>
      <c r="Q851" s="11">
        <f t="shared" ca="1" si="346"/>
        <v>1</v>
      </c>
      <c r="R851" s="32">
        <f t="shared" ca="1" si="347"/>
        <v>1.1906114175622398E-3</v>
      </c>
      <c r="S851" s="32">
        <v>4.9188905208955741E-4</v>
      </c>
      <c r="T851" s="32">
        <f t="shared" ca="1" si="337"/>
        <v>1.9180623292368857E-3</v>
      </c>
      <c r="U851" s="32">
        <f t="shared" si="338"/>
        <v>0.14084507042253522</v>
      </c>
      <c r="V851" s="32">
        <f t="shared" si="348"/>
        <v>1</v>
      </c>
      <c r="W851" s="8">
        <f t="shared" ca="1" si="339"/>
        <v>36072.794015351865</v>
      </c>
      <c r="X851" s="8">
        <f t="shared" ca="1" si="351"/>
        <v>236489131.27361843</v>
      </c>
      <c r="Y851" s="22">
        <f t="shared" ca="1" si="340"/>
        <v>0.30263176567193051</v>
      </c>
      <c r="Z851" s="8">
        <f t="shared" ca="1" si="349"/>
        <v>652141.19194054115</v>
      </c>
      <c r="AA851" s="12">
        <f t="shared" ca="1" si="350"/>
        <v>1.1428281613311717</v>
      </c>
      <c r="AB851" s="158">
        <f t="shared" si="352"/>
        <v>354100</v>
      </c>
      <c r="AC851" s="160">
        <f t="shared" si="353"/>
        <v>4.5900000000004895E-3</v>
      </c>
      <c r="AD851" s="162">
        <f t="shared" ca="1" si="354"/>
        <v>0.75696908590186207</v>
      </c>
      <c r="AE851" s="162">
        <f t="shared" ca="1" si="355"/>
        <v>0.69159025513023908</v>
      </c>
      <c r="AF851" s="85">
        <v>5.8520418681988679E-4</v>
      </c>
      <c r="AG851" s="85">
        <v>8.3473804629899083E-3</v>
      </c>
      <c r="AH851" s="85">
        <v>6.2284230660779154E-4</v>
      </c>
    </row>
    <row r="852" spans="1:34">
      <c r="A852" s="7">
        <f t="shared" si="332"/>
        <v>44759</v>
      </c>
      <c r="B852" s="8">
        <f t="shared" ca="1" si="341"/>
        <v>33400063.997240365</v>
      </c>
      <c r="C852" s="144">
        <f t="shared" si="333"/>
        <v>0</v>
      </c>
      <c r="D852" s="136"/>
      <c r="E852" s="136"/>
      <c r="F852" s="78">
        <f ca="1">IF(AD851&gt;1,0,IF(AE851&gt;=1,U$2,T$2))</f>
        <v>0.6</v>
      </c>
      <c r="G852" s="29">
        <f t="shared" ca="1" si="334"/>
        <v>91735.648843367439</v>
      </c>
      <c r="H852" s="8">
        <f t="shared" ca="1" si="342"/>
        <v>651323.10678790882</v>
      </c>
      <c r="I852" s="8">
        <f t="shared" ca="1" si="343"/>
        <v>237140454.38040635</v>
      </c>
      <c r="J852" s="8">
        <f t="shared" ca="1" si="344"/>
        <v>4965.4519524957177</v>
      </c>
      <c r="K852" s="12">
        <f t="shared" ca="1" si="345"/>
        <v>0.75657941417982633</v>
      </c>
      <c r="L852" s="48"/>
      <c r="M852" s="46">
        <f ca="1">IF(AND(I$2&gt;0,R845&lt;F845-0.12),0,IF(AND(N852&gt;=L$5,I$2&gt;0),0,IF(OR(AND(N852&gt;=C$1,N852&lt;D$1),N852&gt;=E$1),0,1)))</f>
        <v>0</v>
      </c>
      <c r="N852" s="185">
        <f t="shared" si="331"/>
        <v>44759</v>
      </c>
      <c r="O852" s="11">
        <f t="shared" ca="1" si="335"/>
        <v>0.69747192464825392</v>
      </c>
      <c r="P852" s="11" t="str">
        <f t="shared" si="336"/>
        <v/>
      </c>
      <c r="Q852" s="11">
        <f t="shared" ca="1" si="346"/>
        <v>1</v>
      </c>
      <c r="R852" s="32">
        <f t="shared" ca="1" si="347"/>
        <v>1.180345820332394E-3</v>
      </c>
      <c r="S852" s="32">
        <v>4.9187937620933677E-4</v>
      </c>
      <c r="T852" s="32">
        <f t="shared" ca="1" si="337"/>
        <v>1.915656196435026E-3</v>
      </c>
      <c r="U852" s="32">
        <f t="shared" si="338"/>
        <v>0.14084507042253522</v>
      </c>
      <c r="V852" s="32">
        <f t="shared" si="348"/>
        <v>1</v>
      </c>
      <c r="W852" s="8">
        <f t="shared" ca="1" si="339"/>
        <v>36012.424918755147</v>
      </c>
      <c r="X852" s="8">
        <f t="shared" ca="1" si="351"/>
        <v>236525143.69853717</v>
      </c>
      <c r="Y852" s="22">
        <f t="shared" ca="1" si="340"/>
        <v>0.30252807535174608</v>
      </c>
      <c r="Z852" s="8">
        <f t="shared" ca="1" si="349"/>
        <v>651323.10678790882</v>
      </c>
      <c r="AA852" s="12">
        <f t="shared" ca="1" si="350"/>
        <v>1.1428281613311717</v>
      </c>
      <c r="AB852" s="158">
        <f t="shared" si="352"/>
        <v>354400</v>
      </c>
      <c r="AC852" s="160">
        <f t="shared" si="353"/>
        <v>4.5600000000004899E-3</v>
      </c>
      <c r="AD852" s="162">
        <f t="shared" ca="1" si="354"/>
        <v>0.75670923508307442</v>
      </c>
      <c r="AE852" s="162">
        <f t="shared" ca="1" si="355"/>
        <v>0.69159025513023908</v>
      </c>
      <c r="AF852" s="85">
        <v>5.8517644984926133E-4</v>
      </c>
      <c r="AG852" s="85">
        <v>8.3342472366711457E-3</v>
      </c>
      <c r="AH852" s="85">
        <v>6.2187369345290653E-4</v>
      </c>
    </row>
    <row r="853" spans="1:34">
      <c r="A853" s="7">
        <f t="shared" si="332"/>
        <v>44760</v>
      </c>
      <c r="B853" s="8">
        <f t="shared" ca="1" si="341"/>
        <v>33405021.518916175</v>
      </c>
      <c r="C853" s="144">
        <f t="shared" si="333"/>
        <v>0</v>
      </c>
      <c r="D853" s="136"/>
      <c r="E853" s="136"/>
      <c r="F853" s="78">
        <f ca="1">IF(AD852&gt;1,S$2,T$2)</f>
        <v>0.6</v>
      </c>
      <c r="G853" s="29">
        <f t="shared" ca="1" si="334"/>
        <v>91620.997995407772</v>
      </c>
      <c r="H853" s="8">
        <f t="shared" ca="1" si="342"/>
        <v>650509.0857673951</v>
      </c>
      <c r="I853" s="8">
        <f t="shared" ca="1" si="343"/>
        <v>237175652.78430459</v>
      </c>
      <c r="J853" s="8">
        <f t="shared" ca="1" si="344"/>
        <v>4957.5216758086572</v>
      </c>
      <c r="K853" s="12">
        <f t="shared" ca="1" si="345"/>
        <v>0.75632018837936521</v>
      </c>
      <c r="L853" s="48"/>
      <c r="M853" s="38">
        <f ca="1">IF(AND(I$2&gt;0,R846&lt;F846),0,IF(AND(N853&gt;=L$6,I$2&gt;0),0,IF(OR(AND(N853&gt;=C$1,N853&lt;D$1),N853&gt;=E$1),0,1)))</f>
        <v>0</v>
      </c>
      <c r="N853" s="185">
        <f t="shared" si="331"/>
        <v>44760</v>
      </c>
      <c r="O853" s="11">
        <f t="shared" ca="1" si="335"/>
        <v>0.69757544936560179</v>
      </c>
      <c r="P853" s="11" t="str">
        <f t="shared" si="336"/>
        <v/>
      </c>
      <c r="Q853" s="11">
        <f t="shared" ca="1" si="346"/>
        <v>1</v>
      </c>
      <c r="R853" s="32">
        <f t="shared" ca="1" si="347"/>
        <v>1.170124389397356E-3</v>
      </c>
      <c r="S853" s="32">
        <v>4.9186970175088692E-4</v>
      </c>
      <c r="T853" s="32">
        <f t="shared" ca="1" si="337"/>
        <v>1.9132620169629267E-3</v>
      </c>
      <c r="U853" s="32">
        <f t="shared" si="338"/>
        <v>0.14084507042253522</v>
      </c>
      <c r="V853" s="32">
        <f t="shared" si="348"/>
        <v>1</v>
      </c>
      <c r="W853" s="8">
        <f t="shared" ca="1" si="339"/>
        <v>35952.365720979971</v>
      </c>
      <c r="X853" s="8">
        <f t="shared" ca="1" si="351"/>
        <v>236561096.06425816</v>
      </c>
      <c r="Y853" s="22">
        <f t="shared" ca="1" si="340"/>
        <v>0.30242455063439821</v>
      </c>
      <c r="Z853" s="8">
        <f t="shared" ca="1" si="349"/>
        <v>650509.0857673951</v>
      </c>
      <c r="AA853" s="12">
        <f t="shared" ca="1" si="350"/>
        <v>1.1428281613311717</v>
      </c>
      <c r="AB853" s="158">
        <f t="shared" si="352"/>
        <v>354700</v>
      </c>
      <c r="AC853" s="160">
        <f t="shared" si="353"/>
        <v>4.5300000000004902E-3</v>
      </c>
      <c r="AD853" s="162">
        <f t="shared" ca="1" si="354"/>
        <v>0.75644980127959571</v>
      </c>
      <c r="AE853" s="162">
        <f t="shared" ca="1" si="355"/>
        <v>0.69159025513023908</v>
      </c>
      <c r="AF853" s="85">
        <v>5.8514871973122293E-4</v>
      </c>
      <c r="AG853" s="85">
        <v>8.3218742639539975E-3</v>
      </c>
      <c r="AH853" s="85">
        <v>6.2094857620594219E-4</v>
      </c>
    </row>
    <row r="854" spans="1:34">
      <c r="A854" s="7">
        <f t="shared" si="332"/>
        <v>44761</v>
      </c>
      <c r="B854" s="8">
        <f t="shared" ca="1" si="341"/>
        <v>33409971.148234989</v>
      </c>
      <c r="C854" s="144">
        <f t="shared" si="333"/>
        <v>0</v>
      </c>
      <c r="D854" s="136"/>
      <c r="E854" s="136"/>
      <c r="F854" s="78">
        <f ca="1">IF(AD853&gt;1,0,IF(AE853&gt;=1,U$2,T$2))</f>
        <v>0.6</v>
      </c>
      <c r="G854" s="29">
        <f t="shared" ca="1" si="334"/>
        <v>91506.913832393329</v>
      </c>
      <c r="H854" s="8">
        <f t="shared" ca="1" si="342"/>
        <v>649699.08820999262</v>
      </c>
      <c r="I854" s="8">
        <f t="shared" ca="1" si="343"/>
        <v>237210795.15246817</v>
      </c>
      <c r="J854" s="8">
        <f t="shared" ca="1" si="344"/>
        <v>4949.6293188137315</v>
      </c>
      <c r="K854" s="12">
        <f t="shared" ca="1" si="345"/>
        <v>0.75606137658599559</v>
      </c>
      <c r="L854" s="48"/>
      <c r="M854" s="38">
        <f ca="1">IF(AND(I$2&gt;0,R847&lt;F847-0.02),0,IF(AND(N854&gt;=L$7,I$2&gt;0),0,IF(OR(AND(N854&gt;=C$1,N854&lt;D$1),N854&gt;=E$1),0,1)))</f>
        <v>0</v>
      </c>
      <c r="N854" s="185">
        <f t="shared" si="331"/>
        <v>44761</v>
      </c>
      <c r="O854" s="11">
        <f t="shared" ca="1" si="335"/>
        <v>0.69767880927196524</v>
      </c>
      <c r="P854" s="11" t="str">
        <f t="shared" si="336"/>
        <v/>
      </c>
      <c r="Q854" s="11">
        <f t="shared" ca="1" si="346"/>
        <v>1</v>
      </c>
      <c r="R854" s="32">
        <f t="shared" ca="1" si="347"/>
        <v>1.1599467950586335E-3</v>
      </c>
      <c r="S854" s="32">
        <v>4.918600287139095E-4</v>
      </c>
      <c r="T854" s="32">
        <f t="shared" ca="1" si="337"/>
        <v>1.9108796712058607E-3</v>
      </c>
      <c r="U854" s="32">
        <f t="shared" si="338"/>
        <v>0.14084507042253522</v>
      </c>
      <c r="V854" s="32">
        <f t="shared" si="348"/>
        <v>1</v>
      </c>
      <c r="W854" s="8">
        <f t="shared" ca="1" si="339"/>
        <v>35892.613217855622</v>
      </c>
      <c r="X854" s="8">
        <f t="shared" ca="1" si="351"/>
        <v>236596988.67747602</v>
      </c>
      <c r="Y854" s="22">
        <f t="shared" ca="1" si="340"/>
        <v>0.30232119072803476</v>
      </c>
      <c r="Z854" s="8">
        <f t="shared" ca="1" si="349"/>
        <v>649699.08820999262</v>
      </c>
      <c r="AA854" s="12">
        <f t="shared" ca="1" si="350"/>
        <v>1.1428281613311717</v>
      </c>
      <c r="AB854" s="158">
        <f t="shared" si="352"/>
        <v>355000</v>
      </c>
      <c r="AC854" s="160">
        <f t="shared" si="353"/>
        <v>4.5000000000004906E-3</v>
      </c>
      <c r="AD854" s="162">
        <f t="shared" ca="1" si="354"/>
        <v>0.75619078248268035</v>
      </c>
      <c r="AE854" s="162">
        <f t="shared" ca="1" si="355"/>
        <v>0.69159025513023908</v>
      </c>
      <c r="AF854" s="85">
        <v>5.8512099646315023E-4</v>
      </c>
      <c r="AG854" s="85">
        <v>8.3102103937455624E-3</v>
      </c>
      <c r="AH854" s="85">
        <v>6.2006892092422131E-4</v>
      </c>
    </row>
    <row r="855" spans="1:34">
      <c r="A855" s="7">
        <f t="shared" si="332"/>
        <v>44762</v>
      </c>
      <c r="B855" s="8">
        <f t="shared" ca="1" si="341"/>
        <v>33414912.922752079</v>
      </c>
      <c r="C855" s="144">
        <f t="shared" si="333"/>
        <v>0</v>
      </c>
      <c r="D855" s="136"/>
      <c r="E855" s="136"/>
      <c r="F855" s="78">
        <f ca="1">IF(AD854&gt;1,S$2,T$2)</f>
        <v>0.6</v>
      </c>
      <c r="G855" s="29">
        <f t="shared" ca="1" si="334"/>
        <v>91393.390713165325</v>
      </c>
      <c r="H855" s="8">
        <f t="shared" ca="1" si="342"/>
        <v>648893.07406347373</v>
      </c>
      <c r="I855" s="8">
        <f t="shared" ca="1" si="343"/>
        <v>237245881.7515395</v>
      </c>
      <c r="J855" s="8">
        <f t="shared" ca="1" si="344"/>
        <v>4941.7745170896706</v>
      </c>
      <c r="K855" s="12">
        <f t="shared" ca="1" si="345"/>
        <v>0.7558029768200869</v>
      </c>
      <c r="L855" s="48"/>
      <c r="M855" s="38">
        <f ca="1">IF(AND(I$2&gt;0,R848&lt;F848-0.04),0,IF(AND(N855&gt;=L$8,I$2&gt;0),0,IF(OR(AND(N855&gt;=C$1,N855&lt;D$1),N855&gt;=E$1),0,1)))</f>
        <v>0</v>
      </c>
      <c r="N855" s="185">
        <f t="shared" si="331"/>
        <v>44762</v>
      </c>
      <c r="O855" s="11">
        <f t="shared" ca="1" si="335"/>
        <v>0.69778200515158673</v>
      </c>
      <c r="P855" s="11" t="str">
        <f t="shared" si="336"/>
        <v/>
      </c>
      <c r="Q855" s="11">
        <f t="shared" ca="1" si="346"/>
        <v>1</v>
      </c>
      <c r="R855" s="32">
        <f t="shared" ca="1" si="347"/>
        <v>1.1498127117587783E-3</v>
      </c>
      <c r="S855" s="32">
        <v>4.9185035709810602E-4</v>
      </c>
      <c r="T855" s="32">
        <f t="shared" ca="1" si="337"/>
        <v>1.908509041363158E-3</v>
      </c>
      <c r="U855" s="32">
        <f t="shared" si="338"/>
        <v>0.14084507042253522</v>
      </c>
      <c r="V855" s="32">
        <f t="shared" si="348"/>
        <v>1</v>
      </c>
      <c r="W855" s="8">
        <f t="shared" ca="1" si="339"/>
        <v>35833.16425459976</v>
      </c>
      <c r="X855" s="8">
        <f t="shared" ca="1" si="351"/>
        <v>236632821.84173062</v>
      </c>
      <c r="Y855" s="22">
        <f t="shared" ca="1" si="340"/>
        <v>0.30221799484841327</v>
      </c>
      <c r="Z855" s="8">
        <f t="shared" ca="1" si="349"/>
        <v>648893.07406347373</v>
      </c>
      <c r="AA855" s="12">
        <f t="shared" ca="1" si="350"/>
        <v>1.1428281613311717</v>
      </c>
      <c r="AB855" s="158">
        <f t="shared" si="352"/>
        <v>355300</v>
      </c>
      <c r="AC855" s="160">
        <f t="shared" si="353"/>
        <v>4.4700000000004909E-3</v>
      </c>
      <c r="AD855" s="162">
        <f t="shared" ca="1" si="354"/>
        <v>0.75593217670304125</v>
      </c>
      <c r="AE855" s="162">
        <f t="shared" ca="1" si="355"/>
        <v>0.69159025513023908</v>
      </c>
      <c r="AF855" s="85">
        <v>5.8509328004242368E-4</v>
      </c>
      <c r="AG855" s="85">
        <v>8.2992688892739672E-3</v>
      </c>
      <c r="AH855" s="85">
        <v>6.1923704305292572E-4</v>
      </c>
    </row>
    <row r="856" spans="1:34">
      <c r="A856" s="7">
        <f t="shared" si="332"/>
        <v>44763</v>
      </c>
      <c r="B856" s="8">
        <f t="shared" ca="1" si="341"/>
        <v>33419846.879663698</v>
      </c>
      <c r="C856" s="144">
        <f t="shared" si="333"/>
        <v>0</v>
      </c>
      <c r="D856" s="136"/>
      <c r="E856" s="136"/>
      <c r="F856" s="78">
        <f ca="1">IF(AD855&gt;1,0,IF(AE855&gt;=1,U$2,T$2))</f>
        <v>0.6</v>
      </c>
      <c r="G856" s="29">
        <f t="shared" ca="1" si="334"/>
        <v>91280.423081884786</v>
      </c>
      <c r="H856" s="8">
        <f t="shared" ca="1" si="342"/>
        <v>648091.00388138194</v>
      </c>
      <c r="I856" s="8">
        <f t="shared" ca="1" si="343"/>
        <v>237280912.84561202</v>
      </c>
      <c r="J856" s="8">
        <f t="shared" ca="1" si="344"/>
        <v>4933.9569116208313</v>
      </c>
      <c r="K856" s="12">
        <f t="shared" ca="1" si="345"/>
        <v>0.75554498712103313</v>
      </c>
      <c r="L856" s="48"/>
      <c r="M856" s="38">
        <f ca="1">IF(AND(I$2&gt;0,R849&lt;F849-0.06),0,IF(AND(N856&gt;=L$9,I$2&gt;0),0,IF(OR(AND(N856&gt;=C$1,N856&lt;D$1),N856&gt;=E$1),0,1)))</f>
        <v>0</v>
      </c>
      <c r="N856" s="185">
        <f t="shared" si="331"/>
        <v>44763</v>
      </c>
      <c r="O856" s="11">
        <f t="shared" ca="1" si="335"/>
        <v>0.6978850377812118</v>
      </c>
      <c r="P856" s="11" t="str">
        <f t="shared" si="336"/>
        <v/>
      </c>
      <c r="Q856" s="11">
        <f t="shared" ca="1" si="346"/>
        <v>1</v>
      </c>
      <c r="R856" s="32">
        <f t="shared" ca="1" si="347"/>
        <v>1.1397218180079114E-3</v>
      </c>
      <c r="S856" s="32">
        <v>4.9184068690317812E-4</v>
      </c>
      <c r="T856" s="32">
        <f t="shared" ca="1" si="337"/>
        <v>1.9061500114158293E-3</v>
      </c>
      <c r="U856" s="32">
        <f t="shared" si="338"/>
        <v>0.14084507042253522</v>
      </c>
      <c r="V856" s="32">
        <f t="shared" si="348"/>
        <v>1</v>
      </c>
      <c r="W856" s="8">
        <f t="shared" ca="1" si="339"/>
        <v>35774.015724941317</v>
      </c>
      <c r="X856" s="8">
        <f t="shared" ca="1" si="351"/>
        <v>236668595.85745555</v>
      </c>
      <c r="Y856" s="22">
        <f t="shared" ca="1" si="340"/>
        <v>0.3021149622187882</v>
      </c>
      <c r="Z856" s="8">
        <f t="shared" ca="1" si="349"/>
        <v>648091.00388138194</v>
      </c>
      <c r="AA856" s="12">
        <f t="shared" ca="1" si="350"/>
        <v>1.1428281613311717</v>
      </c>
      <c r="AB856" s="158">
        <f t="shared" si="352"/>
        <v>355600</v>
      </c>
      <c r="AC856" s="160">
        <f t="shared" si="353"/>
        <v>4.4400000000004913E-3</v>
      </c>
      <c r="AD856" s="162">
        <f t="shared" ca="1" si="354"/>
        <v>0.75567398197056002</v>
      </c>
      <c r="AE856" s="162">
        <f t="shared" ca="1" si="355"/>
        <v>0.69159025513023908</v>
      </c>
      <c r="AF856" s="85">
        <v>5.8506557046642481E-4</v>
      </c>
      <c r="AG856" s="85">
        <v>8.2890632779036438E-3</v>
      </c>
      <c r="AH856" s="85">
        <v>6.1845533526312072E-4</v>
      </c>
    </row>
    <row r="857" spans="1:34">
      <c r="A857" s="7">
        <f t="shared" si="332"/>
        <v>44764</v>
      </c>
      <c r="B857" s="8">
        <f t="shared" ca="1" si="341"/>
        <v>33424773.0558124</v>
      </c>
      <c r="C857" s="144">
        <f t="shared" si="333"/>
        <v>0</v>
      </c>
      <c r="D857" s="136"/>
      <c r="E857" s="136"/>
      <c r="F857" s="78">
        <f ca="1">IF(AD856&gt;1,S$2,T$2)</f>
        <v>0.6</v>
      </c>
      <c r="G857" s="29">
        <f t="shared" ca="1" si="334"/>
        <v>91168.005466508912</v>
      </c>
      <c r="H857" s="8">
        <f t="shared" ca="1" si="342"/>
        <v>647292.83881221327</v>
      </c>
      <c r="I857" s="8">
        <f t="shared" ca="1" si="343"/>
        <v>237315888.69626778</v>
      </c>
      <c r="J857" s="8">
        <f t="shared" ca="1" si="344"/>
        <v>4926.1761487003641</v>
      </c>
      <c r="K857" s="12">
        <f t="shared" ca="1" si="345"/>
        <v>0.75528740554697049</v>
      </c>
      <c r="L857" s="48"/>
      <c r="M857" s="39">
        <f ca="1">IF(AND(I$2&gt;0,R850&lt;F850-0.1),0,IF(AND(N857&gt;=L$10,I$2&gt;0),0,IF(OR(AND(N857&gt;=C$1,N857&lt;D$1),N857&gt;=E$1),0,1)))</f>
        <v>0</v>
      </c>
      <c r="N857" s="185">
        <f t="shared" si="331"/>
        <v>44764</v>
      </c>
      <c r="O857" s="11">
        <f t="shared" ca="1" si="335"/>
        <v>0.69798790793019938</v>
      </c>
      <c r="P857" s="11" t="str">
        <f t="shared" si="336"/>
        <v/>
      </c>
      <c r="Q857" s="11">
        <f t="shared" ca="1" si="346"/>
        <v>1</v>
      </c>
      <c r="R857" s="32">
        <f t="shared" ca="1" si="347"/>
        <v>1.1296737963117425E-3</v>
      </c>
      <c r="S857" s="32">
        <v>4.9183101812882784E-4</v>
      </c>
      <c r="T857" s="32">
        <f t="shared" ca="1" si="337"/>
        <v>1.9038024670947448E-3</v>
      </c>
      <c r="U857" s="32">
        <f t="shared" si="338"/>
        <v>0.14084507042253522</v>
      </c>
      <c r="V857" s="32">
        <f t="shared" si="348"/>
        <v>1</v>
      </c>
      <c r="W857" s="8">
        <f t="shared" ca="1" si="339"/>
        <v>35715.164570257926</v>
      </c>
      <c r="X857" s="8">
        <f t="shared" ca="1" si="351"/>
        <v>236704311.02202582</v>
      </c>
      <c r="Y857" s="22">
        <f t="shared" ca="1" si="340"/>
        <v>0.30201209206980062</v>
      </c>
      <c r="Z857" s="8">
        <f t="shared" ca="1" si="349"/>
        <v>647292.83881221327</v>
      </c>
      <c r="AA857" s="12">
        <f t="shared" ca="1" si="350"/>
        <v>1.1428281613311717</v>
      </c>
      <c r="AB857" s="158">
        <f t="shared" si="352"/>
        <v>355900</v>
      </c>
      <c r="AC857" s="160">
        <f t="shared" si="353"/>
        <v>4.4100000000004917E-3</v>
      </c>
      <c r="AD857" s="162">
        <f t="shared" ca="1" si="354"/>
        <v>0.75541619633400181</v>
      </c>
      <c r="AE857" s="162">
        <f t="shared" ca="1" si="355"/>
        <v>0.69159025513023908</v>
      </c>
      <c r="AF857" s="85">
        <v>5.8503786773253681E-4</v>
      </c>
      <c r="AG857" s="85">
        <v>8.2788669552187246E-3</v>
      </c>
      <c r="AH857" s="85">
        <v>6.1766485561193468E-4</v>
      </c>
    </row>
    <row r="858" spans="1:34">
      <c r="A858" s="7">
        <f t="shared" si="332"/>
        <v>44765</v>
      </c>
      <c r="B858" s="8">
        <f t="shared" ca="1" si="341"/>
        <v>33429691.487692233</v>
      </c>
      <c r="C858" s="144">
        <f t="shared" si="333"/>
        <v>0</v>
      </c>
      <c r="D858" s="136"/>
      <c r="E858" s="136"/>
      <c r="F858" s="78">
        <f ca="1">IF(AD857&gt;1,0,IF(AE857&gt;=1,U$2,T$2))</f>
        <v>0.6</v>
      </c>
      <c r="G858" s="29">
        <f t="shared" ca="1" si="334"/>
        <v>91056.132477293606</v>
      </c>
      <c r="H858" s="8">
        <f t="shared" ca="1" si="342"/>
        <v>646498.54058878461</v>
      </c>
      <c r="I858" s="8">
        <f t="shared" ca="1" si="343"/>
        <v>237350809.56261462</v>
      </c>
      <c r="J858" s="8">
        <f t="shared" ca="1" si="344"/>
        <v>4918.4318798351105</v>
      </c>
      <c r="K858" s="12">
        <f t="shared" ca="1" si="345"/>
        <v>0.75503023017450155</v>
      </c>
      <c r="L858" s="48"/>
      <c r="M858" s="47">
        <f ca="1">IF(AND(I$2&gt;0,R851&lt;F851-0.12),0,IF(AND(N858&gt;=L$4,I$2&gt;0),0,IF(OR(AND(N858&gt;=C$1,N858&lt;D$1),N858&gt;=E$1),0,1)))</f>
        <v>0</v>
      </c>
      <c r="N858" s="185">
        <f t="shared" si="331"/>
        <v>44765</v>
      </c>
      <c r="O858" s="11">
        <f t="shared" ca="1" si="335"/>
        <v>0.69809061636063119</v>
      </c>
      <c r="P858" s="11" t="str">
        <f t="shared" si="336"/>
        <v/>
      </c>
      <c r="Q858" s="11">
        <f t="shared" ca="1" si="346"/>
        <v>1</v>
      </c>
      <c r="R858" s="32">
        <f t="shared" ca="1" si="347"/>
        <v>1.119668333101041E-3</v>
      </c>
      <c r="S858" s="32">
        <v>4.9182135077475682E-4</v>
      </c>
      <c r="T858" s="32">
        <f t="shared" ca="1" si="337"/>
        <v>1.9014662958493666E-3</v>
      </c>
      <c r="U858" s="32">
        <f t="shared" si="338"/>
        <v>0.14084507042253522</v>
      </c>
      <c r="V858" s="32">
        <f t="shared" si="348"/>
        <v>1</v>
      </c>
      <c r="W858" s="8">
        <f t="shared" ca="1" si="339"/>
        <v>35656.607778727848</v>
      </c>
      <c r="X858" s="8">
        <f t="shared" ca="1" si="351"/>
        <v>236739967.62980455</v>
      </c>
      <c r="Y858" s="22">
        <f t="shared" ca="1" si="340"/>
        <v>0.30190938363936881</v>
      </c>
      <c r="Z858" s="8">
        <f t="shared" ca="1" si="349"/>
        <v>646498.54058878461</v>
      </c>
      <c r="AA858" s="12">
        <f t="shared" ca="1" si="350"/>
        <v>1.1428281613311717</v>
      </c>
      <c r="AB858" s="158">
        <f t="shared" si="352"/>
        <v>356200</v>
      </c>
      <c r="AC858" s="160">
        <f t="shared" si="353"/>
        <v>4.380000000000492E-3</v>
      </c>
      <c r="AD858" s="162">
        <f t="shared" ca="1" si="354"/>
        <v>0.75515881786073602</v>
      </c>
      <c r="AE858" s="162">
        <f t="shared" ca="1" si="355"/>
        <v>0.69159025513023908</v>
      </c>
      <c r="AF858" s="85">
        <v>5.8501017183814393E-4</v>
      </c>
      <c r="AG858" s="85">
        <v>8.2694187504523328E-3</v>
      </c>
      <c r="AH858" s="85">
        <v>6.1692696503494221E-4</v>
      </c>
    </row>
    <row r="859" spans="1:34">
      <c r="A859" s="7">
        <f t="shared" si="332"/>
        <v>44766</v>
      </c>
      <c r="B859" s="8">
        <f t="shared" ca="1" si="341"/>
        <v>33434602.211453885</v>
      </c>
      <c r="C859" s="144">
        <f t="shared" si="333"/>
        <v>0</v>
      </c>
      <c r="D859" s="136"/>
      <c r="E859" s="136"/>
      <c r="F859" s="78">
        <f ca="1">IF(AD858&gt;1,0,IF(AE858&gt;=1,U$2,T$2))</f>
        <v>0.6</v>
      </c>
      <c r="G859" s="29">
        <f t="shared" ca="1" si="334"/>
        <v>90944.798805322178</v>
      </c>
      <c r="H859" s="8">
        <f t="shared" ca="1" si="342"/>
        <v>645708.07151778741</v>
      </c>
      <c r="I859" s="8">
        <f t="shared" ca="1" si="343"/>
        <v>237385675.70132235</v>
      </c>
      <c r="J859" s="8">
        <f t="shared" ca="1" si="344"/>
        <v>4910.723761652207</v>
      </c>
      <c r="K859" s="12">
        <f t="shared" ca="1" si="345"/>
        <v>0.75477345909842208</v>
      </c>
      <c r="L859" s="48"/>
      <c r="M859" s="46">
        <f ca="1">IF(AND(I$2&gt;0,R852&lt;F852-0.12),0,IF(AND(N859&gt;=L$5,I$2&gt;0),0,IF(OR(AND(N859&gt;=C$1,N859&lt;D$1),N859&gt;=E$1),0,1)))</f>
        <v>0</v>
      </c>
      <c r="N859" s="185">
        <f t="shared" si="331"/>
        <v>44766</v>
      </c>
      <c r="O859" s="11">
        <f t="shared" ca="1" si="335"/>
        <v>0.69819316382741869</v>
      </c>
      <c r="P859" s="11" t="str">
        <f t="shared" si="336"/>
        <v/>
      </c>
      <c r="Q859" s="11">
        <f t="shared" ca="1" si="346"/>
        <v>1</v>
      </c>
      <c r="R859" s="32">
        <f t="shared" ca="1" si="347"/>
        <v>1.1097051186625421E-3</v>
      </c>
      <c r="S859" s="32">
        <v>4.9181168484066723E-4</v>
      </c>
      <c r="T859" s="32">
        <f t="shared" ca="1" si="337"/>
        <v>1.8991413868170218E-3</v>
      </c>
      <c r="U859" s="32">
        <f t="shared" si="338"/>
        <v>0.14084507042253522</v>
      </c>
      <c r="V859" s="32">
        <f t="shared" si="348"/>
        <v>1</v>
      </c>
      <c r="W859" s="8">
        <f t="shared" ca="1" si="339"/>
        <v>35598.342384496224</v>
      </c>
      <c r="X859" s="8">
        <f t="shared" ca="1" si="351"/>
        <v>236775565.97218904</v>
      </c>
      <c r="Y859" s="22">
        <f t="shared" ca="1" si="340"/>
        <v>0.30180683617258131</v>
      </c>
      <c r="Z859" s="8">
        <f t="shared" ca="1" si="349"/>
        <v>645708.07151778741</v>
      </c>
      <c r="AA859" s="12">
        <f t="shared" ca="1" si="350"/>
        <v>1.1428281613311717</v>
      </c>
      <c r="AB859" s="158">
        <f t="shared" si="352"/>
        <v>356500</v>
      </c>
      <c r="AC859" s="160">
        <f t="shared" si="353"/>
        <v>4.3500000000004924E-3</v>
      </c>
      <c r="AD859" s="162">
        <f t="shared" ca="1" si="354"/>
        <v>0.75490184463646182</v>
      </c>
      <c r="AE859" s="162">
        <f t="shared" ca="1" si="355"/>
        <v>0.69159025513023908</v>
      </c>
      <c r="AF859" s="85">
        <v>5.8498248278063215E-4</v>
      </c>
      <c r="AG859" s="85">
        <v>8.260734093669491E-3</v>
      </c>
      <c r="AH859" s="85">
        <v>6.1624423045647395E-4</v>
      </c>
    </row>
    <row r="860" spans="1:34">
      <c r="A860" s="7">
        <f t="shared" si="332"/>
        <v>44767</v>
      </c>
      <c r="B860" s="8">
        <f t="shared" ca="1" si="341"/>
        <v>33439505.262909692</v>
      </c>
      <c r="C860" s="144">
        <f t="shared" si="333"/>
        <v>0</v>
      </c>
      <c r="D860" s="136"/>
      <c r="E860" s="136"/>
      <c r="F860" s="78">
        <f ca="1">IF(AD859&gt;1,S$2,T$2)</f>
        <v>0.6</v>
      </c>
      <c r="G860" s="29">
        <f t="shared" ca="1" si="334"/>
        <v>90833.999221059639</v>
      </c>
      <c r="H860" s="8">
        <f t="shared" ca="1" si="342"/>
        <v>644921.39446952345</v>
      </c>
      <c r="I860" s="8">
        <f t="shared" ca="1" si="343"/>
        <v>237420487.36665857</v>
      </c>
      <c r="J860" s="8">
        <f t="shared" ca="1" si="344"/>
        <v>4903.0514558073619</v>
      </c>
      <c r="K860" s="12">
        <f t="shared" ca="1" si="345"/>
        <v>0.75451709043145332</v>
      </c>
      <c r="L860" s="48"/>
      <c r="M860" s="38">
        <f ca="1">IF(AND(I$2&gt;0,R853&lt;F853),0,IF(AND(N860&gt;=L$6,I$2&gt;0),0,IF(OR(AND(N860&gt;=C$1,N860&lt;D$1),N860&gt;=E$1),0,1)))</f>
        <v>0</v>
      </c>
      <c r="N860" s="185">
        <f t="shared" si="331"/>
        <v>44767</v>
      </c>
      <c r="O860" s="11">
        <f t="shared" ca="1" si="335"/>
        <v>0.69829555107840757</v>
      </c>
      <c r="P860" s="11" t="str">
        <f t="shared" si="336"/>
        <v/>
      </c>
      <c r="Q860" s="11">
        <f t="shared" ca="1" si="346"/>
        <v>1</v>
      </c>
      <c r="R860" s="32">
        <f t="shared" ca="1" si="347"/>
        <v>1.099783847071251E-3</v>
      </c>
      <c r="S860" s="32">
        <v>4.9180202032626113E-4</v>
      </c>
      <c r="T860" s="32">
        <f t="shared" ca="1" si="337"/>
        <v>1.896827630792716E-3</v>
      </c>
      <c r="U860" s="32">
        <f t="shared" si="338"/>
        <v>0.14084507042253522</v>
      </c>
      <c r="V860" s="32">
        <f t="shared" si="348"/>
        <v>1</v>
      </c>
      <c r="W860" s="8">
        <f t="shared" ca="1" si="339"/>
        <v>35540.365466855576</v>
      </c>
      <c r="X860" s="8">
        <f t="shared" ca="1" si="351"/>
        <v>236811106.3376559</v>
      </c>
      <c r="Y860" s="22">
        <f t="shared" ca="1" si="340"/>
        <v>0.30170444892159243</v>
      </c>
      <c r="Z860" s="8">
        <f t="shared" ca="1" si="349"/>
        <v>644921.39446952345</v>
      </c>
      <c r="AA860" s="12">
        <f t="shared" ca="1" si="350"/>
        <v>1.1428281613311717</v>
      </c>
      <c r="AB860" s="158">
        <f t="shared" si="352"/>
        <v>356800</v>
      </c>
      <c r="AC860" s="160">
        <f t="shared" si="353"/>
        <v>4.3200000000004927E-3</v>
      </c>
      <c r="AD860" s="162">
        <f t="shared" ca="1" si="354"/>
        <v>0.7546452747649377</v>
      </c>
      <c r="AE860" s="162">
        <f t="shared" ca="1" si="355"/>
        <v>0.69159025513023908</v>
      </c>
      <c r="AF860" s="85">
        <v>5.8495480055738844E-4</v>
      </c>
      <c r="AG860" s="85">
        <v>8.2528271142094621E-3</v>
      </c>
      <c r="AH860" s="85">
        <v>6.1561929192421362E-4</v>
      </c>
    </row>
    <row r="861" spans="1:34">
      <c r="A861" s="7">
        <f t="shared" si="332"/>
        <v>44768</v>
      </c>
      <c r="B861" s="8">
        <f t="shared" ca="1" si="341"/>
        <v>33444400.677538585</v>
      </c>
      <c r="C861" s="144">
        <f t="shared" si="333"/>
        <v>0</v>
      </c>
      <c r="D861" s="136"/>
      <c r="E861" s="136"/>
      <c r="F861" s="78">
        <f ca="1">IF(AD860&gt;1,0,IF(AE860&gt;=1,U$2,T$2))</f>
        <v>0.6</v>
      </c>
      <c r="G861" s="29">
        <f t="shared" ca="1" si="334"/>
        <v>90723.728572932509</v>
      </c>
      <c r="H861" s="8">
        <f t="shared" ca="1" si="342"/>
        <v>644138.47286782076</v>
      </c>
      <c r="I861" s="8">
        <f t="shared" ca="1" si="343"/>
        <v>237455244.81052372</v>
      </c>
      <c r="J861" s="8">
        <f t="shared" ca="1" si="344"/>
        <v>4895.4146288947732</v>
      </c>
      <c r="K861" s="12">
        <f t="shared" ca="1" si="345"/>
        <v>0.75426112230398101</v>
      </c>
      <c r="L861" s="48"/>
      <c r="M861" s="38">
        <f ca="1">IF(AND(I$2&gt;0,R854&lt;F854-0.02),0,IF(AND(N861&gt;=L$7,I$2&gt;0),0,IF(OR(AND(N861&gt;=C$1,N861&lt;D$1),N861&gt;=E$1),0,1)))</f>
        <v>0</v>
      </c>
      <c r="N861" s="185">
        <f t="shared" si="331"/>
        <v>44768</v>
      </c>
      <c r="O861" s="11">
        <f t="shared" ca="1" si="335"/>
        <v>0.69839777885448151</v>
      </c>
      <c r="P861" s="11" t="str">
        <f t="shared" si="336"/>
        <v/>
      </c>
      <c r="Q861" s="11">
        <f t="shared" ca="1" si="346"/>
        <v>1</v>
      </c>
      <c r="R861" s="32">
        <f t="shared" ca="1" si="347"/>
        <v>1.0899042161241256E-3</v>
      </c>
      <c r="S861" s="32">
        <v>4.9179235723124058E-4</v>
      </c>
      <c r="T861" s="32">
        <f t="shared" ca="1" si="337"/>
        <v>1.8945249201994729E-3</v>
      </c>
      <c r="U861" s="32">
        <f t="shared" si="338"/>
        <v>0.14084507042253522</v>
      </c>
      <c r="V861" s="32">
        <f t="shared" si="348"/>
        <v>1</v>
      </c>
      <c r="W861" s="8">
        <f t="shared" ca="1" si="339"/>
        <v>35482.674149440165</v>
      </c>
      <c r="X861" s="8">
        <f t="shared" ca="1" si="351"/>
        <v>236846589.01180536</v>
      </c>
      <c r="Y861" s="22">
        <f t="shared" ca="1" si="340"/>
        <v>0.30160222114551849</v>
      </c>
      <c r="Z861" s="8">
        <f t="shared" ca="1" si="349"/>
        <v>644138.47286782076</v>
      </c>
      <c r="AA861" s="12">
        <f t="shared" ca="1" si="350"/>
        <v>1.1428281613311717</v>
      </c>
      <c r="AB861" s="158">
        <f t="shared" si="352"/>
        <v>357100</v>
      </c>
      <c r="AC861" s="160">
        <f t="shared" si="353"/>
        <v>4.2900000000004931E-3</v>
      </c>
      <c r="AD861" s="162">
        <f t="shared" ca="1" si="354"/>
        <v>0.75438910636771717</v>
      </c>
      <c r="AE861" s="162">
        <f t="shared" ca="1" si="355"/>
        <v>0.69159025513023908</v>
      </c>
      <c r="AF861" s="85">
        <v>5.8492712516580161E-4</v>
      </c>
      <c r="AG861" s="85">
        <v>8.2457121444771807E-3</v>
      </c>
      <c r="AH861" s="85">
        <v>6.1505487612864649E-4</v>
      </c>
    </row>
    <row r="862" spans="1:34">
      <c r="A862" s="7">
        <f t="shared" si="332"/>
        <v>44769</v>
      </c>
      <c r="B862" s="8">
        <f t="shared" ca="1" si="341"/>
        <v>33449288.490490943</v>
      </c>
      <c r="C862" s="144">
        <f t="shared" si="333"/>
        <v>0</v>
      </c>
      <c r="D862" s="136"/>
      <c r="E862" s="136"/>
      <c r="F862" s="78">
        <f ca="1">IF(AD861&gt;1,S$2,T$2)</f>
        <v>0.6</v>
      </c>
      <c r="G862" s="29">
        <f t="shared" ca="1" si="334"/>
        <v>90613.981785933443</v>
      </c>
      <c r="H862" s="8">
        <f t="shared" ca="1" si="342"/>
        <v>643359.27068012743</v>
      </c>
      <c r="I862" s="8">
        <f t="shared" ca="1" si="343"/>
        <v>237489948.28248546</v>
      </c>
      <c r="J862" s="8">
        <f t="shared" ca="1" si="344"/>
        <v>4887.8129523587013</v>
      </c>
      <c r="K862" s="12">
        <f t="shared" ca="1" si="345"/>
        <v>0.75400555286379622</v>
      </c>
      <c r="L862" s="48"/>
      <c r="M862" s="38">
        <f ca="1">IF(AND(I$2&gt;0,R855&lt;F855-0.04),0,IF(AND(N862&gt;=L$8,I$2&gt;0),0,IF(OR(AND(N862&gt;=C$1,N862&lt;D$1),N862&gt;=E$1),0,1)))</f>
        <v>0</v>
      </c>
      <c r="N862" s="185">
        <f t="shared" si="331"/>
        <v>44769</v>
      </c>
      <c r="O862" s="11">
        <f t="shared" ca="1" si="335"/>
        <v>0.69849984788966313</v>
      </c>
      <c r="P862" s="11" t="str">
        <f t="shared" si="336"/>
        <v/>
      </c>
      <c r="Q862" s="11">
        <f t="shared" ca="1" si="346"/>
        <v>1</v>
      </c>
      <c r="R862" s="32">
        <f t="shared" ca="1" si="347"/>
        <v>1.0800659272751012E-3</v>
      </c>
      <c r="S862" s="32">
        <v>4.9178269555530786E-4</v>
      </c>
      <c r="T862" s="32">
        <f t="shared" ca="1" si="337"/>
        <v>1.8922331490591983E-3</v>
      </c>
      <c r="U862" s="32">
        <f t="shared" si="338"/>
        <v>0.14084507042253522</v>
      </c>
      <c r="V862" s="32">
        <f t="shared" si="348"/>
        <v>1</v>
      </c>
      <c r="W862" s="8">
        <f t="shared" ca="1" si="339"/>
        <v>35425.265599434279</v>
      </c>
      <c r="X862" s="8">
        <f t="shared" ca="1" si="351"/>
        <v>236882014.27740479</v>
      </c>
      <c r="Y862" s="22">
        <f t="shared" ca="1" si="340"/>
        <v>0.30150015211033687</v>
      </c>
      <c r="Z862" s="8">
        <f t="shared" ca="1" si="349"/>
        <v>643359.27068012743</v>
      </c>
      <c r="AA862" s="12">
        <f t="shared" ca="1" si="350"/>
        <v>1.1428281613311717</v>
      </c>
      <c r="AB862" s="158">
        <f t="shared" si="352"/>
        <v>357400</v>
      </c>
      <c r="AC862" s="160">
        <f t="shared" si="353"/>
        <v>4.2600000000004934E-3</v>
      </c>
      <c r="AD862" s="162">
        <f t="shared" ca="1" si="354"/>
        <v>0.75413333758388856</v>
      </c>
      <c r="AE862" s="162">
        <f t="shared" ca="1" si="355"/>
        <v>0.69159025513023908</v>
      </c>
      <c r="AF862" s="85">
        <v>5.8489945660326144E-4</v>
      </c>
      <c r="AG862" s="85">
        <v>8.2394037251182425E-3</v>
      </c>
      <c r="AH862" s="85">
        <v>6.1455379889284976E-4</v>
      </c>
    </row>
    <row r="863" spans="1:34">
      <c r="A863" s="7">
        <f t="shared" si="332"/>
        <v>44770</v>
      </c>
      <c r="B863" s="8">
        <f t="shared" ca="1" si="341"/>
        <v>33454168.736593351</v>
      </c>
      <c r="C863" s="144">
        <f t="shared" si="333"/>
        <v>0</v>
      </c>
      <c r="D863" s="136"/>
      <c r="E863" s="136"/>
      <c r="F863" s="78">
        <f ca="1">IF(AD862&gt;1,0,IF(AE862&gt;=1,U$2,T$2))</f>
        <v>0.6</v>
      </c>
      <c r="G863" s="29">
        <f t="shared" ca="1" si="334"/>
        <v>90504.753860250727</v>
      </c>
      <c r="H863" s="8">
        <f t="shared" ca="1" si="342"/>
        <v>642583.75240778015</v>
      </c>
      <c r="I863" s="8">
        <f t="shared" ca="1" si="343"/>
        <v>237524598.02981254</v>
      </c>
      <c r="J863" s="8">
        <f t="shared" ca="1" si="344"/>
        <v>4880.2461024066224</v>
      </c>
      <c r="K863" s="12">
        <f t="shared" ca="1" si="345"/>
        <v>0.75375038027584218</v>
      </c>
      <c r="L863" s="48"/>
      <c r="M863" s="38">
        <f ca="1">IF(AND(I$2&gt;0,R856&lt;F856-0.06),0,IF(AND(N863&gt;=L$9,I$2&gt;0),0,IF(OR(AND(N863&gt;=C$1,N863&lt;D$1),N863&gt;=E$1),0,1)))</f>
        <v>0</v>
      </c>
      <c r="N863" s="185">
        <f t="shared" si="331"/>
        <v>44770</v>
      </c>
      <c r="O863" s="11">
        <f t="shared" ca="1" si="335"/>
        <v>0.69860175891121334</v>
      </c>
      <c r="P863" s="11" t="str">
        <f t="shared" si="336"/>
        <v/>
      </c>
      <c r="Q863" s="11">
        <f t="shared" ca="1" si="346"/>
        <v>1</v>
      </c>
      <c r="R863" s="32">
        <f t="shared" ca="1" si="347"/>
        <v>1.0702686855714432E-3</v>
      </c>
      <c r="S863" s="32">
        <v>4.9177303529816525E-4</v>
      </c>
      <c r="T863" s="32">
        <f t="shared" ca="1" si="337"/>
        <v>1.8899522129640592E-3</v>
      </c>
      <c r="U863" s="32">
        <f t="shared" si="338"/>
        <v>0.14084507042253522</v>
      </c>
      <c r="V863" s="32">
        <f t="shared" si="348"/>
        <v>1</v>
      </c>
      <c r="W863" s="8">
        <f t="shared" ca="1" si="339"/>
        <v>35368.137026794007</v>
      </c>
      <c r="X863" s="8">
        <f t="shared" ca="1" si="351"/>
        <v>236917382.41443157</v>
      </c>
      <c r="Y863" s="22">
        <f t="shared" ca="1" si="340"/>
        <v>0.30139824108878666</v>
      </c>
      <c r="Z863" s="8">
        <f t="shared" ca="1" si="349"/>
        <v>642583.75240778015</v>
      </c>
      <c r="AA863" s="12">
        <f t="shared" ca="1" si="350"/>
        <v>1.1428281613311717</v>
      </c>
      <c r="AB863" s="158">
        <f t="shared" si="352"/>
        <v>357700</v>
      </c>
      <c r="AC863" s="160">
        <f t="shared" si="353"/>
        <v>4.2300000000004938E-3</v>
      </c>
      <c r="AD863" s="162">
        <f t="shared" ca="1" si="354"/>
        <v>0.7538779665698192</v>
      </c>
      <c r="AE863" s="162">
        <f t="shared" ca="1" si="355"/>
        <v>0.69159025513023908</v>
      </c>
      <c r="AF863" s="85">
        <v>5.8487179486715955E-4</v>
      </c>
      <c r="AG863" s="85">
        <v>8.2339166078956964E-3</v>
      </c>
      <c r="AH863" s="85">
        <v>6.1411896772581537E-4</v>
      </c>
    </row>
    <row r="864" spans="1:34">
      <c r="A864" s="7">
        <f t="shared" si="332"/>
        <v>44771</v>
      </c>
      <c r="B864" s="8">
        <f t="shared" ca="1" si="341"/>
        <v>33459041.450353276</v>
      </c>
      <c r="C864" s="144">
        <f t="shared" si="333"/>
        <v>0</v>
      </c>
      <c r="D864" s="136"/>
      <c r="E864" s="136"/>
      <c r="F864" s="78">
        <f ca="1">IF(AD863&gt;1,S$2,T$2)</f>
        <v>0.6</v>
      </c>
      <c r="G864" s="29">
        <f t="shared" ca="1" si="334"/>
        <v>90396.03986992201</v>
      </c>
      <c r="H864" s="8">
        <f t="shared" ca="1" si="342"/>
        <v>641811.88307644625</v>
      </c>
      <c r="I864" s="8">
        <f t="shared" ca="1" si="343"/>
        <v>237559194.297508</v>
      </c>
      <c r="J864" s="8">
        <f t="shared" ca="1" si="344"/>
        <v>4872.7137599239632</v>
      </c>
      <c r="K864" s="12">
        <f t="shared" ca="1" si="345"/>
        <v>0.75349560272196658</v>
      </c>
      <c r="L864" s="48"/>
      <c r="M864" s="39">
        <f ca="1">IF(AND(I$2&gt;0,R857&lt;F857-0.1),0,IF(AND(N864&gt;=L$10,I$2&gt;0),0,IF(OR(AND(N864&gt;=C$1,N864&lt;D$1),N864&gt;=E$1),0,1)))</f>
        <v>0</v>
      </c>
      <c r="N864" s="185">
        <f t="shared" si="331"/>
        <v>44771</v>
      </c>
      <c r="O864" s="11">
        <f t="shared" ca="1" si="335"/>
        <v>0.69870351263972941</v>
      </c>
      <c r="P864" s="11" t="str">
        <f t="shared" si="336"/>
        <v/>
      </c>
      <c r="Q864" s="11">
        <f t="shared" ca="1" si="346"/>
        <v>1</v>
      </c>
      <c r="R864" s="32">
        <f t="shared" ca="1" si="347"/>
        <v>1.0605121995913886E-3</v>
      </c>
      <c r="S864" s="32">
        <v>4.9176337645951524E-4</v>
      </c>
      <c r="T864" s="32">
        <f t="shared" ca="1" si="337"/>
        <v>1.8876820090483713E-3</v>
      </c>
      <c r="U864" s="32">
        <f t="shared" si="338"/>
        <v>0.14084507042253522</v>
      </c>
      <c r="V864" s="32">
        <f t="shared" si="348"/>
        <v>1</v>
      </c>
      <c r="W864" s="8">
        <f t="shared" ca="1" si="339"/>
        <v>35311.285683482711</v>
      </c>
      <c r="X864" s="8">
        <f t="shared" ca="1" si="351"/>
        <v>236952693.70011505</v>
      </c>
      <c r="Y864" s="22">
        <f t="shared" ca="1" si="340"/>
        <v>0.30129648736027059</v>
      </c>
      <c r="Z864" s="8">
        <f t="shared" ca="1" si="349"/>
        <v>641811.88307644625</v>
      </c>
      <c r="AA864" s="12">
        <f t="shared" ca="1" si="350"/>
        <v>1.1428281613311717</v>
      </c>
      <c r="AB864" s="158">
        <f t="shared" si="352"/>
        <v>358000</v>
      </c>
      <c r="AC864" s="160">
        <f t="shared" si="353"/>
        <v>4.2000000000004941E-3</v>
      </c>
      <c r="AD864" s="162">
        <f t="shared" ca="1" si="354"/>
        <v>0.75362299149890433</v>
      </c>
      <c r="AE864" s="162">
        <f t="shared" ca="1" si="355"/>
        <v>0.69159025513023908</v>
      </c>
      <c r="AF864" s="85">
        <v>5.8484413995488844E-4</v>
      </c>
      <c r="AG864" s="85">
        <v>8.2292657585942702E-3</v>
      </c>
      <c r="AH864" s="85">
        <v>6.1375338444257682E-4</v>
      </c>
    </row>
    <row r="865" spans="1:34">
      <c r="A865" s="7">
        <f t="shared" si="332"/>
        <v>44772</v>
      </c>
      <c r="B865" s="8">
        <f t="shared" ca="1" si="341"/>
        <v>33463906.665963665</v>
      </c>
      <c r="C865" s="144">
        <f t="shared" si="333"/>
        <v>0</v>
      </c>
      <c r="D865" s="136"/>
      <c r="E865" s="136"/>
      <c r="F865" s="78">
        <f ca="1">IF(AD864&gt;1,0,IF(AE864&gt;=1,U$2,T$2))</f>
        <v>0.6</v>
      </c>
      <c r="G865" s="29">
        <f t="shared" ca="1" si="334"/>
        <v>90287.834961512039</v>
      </c>
      <c r="H865" s="8">
        <f t="shared" ca="1" si="342"/>
        <v>641043.6282267354</v>
      </c>
      <c r="I865" s="8">
        <f t="shared" ca="1" si="343"/>
        <v>237593737.32834178</v>
      </c>
      <c r="J865" s="8">
        <f t="shared" ca="1" si="344"/>
        <v>4865.2156103904153</v>
      </c>
      <c r="K865" s="12">
        <f t="shared" ca="1" si="345"/>
        <v>0.75324121840067648</v>
      </c>
      <c r="L865" s="48"/>
      <c r="M865" s="47">
        <f ca="1">IF(AND(I$2&gt;0,R858&lt;F858-0.12),0,IF(AND(N865&gt;=L$4,I$2&gt;0),0,IF(OR(AND(N865&gt;=C$1,N865&lt;D$1),N865&gt;=E$1),0,1)))</f>
        <v>0</v>
      </c>
      <c r="N865" s="185">
        <f t="shared" si="331"/>
        <v>44772</v>
      </c>
      <c r="O865" s="11">
        <f t="shared" ca="1" si="335"/>
        <v>0.69880510978924049</v>
      </c>
      <c r="P865" s="11" t="str">
        <f t="shared" si="336"/>
        <v/>
      </c>
      <c r="Q865" s="11">
        <f t="shared" ca="1" si="346"/>
        <v>1</v>
      </c>
      <c r="R865" s="32">
        <f t="shared" ca="1" si="347"/>
        <v>1.0507961813830584E-3</v>
      </c>
      <c r="S865" s="32">
        <v>4.9175371903906033E-4</v>
      </c>
      <c r="T865" s="32">
        <f t="shared" ca="1" si="337"/>
        <v>1.8854224359609864E-3</v>
      </c>
      <c r="U865" s="32">
        <f t="shared" si="338"/>
        <v>0.14084507042253522</v>
      </c>
      <c r="V865" s="32">
        <f t="shared" si="348"/>
        <v>1</v>
      </c>
      <c r="W865" s="8">
        <f t="shared" ca="1" si="339"/>
        <v>35254.708862719592</v>
      </c>
      <c r="X865" s="8">
        <f t="shared" ca="1" si="351"/>
        <v>236987948.40897778</v>
      </c>
      <c r="Y865" s="22">
        <f t="shared" ca="1" si="340"/>
        <v>0.30119489021075951</v>
      </c>
      <c r="Z865" s="8">
        <f t="shared" ca="1" si="349"/>
        <v>641043.6282267354</v>
      </c>
      <c r="AA865" s="12">
        <f t="shared" ca="1" si="350"/>
        <v>1.1428281613311717</v>
      </c>
      <c r="AB865" s="158">
        <f t="shared" si="352"/>
        <v>358300</v>
      </c>
      <c r="AC865" s="160">
        <f t="shared" si="353"/>
        <v>4.1700000000004945E-3</v>
      </c>
      <c r="AD865" s="162">
        <f t="shared" ca="1" si="354"/>
        <v>0.75336841056132153</v>
      </c>
      <c r="AE865" s="162">
        <f t="shared" ca="1" si="355"/>
        <v>0.69159025513023908</v>
      </c>
      <c r="AF865" s="85">
        <v>5.8481649186384245E-4</v>
      </c>
      <c r="AG865" s="85">
        <v>8.2254663599558211E-3</v>
      </c>
      <c r="AH865" s="85">
        <v>6.1346014785289055E-4</v>
      </c>
    </row>
    <row r="866" spans="1:34">
      <c r="A866" s="7">
        <f t="shared" si="332"/>
        <v>44773</v>
      </c>
      <c r="B866" s="8">
        <f t="shared" ca="1" si="341"/>
        <v>33468764.417307463</v>
      </c>
      <c r="C866" s="144">
        <f t="shared" si="333"/>
        <v>0</v>
      </c>
      <c r="D866" s="136"/>
      <c r="E866" s="136"/>
      <c r="F866" s="78">
        <f ca="1">IF(AD865&gt;1,0,IF(AE865&gt;=1,U$2,T$2))</f>
        <v>0.6</v>
      </c>
      <c r="G866" s="29">
        <f t="shared" ca="1" si="334"/>
        <v>90180.134352814071</v>
      </c>
      <c r="H866" s="8">
        <f t="shared" ca="1" si="342"/>
        <v>640278.95390497986</v>
      </c>
      <c r="I866" s="8">
        <f t="shared" ca="1" si="343"/>
        <v>237628227.36288273</v>
      </c>
      <c r="J866" s="8">
        <f t="shared" ca="1" si="344"/>
        <v>4857.7513437977514</v>
      </c>
      <c r="K866" s="12">
        <f t="shared" ca="1" si="345"/>
        <v>0.75298722552689878</v>
      </c>
      <c r="L866" s="48"/>
      <c r="M866" s="46">
        <f ca="1">IF(AND(I$2&gt;0,R859&lt;F859-0.12),0,IF(AND(N866&gt;=L$5,I$2&gt;0),0,IF(OR(AND(N866&gt;=C$1,N866&lt;D$1),N866&gt;=E$1),0,1)))</f>
        <v>0</v>
      </c>
      <c r="N866" s="185">
        <f t="shared" si="331"/>
        <v>44773</v>
      </c>
      <c r="O866" s="11">
        <f t="shared" ca="1" si="335"/>
        <v>0.69890655106730215</v>
      </c>
      <c r="P866" s="11" t="str">
        <f t="shared" si="336"/>
        <v/>
      </c>
      <c r="Q866" s="11">
        <f t="shared" ca="1" si="346"/>
        <v>1</v>
      </c>
      <c r="R866" s="32">
        <f t="shared" ca="1" si="347"/>
        <v>1.0411203464046148E-3</v>
      </c>
      <c r="S866" s="32">
        <v>4.9174406303650301E-4</v>
      </c>
      <c r="T866" s="32">
        <f t="shared" ca="1" si="337"/>
        <v>1.883173393838176E-3</v>
      </c>
      <c r="U866" s="32">
        <f t="shared" si="338"/>
        <v>0.14084507042253522</v>
      </c>
      <c r="V866" s="32">
        <f t="shared" si="348"/>
        <v>1</v>
      </c>
      <c r="W866" s="8">
        <f t="shared" ca="1" si="339"/>
        <v>35198.403898241464</v>
      </c>
      <c r="X866" s="8">
        <f t="shared" ca="1" si="351"/>
        <v>237023146.81287602</v>
      </c>
      <c r="Y866" s="22">
        <f t="shared" ca="1" si="340"/>
        <v>0.30109344893269785</v>
      </c>
      <c r="Z866" s="8">
        <f t="shared" ca="1" si="349"/>
        <v>640278.95390497986</v>
      </c>
      <c r="AA866" s="12">
        <f t="shared" ca="1" si="350"/>
        <v>1.1428281613311717</v>
      </c>
      <c r="AB866" s="158">
        <f t="shared" si="352"/>
        <v>358600</v>
      </c>
      <c r="AC866" s="160">
        <f t="shared" si="353"/>
        <v>4.1400000000004948E-3</v>
      </c>
      <c r="AD866" s="162">
        <f t="shared" ca="1" si="354"/>
        <v>0.75311422196378763</v>
      </c>
      <c r="AE866" s="162">
        <f t="shared" ca="1" si="355"/>
        <v>0.69159025513023908</v>
      </c>
      <c r="AF866" s="85">
        <v>5.8478885059141689E-4</v>
      </c>
      <c r="AG866" s="85">
        <v>8.2225338146466459E-3</v>
      </c>
      <c r="AH866" s="85">
        <v>6.1324245652026306E-4</v>
      </c>
    </row>
    <row r="867" spans="1:34">
      <c r="A867" s="7">
        <f t="shared" si="332"/>
        <v>44774</v>
      </c>
      <c r="B867" s="8">
        <f t="shared" ca="1" si="341"/>
        <v>33473614.73796203</v>
      </c>
      <c r="C867" s="144">
        <f t="shared" si="333"/>
        <v>0</v>
      </c>
      <c r="D867" s="136"/>
      <c r="E867" s="136"/>
      <c r="F867" s="78">
        <f ca="1">IF(AD866&gt;1,S$2,T$2)</f>
        <v>0.6</v>
      </c>
      <c r="G867" s="29">
        <f t="shared" ca="1" si="334"/>
        <v>90072.933331574575</v>
      </c>
      <c r="H867" s="8">
        <f t="shared" ca="1" si="342"/>
        <v>639517.82665417949</v>
      </c>
      <c r="I867" s="8">
        <f t="shared" ca="1" si="343"/>
        <v>237662664.63953018</v>
      </c>
      <c r="J867" s="8">
        <f t="shared" ca="1" si="344"/>
        <v>4850.3206545691746</v>
      </c>
      <c r="K867" s="12">
        <f t="shared" ca="1" si="345"/>
        <v>0.75273362233174468</v>
      </c>
      <c r="L867" s="48"/>
      <c r="M867" s="38">
        <f ca="1">IF(AND(I$2&gt;0,R860&lt;F860),0,IF(AND(N867&gt;=L$6,I$2&gt;0),0,IF(OR(AND(N867&gt;=C$1,N867&lt;D$1),N867&gt;=E$1),0,1)))</f>
        <v>0</v>
      </c>
      <c r="N867" s="185">
        <f t="shared" si="331"/>
        <v>44774</v>
      </c>
      <c r="O867" s="11">
        <f t="shared" ca="1" si="335"/>
        <v>0.69900783717508874</v>
      </c>
      <c r="P867" s="11" t="str">
        <f t="shared" si="336"/>
        <v/>
      </c>
      <c r="Q867" s="11">
        <f t="shared" ca="1" si="346"/>
        <v>1</v>
      </c>
      <c r="R867" s="32">
        <f t="shared" ca="1" si="347"/>
        <v>1.0314844134656342E-3</v>
      </c>
      <c r="S867" s="32">
        <v>4.9173440845154599E-4</v>
      </c>
      <c r="T867" s="32">
        <f t="shared" ca="1" si="337"/>
        <v>1.8809347842769985E-3</v>
      </c>
      <c r="U867" s="32">
        <f t="shared" si="338"/>
        <v>0.14084507042253522</v>
      </c>
      <c r="V867" s="32">
        <f t="shared" si="348"/>
        <v>1</v>
      </c>
      <c r="W867" s="8">
        <f t="shared" ca="1" si="339"/>
        <v>35142.368163577492</v>
      </c>
      <c r="X867" s="8">
        <f t="shared" ca="1" si="351"/>
        <v>237058289.1810396</v>
      </c>
      <c r="Y867" s="22">
        <f t="shared" ca="1" si="340"/>
        <v>0.30099216282491126</v>
      </c>
      <c r="Z867" s="8">
        <f t="shared" ca="1" si="349"/>
        <v>639517.82665417949</v>
      </c>
      <c r="AA867" s="12">
        <f t="shared" ca="1" si="350"/>
        <v>1.1428281613311717</v>
      </c>
      <c r="AB867" s="158">
        <f t="shared" si="352"/>
        <v>358900</v>
      </c>
      <c r="AC867" s="160">
        <f t="shared" si="353"/>
        <v>4.1100000000004952E-3</v>
      </c>
      <c r="AD867" s="162">
        <f t="shared" ca="1" si="354"/>
        <v>0.75286042392932173</v>
      </c>
      <c r="AE867" s="162">
        <f t="shared" ca="1" si="355"/>
        <v>0.69159025513023908</v>
      </c>
      <c r="AF867" s="85">
        <v>5.8476121613500881E-4</v>
      </c>
      <c r="AG867" s="85">
        <v>8.2197343178386627E-3</v>
      </c>
      <c r="AH867" s="85">
        <v>6.1304088520652519E-4</v>
      </c>
    </row>
    <row r="868" spans="1:34">
      <c r="A868" s="7">
        <f t="shared" si="332"/>
        <v>44775</v>
      </c>
      <c r="B868" s="8">
        <f t="shared" ca="1" si="341"/>
        <v>33478457.661203511</v>
      </c>
      <c r="C868" s="144">
        <f t="shared" si="333"/>
        <v>0</v>
      </c>
      <c r="D868" s="136"/>
      <c r="E868" s="136"/>
      <c r="F868" s="78">
        <f ca="1">IF(AD867&gt;1,0,IF(AE867&gt;=1,U$2,T$2))</f>
        <v>0.6</v>
      </c>
      <c r="G868" s="29">
        <f t="shared" ca="1" si="334"/>
        <v>89966.227254240977</v>
      </c>
      <c r="H868" s="8">
        <f t="shared" ca="1" si="342"/>
        <v>638760.21350511094</v>
      </c>
      <c r="I868" s="8">
        <f t="shared" ca="1" si="343"/>
        <v>237697049.39454469</v>
      </c>
      <c r="J868" s="8">
        <f t="shared" ca="1" si="344"/>
        <v>4842.9232414801345</v>
      </c>
      <c r="K868" s="12">
        <f t="shared" ca="1" si="345"/>
        <v>0.75248040706227814</v>
      </c>
      <c r="L868" s="48"/>
      <c r="M868" s="38">
        <f ca="1">IF(AND(I$2&gt;0,R861&lt;F861-0.02),0,IF(AND(N868&gt;=L$7,I$2&gt;0),0,IF(OR(AND(N868&gt;=C$1,N868&lt;D$1),N868&gt;=E$1),0,1)))</f>
        <v>0</v>
      </c>
      <c r="N868" s="185">
        <f t="shared" si="331"/>
        <v>44775</v>
      </c>
      <c r="O868" s="11">
        <f t="shared" ca="1" si="335"/>
        <v>0.69910896880748441</v>
      </c>
      <c r="P868" s="11" t="str">
        <f t="shared" si="336"/>
        <v/>
      </c>
      <c r="Q868" s="11">
        <f t="shared" ca="1" si="346"/>
        <v>1</v>
      </c>
      <c r="R868" s="32">
        <f t="shared" ca="1" si="347"/>
        <v>1.0218881046696764E-3</v>
      </c>
      <c r="S868" s="32">
        <v>4.9172475528389198E-4</v>
      </c>
      <c r="T868" s="32">
        <f t="shared" ca="1" si="337"/>
        <v>1.8787065103091497E-3</v>
      </c>
      <c r="U868" s="32">
        <f t="shared" si="338"/>
        <v>0.14084507042253522</v>
      </c>
      <c r="V868" s="32">
        <f t="shared" si="348"/>
        <v>1</v>
      </c>
      <c r="W868" s="8">
        <f t="shared" ca="1" si="339"/>
        <v>35086.599071336663</v>
      </c>
      <c r="X868" s="8">
        <f t="shared" ca="1" si="351"/>
        <v>237093375.78011093</v>
      </c>
      <c r="Y868" s="22">
        <f t="shared" ca="1" si="340"/>
        <v>0.30089103119251559</v>
      </c>
      <c r="Z868" s="8">
        <f t="shared" ca="1" si="349"/>
        <v>638760.21350511094</v>
      </c>
      <c r="AA868" s="12">
        <f t="shared" ca="1" si="350"/>
        <v>1.1428281613311717</v>
      </c>
      <c r="AB868" s="158">
        <f t="shared" si="352"/>
        <v>359200</v>
      </c>
      <c r="AC868" s="160">
        <f t="shared" si="353"/>
        <v>4.0800000000004956E-3</v>
      </c>
      <c r="AD868" s="162">
        <f t="shared" ca="1" si="354"/>
        <v>0.75260701469701141</v>
      </c>
      <c r="AE868" s="162">
        <f t="shared" ca="1" si="355"/>
        <v>0.69159025513023908</v>
      </c>
      <c r="AF868" s="85">
        <v>5.8473358849201644E-4</v>
      </c>
      <c r="AG868" s="85">
        <v>8.217058921037872E-3</v>
      </c>
      <c r="AH868" s="85">
        <v>6.1285483785542569E-4</v>
      </c>
    </row>
    <row r="869" spans="1:34">
      <c r="A869" s="7">
        <f t="shared" si="332"/>
        <v>44776</v>
      </c>
      <c r="B869" s="8">
        <f t="shared" ca="1" si="341"/>
        <v>33483293.220011093</v>
      </c>
      <c r="C869" s="144">
        <f t="shared" si="333"/>
        <v>0</v>
      </c>
      <c r="D869" s="136"/>
      <c r="E869" s="136"/>
      <c r="F869" s="78">
        <f ca="1">IF(AD868&gt;1,S$2,T$2)</f>
        <v>0.6</v>
      </c>
      <c r="G869" s="29">
        <f t="shared" ca="1" si="334"/>
        <v>89860.011544731926</v>
      </c>
      <c r="H869" s="8">
        <f t="shared" ca="1" si="342"/>
        <v>638006.08196759666</v>
      </c>
      <c r="I869" s="8">
        <f t="shared" ca="1" si="343"/>
        <v>237731381.86207852</v>
      </c>
      <c r="J869" s="8">
        <f t="shared" ca="1" si="344"/>
        <v>4835.5588075806199</v>
      </c>
      <c r="K869" s="12">
        <f t="shared" ca="1" si="345"/>
        <v>0.75222757798128903</v>
      </c>
      <c r="L869" s="48"/>
      <c r="M869" s="38">
        <f ca="1">IF(AND(I$2&gt;0,R862&lt;F862-0.04),0,IF(AND(N869&gt;=L$8,I$2&gt;0),0,IF(OR(AND(N869&gt;=C$1,N869&lt;D$1),N869&gt;=E$1),0,1)))</f>
        <v>0</v>
      </c>
      <c r="N869" s="185">
        <f t="shared" ref="N869:N899" si="356">N868+1</f>
        <v>44776</v>
      </c>
      <c r="O869" s="11">
        <f t="shared" ca="1" si="335"/>
        <v>0.69920994665317215</v>
      </c>
      <c r="P869" s="11" t="str">
        <f t="shared" si="336"/>
        <v/>
      </c>
      <c r="Q869" s="11">
        <f t="shared" ca="1" si="346"/>
        <v>1</v>
      </c>
      <c r="R869" s="32">
        <f t="shared" ca="1" si="347"/>
        <v>1.0123311453580218E-3</v>
      </c>
      <c r="S869" s="32">
        <v>4.9171510353324382E-4</v>
      </c>
      <c r="T869" s="32">
        <f t="shared" ca="1" si="337"/>
        <v>1.8764884763752842E-3</v>
      </c>
      <c r="U869" s="32">
        <f t="shared" si="338"/>
        <v>0.14084507042253522</v>
      </c>
      <c r="V869" s="32">
        <f t="shared" si="348"/>
        <v>1</v>
      </c>
      <c r="W869" s="8">
        <f t="shared" ca="1" si="339"/>
        <v>35031.094072507898</v>
      </c>
      <c r="X869" s="8">
        <f t="shared" ca="1" si="351"/>
        <v>237128406.87418345</v>
      </c>
      <c r="Y869" s="22">
        <f t="shared" ca="1" si="340"/>
        <v>0.30079005334682785</v>
      </c>
      <c r="Z869" s="8">
        <f t="shared" ca="1" si="349"/>
        <v>638006.08196759666</v>
      </c>
      <c r="AA869" s="12">
        <f t="shared" ca="1" si="350"/>
        <v>1.1428281613311717</v>
      </c>
      <c r="AB869" s="158">
        <f t="shared" si="352"/>
        <v>359500</v>
      </c>
      <c r="AC869" s="160">
        <f t="shared" si="353"/>
        <v>4.0500000000004959E-3</v>
      </c>
      <c r="AD869" s="162">
        <f t="shared" ca="1" si="354"/>
        <v>0.75235399252178359</v>
      </c>
      <c r="AE869" s="162">
        <f t="shared" ca="1" si="355"/>
        <v>0.69159025513023908</v>
      </c>
      <c r="AF869" s="85">
        <v>5.8470596765983934E-4</v>
      </c>
      <c r="AG869" s="85">
        <v>8.2144999559595859E-3</v>
      </c>
      <c r="AH869" s="85">
        <v>6.1268366930634162E-4</v>
      </c>
    </row>
    <row r="870" spans="1:34">
      <c r="A870" s="7">
        <f t="shared" si="332"/>
        <v>44777</v>
      </c>
      <c r="B870" s="8">
        <f t="shared" ca="1" si="341"/>
        <v>33488121.447071213</v>
      </c>
      <c r="C870" s="144">
        <f t="shared" si="333"/>
        <v>0</v>
      </c>
      <c r="D870" s="136"/>
      <c r="E870" s="136"/>
      <c r="F870" s="78">
        <f ca="1">IF(AD869&gt;1,0,IF(AE869&gt;=1,U$2,T$2))</f>
        <v>0.6</v>
      </c>
      <c r="G870" s="29">
        <f t="shared" ca="1" si="334"/>
        <v>89754.281693229976</v>
      </c>
      <c r="H870" s="8">
        <f t="shared" ca="1" si="342"/>
        <v>637255.40002193279</v>
      </c>
      <c r="I870" s="8">
        <f t="shared" ca="1" si="343"/>
        <v>237765662.27420536</v>
      </c>
      <c r="J870" s="8">
        <f t="shared" ca="1" si="344"/>
        <v>4828.2270601188839</v>
      </c>
      <c r="K870" s="12">
        <f t="shared" ca="1" si="345"/>
        <v>0.75197513336706967</v>
      </c>
      <c r="L870" s="48"/>
      <c r="M870" s="38">
        <f ca="1">IF(AND(I$2&gt;0,R863&lt;F863-0.06),0,IF(AND(N870&gt;=L$9,I$2&gt;0),0,IF(OR(AND(N870&gt;=C$1,N870&lt;D$1),N870&gt;=E$1),0,1)))</f>
        <v>0</v>
      </c>
      <c r="N870" s="185">
        <f t="shared" si="356"/>
        <v>44777</v>
      </c>
      <c r="O870" s="11">
        <f t="shared" ca="1" si="335"/>
        <v>0.69931077139472164</v>
      </c>
      <c r="P870" s="11" t="str">
        <f t="shared" si="336"/>
        <v/>
      </c>
      <c r="Q870" s="11">
        <f t="shared" ca="1" si="346"/>
        <v>1</v>
      </c>
      <c r="R870" s="32">
        <f t="shared" ca="1" si="347"/>
        <v>1.0028132640545553E-3</v>
      </c>
      <c r="S870" s="32">
        <v>4.9170545319930452E-4</v>
      </c>
      <c r="T870" s="32">
        <f t="shared" ca="1" si="337"/>
        <v>1.8742805882998024E-3</v>
      </c>
      <c r="U870" s="32">
        <f t="shared" si="338"/>
        <v>0.14084507042253522</v>
      </c>
      <c r="V870" s="32">
        <f t="shared" si="348"/>
        <v>1</v>
      </c>
      <c r="W870" s="8">
        <f t="shared" ca="1" si="339"/>
        <v>34975.850655772585</v>
      </c>
      <c r="X870" s="8">
        <f t="shared" ca="1" si="351"/>
        <v>237163382.72483921</v>
      </c>
      <c r="Y870" s="22">
        <f t="shared" ca="1" si="340"/>
        <v>0.30068922860527836</v>
      </c>
      <c r="Z870" s="8">
        <f t="shared" ca="1" si="349"/>
        <v>637255.40002193279</v>
      </c>
      <c r="AA870" s="12">
        <f t="shared" ca="1" si="350"/>
        <v>1.1428281613311717</v>
      </c>
      <c r="AB870" s="158">
        <f t="shared" si="352"/>
        <v>359800</v>
      </c>
      <c r="AC870" s="160">
        <f t="shared" si="353"/>
        <v>4.0200000000004963E-3</v>
      </c>
      <c r="AD870" s="162">
        <f t="shared" ca="1" si="354"/>
        <v>0.75210135567417935</v>
      </c>
      <c r="AE870" s="162">
        <f t="shared" ca="1" si="355"/>
        <v>0.69159025513023908</v>
      </c>
      <c r="AF870" s="85">
        <v>5.8467835363587876E-4</v>
      </c>
      <c r="AG870" s="85">
        <v>8.2120495271836673E-3</v>
      </c>
      <c r="AH870" s="85">
        <v>6.1252667133407477E-4</v>
      </c>
    </row>
    <row r="871" spans="1:34">
      <c r="A871" s="7">
        <f t="shared" si="332"/>
        <v>44778</v>
      </c>
      <c r="B871" s="8">
        <f t="shared" ca="1" si="341"/>
        <v>33492942.374781679</v>
      </c>
      <c r="C871" s="144">
        <f t="shared" si="333"/>
        <v>0</v>
      </c>
      <c r="D871" s="136"/>
      <c r="E871" s="136"/>
      <c r="F871" s="78">
        <f ca="1">IF(AD870&gt;1,S$2,T$2)</f>
        <v>0.6</v>
      </c>
      <c r="G871" s="29">
        <f t="shared" ca="1" si="334"/>
        <v>89649.033254996189</v>
      </c>
      <c r="H871" s="8">
        <f t="shared" ca="1" si="342"/>
        <v>636508.13611047296</v>
      </c>
      <c r="I871" s="8">
        <f t="shared" ca="1" si="343"/>
        <v>237799890.86094967</v>
      </c>
      <c r="J871" s="8">
        <f t="shared" ca="1" si="344"/>
        <v>4820.9277104665825</v>
      </c>
      <c r="K871" s="12">
        <f t="shared" ca="1" si="345"/>
        <v>0.75172307151319595</v>
      </c>
      <c r="L871" s="48"/>
      <c r="M871" s="39">
        <f ca="1">IF(AND(I$2&gt;0,R864&lt;F864-0.1),0,IF(AND(N871&gt;=L$10,I$2&gt;0),0,IF(OR(AND(N871&gt;=C$1,N871&lt;D$1),N871&gt;=E$1),0,1)))</f>
        <v>0</v>
      </c>
      <c r="N871" s="185">
        <f t="shared" si="356"/>
        <v>44778</v>
      </c>
      <c r="O871" s="11">
        <f t="shared" ca="1" si="335"/>
        <v>0.69941144370867547</v>
      </c>
      <c r="P871" s="11" t="str">
        <f t="shared" si="336"/>
        <v/>
      </c>
      <c r="Q871" s="11">
        <f t="shared" ca="1" si="346"/>
        <v>1</v>
      </c>
      <c r="R871" s="32">
        <f t="shared" ca="1" si="347"/>
        <v>9.9333419241177251E-4</v>
      </c>
      <c r="S871" s="32">
        <v>4.9169580428177692E-4</v>
      </c>
      <c r="T871" s="32">
        <f t="shared" ca="1" si="337"/>
        <v>1.872082753266097E-3</v>
      </c>
      <c r="U871" s="32">
        <f t="shared" si="338"/>
        <v>0.14084507042253522</v>
      </c>
      <c r="V871" s="32">
        <f t="shared" si="348"/>
        <v>1</v>
      </c>
      <c r="W871" s="8">
        <f t="shared" ca="1" si="339"/>
        <v>34920.86634682928</v>
      </c>
      <c r="X871" s="8">
        <f t="shared" ca="1" si="351"/>
        <v>237198303.59118605</v>
      </c>
      <c r="Y871" s="22">
        <f t="shared" ca="1" si="340"/>
        <v>0.30058855629132453</v>
      </c>
      <c r="Z871" s="8">
        <f t="shared" ca="1" si="349"/>
        <v>636508.13611047296</v>
      </c>
      <c r="AA871" s="12">
        <f t="shared" ca="1" si="350"/>
        <v>1.1428281613311717</v>
      </c>
      <c r="AB871" s="158">
        <f t="shared" si="352"/>
        <v>360100</v>
      </c>
      <c r="AC871" s="160">
        <f t="shared" si="353"/>
        <v>3.9900000000004966E-3</v>
      </c>
      <c r="AD871" s="162">
        <f t="shared" ca="1" si="354"/>
        <v>0.75184910244013281</v>
      </c>
      <c r="AE871" s="162">
        <f t="shared" ca="1" si="355"/>
        <v>0.69159025513023908</v>
      </c>
      <c r="AF871" s="85">
        <v>5.8465074641753708E-4</v>
      </c>
      <c r="AG871" s="85">
        <v>8.2096995056791574E-3</v>
      </c>
      <c r="AH871" s="85">
        <v>6.1238306967677876E-4</v>
      </c>
    </row>
    <row r="872" spans="1:34">
      <c r="A872" s="7">
        <f t="shared" si="332"/>
        <v>44779</v>
      </c>
      <c r="B872" s="8">
        <f t="shared" ca="1" si="341"/>
        <v>33497756.035255726</v>
      </c>
      <c r="C872" s="144">
        <f t="shared" si="333"/>
        <v>0</v>
      </c>
      <c r="D872" s="136"/>
      <c r="E872" s="136"/>
      <c r="F872" s="78">
        <f ca="1">IF(AD871&gt;1,0,IF(AE871&gt;=1,U$2,T$2))</f>
        <v>0.6</v>
      </c>
      <c r="G872" s="29">
        <f t="shared" ca="1" si="334"/>
        <v>89544.261849206407</v>
      </c>
      <c r="H872" s="8">
        <f t="shared" ca="1" si="342"/>
        <v>635764.25912936544</v>
      </c>
      <c r="I872" s="8">
        <f t="shared" ca="1" si="343"/>
        <v>237834067.85031539</v>
      </c>
      <c r="J872" s="8">
        <f t="shared" ca="1" si="344"/>
        <v>4813.660474045314</v>
      </c>
      <c r="K872" s="12">
        <f t="shared" ca="1" si="345"/>
        <v>0.75147139072831126</v>
      </c>
      <c r="L872" s="48"/>
      <c r="M872" s="47">
        <f ca="1">IF(AND(I$2&gt;0,R865&lt;F865-0.12),0,IF(AND(N872&gt;=L$4,I$2&gt;0),0,IF(OR(AND(N872&gt;=C$1,N872&lt;D$1),N872&gt;=E$1),0,1)))</f>
        <v>0</v>
      </c>
      <c r="N872" s="185">
        <f t="shared" si="356"/>
        <v>44779</v>
      </c>
      <c r="O872" s="11">
        <f t="shared" ca="1" si="335"/>
        <v>0.69951196426563356</v>
      </c>
      <c r="P872" s="11" t="str">
        <f t="shared" si="336"/>
        <v/>
      </c>
      <c r="Q872" s="11">
        <f t="shared" ca="1" si="346"/>
        <v>1</v>
      </c>
      <c r="R872" s="32">
        <f t="shared" ca="1" si="347"/>
        <v>9.8389366515788538E-4</v>
      </c>
      <c r="S872" s="32">
        <v>4.9168615678036427E-4</v>
      </c>
      <c r="T872" s="32">
        <f t="shared" ca="1" si="337"/>
        <v>1.8698948797922512E-3</v>
      </c>
      <c r="U872" s="32">
        <f t="shared" si="338"/>
        <v>0.14084507042253522</v>
      </c>
      <c r="V872" s="32">
        <f t="shared" si="348"/>
        <v>1</v>
      </c>
      <c r="W872" s="8">
        <f t="shared" ca="1" si="339"/>
        <v>34866.138707730672</v>
      </c>
      <c r="X872" s="8">
        <f t="shared" ca="1" si="351"/>
        <v>237233169.72989377</v>
      </c>
      <c r="Y872" s="22">
        <f t="shared" ca="1" si="340"/>
        <v>0.30048803573436644</v>
      </c>
      <c r="Z872" s="8">
        <f t="shared" ca="1" si="349"/>
        <v>635764.25912936544</v>
      </c>
      <c r="AA872" s="12">
        <f t="shared" ca="1" si="350"/>
        <v>1.1428281613311717</v>
      </c>
      <c r="AB872" s="158">
        <f t="shared" si="352"/>
        <v>360400</v>
      </c>
      <c r="AC872" s="160">
        <f t="shared" si="353"/>
        <v>3.960000000000497E-3</v>
      </c>
      <c r="AD872" s="162">
        <f t="shared" ca="1" si="354"/>
        <v>0.75159723112075361</v>
      </c>
      <c r="AE872" s="162">
        <f t="shared" ca="1" si="355"/>
        <v>0.69159025513023908</v>
      </c>
      <c r="AF872" s="85">
        <v>5.8462314600221785E-4</v>
      </c>
      <c r="AG872" s="85">
        <v>8.2074506260994759E-3</v>
      </c>
      <c r="AH872" s="85">
        <v>6.1225333328436213E-4</v>
      </c>
    </row>
    <row r="873" spans="1:34">
      <c r="A873" s="7">
        <f t="shared" si="332"/>
        <v>44780</v>
      </c>
      <c r="B873" s="8">
        <f t="shared" ca="1" si="341"/>
        <v>33502562.460325982</v>
      </c>
      <c r="C873" s="144">
        <f t="shared" si="333"/>
        <v>0</v>
      </c>
      <c r="D873" s="136"/>
      <c r="E873" s="136"/>
      <c r="F873" s="78">
        <f ca="1">IF(AD872&gt;1,0,IF(AE872&gt;=1,U$2,T$2))</f>
        <v>0.6</v>
      </c>
      <c r="G873" s="29">
        <f t="shared" ca="1" si="334"/>
        <v>89439.963157808714</v>
      </c>
      <c r="H873" s="8">
        <f t="shared" ca="1" si="342"/>
        <v>635023.73842044186</v>
      </c>
      <c r="I873" s="8">
        <f t="shared" ca="1" si="343"/>
        <v>237868193.4683142</v>
      </c>
      <c r="J873" s="8">
        <f t="shared" ca="1" si="344"/>
        <v>4806.425070254515</v>
      </c>
      <c r="K873" s="12">
        <f t="shared" ca="1" si="345"/>
        <v>0.75122008933591611</v>
      </c>
      <c r="L873" s="48"/>
      <c r="M873" s="46">
        <f ca="1">IF(AND(I$2&gt;0,R866&lt;F866-0.12),0,IF(AND(N873&gt;=L$5,I$2&gt;0),0,IF(OR(AND(N873&gt;=C$1,N873&lt;D$1),N873&gt;=E$1),0,1)))</f>
        <v>0</v>
      </c>
      <c r="N873" s="185">
        <f t="shared" si="356"/>
        <v>44780</v>
      </c>
      <c r="O873" s="11">
        <f t="shared" ca="1" si="335"/>
        <v>0.69961233373033593</v>
      </c>
      <c r="P873" s="11" t="str">
        <f t="shared" si="336"/>
        <v/>
      </c>
      <c r="Q873" s="11">
        <f t="shared" ca="1" si="346"/>
        <v>1</v>
      </c>
      <c r="R873" s="32">
        <f t="shared" ca="1" si="347"/>
        <v>9.7449142004500341E-4</v>
      </c>
      <c r="S873" s="32">
        <v>4.9167651069476959E-4</v>
      </c>
      <c r="T873" s="32">
        <f t="shared" ca="1" si="337"/>
        <v>1.8677168777071821E-3</v>
      </c>
      <c r="U873" s="32">
        <f t="shared" si="338"/>
        <v>0.14084507042253522</v>
      </c>
      <c r="V873" s="32">
        <f t="shared" si="348"/>
        <v>1</v>
      </c>
      <c r="W873" s="8">
        <f t="shared" ca="1" si="339"/>
        <v>34811.665336232269</v>
      </c>
      <c r="X873" s="8">
        <f t="shared" ca="1" si="351"/>
        <v>237267981.39523</v>
      </c>
      <c r="Y873" s="22">
        <f t="shared" ca="1" si="340"/>
        <v>0.30038766626966407</v>
      </c>
      <c r="Z873" s="8">
        <f t="shared" ca="1" si="349"/>
        <v>635023.73842044186</v>
      </c>
      <c r="AA873" s="12">
        <f t="shared" ca="1" si="350"/>
        <v>1.1428281613311717</v>
      </c>
      <c r="AB873" s="158">
        <f t="shared" si="352"/>
        <v>360700</v>
      </c>
      <c r="AC873" s="160">
        <f t="shared" si="353"/>
        <v>3.9300000000004973E-3</v>
      </c>
      <c r="AD873" s="162">
        <f t="shared" ca="1" si="354"/>
        <v>0.75134574003211374</v>
      </c>
      <c r="AE873" s="162">
        <f t="shared" ca="1" si="355"/>
        <v>0.69159025513023908</v>
      </c>
      <c r="AF873" s="85">
        <v>5.8459555238732656E-4</v>
      </c>
      <c r="AG873" s="85">
        <v>8.205294554049572E-3</v>
      </c>
      <c r="AH873" s="85">
        <v>6.1213662985024726E-4</v>
      </c>
    </row>
    <row r="874" spans="1:34">
      <c r="A874" s="7">
        <f t="shared" si="332"/>
        <v>44781</v>
      </c>
      <c r="B874" s="8">
        <f t="shared" ca="1" si="341"/>
        <v>33507361.681548383</v>
      </c>
      <c r="C874" s="144">
        <f t="shared" si="333"/>
        <v>0</v>
      </c>
      <c r="D874" s="136"/>
      <c r="E874" s="136"/>
      <c r="F874" s="78">
        <f ca="1">IF(AD873&gt;1,S$2,T$2)</f>
        <v>0.6</v>
      </c>
      <c r="G874" s="29">
        <f t="shared" ca="1" si="334"/>
        <v>89336.132924402074</v>
      </c>
      <c r="H874" s="8">
        <f t="shared" ca="1" si="342"/>
        <v>634286.54376325465</v>
      </c>
      <c r="I874" s="8">
        <f t="shared" ca="1" si="343"/>
        <v>237902267.93899325</v>
      </c>
      <c r="J874" s="8">
        <f t="shared" ca="1" si="344"/>
        <v>4799.2212224007226</v>
      </c>
      <c r="K874" s="12">
        <f t="shared" ca="1" si="345"/>
        <v>0.75096916567416017</v>
      </c>
      <c r="L874" s="48"/>
      <c r="M874" s="38">
        <f ca="1">IF(AND(I$2&gt;0,R867&lt;F867),0,IF(AND(N874&gt;=L$6,I$2&gt;0),0,IF(OR(AND(N874&gt;=C$1,N874&lt;D$1),N874&gt;=E$1),0,1)))</f>
        <v>0</v>
      </c>
      <c r="N874" s="185">
        <f t="shared" si="356"/>
        <v>44781</v>
      </c>
      <c r="O874" s="11">
        <f t="shared" ca="1" si="335"/>
        <v>0.69971255276174482</v>
      </c>
      <c r="P874" s="11" t="str">
        <f t="shared" si="336"/>
        <v/>
      </c>
      <c r="Q874" s="11">
        <f t="shared" ca="1" si="346"/>
        <v>1</v>
      </c>
      <c r="R874" s="32">
        <f t="shared" ca="1" si="347"/>
        <v>9.651271977983726E-4</v>
      </c>
      <c r="S874" s="32">
        <v>4.9166686602469627E-4</v>
      </c>
      <c r="T874" s="32">
        <f t="shared" ca="1" si="337"/>
        <v>1.8655486581272195E-3</v>
      </c>
      <c r="U874" s="32">
        <f t="shared" si="338"/>
        <v>0.14084507042253522</v>
      </c>
      <c r="V874" s="32">
        <f t="shared" si="348"/>
        <v>1</v>
      </c>
      <c r="W874" s="8">
        <f t="shared" ca="1" si="339"/>
        <v>34757.443865152891</v>
      </c>
      <c r="X874" s="8">
        <f t="shared" ca="1" si="351"/>
        <v>237302738.83909515</v>
      </c>
      <c r="Y874" s="22">
        <f t="shared" ca="1" si="340"/>
        <v>0.30028744723825518</v>
      </c>
      <c r="Z874" s="8">
        <f t="shared" ca="1" si="349"/>
        <v>634286.54376325465</v>
      </c>
      <c r="AA874" s="12">
        <f t="shared" ca="1" si="350"/>
        <v>1.1428281613311717</v>
      </c>
      <c r="AB874" s="158">
        <f t="shared" si="352"/>
        <v>361000</v>
      </c>
      <c r="AC874" s="160">
        <f t="shared" si="353"/>
        <v>3.9000000000004973E-3</v>
      </c>
      <c r="AD874" s="162">
        <f t="shared" ca="1" si="354"/>
        <v>0.75109462750503808</v>
      </c>
      <c r="AE874" s="162">
        <f t="shared" ca="1" si="355"/>
        <v>0.69159025513023908</v>
      </c>
      <c r="AF874" s="85">
        <v>5.845679655702696E-4</v>
      </c>
      <c r="AG874" s="85">
        <v>8.2032226861562477E-3</v>
      </c>
      <c r="AH874" s="85">
        <v>6.1203205459581288E-4</v>
      </c>
    </row>
    <row r="875" spans="1:34">
      <c r="A875" s="7">
        <f t="shared" si="332"/>
        <v>44782</v>
      </c>
      <c r="B875" s="8">
        <f t="shared" ca="1" si="341"/>
        <v>33512153.730206013</v>
      </c>
      <c r="C875" s="144">
        <f t="shared" si="333"/>
        <v>0</v>
      </c>
      <c r="D875" s="136"/>
      <c r="E875" s="136"/>
      <c r="F875" s="78">
        <f ca="1">IF(AD874&gt;1,0,IF(AE874&gt;=1,U$2,T$2))</f>
        <v>0.6</v>
      </c>
      <c r="G875" s="29">
        <f t="shared" ca="1" si="334"/>
        <v>89232.766953135448</v>
      </c>
      <c r="H875" s="8">
        <f t="shared" ca="1" si="342"/>
        <v>633552.6453672616</v>
      </c>
      <c r="I875" s="8">
        <f t="shared" ca="1" si="343"/>
        <v>237936291.48446241</v>
      </c>
      <c r="J875" s="8">
        <f t="shared" ca="1" si="344"/>
        <v>4792.0486576281492</v>
      </c>
      <c r="K875" s="12">
        <f t="shared" ca="1" si="345"/>
        <v>0.750718618095638</v>
      </c>
      <c r="L875" s="48"/>
      <c r="M875" s="38">
        <f ca="1">IF(AND(I$2&gt;0,R868&lt;F868-0.02),0,IF(AND(N875&gt;=L$7,I$2&gt;0),0,IF(OR(AND(N875&gt;=C$1,N875&lt;D$1),N875&gt;=E$1),0,1)))</f>
        <v>0</v>
      </c>
      <c r="N875" s="185">
        <f t="shared" si="356"/>
        <v>44782</v>
      </c>
      <c r="O875" s="11">
        <f t="shared" ca="1" si="335"/>
        <v>0.69981262201312477</v>
      </c>
      <c r="P875" s="11" t="str">
        <f t="shared" si="336"/>
        <v/>
      </c>
      <c r="Q875" s="11">
        <f t="shared" ca="1" si="346"/>
        <v>1</v>
      </c>
      <c r="R875" s="32">
        <f t="shared" ca="1" si="347"/>
        <v>9.5580074206664417E-4</v>
      </c>
      <c r="S875" s="32">
        <v>4.9165722276984776E-4</v>
      </c>
      <c r="T875" s="32">
        <f t="shared" ca="1" si="337"/>
        <v>1.8633901334331223E-3</v>
      </c>
      <c r="U875" s="32">
        <f t="shared" si="338"/>
        <v>0.14084507042253522</v>
      </c>
      <c r="V875" s="32">
        <f t="shared" si="348"/>
        <v>1</v>
      </c>
      <c r="W875" s="8">
        <f t="shared" ca="1" si="339"/>
        <v>34703.471961746778</v>
      </c>
      <c r="X875" s="8">
        <f t="shared" ca="1" si="351"/>
        <v>237337442.31105688</v>
      </c>
      <c r="Y875" s="22">
        <f t="shared" ca="1" si="340"/>
        <v>0.30018737798687523</v>
      </c>
      <c r="Z875" s="8">
        <f t="shared" ca="1" si="349"/>
        <v>633552.6453672616</v>
      </c>
      <c r="AA875" s="12">
        <f t="shared" ca="1" si="350"/>
        <v>1.1428281613311717</v>
      </c>
      <c r="AB875" s="158">
        <f t="shared" si="352"/>
        <v>361300</v>
      </c>
      <c r="AC875" s="160">
        <f t="shared" si="353"/>
        <v>3.8700000000004972E-3</v>
      </c>
      <c r="AD875" s="162">
        <f t="shared" ca="1" si="354"/>
        <v>0.75084389188489908</v>
      </c>
      <c r="AE875" s="162">
        <f t="shared" ca="1" si="355"/>
        <v>0.69159025513023908</v>
      </c>
      <c r="AF875" s="85">
        <v>5.8454038554845475E-4</v>
      </c>
      <c r="AG875" s="85">
        <v>8.2012261725859358E-3</v>
      </c>
      <c r="AH875" s="85">
        <v>6.1193862730332129E-4</v>
      </c>
    </row>
    <row r="876" spans="1:34">
      <c r="A876" s="7">
        <f t="shared" si="332"/>
        <v>44783</v>
      </c>
      <c r="B876" s="8">
        <f t="shared" ca="1" si="341"/>
        <v>33516938.637312863</v>
      </c>
      <c r="C876" s="144">
        <f t="shared" si="333"/>
        <v>0</v>
      </c>
      <c r="D876" s="136"/>
      <c r="E876" s="136"/>
      <c r="F876" s="78">
        <f ca="1">IF(AD875&gt;1,S$2,T$2)</f>
        <v>0.6</v>
      </c>
      <c r="G876" s="29">
        <f t="shared" ca="1" si="334"/>
        <v>89129.861107627308</v>
      </c>
      <c r="H876" s="8">
        <f t="shared" ca="1" si="342"/>
        <v>632822.01386415388</v>
      </c>
      <c r="I876" s="8">
        <f t="shared" ca="1" si="343"/>
        <v>237970264.32492104</v>
      </c>
      <c r="J876" s="8">
        <f t="shared" ca="1" si="344"/>
        <v>4784.9071068505682</v>
      </c>
      <c r="K876" s="12">
        <f t="shared" ca="1" si="345"/>
        <v>0.75046844496718812</v>
      </c>
      <c r="L876" s="48"/>
      <c r="M876" s="38">
        <f ca="1">IF(AND(I$2&gt;0,R869&lt;F869-0.04),0,IF(AND(N876&gt;=L$8,I$2&gt;0),0,IF(OR(AND(N876&gt;=C$1,N876&lt;D$1),N876&gt;=E$1),0,1)))</f>
        <v>0</v>
      </c>
      <c r="N876" s="185">
        <f t="shared" si="356"/>
        <v>44783</v>
      </c>
      <c r="O876" s="11">
        <f t="shared" ca="1" si="335"/>
        <v>0.69991254213212073</v>
      </c>
      <c r="P876" s="11" t="str">
        <f t="shared" si="336"/>
        <v/>
      </c>
      <c r="Q876" s="11">
        <f t="shared" ca="1" si="346"/>
        <v>1</v>
      </c>
      <c r="R876" s="32">
        <f t="shared" ca="1" si="347"/>
        <v>9.4651179937315592E-4</v>
      </c>
      <c r="S876" s="32">
        <v>4.9164758092992732E-4</v>
      </c>
      <c r="T876" s="32">
        <f t="shared" ca="1" si="337"/>
        <v>1.8612412172475115E-3</v>
      </c>
      <c r="U876" s="32">
        <f t="shared" si="338"/>
        <v>0.14084507042253522</v>
      </c>
      <c r="V876" s="32">
        <f t="shared" si="348"/>
        <v>1</v>
      </c>
      <c r="W876" s="8">
        <f t="shared" ca="1" si="339"/>
        <v>34649.747327087018</v>
      </c>
      <c r="X876" s="8">
        <f t="shared" ca="1" si="351"/>
        <v>237372092.05838397</v>
      </c>
      <c r="Y876" s="22">
        <f t="shared" ca="1" si="340"/>
        <v>0.30008745786787927</v>
      </c>
      <c r="Z876" s="8">
        <f t="shared" ca="1" si="349"/>
        <v>632822.01386415388</v>
      </c>
      <c r="AA876" s="12">
        <f t="shared" ca="1" si="350"/>
        <v>1.1428281613311717</v>
      </c>
      <c r="AB876" s="158">
        <f t="shared" si="352"/>
        <v>361600</v>
      </c>
      <c r="AC876" s="160">
        <f t="shared" si="353"/>
        <v>3.8400000000004971E-3</v>
      </c>
      <c r="AD876" s="162">
        <f t="shared" ca="1" si="354"/>
        <v>0.75059353153141306</v>
      </c>
      <c r="AE876" s="162">
        <f t="shared" ca="1" si="355"/>
        <v>0.69159025513023908</v>
      </c>
      <c r="AF876" s="85">
        <v>5.845128123192914E-4</v>
      </c>
      <c r="AG876" s="85">
        <v>8.199295912740226E-3</v>
      </c>
      <c r="AH876" s="85">
        <v>6.1185528888585872E-4</v>
      </c>
    </row>
    <row r="877" spans="1:34">
      <c r="A877" s="7">
        <f t="shared" si="332"/>
        <v>44784</v>
      </c>
      <c r="B877" s="8">
        <f t="shared" ca="1" si="341"/>
        <v>33521716.433617547</v>
      </c>
      <c r="C877" s="144">
        <f t="shared" si="333"/>
        <v>0</v>
      </c>
      <c r="D877" s="136"/>
      <c r="E877" s="136"/>
      <c r="F877" s="78">
        <f ca="1">IF(AD876&gt;1,0,IF(AE876&gt;=1,U$2,T$2))</f>
        <v>0.6</v>
      </c>
      <c r="G877" s="29">
        <f t="shared" ca="1" si="334"/>
        <v>89027.411309905161</v>
      </c>
      <c r="H877" s="8">
        <f t="shared" ca="1" si="342"/>
        <v>632094.62030032661</v>
      </c>
      <c r="I877" s="8">
        <f t="shared" ca="1" si="343"/>
        <v>238004186.67868429</v>
      </c>
      <c r="J877" s="8">
        <f t="shared" ca="1" si="344"/>
        <v>4777.796304684467</v>
      </c>
      <c r="K877" s="12">
        <f t="shared" ca="1" si="345"/>
        <v>0.75021864466969812</v>
      </c>
      <c r="L877" s="48"/>
      <c r="M877" s="38">
        <f ca="1">IF(AND(I$2&gt;0,R870&lt;F870-0.06),0,IF(AND(N877&gt;=L$9,I$2&gt;0),0,IF(OR(AND(N877&gt;=C$1,N877&lt;D$1),N877&gt;=E$1),0,1)))</f>
        <v>0</v>
      </c>
      <c r="N877" s="185">
        <f t="shared" si="356"/>
        <v>44784</v>
      </c>
      <c r="O877" s="11">
        <f t="shared" ca="1" si="335"/>
        <v>0.70001231376083617</v>
      </c>
      <c r="P877" s="11" t="str">
        <f t="shared" si="336"/>
        <v/>
      </c>
      <c r="Q877" s="11">
        <f t="shared" ca="1" si="346"/>
        <v>1</v>
      </c>
      <c r="R877" s="32">
        <f t="shared" ca="1" si="347"/>
        <v>9.3726011906820363E-4</v>
      </c>
      <c r="S877" s="32">
        <v>4.9163794050463843E-4</v>
      </c>
      <c r="T877" s="32">
        <f t="shared" ca="1" si="337"/>
        <v>1.8591018244127253E-3</v>
      </c>
      <c r="U877" s="32">
        <f t="shared" si="338"/>
        <v>0.14084507042253522</v>
      </c>
      <c r="V877" s="32">
        <f t="shared" si="348"/>
        <v>1</v>
      </c>
      <c r="W877" s="8">
        <f t="shared" ca="1" si="339"/>
        <v>34596.267695460134</v>
      </c>
      <c r="X877" s="8">
        <f t="shared" ca="1" si="351"/>
        <v>237406688.32607943</v>
      </c>
      <c r="Y877" s="22">
        <f t="shared" ca="1" si="340"/>
        <v>0.29998768623916383</v>
      </c>
      <c r="Z877" s="8">
        <f t="shared" ca="1" si="349"/>
        <v>632094.62030032661</v>
      </c>
      <c r="AA877" s="12">
        <f t="shared" ca="1" si="350"/>
        <v>1.1428281613311717</v>
      </c>
      <c r="AB877" s="158">
        <f t="shared" si="352"/>
        <v>361900</v>
      </c>
      <c r="AC877" s="160">
        <f t="shared" si="353"/>
        <v>3.810000000000497E-3</v>
      </c>
      <c r="AD877" s="162">
        <f t="shared" ca="1" si="354"/>
        <v>0.75034354481844312</v>
      </c>
      <c r="AE877" s="162">
        <f t="shared" ca="1" si="355"/>
        <v>0.69159025513023908</v>
      </c>
      <c r="AF877" s="85">
        <v>5.8448524588019049E-4</v>
      </c>
      <c r="AG877" s="85">
        <v>8.1974225508437398E-3</v>
      </c>
      <c r="AH877" s="85">
        <v>6.1178089783266751E-4</v>
      </c>
    </row>
    <row r="878" spans="1:34">
      <c r="A878" s="7">
        <f t="shared" si="332"/>
        <v>44785</v>
      </c>
      <c r="B878" s="8">
        <f t="shared" ca="1" si="341"/>
        <v>33526487.149606932</v>
      </c>
      <c r="C878" s="144">
        <f t="shared" si="333"/>
        <v>0</v>
      </c>
      <c r="D878" s="136"/>
      <c r="E878" s="136"/>
      <c r="F878" s="78">
        <f ca="1">IF(AD877&gt;1,S$2,T$2)</f>
        <v>0.6</v>
      </c>
      <c r="G878" s="29">
        <f t="shared" ca="1" si="334"/>
        <v>88925.413539364687</v>
      </c>
      <c r="H878" s="8">
        <f t="shared" ca="1" si="342"/>
        <v>631370.43612948922</v>
      </c>
      <c r="I878" s="8">
        <f t="shared" ca="1" si="343"/>
        <v>238038058.76220891</v>
      </c>
      <c r="J878" s="8">
        <f t="shared" ca="1" si="344"/>
        <v>4770.715989383486</v>
      </c>
      <c r="K878" s="12">
        <f t="shared" ca="1" si="345"/>
        <v>0.74996921559790963</v>
      </c>
      <c r="L878" s="48"/>
      <c r="M878" s="39">
        <f ca="1">IF(AND(I$2&gt;0,R871&lt;F871-0.1),0,IF(AND(N878&gt;=L$10,I$2&gt;0),0,IF(OR(AND(N878&gt;=C$1,N878&lt;D$1),N878&gt;=E$1),0,1)))</f>
        <v>0</v>
      </c>
      <c r="N878" s="185">
        <f t="shared" si="356"/>
        <v>44785</v>
      </c>
      <c r="O878" s="11">
        <f t="shared" ca="1" si="335"/>
        <v>0.7001119375359085</v>
      </c>
      <c r="P878" s="11" t="str">
        <f t="shared" si="336"/>
        <v/>
      </c>
      <c r="Q878" s="11">
        <f t="shared" ca="1" si="346"/>
        <v>1</v>
      </c>
      <c r="R878" s="32">
        <f t="shared" ca="1" si="347"/>
        <v>9.2804545328228243E-4</v>
      </c>
      <c r="S878" s="32">
        <v>4.9162830149368476E-4</v>
      </c>
      <c r="T878" s="32">
        <f t="shared" ca="1" si="337"/>
        <v>1.8569718709690859E-3</v>
      </c>
      <c r="U878" s="32">
        <f t="shared" si="338"/>
        <v>0.14084507042253522</v>
      </c>
      <c r="V878" s="32">
        <f t="shared" si="348"/>
        <v>1</v>
      </c>
      <c r="W878" s="8">
        <f t="shared" ca="1" si="339"/>
        <v>34543.030833771947</v>
      </c>
      <c r="X878" s="8">
        <f t="shared" ca="1" si="351"/>
        <v>237441231.35691321</v>
      </c>
      <c r="Y878" s="22">
        <f t="shared" ca="1" si="340"/>
        <v>0.2998880624640915</v>
      </c>
      <c r="Z878" s="8">
        <f t="shared" ca="1" si="349"/>
        <v>631370.43612948922</v>
      </c>
      <c r="AA878" s="12">
        <f t="shared" ca="1" si="350"/>
        <v>1.1428281613311717</v>
      </c>
      <c r="AB878" s="158">
        <f t="shared" si="352"/>
        <v>362200</v>
      </c>
      <c r="AC878" s="160">
        <f t="shared" si="353"/>
        <v>3.7800000000004969E-3</v>
      </c>
      <c r="AD878" s="162">
        <f t="shared" ca="1" si="354"/>
        <v>0.75009393013380388</v>
      </c>
      <c r="AE878" s="162">
        <f t="shared" ca="1" si="355"/>
        <v>0.69159025513023908</v>
      </c>
      <c r="AF878" s="85">
        <v>5.8445768622856381E-4</v>
      </c>
      <c r="AG878" s="85">
        <v>8.1955964714784373E-3</v>
      </c>
      <c r="AH878" s="85">
        <v>6.1171422652598381E-4</v>
      </c>
    </row>
    <row r="879" spans="1:34">
      <c r="A879" s="7">
        <f t="shared" si="332"/>
        <v>44786</v>
      </c>
      <c r="B879" s="8">
        <f t="shared" ca="1" si="341"/>
        <v>33531250.815509707</v>
      </c>
      <c r="C879" s="144">
        <f t="shared" si="333"/>
        <v>0</v>
      </c>
      <c r="D879" s="136"/>
      <c r="E879" s="136"/>
      <c r="F879" s="78">
        <f ca="1">IF(AD878&gt;1,0,IF(AE878&gt;=1,U$2,T$2))</f>
        <v>0.6</v>
      </c>
      <c r="G879" s="29">
        <f t="shared" ca="1" si="334"/>
        <v>88823.863831748356</v>
      </c>
      <c r="H879" s="8">
        <f t="shared" ca="1" si="342"/>
        <v>630649.43320541328</v>
      </c>
      <c r="I879" s="8">
        <f t="shared" ca="1" si="343"/>
        <v>238071880.7901186</v>
      </c>
      <c r="J879" s="8">
        <f t="shared" ca="1" si="344"/>
        <v>4763.6659027740761</v>
      </c>
      <c r="K879" s="12">
        <f t="shared" ca="1" si="345"/>
        <v>0.74972015616022869</v>
      </c>
      <c r="L879" s="48"/>
      <c r="M879" s="47">
        <f ca="1">IF(AND(I$2&gt;0,R872&lt;F872-0.12),0,IF(AND(N879&gt;=L$4,I$2&gt;0),0,IF(OR(AND(N879&gt;=C$1,N879&lt;D$1),N879&gt;=E$1),0,1)))</f>
        <v>0</v>
      </c>
      <c r="N879" s="185">
        <f t="shared" si="356"/>
        <v>44786</v>
      </c>
      <c r="O879" s="11">
        <f t="shared" ca="1" si="335"/>
        <v>0.70021141408858412</v>
      </c>
      <c r="P879" s="11" t="str">
        <f t="shared" si="336"/>
        <v/>
      </c>
      <c r="Q879" s="11">
        <f t="shared" ca="1" si="346"/>
        <v>1</v>
      </c>
      <c r="R879" s="32">
        <f t="shared" ca="1" si="347"/>
        <v>9.1886755688027721E-4</v>
      </c>
      <c r="S879" s="32">
        <v>4.9161866389677011E-4</v>
      </c>
      <c r="T879" s="32">
        <f t="shared" ca="1" si="337"/>
        <v>1.8548512741335685E-3</v>
      </c>
      <c r="U879" s="32">
        <f t="shared" si="338"/>
        <v>0.14084507042253522</v>
      </c>
      <c r="V879" s="32">
        <f t="shared" si="348"/>
        <v>1</v>
      </c>
      <c r="W879" s="8">
        <f t="shared" ca="1" si="339"/>
        <v>34490.034540964036</v>
      </c>
      <c r="X879" s="8">
        <f t="shared" ca="1" si="351"/>
        <v>237475721.39145416</v>
      </c>
      <c r="Y879" s="22">
        <f t="shared" ca="1" si="340"/>
        <v>0.29978858591141588</v>
      </c>
      <c r="Z879" s="8">
        <f t="shared" ca="1" si="349"/>
        <v>630649.43320541328</v>
      </c>
      <c r="AA879" s="12">
        <f t="shared" ca="1" si="350"/>
        <v>1.1428281613311717</v>
      </c>
      <c r="AB879" s="158">
        <f t="shared" si="352"/>
        <v>362500</v>
      </c>
      <c r="AC879" s="160">
        <f t="shared" si="353"/>
        <v>3.7500000000004969E-3</v>
      </c>
      <c r="AD879" s="162">
        <f t="shared" ca="1" si="354"/>
        <v>0.74984468587906916</v>
      </c>
      <c r="AE879" s="162">
        <f t="shared" ca="1" si="355"/>
        <v>0.69159025513023908</v>
      </c>
      <c r="AF879" s="85">
        <v>5.8443013336182466E-4</v>
      </c>
      <c r="AG879" s="85">
        <v>8.1938077950644683E-3</v>
      </c>
      <c r="AH879" s="85">
        <v>6.1165395742530297E-4</v>
      </c>
    </row>
    <row r="880" spans="1:34">
      <c r="A880" s="7">
        <f t="shared" si="332"/>
        <v>44787</v>
      </c>
      <c r="B880" s="8">
        <f t="shared" ca="1" si="341"/>
        <v>33536007.4612999</v>
      </c>
      <c r="C880" s="144">
        <f t="shared" si="333"/>
        <v>0</v>
      </c>
      <c r="D880" s="136"/>
      <c r="E880" s="136"/>
      <c r="F880" s="78">
        <f ca="1">IF(AD879&gt;1,0,IF(AE879&gt;=1,U$2,T$2))</f>
        <v>0.6</v>
      </c>
      <c r="G880" s="29">
        <f t="shared" ca="1" si="334"/>
        <v>88722.758278142966</v>
      </c>
      <c r="H880" s="8">
        <f t="shared" ca="1" si="342"/>
        <v>629931.58377481508</v>
      </c>
      <c r="I880" s="8">
        <f t="shared" ca="1" si="343"/>
        <v>238105652.97522897</v>
      </c>
      <c r="J880" s="8">
        <f t="shared" ca="1" si="344"/>
        <v>4756.6457901923759</v>
      </c>
      <c r="K880" s="12">
        <f t="shared" ca="1" si="345"/>
        <v>0.74947146477853965</v>
      </c>
      <c r="L880" s="48"/>
      <c r="M880" s="46">
        <f ca="1">IF(AND(I$2&gt;0,R873&lt;F873-0.12),0,IF(AND(N880&gt;=L$5,I$2&gt;0),0,IF(OR(AND(N880&gt;=C$1,N880&lt;D$1),N880&gt;=E$1),0,1)))</f>
        <v>0</v>
      </c>
      <c r="N880" s="185">
        <f t="shared" si="356"/>
        <v>44787</v>
      </c>
      <c r="O880" s="11">
        <f t="shared" ca="1" si="335"/>
        <v>0.7003107440447911</v>
      </c>
      <c r="P880" s="11" t="str">
        <f t="shared" si="336"/>
        <v/>
      </c>
      <c r="Q880" s="11">
        <f t="shared" ca="1" si="346"/>
        <v>1</v>
      </c>
      <c r="R880" s="32">
        <f t="shared" ca="1" si="347"/>
        <v>9.0972618741658184E-4</v>
      </c>
      <c r="S880" s="32">
        <v>4.9160902771359797E-4</v>
      </c>
      <c r="T880" s="32">
        <f t="shared" ca="1" si="337"/>
        <v>1.8527399522788679E-3</v>
      </c>
      <c r="U880" s="32">
        <f t="shared" si="338"/>
        <v>0.14084507042253522</v>
      </c>
      <c r="V880" s="32">
        <f t="shared" si="348"/>
        <v>1</v>
      </c>
      <c r="W880" s="8">
        <f t="shared" ca="1" si="339"/>
        <v>34437.27664744114</v>
      </c>
      <c r="X880" s="8">
        <f t="shared" ca="1" si="351"/>
        <v>237510158.66810161</v>
      </c>
      <c r="Y880" s="22">
        <f t="shared" ca="1" si="340"/>
        <v>0.2996892559552089</v>
      </c>
      <c r="Z880" s="8">
        <f t="shared" ca="1" si="349"/>
        <v>629931.58377481508</v>
      </c>
      <c r="AA880" s="12">
        <f t="shared" ca="1" si="350"/>
        <v>1.1428281613311717</v>
      </c>
      <c r="AB880" s="158">
        <f t="shared" si="352"/>
        <v>362800</v>
      </c>
      <c r="AC880" s="160">
        <f t="shared" si="353"/>
        <v>3.7200000000004968E-3</v>
      </c>
      <c r="AD880" s="162">
        <f t="shared" ca="1" si="354"/>
        <v>0.74959581046938417</v>
      </c>
      <c r="AE880" s="162">
        <f t="shared" ca="1" si="355"/>
        <v>0.69159025513023908</v>
      </c>
      <c r="AF880" s="85">
        <v>5.844025872773881E-4</v>
      </c>
      <c r="AG880" s="85">
        <v>8.1920463732875586E-3</v>
      </c>
      <c r="AH880" s="85">
        <v>6.1159867911488172E-4</v>
      </c>
    </row>
    <row r="881" spans="1:34">
      <c r="A881" s="7">
        <f t="shared" si="332"/>
        <v>44788</v>
      </c>
      <c r="B881" s="8">
        <f t="shared" ca="1" si="341"/>
        <v>33540757.116700321</v>
      </c>
      <c r="C881" s="144">
        <f t="shared" si="333"/>
        <v>0</v>
      </c>
      <c r="D881" s="136"/>
      <c r="E881" s="136"/>
      <c r="F881" s="78">
        <f ca="1">IF(AD880&gt;1,S$2,T$2)</f>
        <v>0.6</v>
      </c>
      <c r="G881" s="29">
        <f t="shared" ca="1" si="334"/>
        <v>88622.093023996102</v>
      </c>
      <c r="H881" s="8">
        <f t="shared" ca="1" si="342"/>
        <v>629216.86047037225</v>
      </c>
      <c r="I881" s="8">
        <f t="shared" ca="1" si="343"/>
        <v>238139375.52857196</v>
      </c>
      <c r="J881" s="8">
        <f t="shared" ca="1" si="344"/>
        <v>4749.6554004222944</v>
      </c>
      <c r="K881" s="12">
        <f t="shared" ca="1" si="345"/>
        <v>0.74922313988802225</v>
      </c>
      <c r="L881" s="48"/>
      <c r="M881" s="38">
        <f ca="1">IF(AND(I$2&gt;0,R874&lt;F874),0,IF(AND(N881&gt;=L$6,I$2&gt;0),0,IF(OR(AND(N881&gt;=C$1,N881&lt;D$1),N881&gt;=E$1),0,1)))</f>
        <v>0</v>
      </c>
      <c r="N881" s="185">
        <f t="shared" si="356"/>
        <v>44788</v>
      </c>
      <c r="O881" s="11">
        <f t="shared" ca="1" si="335"/>
        <v>0.70040992802521163</v>
      </c>
      <c r="P881" s="11" t="str">
        <f t="shared" si="336"/>
        <v/>
      </c>
      <c r="Q881" s="11">
        <f t="shared" ca="1" si="346"/>
        <v>1</v>
      </c>
      <c r="R881" s="32">
        <f t="shared" ca="1" si="347"/>
        <v>9.0062110509113089E-4</v>
      </c>
      <c r="S881" s="32">
        <v>4.9159939294387243E-4</v>
      </c>
      <c r="T881" s="32">
        <f t="shared" ca="1" si="337"/>
        <v>1.8506378249128596E-3</v>
      </c>
      <c r="U881" s="32">
        <f t="shared" si="338"/>
        <v>0.14084507042253522</v>
      </c>
      <c r="V881" s="32">
        <f t="shared" si="348"/>
        <v>1</v>
      </c>
      <c r="W881" s="8">
        <f t="shared" ca="1" si="339"/>
        <v>34384.755014508955</v>
      </c>
      <c r="X881" s="8">
        <f t="shared" ca="1" si="351"/>
        <v>237544543.42311612</v>
      </c>
      <c r="Y881" s="22">
        <f t="shared" ca="1" si="340"/>
        <v>0.29959007197478837</v>
      </c>
      <c r="Z881" s="8">
        <f t="shared" ca="1" si="349"/>
        <v>629216.86047037225</v>
      </c>
      <c r="AA881" s="12">
        <f t="shared" ca="1" si="350"/>
        <v>1.1428281613311717</v>
      </c>
      <c r="AB881" s="158">
        <f t="shared" si="352"/>
        <v>363100</v>
      </c>
      <c r="AC881" s="160">
        <f t="shared" si="353"/>
        <v>3.6900000000004967E-3</v>
      </c>
      <c r="AD881" s="162">
        <f t="shared" ca="1" si="354"/>
        <v>0.74934730233328095</v>
      </c>
      <c r="AE881" s="162">
        <f t="shared" ca="1" si="355"/>
        <v>0.69159025513023908</v>
      </c>
      <c r="AF881" s="85">
        <v>5.8437504797267015E-4</v>
      </c>
      <c r="AG881" s="85">
        <v>8.1903017844729802E-3</v>
      </c>
      <c r="AH881" s="85">
        <v>6.1154688221016487E-4</v>
      </c>
    </row>
    <row r="882" spans="1:34">
      <c r="A882" s="7">
        <f t="shared" si="332"/>
        <v>44789</v>
      </c>
      <c r="B882" s="8">
        <f t="shared" ca="1" si="341"/>
        <v>33545499.811185956</v>
      </c>
      <c r="C882" s="144">
        <f t="shared" si="333"/>
        <v>0</v>
      </c>
      <c r="D882" s="136"/>
      <c r="E882" s="136"/>
      <c r="F882" s="78">
        <f ca="1">IF(AD881&gt;1,0,IF(AE881&gt;=1,U$2,T$2))</f>
        <v>0.6</v>
      </c>
      <c r="G882" s="29">
        <f t="shared" ca="1" si="334"/>
        <v>88521.864268150719</v>
      </c>
      <c r="H882" s="8">
        <f t="shared" ca="1" si="342"/>
        <v>628505.2363038701</v>
      </c>
      <c r="I882" s="8">
        <f t="shared" ca="1" si="343"/>
        <v>238173048.65941998</v>
      </c>
      <c r="J882" s="8">
        <f t="shared" ca="1" si="344"/>
        <v>4742.6944856347682</v>
      </c>
      <c r="K882" s="12">
        <f t="shared" ca="1" si="345"/>
        <v>0.74897517993697094</v>
      </c>
      <c r="L882" s="48"/>
      <c r="M882" s="38">
        <f ca="1">IF(AND(I$2&gt;0,R875&lt;F875-0.02),0,IF(AND(N882&gt;=L$7,I$2&gt;0),0,IF(OR(AND(N882&gt;=C$1,N882&lt;D$1),N882&gt;=E$1),0,1)))</f>
        <v>0</v>
      </c>
      <c r="N882" s="185">
        <f t="shared" si="356"/>
        <v>44789</v>
      </c>
      <c r="O882" s="11">
        <f t="shared" ca="1" si="335"/>
        <v>0.70050896664535289</v>
      </c>
      <c r="P882" s="11" t="str">
        <f t="shared" si="336"/>
        <v/>
      </c>
      <c r="Q882" s="11">
        <f t="shared" ca="1" si="346"/>
        <v>1</v>
      </c>
      <c r="R882" s="32">
        <f t="shared" ca="1" si="347"/>
        <v>8.9155207270631709E-4</v>
      </c>
      <c r="S882" s="32">
        <v>4.9158975958729742E-4</v>
      </c>
      <c r="T882" s="32">
        <f t="shared" ca="1" si="337"/>
        <v>1.8485448126584416E-3</v>
      </c>
      <c r="U882" s="32">
        <f t="shared" si="338"/>
        <v>0.14084507042253522</v>
      </c>
      <c r="V882" s="32">
        <f t="shared" si="348"/>
        <v>1</v>
      </c>
      <c r="W882" s="8">
        <f t="shared" ca="1" si="339"/>
        <v>34332.467533822397</v>
      </c>
      <c r="X882" s="8">
        <f t="shared" ca="1" si="351"/>
        <v>237578875.89064994</v>
      </c>
      <c r="Y882" s="22">
        <f t="shared" ca="1" si="340"/>
        <v>0.29949103335464711</v>
      </c>
      <c r="Z882" s="8">
        <f t="shared" ca="1" si="349"/>
        <v>628505.2363038701</v>
      </c>
      <c r="AA882" s="12">
        <f t="shared" ca="1" si="350"/>
        <v>1.1428281613311717</v>
      </c>
      <c r="AB882" s="158">
        <f t="shared" si="352"/>
        <v>363400</v>
      </c>
      <c r="AC882" s="160">
        <f t="shared" si="353"/>
        <v>3.6600000000004966E-3</v>
      </c>
      <c r="AD882" s="162">
        <f t="shared" ca="1" si="354"/>
        <v>0.74909915991249654</v>
      </c>
      <c r="AE882" s="162">
        <f t="shared" ca="1" si="355"/>
        <v>0.69159025513023908</v>
      </c>
      <c r="AF882" s="85">
        <v>5.8434751544508845E-4</v>
      </c>
      <c r="AG882" s="85">
        <v>8.1885725406632432E-3</v>
      </c>
      <c r="AH882" s="85">
        <v>6.1149829545168897E-4</v>
      </c>
    </row>
    <row r="883" spans="1:34">
      <c r="A883" s="7">
        <f t="shared" ref="A883:A899" si="357">A882+1</f>
        <v>44790</v>
      </c>
      <c r="B883" s="8">
        <f t="shared" ca="1" si="341"/>
        <v>33550235.573987283</v>
      </c>
      <c r="C883" s="144">
        <f t="shared" si="333"/>
        <v>0</v>
      </c>
      <c r="D883" s="136"/>
      <c r="E883" s="136"/>
      <c r="F883" s="78">
        <f ca="1">IF(AD882&gt;1,S$2,T$2)</f>
        <v>0.6</v>
      </c>
      <c r="G883" s="29">
        <f t="shared" ca="1" si="334"/>
        <v>88422.068261898268</v>
      </c>
      <c r="H883" s="8">
        <f t="shared" ca="1" si="342"/>
        <v>627796.68465947767</v>
      </c>
      <c r="I883" s="8">
        <f t="shared" ca="1" si="343"/>
        <v>238206672.57530943</v>
      </c>
      <c r="J883" s="8">
        <f t="shared" ca="1" si="344"/>
        <v>4735.7628013281646</v>
      </c>
      <c r="K883" s="12">
        <f t="shared" ca="1" si="345"/>
        <v>0.74872758338661782</v>
      </c>
      <c r="L883" s="48"/>
      <c r="M883" s="38">
        <f ca="1">IF(AND(I$2&gt;0,R876&lt;F876-0.04),0,IF(AND(N883&gt;=L$8,I$2&gt;0),0,IF(OR(AND(N883&gt;=C$1,N883&lt;D$1),N883&gt;=E$1),0,1)))</f>
        <v>0</v>
      </c>
      <c r="N883" s="185">
        <f t="shared" si="356"/>
        <v>44790</v>
      </c>
      <c r="O883" s="11">
        <f t="shared" ca="1" si="335"/>
        <v>0.70060786051561597</v>
      </c>
      <c r="P883" s="11" t="str">
        <f t="shared" si="336"/>
        <v/>
      </c>
      <c r="Q883" s="11">
        <f t="shared" ca="1" si="346"/>
        <v>1</v>
      </c>
      <c r="R883" s="32">
        <f t="shared" ca="1" si="347"/>
        <v>8.8251885562478597E-4</v>
      </c>
      <c r="S883" s="32">
        <v>4.9158012764357684E-4</v>
      </c>
      <c r="T883" s="32">
        <f t="shared" ca="1" si="337"/>
        <v>1.8464608372337579E-3</v>
      </c>
      <c r="U883" s="32">
        <f t="shared" si="338"/>
        <v>0.14084507042253522</v>
      </c>
      <c r="V883" s="32">
        <f t="shared" si="348"/>
        <v>1</v>
      </c>
      <c r="W883" s="8">
        <f t="shared" ca="1" si="339"/>
        <v>34280.412126844072</v>
      </c>
      <c r="X883" s="8">
        <f t="shared" ca="1" si="351"/>
        <v>237613156.30277678</v>
      </c>
      <c r="Y883" s="22">
        <f t="shared" ca="1" si="340"/>
        <v>0.29939213948438403</v>
      </c>
      <c r="Z883" s="8">
        <f t="shared" ca="1" si="349"/>
        <v>627796.68465947767</v>
      </c>
      <c r="AA883" s="12">
        <f t="shared" ca="1" si="350"/>
        <v>1.1428281613311717</v>
      </c>
      <c r="AB883" s="158">
        <f t="shared" si="352"/>
        <v>363700</v>
      </c>
      <c r="AC883" s="160">
        <f t="shared" si="353"/>
        <v>3.6300000000004965E-3</v>
      </c>
      <c r="AD883" s="162">
        <f t="shared" ca="1" si="354"/>
        <v>0.74885138166179432</v>
      </c>
      <c r="AE883" s="162">
        <f t="shared" ca="1" si="355"/>
        <v>0.69159025513023908</v>
      </c>
      <c r="AF883" s="85">
        <v>5.8431998969206162E-4</v>
      </c>
      <c r="AG883" s="85">
        <v>8.1868572601195896E-3</v>
      </c>
      <c r="AH883" s="85">
        <v>6.1145265473662002E-4</v>
      </c>
    </row>
    <row r="884" spans="1:34">
      <c r="A884" s="7">
        <f t="shared" si="357"/>
        <v>44791</v>
      </c>
      <c r="B884" s="8">
        <f t="shared" ca="1" si="341"/>
        <v>33554964.43409355</v>
      </c>
      <c r="C884" s="144">
        <f t="shared" si="333"/>
        <v>0</v>
      </c>
      <c r="D884" s="136"/>
      <c r="E884" s="136"/>
      <c r="F884" s="78">
        <f ca="1">IF(AD883&gt;1,0,IF(AE883&gt;=1,U$2,T$2))</f>
        <v>0.6</v>
      </c>
      <c r="G884" s="29">
        <f t="shared" ca="1" si="334"/>
        <v>88322.701308049218</v>
      </c>
      <c r="H884" s="8">
        <f t="shared" ca="1" si="342"/>
        <v>627091.17928714945</v>
      </c>
      <c r="I884" s="8">
        <f t="shared" ca="1" si="343"/>
        <v>238240247.48206395</v>
      </c>
      <c r="J884" s="8">
        <f t="shared" ca="1" si="344"/>
        <v>4728.8601062698326</v>
      </c>
      <c r="K884" s="12">
        <f t="shared" ca="1" si="345"/>
        <v>0.74848034871096014</v>
      </c>
      <c r="L884" s="48"/>
      <c r="M884" s="38">
        <f ca="1">IF(AND(I$2&gt;0,R877&lt;F877-0.06),0,IF(AND(N884&gt;=L$9,I$2&gt;0),0,IF(OR(AND(N884&gt;=C$1,N884&lt;D$1),N884&gt;=E$1),0,1)))</f>
        <v>0</v>
      </c>
      <c r="N884" s="185">
        <f t="shared" si="356"/>
        <v>44791</v>
      </c>
      <c r="O884" s="11">
        <f t="shared" ca="1" si="335"/>
        <v>0.7007066102413646</v>
      </c>
      <c r="P884" s="11" t="str">
        <f t="shared" si="336"/>
        <v/>
      </c>
      <c r="Q884" s="11">
        <f t="shared" ca="1" si="346"/>
        <v>1</v>
      </c>
      <c r="R884" s="32">
        <f t="shared" ca="1" si="347"/>
        <v>8.7352122172807973E-4</v>
      </c>
      <c r="S884" s="32">
        <v>4.915704971124148E-4</v>
      </c>
      <c r="T884" s="32">
        <f t="shared" ca="1" si="337"/>
        <v>1.8443858214327925E-3</v>
      </c>
      <c r="U884" s="32">
        <f t="shared" si="338"/>
        <v>0.14084507042253522</v>
      </c>
      <c r="V884" s="32">
        <f t="shared" si="348"/>
        <v>1</v>
      </c>
      <c r="W884" s="8">
        <f t="shared" ca="1" si="339"/>
        <v>34228.586744312735</v>
      </c>
      <c r="X884" s="8">
        <f t="shared" ca="1" si="351"/>
        <v>237647384.88952109</v>
      </c>
      <c r="Y884" s="22">
        <f t="shared" ca="1" si="340"/>
        <v>0.2992933897586354</v>
      </c>
      <c r="Z884" s="8">
        <f t="shared" ca="1" si="349"/>
        <v>627091.17928714945</v>
      </c>
      <c r="AA884" s="12">
        <f t="shared" ca="1" si="350"/>
        <v>1.1428281613311717</v>
      </c>
      <c r="AB884" s="158">
        <f t="shared" si="352"/>
        <v>364000</v>
      </c>
      <c r="AC884" s="160">
        <f t="shared" si="353"/>
        <v>3.6000000000004965E-3</v>
      </c>
      <c r="AD884" s="162">
        <f t="shared" ca="1" si="354"/>
        <v>0.74860396604878898</v>
      </c>
      <c r="AE884" s="162">
        <f t="shared" ca="1" si="355"/>
        <v>0.69159025513023908</v>
      </c>
      <c r="AF884" s="85">
        <v>5.8429247071101025E-4</v>
      </c>
      <c r="AG884" s="85">
        <v>8.1851546437902069E-3</v>
      </c>
      <c r="AH884" s="85">
        <v>6.1140970420462217E-4</v>
      </c>
    </row>
    <row r="885" spans="1:34">
      <c r="A885" s="7">
        <f t="shared" si="357"/>
        <v>44792</v>
      </c>
      <c r="B885" s="8">
        <f t="shared" ca="1" si="341"/>
        <v>33559686.420255989</v>
      </c>
      <c r="C885" s="144">
        <f t="shared" si="333"/>
        <v>0</v>
      </c>
      <c r="D885" s="136"/>
      <c r="E885" s="136"/>
      <c r="F885" s="78">
        <f ca="1">IF(AD884&gt;1,S$2,T$2)</f>
        <v>0.6</v>
      </c>
      <c r="G885" s="29">
        <f t="shared" ca="1" si="334"/>
        <v>88223.759760021392</v>
      </c>
      <c r="H885" s="8">
        <f t="shared" ca="1" si="342"/>
        <v>626388.69429615187</v>
      </c>
      <c r="I885" s="8">
        <f t="shared" ca="1" si="343"/>
        <v>238273773.58381727</v>
      </c>
      <c r="J885" s="8">
        <f t="shared" ca="1" si="344"/>
        <v>4721.9861624387613</v>
      </c>
      <c r="K885" s="12">
        <f t="shared" ca="1" si="345"/>
        <v>0.74823347439658849</v>
      </c>
      <c r="L885" s="48"/>
      <c r="M885" s="39">
        <f ca="1">IF(AND(I$2&gt;0,R878&lt;F878-0.1),0,IF(AND(N885&gt;=L$10,I$2&gt;0),0,IF(OR(AND(N885&gt;=C$1,N885&lt;D$1),N885&gt;=E$1),0,1)))</f>
        <v>0</v>
      </c>
      <c r="N885" s="185">
        <f t="shared" si="356"/>
        <v>44792</v>
      </c>
      <c r="O885" s="11">
        <f t="shared" ca="1" si="335"/>
        <v>0.70080521642299198</v>
      </c>
      <c r="P885" s="11" t="str">
        <f t="shared" si="336"/>
        <v/>
      </c>
      <c r="Q885" s="11">
        <f t="shared" ca="1" si="346"/>
        <v>1</v>
      </c>
      <c r="R885" s="32">
        <f t="shared" ca="1" si="347"/>
        <v>8.6455894137611896E-4</v>
      </c>
      <c r="S885" s="32">
        <v>4.9156086799351576E-4</v>
      </c>
      <c r="T885" s="32">
        <f t="shared" ca="1" si="337"/>
        <v>1.8423196891063291E-3</v>
      </c>
      <c r="U885" s="32">
        <f t="shared" si="338"/>
        <v>0.14084507042253522</v>
      </c>
      <c r="V885" s="32">
        <f t="shared" si="348"/>
        <v>1</v>
      </c>
      <c r="W885" s="8">
        <f t="shared" ca="1" si="339"/>
        <v>34176.989365721725</v>
      </c>
      <c r="X885" s="8">
        <f t="shared" ca="1" si="351"/>
        <v>237681561.87888682</v>
      </c>
      <c r="Y885" s="22">
        <f t="shared" ca="1" si="340"/>
        <v>0.29919478357700802</v>
      </c>
      <c r="Z885" s="8">
        <f t="shared" ca="1" si="349"/>
        <v>626388.69429615187</v>
      </c>
      <c r="AA885" s="12">
        <f t="shared" ca="1" si="350"/>
        <v>1.1428281613311717</v>
      </c>
      <c r="AB885" s="158">
        <f t="shared" si="352"/>
        <v>364300</v>
      </c>
      <c r="AC885" s="160">
        <f t="shared" si="353"/>
        <v>3.5700000000004964E-3</v>
      </c>
      <c r="AD885" s="162">
        <f t="shared" ca="1" si="354"/>
        <v>0.74835691155377426</v>
      </c>
      <c r="AE885" s="162">
        <f t="shared" ca="1" si="355"/>
        <v>0.69159025513023908</v>
      </c>
      <c r="AF885" s="85">
        <v>5.8426495849935565E-4</v>
      </c>
      <c r="AG885" s="85">
        <v>8.183463478670985E-3</v>
      </c>
      <c r="AH885" s="85">
        <v>6.1136919775695844E-4</v>
      </c>
    </row>
    <row r="886" spans="1:34">
      <c r="A886" s="7">
        <f t="shared" si="357"/>
        <v>44793</v>
      </c>
      <c r="B886" s="8">
        <f t="shared" ca="1" si="341"/>
        <v>33564401.560990959</v>
      </c>
      <c r="C886" s="144">
        <f t="shared" si="333"/>
        <v>0</v>
      </c>
      <c r="D886" s="136"/>
      <c r="E886" s="136"/>
      <c r="F886" s="78">
        <f ca="1">IF(AD885&gt;1,0,IF(AE885&gt;=1,U$2,T$2))</f>
        <v>0.6</v>
      </c>
      <c r="G886" s="29">
        <f t="shared" ca="1" si="334"/>
        <v>88125.240020945421</v>
      </c>
      <c r="H886" s="8">
        <f t="shared" ca="1" si="342"/>
        <v>625689.20414871245</v>
      </c>
      <c r="I886" s="8">
        <f t="shared" ca="1" si="343"/>
        <v>238307251.08303556</v>
      </c>
      <c r="J886" s="8">
        <f t="shared" ca="1" si="344"/>
        <v>4715.1407349693391</v>
      </c>
      <c r="K886" s="12">
        <f t="shared" ca="1" si="345"/>
        <v>0.7479869589425201</v>
      </c>
      <c r="L886" s="48"/>
      <c r="M886" s="47">
        <f ca="1">IF(AND(I$2&gt;0,R879&lt;F879-0.12),0,IF(AND(N886&gt;=L$4,I$2&gt;0),0,IF(OR(AND(N886&gt;=C$1,N886&lt;D$1),N886&gt;=E$1),0,1)))</f>
        <v>0</v>
      </c>
      <c r="N886" s="185">
        <f t="shared" si="356"/>
        <v>44793</v>
      </c>
      <c r="O886" s="11">
        <f t="shared" ca="1" si="335"/>
        <v>0.70090367965598699</v>
      </c>
      <c r="P886" s="11" t="str">
        <f t="shared" si="336"/>
        <v/>
      </c>
      <c r="Q886" s="11">
        <f t="shared" ca="1" si="346"/>
        <v>1</v>
      </c>
      <c r="R886" s="32">
        <f t="shared" ca="1" si="347"/>
        <v>8.5563178736750001E-4</v>
      </c>
      <c r="S886" s="32">
        <v>4.9155124028658361E-4</v>
      </c>
      <c r="T886" s="32">
        <f t="shared" ca="1" si="337"/>
        <v>1.840262365143272E-3</v>
      </c>
      <c r="U886" s="32">
        <f t="shared" si="338"/>
        <v>0.14084507042253522</v>
      </c>
      <c r="V886" s="32">
        <f t="shared" si="348"/>
        <v>1</v>
      </c>
      <c r="W886" s="8">
        <f t="shared" ca="1" si="339"/>
        <v>34125.617998807058</v>
      </c>
      <c r="X886" s="8">
        <f t="shared" ca="1" si="351"/>
        <v>237715687.49688563</v>
      </c>
      <c r="Y886" s="22">
        <f t="shared" ca="1" si="340"/>
        <v>0.29909632034401301</v>
      </c>
      <c r="Z886" s="8">
        <f t="shared" ca="1" si="349"/>
        <v>625689.20414871245</v>
      </c>
      <c r="AA886" s="12">
        <f t="shared" ca="1" si="350"/>
        <v>1.1428281613311717</v>
      </c>
      <c r="AB886" s="158">
        <f t="shared" si="352"/>
        <v>364600</v>
      </c>
      <c r="AC886" s="160">
        <f t="shared" si="353"/>
        <v>3.5400000000004963E-3</v>
      </c>
      <c r="AD886" s="162">
        <f t="shared" ca="1" si="354"/>
        <v>0.74811021666955435</v>
      </c>
      <c r="AE886" s="162">
        <f t="shared" ca="1" si="355"/>
        <v>0.69159025513023908</v>
      </c>
      <c r="AF886" s="85">
        <v>5.842374530545208E-4</v>
      </c>
      <c r="AG886" s="85">
        <v>8.181782641291999E-3</v>
      </c>
      <c r="AH886" s="85">
        <v>6.1133090067069242E-4</v>
      </c>
    </row>
    <row r="887" spans="1:34">
      <c r="A887" s="7">
        <f t="shared" si="357"/>
        <v>44794</v>
      </c>
      <c r="B887" s="8">
        <f t="shared" ca="1" si="341"/>
        <v>33569109.884583056</v>
      </c>
      <c r="C887" s="144">
        <f t="shared" si="333"/>
        <v>0</v>
      </c>
      <c r="D887" s="136"/>
      <c r="E887" s="136"/>
      <c r="F887" s="78">
        <f ca="1">IF(AD886&gt;1,0,IF(AE886&gt;=1,U$2,T$2))</f>
        <v>0.6</v>
      </c>
      <c r="G887" s="29">
        <f t="shared" ca="1" si="334"/>
        <v>88027.138542787085</v>
      </c>
      <c r="H887" s="8">
        <f t="shared" ca="1" si="342"/>
        <v>624992.68365378829</v>
      </c>
      <c r="I887" s="8">
        <f t="shared" ca="1" si="343"/>
        <v>238340680.18053943</v>
      </c>
      <c r="J887" s="8">
        <f t="shared" ca="1" si="344"/>
        <v>4708.3235920961879</v>
      </c>
      <c r="K887" s="12">
        <f t="shared" ca="1" si="345"/>
        <v>0.74774080086003258</v>
      </c>
      <c r="L887" s="48"/>
      <c r="M887" s="46">
        <f ca="1">IF(AND(I$2&gt;0,R880&lt;F880-0.12),0,IF(AND(N887&gt;=L$5,I$2&gt;0),0,IF(OR(AND(N887&gt;=C$1,N887&lt;D$1),N887&gt;=E$1),0,1)))</f>
        <v>0</v>
      </c>
      <c r="N887" s="185">
        <f t="shared" si="356"/>
        <v>44794</v>
      </c>
      <c r="O887" s="11">
        <f t="shared" ca="1" si="335"/>
        <v>0.70100200053099837</v>
      </c>
      <c r="P887" s="11" t="str">
        <f t="shared" si="336"/>
        <v/>
      </c>
      <c r="Q887" s="11">
        <f t="shared" ca="1" si="346"/>
        <v>1</v>
      </c>
      <c r="R887" s="32">
        <f t="shared" ca="1" si="347"/>
        <v>8.4673953490059289E-4</v>
      </c>
      <c r="S887" s="32">
        <v>4.9154161399132302E-4</v>
      </c>
      <c r="T887" s="32">
        <f t="shared" ca="1" si="337"/>
        <v>1.8382137754523185E-3</v>
      </c>
      <c r="U887" s="32">
        <f t="shared" si="338"/>
        <v>0.14084507042253522</v>
      </c>
      <c r="V887" s="32">
        <f t="shared" si="348"/>
        <v>1</v>
      </c>
      <c r="W887" s="8">
        <f t="shared" ca="1" si="339"/>
        <v>34074.470679045131</v>
      </c>
      <c r="X887" s="8">
        <f t="shared" ca="1" si="351"/>
        <v>237749761.96756467</v>
      </c>
      <c r="Y887" s="22">
        <f t="shared" ca="1" si="340"/>
        <v>0.29899799946900163</v>
      </c>
      <c r="Z887" s="8">
        <f t="shared" ca="1" si="349"/>
        <v>624992.68365378829</v>
      </c>
      <c r="AA887" s="12">
        <f t="shared" ca="1" si="350"/>
        <v>1.1428281613311717</v>
      </c>
      <c r="AB887" s="158">
        <f t="shared" si="352"/>
        <v>364900</v>
      </c>
      <c r="AC887" s="160">
        <f t="shared" si="353"/>
        <v>3.5100000000004962E-3</v>
      </c>
      <c r="AD887" s="162">
        <f t="shared" ca="1" si="354"/>
        <v>0.74786387990127634</v>
      </c>
      <c r="AE887" s="162">
        <f t="shared" ca="1" si="355"/>
        <v>0.69159025513023908</v>
      </c>
      <c r="AF887" s="85">
        <v>5.8420995437393039E-4</v>
      </c>
      <c r="AG887" s="85">
        <v>8.1801109910119157E-3</v>
      </c>
      <c r="AH887" s="85">
        <v>6.1129456330799819E-4</v>
      </c>
    </row>
    <row r="888" spans="1:34">
      <c r="A888" s="7">
        <f t="shared" si="357"/>
        <v>44795</v>
      </c>
      <c r="B888" s="8">
        <f t="shared" ca="1" si="341"/>
        <v>33573811.419088155</v>
      </c>
      <c r="C888" s="144">
        <f t="shared" si="333"/>
        <v>0</v>
      </c>
      <c r="D888" s="136"/>
      <c r="E888" s="136"/>
      <c r="F888" s="78">
        <f ca="1">IF(AD887&gt;1,S$2,T$2)</f>
        <v>0.6</v>
      </c>
      <c r="G888" s="29">
        <f t="shared" ca="1" si="334"/>
        <v>87929.451825486423</v>
      </c>
      <c r="H888" s="8">
        <f t="shared" ca="1" si="342"/>
        <v>624299.10796095361</v>
      </c>
      <c r="I888" s="8">
        <f t="shared" ca="1" si="343"/>
        <v>238374061.07552564</v>
      </c>
      <c r="J888" s="8">
        <f t="shared" ca="1" si="344"/>
        <v>4701.5345051000477</v>
      </c>
      <c r="K888" s="12">
        <f t="shared" ca="1" si="345"/>
        <v>0.74749499867250413</v>
      </c>
      <c r="L888" s="48"/>
      <c r="M888" s="38">
        <f ca="1">IF(AND(I$2&gt;0,R881&lt;F881),0,IF(AND(N888&gt;=L$6,I$2&gt;0),0,IF(OR(AND(N888&gt;=C$1,N888&lt;D$1),N888&gt;=E$1),0,1)))</f>
        <v>0</v>
      </c>
      <c r="N888" s="185">
        <f t="shared" si="356"/>
        <v>44795</v>
      </c>
      <c r="O888" s="11">
        <f t="shared" ca="1" si="335"/>
        <v>0.70110017963389892</v>
      </c>
      <c r="P888" s="11" t="str">
        <f t="shared" si="336"/>
        <v/>
      </c>
      <c r="Q888" s="11">
        <f t="shared" ca="1" si="346"/>
        <v>1</v>
      </c>
      <c r="R888" s="32">
        <f t="shared" ca="1" si="347"/>
        <v>8.3788196153542264E-4</v>
      </c>
      <c r="S888" s="32">
        <v>4.9153198910743834E-4</v>
      </c>
      <c r="T888" s="32">
        <f t="shared" ca="1" si="337"/>
        <v>1.8361738469439813E-3</v>
      </c>
      <c r="U888" s="32">
        <f t="shared" si="338"/>
        <v>0.14084507042253522</v>
      </c>
      <c r="V888" s="32">
        <f t="shared" si="348"/>
        <v>1</v>
      </c>
      <c r="W888" s="8">
        <f t="shared" ca="1" si="339"/>
        <v>34023.545469159857</v>
      </c>
      <c r="X888" s="8">
        <f t="shared" ca="1" si="351"/>
        <v>237783785.51303384</v>
      </c>
      <c r="Y888" s="22">
        <f t="shared" ca="1" si="340"/>
        <v>0.29889982036610108</v>
      </c>
      <c r="Z888" s="8">
        <f t="shared" ca="1" si="349"/>
        <v>624299.10796095361</v>
      </c>
      <c r="AA888" s="12">
        <f t="shared" ca="1" si="350"/>
        <v>1.1428281613311717</v>
      </c>
      <c r="AB888" s="158">
        <f t="shared" si="352"/>
        <v>365200</v>
      </c>
      <c r="AC888" s="160">
        <f t="shared" si="353"/>
        <v>3.4800000000004962E-3</v>
      </c>
      <c r="AD888" s="162">
        <f t="shared" ca="1" si="354"/>
        <v>0.74761789976626836</v>
      </c>
      <c r="AE888" s="162">
        <f t="shared" ca="1" si="355"/>
        <v>0.69159025513023908</v>
      </c>
      <c r="AF888" s="85">
        <v>5.8418246245500976E-4</v>
      </c>
      <c r="AG888" s="85">
        <v>8.178447479687689E-3</v>
      </c>
      <c r="AH888" s="85">
        <v>6.1125994857125893E-4</v>
      </c>
    </row>
    <row r="889" spans="1:34">
      <c r="A889" s="7">
        <f t="shared" si="357"/>
        <v>44796</v>
      </c>
      <c r="B889" s="8">
        <f t="shared" ca="1" si="341"/>
        <v>33578506.19233641</v>
      </c>
      <c r="C889" s="144">
        <f t="shared" si="333"/>
        <v>0</v>
      </c>
      <c r="D889" s="136"/>
      <c r="E889" s="136"/>
      <c r="F889" s="78">
        <f ca="1">IF(AD888&gt;1,0,IF(AE888&gt;=1,U$2,T$2))</f>
        <v>0.6</v>
      </c>
      <c r="G889" s="29">
        <f t="shared" ca="1" si="334"/>
        <v>87832.176416112998</v>
      </c>
      <c r="H889" s="8">
        <f t="shared" ca="1" si="342"/>
        <v>623608.45255440229</v>
      </c>
      <c r="I889" s="8">
        <f t="shared" ca="1" si="343"/>
        <v>238407393.96558824</v>
      </c>
      <c r="J889" s="8">
        <f t="shared" ca="1" si="344"/>
        <v>4694.7732482547135</v>
      </c>
      <c r="K889" s="12">
        <f t="shared" ca="1" si="345"/>
        <v>0.74724955091525269</v>
      </c>
      <c r="L889" s="48"/>
      <c r="M889" s="38">
        <f ca="1">IF(AND(I$2&gt;0,R882&lt;F882-0.02),0,IF(AND(N889&gt;=L$7,I$2&gt;0),0,IF(OR(AND(N889&gt;=C$1,N889&lt;D$1),N889&gt;=E$1),0,1)))</f>
        <v>0</v>
      </c>
      <c r="N889" s="185">
        <f t="shared" si="356"/>
        <v>44796</v>
      </c>
      <c r="O889" s="11">
        <f t="shared" ca="1" si="335"/>
        <v>0.70119821754584777</v>
      </c>
      <c r="P889" s="11" t="str">
        <f t="shared" si="336"/>
        <v/>
      </c>
      <c r="Q889" s="11">
        <f t="shared" ca="1" si="346"/>
        <v>1</v>
      </c>
      <c r="R889" s="32">
        <f t="shared" ca="1" si="347"/>
        <v>8.2905884715631572E-4</v>
      </c>
      <c r="S889" s="32">
        <v>4.915223656346341E-4</v>
      </c>
      <c r="T889" s="32">
        <f t="shared" ca="1" si="337"/>
        <v>1.8341425075129479E-3</v>
      </c>
      <c r="U889" s="32">
        <f t="shared" si="338"/>
        <v>0.14084507042253522</v>
      </c>
      <c r="V889" s="32">
        <f t="shared" si="348"/>
        <v>1</v>
      </c>
      <c r="W889" s="8">
        <f t="shared" ca="1" si="339"/>
        <v>33972.840458639032</v>
      </c>
      <c r="X889" s="8">
        <f t="shared" ca="1" si="351"/>
        <v>237817758.35349247</v>
      </c>
      <c r="Y889" s="22">
        <f t="shared" ca="1" si="340"/>
        <v>0.29880178245415223</v>
      </c>
      <c r="Z889" s="8">
        <f t="shared" ca="1" si="349"/>
        <v>623608.45255440229</v>
      </c>
      <c r="AA889" s="12">
        <f t="shared" ca="1" si="350"/>
        <v>1.1428281613311717</v>
      </c>
      <c r="AB889" s="158">
        <f t="shared" si="352"/>
        <v>365500</v>
      </c>
      <c r="AC889" s="160">
        <f t="shared" si="353"/>
        <v>3.4500000000004961E-3</v>
      </c>
      <c r="AD889" s="162">
        <f t="shared" ca="1" si="354"/>
        <v>0.74737227479387847</v>
      </c>
      <c r="AE889" s="162">
        <f t="shared" ca="1" si="355"/>
        <v>0.69159025513023908</v>
      </c>
      <c r="AF889" s="85">
        <v>5.8415497729518622E-4</v>
      </c>
      <c r="AG889" s="85">
        <v>8.1767911557320602E-3</v>
      </c>
      <c r="AH889" s="85">
        <v>6.1122683371485581E-4</v>
      </c>
    </row>
    <row r="890" spans="1:34">
      <c r="A890" s="7">
        <f t="shared" si="357"/>
        <v>44797</v>
      </c>
      <c r="B890" s="8">
        <f t="shared" ca="1" si="341"/>
        <v>33583194.231935188</v>
      </c>
      <c r="C890" s="144">
        <f t="shared" si="333"/>
        <v>0</v>
      </c>
      <c r="D890" s="136"/>
      <c r="E890" s="136"/>
      <c r="F890" s="78">
        <f ca="1">IF(AD889&gt;1,S$2,T$2)</f>
        <v>0.6</v>
      </c>
      <c r="G890" s="29">
        <f t="shared" ca="1" si="334"/>
        <v>87735.308908037405</v>
      </c>
      <c r="H890" s="8">
        <f t="shared" ca="1" si="342"/>
        <v>622920.69324706553</v>
      </c>
      <c r="I890" s="8">
        <f t="shared" ca="1" si="343"/>
        <v>238440679.04673955</v>
      </c>
      <c r="J890" s="8">
        <f t="shared" ca="1" si="344"/>
        <v>4688.039598774978</v>
      </c>
      <c r="K890" s="12">
        <f t="shared" ca="1" si="345"/>
        <v>0.74700445613538058</v>
      </c>
      <c r="L890" s="48"/>
      <c r="M890" s="38">
        <f ca="1">IF(AND(I$2&gt;0,R883&lt;F883-0.04),0,IF(AND(N890&gt;=L$8,I$2&gt;0),0,IF(OR(AND(N890&gt;=C$1,N890&lt;D$1),N890&gt;=E$1),0,1)))</f>
        <v>0</v>
      </c>
      <c r="N890" s="185">
        <f t="shared" si="356"/>
        <v>44797</v>
      </c>
      <c r="O890" s="11">
        <f t="shared" ca="1" si="335"/>
        <v>0.70129611484335164</v>
      </c>
      <c r="P890" s="11" t="str">
        <f t="shared" si="336"/>
        <v/>
      </c>
      <c r="Q890" s="11">
        <f t="shared" ca="1" si="346"/>
        <v>1</v>
      </c>
      <c r="R890" s="32">
        <f t="shared" ca="1" si="347"/>
        <v>8.2026997393529644E-4</v>
      </c>
      <c r="S890" s="32">
        <v>4.9151274357261488E-4</v>
      </c>
      <c r="T890" s="32">
        <f t="shared" ca="1" si="337"/>
        <v>1.8321196860207809E-3</v>
      </c>
      <c r="U890" s="32">
        <f t="shared" si="338"/>
        <v>0.14084507042253522</v>
      </c>
      <c r="V890" s="32">
        <f t="shared" si="348"/>
        <v>1</v>
      </c>
      <c r="W890" s="8">
        <f t="shared" ca="1" si="339"/>
        <v>33922.353763259714</v>
      </c>
      <c r="X890" s="8">
        <f t="shared" ca="1" si="351"/>
        <v>237851680.70725572</v>
      </c>
      <c r="Y890" s="22">
        <f t="shared" ca="1" si="340"/>
        <v>0.29870388515664836</v>
      </c>
      <c r="Z890" s="8">
        <f t="shared" ca="1" si="349"/>
        <v>622920.69324706553</v>
      </c>
      <c r="AA890" s="12">
        <f t="shared" ca="1" si="350"/>
        <v>1.1428281613311717</v>
      </c>
      <c r="AB890" s="158">
        <f t="shared" si="352"/>
        <v>365800</v>
      </c>
      <c r="AC890" s="160">
        <f t="shared" si="353"/>
        <v>3.420000000000496E-3</v>
      </c>
      <c r="AD890" s="162">
        <f t="shared" ca="1" si="354"/>
        <v>0.74712700352531658</v>
      </c>
      <c r="AE890" s="162">
        <f t="shared" ca="1" si="355"/>
        <v>0.69159025513023908</v>
      </c>
      <c r="AF890" s="85">
        <v>5.8412749889188813E-4</v>
      </c>
      <c r="AG890" s="85">
        <v>8.1751411678212017E-3</v>
      </c>
      <c r="AH890" s="85">
        <v>6.1119501225563946E-4</v>
      </c>
    </row>
    <row r="891" spans="1:34">
      <c r="A891" s="7">
        <f t="shared" si="357"/>
        <v>44798</v>
      </c>
      <c r="B891" s="8">
        <f t="shared" ca="1" si="341"/>
        <v>33587875.565271951</v>
      </c>
      <c r="C891" s="144">
        <f t="shared" si="333"/>
        <v>0</v>
      </c>
      <c r="D891" s="136"/>
      <c r="E891" s="136"/>
      <c r="F891" s="78">
        <f ca="1">IF(AD890&gt;1,0,IF(AE890&gt;=1,U$2,T$2))</f>
        <v>0.6</v>
      </c>
      <c r="G891" s="29">
        <f t="shared" ca="1" si="334"/>
        <v>87638.845940118525</v>
      </c>
      <c r="H891" s="8">
        <f t="shared" ca="1" si="342"/>
        <v>622235.80617484148</v>
      </c>
      <c r="I891" s="8">
        <f t="shared" ca="1" si="343"/>
        <v>238473916.5134306</v>
      </c>
      <c r="J891" s="8">
        <f t="shared" ca="1" si="344"/>
        <v>4681.3333367655787</v>
      </c>
      <c r="K891" s="12">
        <f t="shared" ca="1" si="345"/>
        <v>0.74675971289162091</v>
      </c>
      <c r="L891" s="48"/>
      <c r="M891" s="38">
        <f ca="1">IF(AND(I$2&gt;0,R884&lt;F884-0.06),0,IF(AND(N891&gt;=L$9,I$2&gt;0),0,IF(OR(AND(N891&gt;=C$1,N891&lt;D$1),N891&gt;=E$1),0,1)))</f>
        <v>0</v>
      </c>
      <c r="N891" s="185">
        <f t="shared" si="356"/>
        <v>44798</v>
      </c>
      <c r="O891" s="11">
        <f t="shared" ca="1" si="335"/>
        <v>0.70139387209832527</v>
      </c>
      <c r="P891" s="11" t="str">
        <f t="shared" si="336"/>
        <v/>
      </c>
      <c r="Q891" s="11">
        <f t="shared" ca="1" si="346"/>
        <v>1</v>
      </c>
      <c r="R891" s="32">
        <f t="shared" ca="1" si="347"/>
        <v>8.1151512629621758E-4</v>
      </c>
      <c r="S891" s="32">
        <v>4.9150312292108543E-4</v>
      </c>
      <c r="T891" s="32">
        <f t="shared" ca="1" si="337"/>
        <v>1.8301053122789456E-3</v>
      </c>
      <c r="U891" s="32">
        <f t="shared" si="338"/>
        <v>0.14084507042253522</v>
      </c>
      <c r="V891" s="32">
        <f t="shared" si="348"/>
        <v>1</v>
      </c>
      <c r="W891" s="8">
        <f t="shared" ca="1" si="339"/>
        <v>33872.083524622751</v>
      </c>
      <c r="X891" s="8">
        <f t="shared" ca="1" si="351"/>
        <v>237885552.79078034</v>
      </c>
      <c r="Y891" s="22">
        <f t="shared" ca="1" si="340"/>
        <v>0.29860612790167473</v>
      </c>
      <c r="Z891" s="8">
        <f t="shared" ca="1" si="349"/>
        <v>622235.80617484148</v>
      </c>
      <c r="AA891" s="12">
        <f t="shared" ca="1" si="350"/>
        <v>1.1428281613311717</v>
      </c>
      <c r="AB891" s="158">
        <f t="shared" si="352"/>
        <v>366100</v>
      </c>
      <c r="AC891" s="160">
        <f t="shared" si="353"/>
        <v>3.3900000000004959E-3</v>
      </c>
      <c r="AD891" s="162">
        <f t="shared" ca="1" si="354"/>
        <v>0.74688208451350069</v>
      </c>
      <c r="AE891" s="162">
        <f t="shared" ca="1" si="355"/>
        <v>0.69159025513023908</v>
      </c>
      <c r="AF891" s="85">
        <v>5.8410002724254529E-4</v>
      </c>
      <c r="AG891" s="85">
        <v>8.1734967686764599E-3</v>
      </c>
      <c r="AH891" s="85">
        <v>6.1116429599634471E-4</v>
      </c>
    </row>
    <row r="892" spans="1:34">
      <c r="A892" s="7">
        <f t="shared" si="357"/>
        <v>44799</v>
      </c>
      <c r="B892" s="8">
        <f t="shared" ca="1" si="341"/>
        <v>33592550.219517119</v>
      </c>
      <c r="C892" s="144">
        <f t="shared" si="333"/>
        <v>0</v>
      </c>
      <c r="D892" s="136"/>
      <c r="E892" s="136"/>
      <c r="F892" s="78">
        <f ca="1">IF(AD891&gt;1,S$2,T$2)</f>
        <v>0.6</v>
      </c>
      <c r="G892" s="29">
        <f t="shared" ca="1" si="334"/>
        <v>87542.784195906177</v>
      </c>
      <c r="H892" s="8">
        <f t="shared" ca="1" si="342"/>
        <v>621553.76779093384</v>
      </c>
      <c r="I892" s="8">
        <f t="shared" ca="1" si="343"/>
        <v>238507106.55857131</v>
      </c>
      <c r="J892" s="8">
        <f t="shared" ca="1" si="344"/>
        <v>4674.6542451711357</v>
      </c>
      <c r="K892" s="12">
        <f t="shared" ca="1" si="345"/>
        <v>0.74651531975418683</v>
      </c>
      <c r="L892" s="48"/>
      <c r="M892" s="39">
        <f ca="1">IF(AND(I$2&gt;0,R885&lt;F885-0.1),0,IF(AND(N892&gt;=L$10,I$2&gt;0),0,IF(OR(AND(N892&gt;=C$1,N892&lt;D$1),N892&gt;=E$1),0,1)))</f>
        <v>0</v>
      </c>
      <c r="N892" s="185">
        <f t="shared" si="356"/>
        <v>44799</v>
      </c>
      <c r="O892" s="11">
        <f t="shared" ca="1" si="335"/>
        <v>0.70149148987815091</v>
      </c>
      <c r="P892" s="11" t="str">
        <f t="shared" si="336"/>
        <v/>
      </c>
      <c r="Q892" s="11">
        <f t="shared" ca="1" si="346"/>
        <v>1</v>
      </c>
      <c r="R892" s="32">
        <f t="shared" ca="1" si="347"/>
        <v>8.0279409087960735E-4</v>
      </c>
      <c r="S892" s="32">
        <v>4.9149350367975043E-4</v>
      </c>
      <c r="T892" s="32">
        <f t="shared" ca="1" si="337"/>
        <v>1.8280993170321583E-3</v>
      </c>
      <c r="U892" s="32">
        <f t="shared" si="338"/>
        <v>0.14084507042253522</v>
      </c>
      <c r="V892" s="32">
        <f t="shared" si="348"/>
        <v>1</v>
      </c>
      <c r="W892" s="8">
        <f t="shared" ca="1" si="339"/>
        <v>33822.027909695942</v>
      </c>
      <c r="X892" s="8">
        <f t="shared" ca="1" si="351"/>
        <v>237919374.81869003</v>
      </c>
      <c r="Y892" s="22">
        <f t="shared" ca="1" si="340"/>
        <v>0.29850851012184909</v>
      </c>
      <c r="Z892" s="8">
        <f t="shared" ca="1" si="349"/>
        <v>621553.76779093384</v>
      </c>
      <c r="AA892" s="12">
        <f t="shared" ca="1" si="350"/>
        <v>1.1428281613311717</v>
      </c>
      <c r="AB892" s="158">
        <f t="shared" si="352"/>
        <v>366400</v>
      </c>
      <c r="AC892" s="160">
        <f t="shared" si="353"/>
        <v>3.3600000000004958E-3</v>
      </c>
      <c r="AD892" s="162">
        <f t="shared" ca="1" si="354"/>
        <v>0.74663751632290387</v>
      </c>
      <c r="AE892" s="162">
        <f t="shared" ca="1" si="355"/>
        <v>0.69159025513023908</v>
      </c>
      <c r="AF892" s="85">
        <v>5.8407256234458869E-4</v>
      </c>
      <c r="AG892" s="85">
        <v>8.1718573189222318E-3</v>
      </c>
      <c r="AH892" s="85">
        <v>6.1113451716694755E-4</v>
      </c>
    </row>
    <row r="893" spans="1:34">
      <c r="A893" s="7">
        <f t="shared" si="357"/>
        <v>44800</v>
      </c>
      <c r="B893" s="8">
        <f t="shared" ca="1" si="341"/>
        <v>33597218.221626848</v>
      </c>
      <c r="C893" s="144">
        <f t="shared" si="333"/>
        <v>0</v>
      </c>
      <c r="D893" s="136"/>
      <c r="E893" s="136"/>
      <c r="F893" s="78">
        <f ca="1">IF(AD892&gt;1,0,IF(AE892&gt;=1,U$2,T$2))</f>
        <v>0.6</v>
      </c>
      <c r="G893" s="29">
        <f t="shared" ca="1" si="334"/>
        <v>87447.120402859146</v>
      </c>
      <c r="H893" s="8">
        <f t="shared" ca="1" si="342"/>
        <v>620874.55486029992</v>
      </c>
      <c r="I893" s="8">
        <f t="shared" ca="1" si="343"/>
        <v>238540249.37355039</v>
      </c>
      <c r="J893" s="8">
        <f t="shared" ca="1" si="344"/>
        <v>4668.0021097270483</v>
      </c>
      <c r="K893" s="12">
        <f t="shared" ca="1" si="345"/>
        <v>0.74627127530462278</v>
      </c>
      <c r="L893" s="48"/>
      <c r="M893" s="47">
        <f ca="1">IF(AND(I$2&gt;0,R886&lt;F886-0.12),0,IF(AND(N893&gt;=L$4,I$2&gt;0),0,IF(OR(AND(N893&gt;=C$1,N893&lt;D$1),N893&gt;=E$1),0,1)))</f>
        <v>0</v>
      </c>
      <c r="N893" s="185">
        <f t="shared" si="356"/>
        <v>44800</v>
      </c>
      <c r="O893" s="11">
        <f t="shared" ca="1" si="335"/>
        <v>0.7015889687457364</v>
      </c>
      <c r="P893" s="11" t="str">
        <f t="shared" si="336"/>
        <v/>
      </c>
      <c r="Q893" s="11">
        <f t="shared" ca="1" si="346"/>
        <v>1</v>
      </c>
      <c r="R893" s="32">
        <f t="shared" ca="1" si="347"/>
        <v>7.9410665650822001E-4</v>
      </c>
      <c r="S893" s="32">
        <v>4.9148388584831497E-4</v>
      </c>
      <c r="T893" s="32">
        <f t="shared" ca="1" si="337"/>
        <v>1.8261016319420587E-3</v>
      </c>
      <c r="U893" s="32">
        <f t="shared" si="338"/>
        <v>0.14084507042253522</v>
      </c>
      <c r="V893" s="32">
        <f t="shared" si="348"/>
        <v>1</v>
      </c>
      <c r="W893" s="8">
        <f t="shared" ca="1" si="339"/>
        <v>33772.18511036587</v>
      </c>
      <c r="X893" s="8">
        <f t="shared" ca="1" si="351"/>
        <v>237953147.00380039</v>
      </c>
      <c r="Y893" s="22">
        <f t="shared" ca="1" si="340"/>
        <v>0.2984110312542636</v>
      </c>
      <c r="Z893" s="8">
        <f t="shared" ca="1" si="349"/>
        <v>620874.55486029992</v>
      </c>
      <c r="AA893" s="12">
        <f t="shared" ca="1" si="350"/>
        <v>1.1428281613311717</v>
      </c>
      <c r="AB893" s="158">
        <f t="shared" si="352"/>
        <v>366700</v>
      </c>
      <c r="AC893" s="160">
        <f t="shared" si="353"/>
        <v>3.3300000000004958E-3</v>
      </c>
      <c r="AD893" s="162">
        <f t="shared" ca="1" si="354"/>
        <v>0.74639329752940475</v>
      </c>
      <c r="AE893" s="162">
        <f t="shared" ca="1" si="355"/>
        <v>0.69159025513023908</v>
      </c>
      <c r="AF893" s="85">
        <v>5.8404510419545115E-4</v>
      </c>
      <c r="AG893" s="85">
        <v>8.1702222910209465E-3</v>
      </c>
      <c r="AH893" s="85">
        <v>6.111055306891437E-4</v>
      </c>
    </row>
    <row r="894" spans="1:34">
      <c r="A894" s="7">
        <f t="shared" si="357"/>
        <v>44801</v>
      </c>
      <c r="B894" s="8">
        <f t="shared" ca="1" si="341"/>
        <v>33601879.598345757</v>
      </c>
      <c r="C894" s="144">
        <f t="shared" si="333"/>
        <v>0</v>
      </c>
      <c r="D894" s="136"/>
      <c r="E894" s="136"/>
      <c r="F894" s="78">
        <f ca="1">IF(AD893&gt;1,0,IF(AE893&gt;=1,U$2,T$2))</f>
        <v>0.6</v>
      </c>
      <c r="G894" s="29">
        <f t="shared" ca="1" si="334"/>
        <v>87351.851331578102</v>
      </c>
      <c r="H894" s="8">
        <f t="shared" ca="1" si="342"/>
        <v>620198.14445420448</v>
      </c>
      <c r="I894" s="8">
        <f t="shared" ca="1" si="343"/>
        <v>238573345.14825466</v>
      </c>
      <c r="J894" s="8">
        <f t="shared" ca="1" si="344"/>
        <v>4661.3767189113287</v>
      </c>
      <c r="K894" s="12">
        <f t="shared" ca="1" si="345"/>
        <v>0.74602757813565901</v>
      </c>
      <c r="L894" s="48"/>
      <c r="M894" s="46">
        <f ca="1">IF(AND(I$2&gt;0,R887&lt;F887-0.12),0,IF(AND(N894&gt;=L$5,I$2&gt;0),0,IF(OR(AND(N894&gt;=C$1,N894&lt;D$1),N894&gt;=E$1),0,1)))</f>
        <v>0</v>
      </c>
      <c r="N894" s="185">
        <f t="shared" si="356"/>
        <v>44801</v>
      </c>
      <c r="O894" s="11">
        <f t="shared" ca="1" si="335"/>
        <v>0.70168630925957254</v>
      </c>
      <c r="P894" s="11" t="str">
        <f t="shared" si="336"/>
        <v/>
      </c>
      <c r="Q894" s="11">
        <f t="shared" ca="1" si="346"/>
        <v>1</v>
      </c>
      <c r="R894" s="32">
        <f t="shared" ca="1" si="347"/>
        <v>7.8545261415327258E-4</v>
      </c>
      <c r="S894" s="32">
        <v>4.9147426942648383E-4</v>
      </c>
      <c r="T894" s="32">
        <f t="shared" ca="1" si="337"/>
        <v>1.8241121895711896E-3</v>
      </c>
      <c r="U894" s="32">
        <f t="shared" si="338"/>
        <v>0.14084507042253522</v>
      </c>
      <c r="V894" s="32">
        <f t="shared" si="348"/>
        <v>1</v>
      </c>
      <c r="W894" s="8">
        <f t="shared" ca="1" si="339"/>
        <v>33722.55334299829</v>
      </c>
      <c r="X894" s="8">
        <f t="shared" ca="1" si="351"/>
        <v>237986869.55714339</v>
      </c>
      <c r="Y894" s="22">
        <f t="shared" ca="1" si="340"/>
        <v>0.29831369074042746</v>
      </c>
      <c r="Z894" s="8">
        <f t="shared" ca="1" si="349"/>
        <v>620198.14445420448</v>
      </c>
      <c r="AA894" s="12">
        <f t="shared" ca="1" si="350"/>
        <v>1.1428281613311717</v>
      </c>
      <c r="AB894" s="158">
        <f t="shared" si="352"/>
        <v>367000</v>
      </c>
      <c r="AC894" s="160">
        <f t="shared" si="353"/>
        <v>3.3000000000004957E-3</v>
      </c>
      <c r="AD894" s="162">
        <f t="shared" ca="1" si="354"/>
        <v>0.74614942672014095</v>
      </c>
      <c r="AE894" s="162">
        <f t="shared" ca="1" si="355"/>
        <v>0.69159025513023908</v>
      </c>
      <c r="AF894" s="85">
        <v>5.8401765279256636E-4</v>
      </c>
      <c r="AG894" s="85">
        <v>8.1685912732860581E-3</v>
      </c>
      <c r="AH894" s="85">
        <v>6.1107721656932532E-4</v>
      </c>
    </row>
    <row r="895" spans="1:34">
      <c r="A895" s="7">
        <f t="shared" si="357"/>
        <v>44802</v>
      </c>
      <c r="B895" s="8">
        <f t="shared" ca="1" si="341"/>
        <v>33606534.376209654</v>
      </c>
      <c r="C895" s="144">
        <f t="shared" si="333"/>
        <v>0</v>
      </c>
      <c r="D895" s="136"/>
      <c r="E895" s="136"/>
      <c r="F895" s="78">
        <f ca="1">IF(AD894&gt;1,S$2,T$2)</f>
        <v>0.6</v>
      </c>
      <c r="G895" s="29">
        <f t="shared" ca="1" si="334"/>
        <v>87256.9737950532</v>
      </c>
      <c r="H895" s="8">
        <f t="shared" ca="1" si="342"/>
        <v>619524.51394487766</v>
      </c>
      <c r="I895" s="8">
        <f t="shared" ca="1" si="343"/>
        <v>238606394.07108834</v>
      </c>
      <c r="J895" s="8">
        <f t="shared" ca="1" si="344"/>
        <v>4654.7778638973823</v>
      </c>
      <c r="K895" s="12">
        <f t="shared" ca="1" si="345"/>
        <v>0.7457842268510686</v>
      </c>
      <c r="L895" s="48"/>
      <c r="M895" s="38">
        <f ca="1">IF(AND(I$2&gt;0,R888&lt;F888),0,IF(AND(N895&gt;=L$6,I$2&gt;0),0,IF(OR(AND(N895&gt;=C$1,N895&lt;D$1),N895&gt;=E$1),0,1)))</f>
        <v>0</v>
      </c>
      <c r="N895" s="185">
        <f t="shared" si="356"/>
        <v>44802</v>
      </c>
      <c r="O895" s="11">
        <f t="shared" ca="1" si="335"/>
        <v>0.7017835119737893</v>
      </c>
      <c r="P895" s="11" t="str">
        <f t="shared" si="336"/>
        <v/>
      </c>
      <c r="Q895" s="11">
        <f t="shared" ca="1" si="346"/>
        <v>1</v>
      </c>
      <c r="R895" s="32">
        <f t="shared" ca="1" si="347"/>
        <v>7.7683175690135362E-4</v>
      </c>
      <c r="S895" s="32">
        <v>4.914646544139622E-4</v>
      </c>
      <c r="T895" s="32">
        <f t="shared" ca="1" si="337"/>
        <v>1.8221309233672873E-3</v>
      </c>
      <c r="U895" s="32">
        <f t="shared" si="338"/>
        <v>0.14084507042253522</v>
      </c>
      <c r="V895" s="32">
        <f t="shared" si="348"/>
        <v>1</v>
      </c>
      <c r="W895" s="8">
        <f t="shared" ca="1" si="339"/>
        <v>33673.130848006855</v>
      </c>
      <c r="X895" s="8">
        <f t="shared" ca="1" si="351"/>
        <v>238020542.68799141</v>
      </c>
      <c r="Y895" s="22">
        <f t="shared" ca="1" si="340"/>
        <v>0.2982164880262107</v>
      </c>
      <c r="Z895" s="8">
        <f t="shared" ca="1" si="349"/>
        <v>619524.51394487766</v>
      </c>
      <c r="AA895" s="12">
        <f t="shared" ca="1" si="350"/>
        <v>1.1428281613311717</v>
      </c>
      <c r="AB895" s="158">
        <f t="shared" si="352"/>
        <v>367300</v>
      </c>
      <c r="AC895" s="160">
        <f t="shared" si="353"/>
        <v>3.2700000000004956E-3</v>
      </c>
      <c r="AD895" s="162">
        <f t="shared" ca="1" si="354"/>
        <v>0.74590590249336386</v>
      </c>
      <c r="AE895" s="162">
        <f t="shared" ca="1" si="355"/>
        <v>0.69159025513023908</v>
      </c>
      <c r="AF895" s="85">
        <v>5.8399020813336942E-4</v>
      </c>
      <c r="AG895" s="85">
        <v>8.1669639739740743E-3</v>
      </c>
      <c r="AH895" s="85">
        <v>6.110494824256319E-4</v>
      </c>
    </row>
    <row r="896" spans="1:34">
      <c r="A896" s="7">
        <f t="shared" si="357"/>
        <v>44803</v>
      </c>
      <c r="B896" s="8">
        <f t="shared" ca="1" si="341"/>
        <v>33611182.581548162</v>
      </c>
      <c r="C896" s="144">
        <f t="shared" si="333"/>
        <v>0</v>
      </c>
      <c r="D896" s="136"/>
      <c r="E896" s="136"/>
      <c r="F896" s="78">
        <f ca="1">IF(AD895&gt;1,0,IF(AE895&gt;=1,U$2,T$2))</f>
        <v>0.6</v>
      </c>
      <c r="G896" s="29">
        <f t="shared" ca="1" si="334"/>
        <v>87162.484647926132</v>
      </c>
      <c r="H896" s="8">
        <f t="shared" ca="1" si="342"/>
        <v>618853.6410002755</v>
      </c>
      <c r="I896" s="8">
        <f t="shared" ca="1" si="343"/>
        <v>238639396.32899174</v>
      </c>
      <c r="J896" s="8">
        <f t="shared" ca="1" si="344"/>
        <v>4648.2053385076933</v>
      </c>
      <c r="K896" s="12">
        <f t="shared" ca="1" si="345"/>
        <v>0.7455412200655267</v>
      </c>
      <c r="L896" s="48"/>
      <c r="M896" s="38">
        <f ca="1">IF(AND(I$2&gt;0,R889&lt;F889-0.02),0,IF(AND(N896&gt;=L$7,I$2&gt;0),0,IF(OR(AND(N896&gt;=C$1,N896&lt;D$1),N896&gt;=E$1),0,1)))</f>
        <v>0</v>
      </c>
      <c r="N896" s="185">
        <f t="shared" si="356"/>
        <v>44803</v>
      </c>
      <c r="O896" s="11">
        <f t="shared" ca="1" si="335"/>
        <v>0.70188057743821097</v>
      </c>
      <c r="P896" s="11" t="str">
        <f t="shared" si="336"/>
        <v/>
      </c>
      <c r="Q896" s="11">
        <f t="shared" ca="1" si="346"/>
        <v>1</v>
      </c>
      <c r="R896" s="32">
        <f t="shared" ca="1" si="347"/>
        <v>7.6824387992199079E-4</v>
      </c>
      <c r="S896" s="32">
        <v>4.9145504081045497E-4</v>
      </c>
      <c r="T896" s="32">
        <f t="shared" ca="1" si="337"/>
        <v>1.8201577676478691E-3</v>
      </c>
      <c r="U896" s="32">
        <f t="shared" si="338"/>
        <v>0.14084507042253522</v>
      </c>
      <c r="V896" s="32">
        <f t="shared" si="348"/>
        <v>1</v>
      </c>
      <c r="W896" s="8">
        <f t="shared" ca="1" si="339"/>
        <v>33623.915889429969</v>
      </c>
      <c r="X896" s="8">
        <f t="shared" ca="1" si="351"/>
        <v>238054166.60388085</v>
      </c>
      <c r="Y896" s="22">
        <f t="shared" ca="1" si="340"/>
        <v>0.29811942256178903</v>
      </c>
      <c r="Z896" s="8">
        <f t="shared" ca="1" si="349"/>
        <v>618853.6410002755</v>
      </c>
      <c r="AA896" s="12">
        <f t="shared" ca="1" si="350"/>
        <v>1.1428281613311717</v>
      </c>
      <c r="AB896" s="158">
        <f t="shared" si="352"/>
        <v>367600</v>
      </c>
      <c r="AC896" s="160">
        <f t="shared" si="353"/>
        <v>3.2400000000004955E-3</v>
      </c>
      <c r="AD896" s="162">
        <f t="shared" ca="1" si="354"/>
        <v>0.74566272345829765</v>
      </c>
      <c r="AE896" s="162">
        <f t="shared" ca="1" si="355"/>
        <v>0.69159025513023908</v>
      </c>
      <c r="AF896" s="85">
        <v>5.8396277021529718E-4</v>
      </c>
      <c r="AG896" s="85">
        <v>8.1653402254565494E-3</v>
      </c>
      <c r="AH896" s="85">
        <v>6.1102226615485544E-4</v>
      </c>
    </row>
    <row r="897" spans="1:34">
      <c r="A897" s="7">
        <f t="shared" si="357"/>
        <v>44804</v>
      </c>
      <c r="B897" s="8">
        <f t="shared" ca="1" si="341"/>
        <v>33615824.24048733</v>
      </c>
      <c r="C897" s="144">
        <f t="shared" si="333"/>
        <v>0</v>
      </c>
      <c r="D897" s="136"/>
      <c r="E897" s="136"/>
      <c r="F897" s="78">
        <f ca="1">IF(AD896&gt;1,S$2,T$2)</f>
        <v>0.6</v>
      </c>
      <c r="G897" s="29">
        <f t="shared" ca="1" si="334"/>
        <v>87068.380785766363</v>
      </c>
      <c r="H897" s="8">
        <f t="shared" ca="1" si="342"/>
        <v>618185.5035789411</v>
      </c>
      <c r="I897" s="8">
        <f t="shared" ca="1" si="343"/>
        <v>238672352.10745984</v>
      </c>
      <c r="J897" s="8">
        <f t="shared" ca="1" si="344"/>
        <v>4641.6589391683992</v>
      </c>
      <c r="K897" s="12">
        <f t="shared" ca="1" si="345"/>
        <v>0.74529855640447251</v>
      </c>
      <c r="L897" s="48"/>
      <c r="M897" s="38">
        <f ca="1">IF(AND(I$2&gt;0,R890&lt;F890-0.04),0,IF(AND(N897&gt;=L$8,I$2&gt;0),0,IF(OR(AND(N897&gt;=C$1,N897&lt;D$1),N897&gt;=E$1),0,1)))</f>
        <v>0</v>
      </c>
      <c r="N897" s="185">
        <f t="shared" si="356"/>
        <v>44804</v>
      </c>
      <c r="O897" s="11">
        <f t="shared" ca="1" si="335"/>
        <v>0.70197750619841126</v>
      </c>
      <c r="P897" s="11" t="str">
        <f t="shared" si="336"/>
        <v/>
      </c>
      <c r="Q897" s="11">
        <f t="shared" ca="1" si="346"/>
        <v>1</v>
      </c>
      <c r="R897" s="32">
        <f t="shared" ca="1" si="347"/>
        <v>7.596887804358608E-4</v>
      </c>
      <c r="S897" s="32">
        <v>4.9144542861566767E-4</v>
      </c>
      <c r="T897" s="32">
        <f t="shared" ca="1" si="337"/>
        <v>1.8181926575851208E-3</v>
      </c>
      <c r="U897" s="32">
        <f t="shared" si="338"/>
        <v>0.14084507042253522</v>
      </c>
      <c r="V897" s="32">
        <f t="shared" si="348"/>
        <v>1</v>
      </c>
      <c r="W897" s="8">
        <f t="shared" ca="1" si="339"/>
        <v>33574.90675451581</v>
      </c>
      <c r="X897" s="8">
        <f t="shared" ca="1" si="351"/>
        <v>238087741.51063538</v>
      </c>
      <c r="Y897" s="22">
        <f t="shared" ca="1" si="340"/>
        <v>0.29802249380158874</v>
      </c>
      <c r="Z897" s="8">
        <f t="shared" ca="1" si="349"/>
        <v>618185.5035789411</v>
      </c>
      <c r="AA897" s="12">
        <f t="shared" ca="1" si="350"/>
        <v>1.1428281613311717</v>
      </c>
      <c r="AB897" s="158">
        <f t="shared" si="352"/>
        <v>367900</v>
      </c>
      <c r="AC897" s="160">
        <f t="shared" si="353"/>
        <v>3.2100000000004954E-3</v>
      </c>
      <c r="AD897" s="162">
        <f t="shared" ca="1" si="354"/>
        <v>0.74541988823499961</v>
      </c>
      <c r="AE897" s="162">
        <f t="shared" ca="1" si="355"/>
        <v>0.69159025513023908</v>
      </c>
      <c r="AF897" s="85">
        <v>5.8393533903578724E-4</v>
      </c>
      <c r="AG897" s="85">
        <v>8.1637198768920397E-3</v>
      </c>
      <c r="AH897" s="85">
        <v>6.1099551014418105E-4</v>
      </c>
    </row>
    <row r="898" spans="1:34">
      <c r="A898" s="7">
        <f t="shared" si="357"/>
        <v>44805</v>
      </c>
      <c r="B898" s="8">
        <f t="shared" ca="1" si="341"/>
        <v>33620459.378952198</v>
      </c>
      <c r="C898" s="144">
        <f t="shared" si="333"/>
        <v>0</v>
      </c>
      <c r="D898" s="136"/>
      <c r="E898" s="136"/>
      <c r="F898" s="78">
        <f ca="1">IF(AD897&gt;1,0,IF(AE897&gt;=1,U$2,T$2))</f>
        <v>0.6</v>
      </c>
      <c r="G898" s="29">
        <f t="shared" ca="1" si="334"/>
        <v>86974.659144361285</v>
      </c>
      <c r="H898" s="8">
        <f t="shared" ca="1" si="342"/>
        <v>617520.07992496504</v>
      </c>
      <c r="I898" s="8">
        <f t="shared" ca="1" si="343"/>
        <v>238705261.59056038</v>
      </c>
      <c r="J898" s="8">
        <f t="shared" ca="1" si="344"/>
        <v>4635.1384648647554</v>
      </c>
      <c r="K898" s="12">
        <f t="shared" ca="1" si="345"/>
        <v>0.74505623450397185</v>
      </c>
      <c r="L898" s="48"/>
      <c r="M898" s="38">
        <f ca="1">IF(AND(I$2&gt;0,R891&lt;F891-0.06),0,IF(AND(N898&gt;=L$9,I$2&gt;0),0,IF(OR(AND(N898&gt;=C$1,N898&lt;D$1),N898&gt;=E$1),0,1)))</f>
        <v>0</v>
      </c>
      <c r="N898" s="185">
        <f t="shared" si="356"/>
        <v>44805</v>
      </c>
      <c r="O898" s="11">
        <f t="shared" ca="1" si="335"/>
        <v>0.70207429879576577</v>
      </c>
      <c r="P898" s="11" t="str">
        <f t="shared" si="336"/>
        <v/>
      </c>
      <c r="Q898" s="11">
        <f t="shared" ca="1" si="346"/>
        <v>1</v>
      </c>
      <c r="R898" s="32">
        <f t="shared" ca="1" si="347"/>
        <v>7.5116625768362839E-4</v>
      </c>
      <c r="S898" s="32">
        <v>4.9143581782930539E-4</v>
      </c>
      <c r="T898" s="32">
        <f t="shared" ca="1" si="337"/>
        <v>1.8162355291910736E-3</v>
      </c>
      <c r="U898" s="32">
        <f t="shared" si="338"/>
        <v>0.14084507042253522</v>
      </c>
      <c r="V898" s="32">
        <f t="shared" si="348"/>
        <v>1</v>
      </c>
      <c r="W898" s="8">
        <f t="shared" ca="1" si="339"/>
        <v>33526.101753315204</v>
      </c>
      <c r="X898" s="8">
        <f t="shared" ca="1" si="351"/>
        <v>238121267.6123887</v>
      </c>
      <c r="Y898" s="22">
        <f t="shared" ca="1" si="340"/>
        <v>0.29792570120423423</v>
      </c>
      <c r="Z898" s="8">
        <f t="shared" ca="1" si="349"/>
        <v>617520.07992496504</v>
      </c>
      <c r="AA898" s="12">
        <f t="shared" ca="1" si="350"/>
        <v>1.1428281613311717</v>
      </c>
      <c r="AB898" s="158">
        <f t="shared" si="352"/>
        <v>368200</v>
      </c>
      <c r="AC898" s="160">
        <f t="shared" si="353"/>
        <v>3.1800000000004954E-3</v>
      </c>
      <c r="AD898" s="162">
        <f t="shared" ca="1" si="354"/>
        <v>0.74517739545422224</v>
      </c>
      <c r="AE898" s="162">
        <f t="shared" ca="1" si="355"/>
        <v>0.69159025513023908</v>
      </c>
      <c r="AF898" s="85">
        <v>5.8390791459227913E-4</v>
      </c>
      <c r="AG898" s="85">
        <v>8.1621027929578028E-3</v>
      </c>
      <c r="AH898" s="85">
        <v>6.109691612098475E-4</v>
      </c>
    </row>
    <row r="899" spans="1:34">
      <c r="A899" s="7">
        <f t="shared" si="357"/>
        <v>44806</v>
      </c>
      <c r="B899" s="8">
        <f t="shared" ca="1" si="341"/>
        <v>33625088.022669293</v>
      </c>
      <c r="C899" s="144">
        <f t="shared" si="333"/>
        <v>0</v>
      </c>
      <c r="D899" s="136"/>
      <c r="E899" s="136"/>
      <c r="F899" s="78">
        <f ca="1">IF(AD898&gt;1,S$2,T$2)</f>
        <v>0.6</v>
      </c>
      <c r="G899" s="29">
        <f t="shared" ca="1" si="334"/>
        <v>86881.316699019968</v>
      </c>
      <c r="H899" s="8">
        <f t="shared" ca="1" si="342"/>
        <v>616857.34856304177</v>
      </c>
      <c r="I899" s="8">
        <f t="shared" ca="1" si="343"/>
        <v>238738124.96095178</v>
      </c>
      <c r="J899" s="8">
        <f t="shared" ca="1" si="344"/>
        <v>4628.6437170974468</v>
      </c>
      <c r="K899" s="12">
        <f t="shared" ca="1" si="345"/>
        <v>0.74481425301058557</v>
      </c>
      <c r="L899" s="48"/>
      <c r="M899" s="38">
        <f ca="1">IF(AND(I$2&gt;0,R892&lt;F892-0.1),0,IF(AND(N899&gt;=L$10,I$2&gt;0),0,IF(OR(AND(N899&gt;=C$1,N899&lt;D$1),N899&gt;=E$1),0,1)))</f>
        <v>0</v>
      </c>
      <c r="N899" s="185">
        <f t="shared" si="356"/>
        <v>44806</v>
      </c>
      <c r="O899" s="11">
        <f t="shared" ca="1" si="335"/>
        <v>0.70217095576750521</v>
      </c>
      <c r="P899" s="11" t="str">
        <f t="shared" si="336"/>
        <v/>
      </c>
      <c r="Q899" s="11">
        <f t="shared" ca="1" si="346"/>
        <v>1</v>
      </c>
      <c r="R899" s="32">
        <f t="shared" ca="1" si="347"/>
        <v>7.4267611289540272E-4</v>
      </c>
      <c r="S899" s="32">
        <v>4.9142620845107345E-4</v>
      </c>
      <c r="T899" s="32">
        <f t="shared" ca="1" si="337"/>
        <v>1.814286319303064E-3</v>
      </c>
      <c r="U899" s="32">
        <f t="shared" si="338"/>
        <v>0.14084507042253522</v>
      </c>
      <c r="V899" s="32">
        <f t="shared" si="348"/>
        <v>1</v>
      </c>
      <c r="W899" s="8">
        <f t="shared" ca="1" si="339"/>
        <v>33477.499218282304</v>
      </c>
      <c r="X899" s="8">
        <f t="shared" ca="1" si="351"/>
        <v>238154745.11160699</v>
      </c>
      <c r="Y899" s="22">
        <f t="shared" ca="1" si="340"/>
        <v>0.29782904423249479</v>
      </c>
      <c r="Z899" s="8">
        <f t="shared" ca="1" si="349"/>
        <v>616857.34856304177</v>
      </c>
      <c r="AA899" s="12">
        <f t="shared" ca="1" si="350"/>
        <v>1.1428281613311717</v>
      </c>
      <c r="AB899" s="158">
        <f t="shared" si="352"/>
        <v>368500</v>
      </c>
      <c r="AC899" s="160">
        <f t="shared" si="353"/>
        <v>3.1500000000004953E-3</v>
      </c>
      <c r="AD899" s="162">
        <f t="shared" ca="1" si="354"/>
        <v>0.74493524375727871</v>
      </c>
      <c r="AE899" s="162">
        <f t="shared" ca="1" si="355"/>
        <v>0.69159025513023908</v>
      </c>
      <c r="AF899" s="85">
        <v>5.8388049688221349E-4</v>
      </c>
      <c r="AG899" s="85">
        <v>8.1604888529609298E-3</v>
      </c>
      <c r="AH899" s="85">
        <v>6.1094317051371564E-4</v>
      </c>
    </row>
    <row r="900" spans="1:34">
      <c r="A900" s="7"/>
      <c r="B900" s="8"/>
      <c r="C900" s="80"/>
      <c r="D900" s="9"/>
      <c r="E900" s="9"/>
      <c r="F900" s="78"/>
      <c r="G900" s="29"/>
      <c r="H900" s="8"/>
      <c r="I900" s="8"/>
      <c r="J900" s="8"/>
      <c r="K900" s="12"/>
      <c r="L900" s="18"/>
      <c r="M900" s="38"/>
      <c r="N900" s="18"/>
      <c r="O900" s="11"/>
      <c r="P900" s="11"/>
      <c r="Q900" s="11"/>
      <c r="R900" s="32"/>
      <c r="S900" s="32"/>
      <c r="T900" s="32"/>
      <c r="U900" s="32"/>
      <c r="V900" s="32"/>
      <c r="W900" s="20"/>
      <c r="X900" s="20"/>
      <c r="Y900" s="22"/>
      <c r="Z900" s="52"/>
      <c r="AA900" s="12"/>
      <c r="AB900" s="12"/>
      <c r="AC900" s="12"/>
      <c r="AD900" s="12"/>
      <c r="AE900" s="12"/>
    </row>
    <row r="901" spans="1:34">
      <c r="A901" s="7"/>
      <c r="B901" s="8"/>
      <c r="C901" s="80"/>
      <c r="D901" s="9"/>
      <c r="E901" s="9"/>
      <c r="F901" s="78"/>
      <c r="G901" s="29"/>
      <c r="H901" s="8"/>
      <c r="I901" s="8"/>
      <c r="J901" s="8"/>
      <c r="K901" s="12"/>
      <c r="L901" s="18"/>
      <c r="M901" s="38"/>
      <c r="N901" s="18"/>
      <c r="O901" s="11"/>
      <c r="P901" s="11"/>
      <c r="Q901" s="11"/>
      <c r="R901" s="32"/>
      <c r="S901" s="32"/>
      <c r="T901" s="32"/>
      <c r="U901" s="32"/>
      <c r="V901" s="32"/>
      <c r="W901" s="20"/>
      <c r="X901" s="20"/>
      <c r="Y901" s="22"/>
      <c r="Z901" s="52"/>
      <c r="AA901" s="12"/>
      <c r="AB901" s="12"/>
      <c r="AC901" s="12"/>
      <c r="AD901" s="12"/>
      <c r="AE901" s="12"/>
    </row>
    <row r="902" spans="1:34">
      <c r="A902" s="7"/>
      <c r="B902" s="8"/>
      <c r="C902" s="80"/>
      <c r="D902" s="9"/>
      <c r="E902" s="9"/>
      <c r="F902" s="78"/>
      <c r="G902" s="29"/>
      <c r="H902" s="8"/>
      <c r="I902" s="8"/>
      <c r="J902" s="8"/>
      <c r="K902" s="12"/>
      <c r="L902" s="18"/>
      <c r="M902" s="38"/>
      <c r="N902" s="18"/>
      <c r="O902" s="11"/>
      <c r="P902" s="11"/>
      <c r="Q902" s="11"/>
      <c r="R902" s="32"/>
      <c r="S902" s="32"/>
      <c r="T902" s="32"/>
      <c r="U902" s="32"/>
      <c r="V902" s="32"/>
      <c r="W902" s="20"/>
      <c r="X902" s="20"/>
      <c r="Y902" s="22"/>
      <c r="Z902" s="52"/>
      <c r="AA902" s="12"/>
      <c r="AB902" s="12"/>
      <c r="AC902" s="12"/>
      <c r="AD902" s="12"/>
      <c r="AE902" s="12"/>
    </row>
    <row r="903" spans="1:34">
      <c r="A903" s="7"/>
      <c r="B903" s="8"/>
      <c r="C903" s="80"/>
      <c r="D903" s="9"/>
      <c r="E903" s="9"/>
      <c r="F903" s="78"/>
      <c r="G903" s="29"/>
      <c r="H903" s="8"/>
      <c r="I903" s="8"/>
      <c r="J903" s="8"/>
      <c r="K903" s="12"/>
      <c r="L903" s="18"/>
      <c r="M903" s="38"/>
      <c r="N903" s="18"/>
      <c r="O903" s="11"/>
      <c r="P903" s="11"/>
      <c r="Q903" s="11"/>
      <c r="R903" s="32"/>
      <c r="S903" s="32"/>
      <c r="T903" s="32"/>
      <c r="U903" s="32"/>
      <c r="V903" s="32"/>
      <c r="W903" s="20"/>
      <c r="X903" s="20"/>
      <c r="Y903" s="22"/>
      <c r="Z903" s="52"/>
      <c r="AA903" s="12"/>
      <c r="AB903" s="12"/>
      <c r="AC903" s="12"/>
      <c r="AD903" s="12"/>
      <c r="AE903" s="12"/>
    </row>
    <row r="904" spans="1:34">
      <c r="A904" s="7"/>
      <c r="B904" s="8"/>
      <c r="C904" s="80"/>
      <c r="D904" s="9"/>
      <c r="E904" s="9"/>
      <c r="F904" s="78"/>
      <c r="G904" s="29"/>
      <c r="H904" s="8"/>
      <c r="I904" s="8"/>
      <c r="J904" s="8"/>
      <c r="K904" s="12"/>
      <c r="L904" s="18"/>
      <c r="M904" s="38"/>
      <c r="N904" s="18"/>
      <c r="O904" s="11"/>
      <c r="P904" s="11"/>
      <c r="Q904" s="11"/>
      <c r="R904" s="32"/>
      <c r="S904" s="32"/>
      <c r="T904" s="32"/>
      <c r="U904" s="32"/>
      <c r="V904" s="32"/>
      <c r="W904" s="20"/>
      <c r="X904" s="20"/>
      <c r="Y904" s="22"/>
      <c r="Z904" s="52"/>
      <c r="AA904" s="12"/>
      <c r="AB904" s="12"/>
      <c r="AC904" s="12"/>
      <c r="AD904" s="12"/>
      <c r="AE904" s="12"/>
    </row>
    <row r="905" spans="1:34">
      <c r="A905" s="7"/>
      <c r="B905" s="8"/>
      <c r="C905" s="80"/>
      <c r="D905" s="9"/>
      <c r="E905" s="9"/>
      <c r="F905" s="78"/>
      <c r="G905" s="29"/>
      <c r="H905" s="8"/>
      <c r="I905" s="8"/>
      <c r="J905" s="8"/>
      <c r="K905" s="12"/>
      <c r="L905" s="18"/>
      <c r="M905" s="38"/>
      <c r="N905" s="18"/>
      <c r="O905" s="11"/>
      <c r="P905" s="11"/>
      <c r="Q905" s="11"/>
      <c r="R905" s="32"/>
      <c r="S905" s="32"/>
      <c r="T905" s="32"/>
      <c r="U905" s="32"/>
      <c r="V905" s="32"/>
      <c r="W905" s="20"/>
      <c r="X905" s="20"/>
      <c r="Y905" s="22"/>
      <c r="Z905" s="52"/>
      <c r="AA905" s="12"/>
      <c r="AB905" s="12"/>
      <c r="AC905" s="12"/>
      <c r="AD905" s="12"/>
      <c r="AE905" s="12"/>
    </row>
    <row r="906" spans="1:34">
      <c r="A906" s="7"/>
      <c r="B906" s="8"/>
      <c r="C906" s="80"/>
      <c r="D906" s="9"/>
      <c r="E906" s="9"/>
      <c r="F906" s="78"/>
      <c r="G906" s="29"/>
      <c r="H906" s="8"/>
      <c r="I906" s="8"/>
      <c r="J906" s="8"/>
      <c r="K906" s="12"/>
      <c r="L906" s="18"/>
      <c r="M906" s="38"/>
      <c r="N906" s="18"/>
      <c r="O906" s="11"/>
      <c r="P906" s="11"/>
      <c r="Q906" s="11"/>
      <c r="R906" s="32"/>
      <c r="S906" s="32"/>
      <c r="T906" s="32"/>
      <c r="U906" s="32"/>
      <c r="V906" s="32"/>
      <c r="W906" s="20"/>
      <c r="X906" s="20"/>
      <c r="Y906" s="22"/>
      <c r="Z906" s="52"/>
      <c r="AA906" s="12"/>
      <c r="AB906" s="12"/>
      <c r="AC906" s="12"/>
      <c r="AD906" s="12"/>
      <c r="AE906" s="12"/>
    </row>
    <row r="907" spans="1:34">
      <c r="A907" s="7"/>
      <c r="B907" s="8"/>
      <c r="C907" s="80"/>
      <c r="D907" s="9"/>
      <c r="E907" s="9"/>
      <c r="F907" s="78"/>
      <c r="G907" s="29"/>
      <c r="H907" s="8"/>
      <c r="I907" s="8"/>
      <c r="J907" s="8"/>
      <c r="K907" s="12"/>
      <c r="L907" s="18"/>
      <c r="M907" s="38"/>
      <c r="N907" s="18"/>
      <c r="O907" s="11"/>
      <c r="P907" s="11"/>
      <c r="Q907" s="11"/>
      <c r="R907" s="32"/>
      <c r="S907" s="32"/>
      <c r="T907" s="32"/>
      <c r="U907" s="32"/>
      <c r="V907" s="32"/>
      <c r="W907" s="20"/>
      <c r="X907" s="20"/>
      <c r="Y907" s="22"/>
      <c r="Z907" s="52"/>
      <c r="AA907" s="12"/>
      <c r="AB907" s="12"/>
      <c r="AC907" s="12"/>
      <c r="AD907" s="12"/>
      <c r="AE907" s="12"/>
    </row>
    <row r="908" spans="1:34">
      <c r="A908" s="7"/>
      <c r="B908" s="8"/>
      <c r="C908" s="80"/>
      <c r="D908" s="9"/>
      <c r="E908" s="9"/>
      <c r="F908" s="78"/>
      <c r="G908" s="29"/>
      <c r="H908" s="8"/>
      <c r="I908" s="8"/>
      <c r="J908" s="8"/>
      <c r="K908" s="12"/>
      <c r="L908" s="18"/>
      <c r="M908" s="38"/>
      <c r="N908" s="18"/>
      <c r="O908" s="11"/>
      <c r="P908" s="11"/>
      <c r="Q908" s="11"/>
      <c r="R908" s="32"/>
      <c r="S908" s="32"/>
      <c r="T908" s="32"/>
      <c r="U908" s="32"/>
      <c r="V908" s="32"/>
      <c r="W908" s="20"/>
      <c r="X908" s="20"/>
      <c r="Y908" s="22"/>
      <c r="Z908" s="52"/>
      <c r="AA908" s="12"/>
      <c r="AB908" s="12"/>
      <c r="AC908" s="12"/>
      <c r="AD908" s="12"/>
      <c r="AE908" s="12"/>
    </row>
    <row r="909" spans="1:34">
      <c r="A909" s="7"/>
      <c r="B909" s="8"/>
      <c r="C909" s="80"/>
      <c r="D909" s="9"/>
      <c r="E909" s="9"/>
      <c r="F909" s="78"/>
      <c r="G909" s="29"/>
      <c r="H909" s="8"/>
      <c r="I909" s="8"/>
      <c r="J909" s="8"/>
      <c r="K909" s="12"/>
      <c r="L909" s="18"/>
      <c r="M909" s="38"/>
      <c r="N909" s="18"/>
      <c r="O909" s="11"/>
      <c r="P909" s="11"/>
      <c r="Q909" s="11"/>
      <c r="R909" s="32"/>
      <c r="S909" s="32"/>
      <c r="T909" s="32"/>
      <c r="U909" s="32"/>
      <c r="V909" s="32"/>
      <c r="W909" s="20"/>
      <c r="X909" s="20"/>
      <c r="Y909" s="22"/>
      <c r="Z909" s="52"/>
      <c r="AA909" s="12"/>
      <c r="AB909" s="12"/>
      <c r="AC909" s="12"/>
      <c r="AD909" s="12"/>
      <c r="AE909" s="12"/>
    </row>
    <row r="910" spans="1:34">
      <c r="A910" s="7"/>
      <c r="B910" s="8"/>
      <c r="C910" s="80"/>
      <c r="D910" s="9"/>
      <c r="E910" s="9"/>
      <c r="F910" s="78"/>
      <c r="G910" s="29"/>
      <c r="H910" s="8"/>
      <c r="I910" s="8"/>
      <c r="J910" s="8"/>
      <c r="K910" s="12"/>
      <c r="L910" s="18"/>
      <c r="M910" s="38"/>
      <c r="N910" s="18"/>
      <c r="O910" s="11"/>
      <c r="P910" s="11"/>
      <c r="Q910" s="11"/>
      <c r="R910" s="32"/>
      <c r="S910" s="32"/>
      <c r="T910" s="32"/>
      <c r="U910" s="32"/>
      <c r="V910" s="32"/>
      <c r="W910" s="20"/>
      <c r="X910" s="20"/>
      <c r="Y910" s="22"/>
      <c r="Z910" s="52"/>
      <c r="AA910" s="12"/>
      <c r="AB910" s="12"/>
      <c r="AC910" s="12"/>
      <c r="AD910" s="12"/>
      <c r="AE910" s="12"/>
    </row>
    <row r="911" spans="1:34">
      <c r="A911" s="7"/>
      <c r="B911" s="8"/>
      <c r="C911" s="80"/>
      <c r="D911" s="9"/>
      <c r="E911" s="9"/>
      <c r="F911" s="78"/>
      <c r="G911" s="29"/>
      <c r="H911" s="8"/>
      <c r="I911" s="8"/>
      <c r="J911" s="8"/>
      <c r="K911" s="12"/>
      <c r="L911" s="18"/>
      <c r="M911" s="38"/>
      <c r="N911" s="18"/>
      <c r="O911" s="11"/>
      <c r="P911" s="11"/>
      <c r="Q911" s="11"/>
      <c r="R911" s="32"/>
      <c r="S911" s="32"/>
      <c r="T911" s="32"/>
      <c r="U911" s="32"/>
      <c r="V911" s="32"/>
      <c r="W911" s="20"/>
      <c r="X911" s="20"/>
      <c r="Y911" s="22"/>
      <c r="Z911" s="52"/>
      <c r="AA911" s="12"/>
      <c r="AB911" s="12"/>
      <c r="AC911" s="12"/>
      <c r="AD911" s="12"/>
      <c r="AE911" s="12"/>
    </row>
    <row r="912" spans="1:34">
      <c r="A912" s="7"/>
      <c r="B912" s="8"/>
      <c r="C912" s="80"/>
      <c r="D912" s="9"/>
      <c r="E912" s="9"/>
      <c r="F912" s="78"/>
      <c r="G912" s="29"/>
      <c r="H912" s="8"/>
      <c r="I912" s="8"/>
      <c r="J912" s="8"/>
      <c r="K912" s="12"/>
      <c r="L912" s="18"/>
      <c r="M912" s="38"/>
      <c r="N912" s="18"/>
      <c r="O912" s="11"/>
      <c r="P912" s="11"/>
      <c r="Q912" s="11"/>
      <c r="R912" s="32"/>
      <c r="S912" s="32"/>
      <c r="T912" s="32"/>
      <c r="U912" s="32"/>
      <c r="V912" s="32"/>
      <c r="W912" s="20"/>
      <c r="X912" s="20"/>
      <c r="Y912" s="22"/>
      <c r="Z912" s="52"/>
      <c r="AA912" s="12"/>
      <c r="AB912" s="12"/>
      <c r="AC912" s="12"/>
      <c r="AD912" s="12"/>
      <c r="AE912" s="12"/>
    </row>
    <row r="913" spans="1:31">
      <c r="A913" s="7"/>
      <c r="B913" s="8"/>
      <c r="C913" s="80"/>
      <c r="D913" s="9"/>
      <c r="E913" s="9"/>
      <c r="F913" s="78"/>
      <c r="G913" s="29"/>
      <c r="H913" s="8"/>
      <c r="I913" s="8"/>
      <c r="J913" s="8"/>
      <c r="K913" s="12"/>
      <c r="L913" s="18"/>
      <c r="M913" s="38"/>
      <c r="N913" s="18"/>
      <c r="O913" s="11"/>
      <c r="P913" s="11"/>
      <c r="Q913" s="11"/>
      <c r="R913" s="32"/>
      <c r="S913" s="32"/>
      <c r="T913" s="32"/>
      <c r="U913" s="32"/>
      <c r="V913" s="32"/>
      <c r="W913" s="20"/>
      <c r="X913" s="20"/>
      <c r="Y913" s="22"/>
      <c r="Z913" s="52"/>
      <c r="AA913" s="12"/>
      <c r="AB913" s="12"/>
      <c r="AC913" s="12"/>
      <c r="AD913" s="12"/>
      <c r="AE913" s="12"/>
    </row>
    <row r="914" spans="1:31">
      <c r="A914" s="7"/>
      <c r="B914" s="8"/>
      <c r="C914" s="80"/>
      <c r="D914" s="9"/>
      <c r="E914" s="9"/>
      <c r="F914" s="78"/>
      <c r="G914" s="29"/>
      <c r="H914" s="8"/>
      <c r="I914" s="8"/>
      <c r="J914" s="8"/>
      <c r="K914" s="12"/>
      <c r="L914" s="18"/>
      <c r="M914" s="38"/>
      <c r="N914" s="18"/>
      <c r="O914" s="11"/>
      <c r="P914" s="11"/>
      <c r="Q914" s="11"/>
      <c r="R914" s="32"/>
      <c r="S914" s="32"/>
      <c r="T914" s="32"/>
      <c r="U914" s="32"/>
      <c r="V914" s="32"/>
      <c r="W914" s="20"/>
      <c r="X914" s="20"/>
      <c r="Y914" s="22"/>
      <c r="Z914" s="52"/>
      <c r="AA914" s="12"/>
      <c r="AB914" s="12"/>
      <c r="AC914" s="12"/>
      <c r="AD914" s="12"/>
      <c r="AE914" s="12"/>
    </row>
    <row r="915" spans="1:31">
      <c r="A915" s="7"/>
      <c r="B915" s="8"/>
      <c r="C915" s="80"/>
      <c r="D915" s="9"/>
      <c r="E915" s="9"/>
      <c r="F915" s="78"/>
      <c r="G915" s="29"/>
      <c r="H915" s="8"/>
      <c r="I915" s="8"/>
      <c r="J915" s="8"/>
      <c r="K915" s="12"/>
      <c r="L915" s="18"/>
      <c r="M915" s="38"/>
      <c r="N915" s="18"/>
      <c r="O915" s="11"/>
      <c r="P915" s="11"/>
      <c r="Q915" s="11"/>
      <c r="R915" s="32"/>
      <c r="S915" s="32"/>
      <c r="T915" s="32"/>
      <c r="U915" s="32"/>
      <c r="V915" s="32"/>
      <c r="W915" s="20"/>
      <c r="X915" s="20"/>
      <c r="Y915" s="22"/>
      <c r="Z915" s="52"/>
      <c r="AA915" s="12"/>
      <c r="AB915" s="12"/>
      <c r="AC915" s="12"/>
      <c r="AD915" s="12"/>
      <c r="AE915" s="12"/>
    </row>
    <row r="916" spans="1:31">
      <c r="A916" s="7"/>
      <c r="B916" s="8"/>
      <c r="C916" s="80"/>
      <c r="D916" s="9"/>
      <c r="E916" s="9"/>
      <c r="F916" s="78"/>
      <c r="G916" s="29"/>
      <c r="H916" s="8"/>
      <c r="I916" s="8"/>
      <c r="J916" s="8"/>
      <c r="K916" s="12"/>
      <c r="L916" s="18"/>
      <c r="M916" s="38"/>
      <c r="N916" s="18"/>
      <c r="O916" s="11"/>
      <c r="P916" s="11"/>
      <c r="Q916" s="11"/>
      <c r="R916" s="32"/>
      <c r="S916" s="32"/>
      <c r="T916" s="32"/>
      <c r="U916" s="32"/>
      <c r="V916" s="32"/>
      <c r="W916" s="20"/>
      <c r="X916" s="20"/>
      <c r="Y916" s="22"/>
      <c r="Z916" s="52"/>
      <c r="AA916" s="12"/>
      <c r="AB916" s="12"/>
      <c r="AC916" s="12"/>
      <c r="AD916" s="12"/>
      <c r="AE916" s="12"/>
    </row>
    <row r="917" spans="1:31">
      <c r="A917" s="7"/>
      <c r="B917" s="8"/>
      <c r="C917" s="80"/>
      <c r="D917" s="9"/>
      <c r="E917" s="9"/>
      <c r="F917" s="78"/>
      <c r="G917" s="29"/>
      <c r="H917" s="8"/>
      <c r="I917" s="8"/>
      <c r="J917" s="8"/>
      <c r="K917" s="12"/>
      <c r="L917" s="18"/>
      <c r="M917" s="38"/>
      <c r="N917" s="18"/>
      <c r="O917" s="11"/>
      <c r="P917" s="11"/>
      <c r="Q917" s="11"/>
      <c r="R917" s="32"/>
      <c r="S917" s="32"/>
      <c r="T917" s="32"/>
      <c r="U917" s="32"/>
      <c r="V917" s="32"/>
      <c r="W917" s="20"/>
      <c r="X917" s="20"/>
      <c r="Y917" s="22"/>
      <c r="Z917" s="52"/>
      <c r="AA917" s="12"/>
      <c r="AB917" s="12"/>
      <c r="AC917" s="12"/>
      <c r="AD917" s="12"/>
      <c r="AE917" s="12"/>
    </row>
    <row r="918" spans="1:31">
      <c r="A918" s="7"/>
      <c r="B918" s="8"/>
      <c r="C918" s="80"/>
      <c r="D918" s="9"/>
      <c r="E918" s="9"/>
      <c r="F918" s="78"/>
      <c r="G918" s="29"/>
      <c r="H918" s="8"/>
      <c r="I918" s="8"/>
      <c r="J918" s="8"/>
      <c r="K918" s="12"/>
      <c r="L918" s="18"/>
      <c r="M918" s="38"/>
      <c r="N918" s="18"/>
      <c r="O918" s="11"/>
      <c r="P918" s="11"/>
      <c r="Q918" s="11"/>
      <c r="R918" s="32"/>
      <c r="S918" s="32"/>
      <c r="T918" s="32"/>
      <c r="U918" s="32"/>
      <c r="V918" s="32"/>
      <c r="W918" s="20"/>
      <c r="X918" s="20"/>
      <c r="Y918" s="22"/>
      <c r="Z918" s="52"/>
      <c r="AA918" s="12"/>
      <c r="AB918" s="12"/>
      <c r="AC918" s="12"/>
      <c r="AD918" s="12"/>
      <c r="AE918" s="12"/>
    </row>
    <row r="919" spans="1:31">
      <c r="A919" s="7"/>
      <c r="B919" s="8"/>
      <c r="C919" s="80"/>
      <c r="D919" s="9"/>
      <c r="E919" s="9"/>
      <c r="F919" s="78"/>
      <c r="G919" s="29"/>
      <c r="H919" s="8"/>
      <c r="I919" s="8"/>
      <c r="J919" s="8"/>
      <c r="K919" s="12"/>
      <c r="L919" s="18"/>
      <c r="M919" s="38"/>
      <c r="N919" s="18"/>
      <c r="O919" s="11"/>
      <c r="P919" s="11"/>
      <c r="Q919" s="11"/>
      <c r="R919" s="32"/>
      <c r="S919" s="32"/>
      <c r="T919" s="32"/>
      <c r="U919" s="32"/>
      <c r="V919" s="32"/>
      <c r="W919" s="20"/>
      <c r="X919" s="20"/>
      <c r="Y919" s="22"/>
      <c r="Z919" s="52"/>
      <c r="AA919" s="12"/>
      <c r="AB919" s="12"/>
      <c r="AC919" s="12"/>
      <c r="AD919" s="12"/>
      <c r="AE919" s="12"/>
    </row>
    <row r="920" spans="1:31">
      <c r="A920" s="7"/>
      <c r="B920" s="8"/>
      <c r="C920" s="80"/>
      <c r="D920" s="9"/>
      <c r="E920" s="9"/>
      <c r="F920" s="78"/>
      <c r="G920" s="29"/>
      <c r="H920" s="8"/>
      <c r="I920" s="8"/>
      <c r="J920" s="8"/>
      <c r="K920" s="12"/>
      <c r="L920" s="18"/>
      <c r="M920" s="38"/>
      <c r="N920" s="18"/>
      <c r="O920" s="11"/>
      <c r="P920" s="11"/>
      <c r="Q920" s="11"/>
      <c r="R920" s="32"/>
      <c r="S920" s="32"/>
      <c r="T920" s="32"/>
      <c r="U920" s="32"/>
      <c r="V920" s="32"/>
      <c r="W920" s="20"/>
      <c r="X920" s="20"/>
      <c r="Y920" s="22"/>
      <c r="Z920" s="52"/>
      <c r="AA920" s="12"/>
      <c r="AB920" s="12"/>
      <c r="AC920" s="12"/>
      <c r="AD920" s="12"/>
      <c r="AE920" s="12"/>
    </row>
    <row r="921" spans="1:31">
      <c r="A921" s="7"/>
      <c r="B921" s="8"/>
      <c r="C921" s="80"/>
      <c r="D921" s="9"/>
      <c r="E921" s="9"/>
      <c r="F921" s="78"/>
      <c r="G921" s="29"/>
      <c r="H921" s="8"/>
      <c r="I921" s="8"/>
      <c r="J921" s="8"/>
      <c r="K921" s="12"/>
      <c r="L921" s="18"/>
      <c r="M921" s="38"/>
      <c r="N921" s="18"/>
      <c r="O921" s="11"/>
      <c r="P921" s="11"/>
      <c r="Q921" s="11"/>
      <c r="R921" s="32"/>
      <c r="S921" s="32"/>
      <c r="T921" s="32"/>
      <c r="U921" s="32"/>
      <c r="V921" s="32"/>
      <c r="W921" s="20"/>
      <c r="X921" s="20"/>
      <c r="Y921" s="22"/>
      <c r="Z921" s="52"/>
      <c r="AA921" s="12"/>
      <c r="AB921" s="12"/>
      <c r="AC921" s="12"/>
      <c r="AD921" s="12"/>
      <c r="AE921" s="12"/>
    </row>
    <row r="922" spans="1:31">
      <c r="A922" s="7"/>
      <c r="B922" s="8"/>
      <c r="C922" s="80"/>
      <c r="D922" s="9"/>
      <c r="E922" s="9"/>
      <c r="F922" s="78"/>
      <c r="G922" s="29"/>
      <c r="H922" s="8"/>
      <c r="I922" s="8"/>
      <c r="J922" s="8"/>
      <c r="K922" s="12"/>
      <c r="L922" s="18"/>
      <c r="M922" s="38"/>
      <c r="N922" s="18"/>
      <c r="O922" s="11"/>
      <c r="P922" s="11"/>
      <c r="Q922" s="11"/>
      <c r="R922" s="32"/>
      <c r="S922" s="32"/>
      <c r="T922" s="32"/>
      <c r="U922" s="32"/>
      <c r="V922" s="32"/>
      <c r="W922" s="20"/>
      <c r="X922" s="20"/>
      <c r="Y922" s="22"/>
      <c r="Z922" s="52"/>
      <c r="AA922" s="12"/>
      <c r="AB922" s="12"/>
      <c r="AC922" s="12"/>
      <c r="AD922" s="12"/>
      <c r="AE922" s="12"/>
    </row>
    <row r="923" spans="1:31">
      <c r="A923" s="7"/>
      <c r="B923" s="8"/>
      <c r="C923" s="80"/>
      <c r="D923" s="9"/>
      <c r="E923" s="9"/>
      <c r="F923" s="77"/>
      <c r="G923" s="29"/>
      <c r="H923" s="8"/>
      <c r="I923" s="8"/>
      <c r="J923" s="8"/>
      <c r="K923" s="12"/>
      <c r="L923" s="18"/>
      <c r="M923" s="38"/>
      <c r="N923" s="18"/>
      <c r="O923" s="11"/>
      <c r="P923" s="11"/>
      <c r="Q923" s="11"/>
      <c r="R923" s="32"/>
      <c r="S923" s="32"/>
      <c r="T923" s="32"/>
      <c r="U923" s="32"/>
      <c r="V923" s="32"/>
      <c r="W923" s="20"/>
      <c r="X923" s="20"/>
      <c r="Y923" s="22"/>
      <c r="Z923" s="52"/>
      <c r="AA923" s="12"/>
      <c r="AB923" s="12"/>
      <c r="AC923" s="12"/>
      <c r="AD923" s="12"/>
      <c r="AE923" s="12"/>
    </row>
    <row r="924" spans="1:31">
      <c r="A924" s="7"/>
      <c r="B924" s="8"/>
      <c r="C924" s="80"/>
      <c r="D924" s="9"/>
      <c r="E924" s="9"/>
      <c r="F924" s="77"/>
      <c r="G924" s="29"/>
      <c r="H924" s="8"/>
      <c r="I924" s="8"/>
      <c r="J924" s="8"/>
      <c r="K924" s="12"/>
      <c r="L924" s="18"/>
      <c r="M924" s="38"/>
      <c r="N924" s="18"/>
      <c r="O924" s="11"/>
      <c r="P924" s="11"/>
      <c r="Q924" s="11"/>
      <c r="R924" s="32"/>
      <c r="S924" s="32"/>
      <c r="T924" s="32"/>
      <c r="U924" s="32"/>
      <c r="V924" s="32"/>
      <c r="W924" s="20"/>
      <c r="X924" s="20"/>
      <c r="Y924" s="22"/>
      <c r="Z924" s="52"/>
      <c r="AA924" s="12"/>
      <c r="AB924" s="12"/>
      <c r="AC924" s="12"/>
      <c r="AD924" s="12"/>
      <c r="AE924" s="12"/>
    </row>
    <row r="925" spans="1:31">
      <c r="A925" s="7"/>
      <c r="B925" s="8"/>
      <c r="C925" s="80"/>
      <c r="D925" s="9"/>
      <c r="E925" s="9"/>
      <c r="F925" s="77"/>
      <c r="G925" s="29"/>
      <c r="H925" s="8"/>
      <c r="I925" s="8"/>
      <c r="J925" s="8"/>
      <c r="K925" s="12"/>
      <c r="L925" s="18"/>
      <c r="M925" s="38"/>
      <c r="N925" s="18"/>
      <c r="O925" s="11"/>
      <c r="P925" s="11"/>
      <c r="Q925" s="11"/>
      <c r="R925" s="32"/>
      <c r="S925" s="32"/>
      <c r="T925" s="32"/>
      <c r="U925" s="32"/>
      <c r="V925" s="32"/>
      <c r="W925" s="20"/>
      <c r="X925" s="20"/>
      <c r="Y925" s="22"/>
      <c r="Z925" s="52"/>
      <c r="AA925" s="12"/>
      <c r="AB925" s="12"/>
      <c r="AC925" s="12"/>
      <c r="AD925" s="12"/>
      <c r="AE925" s="12"/>
    </row>
    <row r="926" spans="1:31">
      <c r="A926" s="7"/>
      <c r="B926" s="8"/>
      <c r="C926" s="80"/>
      <c r="D926" s="9"/>
      <c r="E926" s="9"/>
      <c r="F926" s="77"/>
      <c r="G926" s="29"/>
      <c r="H926" s="8"/>
      <c r="I926" s="8"/>
      <c r="J926" s="8"/>
      <c r="K926" s="12"/>
      <c r="L926" s="18"/>
      <c r="M926" s="38"/>
      <c r="N926" s="18"/>
      <c r="O926" s="11"/>
      <c r="P926" s="11"/>
      <c r="Q926" s="11"/>
      <c r="R926" s="32"/>
      <c r="S926" s="32"/>
      <c r="T926" s="32"/>
      <c r="U926" s="32"/>
      <c r="V926" s="32"/>
      <c r="W926" s="20"/>
      <c r="X926" s="20"/>
      <c r="Y926" s="22"/>
      <c r="Z926" s="52"/>
      <c r="AA926" s="12"/>
      <c r="AB926" s="12"/>
      <c r="AC926" s="12"/>
      <c r="AD926" s="12"/>
      <c r="AE926" s="12"/>
    </row>
    <row r="927" spans="1:31">
      <c r="A927" s="7"/>
      <c r="B927" s="8"/>
      <c r="C927" s="80"/>
      <c r="D927" s="9"/>
      <c r="E927" s="9"/>
      <c r="F927" s="77"/>
      <c r="G927" s="29"/>
      <c r="H927" s="8"/>
      <c r="I927" s="8"/>
      <c r="J927" s="8"/>
      <c r="K927" s="12"/>
      <c r="L927" s="18"/>
      <c r="M927" s="38"/>
      <c r="N927" s="18"/>
      <c r="O927" s="11"/>
      <c r="P927" s="11"/>
      <c r="Q927" s="11"/>
      <c r="R927" s="32"/>
      <c r="S927" s="32"/>
      <c r="T927" s="32"/>
      <c r="U927" s="32"/>
      <c r="V927" s="32"/>
      <c r="W927" s="20"/>
      <c r="X927" s="20"/>
      <c r="Y927" s="22"/>
      <c r="Z927" s="52"/>
      <c r="AA927" s="12"/>
      <c r="AB927" s="12"/>
      <c r="AC927" s="12"/>
      <c r="AD927" s="12"/>
      <c r="AE927" s="12"/>
    </row>
    <row r="928" spans="1:31">
      <c r="A928" s="7"/>
      <c r="B928" s="8"/>
      <c r="C928" s="80"/>
      <c r="D928" s="9"/>
      <c r="E928" s="9"/>
      <c r="F928" s="77"/>
      <c r="G928" s="29"/>
      <c r="H928" s="8"/>
      <c r="I928" s="8"/>
      <c r="J928" s="8"/>
      <c r="K928" s="12"/>
      <c r="L928" s="18"/>
      <c r="M928" s="38"/>
      <c r="N928" s="18"/>
      <c r="O928" s="11"/>
      <c r="P928" s="11"/>
      <c r="Q928" s="11"/>
      <c r="R928" s="32"/>
      <c r="S928" s="32"/>
      <c r="T928" s="32"/>
      <c r="U928" s="32"/>
      <c r="V928" s="32"/>
      <c r="W928" s="20"/>
      <c r="X928" s="20"/>
      <c r="Y928" s="22"/>
      <c r="Z928" s="52"/>
      <c r="AA928" s="12"/>
      <c r="AB928" s="12"/>
      <c r="AC928" s="12"/>
      <c r="AD928" s="12"/>
      <c r="AE928" s="12"/>
    </row>
    <row r="929" spans="1:31">
      <c r="A929" s="7"/>
      <c r="B929" s="8"/>
      <c r="C929" s="80"/>
      <c r="D929" s="9"/>
      <c r="E929" s="9"/>
      <c r="F929" s="77"/>
      <c r="G929" s="29"/>
      <c r="H929" s="8"/>
      <c r="I929" s="8"/>
      <c r="J929" s="8"/>
      <c r="K929" s="12"/>
      <c r="L929" s="18"/>
      <c r="M929" s="38"/>
      <c r="N929" s="18"/>
      <c r="O929" s="11"/>
      <c r="P929" s="11"/>
      <c r="Q929" s="11"/>
      <c r="R929" s="32"/>
      <c r="S929" s="32"/>
      <c r="T929" s="32"/>
      <c r="U929" s="32"/>
      <c r="V929" s="32"/>
      <c r="W929" s="20"/>
      <c r="X929" s="20"/>
      <c r="Y929" s="22"/>
      <c r="Z929" s="52"/>
      <c r="AA929" s="12"/>
      <c r="AB929" s="12"/>
      <c r="AC929" s="12"/>
      <c r="AD929" s="12"/>
      <c r="AE929" s="12"/>
    </row>
    <row r="930" spans="1:31">
      <c r="A930" s="7"/>
      <c r="B930" s="8"/>
      <c r="C930" s="80"/>
      <c r="D930" s="9"/>
      <c r="E930" s="9"/>
      <c r="F930" s="77"/>
      <c r="G930" s="29"/>
      <c r="H930" s="8"/>
      <c r="I930" s="8"/>
      <c r="J930" s="8"/>
      <c r="K930" s="12"/>
      <c r="L930" s="18"/>
      <c r="M930" s="38"/>
      <c r="N930" s="18"/>
      <c r="O930" s="11"/>
      <c r="P930" s="11"/>
      <c r="Q930" s="11"/>
      <c r="R930" s="32"/>
      <c r="S930" s="32"/>
      <c r="T930" s="32"/>
      <c r="U930" s="32"/>
      <c r="V930" s="32"/>
      <c r="W930" s="20"/>
      <c r="X930" s="20"/>
      <c r="Y930" s="22"/>
      <c r="Z930" s="52"/>
      <c r="AA930" s="12"/>
      <c r="AB930" s="12"/>
      <c r="AC930" s="12"/>
      <c r="AD930" s="12"/>
      <c r="AE930" s="12"/>
    </row>
    <row r="931" spans="1:31">
      <c r="A931" s="7"/>
      <c r="B931" s="8"/>
      <c r="C931" s="80"/>
      <c r="D931" s="9"/>
      <c r="E931" s="9"/>
      <c r="F931" s="77"/>
      <c r="G931" s="29"/>
      <c r="H931" s="8"/>
      <c r="I931" s="8"/>
      <c r="J931" s="8"/>
      <c r="K931" s="12"/>
      <c r="L931" s="18"/>
      <c r="M931" s="38"/>
      <c r="N931" s="18"/>
      <c r="O931" s="11"/>
      <c r="P931" s="11"/>
      <c r="Q931" s="11"/>
      <c r="R931" s="32"/>
      <c r="S931" s="32"/>
      <c r="T931" s="32"/>
      <c r="U931" s="32"/>
      <c r="V931" s="32"/>
      <c r="W931" s="20"/>
      <c r="X931" s="20"/>
      <c r="Y931" s="22"/>
      <c r="Z931" s="52"/>
      <c r="AA931" s="12"/>
      <c r="AB931" s="12"/>
      <c r="AC931" s="12"/>
      <c r="AD931" s="12"/>
      <c r="AE931" s="12"/>
    </row>
    <row r="932" spans="1:31">
      <c r="A932" s="7"/>
      <c r="B932" s="8"/>
      <c r="C932" s="80"/>
      <c r="D932" s="9"/>
      <c r="E932" s="9"/>
      <c r="F932" s="77"/>
      <c r="G932" s="29"/>
      <c r="H932" s="8"/>
      <c r="I932" s="8"/>
      <c r="J932" s="8"/>
      <c r="K932" s="12"/>
      <c r="L932" s="18"/>
      <c r="M932" s="38"/>
      <c r="N932" s="18"/>
      <c r="O932" s="11"/>
      <c r="P932" s="11"/>
      <c r="Q932" s="11"/>
      <c r="R932" s="32"/>
      <c r="S932" s="32"/>
      <c r="T932" s="32"/>
      <c r="U932" s="32"/>
      <c r="V932" s="32"/>
      <c r="W932" s="20"/>
      <c r="X932" s="20"/>
      <c r="Y932" s="22"/>
      <c r="Z932" s="52"/>
      <c r="AA932" s="12"/>
      <c r="AB932" s="12"/>
      <c r="AC932" s="12"/>
      <c r="AD932" s="12"/>
      <c r="AE932" s="12"/>
    </row>
    <row r="933" spans="1:31">
      <c r="A933" s="7"/>
      <c r="B933" s="8"/>
      <c r="C933" s="80"/>
      <c r="D933" s="9"/>
      <c r="E933" s="9"/>
      <c r="F933" s="77"/>
      <c r="G933" s="29"/>
      <c r="H933" s="8"/>
      <c r="I933" s="8"/>
      <c r="J933" s="8"/>
      <c r="K933" s="12"/>
      <c r="L933" s="18"/>
      <c r="M933" s="38"/>
      <c r="N933" s="18"/>
      <c r="O933" s="11"/>
      <c r="P933" s="11"/>
      <c r="Q933" s="11"/>
      <c r="R933" s="32"/>
      <c r="S933" s="32"/>
      <c r="T933" s="32"/>
      <c r="U933" s="32"/>
      <c r="V933" s="32"/>
      <c r="W933" s="20"/>
      <c r="X933" s="20"/>
      <c r="Y933" s="22"/>
      <c r="Z933" s="52"/>
      <c r="AA933" s="12"/>
      <c r="AB933" s="12"/>
      <c r="AC933" s="12"/>
      <c r="AD933" s="12"/>
      <c r="AE933" s="12"/>
    </row>
    <row r="934" spans="1:31">
      <c r="A934" s="7"/>
      <c r="B934" s="8"/>
      <c r="C934" s="80"/>
      <c r="D934" s="9"/>
      <c r="E934" s="9"/>
      <c r="F934" s="77"/>
      <c r="G934" s="29"/>
      <c r="H934" s="8"/>
      <c r="I934" s="8"/>
      <c r="J934" s="8"/>
      <c r="K934" s="12"/>
      <c r="L934" s="18"/>
      <c r="M934" s="38"/>
      <c r="N934" s="18"/>
      <c r="O934" s="11"/>
      <c r="P934" s="11"/>
      <c r="Q934" s="11"/>
      <c r="R934" s="32"/>
      <c r="S934" s="32"/>
      <c r="T934" s="32"/>
      <c r="U934" s="32"/>
      <c r="V934" s="32"/>
      <c r="W934" s="20"/>
      <c r="X934" s="20"/>
      <c r="Y934" s="22"/>
      <c r="Z934" s="52"/>
      <c r="AA934" s="12"/>
      <c r="AB934" s="12"/>
      <c r="AC934" s="12"/>
      <c r="AD934" s="12"/>
      <c r="AE934" s="12"/>
    </row>
    <row r="935" spans="1:31">
      <c r="A935" s="7"/>
      <c r="B935" s="8"/>
      <c r="C935" s="80"/>
      <c r="D935" s="9"/>
      <c r="E935" s="9"/>
      <c r="F935" s="77"/>
      <c r="G935" s="29"/>
      <c r="H935" s="8"/>
      <c r="I935" s="8"/>
      <c r="J935" s="8"/>
      <c r="K935" s="12"/>
      <c r="L935" s="18"/>
      <c r="M935" s="38"/>
      <c r="N935" s="18"/>
      <c r="O935" s="11"/>
      <c r="P935" s="11"/>
      <c r="Q935" s="11"/>
      <c r="R935" s="32"/>
      <c r="S935" s="32"/>
      <c r="T935" s="32"/>
      <c r="U935" s="32"/>
      <c r="V935" s="32"/>
      <c r="W935" s="20"/>
      <c r="X935" s="20"/>
      <c r="Y935" s="22"/>
      <c r="Z935" s="52"/>
      <c r="AA935" s="12"/>
      <c r="AB935" s="12"/>
      <c r="AC935" s="12"/>
      <c r="AD935" s="12"/>
      <c r="AE935" s="12"/>
    </row>
    <row r="936" spans="1:31">
      <c r="A936" s="7"/>
      <c r="B936" s="8"/>
      <c r="C936" s="80"/>
      <c r="D936" s="9"/>
      <c r="E936" s="9"/>
      <c r="F936" s="77"/>
      <c r="G936" s="29"/>
      <c r="H936" s="8"/>
      <c r="I936" s="8"/>
      <c r="J936" s="8"/>
      <c r="K936" s="12"/>
      <c r="L936" s="18"/>
      <c r="M936" s="38"/>
      <c r="N936" s="18"/>
      <c r="O936" s="11"/>
      <c r="P936" s="11"/>
      <c r="Q936" s="11"/>
      <c r="R936" s="32"/>
      <c r="S936" s="32"/>
      <c r="T936" s="32"/>
      <c r="U936" s="32"/>
      <c r="V936" s="32"/>
      <c r="W936" s="20"/>
      <c r="X936" s="20"/>
      <c r="Y936" s="22"/>
      <c r="Z936" s="52"/>
      <c r="AA936" s="12"/>
      <c r="AB936" s="12"/>
      <c r="AC936" s="12"/>
      <c r="AD936" s="12"/>
      <c r="AE936" s="12"/>
    </row>
    <row r="937" spans="1:31">
      <c r="A937" s="7"/>
      <c r="B937" s="8"/>
      <c r="C937" s="80"/>
      <c r="D937" s="9"/>
      <c r="E937" s="9"/>
      <c r="F937" s="77"/>
      <c r="G937" s="29"/>
      <c r="H937" s="8"/>
      <c r="I937" s="8"/>
      <c r="J937" s="8"/>
      <c r="K937" s="12"/>
      <c r="L937" s="18"/>
      <c r="M937" s="38"/>
      <c r="N937" s="18"/>
      <c r="O937" s="11"/>
      <c r="P937" s="11"/>
      <c r="Q937" s="11"/>
      <c r="R937" s="32"/>
      <c r="S937" s="32"/>
      <c r="T937" s="32"/>
      <c r="U937" s="32"/>
      <c r="V937" s="32"/>
      <c r="W937" s="20"/>
      <c r="X937" s="20"/>
      <c r="Y937" s="22"/>
      <c r="Z937" s="52"/>
      <c r="AA937" s="12"/>
      <c r="AB937" s="12"/>
      <c r="AC937" s="12"/>
      <c r="AD937" s="12"/>
      <c r="AE937" s="12"/>
    </row>
    <row r="938" spans="1:31">
      <c r="A938" s="7"/>
      <c r="B938" s="8"/>
      <c r="C938" s="80"/>
      <c r="D938" s="9"/>
      <c r="E938" s="9"/>
      <c r="F938" s="77"/>
      <c r="G938" s="29"/>
      <c r="H938" s="8"/>
      <c r="I938" s="8"/>
      <c r="J938" s="8"/>
      <c r="K938" s="12"/>
      <c r="L938" s="18"/>
      <c r="M938" s="38"/>
      <c r="N938" s="18"/>
      <c r="O938" s="11"/>
      <c r="P938" s="11"/>
      <c r="Q938" s="11"/>
      <c r="R938" s="32"/>
      <c r="S938" s="32"/>
      <c r="T938" s="32"/>
      <c r="U938" s="32"/>
      <c r="V938" s="32"/>
      <c r="W938" s="20"/>
      <c r="X938" s="20"/>
      <c r="Y938" s="22"/>
      <c r="Z938" s="52"/>
      <c r="AA938" s="12"/>
      <c r="AB938" s="12"/>
      <c r="AC938" s="12"/>
      <c r="AD938" s="12"/>
      <c r="AE938" s="12"/>
    </row>
    <row r="939" spans="1:31">
      <c r="A939" s="7"/>
      <c r="B939" s="8"/>
      <c r="C939" s="80"/>
      <c r="D939" s="9"/>
      <c r="E939" s="9"/>
      <c r="F939" s="77"/>
      <c r="G939" s="29"/>
      <c r="H939" s="8"/>
      <c r="I939" s="8"/>
      <c r="J939" s="8"/>
      <c r="K939" s="12"/>
      <c r="L939" s="18"/>
      <c r="M939" s="38"/>
      <c r="N939" s="18"/>
      <c r="O939" s="11"/>
      <c r="P939" s="11"/>
      <c r="Q939" s="11"/>
      <c r="R939" s="32"/>
      <c r="S939" s="32"/>
      <c r="T939" s="32"/>
      <c r="U939" s="32"/>
      <c r="V939" s="32"/>
      <c r="W939" s="20"/>
      <c r="X939" s="20"/>
      <c r="Y939" s="22"/>
      <c r="Z939" s="52"/>
      <c r="AA939" s="12"/>
      <c r="AB939" s="12"/>
      <c r="AC939" s="12"/>
      <c r="AD939" s="12"/>
      <c r="AE939" s="12"/>
    </row>
    <row r="940" spans="1:31">
      <c r="A940" s="7"/>
      <c r="B940" s="8"/>
      <c r="C940" s="80"/>
      <c r="D940" s="9"/>
      <c r="E940" s="9"/>
      <c r="F940" s="77"/>
      <c r="G940" s="29"/>
      <c r="H940" s="8"/>
      <c r="I940" s="8"/>
      <c r="J940" s="8"/>
      <c r="K940" s="12"/>
      <c r="L940" s="18"/>
      <c r="M940" s="38"/>
      <c r="N940" s="18"/>
      <c r="O940" s="11"/>
      <c r="P940" s="11"/>
      <c r="Q940" s="11"/>
      <c r="R940" s="32"/>
      <c r="S940" s="32"/>
      <c r="T940" s="32"/>
      <c r="U940" s="32"/>
      <c r="V940" s="32"/>
      <c r="W940" s="20"/>
      <c r="X940" s="20"/>
      <c r="Y940" s="22"/>
      <c r="Z940" s="52"/>
      <c r="AA940" s="12"/>
      <c r="AB940" s="12"/>
      <c r="AC940" s="12"/>
      <c r="AD940" s="12"/>
      <c r="AE940" s="12"/>
    </row>
    <row r="941" spans="1:31">
      <c r="A941" s="7"/>
      <c r="B941" s="8"/>
      <c r="C941" s="80"/>
      <c r="D941" s="9"/>
      <c r="E941" s="9"/>
      <c r="F941" s="77"/>
      <c r="G941" s="29"/>
      <c r="H941" s="8"/>
      <c r="I941" s="8"/>
      <c r="J941" s="8"/>
      <c r="K941" s="12"/>
      <c r="L941" s="18"/>
      <c r="M941" s="38"/>
      <c r="N941" s="18"/>
      <c r="O941" s="11"/>
      <c r="P941" s="11"/>
      <c r="Q941" s="11"/>
      <c r="R941" s="32"/>
      <c r="S941" s="32"/>
      <c r="T941" s="32"/>
      <c r="U941" s="32"/>
      <c r="V941" s="32"/>
      <c r="W941" s="20"/>
      <c r="X941" s="20"/>
      <c r="Y941" s="22"/>
      <c r="Z941" s="52"/>
      <c r="AA941" s="12"/>
      <c r="AB941" s="12"/>
      <c r="AC941" s="12"/>
      <c r="AD941" s="12"/>
      <c r="AE941" s="12"/>
    </row>
    <row r="942" spans="1:31">
      <c r="A942" s="7"/>
      <c r="B942" s="8"/>
      <c r="C942" s="80"/>
      <c r="D942" s="9"/>
      <c r="E942" s="9"/>
      <c r="F942" s="77"/>
      <c r="G942" s="29"/>
      <c r="H942" s="8"/>
      <c r="I942" s="8"/>
      <c r="J942" s="8"/>
      <c r="K942" s="12"/>
      <c r="L942" s="18"/>
      <c r="M942" s="38"/>
      <c r="N942" s="18"/>
      <c r="O942" s="11"/>
      <c r="P942" s="11"/>
      <c r="Q942" s="11"/>
      <c r="R942" s="32"/>
      <c r="S942" s="32"/>
      <c r="T942" s="32"/>
      <c r="U942" s="32"/>
      <c r="V942" s="32"/>
      <c r="W942" s="20"/>
      <c r="X942" s="20"/>
      <c r="Y942" s="22"/>
      <c r="Z942" s="52"/>
      <c r="AA942" s="12"/>
      <c r="AB942" s="12"/>
      <c r="AC942" s="12"/>
      <c r="AD942" s="12"/>
      <c r="AE942" s="12"/>
    </row>
    <row r="943" spans="1:31">
      <c r="A943" s="7"/>
      <c r="B943" s="8"/>
      <c r="C943" s="80"/>
      <c r="D943" s="9"/>
      <c r="E943" s="9"/>
      <c r="F943" s="77"/>
      <c r="G943" s="29"/>
      <c r="H943" s="8"/>
      <c r="I943" s="8"/>
      <c r="J943" s="8"/>
      <c r="K943" s="12"/>
      <c r="L943" s="18"/>
      <c r="M943" s="38"/>
      <c r="N943" s="18"/>
      <c r="O943" s="11"/>
      <c r="P943" s="11"/>
      <c r="Q943" s="11"/>
      <c r="R943" s="32"/>
      <c r="S943" s="32"/>
      <c r="T943" s="32"/>
      <c r="U943" s="32"/>
      <c r="V943" s="32"/>
      <c r="W943" s="20"/>
      <c r="X943" s="20"/>
      <c r="Y943" s="22"/>
      <c r="Z943" s="52"/>
      <c r="AA943" s="12"/>
      <c r="AB943" s="12"/>
      <c r="AC943" s="12"/>
      <c r="AD943" s="12"/>
      <c r="AE943" s="12"/>
    </row>
    <row r="944" spans="1:31">
      <c r="A944" s="7"/>
      <c r="B944" s="8"/>
      <c r="C944" s="80"/>
      <c r="D944" s="9"/>
      <c r="E944" s="9"/>
      <c r="F944" s="77"/>
      <c r="G944" s="29"/>
      <c r="H944" s="8"/>
      <c r="I944" s="8"/>
      <c r="J944" s="8"/>
      <c r="K944" s="12"/>
      <c r="L944" s="18"/>
      <c r="M944" s="38"/>
      <c r="N944" s="18"/>
      <c r="O944" s="11"/>
      <c r="P944" s="11"/>
      <c r="Q944" s="11"/>
      <c r="R944" s="32"/>
      <c r="S944" s="32"/>
      <c r="T944" s="32"/>
      <c r="U944" s="32"/>
      <c r="V944" s="32"/>
      <c r="W944" s="20"/>
      <c r="X944" s="20"/>
      <c r="Y944" s="22"/>
      <c r="Z944" s="52"/>
      <c r="AA944" s="12"/>
      <c r="AB944" s="12"/>
      <c r="AC944" s="12"/>
      <c r="AD944" s="12"/>
      <c r="AE944" s="12"/>
    </row>
    <row r="945" spans="1:31">
      <c r="A945" s="7"/>
      <c r="B945" s="8"/>
      <c r="C945" s="80"/>
      <c r="D945" s="9"/>
      <c r="E945" s="9"/>
      <c r="F945" s="77"/>
      <c r="G945" s="29"/>
      <c r="H945" s="8"/>
      <c r="I945" s="8"/>
      <c r="J945" s="8"/>
      <c r="K945" s="12"/>
      <c r="L945" s="18"/>
      <c r="M945" s="38"/>
      <c r="N945" s="18"/>
      <c r="O945" s="11"/>
      <c r="P945" s="11"/>
      <c r="Q945" s="11"/>
      <c r="R945" s="32"/>
      <c r="S945" s="32"/>
      <c r="T945" s="32"/>
      <c r="U945" s="32"/>
      <c r="V945" s="32"/>
      <c r="W945" s="20"/>
      <c r="X945" s="20"/>
      <c r="Y945" s="22"/>
      <c r="Z945" s="52"/>
      <c r="AA945" s="12"/>
      <c r="AB945" s="12"/>
      <c r="AC945" s="12"/>
      <c r="AD945" s="12"/>
      <c r="AE945" s="12"/>
    </row>
    <row r="946" spans="1:31">
      <c r="A946" s="7"/>
      <c r="B946" s="8"/>
      <c r="C946" s="80"/>
      <c r="D946" s="9"/>
      <c r="E946" s="9"/>
      <c r="F946" s="77"/>
      <c r="G946" s="29"/>
      <c r="H946" s="8"/>
      <c r="I946" s="8"/>
      <c r="J946" s="8"/>
      <c r="K946" s="12"/>
      <c r="L946" s="18"/>
      <c r="M946" s="38"/>
      <c r="N946" s="18"/>
      <c r="O946" s="11"/>
      <c r="P946" s="11"/>
      <c r="Q946" s="11"/>
      <c r="R946" s="32"/>
      <c r="S946" s="32"/>
      <c r="T946" s="32"/>
      <c r="U946" s="32"/>
      <c r="V946" s="32"/>
      <c r="W946" s="20"/>
      <c r="X946" s="20"/>
      <c r="Y946" s="22"/>
      <c r="Z946" s="52"/>
      <c r="AA946" s="12"/>
      <c r="AB946" s="12"/>
      <c r="AC946" s="12"/>
      <c r="AD946" s="12"/>
      <c r="AE946" s="12"/>
    </row>
    <row r="947" spans="1:31">
      <c r="A947" s="7"/>
      <c r="B947" s="8"/>
      <c r="C947" s="80"/>
      <c r="D947" s="9"/>
      <c r="E947" s="9"/>
      <c r="F947" s="77"/>
      <c r="G947" s="29"/>
      <c r="H947" s="8"/>
      <c r="I947" s="8"/>
      <c r="J947" s="8"/>
      <c r="K947" s="12"/>
      <c r="L947" s="18"/>
      <c r="M947" s="38"/>
      <c r="N947" s="18"/>
      <c r="O947" s="11"/>
      <c r="P947" s="11"/>
      <c r="Q947" s="11"/>
      <c r="R947" s="32"/>
      <c r="S947" s="32"/>
      <c r="T947" s="32"/>
      <c r="U947" s="32"/>
      <c r="V947" s="32"/>
      <c r="W947" s="20"/>
      <c r="X947" s="20"/>
      <c r="Y947" s="22"/>
      <c r="Z947" s="52"/>
      <c r="AA947" s="12"/>
      <c r="AB947" s="12"/>
      <c r="AC947" s="12"/>
      <c r="AD947" s="12"/>
      <c r="AE947" s="12"/>
    </row>
    <row r="948" spans="1:31">
      <c r="A948" s="7"/>
      <c r="B948" s="8"/>
      <c r="C948" s="80"/>
      <c r="D948" s="9"/>
      <c r="E948" s="9"/>
      <c r="F948" s="77"/>
      <c r="G948" s="29"/>
      <c r="H948" s="8"/>
      <c r="I948" s="8"/>
      <c r="J948" s="8"/>
      <c r="K948" s="12"/>
      <c r="L948" s="18"/>
      <c r="M948" s="38"/>
      <c r="N948" s="18"/>
      <c r="O948" s="11"/>
      <c r="P948" s="11"/>
      <c r="Q948" s="11"/>
      <c r="R948" s="32"/>
      <c r="S948" s="32"/>
      <c r="T948" s="32"/>
      <c r="U948" s="32"/>
      <c r="V948" s="32"/>
      <c r="W948" s="20"/>
      <c r="X948" s="20"/>
      <c r="Y948" s="22"/>
      <c r="Z948" s="52"/>
      <c r="AA948" s="12"/>
      <c r="AB948" s="12"/>
      <c r="AC948" s="12"/>
      <c r="AD948" s="12"/>
      <c r="AE948" s="12"/>
    </row>
    <row r="949" spans="1:31">
      <c r="A949" s="7"/>
      <c r="B949" s="8"/>
      <c r="C949" s="80"/>
      <c r="D949" s="9"/>
      <c r="E949" s="9"/>
      <c r="F949" s="77"/>
      <c r="G949" s="29"/>
      <c r="H949" s="8"/>
      <c r="I949" s="8"/>
      <c r="J949" s="8"/>
      <c r="K949" s="12"/>
      <c r="L949" s="18"/>
      <c r="M949" s="38"/>
      <c r="N949" s="18"/>
      <c r="O949" s="11"/>
      <c r="P949" s="11"/>
      <c r="Q949" s="11"/>
      <c r="R949" s="32"/>
      <c r="S949" s="32"/>
      <c r="T949" s="32"/>
      <c r="U949" s="32"/>
      <c r="V949" s="32"/>
      <c r="W949" s="20"/>
      <c r="X949" s="20"/>
      <c r="Y949" s="22"/>
      <c r="Z949" s="52"/>
      <c r="AA949" s="12"/>
      <c r="AB949" s="12"/>
      <c r="AC949" s="12"/>
      <c r="AD949" s="12"/>
      <c r="AE949" s="12"/>
    </row>
    <row r="950" spans="1:31">
      <c r="A950" s="7"/>
      <c r="B950" s="8"/>
      <c r="C950" s="80"/>
      <c r="D950" s="9"/>
      <c r="E950" s="9"/>
      <c r="F950" s="77"/>
      <c r="G950" s="29"/>
      <c r="H950" s="8"/>
      <c r="I950" s="8"/>
      <c r="J950" s="8"/>
      <c r="K950" s="12"/>
      <c r="L950" s="18"/>
      <c r="M950" s="38"/>
      <c r="N950" s="18"/>
      <c r="O950" s="11"/>
      <c r="P950" s="11"/>
      <c r="Q950" s="11"/>
      <c r="R950" s="32"/>
      <c r="S950" s="32"/>
      <c r="T950" s="32"/>
      <c r="U950" s="32"/>
      <c r="V950" s="32"/>
      <c r="W950" s="20"/>
      <c r="X950" s="20"/>
      <c r="Y950" s="22"/>
      <c r="Z950" s="52"/>
      <c r="AA950" s="12"/>
      <c r="AB950" s="12"/>
      <c r="AC950" s="12"/>
      <c r="AD950" s="12"/>
      <c r="AE950" s="12"/>
    </row>
    <row r="951" spans="1:31">
      <c r="A951" s="7"/>
      <c r="B951" s="8"/>
      <c r="C951" s="80"/>
      <c r="D951" s="9"/>
      <c r="E951" s="9"/>
      <c r="F951" s="77"/>
      <c r="G951" s="29"/>
      <c r="H951" s="8"/>
      <c r="I951" s="8"/>
      <c r="J951" s="8"/>
      <c r="K951" s="12"/>
      <c r="L951" s="18"/>
      <c r="M951" s="38"/>
      <c r="N951" s="18"/>
      <c r="O951" s="11"/>
      <c r="P951" s="11"/>
      <c r="Q951" s="11"/>
      <c r="R951" s="32"/>
      <c r="S951" s="32"/>
      <c r="T951" s="32"/>
      <c r="U951" s="32"/>
      <c r="V951" s="32"/>
      <c r="W951" s="20"/>
      <c r="X951" s="20"/>
      <c r="Y951" s="22"/>
      <c r="Z951" s="52"/>
      <c r="AA951" s="12"/>
      <c r="AB951" s="12"/>
      <c r="AC951" s="12"/>
      <c r="AD951" s="12"/>
      <c r="AE951" s="12"/>
    </row>
    <row r="952" spans="1:31">
      <c r="A952" s="7"/>
      <c r="B952" s="8"/>
      <c r="C952" s="80"/>
      <c r="D952" s="9"/>
      <c r="E952" s="9"/>
      <c r="F952" s="77"/>
      <c r="G952" s="29"/>
      <c r="H952" s="8"/>
      <c r="I952" s="8"/>
      <c r="J952" s="8"/>
      <c r="K952" s="12"/>
      <c r="L952" s="18"/>
      <c r="M952" s="38"/>
      <c r="N952" s="18"/>
      <c r="O952" s="11"/>
      <c r="P952" s="11"/>
      <c r="Q952" s="11"/>
      <c r="R952" s="32"/>
      <c r="S952" s="32"/>
      <c r="T952" s="32"/>
      <c r="U952" s="32"/>
      <c r="V952" s="32"/>
      <c r="W952" s="20"/>
      <c r="X952" s="20"/>
      <c r="Y952" s="22"/>
      <c r="Z952" s="52"/>
      <c r="AA952" s="12"/>
      <c r="AB952" s="12"/>
      <c r="AC952" s="12"/>
      <c r="AD952" s="12"/>
      <c r="AE952" s="12"/>
    </row>
    <row r="953" spans="1:31">
      <c r="A953" s="7"/>
      <c r="B953" s="8"/>
      <c r="C953" s="80"/>
      <c r="D953" s="9"/>
      <c r="E953" s="9"/>
      <c r="F953" s="77"/>
      <c r="G953" s="29"/>
      <c r="H953" s="8"/>
      <c r="I953" s="8"/>
      <c r="J953" s="8"/>
      <c r="K953" s="12"/>
      <c r="L953" s="18"/>
      <c r="M953" s="38"/>
      <c r="N953" s="18"/>
      <c r="O953" s="11"/>
      <c r="P953" s="11"/>
      <c r="Q953" s="11"/>
      <c r="R953" s="32"/>
      <c r="S953" s="32"/>
      <c r="T953" s="32"/>
      <c r="U953" s="32"/>
      <c r="V953" s="32"/>
      <c r="W953" s="20"/>
      <c r="X953" s="20"/>
      <c r="Y953" s="22"/>
      <c r="Z953" s="52"/>
      <c r="AA953" s="12"/>
      <c r="AB953" s="12"/>
      <c r="AC953" s="12"/>
      <c r="AD953" s="12"/>
      <c r="AE953" s="12"/>
    </row>
    <row r="954" spans="1:31">
      <c r="A954" s="7"/>
      <c r="B954" s="8"/>
      <c r="C954" s="80"/>
      <c r="D954" s="9"/>
      <c r="E954" s="9"/>
      <c r="F954" s="77"/>
      <c r="G954" s="29"/>
      <c r="H954" s="8"/>
      <c r="I954" s="8"/>
      <c r="J954" s="8"/>
      <c r="K954" s="12"/>
      <c r="L954" s="18"/>
      <c r="M954" s="38"/>
      <c r="N954" s="18"/>
      <c r="O954" s="11"/>
      <c r="P954" s="11"/>
      <c r="Q954" s="11"/>
      <c r="R954" s="32"/>
      <c r="S954" s="32"/>
      <c r="T954" s="32"/>
      <c r="U954" s="32"/>
      <c r="V954" s="32"/>
      <c r="W954" s="20"/>
      <c r="X954" s="20"/>
      <c r="Y954" s="22"/>
      <c r="Z954" s="52"/>
      <c r="AA954" s="12"/>
      <c r="AB954" s="12"/>
      <c r="AC954" s="12"/>
      <c r="AD954" s="12"/>
      <c r="AE954" s="12"/>
    </row>
    <row r="955" spans="1:31">
      <c r="A955" s="7"/>
      <c r="B955" s="8"/>
      <c r="C955" s="80"/>
      <c r="D955" s="9"/>
      <c r="E955" s="9"/>
      <c r="F955" s="77"/>
      <c r="G955" s="29"/>
      <c r="H955" s="8"/>
      <c r="I955" s="8"/>
      <c r="J955" s="8"/>
      <c r="K955" s="12"/>
      <c r="L955" s="18"/>
      <c r="M955" s="38"/>
      <c r="N955" s="18"/>
      <c r="O955" s="11"/>
      <c r="P955" s="11"/>
      <c r="Q955" s="11"/>
      <c r="R955" s="32"/>
      <c r="S955" s="32"/>
      <c r="T955" s="32"/>
      <c r="U955" s="32"/>
      <c r="V955" s="32"/>
      <c r="W955" s="20"/>
      <c r="X955" s="20"/>
      <c r="Y955" s="22"/>
      <c r="Z955" s="52"/>
      <c r="AA955" s="12"/>
      <c r="AB955" s="12"/>
      <c r="AC955" s="12"/>
      <c r="AD955" s="12"/>
      <c r="AE955" s="12"/>
    </row>
    <row r="956" spans="1:31">
      <c r="A956" s="7"/>
      <c r="B956" s="8"/>
      <c r="C956" s="80"/>
      <c r="D956" s="9"/>
      <c r="E956" s="9"/>
      <c r="F956" s="77"/>
      <c r="G956" s="29"/>
      <c r="H956" s="8"/>
      <c r="I956" s="8"/>
      <c r="J956" s="8"/>
      <c r="K956" s="12"/>
      <c r="L956" s="18"/>
      <c r="M956" s="38"/>
      <c r="N956" s="18"/>
      <c r="O956" s="11"/>
      <c r="P956" s="11"/>
      <c r="Q956" s="11"/>
      <c r="R956" s="32"/>
      <c r="S956" s="32"/>
      <c r="T956" s="32"/>
      <c r="U956" s="32"/>
      <c r="V956" s="32"/>
      <c r="W956" s="20"/>
      <c r="X956" s="20"/>
      <c r="Y956" s="22"/>
      <c r="Z956" s="52"/>
      <c r="AA956" s="12"/>
      <c r="AB956" s="12"/>
      <c r="AC956" s="12"/>
      <c r="AD956" s="12"/>
      <c r="AE956" s="12"/>
    </row>
    <row r="957" spans="1:31">
      <c r="A957" s="7"/>
      <c r="B957" s="8"/>
      <c r="C957" s="80"/>
      <c r="D957" s="9"/>
      <c r="E957" s="9"/>
      <c r="F957" s="77"/>
      <c r="G957" s="29"/>
      <c r="H957" s="8"/>
      <c r="I957" s="8"/>
      <c r="J957" s="8"/>
      <c r="K957" s="12"/>
      <c r="L957" s="18"/>
      <c r="M957" s="38"/>
      <c r="N957" s="18"/>
      <c r="O957" s="11"/>
      <c r="P957" s="11"/>
      <c r="Q957" s="11"/>
      <c r="R957" s="32"/>
      <c r="S957" s="32"/>
      <c r="T957" s="32"/>
      <c r="U957" s="32"/>
      <c r="V957" s="32"/>
      <c r="W957" s="20"/>
      <c r="X957" s="20"/>
      <c r="Y957" s="22"/>
      <c r="Z957" s="52"/>
      <c r="AA957" s="12"/>
      <c r="AB957" s="12"/>
      <c r="AC957" s="12"/>
      <c r="AD957" s="12"/>
      <c r="AE957" s="12"/>
    </row>
    <row r="958" spans="1:31">
      <c r="A958" s="7"/>
      <c r="B958" s="8"/>
      <c r="C958" s="80"/>
      <c r="D958" s="9"/>
      <c r="E958" s="9"/>
      <c r="F958" s="77"/>
      <c r="G958" s="29"/>
      <c r="H958" s="8"/>
      <c r="I958" s="8"/>
      <c r="J958" s="8"/>
      <c r="K958" s="12"/>
      <c r="L958" s="18"/>
      <c r="M958" s="38"/>
      <c r="N958" s="18"/>
      <c r="O958" s="11"/>
      <c r="P958" s="11"/>
      <c r="Q958" s="11"/>
      <c r="R958" s="32"/>
      <c r="S958" s="32"/>
      <c r="T958" s="32"/>
      <c r="U958" s="32"/>
      <c r="V958" s="32"/>
      <c r="W958" s="20"/>
      <c r="X958" s="20"/>
      <c r="Y958" s="22"/>
      <c r="Z958" s="52"/>
      <c r="AA958" s="12"/>
      <c r="AB958" s="12"/>
      <c r="AC958" s="12"/>
      <c r="AD958" s="12"/>
      <c r="AE958" s="12"/>
    </row>
    <row r="959" spans="1:31">
      <c r="A959" s="7"/>
      <c r="B959" s="8"/>
      <c r="C959" s="80"/>
      <c r="D959" s="9"/>
      <c r="E959" s="9"/>
      <c r="F959" s="77"/>
      <c r="G959" s="29"/>
      <c r="H959" s="8"/>
      <c r="I959" s="8"/>
      <c r="J959" s="8"/>
      <c r="K959" s="12"/>
      <c r="L959" s="18"/>
      <c r="M959" s="38"/>
      <c r="N959" s="18"/>
      <c r="O959" s="11"/>
      <c r="P959" s="11"/>
      <c r="Q959" s="11"/>
      <c r="R959" s="32"/>
      <c r="S959" s="32"/>
      <c r="T959" s="32"/>
      <c r="U959" s="32"/>
      <c r="V959" s="32"/>
      <c r="W959" s="20"/>
      <c r="X959" s="20"/>
      <c r="Y959" s="22"/>
      <c r="Z959" s="52"/>
      <c r="AA959" s="12"/>
      <c r="AB959" s="12"/>
      <c r="AC959" s="12"/>
      <c r="AD959" s="12"/>
      <c r="AE959" s="12"/>
    </row>
    <row r="960" spans="1:31">
      <c r="A960" s="7"/>
      <c r="B960" s="8"/>
      <c r="C960" s="80"/>
      <c r="D960" s="9"/>
      <c r="E960" s="9"/>
      <c r="F960" s="77"/>
      <c r="G960" s="29"/>
      <c r="H960" s="8"/>
      <c r="I960" s="8"/>
      <c r="J960" s="8"/>
      <c r="K960" s="12"/>
      <c r="L960" s="18"/>
      <c r="M960" s="38"/>
      <c r="N960" s="18"/>
      <c r="O960" s="11"/>
      <c r="P960" s="11"/>
      <c r="Q960" s="11"/>
      <c r="R960" s="32"/>
      <c r="S960" s="32"/>
      <c r="T960" s="32"/>
      <c r="U960" s="32"/>
      <c r="V960" s="32"/>
      <c r="W960" s="20"/>
      <c r="X960" s="20"/>
      <c r="Y960" s="22"/>
      <c r="Z960" s="52"/>
      <c r="AA960" s="12"/>
      <c r="AB960" s="12"/>
      <c r="AC960" s="12"/>
      <c r="AD960" s="12"/>
      <c r="AE960" s="12"/>
    </row>
    <row r="961" spans="1:31">
      <c r="A961" s="7"/>
      <c r="B961" s="8"/>
      <c r="C961" s="80"/>
      <c r="D961" s="9"/>
      <c r="E961" s="9"/>
      <c r="F961" s="77"/>
      <c r="G961" s="29"/>
      <c r="H961" s="8"/>
      <c r="I961" s="8"/>
      <c r="J961" s="8"/>
      <c r="K961" s="12"/>
      <c r="L961" s="18"/>
      <c r="M961" s="38"/>
      <c r="N961" s="18"/>
      <c r="O961" s="11"/>
      <c r="P961" s="11"/>
      <c r="Q961" s="11"/>
      <c r="R961" s="32"/>
      <c r="S961" s="32"/>
      <c r="T961" s="32"/>
      <c r="U961" s="32"/>
      <c r="V961" s="32"/>
      <c r="W961" s="20"/>
      <c r="X961" s="20"/>
      <c r="Y961" s="22"/>
      <c r="Z961" s="52"/>
      <c r="AA961" s="12"/>
      <c r="AB961" s="12"/>
      <c r="AC961" s="12"/>
      <c r="AD961" s="12"/>
      <c r="AE961" s="12"/>
    </row>
    <row r="962" spans="1:31">
      <c r="A962" s="7"/>
      <c r="B962" s="8"/>
      <c r="C962" s="80"/>
      <c r="D962" s="9"/>
      <c r="E962" s="9"/>
      <c r="F962" s="77"/>
      <c r="G962" s="29"/>
      <c r="H962" s="8"/>
      <c r="I962" s="8"/>
      <c r="J962" s="8"/>
      <c r="K962" s="12"/>
      <c r="L962" s="18"/>
      <c r="M962" s="38"/>
      <c r="N962" s="18"/>
      <c r="O962" s="11"/>
      <c r="P962" s="11"/>
      <c r="Q962" s="11"/>
      <c r="R962" s="32"/>
      <c r="S962" s="32"/>
      <c r="T962" s="32"/>
      <c r="U962" s="32"/>
      <c r="V962" s="32"/>
      <c r="W962" s="20"/>
      <c r="X962" s="20"/>
      <c r="Y962" s="22"/>
      <c r="Z962" s="52"/>
      <c r="AA962" s="12"/>
      <c r="AB962" s="12"/>
      <c r="AC962" s="12"/>
      <c r="AD962" s="12"/>
      <c r="AE962" s="12"/>
    </row>
    <row r="963" spans="1:31">
      <c r="A963" s="7"/>
      <c r="B963" s="8"/>
      <c r="C963" s="80"/>
      <c r="D963" s="9"/>
      <c r="E963" s="9"/>
      <c r="F963" s="77"/>
      <c r="G963" s="29"/>
      <c r="H963" s="8"/>
      <c r="I963" s="8"/>
      <c r="J963" s="8"/>
      <c r="K963" s="12"/>
      <c r="L963" s="18"/>
      <c r="M963" s="38"/>
      <c r="N963" s="18"/>
      <c r="O963" s="11"/>
      <c r="P963" s="11"/>
      <c r="Q963" s="11"/>
      <c r="R963" s="32"/>
      <c r="S963" s="32"/>
      <c r="T963" s="32"/>
      <c r="U963" s="32"/>
      <c r="V963" s="32"/>
      <c r="W963" s="20"/>
      <c r="X963" s="20"/>
      <c r="Y963" s="22"/>
      <c r="Z963" s="52"/>
      <c r="AA963" s="12"/>
      <c r="AB963" s="12"/>
      <c r="AC963" s="12"/>
      <c r="AD963" s="12"/>
      <c r="AE963" s="12"/>
    </row>
    <row r="964" spans="1:31">
      <c r="A964" s="7"/>
      <c r="B964" s="8"/>
      <c r="C964" s="80"/>
      <c r="D964" s="9"/>
      <c r="E964" s="9"/>
      <c r="F964" s="77"/>
      <c r="G964" s="29"/>
      <c r="H964" s="8"/>
      <c r="I964" s="8"/>
      <c r="J964" s="8"/>
      <c r="K964" s="12"/>
      <c r="L964" s="18"/>
      <c r="M964" s="38"/>
      <c r="N964" s="18"/>
      <c r="O964" s="11"/>
      <c r="P964" s="11"/>
      <c r="Q964" s="11"/>
      <c r="R964" s="32"/>
      <c r="S964" s="32"/>
      <c r="T964" s="32"/>
      <c r="U964" s="32"/>
      <c r="V964" s="32"/>
      <c r="W964" s="20"/>
      <c r="X964" s="20"/>
      <c r="Y964" s="22"/>
      <c r="Z964" s="52"/>
      <c r="AA964" s="12"/>
      <c r="AB964" s="12"/>
      <c r="AC964" s="12"/>
      <c r="AD964" s="12"/>
      <c r="AE964" s="12"/>
    </row>
    <row r="965" spans="1:31">
      <c r="A965" s="7"/>
      <c r="B965" s="8"/>
      <c r="C965" s="80"/>
      <c r="D965" s="9"/>
      <c r="E965" s="9"/>
      <c r="F965" s="77"/>
      <c r="G965" s="29"/>
      <c r="H965" s="8"/>
      <c r="I965" s="8"/>
      <c r="J965" s="8"/>
      <c r="K965" s="12"/>
      <c r="L965" s="18"/>
      <c r="M965" s="38"/>
      <c r="N965" s="18"/>
      <c r="O965" s="11"/>
      <c r="P965" s="11"/>
      <c r="Q965" s="11"/>
      <c r="R965" s="32"/>
      <c r="S965" s="32"/>
      <c r="T965" s="32"/>
      <c r="U965" s="32"/>
      <c r="V965" s="32"/>
      <c r="W965" s="20"/>
      <c r="X965" s="20"/>
      <c r="Y965" s="22"/>
      <c r="Z965" s="52"/>
      <c r="AA965" s="12"/>
      <c r="AB965" s="12"/>
      <c r="AC965" s="12"/>
      <c r="AD965" s="12"/>
      <c r="AE965" s="12"/>
    </row>
    <row r="966" spans="1:31">
      <c r="A966" s="7"/>
      <c r="B966" s="8"/>
      <c r="C966" s="80"/>
      <c r="D966" s="9"/>
      <c r="E966" s="9"/>
      <c r="F966" s="77"/>
      <c r="G966" s="29"/>
      <c r="H966" s="8"/>
      <c r="I966" s="8"/>
      <c r="J966" s="8"/>
      <c r="K966" s="12"/>
      <c r="L966" s="18"/>
      <c r="M966" s="38"/>
      <c r="N966" s="18"/>
      <c r="O966" s="11"/>
      <c r="P966" s="11"/>
      <c r="Q966" s="11"/>
      <c r="R966" s="32"/>
      <c r="S966" s="32"/>
      <c r="T966" s="32"/>
      <c r="U966" s="32"/>
      <c r="V966" s="32"/>
      <c r="W966" s="20"/>
      <c r="X966" s="20"/>
      <c r="Y966" s="22"/>
      <c r="Z966" s="52"/>
      <c r="AA966" s="12"/>
      <c r="AB966" s="12"/>
      <c r="AC966" s="12"/>
      <c r="AD966" s="12"/>
      <c r="AE966" s="12"/>
    </row>
    <row r="967" spans="1:31">
      <c r="A967" s="7"/>
      <c r="B967" s="8"/>
      <c r="C967" s="80"/>
      <c r="D967" s="9"/>
      <c r="E967" s="9"/>
      <c r="F967" s="77"/>
      <c r="G967" s="29"/>
      <c r="H967" s="8"/>
      <c r="I967" s="8"/>
      <c r="J967" s="8"/>
      <c r="K967" s="12"/>
      <c r="L967" s="18"/>
      <c r="M967" s="38"/>
      <c r="N967" s="18"/>
      <c r="O967" s="11"/>
      <c r="P967" s="11"/>
      <c r="Q967" s="11"/>
      <c r="R967" s="32"/>
      <c r="S967" s="32"/>
      <c r="T967" s="32"/>
      <c r="U967" s="32"/>
      <c r="V967" s="32"/>
      <c r="W967" s="20"/>
      <c r="X967" s="20"/>
      <c r="Y967" s="22"/>
      <c r="Z967" s="52"/>
      <c r="AA967" s="12"/>
      <c r="AB967" s="12"/>
      <c r="AC967" s="12"/>
      <c r="AD967" s="12"/>
      <c r="AE967" s="12"/>
    </row>
    <row r="968" spans="1:31">
      <c r="A968" s="7"/>
      <c r="B968" s="8"/>
      <c r="C968" s="80"/>
      <c r="D968" s="9"/>
      <c r="E968" s="9"/>
      <c r="F968" s="77"/>
      <c r="G968" s="29"/>
      <c r="H968" s="8"/>
      <c r="I968" s="8"/>
      <c r="J968" s="8"/>
      <c r="K968" s="12"/>
      <c r="L968" s="18"/>
      <c r="M968" s="38"/>
      <c r="N968" s="18"/>
      <c r="O968" s="11"/>
      <c r="P968" s="11"/>
      <c r="Q968" s="11"/>
      <c r="R968" s="32"/>
      <c r="S968" s="32"/>
      <c r="T968" s="32"/>
      <c r="U968" s="32"/>
      <c r="V968" s="32"/>
      <c r="W968" s="20"/>
      <c r="X968" s="20"/>
      <c r="Y968" s="22"/>
      <c r="Z968" s="52"/>
      <c r="AA968" s="12"/>
      <c r="AB968" s="12"/>
      <c r="AC968" s="12"/>
      <c r="AD968" s="12"/>
      <c r="AE968" s="12"/>
    </row>
    <row r="969" spans="1:31">
      <c r="A969" s="7"/>
      <c r="B969" s="8"/>
      <c r="C969" s="80"/>
      <c r="D969" s="9"/>
      <c r="E969" s="9"/>
      <c r="F969" s="77"/>
      <c r="G969" s="29"/>
      <c r="H969" s="8"/>
      <c r="I969" s="8"/>
      <c r="J969" s="8"/>
      <c r="K969" s="12"/>
      <c r="L969" s="18"/>
      <c r="M969" s="38"/>
      <c r="N969" s="18"/>
      <c r="O969" s="11"/>
      <c r="P969" s="11"/>
      <c r="Q969" s="11"/>
      <c r="R969" s="32"/>
      <c r="S969" s="32"/>
      <c r="T969" s="32"/>
      <c r="U969" s="32"/>
      <c r="V969" s="32"/>
      <c r="W969" s="20"/>
      <c r="X969" s="20"/>
      <c r="Y969" s="22"/>
      <c r="Z969" s="52"/>
      <c r="AA969" s="12"/>
      <c r="AB969" s="12"/>
      <c r="AC969" s="12"/>
      <c r="AD969" s="12"/>
      <c r="AE969" s="12"/>
    </row>
    <row r="970" spans="1:31">
      <c r="A970" s="7"/>
      <c r="B970" s="8"/>
      <c r="C970" s="80"/>
      <c r="D970" s="9"/>
      <c r="E970" s="9"/>
      <c r="F970" s="77"/>
      <c r="G970" s="29"/>
      <c r="H970" s="8"/>
      <c r="I970" s="8"/>
      <c r="J970" s="8"/>
      <c r="K970" s="12"/>
      <c r="L970" s="18"/>
      <c r="M970" s="38"/>
      <c r="N970" s="18"/>
      <c r="O970" s="11"/>
      <c r="P970" s="11"/>
      <c r="Q970" s="11"/>
      <c r="R970" s="32"/>
      <c r="S970" s="32"/>
      <c r="T970" s="32"/>
      <c r="U970" s="32"/>
      <c r="V970" s="32"/>
      <c r="W970" s="20"/>
      <c r="X970" s="20"/>
      <c r="Y970" s="22"/>
      <c r="Z970" s="52"/>
      <c r="AA970" s="12"/>
      <c r="AB970" s="12"/>
      <c r="AC970" s="12"/>
      <c r="AD970" s="12"/>
      <c r="AE970" s="12"/>
    </row>
    <row r="971" spans="1:31">
      <c r="A971" s="7"/>
      <c r="B971" s="8"/>
      <c r="C971" s="80"/>
      <c r="D971" s="9"/>
      <c r="E971" s="9"/>
      <c r="F971" s="77"/>
      <c r="G971" s="29"/>
      <c r="H971" s="8"/>
      <c r="I971" s="8"/>
      <c r="J971" s="8"/>
      <c r="K971" s="12"/>
      <c r="L971" s="18"/>
      <c r="M971" s="38"/>
      <c r="N971" s="18"/>
      <c r="O971" s="11"/>
      <c r="P971" s="11"/>
      <c r="Q971" s="11"/>
      <c r="R971" s="32"/>
      <c r="S971" s="32"/>
      <c r="T971" s="32"/>
      <c r="U971" s="32"/>
      <c r="V971" s="32"/>
      <c r="W971" s="20"/>
      <c r="X971" s="20"/>
      <c r="Y971" s="22"/>
      <c r="Z971" s="52"/>
      <c r="AA971" s="12"/>
      <c r="AB971" s="12"/>
      <c r="AC971" s="12"/>
      <c r="AD971" s="12"/>
      <c r="AE971" s="12"/>
    </row>
    <row r="972" spans="1:31">
      <c r="A972" s="7"/>
      <c r="B972" s="8"/>
      <c r="C972" s="80"/>
      <c r="D972" s="9"/>
      <c r="E972" s="9"/>
      <c r="F972" s="77"/>
      <c r="G972" s="29"/>
      <c r="H972" s="8"/>
      <c r="I972" s="8"/>
      <c r="J972" s="8"/>
      <c r="K972" s="12"/>
      <c r="L972" s="18"/>
      <c r="M972" s="38"/>
      <c r="N972" s="18"/>
      <c r="O972" s="11"/>
      <c r="P972" s="11"/>
      <c r="Q972" s="11"/>
      <c r="R972" s="32"/>
      <c r="S972" s="32"/>
      <c r="T972" s="32"/>
      <c r="U972" s="32"/>
      <c r="V972" s="32"/>
      <c r="W972" s="20"/>
      <c r="X972" s="20"/>
      <c r="Y972" s="22"/>
      <c r="Z972" s="52"/>
      <c r="AA972" s="12"/>
      <c r="AB972" s="12"/>
      <c r="AC972" s="12"/>
      <c r="AD972" s="12"/>
      <c r="AE972" s="12"/>
    </row>
    <row r="973" spans="1:31">
      <c r="A973" s="7"/>
      <c r="B973" s="8"/>
      <c r="C973" s="80"/>
      <c r="D973" s="9"/>
      <c r="E973" s="9"/>
      <c r="F973" s="77"/>
      <c r="G973" s="29"/>
      <c r="H973" s="8"/>
      <c r="I973" s="8"/>
      <c r="J973" s="8"/>
      <c r="K973" s="12"/>
      <c r="L973" s="18"/>
      <c r="M973" s="38"/>
      <c r="N973" s="18"/>
      <c r="O973" s="11"/>
      <c r="P973" s="11"/>
      <c r="Q973" s="11"/>
      <c r="R973" s="32"/>
      <c r="S973" s="32"/>
      <c r="T973" s="32"/>
      <c r="U973" s="32"/>
      <c r="V973" s="32"/>
      <c r="W973" s="20"/>
      <c r="X973" s="20"/>
      <c r="Y973" s="22"/>
      <c r="Z973" s="52"/>
      <c r="AA973" s="12"/>
      <c r="AB973" s="12"/>
      <c r="AC973" s="12"/>
      <c r="AD973" s="12"/>
      <c r="AE973" s="12"/>
    </row>
    <row r="974" spans="1:31">
      <c r="A974" s="7"/>
      <c r="B974" s="8"/>
      <c r="C974" s="80"/>
      <c r="D974" s="9"/>
      <c r="E974" s="9"/>
      <c r="F974" s="77"/>
      <c r="G974" s="29"/>
      <c r="H974" s="8"/>
      <c r="I974" s="8"/>
      <c r="J974" s="8"/>
      <c r="K974" s="12"/>
      <c r="L974" s="18"/>
      <c r="M974" s="38"/>
      <c r="N974" s="18"/>
      <c r="O974" s="11"/>
      <c r="P974" s="11"/>
      <c r="Q974" s="11"/>
      <c r="R974" s="32"/>
      <c r="S974" s="32"/>
      <c r="T974" s="32"/>
      <c r="U974" s="32"/>
      <c r="V974" s="32"/>
      <c r="W974" s="20"/>
      <c r="X974" s="20"/>
      <c r="Y974" s="22"/>
      <c r="Z974" s="52"/>
      <c r="AA974" s="12"/>
      <c r="AB974" s="12"/>
      <c r="AC974" s="12"/>
      <c r="AD974" s="12"/>
      <c r="AE974" s="12"/>
    </row>
    <row r="975" spans="1:31">
      <c r="A975" s="7"/>
      <c r="B975" s="8"/>
      <c r="C975" s="80"/>
      <c r="D975" s="9"/>
      <c r="E975" s="9"/>
      <c r="F975" s="77"/>
      <c r="G975" s="29"/>
      <c r="H975" s="8"/>
      <c r="I975" s="8"/>
      <c r="J975" s="8"/>
      <c r="K975" s="12"/>
      <c r="L975" s="18"/>
      <c r="M975" s="38"/>
      <c r="N975" s="18"/>
      <c r="O975" s="11"/>
      <c r="P975" s="11"/>
      <c r="Q975" s="11"/>
      <c r="R975" s="32"/>
      <c r="S975" s="32"/>
      <c r="T975" s="32"/>
      <c r="U975" s="32"/>
      <c r="V975" s="32"/>
      <c r="W975" s="20"/>
      <c r="X975" s="20"/>
      <c r="Y975" s="22"/>
      <c r="Z975" s="52"/>
      <c r="AA975" s="12"/>
      <c r="AB975" s="12"/>
      <c r="AC975" s="12"/>
      <c r="AD975" s="12"/>
      <c r="AE975" s="12"/>
    </row>
    <row r="976" spans="1:31">
      <c r="A976" s="7"/>
      <c r="B976" s="8"/>
      <c r="C976" s="80"/>
      <c r="D976" s="9"/>
      <c r="E976" s="9"/>
      <c r="F976" s="77"/>
      <c r="G976" s="29"/>
      <c r="H976" s="8"/>
      <c r="I976" s="8"/>
      <c r="J976" s="8"/>
      <c r="K976" s="12"/>
      <c r="L976" s="18"/>
      <c r="M976" s="38"/>
      <c r="N976" s="18"/>
      <c r="O976" s="11"/>
      <c r="P976" s="11"/>
      <c r="Q976" s="11"/>
      <c r="R976" s="32"/>
      <c r="S976" s="32"/>
      <c r="T976" s="32"/>
      <c r="U976" s="32"/>
      <c r="V976" s="32"/>
      <c r="W976" s="20"/>
      <c r="X976" s="20"/>
      <c r="Y976" s="22"/>
      <c r="Z976" s="52"/>
      <c r="AA976" s="12"/>
      <c r="AB976" s="12"/>
      <c r="AC976" s="12"/>
      <c r="AD976" s="12"/>
      <c r="AE976" s="12"/>
    </row>
    <row r="977" spans="1:31">
      <c r="A977" s="7"/>
      <c r="B977" s="8"/>
      <c r="C977" s="80"/>
      <c r="D977" s="9"/>
      <c r="E977" s="9"/>
      <c r="F977" s="77"/>
      <c r="G977" s="29"/>
      <c r="H977" s="8"/>
      <c r="I977" s="8"/>
      <c r="J977" s="8"/>
      <c r="K977" s="12"/>
      <c r="L977" s="18"/>
      <c r="M977" s="38"/>
      <c r="N977" s="18"/>
      <c r="O977" s="11"/>
      <c r="P977" s="11"/>
      <c r="Q977" s="11"/>
      <c r="R977" s="32"/>
      <c r="S977" s="32"/>
      <c r="T977" s="32"/>
      <c r="U977" s="32"/>
      <c r="V977" s="32"/>
      <c r="W977" s="20"/>
      <c r="X977" s="20"/>
      <c r="Y977" s="22"/>
      <c r="Z977" s="52"/>
      <c r="AA977" s="12"/>
      <c r="AB977" s="12"/>
      <c r="AC977" s="12"/>
      <c r="AD977" s="12"/>
      <c r="AE977" s="12"/>
    </row>
    <row r="978" spans="1:31">
      <c r="A978" s="7"/>
      <c r="B978" s="8"/>
      <c r="C978" s="80"/>
      <c r="D978" s="9"/>
      <c r="E978" s="9"/>
      <c r="F978" s="77"/>
      <c r="G978" s="29"/>
      <c r="H978" s="8"/>
      <c r="I978" s="8"/>
      <c r="J978" s="8"/>
      <c r="K978" s="12"/>
      <c r="L978" s="18"/>
      <c r="M978" s="38"/>
      <c r="N978" s="18"/>
      <c r="O978" s="11"/>
      <c r="P978" s="11"/>
      <c r="Q978" s="11"/>
      <c r="R978" s="32"/>
      <c r="S978" s="32"/>
      <c r="T978" s="32"/>
      <c r="U978" s="32"/>
      <c r="V978" s="32"/>
      <c r="W978" s="20"/>
      <c r="X978" s="20"/>
      <c r="Y978" s="22"/>
      <c r="Z978" s="52"/>
      <c r="AA978" s="12"/>
      <c r="AB978" s="12"/>
      <c r="AC978" s="12"/>
      <c r="AD978" s="12"/>
      <c r="AE978" s="12"/>
    </row>
    <row r="979" spans="1:31">
      <c r="A979" s="7"/>
      <c r="B979" s="8"/>
      <c r="C979" s="80"/>
      <c r="D979" s="9"/>
      <c r="E979" s="9"/>
      <c r="F979" s="77"/>
      <c r="G979" s="29"/>
      <c r="H979" s="8"/>
      <c r="I979" s="8"/>
      <c r="J979" s="8"/>
      <c r="K979" s="12"/>
      <c r="L979" s="18"/>
      <c r="M979" s="38"/>
      <c r="N979" s="18"/>
      <c r="O979" s="11"/>
      <c r="P979" s="11"/>
      <c r="Q979" s="11"/>
      <c r="R979" s="32"/>
      <c r="S979" s="32"/>
      <c r="T979" s="32"/>
      <c r="U979" s="32"/>
      <c r="V979" s="32"/>
      <c r="W979" s="20"/>
      <c r="X979" s="20"/>
      <c r="Y979" s="22"/>
      <c r="Z979" s="52"/>
      <c r="AA979" s="12"/>
      <c r="AB979" s="12"/>
      <c r="AC979" s="12"/>
      <c r="AD979" s="12"/>
      <c r="AE979" s="12"/>
    </row>
    <row r="980" spans="1:31">
      <c r="A980" s="7"/>
      <c r="B980" s="8"/>
      <c r="C980" s="80"/>
      <c r="D980" s="9"/>
      <c r="E980" s="9"/>
      <c r="F980" s="77"/>
      <c r="G980" s="29"/>
      <c r="H980" s="8"/>
      <c r="I980" s="8"/>
      <c r="J980" s="8"/>
      <c r="K980" s="12"/>
      <c r="L980" s="18"/>
      <c r="M980" s="38"/>
      <c r="N980" s="18"/>
      <c r="O980" s="11"/>
      <c r="P980" s="11"/>
      <c r="Q980" s="11"/>
      <c r="R980" s="32"/>
      <c r="S980" s="32"/>
      <c r="T980" s="32"/>
      <c r="U980" s="32"/>
      <c r="V980" s="32"/>
      <c r="W980" s="20"/>
      <c r="X980" s="20"/>
      <c r="Y980" s="22"/>
      <c r="Z980" s="52"/>
      <c r="AA980" s="12"/>
      <c r="AB980" s="12"/>
      <c r="AC980" s="12"/>
      <c r="AD980" s="12"/>
      <c r="AE980" s="12"/>
    </row>
    <row r="981" spans="1:31">
      <c r="A981" s="7"/>
      <c r="B981" s="8"/>
      <c r="C981" s="80"/>
      <c r="D981" s="9"/>
      <c r="E981" s="9"/>
      <c r="F981" s="77"/>
      <c r="G981" s="29"/>
      <c r="H981" s="8"/>
      <c r="I981" s="8"/>
      <c r="J981" s="8"/>
      <c r="K981" s="12"/>
      <c r="L981" s="18"/>
      <c r="M981" s="38"/>
      <c r="N981" s="18"/>
      <c r="O981" s="11"/>
      <c r="P981" s="11"/>
      <c r="Q981" s="11"/>
      <c r="R981" s="32"/>
      <c r="S981" s="32"/>
      <c r="T981" s="32"/>
      <c r="U981" s="32"/>
      <c r="V981" s="32"/>
      <c r="W981" s="20"/>
      <c r="X981" s="20"/>
      <c r="Y981" s="22"/>
      <c r="Z981" s="52"/>
      <c r="AA981" s="12"/>
      <c r="AB981" s="12"/>
      <c r="AC981" s="12"/>
      <c r="AD981" s="12"/>
      <c r="AE981" s="12"/>
    </row>
    <row r="982" spans="1:31">
      <c r="A982" s="7"/>
      <c r="B982" s="8"/>
      <c r="C982" s="80"/>
      <c r="D982" s="9"/>
      <c r="E982" s="9"/>
      <c r="F982" s="77"/>
      <c r="G982" s="29"/>
      <c r="H982" s="8"/>
      <c r="I982" s="8"/>
      <c r="J982" s="8"/>
      <c r="K982" s="12"/>
      <c r="L982" s="18"/>
      <c r="M982" s="38"/>
      <c r="N982" s="18"/>
      <c r="O982" s="11"/>
      <c r="P982" s="11"/>
      <c r="Q982" s="11"/>
      <c r="R982" s="32"/>
      <c r="S982" s="32"/>
      <c r="T982" s="32"/>
      <c r="U982" s="32"/>
      <c r="V982" s="32"/>
      <c r="W982" s="20"/>
      <c r="X982" s="20"/>
      <c r="Y982" s="22"/>
      <c r="Z982" s="52"/>
      <c r="AA982" s="12"/>
      <c r="AB982" s="12"/>
      <c r="AC982" s="12"/>
      <c r="AD982" s="12"/>
      <c r="AE982" s="12"/>
    </row>
    <row r="983" spans="1:31">
      <c r="A983" s="7"/>
      <c r="B983" s="8"/>
      <c r="C983" s="80"/>
      <c r="D983" s="9"/>
      <c r="E983" s="9"/>
      <c r="F983" s="77"/>
      <c r="G983" s="29"/>
      <c r="H983" s="8"/>
      <c r="I983" s="8"/>
      <c r="J983" s="8"/>
      <c r="K983" s="12"/>
      <c r="L983" s="18"/>
      <c r="M983" s="38"/>
      <c r="N983" s="18"/>
      <c r="O983" s="11"/>
      <c r="P983" s="11"/>
      <c r="Q983" s="11"/>
      <c r="R983" s="32"/>
      <c r="S983" s="32"/>
      <c r="T983" s="32"/>
      <c r="U983" s="32"/>
      <c r="V983" s="32"/>
      <c r="W983" s="20"/>
      <c r="X983" s="20"/>
      <c r="Y983" s="22"/>
      <c r="Z983" s="52"/>
      <c r="AA983" s="12"/>
      <c r="AB983" s="12"/>
      <c r="AC983" s="12"/>
      <c r="AD983" s="12"/>
      <c r="AE983" s="12"/>
    </row>
    <row r="984" spans="1:31">
      <c r="A984" s="7"/>
      <c r="B984" s="8"/>
      <c r="C984" s="80"/>
      <c r="D984" s="9"/>
      <c r="E984" s="9"/>
      <c r="F984" s="77"/>
      <c r="G984" s="29"/>
      <c r="H984" s="8"/>
      <c r="I984" s="8"/>
      <c r="J984" s="8"/>
      <c r="K984" s="12"/>
      <c r="L984" s="18"/>
      <c r="M984" s="38"/>
      <c r="N984" s="18"/>
      <c r="O984" s="11"/>
      <c r="P984" s="11"/>
      <c r="Q984" s="11"/>
      <c r="R984" s="32"/>
      <c r="S984" s="32"/>
      <c r="T984" s="32"/>
      <c r="U984" s="32"/>
      <c r="V984" s="32"/>
      <c r="W984" s="20"/>
      <c r="X984" s="20"/>
      <c r="Y984" s="22"/>
      <c r="Z984" s="52"/>
      <c r="AA984" s="12"/>
      <c r="AB984" s="12"/>
      <c r="AC984" s="12"/>
      <c r="AD984" s="12"/>
      <c r="AE984" s="12"/>
    </row>
    <row r="985" spans="1:31">
      <c r="A985" s="7"/>
      <c r="B985" s="8"/>
      <c r="C985" s="80"/>
      <c r="D985" s="9"/>
      <c r="E985" s="9"/>
      <c r="F985" s="77"/>
      <c r="G985" s="29"/>
      <c r="H985" s="8"/>
      <c r="I985" s="8"/>
      <c r="J985" s="8"/>
      <c r="K985" s="12"/>
      <c r="L985" s="18"/>
      <c r="M985" s="38"/>
      <c r="N985" s="18"/>
      <c r="O985" s="11"/>
      <c r="P985" s="11"/>
      <c r="Q985" s="11"/>
      <c r="R985" s="32"/>
      <c r="S985" s="32"/>
      <c r="T985" s="32"/>
      <c r="U985" s="32"/>
      <c r="V985" s="32"/>
      <c r="W985" s="20"/>
      <c r="X985" s="20"/>
      <c r="Y985" s="22"/>
      <c r="Z985" s="52"/>
      <c r="AA985" s="12"/>
      <c r="AB985" s="12"/>
      <c r="AC985" s="12"/>
      <c r="AD985" s="12"/>
      <c r="AE985" s="12"/>
    </row>
    <row r="986" spans="1:31">
      <c r="A986" s="7"/>
      <c r="B986" s="8"/>
      <c r="C986" s="80"/>
      <c r="D986" s="9"/>
      <c r="E986" s="9"/>
      <c r="F986" s="77"/>
      <c r="G986" s="29"/>
      <c r="H986" s="8"/>
      <c r="I986" s="8"/>
      <c r="J986" s="8"/>
      <c r="K986" s="12"/>
      <c r="L986" s="18"/>
      <c r="M986" s="38"/>
      <c r="N986" s="18"/>
      <c r="O986" s="11"/>
      <c r="P986" s="11"/>
      <c r="Q986" s="11"/>
      <c r="R986" s="32"/>
      <c r="S986" s="32"/>
      <c r="T986" s="32"/>
      <c r="U986" s="32"/>
      <c r="V986" s="32"/>
      <c r="W986" s="20"/>
      <c r="X986" s="20"/>
      <c r="Y986" s="22"/>
      <c r="Z986" s="52"/>
      <c r="AA986" s="12"/>
      <c r="AB986" s="12"/>
      <c r="AC986" s="12"/>
      <c r="AD986" s="12"/>
      <c r="AE986" s="12"/>
    </row>
    <row r="987" spans="1:31">
      <c r="A987" s="7"/>
      <c r="B987" s="8"/>
      <c r="C987" s="80"/>
      <c r="D987" s="9"/>
      <c r="E987" s="9"/>
      <c r="F987" s="77"/>
      <c r="G987" s="29"/>
      <c r="H987" s="8"/>
      <c r="I987" s="8"/>
      <c r="J987" s="8"/>
      <c r="K987" s="12"/>
      <c r="L987" s="18"/>
      <c r="M987" s="38"/>
      <c r="N987" s="18"/>
      <c r="O987" s="11"/>
      <c r="P987" s="11"/>
      <c r="Q987" s="11"/>
      <c r="R987" s="32"/>
      <c r="S987" s="32"/>
      <c r="T987" s="32"/>
      <c r="U987" s="32"/>
      <c r="V987" s="32"/>
      <c r="W987" s="20"/>
      <c r="X987" s="20"/>
      <c r="Y987" s="22"/>
      <c r="Z987" s="52"/>
      <c r="AA987" s="12"/>
      <c r="AB987" s="12"/>
      <c r="AC987" s="12"/>
      <c r="AD987" s="12"/>
      <c r="AE987" s="12"/>
    </row>
    <row r="988" spans="1:31">
      <c r="A988" s="7"/>
      <c r="B988" s="8"/>
      <c r="C988" s="80"/>
      <c r="D988" s="9"/>
      <c r="E988" s="9"/>
      <c r="F988" s="77"/>
      <c r="G988" s="29"/>
      <c r="H988" s="8"/>
      <c r="I988" s="8"/>
      <c r="J988" s="8"/>
      <c r="K988" s="12"/>
      <c r="L988" s="18"/>
      <c r="M988" s="38"/>
      <c r="N988" s="18"/>
      <c r="O988" s="11"/>
      <c r="P988" s="11"/>
      <c r="Q988" s="11"/>
      <c r="R988" s="32"/>
      <c r="S988" s="32"/>
      <c r="T988" s="32"/>
      <c r="U988" s="32"/>
      <c r="V988" s="32"/>
      <c r="W988" s="20"/>
      <c r="X988" s="20"/>
      <c r="Y988" s="22"/>
      <c r="Z988" s="52"/>
      <c r="AA988" s="12"/>
      <c r="AB988" s="12"/>
      <c r="AC988" s="12"/>
      <c r="AD988" s="12"/>
      <c r="AE988" s="12"/>
    </row>
    <row r="989" spans="1:31">
      <c r="A989" s="7"/>
      <c r="B989" s="8"/>
      <c r="C989" s="80"/>
      <c r="D989" s="9"/>
      <c r="E989" s="9"/>
      <c r="F989" s="77"/>
      <c r="G989" s="29"/>
      <c r="H989" s="8"/>
      <c r="I989" s="8"/>
      <c r="J989" s="8"/>
      <c r="K989" s="12"/>
      <c r="L989" s="18"/>
      <c r="M989" s="38"/>
      <c r="N989" s="18"/>
      <c r="O989" s="11"/>
      <c r="P989" s="11"/>
      <c r="Q989" s="11"/>
      <c r="R989" s="32"/>
      <c r="S989" s="32"/>
      <c r="T989" s="32"/>
      <c r="U989" s="32"/>
      <c r="V989" s="32"/>
      <c r="W989" s="20"/>
      <c r="X989" s="20"/>
      <c r="Y989" s="22"/>
      <c r="Z989" s="52"/>
      <c r="AA989" s="12"/>
      <c r="AB989" s="12"/>
      <c r="AC989" s="12"/>
      <c r="AD989" s="12"/>
      <c r="AE989" s="12"/>
    </row>
    <row r="990" spans="1:31">
      <c r="A990" s="7"/>
      <c r="B990" s="8"/>
      <c r="C990" s="80"/>
      <c r="D990" s="9"/>
      <c r="E990" s="9"/>
      <c r="F990" s="77"/>
      <c r="G990" s="29"/>
      <c r="H990" s="8"/>
      <c r="I990" s="8"/>
      <c r="J990" s="8"/>
      <c r="K990" s="12"/>
      <c r="L990" s="18"/>
      <c r="M990" s="38"/>
      <c r="N990" s="18"/>
      <c r="O990" s="11"/>
      <c r="P990" s="11"/>
      <c r="Q990" s="11"/>
      <c r="R990" s="32"/>
      <c r="S990" s="32"/>
      <c r="T990" s="32"/>
      <c r="U990" s="32"/>
      <c r="V990" s="32"/>
      <c r="W990" s="20"/>
      <c r="X990" s="20"/>
      <c r="Y990" s="22"/>
      <c r="Z990" s="52"/>
      <c r="AA990" s="12"/>
      <c r="AB990" s="12"/>
      <c r="AC990" s="12"/>
      <c r="AD990" s="12"/>
      <c r="AE990" s="12"/>
    </row>
    <row r="991" spans="1:31">
      <c r="A991" s="7"/>
      <c r="B991" s="8"/>
      <c r="C991" s="80"/>
      <c r="D991" s="9"/>
      <c r="E991" s="9"/>
      <c r="F991" s="77"/>
      <c r="G991" s="29"/>
      <c r="H991" s="8"/>
      <c r="I991" s="8"/>
      <c r="J991" s="8"/>
      <c r="K991" s="12"/>
      <c r="L991" s="18"/>
      <c r="M991" s="38"/>
      <c r="N991" s="18"/>
      <c r="O991" s="11"/>
      <c r="P991" s="11"/>
      <c r="Q991" s="11"/>
      <c r="R991" s="32"/>
      <c r="S991" s="32"/>
      <c r="T991" s="32"/>
      <c r="U991" s="32"/>
      <c r="V991" s="32"/>
      <c r="W991" s="20"/>
      <c r="X991" s="20"/>
      <c r="Y991" s="22"/>
      <c r="Z991" s="52"/>
      <c r="AA991" s="12"/>
      <c r="AB991" s="12"/>
      <c r="AC991" s="12"/>
      <c r="AD991" s="12"/>
      <c r="AE991" s="12"/>
    </row>
    <row r="992" spans="1:31">
      <c r="A992" s="7"/>
      <c r="B992" s="8"/>
      <c r="C992" s="80"/>
      <c r="D992" s="9"/>
      <c r="E992" s="9"/>
      <c r="F992" s="77"/>
      <c r="G992" s="29"/>
      <c r="H992" s="8"/>
      <c r="I992" s="8"/>
      <c r="J992" s="8"/>
      <c r="K992" s="12"/>
      <c r="L992" s="18"/>
      <c r="M992" s="38"/>
      <c r="N992" s="18"/>
      <c r="O992" s="11"/>
      <c r="P992" s="11"/>
      <c r="Q992" s="11"/>
      <c r="R992" s="32"/>
      <c r="S992" s="32"/>
      <c r="T992" s="32"/>
      <c r="U992" s="32"/>
      <c r="V992" s="32"/>
      <c r="W992" s="20"/>
      <c r="X992" s="20"/>
      <c r="Y992" s="22"/>
      <c r="Z992" s="52"/>
      <c r="AA992" s="12"/>
      <c r="AB992" s="12"/>
      <c r="AC992" s="12"/>
      <c r="AD992" s="12"/>
      <c r="AE992" s="12"/>
    </row>
    <row r="993" spans="1:31">
      <c r="A993" s="7"/>
      <c r="B993" s="8"/>
      <c r="C993" s="80"/>
      <c r="D993" s="9"/>
      <c r="E993" s="9"/>
      <c r="F993" s="77"/>
      <c r="G993" s="29"/>
      <c r="H993" s="8"/>
      <c r="I993" s="8"/>
      <c r="J993" s="8"/>
      <c r="K993" s="12"/>
      <c r="L993" s="18"/>
      <c r="M993" s="38"/>
      <c r="N993" s="18"/>
      <c r="O993" s="11"/>
      <c r="P993" s="11"/>
      <c r="Q993" s="11"/>
      <c r="R993" s="32"/>
      <c r="S993" s="32"/>
      <c r="T993" s="32"/>
      <c r="U993" s="32"/>
      <c r="V993" s="32"/>
      <c r="W993" s="20"/>
      <c r="X993" s="20"/>
      <c r="Y993" s="22"/>
      <c r="Z993" s="52"/>
      <c r="AA993" s="12"/>
      <c r="AB993" s="12"/>
      <c r="AC993" s="12"/>
      <c r="AD993" s="12"/>
      <c r="AE993" s="12"/>
    </row>
    <row r="994" spans="1:31">
      <c r="A994" s="7"/>
      <c r="B994" s="8"/>
      <c r="C994" s="80"/>
      <c r="D994" s="9"/>
      <c r="E994" s="9"/>
      <c r="F994" s="77"/>
      <c r="G994" s="29"/>
      <c r="H994" s="8"/>
      <c r="I994" s="8"/>
      <c r="J994" s="8"/>
      <c r="K994" s="12"/>
      <c r="L994" s="18"/>
      <c r="M994" s="38"/>
      <c r="N994" s="18"/>
      <c r="O994" s="11"/>
      <c r="P994" s="11"/>
      <c r="Q994" s="11"/>
      <c r="R994" s="32"/>
      <c r="S994" s="32"/>
      <c r="T994" s="32"/>
      <c r="U994" s="32"/>
      <c r="V994" s="32"/>
      <c r="W994" s="20"/>
      <c r="X994" s="20"/>
      <c r="Y994" s="22"/>
      <c r="Z994" s="52"/>
      <c r="AA994" s="12"/>
      <c r="AB994" s="12"/>
      <c r="AC994" s="12"/>
      <c r="AD994" s="12"/>
      <c r="AE994" s="12"/>
    </row>
  </sheetData>
  <pageMargins left="0.7" right="0.7" top="0.75" bottom="0.75" header="0.3" footer="0.3"/>
  <pageSetup orientation="portrait" horizontalDpi="4294967293" verticalDpi="4294967293" r:id="rId1"/>
  <drawing r:id="rId2"/>
  <legacyDrawing r:id="rId3"/>
  <oleObjects>
    <oleObject progId="Word.Document.12" shapeId="1035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994"/>
  <sheetViews>
    <sheetView zoomScaleNormal="100" workbookViewId="0">
      <selection activeCell="W14" sqref="W14"/>
    </sheetView>
  </sheetViews>
  <sheetFormatPr defaultRowHeight="15"/>
  <cols>
    <col min="1" max="1" width="10.42578125" customWidth="1"/>
    <col min="2" max="2" width="12.28515625" customWidth="1"/>
    <col min="3" max="3" width="12.140625" style="79" customWidth="1"/>
    <col min="4" max="4" width="10.42578125" customWidth="1"/>
    <col min="5" max="5" width="11" customWidth="1"/>
    <col min="6" max="6" width="11" style="50" customWidth="1"/>
    <col min="7" max="7" width="12.28515625" style="28" customWidth="1"/>
    <col min="8" max="8" width="12.85546875" customWidth="1"/>
    <col min="9" max="9" width="12.7109375" customWidth="1"/>
    <col min="10" max="10" width="11.5703125" customWidth="1"/>
    <col min="11" max="11" width="10.42578125" customWidth="1"/>
    <col min="12" max="12" width="8.85546875" customWidth="1"/>
    <col min="13" max="13" width="10.85546875" style="37" customWidth="1"/>
    <col min="14" max="14" width="9.85546875" style="17" customWidth="1"/>
    <col min="15" max="15" width="9.5703125" customWidth="1"/>
    <col min="16" max="16" width="10.140625" customWidth="1"/>
    <col min="17" max="17" width="10" customWidth="1"/>
    <col min="18" max="18" width="10" style="28" customWidth="1"/>
    <col min="19" max="19" width="9.140625" style="28" customWidth="1"/>
    <col min="20" max="20" width="9.5703125" style="28" customWidth="1"/>
    <col min="21" max="21" width="10.7109375" style="28" customWidth="1"/>
    <col min="22" max="22" width="12.42578125" style="28" customWidth="1"/>
    <col min="23" max="23" width="13.85546875" style="19" customWidth="1"/>
    <col min="24" max="24" width="13.7109375" customWidth="1"/>
    <col min="25" max="25" width="13" customWidth="1"/>
    <col min="26" max="26" width="12.140625" style="53" customWidth="1"/>
    <col min="27" max="28" width="10.7109375" customWidth="1"/>
    <col min="29" max="31" width="11.85546875" customWidth="1"/>
    <col min="32" max="32" width="9.7109375" bestFit="1" customWidth="1"/>
    <col min="33" max="33" width="8.5703125" customWidth="1"/>
    <col min="34" max="34" width="7.85546875" customWidth="1"/>
    <col min="35" max="36" width="4.28515625" style="81" customWidth="1"/>
    <col min="37" max="37" width="4.7109375" style="81" customWidth="1"/>
    <col min="38" max="38" width="11" bestFit="1" customWidth="1"/>
  </cols>
  <sheetData>
    <row r="1" spans="1:39" ht="68.25" customHeight="1">
      <c r="A1" s="97" t="s">
        <v>109</v>
      </c>
      <c r="B1" s="166">
        <v>44166</v>
      </c>
      <c r="C1" s="167">
        <v>44362</v>
      </c>
      <c r="D1" s="168">
        <v>45139</v>
      </c>
      <c r="E1" s="169">
        <v>44501</v>
      </c>
      <c r="F1" s="170">
        <v>44593</v>
      </c>
      <c r="G1" s="171">
        <v>44666</v>
      </c>
      <c r="H1" s="120" t="s">
        <v>61</v>
      </c>
      <c r="I1" s="86" t="s">
        <v>98</v>
      </c>
      <c r="J1" s="139" t="s">
        <v>99</v>
      </c>
      <c r="K1" s="121" t="s">
        <v>64</v>
      </c>
      <c r="L1" s="124" t="s">
        <v>57</v>
      </c>
      <c r="M1" s="116" t="s">
        <v>95</v>
      </c>
      <c r="N1" s="116" t="s">
        <v>66</v>
      </c>
      <c r="O1" s="108" t="s">
        <v>58</v>
      </c>
      <c r="P1" s="108" t="s">
        <v>65</v>
      </c>
      <c r="Q1" s="108" t="s">
        <v>68</v>
      </c>
      <c r="R1" s="124" t="s">
        <v>69</v>
      </c>
      <c r="S1" s="145" t="s">
        <v>70</v>
      </c>
      <c r="T1" s="163" t="s">
        <v>107</v>
      </c>
      <c r="U1" s="137" t="s">
        <v>72</v>
      </c>
      <c r="V1" s="155" t="s">
        <v>96</v>
      </c>
      <c r="W1" s="112" t="s">
        <v>59</v>
      </c>
      <c r="X1" s="128" t="s">
        <v>75</v>
      </c>
      <c r="Y1" s="128" t="s">
        <v>76</v>
      </c>
      <c r="Z1" s="128" t="s">
        <v>77</v>
      </c>
      <c r="AA1" s="128" t="s">
        <v>78</v>
      </c>
      <c r="AB1" s="108" t="s">
        <v>100</v>
      </c>
      <c r="AC1" s="116" t="s">
        <v>102</v>
      </c>
      <c r="AD1" s="116"/>
      <c r="AE1" s="116"/>
    </row>
    <row r="2" spans="1:39" ht="28.5" customHeight="1">
      <c r="A2" s="153" t="s">
        <v>97</v>
      </c>
      <c r="B2" s="165">
        <v>0.1</v>
      </c>
      <c r="C2" s="98">
        <v>0.6</v>
      </c>
      <c r="D2" s="102" t="s">
        <v>56</v>
      </c>
      <c r="E2" s="105">
        <v>0.7</v>
      </c>
      <c r="F2" s="89">
        <v>0.83</v>
      </c>
      <c r="G2" s="90">
        <v>0.9</v>
      </c>
      <c r="H2" s="109">
        <v>0</v>
      </c>
      <c r="I2" s="110">
        <v>1</v>
      </c>
      <c r="J2" s="140">
        <v>0</v>
      </c>
      <c r="K2" s="117">
        <v>2.5</v>
      </c>
      <c r="L2" s="111">
        <v>0</v>
      </c>
      <c r="M2" s="152">
        <v>0.03</v>
      </c>
      <c r="N2" s="118">
        <v>14</v>
      </c>
      <c r="O2" s="114">
        <f>(Q2+R2)/X2</f>
        <v>9.333333333333333E-5</v>
      </c>
      <c r="P2" s="122">
        <f>IF(L2=1,W2*O2,IF(H$2=0,Q2,IF(H$2=1,R2,Q2-R2)))</f>
        <v>500000</v>
      </c>
      <c r="Q2" s="93">
        <v>500000</v>
      </c>
      <c r="R2" s="93">
        <v>200000</v>
      </c>
      <c r="S2" s="146">
        <v>0.22</v>
      </c>
      <c r="T2" s="147">
        <v>0.65</v>
      </c>
      <c r="U2" s="201">
        <f>T2</f>
        <v>0.65</v>
      </c>
      <c r="V2" s="156">
        <v>7.1</v>
      </c>
      <c r="W2" s="113">
        <f>IF(H$2=0,X2,IF(H$2=1,Y2,X2-Y2))</f>
        <v>7500000000</v>
      </c>
      <c r="X2" s="129">
        <v>7500000000</v>
      </c>
      <c r="Y2" s="129">
        <v>340000000</v>
      </c>
      <c r="Z2" s="134" t="s">
        <v>81</v>
      </c>
      <c r="AA2" s="133" t="s">
        <v>79</v>
      </c>
      <c r="AB2" s="157">
        <v>1000</v>
      </c>
      <c r="AC2" s="161">
        <v>3.0000000000000001E-5</v>
      </c>
      <c r="AD2" s="161"/>
      <c r="AE2" s="161"/>
      <c r="AF2" s="101"/>
      <c r="AJ2" s="82"/>
      <c r="AK2" s="82"/>
    </row>
    <row r="3" spans="1:39" ht="56.25">
      <c r="A3" s="94" t="s">
        <v>0</v>
      </c>
      <c r="B3" s="6" t="s">
        <v>3</v>
      </c>
      <c r="C3" s="135" t="str">
        <f>CONCATENATE(IF(H$2=0,Z2,IF(H$2=1,AA2,CONCATENATE(Z2," excl ",AA2)))," known cases")</f>
        <v>World known cases</v>
      </c>
      <c r="D3" s="142" t="str">
        <f>CONCATENATE(Z2," known cases")</f>
        <v>World known cases</v>
      </c>
      <c r="E3" s="142" t="str">
        <f>CONCATENATE(AA2," known cases")</f>
        <v>US known cases</v>
      </c>
      <c r="F3" s="58" t="s">
        <v>54</v>
      </c>
      <c r="G3" s="131" t="s">
        <v>13</v>
      </c>
      <c r="H3" s="126" t="s">
        <v>46</v>
      </c>
      <c r="I3" s="126" t="s">
        <v>12</v>
      </c>
      <c r="J3" s="126" t="s">
        <v>5</v>
      </c>
      <c r="K3" s="125" t="s">
        <v>73</v>
      </c>
      <c r="L3" s="5" t="s">
        <v>16</v>
      </c>
      <c r="M3" s="127" t="s">
        <v>74</v>
      </c>
      <c r="N3" s="123"/>
      <c r="O3" s="103" t="str">
        <f>CONCATENATE(IF(H$2=0,Z2,IF(H$2=1,AA2,CONCATENATE(Z2," excl ",AA2)))," cases")</f>
        <v>World cases</v>
      </c>
      <c r="P3" s="87" t="s">
        <v>48</v>
      </c>
      <c r="Q3" s="92" t="s">
        <v>67</v>
      </c>
      <c r="R3" s="30" t="s">
        <v>15</v>
      </c>
      <c r="S3" s="69" t="s">
        <v>87</v>
      </c>
      <c r="T3" s="69" t="s">
        <v>49</v>
      </c>
      <c r="U3" s="69" t="s">
        <v>50</v>
      </c>
      <c r="V3" s="69" t="s">
        <v>47</v>
      </c>
      <c r="W3" s="130" t="s">
        <v>6</v>
      </c>
      <c r="X3" s="92" t="s">
        <v>9</v>
      </c>
      <c r="Y3" s="92" t="s">
        <v>7</v>
      </c>
      <c r="Z3" s="51" t="s">
        <v>17</v>
      </c>
      <c r="AA3" s="4" t="s">
        <v>105</v>
      </c>
      <c r="AB3" s="154" t="s">
        <v>101</v>
      </c>
      <c r="AC3" s="159" t="s">
        <v>103</v>
      </c>
      <c r="AD3" s="131" t="s">
        <v>104</v>
      </c>
      <c r="AE3" s="131" t="s">
        <v>106</v>
      </c>
      <c r="AF3" s="83" t="s">
        <v>51</v>
      </c>
      <c r="AG3" s="83" t="s">
        <v>52</v>
      </c>
      <c r="AH3" s="83" t="s">
        <v>53</v>
      </c>
      <c r="AL3" s="55" t="s">
        <v>83</v>
      </c>
    </row>
    <row r="4" spans="1:39">
      <c r="A4" s="7">
        <v>43911</v>
      </c>
      <c r="B4" s="8">
        <v>24000</v>
      </c>
      <c r="C4" s="144">
        <f t="shared" ref="C4:C67" si="0">IF(H$2=0,D4,IF(H$2=1,E4,D4-E4))</f>
        <v>305106</v>
      </c>
      <c r="D4" s="136">
        <v>305106</v>
      </c>
      <c r="E4" s="143">
        <f>US!D4</f>
        <v>24000</v>
      </c>
      <c r="F4" s="78">
        <v>0</v>
      </c>
      <c r="G4" s="29">
        <f t="shared" ref="G4:G67" si="1">H4/V$2</f>
        <v>24000</v>
      </c>
      <c r="H4" s="8">
        <f>I4</f>
        <v>170400</v>
      </c>
      <c r="I4" s="8">
        <f>B4*V$2</f>
        <v>170400</v>
      </c>
      <c r="J4" s="10">
        <f>J5/(1+K4)</f>
        <v>9280</v>
      </c>
      <c r="K4" s="68">
        <f>K2</f>
        <v>2.5</v>
      </c>
      <c r="L4" s="186">
        <v>44927</v>
      </c>
      <c r="M4" s="57">
        <v>0</v>
      </c>
      <c r="N4" s="187">
        <v>43911</v>
      </c>
      <c r="O4" s="11">
        <f t="shared" ref="O4:O67" si="2">I4/W$2</f>
        <v>2.2719999999999999E-5</v>
      </c>
      <c r="P4" s="11">
        <f t="shared" ref="P4:P67" si="3">IF(C4&gt;0,Z4/W$2,"")</f>
        <v>2.2719999999999999E-5</v>
      </c>
      <c r="Q4" s="11">
        <f>IF(J$2&gt;0,100%,IF(M4&lt;1,V4,IF(AND(I$2=1,N4&gt;=B$1),B$2,0)))</f>
        <v>0.6</v>
      </c>
      <c r="R4" s="32">
        <f>G4*AC4/AB4</f>
        <v>1.4400000000000001E-3</v>
      </c>
      <c r="S4" s="32">
        <v>4.235294117647059E-4</v>
      </c>
      <c r="T4" s="32">
        <f t="shared" ref="T4:T67" si="4">Z4/W$2</f>
        <v>2.2719999999999999E-5</v>
      </c>
      <c r="U4" s="32">
        <f t="shared" ref="U4:U67" si="5">1/V$2</f>
        <v>0.14084507042253522</v>
      </c>
      <c r="V4" s="32">
        <f>IF(J$2&gt;0,100%,IF(N4&gt;=G$1,G$2,IF(N4&gt;=F$1,F$2,IF(N4&gt;=E$1,E$2,IF(N4&gt;=D$1,0,IF(N4&gt;=C$1,C$2,IF(M4&lt;1,C$2,0)))))))</f>
        <v>0.6</v>
      </c>
      <c r="W4" s="8">
        <f t="shared" ref="W4:W67" ca="1" si="6">IF(ROW(J3)&gt;(1+N$2),OFFSET(J3,2-N$2,0)*V$2,0)</f>
        <v>0</v>
      </c>
      <c r="X4" s="8">
        <f ca="1">W4</f>
        <v>0</v>
      </c>
      <c r="Y4" s="22">
        <f t="shared" ref="Y4:Y67" si="7">IF(I4&lt;W$2,1-I4/W$2,0)</f>
        <v>0.99997727999999997</v>
      </c>
      <c r="Z4" s="8">
        <f>I4</f>
        <v>170400</v>
      </c>
      <c r="AA4" s="12">
        <f>K4</f>
        <v>2.5</v>
      </c>
      <c r="AB4" s="158">
        <f>P2</f>
        <v>500000</v>
      </c>
      <c r="AC4" s="160">
        <f>M2</f>
        <v>0.03</v>
      </c>
      <c r="AD4" s="162">
        <f>K4</f>
        <v>2.5</v>
      </c>
      <c r="AE4" s="162">
        <f>K4</f>
        <v>2.5</v>
      </c>
      <c r="AF4" s="84">
        <v>4.4999999999999999E-4</v>
      </c>
      <c r="AG4" s="84">
        <v>7.1999999999999998E-3</v>
      </c>
      <c r="AH4" s="84">
        <v>4.4999999999999999E-4</v>
      </c>
      <c r="AM4" s="148" t="s">
        <v>84</v>
      </c>
    </row>
    <row r="5" spans="1:39">
      <c r="A5" s="7">
        <f t="shared" ref="A5:A68" si="8">A4+1</f>
        <v>43912</v>
      </c>
      <c r="B5" s="8">
        <f t="shared" ref="B5:B68" si="9">B4 + J5</f>
        <v>56480</v>
      </c>
      <c r="C5" s="144">
        <f t="shared" si="0"/>
        <v>337586</v>
      </c>
      <c r="D5" s="136">
        <v>337586</v>
      </c>
      <c r="E5" s="143">
        <f>US!D5</f>
        <v>32821</v>
      </c>
      <c r="F5" s="78">
        <v>0</v>
      </c>
      <c r="G5" s="29">
        <f t="shared" ca="1" si="1"/>
        <v>56480</v>
      </c>
      <c r="H5" s="8">
        <f t="shared" ref="H5:H68" ca="1" si="10">H4+IF(C5&gt;0,V$2*(C5-C4),V$2*J5)-W4</f>
        <v>401008</v>
      </c>
      <c r="I5" s="8">
        <f t="shared" ref="I5:I68" si="11">I4+IF(C5&gt;0,V$2*(C5-C4),V$2*J5)</f>
        <v>401008</v>
      </c>
      <c r="J5" s="8">
        <f t="shared" ref="J5:J68" si="12">IF(C5&gt;0,C5-C4,H4*K4/(N$2*V$2))</f>
        <v>32480</v>
      </c>
      <c r="K5" s="12">
        <f t="shared" ref="K5:K68" ca="1" si="13">IF(C5&gt;0,1+N$2*(C5-C4)/Z5,K$4*Y4*Q5+(1-Q5)*AA4*Y4)</f>
        <v>2.1339424649882295</v>
      </c>
      <c r="L5" s="186">
        <v>44927</v>
      </c>
      <c r="M5" s="46">
        <v>1</v>
      </c>
      <c r="N5" s="188">
        <f t="shared" ref="N5:N68" si="14">N4+1</f>
        <v>43912</v>
      </c>
      <c r="O5" s="11">
        <f t="shared" si="2"/>
        <v>5.3467733333333336E-5</v>
      </c>
      <c r="P5" s="11">
        <f t="shared" ca="1" si="3"/>
        <v>5.3467733333333336E-5</v>
      </c>
      <c r="Q5" s="11">
        <f t="shared" ref="Q5:Q68" si="15">IF(J$2&gt;0,100%,IF(M5&lt;1,V5,IF(AND(I$2=1,N5&gt;=B$1),B$2,0)))</f>
        <v>0</v>
      </c>
      <c r="R5" s="32">
        <f t="shared" ref="R5:R68" ca="1" si="16">G5*AC5/AB5</f>
        <v>3.3786538922155689E-3</v>
      </c>
      <c r="S5" s="32">
        <v>4.9915966386554619E-4</v>
      </c>
      <c r="T5" s="32">
        <f t="shared" ca="1" si="4"/>
        <v>5.3467733333333336E-5</v>
      </c>
      <c r="U5" s="32">
        <f t="shared" si="5"/>
        <v>0.14084507042253522</v>
      </c>
      <c r="V5" s="32">
        <f t="shared" ref="V5:V68" si="17">IF(N5&gt;=G$1,G$2,IF(N5&gt;=F$1,F$2,IF(N5&gt;=E$1,E$2,IF(N5&gt;=D$1,0,IF(N5&gt;=C$1,C$2,IF(M5&lt;1,C$2,0))))))</f>
        <v>0</v>
      </c>
      <c r="W5" s="8">
        <f t="shared" ca="1" si="6"/>
        <v>0</v>
      </c>
      <c r="X5" s="8">
        <f ca="1">W5+X4</f>
        <v>0</v>
      </c>
      <c r="Y5" s="22">
        <f t="shared" si="7"/>
        <v>0.99994653226666663</v>
      </c>
      <c r="Z5" s="8">
        <f t="shared" ref="Z5:Z68" ca="1" si="18">H4+IF(C5&gt;0,V$2*(C5-C4),V$2*J5)-W4</f>
        <v>401008</v>
      </c>
      <c r="AA5" s="12">
        <f t="shared" ref="AA5:AA68" ca="1" si="19">IF(C5&gt;0,K5/Y4,AA4)</f>
        <v>2.1339909492625968</v>
      </c>
      <c r="AB5" s="158">
        <f>AB4+AB$2</f>
        <v>501000</v>
      </c>
      <c r="AC5" s="160">
        <f>AC4-AC$2</f>
        <v>2.997E-2</v>
      </c>
      <c r="AD5" s="162">
        <f ca="1">(K5+K4)/2</f>
        <v>2.3169712324941147</v>
      </c>
      <c r="AE5" s="162">
        <f ca="1">IF(Q5&lt;=B$2,K5,AE4)</f>
        <v>2.1339424649882295</v>
      </c>
      <c r="AF5" s="84">
        <v>6.1539375000000003E-4</v>
      </c>
      <c r="AG5" s="84">
        <v>8.6435999999999995E-3</v>
      </c>
      <c r="AH5" s="84">
        <v>5.2516875000000005E-4</v>
      </c>
      <c r="AL5" s="149">
        <f>A5</f>
        <v>43912</v>
      </c>
      <c r="AM5" s="23">
        <f>D5-D4</f>
        <v>32480</v>
      </c>
    </row>
    <row r="6" spans="1:39">
      <c r="A6" s="7">
        <f t="shared" si="8"/>
        <v>43913</v>
      </c>
      <c r="B6" s="8">
        <f t="shared" si="9"/>
        <v>97973</v>
      </c>
      <c r="C6" s="144">
        <f t="shared" si="0"/>
        <v>379079</v>
      </c>
      <c r="D6" s="136">
        <v>379079</v>
      </c>
      <c r="E6" s="143">
        <f>US!D6</f>
        <v>43600</v>
      </c>
      <c r="F6" s="78">
        <v>0</v>
      </c>
      <c r="G6" s="29">
        <f t="shared" ca="1" si="1"/>
        <v>97973.000000000015</v>
      </c>
      <c r="H6" s="8">
        <f t="shared" ca="1" si="10"/>
        <v>695608.3</v>
      </c>
      <c r="I6" s="8">
        <f t="shared" si="11"/>
        <v>695608.3</v>
      </c>
      <c r="J6" s="8">
        <f t="shared" si="12"/>
        <v>41493</v>
      </c>
      <c r="K6" s="12">
        <f t="shared" ca="1" si="13"/>
        <v>1.8350992936685775</v>
      </c>
      <c r="L6" s="186">
        <v>44927</v>
      </c>
      <c r="M6" s="38">
        <v>1</v>
      </c>
      <c r="N6" s="189">
        <f t="shared" si="14"/>
        <v>43913</v>
      </c>
      <c r="O6" s="11">
        <f t="shared" si="2"/>
        <v>9.2747773333333336E-5</v>
      </c>
      <c r="P6" s="11">
        <f t="shared" ca="1" si="3"/>
        <v>9.2747773333333336E-5</v>
      </c>
      <c r="Q6" s="11">
        <f t="shared" si="15"/>
        <v>0</v>
      </c>
      <c r="R6" s="32">
        <f t="shared" ca="1" si="16"/>
        <v>5.8432502390438259E-3</v>
      </c>
      <c r="S6" s="32">
        <v>5.882575665560342E-4</v>
      </c>
      <c r="T6" s="32">
        <f t="shared" ca="1" si="4"/>
        <v>9.2747773333333336E-5</v>
      </c>
      <c r="U6" s="32">
        <f t="shared" si="5"/>
        <v>0.14084507042253522</v>
      </c>
      <c r="V6" s="32">
        <f t="shared" si="17"/>
        <v>0</v>
      </c>
      <c r="W6" s="8">
        <f t="shared" ca="1" si="6"/>
        <v>0</v>
      </c>
      <c r="X6" s="8">
        <f t="shared" ref="X6:X69" ca="1" si="20">W6+X5</f>
        <v>0</v>
      </c>
      <c r="Y6" s="22">
        <f t="shared" si="7"/>
        <v>0.99990725222666665</v>
      </c>
      <c r="Z6" s="8">
        <f t="shared" ca="1" si="18"/>
        <v>695608.3</v>
      </c>
      <c r="AA6" s="12">
        <f t="shared" ca="1" si="19"/>
        <v>1.8351974175147112</v>
      </c>
      <c r="AB6" s="158">
        <f t="shared" ref="AB6:AB69" si="21">AB5+AB$2</f>
        <v>502000</v>
      </c>
      <c r="AC6" s="160">
        <f t="shared" ref="AC6:AC69" si="22">AC5-AC$2</f>
        <v>2.9940000000000001E-2</v>
      </c>
      <c r="AD6" s="162">
        <f t="shared" ref="AD6:AD69" ca="1" si="23">(K6+K5)/2</f>
        <v>1.9845208793284035</v>
      </c>
      <c r="AE6" s="162">
        <f t="shared" ref="AE6:AE69" ca="1" si="24">IF(Q6&lt;=B$2,K6,AE5)</f>
        <v>1.8350992936685775</v>
      </c>
      <c r="AF6" s="84">
        <v>8.1749999999999998E-4</v>
      </c>
      <c r="AG6" s="84">
        <v>1.0355700000000001E-2</v>
      </c>
      <c r="AH6" s="84">
        <v>6.2026875000000003E-4</v>
      </c>
      <c r="AL6" s="149">
        <f t="shared" ref="AL6:AL69" si="25">A6</f>
        <v>43913</v>
      </c>
      <c r="AM6" s="23">
        <f t="shared" ref="AM6:AM69" si="26">D6-D5</f>
        <v>41493</v>
      </c>
    </row>
    <row r="7" spans="1:39">
      <c r="A7" s="7">
        <f t="shared" si="8"/>
        <v>43914</v>
      </c>
      <c r="B7" s="8">
        <f t="shared" si="9"/>
        <v>141808</v>
      </c>
      <c r="C7" s="144">
        <f t="shared" si="0"/>
        <v>422914</v>
      </c>
      <c r="D7" s="136">
        <v>422914</v>
      </c>
      <c r="E7" s="143">
        <f>US!D7</f>
        <v>53870</v>
      </c>
      <c r="F7" s="78">
        <v>0</v>
      </c>
      <c r="G7" s="29">
        <f t="shared" ca="1" si="1"/>
        <v>141808</v>
      </c>
      <c r="H7" s="8">
        <f t="shared" ca="1" si="10"/>
        <v>1006836.8</v>
      </c>
      <c r="I7" s="8">
        <f t="shared" si="11"/>
        <v>1006836.8</v>
      </c>
      <c r="J7" s="8">
        <f t="shared" si="12"/>
        <v>43835</v>
      </c>
      <c r="K7" s="12">
        <f t="shared" ca="1" si="13"/>
        <v>1.6095228144223572</v>
      </c>
      <c r="L7" s="186">
        <v>44927</v>
      </c>
      <c r="M7" s="38">
        <v>1</v>
      </c>
      <c r="N7" s="189">
        <f t="shared" si="14"/>
        <v>43914</v>
      </c>
      <c r="O7" s="11">
        <f t="shared" si="2"/>
        <v>1.3424490666666668E-4</v>
      </c>
      <c r="P7" s="11">
        <f t="shared" ca="1" si="3"/>
        <v>1.3424490666666668E-4</v>
      </c>
      <c r="Q7" s="11">
        <f t="shared" si="15"/>
        <v>0</v>
      </c>
      <c r="R7" s="32">
        <f t="shared" ca="1" si="16"/>
        <v>8.4323603976143146E-3</v>
      </c>
      <c r="S7" s="32">
        <v>6.9325112586082814E-4</v>
      </c>
      <c r="T7" s="32">
        <f t="shared" ca="1" si="4"/>
        <v>1.3424490666666668E-4</v>
      </c>
      <c r="U7" s="32">
        <f t="shared" si="5"/>
        <v>0.14084507042253522</v>
      </c>
      <c r="V7" s="32">
        <f t="shared" si="17"/>
        <v>0</v>
      </c>
      <c r="W7" s="8">
        <f t="shared" ca="1" si="6"/>
        <v>0</v>
      </c>
      <c r="X7" s="8">
        <f t="shared" ca="1" si="20"/>
        <v>0</v>
      </c>
      <c r="Y7" s="22">
        <f t="shared" si="7"/>
        <v>0.99986575509333331</v>
      </c>
      <c r="Z7" s="8">
        <f t="shared" ca="1" si="18"/>
        <v>1006836.8</v>
      </c>
      <c r="AA7" s="12">
        <f t="shared" ca="1" si="19"/>
        <v>1.6096721079261642</v>
      </c>
      <c r="AB7" s="158">
        <f t="shared" si="21"/>
        <v>503000</v>
      </c>
      <c r="AC7" s="160">
        <f t="shared" si="22"/>
        <v>2.9910000000000003E-2</v>
      </c>
      <c r="AD7" s="162">
        <f t="shared" ca="1" si="23"/>
        <v>1.7223110540454674</v>
      </c>
      <c r="AE7" s="162">
        <f t="shared" ca="1" si="24"/>
        <v>1.6095228144223572</v>
      </c>
      <c r="AF7" s="84">
        <v>1.0100624999999999E-3</v>
      </c>
      <c r="AG7" s="84">
        <v>1.17927E-2</v>
      </c>
      <c r="AH7" s="84">
        <v>7.2301875000000001E-4</v>
      </c>
      <c r="AL7" s="149">
        <f t="shared" si="25"/>
        <v>43914</v>
      </c>
      <c r="AM7" s="23">
        <f t="shared" si="26"/>
        <v>43835</v>
      </c>
    </row>
    <row r="8" spans="1:39">
      <c r="A8" s="7">
        <f t="shared" si="8"/>
        <v>43915</v>
      </c>
      <c r="B8" s="8">
        <f t="shared" si="9"/>
        <v>190365</v>
      </c>
      <c r="C8" s="144">
        <f t="shared" si="0"/>
        <v>471471</v>
      </c>
      <c r="D8" s="136">
        <v>471471</v>
      </c>
      <c r="E8" s="143">
        <f>US!D8</f>
        <v>67857</v>
      </c>
      <c r="F8" s="78">
        <v>0</v>
      </c>
      <c r="G8" s="29">
        <f t="shared" ca="1" si="1"/>
        <v>190365</v>
      </c>
      <c r="H8" s="8">
        <f t="shared" ca="1" si="10"/>
        <v>1351591.5</v>
      </c>
      <c r="I8" s="8">
        <f t="shared" si="11"/>
        <v>1351591.5</v>
      </c>
      <c r="J8" s="8">
        <f t="shared" si="12"/>
        <v>48557</v>
      </c>
      <c r="K8" s="12">
        <f t="shared" ca="1" si="13"/>
        <v>1.502961138776028</v>
      </c>
      <c r="L8" s="186">
        <v>44927</v>
      </c>
      <c r="M8" s="38">
        <v>1</v>
      </c>
      <c r="N8" s="189">
        <f t="shared" si="14"/>
        <v>43915</v>
      </c>
      <c r="O8" s="11">
        <f t="shared" si="2"/>
        <v>1.802122E-4</v>
      </c>
      <c r="P8" s="11">
        <f t="shared" ca="1" si="3"/>
        <v>1.802122E-4</v>
      </c>
      <c r="Q8" s="11">
        <f t="shared" si="15"/>
        <v>0</v>
      </c>
      <c r="R8" s="32">
        <f t="shared" ca="1" si="16"/>
        <v>1.1285925000000002E-2</v>
      </c>
      <c r="S8" s="32">
        <v>8.169731465109205E-4</v>
      </c>
      <c r="T8" s="32">
        <f t="shared" ca="1" si="4"/>
        <v>1.802122E-4</v>
      </c>
      <c r="U8" s="32">
        <f t="shared" si="5"/>
        <v>0.14084507042253522</v>
      </c>
      <c r="V8" s="32">
        <f t="shared" si="17"/>
        <v>0</v>
      </c>
      <c r="W8" s="8">
        <f t="shared" ca="1" si="6"/>
        <v>0</v>
      </c>
      <c r="X8" s="8">
        <f t="shared" ca="1" si="20"/>
        <v>0</v>
      </c>
      <c r="Y8" s="22">
        <f t="shared" si="7"/>
        <v>0.99981978780000003</v>
      </c>
      <c r="Z8" s="8">
        <f t="shared" ca="1" si="18"/>
        <v>1351591.5</v>
      </c>
      <c r="AA8" s="12">
        <f t="shared" ca="1" si="19"/>
        <v>1.5031629307433705</v>
      </c>
      <c r="AB8" s="158">
        <f t="shared" si="21"/>
        <v>504000</v>
      </c>
      <c r="AC8" s="160">
        <f t="shared" si="22"/>
        <v>2.9880000000000004E-2</v>
      </c>
      <c r="AD8" s="162">
        <f t="shared" ca="1" si="23"/>
        <v>1.5562419765991926</v>
      </c>
      <c r="AE8" s="162">
        <f t="shared" ca="1" si="24"/>
        <v>1.502961138776028</v>
      </c>
      <c r="AF8" s="84">
        <v>1.27231875E-3</v>
      </c>
      <c r="AG8" s="84">
        <v>1.3336499999999999E-2</v>
      </c>
      <c r="AH8" s="84">
        <v>8.8878749999999999E-4</v>
      </c>
      <c r="AL8" s="149">
        <f t="shared" si="25"/>
        <v>43915</v>
      </c>
      <c r="AM8" s="23">
        <f t="shared" si="26"/>
        <v>48557</v>
      </c>
    </row>
    <row r="9" spans="1:39">
      <c r="A9" s="7">
        <f t="shared" si="8"/>
        <v>43916</v>
      </c>
      <c r="B9" s="8">
        <f t="shared" si="9"/>
        <v>251359</v>
      </c>
      <c r="C9" s="144">
        <f t="shared" si="0"/>
        <v>532465</v>
      </c>
      <c r="D9" s="136">
        <v>532465</v>
      </c>
      <c r="E9" s="143">
        <f>US!D9</f>
        <v>84773</v>
      </c>
      <c r="F9" s="78">
        <v>0</v>
      </c>
      <c r="G9" s="29">
        <f t="shared" ca="1" si="1"/>
        <v>251359</v>
      </c>
      <c r="H9" s="8">
        <f t="shared" ca="1" si="10"/>
        <v>1784648.9</v>
      </c>
      <c r="I9" s="8">
        <f t="shared" si="11"/>
        <v>1784648.9</v>
      </c>
      <c r="J9" s="8">
        <f t="shared" si="12"/>
        <v>60994</v>
      </c>
      <c r="K9" s="12">
        <f t="shared" ca="1" si="13"/>
        <v>1.4784784278857315</v>
      </c>
      <c r="L9" s="186">
        <v>44927</v>
      </c>
      <c r="M9" s="38">
        <v>1</v>
      </c>
      <c r="N9" s="189">
        <f t="shared" si="14"/>
        <v>43916</v>
      </c>
      <c r="O9" s="11">
        <f t="shared" si="2"/>
        <v>2.3795318666666667E-4</v>
      </c>
      <c r="P9" s="11">
        <f t="shared" ca="1" si="3"/>
        <v>2.3795318666666667E-4</v>
      </c>
      <c r="Q9" s="11">
        <f t="shared" si="15"/>
        <v>0</v>
      </c>
      <c r="R9" s="32">
        <f t="shared" ca="1" si="16"/>
        <v>1.485755673267327E-2</v>
      </c>
      <c r="S9" s="32">
        <v>9.6276007132472467E-4</v>
      </c>
      <c r="T9" s="32">
        <f t="shared" ca="1" si="4"/>
        <v>2.3795318666666667E-4</v>
      </c>
      <c r="U9" s="32">
        <f t="shared" si="5"/>
        <v>0.14084507042253522</v>
      </c>
      <c r="V9" s="32">
        <f t="shared" si="17"/>
        <v>0</v>
      </c>
      <c r="W9" s="8">
        <f t="shared" ca="1" si="6"/>
        <v>0</v>
      </c>
      <c r="X9" s="8">
        <f t="shared" ca="1" si="20"/>
        <v>0</v>
      </c>
      <c r="Y9" s="22">
        <f t="shared" si="7"/>
        <v>0.99976204681333336</v>
      </c>
      <c r="Z9" s="8">
        <f t="shared" ca="1" si="18"/>
        <v>1784648.9</v>
      </c>
      <c r="AA9" s="12">
        <f t="shared" ca="1" si="19"/>
        <v>1.4787449157602395</v>
      </c>
      <c r="AB9" s="158">
        <f t="shared" si="21"/>
        <v>505000</v>
      </c>
      <c r="AC9" s="160">
        <f t="shared" si="22"/>
        <v>2.9850000000000005E-2</v>
      </c>
      <c r="AD9" s="162">
        <f t="shared" ca="1" si="23"/>
        <v>1.4907197833308796</v>
      </c>
      <c r="AE9" s="162">
        <f t="shared" ca="1" si="24"/>
        <v>1.4784784278857315</v>
      </c>
      <c r="AF9" s="84">
        <v>1.5422383928571429E-3</v>
      </c>
      <c r="AG9" s="84">
        <v>1.4858142857142858E-2</v>
      </c>
      <c r="AH9" s="84">
        <v>1.0636044642857144E-3</v>
      </c>
      <c r="AL9" s="149">
        <f t="shared" si="25"/>
        <v>43916</v>
      </c>
      <c r="AM9" s="23">
        <f t="shared" si="26"/>
        <v>60994</v>
      </c>
    </row>
    <row r="10" spans="1:39" ht="15.75" thickBot="1">
      <c r="A10" s="7">
        <f t="shared" si="8"/>
        <v>43917</v>
      </c>
      <c r="B10" s="8">
        <f t="shared" si="9"/>
        <v>315912</v>
      </c>
      <c r="C10" s="144">
        <f t="shared" si="0"/>
        <v>597018</v>
      </c>
      <c r="D10" s="136">
        <v>597018</v>
      </c>
      <c r="E10" s="143">
        <f>US!D10</f>
        <v>102738</v>
      </c>
      <c r="F10" s="78">
        <v>0</v>
      </c>
      <c r="G10" s="29">
        <f t="shared" ca="1" si="1"/>
        <v>315912</v>
      </c>
      <c r="H10" s="8">
        <f t="shared" ca="1" si="10"/>
        <v>2242975.1999999997</v>
      </c>
      <c r="I10" s="8">
        <f t="shared" si="11"/>
        <v>2242975.1999999997</v>
      </c>
      <c r="J10" s="8">
        <f t="shared" si="12"/>
        <v>64553</v>
      </c>
      <c r="K10" s="12">
        <f t="shared" ca="1" si="13"/>
        <v>1.4029210844596052</v>
      </c>
      <c r="L10" s="186">
        <v>44927</v>
      </c>
      <c r="M10" s="40">
        <v>1</v>
      </c>
      <c r="N10" s="190">
        <f t="shared" si="14"/>
        <v>43917</v>
      </c>
      <c r="O10" s="11">
        <f t="shared" si="2"/>
        <v>2.9906335999999994E-4</v>
      </c>
      <c r="P10" s="11">
        <f t="shared" ca="1" si="3"/>
        <v>2.9906335999999994E-4</v>
      </c>
      <c r="Q10" s="11">
        <f t="shared" si="15"/>
        <v>0</v>
      </c>
      <c r="R10" s="32">
        <f t="shared" ca="1" si="16"/>
        <v>1.8617580711462453E-2</v>
      </c>
      <c r="S10" s="32">
        <v>1.1345410574318531E-3</v>
      </c>
      <c r="T10" s="32">
        <f t="shared" ca="1" si="4"/>
        <v>2.9906335999999994E-4</v>
      </c>
      <c r="U10" s="32">
        <f t="shared" si="5"/>
        <v>0.14084507042253522</v>
      </c>
      <c r="V10" s="32">
        <f t="shared" si="17"/>
        <v>0</v>
      </c>
      <c r="W10" s="8">
        <f t="shared" ca="1" si="6"/>
        <v>0</v>
      </c>
      <c r="X10" s="8">
        <f t="shared" ca="1" si="20"/>
        <v>0</v>
      </c>
      <c r="Y10" s="22">
        <f t="shared" si="7"/>
        <v>0.99970093664000004</v>
      </c>
      <c r="Z10" s="8">
        <f t="shared" ca="1" si="18"/>
        <v>2242975.1999999997</v>
      </c>
      <c r="AA10" s="12">
        <f t="shared" ca="1" si="19"/>
        <v>1.4032549934570042</v>
      </c>
      <c r="AB10" s="158">
        <f t="shared" si="21"/>
        <v>506000</v>
      </c>
      <c r="AC10" s="160">
        <f t="shared" si="22"/>
        <v>2.9820000000000006E-2</v>
      </c>
      <c r="AD10" s="162">
        <f t="shared" ca="1" si="23"/>
        <v>1.4406997561726684</v>
      </c>
      <c r="AE10" s="162">
        <f t="shared" ca="1" si="24"/>
        <v>1.4029210844596052</v>
      </c>
      <c r="AF10" s="84">
        <v>1.7609437500000001E-3</v>
      </c>
      <c r="AG10" s="84">
        <v>1.6040100000000002E-2</v>
      </c>
      <c r="AH10" s="84">
        <v>1.2084375000000001E-3</v>
      </c>
      <c r="AL10" s="149">
        <f t="shared" si="25"/>
        <v>43917</v>
      </c>
      <c r="AM10" s="23">
        <f t="shared" si="26"/>
        <v>64553</v>
      </c>
    </row>
    <row r="11" spans="1:39" ht="15.75" thickTop="1">
      <c r="A11" s="7">
        <f t="shared" si="8"/>
        <v>43918</v>
      </c>
      <c r="B11" s="8">
        <f t="shared" si="9"/>
        <v>382673</v>
      </c>
      <c r="C11" s="144">
        <f t="shared" si="0"/>
        <v>663779</v>
      </c>
      <c r="D11" s="136">
        <v>663779</v>
      </c>
      <c r="E11" s="143">
        <f>US!D11</f>
        <v>122070</v>
      </c>
      <c r="F11" s="78">
        <v>0</v>
      </c>
      <c r="G11" s="29">
        <f t="shared" ca="1" si="1"/>
        <v>382673</v>
      </c>
      <c r="H11" s="8">
        <f t="shared" ca="1" si="10"/>
        <v>2716978.3</v>
      </c>
      <c r="I11" s="8">
        <f t="shared" si="11"/>
        <v>2716978.3</v>
      </c>
      <c r="J11" s="8">
        <f t="shared" si="12"/>
        <v>66761</v>
      </c>
      <c r="K11" s="12">
        <f t="shared" ca="1" si="13"/>
        <v>1.3440049557996101</v>
      </c>
      <c r="L11" s="48"/>
      <c r="M11" s="47">
        <f>IF(AND(I$2&gt;0,R4&lt;F4-0.12),0,IF(AND(N11&gt;=L$4,I$2&gt;0),0,IF(OR(AND(N11&gt;=C$1,N11&lt;D$1),N11&gt;=E$1),0,1)))</f>
        <v>1</v>
      </c>
      <c r="N11" s="191">
        <f t="shared" si="14"/>
        <v>43918</v>
      </c>
      <c r="O11" s="11">
        <f t="shared" si="2"/>
        <v>3.6226377333333334E-4</v>
      </c>
      <c r="P11" s="11">
        <f t="shared" ca="1" si="3"/>
        <v>3.6226377333333334E-4</v>
      </c>
      <c r="Q11" s="11">
        <f t="shared" si="15"/>
        <v>0</v>
      </c>
      <c r="R11" s="32">
        <f t="shared" ca="1" si="16"/>
        <v>2.248486917159764E-2</v>
      </c>
      <c r="S11" s="32">
        <v>1.3369426228965816E-3</v>
      </c>
      <c r="T11" s="32">
        <f t="shared" ca="1" si="4"/>
        <v>3.6226377333333334E-4</v>
      </c>
      <c r="U11" s="32">
        <f t="shared" si="5"/>
        <v>0.14084507042253522</v>
      </c>
      <c r="V11" s="32">
        <f t="shared" si="17"/>
        <v>0</v>
      </c>
      <c r="W11" s="8">
        <f t="shared" ca="1" si="6"/>
        <v>0</v>
      </c>
      <c r="X11" s="8">
        <f t="shared" ca="1" si="20"/>
        <v>0</v>
      </c>
      <c r="Y11" s="22">
        <f t="shared" si="7"/>
        <v>0.99963773622666663</v>
      </c>
      <c r="Z11" s="8">
        <f t="shared" ca="1" si="18"/>
        <v>2716978.3</v>
      </c>
      <c r="AA11" s="12">
        <f t="shared" ca="1" si="19"/>
        <v>1.344407018679824</v>
      </c>
      <c r="AB11" s="158">
        <f t="shared" si="21"/>
        <v>507000</v>
      </c>
      <c r="AC11" s="160">
        <f t="shared" si="22"/>
        <v>2.9790000000000007E-2</v>
      </c>
      <c r="AD11" s="162">
        <f t="shared" ca="1" si="23"/>
        <v>1.3734630201296076</v>
      </c>
      <c r="AE11" s="162">
        <f t="shared" ca="1" si="24"/>
        <v>1.3440049557996101</v>
      </c>
      <c r="AF11" s="85">
        <v>2.0867062500000001E-3</v>
      </c>
      <c r="AG11" s="85">
        <v>1.8076499999999999E-2</v>
      </c>
      <c r="AH11" s="85">
        <v>1.4069250000000001E-3</v>
      </c>
      <c r="AL11" s="149">
        <f t="shared" si="25"/>
        <v>43918</v>
      </c>
      <c r="AM11" s="23">
        <f t="shared" si="26"/>
        <v>66761</v>
      </c>
    </row>
    <row r="12" spans="1:39">
      <c r="A12" s="7">
        <f t="shared" si="8"/>
        <v>43919</v>
      </c>
      <c r="B12" s="8">
        <f t="shared" si="9"/>
        <v>442936</v>
      </c>
      <c r="C12" s="144">
        <f t="shared" si="0"/>
        <v>724042</v>
      </c>
      <c r="D12" s="136">
        <v>724042</v>
      </c>
      <c r="E12" s="143">
        <f>US!D12</f>
        <v>140321</v>
      </c>
      <c r="F12" s="78">
        <v>0</v>
      </c>
      <c r="G12" s="29">
        <f t="shared" ca="1" si="1"/>
        <v>442935.99999999994</v>
      </c>
      <c r="H12" s="8">
        <f t="shared" ca="1" si="10"/>
        <v>3144845.5999999996</v>
      </c>
      <c r="I12" s="8">
        <f t="shared" si="11"/>
        <v>3144845.5999999996</v>
      </c>
      <c r="J12" s="8">
        <f t="shared" si="12"/>
        <v>60263</v>
      </c>
      <c r="K12" s="12">
        <f t="shared" ca="1" si="13"/>
        <v>1.2682745378660243</v>
      </c>
      <c r="L12" s="48"/>
      <c r="M12" s="46">
        <f ca="1">IF(AND(I$2&gt;0,R5&lt;F5-0.12),0,IF(AND(N12&gt;=L$5,I$2&gt;0),0,IF(OR(AND(N12&gt;=C$1,N12&lt;D$1),N12&gt;=E$1),0,1)))</f>
        <v>1</v>
      </c>
      <c r="N12" s="192">
        <f t="shared" si="14"/>
        <v>43919</v>
      </c>
      <c r="O12" s="11">
        <f t="shared" si="2"/>
        <v>4.1931274666666662E-4</v>
      </c>
      <c r="P12" s="11">
        <f t="shared" ca="1" si="3"/>
        <v>4.1931274666666662E-4</v>
      </c>
      <c r="Q12" s="11">
        <f t="shared" ca="1" si="15"/>
        <v>0</v>
      </c>
      <c r="R12" s="32">
        <f t="shared" ca="1" si="16"/>
        <v>2.5948376692913389E-2</v>
      </c>
      <c r="S12" s="32">
        <v>1.5754115169322022E-3</v>
      </c>
      <c r="T12" s="32">
        <f t="shared" ca="1" si="4"/>
        <v>4.1931274666666662E-4</v>
      </c>
      <c r="U12" s="32">
        <f t="shared" si="5"/>
        <v>0.14084507042253522</v>
      </c>
      <c r="V12" s="32">
        <f t="shared" ca="1" si="17"/>
        <v>0</v>
      </c>
      <c r="W12" s="8">
        <f t="shared" ca="1" si="6"/>
        <v>0</v>
      </c>
      <c r="X12" s="8">
        <f t="shared" ca="1" si="20"/>
        <v>0</v>
      </c>
      <c r="Y12" s="22">
        <f t="shared" si="7"/>
        <v>0.99958068725333338</v>
      </c>
      <c r="Z12" s="8">
        <f t="shared" ca="1" si="18"/>
        <v>3144845.5999999996</v>
      </c>
      <c r="AA12" s="12">
        <f t="shared" ca="1" si="19"/>
        <v>1.2687341542881136</v>
      </c>
      <c r="AB12" s="158">
        <f t="shared" si="21"/>
        <v>508000</v>
      </c>
      <c r="AC12" s="160">
        <f t="shared" si="22"/>
        <v>2.9760000000000009E-2</v>
      </c>
      <c r="AD12" s="162">
        <f t="shared" ca="1" si="23"/>
        <v>1.3061397468328173</v>
      </c>
      <c r="AE12" s="162">
        <f t="shared" ca="1" si="24"/>
        <v>1.2682745378660243</v>
      </c>
      <c r="AF12" s="85">
        <v>2.4384562500000002E-3</v>
      </c>
      <c r="AG12" s="85">
        <v>2.05101E-2</v>
      </c>
      <c r="AH12" s="85">
        <v>1.6065750000000001E-3</v>
      </c>
      <c r="AL12" s="149">
        <f t="shared" si="25"/>
        <v>43919</v>
      </c>
      <c r="AM12" s="23">
        <f t="shared" si="26"/>
        <v>60263</v>
      </c>
    </row>
    <row r="13" spans="1:39">
      <c r="A13" s="7">
        <f t="shared" si="8"/>
        <v>43920</v>
      </c>
      <c r="B13" s="8">
        <f t="shared" si="9"/>
        <v>504722</v>
      </c>
      <c r="C13" s="144">
        <f t="shared" si="0"/>
        <v>785828</v>
      </c>
      <c r="D13" s="136">
        <v>785828</v>
      </c>
      <c r="E13" s="143">
        <f>US!D13</f>
        <v>162417</v>
      </c>
      <c r="F13" s="78">
        <v>0</v>
      </c>
      <c r="G13" s="29">
        <f t="shared" ca="1" si="1"/>
        <v>504722</v>
      </c>
      <c r="H13" s="8">
        <f t="shared" ca="1" si="10"/>
        <v>3583526.1999999997</v>
      </c>
      <c r="I13" s="8">
        <f t="shared" si="11"/>
        <v>3583526.1999999997</v>
      </c>
      <c r="J13" s="8">
        <f t="shared" si="12"/>
        <v>61786</v>
      </c>
      <c r="K13" s="12">
        <f t="shared" ca="1" si="13"/>
        <v>1.2413834730718587</v>
      </c>
      <c r="L13" s="48"/>
      <c r="M13" s="38">
        <f ca="1">IF(AND(I$2&gt;0,R6&lt;F6),0,IF(AND(N13&gt;=L$6,I$2&gt;0),0,IF(OR(AND(N13&gt;=C$1,N13&lt;D$1),N13&gt;=E$1),0,1)))</f>
        <v>1</v>
      </c>
      <c r="N13" s="193">
        <f t="shared" si="14"/>
        <v>43920</v>
      </c>
      <c r="O13" s="11">
        <f t="shared" si="2"/>
        <v>4.7780349333333328E-4</v>
      </c>
      <c r="P13" s="11">
        <f t="shared" ca="1" si="3"/>
        <v>4.7780349333333328E-4</v>
      </c>
      <c r="Q13" s="11">
        <f t="shared" ca="1" si="15"/>
        <v>0</v>
      </c>
      <c r="R13" s="32">
        <f t="shared" ca="1" si="16"/>
        <v>2.9480127819253445E-2</v>
      </c>
      <c r="S13" s="32">
        <v>1.8563588887405261E-3</v>
      </c>
      <c r="T13" s="32">
        <f t="shared" ca="1" si="4"/>
        <v>4.7780349333333328E-4</v>
      </c>
      <c r="U13" s="32">
        <f t="shared" si="5"/>
        <v>0.14084507042253522</v>
      </c>
      <c r="V13" s="32">
        <f t="shared" ca="1" si="17"/>
        <v>0</v>
      </c>
      <c r="W13" s="8">
        <f t="shared" ca="1" si="6"/>
        <v>0</v>
      </c>
      <c r="X13" s="8">
        <f t="shared" ca="1" si="20"/>
        <v>0</v>
      </c>
      <c r="Y13" s="22">
        <f t="shared" si="7"/>
        <v>0.99952219650666663</v>
      </c>
      <c r="Z13" s="8">
        <f t="shared" ca="1" si="18"/>
        <v>3583526.1999999997</v>
      </c>
      <c r="AA13" s="12">
        <f t="shared" ca="1" si="19"/>
        <v>1.2419042193411676</v>
      </c>
      <c r="AB13" s="158">
        <f t="shared" si="21"/>
        <v>509000</v>
      </c>
      <c r="AC13" s="160">
        <f t="shared" si="22"/>
        <v>2.973000000000001E-2</v>
      </c>
      <c r="AD13" s="162">
        <f t="shared" ca="1" si="23"/>
        <v>1.2548290054689415</v>
      </c>
      <c r="AE13" s="162">
        <f t="shared" ca="1" si="24"/>
        <v>1.2413834730718587</v>
      </c>
      <c r="AF13" s="85">
        <v>2.7830624999999999E-3</v>
      </c>
      <c r="AG13" s="85">
        <v>2.2498500000000001E-2</v>
      </c>
      <c r="AH13" s="85">
        <v>1.82690625E-3</v>
      </c>
      <c r="AL13" s="149">
        <f t="shared" si="25"/>
        <v>43920</v>
      </c>
      <c r="AM13" s="23">
        <f t="shared" si="26"/>
        <v>61786</v>
      </c>
    </row>
    <row r="14" spans="1:39">
      <c r="A14" s="13">
        <f t="shared" si="8"/>
        <v>43921</v>
      </c>
      <c r="B14" s="8">
        <f t="shared" si="9"/>
        <v>578514</v>
      </c>
      <c r="C14" s="144">
        <f t="shared" si="0"/>
        <v>859620</v>
      </c>
      <c r="D14" s="49">
        <v>859620</v>
      </c>
      <c r="E14" s="143">
        <f>US!D14</f>
        <v>187500</v>
      </c>
      <c r="F14" s="78">
        <v>0</v>
      </c>
      <c r="G14" s="29">
        <f t="shared" ca="1" si="1"/>
        <v>578514</v>
      </c>
      <c r="H14" s="8">
        <f t="shared" ca="1" si="10"/>
        <v>4107449.3999999994</v>
      </c>
      <c r="I14" s="8">
        <f t="shared" si="11"/>
        <v>4107449.3999999994</v>
      </c>
      <c r="J14" s="8">
        <f t="shared" si="12"/>
        <v>73792</v>
      </c>
      <c r="K14" s="12">
        <f t="shared" ca="1" si="13"/>
        <v>1.2515156973084076</v>
      </c>
      <c r="L14" s="48"/>
      <c r="M14" s="38">
        <f ca="1">IF(AND(I$2&gt;0,R7&lt;F7-0.02),0,IF(AND(N14&gt;=L$7,I$2&gt;0),0,IF(OR(AND(N14&gt;=C$1,N14&lt;D$1),N14&gt;=E$1),0,1)))</f>
        <v>1</v>
      </c>
      <c r="N14" s="193">
        <f t="shared" si="14"/>
        <v>43921</v>
      </c>
      <c r="O14" s="11">
        <f t="shared" si="2"/>
        <v>5.4765991999999994E-4</v>
      </c>
      <c r="P14" s="11">
        <f t="shared" ca="1" si="3"/>
        <v>5.4765991999999994E-4</v>
      </c>
      <c r="Q14" s="11">
        <f t="shared" ca="1" si="15"/>
        <v>0</v>
      </c>
      <c r="R14" s="32">
        <f t="shared" ca="1" si="16"/>
        <v>3.3689932941176483E-2</v>
      </c>
      <c r="S14" s="32">
        <v>2.187329310091891E-3</v>
      </c>
      <c r="T14" s="32">
        <f t="shared" ca="1" si="4"/>
        <v>5.4765991999999994E-4</v>
      </c>
      <c r="U14" s="32">
        <f t="shared" si="5"/>
        <v>0.14084507042253522</v>
      </c>
      <c r="V14" s="32">
        <f t="shared" ca="1" si="17"/>
        <v>0</v>
      </c>
      <c r="W14" s="8">
        <f t="shared" ca="1" si="6"/>
        <v>0</v>
      </c>
      <c r="X14" s="8">
        <f t="shared" ca="1" si="20"/>
        <v>0</v>
      </c>
      <c r="Y14" s="22">
        <f t="shared" si="7"/>
        <v>0.99945234007999995</v>
      </c>
      <c r="Z14" s="8">
        <f t="shared" ca="1" si="18"/>
        <v>4107449.3999999994</v>
      </c>
      <c r="AA14" s="12">
        <f t="shared" ca="1" si="19"/>
        <v>1.2521139617333754</v>
      </c>
      <c r="AB14" s="158">
        <f t="shared" si="21"/>
        <v>510000</v>
      </c>
      <c r="AC14" s="160">
        <f t="shared" si="22"/>
        <v>2.9700000000000011E-2</v>
      </c>
      <c r="AD14" s="162">
        <f t="shared" ca="1" si="23"/>
        <v>1.2464495851901332</v>
      </c>
      <c r="AE14" s="162">
        <f t="shared" ca="1" si="24"/>
        <v>1.2515156973084076</v>
      </c>
      <c r="AF14" s="85">
        <v>3.1984499999999998E-3</v>
      </c>
      <c r="AG14" s="85">
        <v>2.4897599999999999E-2</v>
      </c>
      <c r="AH14" s="85">
        <v>2.0923500000000002E-3</v>
      </c>
      <c r="AL14" s="149">
        <f t="shared" si="25"/>
        <v>43921</v>
      </c>
      <c r="AM14" s="23">
        <f t="shared" si="26"/>
        <v>73792</v>
      </c>
    </row>
    <row r="15" spans="1:39">
      <c r="A15" s="7">
        <f t="shared" si="8"/>
        <v>43922</v>
      </c>
      <c r="B15" s="8">
        <f t="shared" si="9"/>
        <v>655531</v>
      </c>
      <c r="C15" s="144">
        <f t="shared" si="0"/>
        <v>936637</v>
      </c>
      <c r="D15" s="9">
        <v>936637</v>
      </c>
      <c r="E15" s="143">
        <f>US!D15</f>
        <v>214465</v>
      </c>
      <c r="F15" s="78">
        <v>0</v>
      </c>
      <c r="G15" s="29">
        <f t="shared" ca="1" si="1"/>
        <v>655531</v>
      </c>
      <c r="H15" s="8">
        <f t="shared" ca="1" si="10"/>
        <v>4654270.0999999996</v>
      </c>
      <c r="I15" s="8">
        <f t="shared" si="11"/>
        <v>4654270.0999999996</v>
      </c>
      <c r="J15" s="8">
        <f t="shared" si="12"/>
        <v>77017</v>
      </c>
      <c r="K15" s="12">
        <f t="shared" ca="1" si="13"/>
        <v>1.2316664002804649</v>
      </c>
      <c r="L15" s="48"/>
      <c r="M15" s="38">
        <f ca="1">IF(AND(I$2&gt;0,R8&lt;F8-0.04),0,IF(AND(N15&gt;=L$8,I$2&gt;0),0,IF(OR(AND(N15&gt;=C$1,N15&lt;D$1),N15&gt;=E$1),0,1)))</f>
        <v>1</v>
      </c>
      <c r="N15" s="193">
        <f t="shared" si="14"/>
        <v>43922</v>
      </c>
      <c r="O15" s="11">
        <f t="shared" si="2"/>
        <v>6.2056934666666658E-4</v>
      </c>
      <c r="P15" s="11">
        <f t="shared" ca="1" si="3"/>
        <v>6.2056934666666658E-4</v>
      </c>
      <c r="Q15" s="11">
        <f t="shared" ca="1" si="15"/>
        <v>0</v>
      </c>
      <c r="R15" s="32">
        <f t="shared" ca="1" si="16"/>
        <v>3.8061848864970667E-2</v>
      </c>
      <c r="S15" s="32">
        <v>2.5771987461426947E-3</v>
      </c>
      <c r="T15" s="32">
        <f t="shared" ca="1" si="4"/>
        <v>6.2056934666666658E-4</v>
      </c>
      <c r="U15" s="32">
        <f t="shared" si="5"/>
        <v>0.14084507042253522</v>
      </c>
      <c r="V15" s="32">
        <f t="shared" ca="1" si="17"/>
        <v>0</v>
      </c>
      <c r="W15" s="8">
        <f t="shared" ca="1" si="6"/>
        <v>0</v>
      </c>
      <c r="X15" s="8">
        <f t="shared" ca="1" si="20"/>
        <v>0</v>
      </c>
      <c r="Y15" s="22">
        <f t="shared" si="7"/>
        <v>0.99937943065333334</v>
      </c>
      <c r="Z15" s="8">
        <f t="shared" ca="1" si="18"/>
        <v>4654270.0999999996</v>
      </c>
      <c r="AA15" s="12">
        <f t="shared" ca="1" si="19"/>
        <v>1.2323413042205471</v>
      </c>
      <c r="AB15" s="158">
        <f t="shared" si="21"/>
        <v>511000</v>
      </c>
      <c r="AC15" s="160">
        <f t="shared" si="22"/>
        <v>2.9670000000000012E-2</v>
      </c>
      <c r="AD15" s="162">
        <f t="shared" ca="1" si="23"/>
        <v>1.2415910487944362</v>
      </c>
      <c r="AE15" s="162">
        <f t="shared" ca="1" si="24"/>
        <v>1.2316664002804649</v>
      </c>
      <c r="AF15" s="85">
        <v>3.7217196239079037E-3</v>
      </c>
      <c r="AG15" s="85">
        <v>2.7731627621317426E-2</v>
      </c>
      <c r="AH15" s="85">
        <v>2.4300472530839512E-3</v>
      </c>
      <c r="AL15" s="149">
        <f t="shared" si="25"/>
        <v>43922</v>
      </c>
      <c r="AM15" s="23">
        <f t="shared" si="26"/>
        <v>77017</v>
      </c>
    </row>
    <row r="16" spans="1:39">
      <c r="A16" s="7">
        <f t="shared" si="8"/>
        <v>43923</v>
      </c>
      <c r="B16" s="8">
        <f t="shared" si="9"/>
        <v>735628</v>
      </c>
      <c r="C16" s="144">
        <f t="shared" si="0"/>
        <v>1016734</v>
      </c>
      <c r="D16" s="136">
        <v>1016734</v>
      </c>
      <c r="E16" s="143">
        <f>US!D16</f>
        <v>244000</v>
      </c>
      <c r="F16" s="78">
        <v>0</v>
      </c>
      <c r="G16" s="29">
        <f t="shared" ca="1" si="1"/>
        <v>735628</v>
      </c>
      <c r="H16" s="8">
        <f t="shared" ca="1" si="10"/>
        <v>5222958.8</v>
      </c>
      <c r="I16" s="8">
        <f t="shared" si="11"/>
        <v>5222958.8</v>
      </c>
      <c r="J16" s="8">
        <f t="shared" si="12"/>
        <v>80097</v>
      </c>
      <c r="K16" s="12">
        <f t="shared" ca="1" si="13"/>
        <v>1.2146978452137129</v>
      </c>
      <c r="L16" s="48"/>
      <c r="M16" s="38">
        <f ca="1">IF(AND(I$2&gt;0,R9&lt;F9-0.06),0,IF(AND(N16&gt;=L$9,I$2&gt;0),0,IF(OR(AND(N16&gt;=C$1,N16&lt;D$1),N16&gt;=E$1),0,1)))</f>
        <v>1</v>
      </c>
      <c r="N16" s="194">
        <f t="shared" si="14"/>
        <v>43923</v>
      </c>
      <c r="O16" s="11">
        <f t="shared" si="2"/>
        <v>6.9639450666666666E-4</v>
      </c>
      <c r="P16" s="11">
        <f t="shared" ca="1" si="3"/>
        <v>6.9639450666666666E-4</v>
      </c>
      <c r="Q16" s="11">
        <f t="shared" ca="1" si="15"/>
        <v>0</v>
      </c>
      <c r="R16" s="32">
        <f t="shared" ca="1" si="16"/>
        <v>4.2585964687500019E-2</v>
      </c>
      <c r="S16" s="32">
        <v>3.0364061682475736E-3</v>
      </c>
      <c r="T16" s="32">
        <f t="shared" ca="1" si="4"/>
        <v>6.9639450666666666E-4</v>
      </c>
      <c r="U16" s="32">
        <f t="shared" si="5"/>
        <v>0.14084507042253522</v>
      </c>
      <c r="V16" s="32">
        <f t="shared" ca="1" si="17"/>
        <v>0</v>
      </c>
      <c r="W16" s="8">
        <f t="shared" ca="1" si="6"/>
        <v>0</v>
      </c>
      <c r="X16" s="8">
        <f t="shared" ca="1" si="20"/>
        <v>0</v>
      </c>
      <c r="Y16" s="22">
        <f t="shared" si="7"/>
        <v>0.9993036054933333</v>
      </c>
      <c r="Z16" s="8">
        <f t="shared" ca="1" si="18"/>
        <v>5222958.8</v>
      </c>
      <c r="AA16" s="12">
        <f t="shared" ca="1" si="19"/>
        <v>1.2154521175401996</v>
      </c>
      <c r="AB16" s="158">
        <f t="shared" si="21"/>
        <v>512000</v>
      </c>
      <c r="AC16" s="160">
        <f t="shared" si="22"/>
        <v>2.9640000000000014E-2</v>
      </c>
      <c r="AD16" s="162">
        <f t="shared" ca="1" si="23"/>
        <v>1.2231821227470889</v>
      </c>
      <c r="AE16" s="162">
        <f t="shared" ca="1" si="24"/>
        <v>1.2146978452137129</v>
      </c>
      <c r="AF16" s="85">
        <v>4.3225801896599738E-3</v>
      </c>
      <c r="AG16" s="85">
        <v>3.1104100633719853E-2</v>
      </c>
      <c r="AH16" s="85">
        <v>2.800455247185335E-3</v>
      </c>
      <c r="AL16" s="149">
        <f t="shared" si="25"/>
        <v>43923</v>
      </c>
      <c r="AM16" s="23">
        <f t="shared" si="26"/>
        <v>80097</v>
      </c>
    </row>
    <row r="17" spans="1:39">
      <c r="A17" s="13">
        <f t="shared" si="8"/>
        <v>43924</v>
      </c>
      <c r="B17" s="8">
        <f t="shared" si="9"/>
        <v>837308</v>
      </c>
      <c r="C17" s="144">
        <f t="shared" si="0"/>
        <v>1118414</v>
      </c>
      <c r="D17" s="136">
        <v>1118414</v>
      </c>
      <c r="E17" s="143">
        <f>US!D17</f>
        <v>276000</v>
      </c>
      <c r="F17" s="78">
        <v>0</v>
      </c>
      <c r="G17" s="29">
        <f t="shared" ca="1" si="1"/>
        <v>837308</v>
      </c>
      <c r="H17" s="8">
        <f t="shared" ca="1" si="10"/>
        <v>5944886.7999999998</v>
      </c>
      <c r="I17" s="8">
        <f t="shared" si="11"/>
        <v>5944886.7999999998</v>
      </c>
      <c r="J17" s="8">
        <f t="shared" si="12"/>
        <v>101680</v>
      </c>
      <c r="K17" s="12">
        <f t="shared" ca="1" si="13"/>
        <v>1.2394528353340555</v>
      </c>
      <c r="L17" s="48"/>
      <c r="M17" s="39">
        <f ca="1">IF(AND(I$2&gt;0,R10&lt;F10-0.1),0,IF(AND(N17&gt;=L$10,I$2&gt;0),0,IF(OR(AND(N17&gt;=C$1,N17&lt;D$1),N17&gt;=E$1),0,1)))</f>
        <v>1</v>
      </c>
      <c r="N17" s="194">
        <f t="shared" si="14"/>
        <v>43924</v>
      </c>
      <c r="O17" s="11">
        <f t="shared" si="2"/>
        <v>7.9265157333333329E-4</v>
      </c>
      <c r="P17" s="11">
        <f t="shared" ca="1" si="3"/>
        <v>7.9265157333333329E-4</v>
      </c>
      <c r="Q17" s="11">
        <f t="shared" ca="1" si="15"/>
        <v>0</v>
      </c>
      <c r="R17" s="32">
        <f t="shared" ca="1" si="16"/>
        <v>4.8328830175438618E-2</v>
      </c>
      <c r="S17" s="32">
        <v>3.5772241586186429E-3</v>
      </c>
      <c r="T17" s="32">
        <f t="shared" ca="1" si="4"/>
        <v>7.9265157333333329E-4</v>
      </c>
      <c r="U17" s="32">
        <f t="shared" si="5"/>
        <v>0.14084507042253522</v>
      </c>
      <c r="V17" s="32">
        <f t="shared" ca="1" si="17"/>
        <v>0</v>
      </c>
      <c r="W17" s="8">
        <f t="shared" ca="1" si="6"/>
        <v>65888</v>
      </c>
      <c r="X17" s="8">
        <f t="shared" ca="1" si="20"/>
        <v>65888</v>
      </c>
      <c r="Y17" s="22">
        <f t="shared" si="7"/>
        <v>0.9992073484266667</v>
      </c>
      <c r="Z17" s="8">
        <f t="shared" ca="1" si="18"/>
        <v>5944886.7999999998</v>
      </c>
      <c r="AA17" s="12">
        <f t="shared" ca="1" si="19"/>
        <v>1.2403165849903703</v>
      </c>
      <c r="AB17" s="158">
        <f t="shared" si="21"/>
        <v>513000</v>
      </c>
      <c r="AC17" s="160">
        <f t="shared" si="22"/>
        <v>2.9610000000000015E-2</v>
      </c>
      <c r="AD17" s="162">
        <f t="shared" ca="1" si="23"/>
        <v>1.2270753402738843</v>
      </c>
      <c r="AE17" s="162">
        <f t="shared" ca="1" si="24"/>
        <v>1.2394528353340555</v>
      </c>
      <c r="AF17" s="85">
        <v>5.065653842588223E-3</v>
      </c>
      <c r="AG17" s="85">
        <v>3.5103187877057365E-2</v>
      </c>
      <c r="AH17" s="85">
        <v>3.2596767031346421E-3</v>
      </c>
      <c r="AL17" s="149">
        <f t="shared" si="25"/>
        <v>43924</v>
      </c>
      <c r="AM17" s="23">
        <f t="shared" si="26"/>
        <v>101680</v>
      </c>
    </row>
    <row r="18" spans="1:39">
      <c r="A18" s="7">
        <f t="shared" si="8"/>
        <v>43925</v>
      </c>
      <c r="B18" s="8">
        <f t="shared" si="9"/>
        <v>922129</v>
      </c>
      <c r="C18" s="144">
        <f t="shared" si="0"/>
        <v>1203235</v>
      </c>
      <c r="D18" s="9">
        <v>1203235</v>
      </c>
      <c r="E18" s="143">
        <f>US!D18</f>
        <v>310500</v>
      </c>
      <c r="F18" s="78">
        <v>0</v>
      </c>
      <c r="G18" s="29">
        <f t="shared" ca="1" si="1"/>
        <v>912849</v>
      </c>
      <c r="H18" s="8">
        <f t="shared" ca="1" si="10"/>
        <v>6481227.8999999994</v>
      </c>
      <c r="I18" s="8">
        <f t="shared" si="11"/>
        <v>6547115.8999999994</v>
      </c>
      <c r="J18" s="8">
        <f t="shared" si="12"/>
        <v>84821</v>
      </c>
      <c r="K18" s="12">
        <f t="shared" ca="1" si="13"/>
        <v>1.1832205283199499</v>
      </c>
      <c r="L18" s="48"/>
      <c r="M18" s="47">
        <f ca="1">IF(AND(I$2&gt;0,R11&lt;F11-0.12),0,IF(AND(N18&gt;=L$4,I$2&gt;0),0,IF(OR(AND(N18&gt;=C$1,N18&lt;D$1),N18&gt;=E$1),0,1)))</f>
        <v>1</v>
      </c>
      <c r="N18" s="195">
        <f t="shared" si="14"/>
        <v>43925</v>
      </c>
      <c r="O18" s="11">
        <f t="shared" si="2"/>
        <v>8.7294878666666661E-4</v>
      </c>
      <c r="P18" s="11">
        <f t="shared" ca="1" si="3"/>
        <v>8.6416371999999987E-4</v>
      </c>
      <c r="Q18" s="11">
        <f t="shared" ca="1" si="15"/>
        <v>0</v>
      </c>
      <c r="R18" s="32">
        <f t="shared" ca="1" si="16"/>
        <v>5.2533216770428048E-2</v>
      </c>
      <c r="S18" s="32">
        <v>4.1924659175037972E-3</v>
      </c>
      <c r="T18" s="32">
        <f t="shared" ca="1" si="4"/>
        <v>8.6416371999999987E-4</v>
      </c>
      <c r="U18" s="32">
        <f t="shared" si="5"/>
        <v>0.14084507042253522</v>
      </c>
      <c r="V18" s="32">
        <f t="shared" ca="1" si="17"/>
        <v>0</v>
      </c>
      <c r="W18" s="8">
        <f t="shared" ca="1" si="6"/>
        <v>230608</v>
      </c>
      <c r="X18" s="8">
        <f t="shared" ca="1" si="20"/>
        <v>296496</v>
      </c>
      <c r="Y18" s="22">
        <f t="shared" si="7"/>
        <v>0.99912705121333334</v>
      </c>
      <c r="Z18" s="8">
        <f t="shared" ca="1" si="18"/>
        <v>6481227.8999999994</v>
      </c>
      <c r="AA18" s="12">
        <f t="shared" ca="1" si="19"/>
        <v>1.1841591539363947</v>
      </c>
      <c r="AB18" s="158">
        <f t="shared" si="21"/>
        <v>514000</v>
      </c>
      <c r="AC18" s="160">
        <f t="shared" si="22"/>
        <v>2.9580000000000016E-2</v>
      </c>
      <c r="AD18" s="162">
        <f t="shared" ca="1" si="23"/>
        <v>1.2113366818270026</v>
      </c>
      <c r="AE18" s="162">
        <f t="shared" ca="1" si="24"/>
        <v>1.1832205283199499</v>
      </c>
      <c r="AF18" s="85">
        <v>5.8273536773396032E-3</v>
      </c>
      <c r="AG18" s="85">
        <v>3.9448117141895715E-2</v>
      </c>
      <c r="AH18" s="85">
        <v>3.6980415769290792E-3</v>
      </c>
      <c r="AL18" s="149">
        <f t="shared" si="25"/>
        <v>43925</v>
      </c>
      <c r="AM18" s="23">
        <f t="shared" si="26"/>
        <v>84821</v>
      </c>
    </row>
    <row r="19" spans="1:39">
      <c r="A19" s="7">
        <f t="shared" si="8"/>
        <v>43926</v>
      </c>
      <c r="B19" s="8">
        <f t="shared" si="9"/>
        <v>993547</v>
      </c>
      <c r="C19" s="144">
        <f t="shared" si="0"/>
        <v>1274653</v>
      </c>
      <c r="D19" s="9">
        <v>1274653</v>
      </c>
      <c r="E19" s="143">
        <f>US!D19</f>
        <v>336327</v>
      </c>
      <c r="F19" s="78">
        <v>0</v>
      </c>
      <c r="G19" s="29">
        <f t="shared" ca="1" si="1"/>
        <v>951787</v>
      </c>
      <c r="H19" s="8">
        <f t="shared" ca="1" si="10"/>
        <v>6757687.6999999993</v>
      </c>
      <c r="I19" s="8">
        <f t="shared" si="11"/>
        <v>7054183.6999999993</v>
      </c>
      <c r="J19" s="8">
        <f t="shared" si="12"/>
        <v>71418</v>
      </c>
      <c r="K19" s="12">
        <f t="shared" ca="1" si="13"/>
        <v>1.1479577104458378</v>
      </c>
      <c r="L19" s="48"/>
      <c r="M19" s="46">
        <f ca="1">IF(AND(I$2&gt;0,R12&lt;F12-0.12),0,IF(AND(N19&gt;=L$5,I$2&gt;0),0,IF(OR(AND(N19&gt;=C$1,N19&lt;D$1),N19&gt;=E$1),0,1)))</f>
        <v>1</v>
      </c>
      <c r="N19" s="196">
        <f t="shared" si="14"/>
        <v>43926</v>
      </c>
      <c r="O19" s="11">
        <f t="shared" si="2"/>
        <v>9.4055782666666661E-4</v>
      </c>
      <c r="P19" s="11">
        <f t="shared" ca="1" si="3"/>
        <v>9.0102502666666656E-4</v>
      </c>
      <c r="Q19" s="11">
        <f t="shared" ca="1" si="15"/>
        <v>0</v>
      </c>
      <c r="R19" s="32">
        <f t="shared" ca="1" si="16"/>
        <v>5.461224436893207E-2</v>
      </c>
      <c r="S19" s="32">
        <v>4.8628121881064421E-3</v>
      </c>
      <c r="T19" s="32">
        <f t="shared" ca="1" si="4"/>
        <v>9.0102502666666656E-4</v>
      </c>
      <c r="U19" s="32">
        <f t="shared" si="5"/>
        <v>0.14084507042253522</v>
      </c>
      <c r="V19" s="32">
        <f t="shared" ca="1" si="17"/>
        <v>0</v>
      </c>
      <c r="W19" s="8">
        <f t="shared" ca="1" si="6"/>
        <v>294600.3</v>
      </c>
      <c r="X19" s="8">
        <f t="shared" ca="1" si="20"/>
        <v>591096.30000000005</v>
      </c>
      <c r="Y19" s="22">
        <f t="shared" si="7"/>
        <v>0.99905944217333331</v>
      </c>
      <c r="Z19" s="8">
        <f t="shared" ca="1" si="18"/>
        <v>6757687.6999999993</v>
      </c>
      <c r="AA19" s="12">
        <f t="shared" ca="1" si="19"/>
        <v>1.1489606942898458</v>
      </c>
      <c r="AB19" s="158">
        <f t="shared" si="21"/>
        <v>515000</v>
      </c>
      <c r="AC19" s="160">
        <f t="shared" si="22"/>
        <v>2.9550000000000017E-2</v>
      </c>
      <c r="AD19" s="162">
        <f t="shared" ca="1" si="23"/>
        <v>1.165589119382894</v>
      </c>
      <c r="AE19" s="162">
        <f t="shared" ca="1" si="24"/>
        <v>1.1479577104458378</v>
      </c>
      <c r="AF19" s="85">
        <v>6.6784619579778083E-3</v>
      </c>
      <c r="AG19" s="85">
        <v>4.3048846252873398E-2</v>
      </c>
      <c r="AH19" s="85">
        <v>4.2512368352428404E-3</v>
      </c>
      <c r="AL19" s="149">
        <f t="shared" si="25"/>
        <v>43926</v>
      </c>
      <c r="AM19" s="23">
        <f t="shared" si="26"/>
        <v>71418</v>
      </c>
    </row>
    <row r="20" spans="1:39">
      <c r="A20" s="7">
        <f t="shared" si="8"/>
        <v>43927</v>
      </c>
      <c r="B20" s="8">
        <f t="shared" si="9"/>
        <v>1067458</v>
      </c>
      <c r="C20" s="144">
        <f t="shared" si="0"/>
        <v>1348564</v>
      </c>
      <c r="D20" s="9">
        <v>1348564</v>
      </c>
      <c r="E20" s="143">
        <f>US!D20</f>
        <v>364028</v>
      </c>
      <c r="F20" s="78">
        <v>0</v>
      </c>
      <c r="G20" s="29">
        <f t="shared" ca="1" si="1"/>
        <v>984204.99999999988</v>
      </c>
      <c r="H20" s="8">
        <f t="shared" ca="1" si="10"/>
        <v>6987855.4999999991</v>
      </c>
      <c r="I20" s="8">
        <f t="shared" si="11"/>
        <v>7578951.7999999989</v>
      </c>
      <c r="J20" s="8">
        <f t="shared" si="12"/>
        <v>73911</v>
      </c>
      <c r="K20" s="12">
        <f t="shared" ca="1" si="13"/>
        <v>1.1480789063254098</v>
      </c>
      <c r="L20" s="48"/>
      <c r="M20" s="38">
        <f ca="1">IF(AND(I$2&gt;0,R13&lt;F13),0,IF(AND(N20&gt;=L$6,I$2&gt;0),0,IF(OR(AND(N20&gt;=C$1,N20&lt;D$1),N20&gt;=E$1),0,1)))</f>
        <v>1</v>
      </c>
      <c r="N20" s="194">
        <f t="shared" si="14"/>
        <v>43927</v>
      </c>
      <c r="O20" s="11">
        <f t="shared" si="2"/>
        <v>1.0105269066666665E-3</v>
      </c>
      <c r="P20" s="11">
        <f t="shared" ca="1" si="3"/>
        <v>9.3171406666666659E-4</v>
      </c>
      <c r="Q20" s="11">
        <f t="shared" ca="1" si="15"/>
        <v>0</v>
      </c>
      <c r="R20" s="32">
        <f t="shared" ca="1" si="16"/>
        <v>5.6305681395348861E-2</v>
      </c>
      <c r="S20" s="32">
        <v>5.6384142738034205E-3</v>
      </c>
      <c r="T20" s="32">
        <f t="shared" ca="1" si="4"/>
        <v>9.3171406666666659E-4</v>
      </c>
      <c r="U20" s="32">
        <f t="shared" si="5"/>
        <v>0.14084507042253522</v>
      </c>
      <c r="V20" s="32">
        <f t="shared" ca="1" si="17"/>
        <v>0</v>
      </c>
      <c r="W20" s="8">
        <f t="shared" ca="1" si="6"/>
        <v>311228.5</v>
      </c>
      <c r="X20" s="8">
        <f t="shared" ca="1" si="20"/>
        <v>902324.8</v>
      </c>
      <c r="Y20" s="22">
        <f t="shared" si="7"/>
        <v>0.9989894730933333</v>
      </c>
      <c r="Z20" s="8">
        <f t="shared" ca="1" si="18"/>
        <v>6987855.4999999991</v>
      </c>
      <c r="AA20" s="12">
        <f t="shared" ca="1" si="19"/>
        <v>1.1491597575294445</v>
      </c>
      <c r="AB20" s="158">
        <f t="shared" si="21"/>
        <v>516000</v>
      </c>
      <c r="AC20" s="160">
        <f t="shared" si="22"/>
        <v>2.9520000000000018E-2</v>
      </c>
      <c r="AD20" s="162">
        <f t="shared" ca="1" si="23"/>
        <v>1.1480183083856237</v>
      </c>
      <c r="AE20" s="162">
        <f t="shared" ca="1" si="24"/>
        <v>1.1480789063254098</v>
      </c>
      <c r="AF20" s="85">
        <v>7.5154614111455518E-3</v>
      </c>
      <c r="AG20" s="85">
        <v>4.63399453763811E-2</v>
      </c>
      <c r="AH20" s="85">
        <v>4.7950090383302758E-3</v>
      </c>
      <c r="AL20" s="149">
        <f t="shared" si="25"/>
        <v>43927</v>
      </c>
      <c r="AM20" s="23">
        <f t="shared" si="26"/>
        <v>73911</v>
      </c>
    </row>
    <row r="21" spans="1:39">
      <c r="A21" s="7">
        <f t="shared" si="8"/>
        <v>43928</v>
      </c>
      <c r="B21" s="8">
        <f t="shared" si="9"/>
        <v>1152532</v>
      </c>
      <c r="C21" s="144">
        <f t="shared" si="0"/>
        <v>1433638</v>
      </c>
      <c r="D21" s="9">
        <v>1433638</v>
      </c>
      <c r="E21" s="143">
        <f>US!D21</f>
        <v>395000</v>
      </c>
      <c r="F21" s="78">
        <v>0</v>
      </c>
      <c r="G21" s="29">
        <f t="shared" ca="1" si="1"/>
        <v>1025444</v>
      </c>
      <c r="H21" s="8">
        <f t="shared" ca="1" si="10"/>
        <v>7280652.3999999994</v>
      </c>
      <c r="I21" s="8">
        <f t="shared" si="11"/>
        <v>8182977.1999999993</v>
      </c>
      <c r="J21" s="8">
        <f t="shared" si="12"/>
        <v>85074</v>
      </c>
      <c r="K21" s="12">
        <f t="shared" ca="1" si="13"/>
        <v>1.1635891860460197</v>
      </c>
      <c r="L21" s="48"/>
      <c r="M21" s="38">
        <f ca="1">IF(AND(I$2&gt;0,R14&lt;F14-0.02),0,IF(AND(N21&gt;=L$7,I$2&gt;0),0,IF(OR(AND(N21&gt;=C$1,N21&lt;D$1),N21&gt;=E$1),0,1)))</f>
        <v>1</v>
      </c>
      <c r="N21" s="194">
        <f t="shared" si="14"/>
        <v>43928</v>
      </c>
      <c r="O21" s="11">
        <f t="shared" si="2"/>
        <v>1.0910636266666667E-3</v>
      </c>
      <c r="P21" s="11">
        <f t="shared" ca="1" si="3"/>
        <v>9.7075365333333327E-4</v>
      </c>
      <c r="Q21" s="11">
        <f t="shared" ca="1" si="15"/>
        <v>0</v>
      </c>
      <c r="R21" s="32">
        <f t="shared" ca="1" si="16"/>
        <v>5.8491960464216675E-2</v>
      </c>
      <c r="S21" s="32">
        <v>6.5352863307440723E-3</v>
      </c>
      <c r="T21" s="32">
        <f t="shared" ca="1" si="4"/>
        <v>9.7075365333333327E-4</v>
      </c>
      <c r="U21" s="32">
        <f t="shared" si="5"/>
        <v>0.14084507042253522</v>
      </c>
      <c r="V21" s="32">
        <f t="shared" ca="1" si="17"/>
        <v>0</v>
      </c>
      <c r="W21" s="8">
        <f t="shared" ca="1" si="6"/>
        <v>344754.7</v>
      </c>
      <c r="X21" s="8">
        <f t="shared" ca="1" si="20"/>
        <v>1247079.5</v>
      </c>
      <c r="Y21" s="22">
        <f t="shared" si="7"/>
        <v>0.99890893637333333</v>
      </c>
      <c r="Z21" s="8">
        <f t="shared" ca="1" si="18"/>
        <v>7280652.3999999994</v>
      </c>
      <c r="AA21" s="12">
        <f t="shared" ca="1" si="19"/>
        <v>1.1647662136448842</v>
      </c>
      <c r="AB21" s="158">
        <f t="shared" si="21"/>
        <v>517000</v>
      </c>
      <c r="AC21" s="160">
        <f t="shared" si="22"/>
        <v>2.949000000000002E-2</v>
      </c>
      <c r="AD21" s="162">
        <f t="shared" ca="1" si="23"/>
        <v>1.1558340461857148</v>
      </c>
      <c r="AE21" s="162">
        <f t="shared" ca="1" si="24"/>
        <v>1.1635891860460197</v>
      </c>
      <c r="AF21" s="85">
        <v>8.4380433246253363E-3</v>
      </c>
      <c r="AG21" s="85">
        <v>4.9689479705391858E-2</v>
      </c>
      <c r="AH21" s="85">
        <v>5.3961624594716017E-3</v>
      </c>
      <c r="AL21" s="149">
        <f t="shared" si="25"/>
        <v>43928</v>
      </c>
      <c r="AM21" s="23">
        <f t="shared" si="26"/>
        <v>85074</v>
      </c>
    </row>
    <row r="22" spans="1:39">
      <c r="A22" s="7">
        <f t="shared" si="8"/>
        <v>43929</v>
      </c>
      <c r="B22" s="8">
        <f t="shared" si="9"/>
        <v>1236917</v>
      </c>
      <c r="C22" s="144">
        <f t="shared" si="0"/>
        <v>1518023</v>
      </c>
      <c r="D22" s="136">
        <v>1518023</v>
      </c>
      <c r="E22" s="143">
        <f>US!D22</f>
        <v>426659</v>
      </c>
      <c r="F22" s="78">
        <v>0</v>
      </c>
      <c r="G22" s="29">
        <f t="shared" ca="1" si="1"/>
        <v>1061272</v>
      </c>
      <c r="H22" s="8">
        <f t="shared" ca="1" si="10"/>
        <v>7535031.1999999993</v>
      </c>
      <c r="I22" s="8">
        <f t="shared" si="11"/>
        <v>8782110.6999999993</v>
      </c>
      <c r="J22" s="8">
        <f t="shared" si="12"/>
        <v>84385</v>
      </c>
      <c r="K22" s="12">
        <f t="shared" ca="1" si="13"/>
        <v>1.156786344826283</v>
      </c>
      <c r="L22" s="48"/>
      <c r="M22" s="38">
        <f ca="1">IF(AND(I$2&gt;0,R15&lt;F15-0.04),0,IF(AND(N22&gt;=L$8,I$2&gt;0),0,IF(OR(AND(N22&gt;=C$1,N22&lt;D$1),N22&gt;=E$1),0,1)))</f>
        <v>1</v>
      </c>
      <c r="N22" s="193">
        <f t="shared" si="14"/>
        <v>43929</v>
      </c>
      <c r="O22" s="11">
        <f t="shared" si="2"/>
        <v>1.1709480933333332E-3</v>
      </c>
      <c r="P22" s="11">
        <f t="shared" ca="1" si="3"/>
        <v>1.0046708266666666E-3</v>
      </c>
      <c r="Q22" s="11">
        <f t="shared" ca="1" si="15"/>
        <v>0</v>
      </c>
      <c r="R22" s="32">
        <f t="shared" ca="1" si="16"/>
        <v>6.035728401544406E-2</v>
      </c>
      <c r="S22" s="32">
        <v>7.5717821520016404E-3</v>
      </c>
      <c r="T22" s="32">
        <f t="shared" ca="1" si="4"/>
        <v>1.0046708266666666E-3</v>
      </c>
      <c r="U22" s="32">
        <f t="shared" si="5"/>
        <v>0.14084507042253522</v>
      </c>
      <c r="V22" s="32">
        <f t="shared" ca="1" si="17"/>
        <v>0</v>
      </c>
      <c r="W22" s="8">
        <f t="shared" ca="1" si="6"/>
        <v>433057.39999999997</v>
      </c>
      <c r="X22" s="8">
        <f t="shared" ca="1" si="20"/>
        <v>1680136.9</v>
      </c>
      <c r="Y22" s="22">
        <f t="shared" si="7"/>
        <v>0.99882905190666671</v>
      </c>
      <c r="Z22" s="8">
        <f t="shared" ca="1" si="18"/>
        <v>7535031.1999999993</v>
      </c>
      <c r="AA22" s="12">
        <f t="shared" ca="1" si="19"/>
        <v>1.1580498508964627</v>
      </c>
      <c r="AB22" s="158">
        <f t="shared" si="21"/>
        <v>518000</v>
      </c>
      <c r="AC22" s="160">
        <f t="shared" si="22"/>
        <v>2.9460000000000021E-2</v>
      </c>
      <c r="AD22" s="162">
        <f t="shared" ca="1" si="23"/>
        <v>1.1601877654361514</v>
      </c>
      <c r="AE22" s="162">
        <f t="shared" ca="1" si="24"/>
        <v>1.156786344826283</v>
      </c>
      <c r="AF22" s="85">
        <v>9.5121360598734196E-3</v>
      </c>
      <c r="AG22" s="85">
        <v>5.369663338725264E-2</v>
      </c>
      <c r="AH22" s="85">
        <v>6.0770645255725925E-3</v>
      </c>
      <c r="AL22" s="149">
        <f t="shared" si="25"/>
        <v>43929</v>
      </c>
      <c r="AM22" s="23">
        <f t="shared" si="26"/>
        <v>84385</v>
      </c>
    </row>
    <row r="23" spans="1:39">
      <c r="A23" s="7">
        <f t="shared" si="8"/>
        <v>43930</v>
      </c>
      <c r="B23" s="8">
        <f t="shared" si="9"/>
        <v>1319773</v>
      </c>
      <c r="C23" s="144">
        <f t="shared" si="0"/>
        <v>1600879</v>
      </c>
      <c r="D23" s="136">
        <v>1600879</v>
      </c>
      <c r="E23" s="143">
        <f>US!D23</f>
        <v>466546</v>
      </c>
      <c r="F23" s="78">
        <v>0</v>
      </c>
      <c r="G23" s="29">
        <f t="shared" ca="1" si="1"/>
        <v>1083133.9999999998</v>
      </c>
      <c r="H23" s="8">
        <f t="shared" ca="1" si="10"/>
        <v>7690251.3999999985</v>
      </c>
      <c r="I23" s="8">
        <f t="shared" si="11"/>
        <v>9370388.2999999989</v>
      </c>
      <c r="J23" s="8">
        <f t="shared" si="12"/>
        <v>82856</v>
      </c>
      <c r="K23" s="12">
        <f t="shared" ca="1" si="13"/>
        <v>1.1508382417771155</v>
      </c>
      <c r="L23" s="48"/>
      <c r="M23" s="38">
        <f ca="1">IF(AND(I$2&gt;0,R16&lt;F16-0.06),0,IF(AND(N23&gt;=L$9,I$2&gt;0),0,IF(OR(AND(N23&gt;=C$1,N23&lt;D$1),N23&gt;=E$1),0,1)))</f>
        <v>1</v>
      </c>
      <c r="N23" s="194">
        <f t="shared" si="14"/>
        <v>43930</v>
      </c>
      <c r="O23" s="11">
        <f t="shared" si="2"/>
        <v>1.2493851066666666E-3</v>
      </c>
      <c r="P23" s="11">
        <f t="shared" ca="1" si="3"/>
        <v>1.0253668533333332E-3</v>
      </c>
      <c r="Q23" s="11">
        <f t="shared" ca="1" si="15"/>
        <v>0</v>
      </c>
      <c r="R23" s="32">
        <f t="shared" ca="1" si="16"/>
        <v>6.1419332601156104E-2</v>
      </c>
      <c r="S23" s="32">
        <v>8.7688688874740205E-3</v>
      </c>
      <c r="T23" s="32">
        <f t="shared" ca="1" si="4"/>
        <v>1.0253668533333332E-3</v>
      </c>
      <c r="U23" s="32">
        <f t="shared" si="5"/>
        <v>0.14084507042253522</v>
      </c>
      <c r="V23" s="32">
        <f t="shared" ca="1" si="17"/>
        <v>0</v>
      </c>
      <c r="W23" s="8">
        <f t="shared" ca="1" si="6"/>
        <v>458326.3</v>
      </c>
      <c r="X23" s="8">
        <f t="shared" ca="1" si="20"/>
        <v>2138463.1999999997</v>
      </c>
      <c r="Y23" s="22">
        <f t="shared" si="7"/>
        <v>0.99875061489333339</v>
      </c>
      <c r="Z23" s="8">
        <f t="shared" ca="1" si="18"/>
        <v>7690251.3999999985</v>
      </c>
      <c r="AA23" s="12">
        <f t="shared" ca="1" si="19"/>
        <v>1.15218739340859</v>
      </c>
      <c r="AB23" s="158">
        <f t="shared" si="21"/>
        <v>519000</v>
      </c>
      <c r="AC23" s="160">
        <f t="shared" si="22"/>
        <v>2.9430000000000022E-2</v>
      </c>
      <c r="AD23" s="162">
        <f t="shared" ca="1" si="23"/>
        <v>1.1538122933016992</v>
      </c>
      <c r="AE23" s="162">
        <f t="shared" ca="1" si="24"/>
        <v>1.1508382417771155</v>
      </c>
      <c r="AF23" s="85">
        <v>1.0669091227585137E-2</v>
      </c>
      <c r="AG23" s="85">
        <v>5.8004104395222585E-2</v>
      </c>
      <c r="AH23" s="85">
        <v>6.7857625781119028E-3</v>
      </c>
      <c r="AL23" s="149">
        <f t="shared" si="25"/>
        <v>43930</v>
      </c>
      <c r="AM23" s="23">
        <f t="shared" si="26"/>
        <v>82856</v>
      </c>
    </row>
    <row r="24" spans="1:39">
      <c r="A24" s="7">
        <f t="shared" si="8"/>
        <v>43931</v>
      </c>
      <c r="B24" s="8">
        <f t="shared" si="9"/>
        <v>1418894</v>
      </c>
      <c r="C24" s="144">
        <f t="shared" si="0"/>
        <v>1700000</v>
      </c>
      <c r="D24" s="136">
        <v>1700000</v>
      </c>
      <c r="E24" s="143">
        <f>US!D24</f>
        <v>502000</v>
      </c>
      <c r="F24" s="78">
        <v>0</v>
      </c>
      <c r="G24" s="29">
        <f t="shared" ca="1" si="1"/>
        <v>1117701.9999999998</v>
      </c>
      <c r="H24" s="8">
        <f t="shared" ca="1" si="10"/>
        <v>7935684.1999999983</v>
      </c>
      <c r="I24" s="8">
        <f t="shared" si="11"/>
        <v>10074147.399999999</v>
      </c>
      <c r="J24" s="8">
        <f t="shared" si="12"/>
        <v>99121</v>
      </c>
      <c r="K24" s="12">
        <f t="shared" ca="1" si="13"/>
        <v>1.1748675936474389</v>
      </c>
      <c r="L24" s="48"/>
      <c r="M24" s="39">
        <f ca="1">IF(AND(I$2&gt;0,R17&lt;F17-0.1),0,IF(AND(N24&gt;=L$10,I$2&gt;0),0,IF(OR(AND(N24&gt;=C$1,N24&lt;D$1),N24&gt;=E$1),0,1)))</f>
        <v>1</v>
      </c>
      <c r="N24" s="194">
        <f t="shared" si="14"/>
        <v>43931</v>
      </c>
      <c r="O24" s="11">
        <f t="shared" si="2"/>
        <v>1.3432196533333331E-3</v>
      </c>
      <c r="P24" s="11">
        <f t="shared" ca="1" si="3"/>
        <v>1.0580912266666665E-3</v>
      </c>
      <c r="Q24" s="11">
        <f t="shared" ca="1" si="15"/>
        <v>0</v>
      </c>
      <c r="R24" s="32">
        <f t="shared" ca="1" si="16"/>
        <v>6.319315153846157E-2</v>
      </c>
      <c r="S24" s="32">
        <v>1.0150451005412018E-2</v>
      </c>
      <c r="T24" s="32">
        <f t="shared" ca="1" si="4"/>
        <v>1.0580912266666665E-3</v>
      </c>
      <c r="U24" s="32">
        <f t="shared" si="5"/>
        <v>0.14084507042253522</v>
      </c>
      <c r="V24" s="32">
        <f t="shared" ca="1" si="17"/>
        <v>0</v>
      </c>
      <c r="W24" s="8">
        <f t="shared" ca="1" si="6"/>
        <v>474003.1</v>
      </c>
      <c r="X24" s="8">
        <f t="shared" ca="1" si="20"/>
        <v>2612466.2999999998</v>
      </c>
      <c r="Y24" s="22">
        <f t="shared" si="7"/>
        <v>0.99865678034666672</v>
      </c>
      <c r="Z24" s="8">
        <f t="shared" ca="1" si="18"/>
        <v>7935684.1999999983</v>
      </c>
      <c r="AA24" s="12">
        <f t="shared" ca="1" si="19"/>
        <v>1.1763372919404058</v>
      </c>
      <c r="AB24" s="158">
        <f t="shared" si="21"/>
        <v>520000</v>
      </c>
      <c r="AC24" s="160">
        <f t="shared" si="22"/>
        <v>2.9400000000000023E-2</v>
      </c>
      <c r="AD24" s="162">
        <f t="shared" ca="1" si="23"/>
        <v>1.1628529177122773</v>
      </c>
      <c r="AE24" s="162">
        <f t="shared" ca="1" si="24"/>
        <v>1.1748675936474389</v>
      </c>
      <c r="AF24" s="85">
        <v>1.1945303859554088E-2</v>
      </c>
      <c r="AG24" s="85">
        <v>6.2369968584438149E-2</v>
      </c>
      <c r="AH24" s="85">
        <v>7.5666178445609493E-3</v>
      </c>
      <c r="AL24" s="149">
        <f t="shared" si="25"/>
        <v>43931</v>
      </c>
      <c r="AM24" s="23">
        <f t="shared" si="26"/>
        <v>99121</v>
      </c>
    </row>
    <row r="25" spans="1:39">
      <c r="A25" s="7">
        <f t="shared" si="8"/>
        <v>43932</v>
      </c>
      <c r="B25" s="8">
        <f t="shared" si="9"/>
        <v>1495048</v>
      </c>
      <c r="C25" s="144">
        <f t="shared" si="0"/>
        <v>1776154</v>
      </c>
      <c r="D25" s="136">
        <v>1776154</v>
      </c>
      <c r="E25" s="143">
        <f>US!D25</f>
        <v>531257</v>
      </c>
      <c r="F25" s="78">
        <v>0</v>
      </c>
      <c r="G25" s="29">
        <f t="shared" ca="1" si="1"/>
        <v>1127094.9999999998</v>
      </c>
      <c r="H25" s="8">
        <f t="shared" ca="1" si="10"/>
        <v>8002374.4999999981</v>
      </c>
      <c r="I25" s="8">
        <f t="shared" si="11"/>
        <v>10614840.799999999</v>
      </c>
      <c r="J25" s="8">
        <f t="shared" si="12"/>
        <v>76154</v>
      </c>
      <c r="K25" s="12">
        <f t="shared" ca="1" si="13"/>
        <v>1.1332299556837786</v>
      </c>
      <c r="L25" s="48"/>
      <c r="M25" s="47">
        <f ca="1">IF(AND(I$2&gt;0,R18&lt;F18-0.12),0,IF(AND(N25&gt;=L$4,I$2&gt;0),0,IF(OR(AND(N25&gt;=C$1,N25&lt;D$1),N25&gt;=E$1),0,1)))</f>
        <v>1</v>
      </c>
      <c r="N25" s="195">
        <f t="shared" si="14"/>
        <v>43932</v>
      </c>
      <c r="O25" s="11">
        <f t="shared" si="2"/>
        <v>1.4153121066666666E-3</v>
      </c>
      <c r="P25" s="11">
        <f t="shared" ca="1" si="3"/>
        <v>1.0669832666666665E-3</v>
      </c>
      <c r="Q25" s="11">
        <f t="shared" ca="1" si="15"/>
        <v>0</v>
      </c>
      <c r="R25" s="32">
        <f t="shared" ca="1" si="16"/>
        <v>6.3537006046065297E-2</v>
      </c>
      <c r="S25" s="32">
        <v>1.1743719129149012E-2</v>
      </c>
      <c r="T25" s="32">
        <f t="shared" ca="1" si="4"/>
        <v>1.0669832666666665E-3</v>
      </c>
      <c r="U25" s="32">
        <f t="shared" si="5"/>
        <v>0.14084507042253522</v>
      </c>
      <c r="V25" s="32">
        <f t="shared" ca="1" si="17"/>
        <v>0</v>
      </c>
      <c r="W25" s="8">
        <f t="shared" ca="1" si="6"/>
        <v>427867.3</v>
      </c>
      <c r="X25" s="8">
        <f t="shared" ca="1" si="20"/>
        <v>3040333.5999999996</v>
      </c>
      <c r="Y25" s="22">
        <f t="shared" si="7"/>
        <v>0.99858468789333332</v>
      </c>
      <c r="Z25" s="8">
        <f t="shared" ca="1" si="18"/>
        <v>8002374.4999999981</v>
      </c>
      <c r="AA25" s="12">
        <f t="shared" ca="1" si="19"/>
        <v>1.1347541797997878</v>
      </c>
      <c r="AB25" s="158">
        <f t="shared" si="21"/>
        <v>521000</v>
      </c>
      <c r="AC25" s="160">
        <f t="shared" si="22"/>
        <v>2.9370000000000025E-2</v>
      </c>
      <c r="AD25" s="162">
        <f t="shared" ca="1" si="23"/>
        <v>1.1540487746656087</v>
      </c>
      <c r="AE25" s="162">
        <f t="shared" ca="1" si="24"/>
        <v>1.1332299556837786</v>
      </c>
      <c r="AF25" s="85">
        <v>1.3409804088472956E-2</v>
      </c>
      <c r="AG25" s="85">
        <v>6.6986119321580773E-2</v>
      </c>
      <c r="AH25" s="85">
        <v>8.4672542171197532E-3</v>
      </c>
      <c r="AL25" s="149">
        <f t="shared" si="25"/>
        <v>43932</v>
      </c>
      <c r="AM25" s="23">
        <f t="shared" si="26"/>
        <v>76154</v>
      </c>
    </row>
    <row r="26" spans="1:39">
      <c r="A26" s="7">
        <f t="shared" si="8"/>
        <v>43933</v>
      </c>
      <c r="B26" s="8">
        <f t="shared" ca="1" si="9"/>
        <v>1586280.7012072434</v>
      </c>
      <c r="C26" s="144">
        <f t="shared" si="0"/>
        <v>0</v>
      </c>
      <c r="D26" s="136"/>
      <c r="E26" s="136"/>
      <c r="F26" s="78">
        <v>0</v>
      </c>
      <c r="G26" s="29">
        <f t="shared" ca="1" si="1"/>
        <v>1158064.7012072434</v>
      </c>
      <c r="H26" s="8">
        <f t="shared" ca="1" si="10"/>
        <v>8222259.3785714274</v>
      </c>
      <c r="I26" s="8">
        <f t="shared" ca="1" si="11"/>
        <v>11262592.978571428</v>
      </c>
      <c r="J26" s="8">
        <f t="shared" ca="1" si="12"/>
        <v>91232.701207243445</v>
      </c>
      <c r="K26" s="12">
        <f t="shared" ca="1" si="13"/>
        <v>1.1331481484710264</v>
      </c>
      <c r="L26" s="48"/>
      <c r="M26" s="46">
        <f ca="1">IF(AND(I$2&gt;0,R19&lt;F19-0.12),0,IF(AND(N26&gt;=L$5,I$2&gt;0),0,IF(OR(AND(N26&gt;=C$1,N26&lt;D$1),N26&gt;=E$1),0,1)))</f>
        <v>1</v>
      </c>
      <c r="N26" s="192">
        <f t="shared" si="14"/>
        <v>43933</v>
      </c>
      <c r="O26" s="11">
        <f t="shared" ca="1" si="2"/>
        <v>1.5016790638095238E-3</v>
      </c>
      <c r="P26" s="11" t="str">
        <f t="shared" si="3"/>
        <v/>
      </c>
      <c r="Q26" s="11">
        <f t="shared" ca="1" si="15"/>
        <v>0</v>
      </c>
      <c r="R26" s="32">
        <f t="shared" ca="1" si="16"/>
        <v>6.5091222860958906E-2</v>
      </c>
      <c r="S26" s="32">
        <v>1.3579520127364009E-2</v>
      </c>
      <c r="T26" s="32">
        <f t="shared" ca="1" si="4"/>
        <v>1.0963012504761904E-3</v>
      </c>
      <c r="U26" s="32">
        <f t="shared" si="5"/>
        <v>0.14084507042253522</v>
      </c>
      <c r="V26" s="32">
        <f t="shared" ca="1" si="17"/>
        <v>0</v>
      </c>
      <c r="W26" s="8">
        <f t="shared" ca="1" si="6"/>
        <v>438680.6</v>
      </c>
      <c r="X26" s="8">
        <f t="shared" ca="1" si="20"/>
        <v>3479014.1999999997</v>
      </c>
      <c r="Y26" s="22">
        <f t="shared" ca="1" si="7"/>
        <v>0.99849832093619051</v>
      </c>
      <c r="Z26" s="8">
        <f t="shared" ca="1" si="18"/>
        <v>8222259.3785714274</v>
      </c>
      <c r="AA26" s="12">
        <f t="shared" ca="1" si="19"/>
        <v>1.1347541797997878</v>
      </c>
      <c r="AB26" s="158">
        <f t="shared" si="21"/>
        <v>522000</v>
      </c>
      <c r="AC26" s="160">
        <f t="shared" si="22"/>
        <v>2.9340000000000026E-2</v>
      </c>
      <c r="AD26" s="162">
        <f t="shared" ca="1" si="23"/>
        <v>1.1331890520774026</v>
      </c>
      <c r="AE26" s="162">
        <f t="shared" ca="1" si="24"/>
        <v>1.1331481484710264</v>
      </c>
      <c r="AF26" s="85">
        <v>1.5070955796794081E-2</v>
      </c>
      <c r="AG26" s="85">
        <v>7.1990771262600686E-2</v>
      </c>
      <c r="AH26" s="85">
        <v>9.4797127126066867E-3</v>
      </c>
      <c r="AL26" s="149">
        <f t="shared" si="25"/>
        <v>43933</v>
      </c>
      <c r="AM26" s="23">
        <f t="shared" si="26"/>
        <v>-1776154</v>
      </c>
    </row>
    <row r="27" spans="1:39">
      <c r="A27" s="7">
        <f t="shared" si="8"/>
        <v>43934</v>
      </c>
      <c r="B27" s="8">
        <f t="shared" ca="1" si="9"/>
        <v>1680013.477777432</v>
      </c>
      <c r="C27" s="144">
        <f t="shared" si="0"/>
        <v>0</v>
      </c>
      <c r="D27" s="136"/>
      <c r="E27" s="136"/>
      <c r="F27" s="78">
        <f ca="1">IF(AD26&gt;1,S$2,T$2)</f>
        <v>0.22</v>
      </c>
      <c r="G27" s="29">
        <f t="shared" ca="1" si="1"/>
        <v>1190011.477777432</v>
      </c>
      <c r="H27" s="8">
        <f t="shared" ca="1" si="10"/>
        <v>8449081.4922197666</v>
      </c>
      <c r="I27" s="8">
        <f t="shared" ca="1" si="11"/>
        <v>11928095.692219768</v>
      </c>
      <c r="J27" s="8">
        <f t="shared" ca="1" si="12"/>
        <v>93732.776570188595</v>
      </c>
      <c r="K27" s="12">
        <f t="shared" ca="1" si="13"/>
        <v>1.1330501432054121</v>
      </c>
      <c r="L27" s="48"/>
      <c r="M27" s="38">
        <f ca="1">IF(AND(I$2&gt;0,R20&lt;F20),0,IF(AND(N27&gt;=L$6,I$2&gt;0),0,IF(OR(AND(N27&gt;=C$1,N27&lt;D$1),N27&gt;=E$1),0,1)))</f>
        <v>1</v>
      </c>
      <c r="N27" s="194">
        <f t="shared" si="14"/>
        <v>43934</v>
      </c>
      <c r="O27" s="11">
        <f t="shared" ca="1" si="2"/>
        <v>1.5904127589626356E-3</v>
      </c>
      <c r="P27" s="11" t="str">
        <f t="shared" si="3"/>
        <v/>
      </c>
      <c r="Q27" s="11">
        <f t="shared" ca="1" si="15"/>
        <v>0</v>
      </c>
      <c r="R27" s="32">
        <f t="shared" ca="1" si="16"/>
        <v>6.6690700599725733E-2</v>
      </c>
      <c r="S27" s="32">
        <v>1.5692742203588846E-2</v>
      </c>
      <c r="T27" s="32">
        <f t="shared" ca="1" si="4"/>
        <v>1.1265441989626356E-3</v>
      </c>
      <c r="U27" s="32">
        <f t="shared" si="5"/>
        <v>0.14084507042253522</v>
      </c>
      <c r="V27" s="32">
        <f t="shared" ca="1" si="17"/>
        <v>0</v>
      </c>
      <c r="W27" s="8">
        <f t="shared" ca="1" si="6"/>
        <v>523923.19999999995</v>
      </c>
      <c r="X27" s="8">
        <f t="shared" ca="1" si="20"/>
        <v>4002937.3999999994</v>
      </c>
      <c r="Y27" s="22">
        <f t="shared" ca="1" si="7"/>
        <v>0.99840958724103734</v>
      </c>
      <c r="Z27" s="8">
        <f t="shared" ca="1" si="18"/>
        <v>8449081.4922197666</v>
      </c>
      <c r="AA27" s="12">
        <f t="shared" ca="1" si="19"/>
        <v>1.1347541797997878</v>
      </c>
      <c r="AB27" s="158">
        <f t="shared" si="21"/>
        <v>523000</v>
      </c>
      <c r="AC27" s="160">
        <f t="shared" si="22"/>
        <v>2.9310000000000027E-2</v>
      </c>
      <c r="AD27" s="162">
        <f t="shared" ca="1" si="23"/>
        <v>1.1330991458382194</v>
      </c>
      <c r="AE27" s="162">
        <f t="shared" ca="1" si="24"/>
        <v>1.1330501432054121</v>
      </c>
      <c r="AF27" s="85">
        <v>1.7003262079624014E-2</v>
      </c>
      <c r="AG27" s="85">
        <v>7.7617505456019559E-2</v>
      </c>
      <c r="AH27" s="85">
        <v>1.0653780262508225E-2</v>
      </c>
      <c r="AL27" s="149">
        <f t="shared" si="25"/>
        <v>43934</v>
      </c>
      <c r="AM27" s="23">
        <f t="shared" si="26"/>
        <v>0</v>
      </c>
    </row>
    <row r="28" spans="1:39">
      <c r="A28" s="14">
        <f t="shared" si="8"/>
        <v>43935</v>
      </c>
      <c r="B28" s="8">
        <f t="shared" ca="1" si="9"/>
        <v>1776323.6688711322</v>
      </c>
      <c r="C28" s="144">
        <f t="shared" si="0"/>
        <v>0</v>
      </c>
      <c r="D28" s="136"/>
      <c r="E28" s="136"/>
      <c r="F28" s="78">
        <f ca="1">IF(AD27&gt;1,0,IF(AE27&gt;=1,U$2,T$2))</f>
        <v>0</v>
      </c>
      <c r="G28" s="29">
        <f t="shared" ca="1" si="1"/>
        <v>1212529.6688711324</v>
      </c>
      <c r="H28" s="8">
        <f t="shared" ca="1" si="10"/>
        <v>8608960.6489850394</v>
      </c>
      <c r="I28" s="8">
        <f t="shared" ca="1" si="11"/>
        <v>12611898.04898504</v>
      </c>
      <c r="J28" s="8">
        <f t="shared" ca="1" si="12"/>
        <v>96310.191093700254</v>
      </c>
      <c r="K28" s="12">
        <f t="shared" ca="1" si="13"/>
        <v>1.1329494522739481</v>
      </c>
      <c r="L28" s="48"/>
      <c r="M28" s="38">
        <f ca="1">IF(AND(I$2&gt;0,R21&lt;F21-0.02),0,IF(AND(N28&gt;=L$7,I$2&gt;0),0,IF(OR(AND(N28&gt;=C$1,N28&lt;D$1),N28&gt;=E$1),0,1)))</f>
        <v>1</v>
      </c>
      <c r="N28" s="194">
        <f t="shared" si="14"/>
        <v>43935</v>
      </c>
      <c r="O28" s="11">
        <f t="shared" ca="1" si="2"/>
        <v>1.6815864065313386E-3</v>
      </c>
      <c r="P28" s="11" t="str">
        <f t="shared" si="3"/>
        <v/>
      </c>
      <c r="Q28" s="11">
        <f t="shared" ca="1" si="15"/>
        <v>0</v>
      </c>
      <c r="R28" s="32">
        <f t="shared" ca="1" si="16"/>
        <v>6.7753566230051118E-2</v>
      </c>
      <c r="S28" s="32">
        <v>1.8122705176377697E-2</v>
      </c>
      <c r="T28" s="32">
        <f t="shared" ca="1" si="4"/>
        <v>1.1478614198646719E-3</v>
      </c>
      <c r="U28" s="32">
        <f t="shared" si="5"/>
        <v>0.14084507042253522</v>
      </c>
      <c r="V28" s="32">
        <f t="shared" ca="1" si="17"/>
        <v>0</v>
      </c>
      <c r="W28" s="8">
        <f t="shared" ca="1" si="6"/>
        <v>546820.69999999995</v>
      </c>
      <c r="X28" s="8">
        <f t="shared" ca="1" si="20"/>
        <v>4549758.0999999996</v>
      </c>
      <c r="Y28" s="22">
        <f t="shared" ca="1" si="7"/>
        <v>0.99831841359346862</v>
      </c>
      <c r="Z28" s="8">
        <f t="shared" ca="1" si="18"/>
        <v>8608960.6489850394</v>
      </c>
      <c r="AA28" s="12">
        <f t="shared" ca="1" si="19"/>
        <v>1.1347541797997878</v>
      </c>
      <c r="AB28" s="158">
        <f t="shared" si="21"/>
        <v>524000</v>
      </c>
      <c r="AC28" s="160">
        <f t="shared" si="22"/>
        <v>2.9280000000000028E-2</v>
      </c>
      <c r="AD28" s="162">
        <f t="shared" ca="1" si="23"/>
        <v>1.13299979773968</v>
      </c>
      <c r="AE28" s="162">
        <f t="shared" ca="1" si="24"/>
        <v>1.1329494522739481</v>
      </c>
      <c r="AF28" s="85">
        <v>1.9152104209384319E-2</v>
      </c>
      <c r="AG28" s="85">
        <v>8.3871680087240816E-2</v>
      </c>
      <c r="AH28" s="85">
        <v>1.1920856950564419E-2</v>
      </c>
      <c r="AL28" s="149">
        <f t="shared" si="25"/>
        <v>43935</v>
      </c>
      <c r="AM28" s="23">
        <f t="shared" si="26"/>
        <v>0</v>
      </c>
    </row>
    <row r="29" spans="1:39">
      <c r="A29" s="14">
        <f t="shared" si="8"/>
        <v>43936</v>
      </c>
      <c r="B29" s="8">
        <f t="shared" ca="1" si="9"/>
        <v>1874447.5848863793</v>
      </c>
      <c r="C29" s="144">
        <f t="shared" si="0"/>
        <v>0</v>
      </c>
      <c r="D29" s="136"/>
      <c r="E29" s="136"/>
      <c r="F29" s="78">
        <f ca="1">IF(AD28&gt;1,S$2,T$2)</f>
        <v>0.22</v>
      </c>
      <c r="G29" s="29">
        <f t="shared" ca="1" si="1"/>
        <v>1233636.5848863798</v>
      </c>
      <c r="H29" s="8">
        <f t="shared" ca="1" si="10"/>
        <v>8758819.7526932955</v>
      </c>
      <c r="I29" s="8">
        <f t="shared" ca="1" si="11"/>
        <v>13308577.852693295</v>
      </c>
      <c r="J29" s="8">
        <f t="shared" ca="1" si="12"/>
        <v>98123.916015247218</v>
      </c>
      <c r="K29" s="12">
        <f t="shared" ca="1" si="13"/>
        <v>1.1328459925962817</v>
      </c>
      <c r="L29" s="48"/>
      <c r="M29" s="38">
        <f ca="1">IF(AND(I$2&gt;0,R22&lt;F22-0.04),0,IF(AND(N29&gt;=L$8,I$2&gt;0),0,IF(OR(AND(N29&gt;=C$1,N29&lt;D$1),N29&gt;=E$1),0,1)))</f>
        <v>1</v>
      </c>
      <c r="N29" s="193">
        <f t="shared" si="14"/>
        <v>43936</v>
      </c>
      <c r="O29" s="11">
        <f t="shared" ca="1" si="2"/>
        <v>1.7744770470257726E-3</v>
      </c>
      <c r="P29" s="11" t="str">
        <f t="shared" si="3"/>
        <v/>
      </c>
      <c r="Q29" s="11">
        <f t="shared" ca="1" si="15"/>
        <v>0</v>
      </c>
      <c r="R29" s="32">
        <f t="shared" ca="1" si="16"/>
        <v>6.8731181157955512E-2</v>
      </c>
      <c r="S29" s="32">
        <v>2.0913541433676758E-2</v>
      </c>
      <c r="T29" s="32">
        <f t="shared" ca="1" si="4"/>
        <v>1.1678426336924393E-3</v>
      </c>
      <c r="U29" s="32">
        <f t="shared" si="5"/>
        <v>0.14084507042253522</v>
      </c>
      <c r="V29" s="32">
        <f t="shared" ca="1" si="17"/>
        <v>0</v>
      </c>
      <c r="W29" s="8">
        <f t="shared" ca="1" si="6"/>
        <v>568688.69999999995</v>
      </c>
      <c r="X29" s="8">
        <f t="shared" ca="1" si="20"/>
        <v>5118446.8</v>
      </c>
      <c r="Y29" s="22">
        <f t="shared" ca="1" si="7"/>
        <v>0.99822552295297418</v>
      </c>
      <c r="Z29" s="8">
        <f t="shared" ca="1" si="18"/>
        <v>8758819.7526932955</v>
      </c>
      <c r="AA29" s="12">
        <f t="shared" ca="1" si="19"/>
        <v>1.1347541797997878</v>
      </c>
      <c r="AB29" s="158">
        <f t="shared" si="21"/>
        <v>525000</v>
      </c>
      <c r="AC29" s="160">
        <f t="shared" si="22"/>
        <v>2.9250000000000029E-2</v>
      </c>
      <c r="AD29" s="162">
        <f t="shared" ca="1" si="23"/>
        <v>1.1328977224351149</v>
      </c>
      <c r="AE29" s="162">
        <f t="shared" ca="1" si="24"/>
        <v>1.1328459925962817</v>
      </c>
      <c r="AF29" s="85">
        <v>2.1564543953945112E-2</v>
      </c>
      <c r="AG29" s="85">
        <v>8.9998191775089317E-2</v>
      </c>
      <c r="AH29" s="85">
        <v>1.3361834379410869E-2</v>
      </c>
      <c r="AL29" s="149">
        <f t="shared" si="25"/>
        <v>43936</v>
      </c>
      <c r="AM29" s="23">
        <f t="shared" si="26"/>
        <v>0</v>
      </c>
    </row>
    <row r="30" spans="1:39">
      <c r="A30" s="14">
        <f t="shared" si="8"/>
        <v>43937</v>
      </c>
      <c r="B30" s="8">
        <f t="shared" ca="1" si="9"/>
        <v>1974270.4607084291</v>
      </c>
      <c r="C30" s="144">
        <f t="shared" si="0"/>
        <v>0</v>
      </c>
      <c r="D30" s="136"/>
      <c r="E30" s="136"/>
      <c r="F30" s="78">
        <f ca="1">IF(AD29&gt;1,0,IF(AE29&gt;=1,U$2,T$2))</f>
        <v>0</v>
      </c>
      <c r="G30" s="29">
        <f t="shared" ca="1" si="1"/>
        <v>1253362.4607084296</v>
      </c>
      <c r="H30" s="8">
        <f t="shared" ca="1" si="10"/>
        <v>8898873.4710298497</v>
      </c>
      <c r="I30" s="8">
        <f t="shared" ca="1" si="11"/>
        <v>14017320.271029849</v>
      </c>
      <c r="J30" s="8">
        <f t="shared" ca="1" si="12"/>
        <v>99822.875822049857</v>
      </c>
      <c r="K30" s="12">
        <f t="shared" ca="1" si="13"/>
        <v>1.1327405845537164</v>
      </c>
      <c r="L30" s="48"/>
      <c r="M30" s="38">
        <f ca="1">IF(AND(I$2&gt;0,R23&lt;F23-0.06),0,IF(AND(N30&gt;=L$9,I$2&gt;0),0,IF(OR(AND(N30&gt;=C$1,N30&lt;D$1),N30&gt;=E$1),0,1)))</f>
        <v>1</v>
      </c>
      <c r="N30" s="193">
        <f t="shared" si="14"/>
        <v>43937</v>
      </c>
      <c r="O30" s="11">
        <f t="shared" ca="1" si="2"/>
        <v>1.8689760361373133E-3</v>
      </c>
      <c r="P30" s="11" t="str">
        <f t="shared" si="3"/>
        <v/>
      </c>
      <c r="Q30" s="11">
        <f t="shared" ca="1" si="15"/>
        <v>0</v>
      </c>
      <c r="R30" s="32">
        <f t="shared" ca="1" si="16"/>
        <v>6.9625952665209795E-2</v>
      </c>
      <c r="S30" s="32">
        <v>2.411454691738717E-2</v>
      </c>
      <c r="T30" s="32">
        <f t="shared" ca="1" si="4"/>
        <v>1.1865164628039799E-3</v>
      </c>
      <c r="U30" s="32">
        <f t="shared" si="5"/>
        <v>0.14084507042253522</v>
      </c>
      <c r="V30" s="32">
        <f t="shared" ca="1" si="17"/>
        <v>0</v>
      </c>
      <c r="W30" s="8">
        <f t="shared" ca="1" si="6"/>
        <v>721928</v>
      </c>
      <c r="X30" s="8">
        <f t="shared" ca="1" si="20"/>
        <v>5840374.7999999998</v>
      </c>
      <c r="Y30" s="22">
        <f t="shared" ca="1" si="7"/>
        <v>0.99813102396386266</v>
      </c>
      <c r="Z30" s="8">
        <f t="shared" ca="1" si="18"/>
        <v>8898873.4710298497</v>
      </c>
      <c r="AA30" s="12">
        <f t="shared" ca="1" si="19"/>
        <v>1.1347541797997878</v>
      </c>
      <c r="AB30" s="158">
        <f t="shared" si="21"/>
        <v>526000</v>
      </c>
      <c r="AC30" s="160">
        <f t="shared" si="22"/>
        <v>2.9220000000000031E-2</v>
      </c>
      <c r="AD30" s="162">
        <f t="shared" ca="1" si="23"/>
        <v>1.1327932885749989</v>
      </c>
      <c r="AE30" s="162">
        <f t="shared" ca="1" si="24"/>
        <v>1.1327405845537164</v>
      </c>
      <c r="AF30" s="85">
        <v>2.4253333246908742E-2</v>
      </c>
      <c r="AG30" s="85">
        <v>9.6363770808425744E-2</v>
      </c>
      <c r="AH30" s="85">
        <v>1.4961202239964519E-2</v>
      </c>
      <c r="AL30" s="149">
        <f t="shared" si="25"/>
        <v>43937</v>
      </c>
      <c r="AM30" s="23">
        <f t="shared" si="26"/>
        <v>0</v>
      </c>
    </row>
    <row r="31" spans="1:39">
      <c r="A31" s="7">
        <f t="shared" si="8"/>
        <v>43938</v>
      </c>
      <c r="B31" s="8">
        <f t="shared" ca="1" si="9"/>
        <v>2075680.06973704</v>
      </c>
      <c r="C31" s="144">
        <f t="shared" si="0"/>
        <v>0</v>
      </c>
      <c r="D31" s="136"/>
      <c r="E31" s="136"/>
      <c r="F31" s="78">
        <f ca="1">IF(AD30&gt;1,S$2,T$2)</f>
        <v>0.22</v>
      </c>
      <c r="G31" s="29">
        <f t="shared" ca="1" si="1"/>
        <v>1253092.0697370402</v>
      </c>
      <c r="H31" s="8">
        <f t="shared" ca="1" si="10"/>
        <v>8896953.6951329857</v>
      </c>
      <c r="I31" s="8">
        <f t="shared" ca="1" si="11"/>
        <v>14737328.495132985</v>
      </c>
      <c r="J31" s="8">
        <f t="shared" ca="1" si="12"/>
        <v>101409.60902861078</v>
      </c>
      <c r="K31" s="12">
        <f t="shared" ca="1" si="13"/>
        <v>1.1326333514308353</v>
      </c>
      <c r="L31" s="48"/>
      <c r="M31" s="39">
        <f ca="1">IF(AND(I$2&gt;0,R24&lt;F24-0.1),0,IF(AND(N31&gt;=L$10,I$2&gt;0),0,IF(OR(AND(N31&gt;=C$1,N31&lt;D$1),N31&gt;=E$1),0,1)))</f>
        <v>1</v>
      </c>
      <c r="N31" s="193">
        <f t="shared" si="14"/>
        <v>43938</v>
      </c>
      <c r="O31" s="11">
        <f t="shared" ca="1" si="2"/>
        <v>1.9649771326843979E-3</v>
      </c>
      <c r="P31" s="11" t="str">
        <f t="shared" si="3"/>
        <v/>
      </c>
      <c r="Q31" s="11">
        <f t="shared" ca="1" si="15"/>
        <v>0</v>
      </c>
      <c r="R31" s="32">
        <f t="shared" ca="1" si="16"/>
        <v>6.9407509517313559E-2</v>
      </c>
      <c r="S31" s="32">
        <v>2.7780473658877026E-2</v>
      </c>
      <c r="T31" s="32">
        <f t="shared" ca="1" si="4"/>
        <v>1.186260492684398E-3</v>
      </c>
      <c r="U31" s="32">
        <f t="shared" si="5"/>
        <v>0.14084507042253522</v>
      </c>
      <c r="V31" s="32">
        <f t="shared" ca="1" si="17"/>
        <v>0</v>
      </c>
      <c r="W31" s="8">
        <f t="shared" ca="1" si="6"/>
        <v>602229.1</v>
      </c>
      <c r="X31" s="8">
        <f t="shared" ca="1" si="20"/>
        <v>6442603.8999999994</v>
      </c>
      <c r="Y31" s="22">
        <f t="shared" ca="1" si="7"/>
        <v>0.9980350228673156</v>
      </c>
      <c r="Z31" s="8">
        <f t="shared" ca="1" si="18"/>
        <v>8896953.6951329857</v>
      </c>
      <c r="AA31" s="12">
        <f t="shared" ca="1" si="19"/>
        <v>1.1347541797997878</v>
      </c>
      <c r="AB31" s="158">
        <f t="shared" si="21"/>
        <v>527000</v>
      </c>
      <c r="AC31" s="160">
        <f t="shared" si="22"/>
        <v>2.9190000000000032E-2</v>
      </c>
      <c r="AD31" s="162">
        <f t="shared" ca="1" si="23"/>
        <v>1.1326869679922758</v>
      </c>
      <c r="AE31" s="162">
        <f t="shared" ca="1" si="24"/>
        <v>1.1326333514308353</v>
      </c>
      <c r="AF31" s="85">
        <v>2.7245256711872806E-2</v>
      </c>
      <c r="AG31" s="85">
        <v>0.10292369138574416</v>
      </c>
      <c r="AH31" s="85">
        <v>1.6736286002305756E-2</v>
      </c>
      <c r="AL31" s="149">
        <f t="shared" si="25"/>
        <v>43938</v>
      </c>
      <c r="AM31" s="23">
        <f t="shared" si="26"/>
        <v>0</v>
      </c>
    </row>
    <row r="32" spans="1:39">
      <c r="A32" s="15">
        <f t="shared" si="8"/>
        <v>43939</v>
      </c>
      <c r="B32" s="8">
        <f t="shared" ca="1" si="9"/>
        <v>2177058.2033511591</v>
      </c>
      <c r="C32" s="144">
        <f t="shared" si="0"/>
        <v>0</v>
      </c>
      <c r="D32" s="136"/>
      <c r="E32" s="136"/>
      <c r="F32" s="78">
        <f ca="1">IF(AD31&gt;1,0,IF(AE31&gt;=1,U$2,T$2))</f>
        <v>0</v>
      </c>
      <c r="G32" s="29">
        <f t="shared" ca="1" si="1"/>
        <v>1269649.2033511593</v>
      </c>
      <c r="H32" s="8">
        <f t="shared" ca="1" si="10"/>
        <v>9014509.3437932301</v>
      </c>
      <c r="I32" s="8">
        <f t="shared" ca="1" si="11"/>
        <v>15457113.243793229</v>
      </c>
      <c r="J32" s="8">
        <f t="shared" ca="1" si="12"/>
        <v>101378.133614119</v>
      </c>
      <c r="K32" s="12">
        <f t="shared" ca="1" si="13"/>
        <v>1.1325244137852633</v>
      </c>
      <c r="L32" s="48"/>
      <c r="M32" s="47">
        <f ca="1">IF(AND(I$2&gt;0,R25&lt;F25-0.12),0,IF(AND(N32&gt;=L$4,I$2&gt;0),0,IF(OR(AND(N32&gt;=C$1,N32&lt;D$1),N32&gt;=E$1),0,1)))</f>
        <v>1</v>
      </c>
      <c r="N32" s="195">
        <f t="shared" si="14"/>
        <v>43939</v>
      </c>
      <c r="O32" s="11">
        <f t="shared" ca="1" si="2"/>
        <v>2.0609484325057638E-3</v>
      </c>
      <c r="P32" s="11" t="str">
        <f t="shared" si="3"/>
        <v/>
      </c>
      <c r="Q32" s="11">
        <f t="shared" ca="1" si="15"/>
        <v>0</v>
      </c>
      <c r="R32" s="32">
        <f t="shared" ca="1" si="16"/>
        <v>7.0119262821439099E-2</v>
      </c>
      <c r="S32" s="32">
        <v>3.197172555496039E-2</v>
      </c>
      <c r="T32" s="32">
        <f t="shared" ca="1" si="4"/>
        <v>1.2019345791724307E-3</v>
      </c>
      <c r="U32" s="32">
        <f t="shared" si="5"/>
        <v>0.14084507042253522</v>
      </c>
      <c r="V32" s="32">
        <f t="shared" ca="1" si="17"/>
        <v>0</v>
      </c>
      <c r="W32" s="8">
        <f t="shared" ca="1" si="6"/>
        <v>507067.8</v>
      </c>
      <c r="X32" s="8">
        <f t="shared" ca="1" si="20"/>
        <v>6949671.6999999993</v>
      </c>
      <c r="Y32" s="22">
        <f t="shared" ca="1" si="7"/>
        <v>0.99793905156749418</v>
      </c>
      <c r="Z32" s="8">
        <f t="shared" ca="1" si="18"/>
        <v>9014509.3437932301</v>
      </c>
      <c r="AA32" s="12">
        <f t="shared" ca="1" si="19"/>
        <v>1.1347541797997878</v>
      </c>
      <c r="AB32" s="158">
        <f t="shared" si="21"/>
        <v>528000</v>
      </c>
      <c r="AC32" s="160">
        <f t="shared" si="22"/>
        <v>2.9160000000000033E-2</v>
      </c>
      <c r="AD32" s="162">
        <f t="shared" ca="1" si="23"/>
        <v>1.1325788826080494</v>
      </c>
      <c r="AE32" s="162">
        <f t="shared" ca="1" si="24"/>
        <v>1.1325244137852633</v>
      </c>
      <c r="AF32" s="85">
        <v>3.0560165709034495E-2</v>
      </c>
      <c r="AG32" s="85">
        <v>0.10961105968207886</v>
      </c>
      <c r="AH32" s="85">
        <v>1.869829038251862E-2</v>
      </c>
      <c r="AL32" s="149">
        <f t="shared" si="25"/>
        <v>43939</v>
      </c>
      <c r="AM32" s="23">
        <f t="shared" si="26"/>
        <v>0</v>
      </c>
    </row>
    <row r="33" spans="1:39">
      <c r="A33" s="14">
        <f t="shared" si="8"/>
        <v>43940</v>
      </c>
      <c r="B33" s="8">
        <f t="shared" ca="1" si="9"/>
        <v>2279765.9690467445</v>
      </c>
      <c r="C33" s="144">
        <f t="shared" si="0"/>
        <v>0</v>
      </c>
      <c r="D33" s="136"/>
      <c r="E33" s="136"/>
      <c r="F33" s="78">
        <f ca="1">IF(AD32&gt;1,0,IF(AE32&gt;=1,U$2,T$2))</f>
        <v>0</v>
      </c>
      <c r="G33" s="29">
        <f t="shared" ca="1" si="1"/>
        <v>1300938.9690467448</v>
      </c>
      <c r="H33" s="8">
        <f t="shared" ca="1" si="10"/>
        <v>9236666.6802318878</v>
      </c>
      <c r="I33" s="8">
        <f t="shared" ca="1" si="11"/>
        <v>16186338.380231887</v>
      </c>
      <c r="J33" s="8">
        <f t="shared" ca="1" si="12"/>
        <v>102707.76569558558</v>
      </c>
      <c r="K33" s="12">
        <f t="shared" ca="1" si="13"/>
        <v>1.13241550995165</v>
      </c>
      <c r="L33" s="48"/>
      <c r="M33" s="46">
        <f ca="1">IF(AND(I$2&gt;0,R26&lt;F26-0.12),0,IF(AND(N33&gt;=L$5,I$2&gt;0),0,IF(OR(AND(N33&gt;=C$1,N33&lt;D$1),N33&gt;=E$1),0,1)))</f>
        <v>1</v>
      </c>
      <c r="N33" s="192">
        <f t="shared" si="14"/>
        <v>43940</v>
      </c>
      <c r="O33" s="11">
        <f t="shared" ca="1" si="2"/>
        <v>2.1581784506975849E-3</v>
      </c>
      <c r="P33" s="11" t="str">
        <f t="shared" si="3"/>
        <v/>
      </c>
      <c r="Q33" s="11">
        <f t="shared" ca="1" si="15"/>
        <v>0</v>
      </c>
      <c r="R33" s="32">
        <f t="shared" ca="1" si="16"/>
        <v>7.1637716764332171E-2</v>
      </c>
      <c r="S33" s="32">
        <v>3.6758251879900332E-2</v>
      </c>
      <c r="T33" s="32">
        <f t="shared" ca="1" si="4"/>
        <v>1.2315555573642518E-3</v>
      </c>
      <c r="U33" s="32">
        <f t="shared" si="5"/>
        <v>0.14084507042253522</v>
      </c>
      <c r="V33" s="32">
        <f t="shared" ca="1" si="17"/>
        <v>0</v>
      </c>
      <c r="W33" s="8">
        <f t="shared" ca="1" si="6"/>
        <v>524768.1</v>
      </c>
      <c r="X33" s="8">
        <f t="shared" ca="1" si="20"/>
        <v>7474439.7999999989</v>
      </c>
      <c r="Y33" s="22">
        <f t="shared" ca="1" si="7"/>
        <v>0.99784182154930245</v>
      </c>
      <c r="Z33" s="8">
        <f t="shared" ca="1" si="18"/>
        <v>9236666.6802318878</v>
      </c>
      <c r="AA33" s="12">
        <f t="shared" ca="1" si="19"/>
        <v>1.1347541797997878</v>
      </c>
      <c r="AB33" s="158">
        <f t="shared" si="21"/>
        <v>529000</v>
      </c>
      <c r="AC33" s="160">
        <f t="shared" si="22"/>
        <v>2.9130000000000034E-2</v>
      </c>
      <c r="AD33" s="162">
        <f t="shared" ca="1" si="23"/>
        <v>1.1324699618684566</v>
      </c>
      <c r="AE33" s="162">
        <f t="shared" ca="1" si="24"/>
        <v>1.13241550995165</v>
      </c>
      <c r="AF33" s="85">
        <v>3.4238597352326199E-2</v>
      </c>
      <c r="AG33" s="85">
        <v>0.11638225432561027</v>
      </c>
      <c r="AH33" s="85">
        <v>2.0875830675106212E-2</v>
      </c>
      <c r="AL33" s="149">
        <f t="shared" si="25"/>
        <v>43940</v>
      </c>
      <c r="AM33" s="23">
        <f t="shared" si="26"/>
        <v>0</v>
      </c>
    </row>
    <row r="34" spans="1:39">
      <c r="A34" s="7">
        <f t="shared" si="8"/>
        <v>43941</v>
      </c>
      <c r="B34" s="8">
        <f t="shared" ca="1" si="9"/>
        <v>2384994.7880502478</v>
      </c>
      <c r="C34" s="144">
        <f t="shared" si="0"/>
        <v>0</v>
      </c>
      <c r="D34" s="136"/>
      <c r="E34" s="136"/>
      <c r="F34" s="78">
        <f ca="1">IF(AD33&gt;1,S$2,T$2)</f>
        <v>0.22</v>
      </c>
      <c r="G34" s="29">
        <f t="shared" ca="1" si="1"/>
        <v>1332256.7880502481</v>
      </c>
      <c r="H34" s="8">
        <f t="shared" ca="1" si="10"/>
        <v>9459023.1951567605</v>
      </c>
      <c r="I34" s="8">
        <f t="shared" ca="1" si="11"/>
        <v>16933462.995156758</v>
      </c>
      <c r="J34" s="8">
        <f t="shared" ca="1" si="12"/>
        <v>105228.81900350309</v>
      </c>
      <c r="K34" s="12">
        <f t="shared" ca="1" si="13"/>
        <v>1.9496848034367957</v>
      </c>
      <c r="L34" s="48"/>
      <c r="M34" s="38">
        <f ca="1">IF(AND(I$2&gt;0,R27&lt;F27),0,IF(AND(N34&gt;=L$6,I$2&gt;0),0,IF(OR(AND(N34&gt;=C$1,N34&lt;D$1),N34&gt;=E$1),0,1)))</f>
        <v>0</v>
      </c>
      <c r="N34" s="193">
        <f t="shared" si="14"/>
        <v>43941</v>
      </c>
      <c r="O34" s="11">
        <f t="shared" ca="1" si="2"/>
        <v>2.2577950660209009E-3</v>
      </c>
      <c r="P34" s="11" t="str">
        <f t="shared" si="3"/>
        <v/>
      </c>
      <c r="Q34" s="11">
        <f t="shared" ca="1" si="15"/>
        <v>0.6</v>
      </c>
      <c r="R34" s="32">
        <f t="shared" ca="1" si="16"/>
        <v>7.3148438740117477E-2</v>
      </c>
      <c r="S34" s="32">
        <v>4.2222641003941574E-2</v>
      </c>
      <c r="T34" s="32">
        <f t="shared" ca="1" si="4"/>
        <v>1.2612030926875681E-3</v>
      </c>
      <c r="U34" s="32">
        <f t="shared" si="5"/>
        <v>0.14084507042253522</v>
      </c>
      <c r="V34" s="32">
        <f t="shared" ca="1" si="17"/>
        <v>0.6</v>
      </c>
      <c r="W34" s="8">
        <f t="shared" ca="1" si="6"/>
        <v>604025.4</v>
      </c>
      <c r="X34" s="8">
        <f t="shared" ca="1" si="20"/>
        <v>8078465.1999999993</v>
      </c>
      <c r="Y34" s="22">
        <f t="shared" ca="1" si="7"/>
        <v>0.99774220493397914</v>
      </c>
      <c r="Z34" s="8">
        <f t="shared" ca="1" si="18"/>
        <v>9459023.1951567605</v>
      </c>
      <c r="AA34" s="12">
        <f t="shared" ca="1" si="19"/>
        <v>1.1347541797997878</v>
      </c>
      <c r="AB34" s="158">
        <f t="shared" si="21"/>
        <v>530000</v>
      </c>
      <c r="AC34" s="160">
        <f t="shared" si="22"/>
        <v>2.9100000000000036E-2</v>
      </c>
      <c r="AD34" s="162">
        <f t="shared" ca="1" si="23"/>
        <v>1.5410501566942227</v>
      </c>
      <c r="AE34" s="162">
        <f t="shared" ca="1" si="24"/>
        <v>1.13241550995165</v>
      </c>
      <c r="AF34" s="85">
        <v>3.8315056190914409E-2</v>
      </c>
      <c r="AG34" s="85">
        <v>0.12330825896589416</v>
      </c>
      <c r="AH34" s="85">
        <v>2.3281275569667869E-2</v>
      </c>
      <c r="AL34" s="149">
        <f t="shared" si="25"/>
        <v>43941</v>
      </c>
      <c r="AM34" s="23">
        <f t="shared" si="26"/>
        <v>0</v>
      </c>
    </row>
    <row r="35" spans="1:39">
      <c r="A35" s="7">
        <f t="shared" si="8"/>
        <v>43942</v>
      </c>
      <c r="B35" s="8">
        <f t="shared" ca="1" si="9"/>
        <v>2570529.1319028968</v>
      </c>
      <c r="C35" s="144">
        <f t="shared" si="0"/>
        <v>0</v>
      </c>
      <c r="D35" s="136"/>
      <c r="E35" s="136"/>
      <c r="F35" s="78">
        <f ca="1">IF(AD34&gt;1,0,IF(AE34&gt;=1,U$2,T$2))</f>
        <v>0</v>
      </c>
      <c r="G35" s="29">
        <f t="shared" ca="1" si="1"/>
        <v>1432717.131902897</v>
      </c>
      <c r="H35" s="8">
        <f t="shared" ca="1" si="10"/>
        <v>10172291.636510568</v>
      </c>
      <c r="I35" s="8">
        <f t="shared" ca="1" si="11"/>
        <v>18250756.836510565</v>
      </c>
      <c r="J35" s="8">
        <f t="shared" ca="1" si="12"/>
        <v>185534.34385264889</v>
      </c>
      <c r="K35" s="12">
        <f t="shared" ca="1" si="13"/>
        <v>1.1321921374114892</v>
      </c>
      <c r="L35" s="48"/>
      <c r="M35" s="38">
        <f ca="1">IF(AND(I$2&gt;0,R28&lt;F28-0.02),0,IF(AND(N35&gt;=L$7,I$2&gt;0),0,IF(OR(AND(N35&gt;=C$1,N35&lt;D$1),N35&gt;=E$1),0,1)))</f>
        <v>1</v>
      </c>
      <c r="N35" s="193">
        <f t="shared" si="14"/>
        <v>43942</v>
      </c>
      <c r="O35" s="11">
        <f t="shared" ca="1" si="2"/>
        <v>2.4334342448680754E-3</v>
      </c>
      <c r="P35" s="11" t="str">
        <f t="shared" si="3"/>
        <v/>
      </c>
      <c r="Q35" s="11">
        <f t="shared" ca="1" si="15"/>
        <v>0</v>
      </c>
      <c r="R35" s="32">
        <f t="shared" ca="1" si="16"/>
        <v>7.8435192136379034E-2</v>
      </c>
      <c r="S35" s="32">
        <v>4.8449017214647831E-2</v>
      </c>
      <c r="T35" s="32">
        <f t="shared" ca="1" si="4"/>
        <v>1.3563055515347423E-3</v>
      </c>
      <c r="U35" s="32">
        <f t="shared" si="5"/>
        <v>0.14084507042253522</v>
      </c>
      <c r="V35" s="32">
        <f t="shared" ca="1" si="17"/>
        <v>0</v>
      </c>
      <c r="W35" s="8">
        <f t="shared" ca="1" si="6"/>
        <v>599133.5</v>
      </c>
      <c r="X35" s="8">
        <f t="shared" ca="1" si="20"/>
        <v>8677598.6999999993</v>
      </c>
      <c r="Y35" s="22">
        <f t="shared" ca="1" si="7"/>
        <v>0.99756656575513192</v>
      </c>
      <c r="Z35" s="8">
        <f t="shared" ca="1" si="18"/>
        <v>10172291.636510568</v>
      </c>
      <c r="AA35" s="12">
        <f t="shared" ca="1" si="19"/>
        <v>1.1347541797997878</v>
      </c>
      <c r="AB35" s="158">
        <f t="shared" si="21"/>
        <v>531000</v>
      </c>
      <c r="AC35" s="160">
        <f t="shared" si="22"/>
        <v>2.9070000000000037E-2</v>
      </c>
      <c r="AD35" s="162">
        <f t="shared" ca="1" si="23"/>
        <v>1.5409384704241424</v>
      </c>
      <c r="AE35" s="162">
        <f t="shared" ca="1" si="24"/>
        <v>1.1321921374114892</v>
      </c>
      <c r="AF35" s="85">
        <v>4.2843281589051374E-2</v>
      </c>
      <c r="AG35" s="85">
        <v>0.13042228130722222</v>
      </c>
      <c r="AH35" s="85">
        <v>2.5946511514971567E-2</v>
      </c>
      <c r="AL35" s="149">
        <f t="shared" si="25"/>
        <v>43942</v>
      </c>
      <c r="AM35" s="23">
        <f t="shared" si="26"/>
        <v>0</v>
      </c>
    </row>
    <row r="36" spans="1:39">
      <c r="A36" s="7">
        <f t="shared" si="8"/>
        <v>43943</v>
      </c>
      <c r="B36" s="8">
        <f t="shared" ca="1" si="9"/>
        <v>2686394.2084654109</v>
      </c>
      <c r="C36" s="144">
        <f t="shared" si="0"/>
        <v>0</v>
      </c>
      <c r="D36" s="136"/>
      <c r="E36" s="136"/>
      <c r="F36" s="78">
        <f ca="1">IF(AD35&gt;1,S$2,T$2)</f>
        <v>0.22</v>
      </c>
      <c r="G36" s="29">
        <f t="shared" ca="1" si="1"/>
        <v>1464197.2084654113</v>
      </c>
      <c r="H36" s="8">
        <f t="shared" ca="1" si="10"/>
        <v>10395800.18010442</v>
      </c>
      <c r="I36" s="8">
        <f t="shared" ca="1" si="11"/>
        <v>19073398.880104415</v>
      </c>
      <c r="J36" s="8">
        <f t="shared" ca="1" si="12"/>
        <v>115865.07656251424</v>
      </c>
      <c r="K36" s="12">
        <f t="shared" ca="1" si="13"/>
        <v>1.9491469806803603</v>
      </c>
      <c r="L36" s="48"/>
      <c r="M36" s="38">
        <f ca="1">IF(AND(I$2&gt;0,R29&lt;F29-0.04),0,IF(AND(N36&gt;=L$8,I$2&gt;0),0,IF(OR(AND(N36&gt;=C$1,N36&lt;D$1),N36&gt;=E$1),0,1)))</f>
        <v>0</v>
      </c>
      <c r="N36" s="193">
        <f t="shared" si="14"/>
        <v>43943</v>
      </c>
      <c r="O36" s="11">
        <f t="shared" ca="1" si="2"/>
        <v>2.5431198506805888E-3</v>
      </c>
      <c r="P36" s="11" t="str">
        <f t="shared" si="3"/>
        <v/>
      </c>
      <c r="Q36" s="11">
        <f t="shared" ca="1" si="15"/>
        <v>0.6</v>
      </c>
      <c r="R36" s="32">
        <f t="shared" ca="1" si="16"/>
        <v>7.9925351379390233E-2</v>
      </c>
      <c r="S36" s="32">
        <v>5.5528199543286916E-2</v>
      </c>
      <c r="T36" s="32">
        <f t="shared" ca="1" si="4"/>
        <v>1.3861066906805893E-3</v>
      </c>
      <c r="U36" s="32">
        <f t="shared" si="5"/>
        <v>0.14084507042253522</v>
      </c>
      <c r="V36" s="32">
        <f t="shared" ca="1" si="17"/>
        <v>0.6</v>
      </c>
      <c r="W36" s="8">
        <f t="shared" ca="1" si="6"/>
        <v>588277.6</v>
      </c>
      <c r="X36" s="8">
        <f t="shared" ca="1" si="20"/>
        <v>9265876.2999999989</v>
      </c>
      <c r="Y36" s="22">
        <f t="shared" ca="1" si="7"/>
        <v>0.99745688014931944</v>
      </c>
      <c r="Z36" s="8">
        <f t="shared" ca="1" si="18"/>
        <v>10395800.18010442</v>
      </c>
      <c r="AA36" s="12">
        <f t="shared" ca="1" si="19"/>
        <v>1.1347541797997878</v>
      </c>
      <c r="AB36" s="158">
        <f t="shared" si="21"/>
        <v>532000</v>
      </c>
      <c r="AC36" s="160">
        <f t="shared" si="22"/>
        <v>2.9040000000000038E-2</v>
      </c>
      <c r="AD36" s="162">
        <f t="shared" ca="1" si="23"/>
        <v>1.5406695590459247</v>
      </c>
      <c r="AE36" s="162">
        <f t="shared" ca="1" si="24"/>
        <v>1.1321921374114892</v>
      </c>
      <c r="AF36" s="85">
        <v>4.7867594122366963E-2</v>
      </c>
      <c r="AG36" s="85">
        <v>0.13771483129403492</v>
      </c>
      <c r="AH36" s="85">
        <v>2.8897507061828358E-2</v>
      </c>
      <c r="AL36" s="149">
        <f t="shared" si="25"/>
        <v>43943</v>
      </c>
      <c r="AM36" s="23">
        <f t="shared" si="26"/>
        <v>0</v>
      </c>
    </row>
    <row r="37" spans="1:39">
      <c r="A37" s="16">
        <f t="shared" si="8"/>
        <v>43944</v>
      </c>
      <c r="B37" s="8">
        <f t="shared" ca="1" si="9"/>
        <v>2890246.7490369086</v>
      </c>
      <c r="C37" s="144">
        <f t="shared" si="0"/>
        <v>0</v>
      </c>
      <c r="D37" s="136"/>
      <c r="E37" s="136"/>
      <c r="F37" s="78">
        <f ca="1">IF(AD36&gt;1,0,IF(AE36&gt;=1,U$2,T$2))</f>
        <v>0</v>
      </c>
      <c r="G37" s="29">
        <f t="shared" ca="1" si="1"/>
        <v>1585193.7490369091</v>
      </c>
      <c r="H37" s="8">
        <f t="shared" ca="1" si="10"/>
        <v>11254875.618162055</v>
      </c>
      <c r="I37" s="8">
        <f t="shared" ca="1" si="11"/>
        <v>20520751.918162048</v>
      </c>
      <c r="J37" s="8">
        <f t="shared" ca="1" si="12"/>
        <v>203852.54057149778</v>
      </c>
      <c r="K37" s="12">
        <f t="shared" ca="1" si="13"/>
        <v>1.1318683639194962</v>
      </c>
      <c r="L37" s="48"/>
      <c r="M37" s="38">
        <f ca="1">IF(AND(I$2&gt;0,R30&lt;F30-0.06),0,IF(AND(N37&gt;=L$9,I$2&gt;0),0,IF(OR(AND(N37&gt;=C$1,N37&lt;D$1),N37&gt;=E$1),0,1)))</f>
        <v>1</v>
      </c>
      <c r="N37" s="193">
        <f t="shared" si="14"/>
        <v>43944</v>
      </c>
      <c r="O37" s="11">
        <f t="shared" ca="1" si="2"/>
        <v>2.7361002557549398E-3</v>
      </c>
      <c r="P37" s="11" t="str">
        <f t="shared" si="3"/>
        <v/>
      </c>
      <c r="Q37" s="11">
        <f t="shared" ca="1" si="15"/>
        <v>0</v>
      </c>
      <c r="R37" s="32">
        <f t="shared" ca="1" si="16"/>
        <v>8.6278556584541824E-2</v>
      </c>
      <c r="S37" s="32">
        <v>6.3556961784905303E-2</v>
      </c>
      <c r="T37" s="32">
        <f t="shared" ca="1" si="4"/>
        <v>1.5006500824216074E-3</v>
      </c>
      <c r="U37" s="32">
        <f t="shared" si="5"/>
        <v>0.14084507042253522</v>
      </c>
      <c r="V37" s="32">
        <f t="shared" ca="1" si="17"/>
        <v>0</v>
      </c>
      <c r="W37" s="8">
        <f t="shared" ca="1" si="6"/>
        <v>703759.1</v>
      </c>
      <c r="X37" s="8">
        <f t="shared" ca="1" si="20"/>
        <v>9969635.3999999985</v>
      </c>
      <c r="Y37" s="22">
        <f t="shared" ca="1" si="7"/>
        <v>0.99726389974424501</v>
      </c>
      <c r="Z37" s="8">
        <f t="shared" ca="1" si="18"/>
        <v>11254875.618162055</v>
      </c>
      <c r="AA37" s="12">
        <f t="shared" ca="1" si="19"/>
        <v>1.1347541797997878</v>
      </c>
      <c r="AB37" s="158">
        <f t="shared" si="21"/>
        <v>533000</v>
      </c>
      <c r="AC37" s="160">
        <f t="shared" si="22"/>
        <v>2.9010000000000039E-2</v>
      </c>
      <c r="AD37" s="162">
        <f t="shared" ca="1" si="23"/>
        <v>1.5405076722999282</v>
      </c>
      <c r="AE37" s="162">
        <f t="shared" ca="1" si="24"/>
        <v>1.1318683639194962</v>
      </c>
      <c r="AF37" s="85">
        <v>5.3426166137875805E-2</v>
      </c>
      <c r="AG37" s="85">
        <v>0.14510722758881903</v>
      </c>
      <c r="AH37" s="85">
        <v>3.215981867906266E-2</v>
      </c>
      <c r="AL37" s="149">
        <f t="shared" si="25"/>
        <v>43944</v>
      </c>
      <c r="AM37" s="23">
        <f t="shared" si="26"/>
        <v>0</v>
      </c>
    </row>
    <row r="38" spans="1:39">
      <c r="A38" s="14">
        <f t="shared" si="8"/>
        <v>43945</v>
      </c>
      <c r="B38" s="8">
        <f t="shared" ca="1" si="9"/>
        <v>3018406.0815524673</v>
      </c>
      <c r="C38" s="144">
        <f t="shared" si="0"/>
        <v>0</v>
      </c>
      <c r="D38" s="136"/>
      <c r="E38" s="136"/>
      <c r="F38" s="78">
        <f ca="1">IF(AD37&gt;1,S$2,T$2)</f>
        <v>0.22</v>
      </c>
      <c r="G38" s="29">
        <f t="shared" ca="1" si="1"/>
        <v>1614232.0815524678</v>
      </c>
      <c r="H38" s="8">
        <f t="shared" ca="1" si="10"/>
        <v>11461047.77902252</v>
      </c>
      <c r="I38" s="8">
        <f t="shared" ca="1" si="11"/>
        <v>21430683.179022513</v>
      </c>
      <c r="J38" s="8">
        <f t="shared" ca="1" si="12"/>
        <v>128159.33251555849</v>
      </c>
      <c r="K38" s="12">
        <f t="shared" ca="1" si="13"/>
        <v>1.9485556010556548</v>
      </c>
      <c r="L38" s="48"/>
      <c r="M38" s="39">
        <f ca="1">IF(AND(I$2&gt;0,R31&lt;F31-0.1),0,IF(AND(N38&gt;=L$10,I$2&gt;0),0,IF(OR(AND(N38&gt;=C$1,N38&lt;D$1),N38&gt;=E$1),0,1)))</f>
        <v>0</v>
      </c>
      <c r="N38" s="193">
        <f t="shared" si="14"/>
        <v>43945</v>
      </c>
      <c r="O38" s="11">
        <f t="shared" ca="1" si="2"/>
        <v>2.8574244238696684E-3</v>
      </c>
      <c r="P38" s="11" t="str">
        <f t="shared" si="3"/>
        <v/>
      </c>
      <c r="Q38" s="11">
        <f t="shared" ca="1" si="15"/>
        <v>0.6</v>
      </c>
      <c r="R38" s="32">
        <f t="shared" ca="1" si="16"/>
        <v>8.7603830942678984E-2</v>
      </c>
      <c r="S38" s="32">
        <v>7.2636756547724696E-2</v>
      </c>
      <c r="T38" s="32">
        <f t="shared" ca="1" si="4"/>
        <v>1.5281397038696693E-3</v>
      </c>
      <c r="U38" s="32">
        <f t="shared" si="5"/>
        <v>0.14084507042253522</v>
      </c>
      <c r="V38" s="32">
        <f t="shared" ca="1" si="17"/>
        <v>0.6</v>
      </c>
      <c r="W38" s="8">
        <f t="shared" ca="1" si="6"/>
        <v>540693.4</v>
      </c>
      <c r="X38" s="8">
        <f t="shared" ca="1" si="20"/>
        <v>10510328.799999999</v>
      </c>
      <c r="Y38" s="22">
        <f t="shared" ca="1" si="7"/>
        <v>0.99714257557613029</v>
      </c>
      <c r="Z38" s="8">
        <f t="shared" ca="1" si="18"/>
        <v>11461047.77902252</v>
      </c>
      <c r="AA38" s="12">
        <f t="shared" ca="1" si="19"/>
        <v>1.1347541797997878</v>
      </c>
      <c r="AB38" s="158">
        <f t="shared" si="21"/>
        <v>534000</v>
      </c>
      <c r="AC38" s="160">
        <f t="shared" si="22"/>
        <v>2.898000000000004E-2</v>
      </c>
      <c r="AD38" s="162">
        <f t="shared" ca="1" si="23"/>
        <v>1.5402119824875755</v>
      </c>
      <c r="AE38" s="162">
        <f t="shared" ca="1" si="24"/>
        <v>1.1318683639194962</v>
      </c>
      <c r="AF38" s="85">
        <v>5.9570114235247835E-2</v>
      </c>
      <c r="AG38" s="85">
        <v>0.15255248005160074</v>
      </c>
      <c r="AH38" s="85">
        <v>3.5769303088786786E-2</v>
      </c>
      <c r="AL38" s="149">
        <f t="shared" si="25"/>
        <v>43945</v>
      </c>
      <c r="AM38" s="23">
        <f t="shared" si="26"/>
        <v>0</v>
      </c>
    </row>
    <row r="39" spans="1:39">
      <c r="A39" s="14">
        <f t="shared" si="8"/>
        <v>43946</v>
      </c>
      <c r="B39" s="8">
        <f t="shared" ca="1" si="9"/>
        <v>3243079.0075462381</v>
      </c>
      <c r="C39" s="144">
        <f t="shared" si="0"/>
        <v>0</v>
      </c>
      <c r="D39" s="136"/>
      <c r="E39" s="136"/>
      <c r="F39" s="78">
        <f ca="1">IF(AD38&gt;1,0,IF(AE38&gt;=1,U$2,T$2))</f>
        <v>0</v>
      </c>
      <c r="G39" s="29">
        <f t="shared" ca="1" si="1"/>
        <v>1762751.0075462384</v>
      </c>
      <c r="H39" s="8">
        <f t="shared" ca="1" si="10"/>
        <v>12515532.153578293</v>
      </c>
      <c r="I39" s="8">
        <f t="shared" ca="1" si="11"/>
        <v>23025860.953578286</v>
      </c>
      <c r="J39" s="8">
        <f t="shared" ca="1" si="12"/>
        <v>224672.92599377068</v>
      </c>
      <c r="K39" s="12">
        <f t="shared" ca="1" si="13"/>
        <v>1.1315117054913395</v>
      </c>
      <c r="L39" s="48"/>
      <c r="M39" s="47">
        <f ca="1">IF(AND(I$2&gt;0,R32&lt;F32-0.12),0,IF(AND(N39&gt;=L$4,I$2&gt;0),0,IF(OR(AND(N39&gt;=C$1,N39&lt;D$1),N39&gt;=E$1),0,1)))</f>
        <v>1</v>
      </c>
      <c r="N39" s="195">
        <f t="shared" si="14"/>
        <v>43946</v>
      </c>
      <c r="O39" s="11">
        <f t="shared" ca="1" si="2"/>
        <v>3.070114793810438E-3</v>
      </c>
      <c r="P39" s="11" t="str">
        <f t="shared" si="3"/>
        <v/>
      </c>
      <c r="Q39" s="11">
        <f t="shared" ca="1" si="15"/>
        <v>0</v>
      </c>
      <c r="R39" s="32">
        <f t="shared" ca="1" si="16"/>
        <v>9.5386246109277886E-2</v>
      </c>
      <c r="S39" s="32">
        <v>8.2871747477477706E-2</v>
      </c>
      <c r="T39" s="32">
        <f t="shared" ca="1" si="4"/>
        <v>1.6687376204771057E-3</v>
      </c>
      <c r="U39" s="32">
        <f t="shared" si="5"/>
        <v>0.14084507042253522</v>
      </c>
      <c r="V39" s="32">
        <f t="shared" ca="1" si="17"/>
        <v>0</v>
      </c>
      <c r="W39" s="8">
        <f t="shared" ca="1" si="6"/>
        <v>647752.17857142841</v>
      </c>
      <c r="X39" s="8">
        <f t="shared" ca="1" si="20"/>
        <v>11158080.978571428</v>
      </c>
      <c r="Y39" s="22">
        <f t="shared" ca="1" si="7"/>
        <v>0.99692988520618953</v>
      </c>
      <c r="Z39" s="8">
        <f t="shared" ca="1" si="18"/>
        <v>12515532.153578293</v>
      </c>
      <c r="AA39" s="12">
        <f t="shared" ca="1" si="19"/>
        <v>1.1347541797997878</v>
      </c>
      <c r="AB39" s="158">
        <f t="shared" si="21"/>
        <v>535000</v>
      </c>
      <c r="AC39" s="160">
        <f t="shared" si="22"/>
        <v>2.8950000000000042E-2</v>
      </c>
      <c r="AD39" s="162">
        <f t="shared" ca="1" si="23"/>
        <v>1.5400336532734973</v>
      </c>
      <c r="AE39" s="162">
        <f t="shared" ca="1" si="24"/>
        <v>1.1315117054913395</v>
      </c>
      <c r="AF39" s="85">
        <v>6.6348676412790158E-2</v>
      </c>
      <c r="AG39" s="85">
        <v>0.16002610470518847</v>
      </c>
      <c r="AH39" s="85">
        <v>3.9759148707513632E-2</v>
      </c>
      <c r="AL39" s="149">
        <f t="shared" si="25"/>
        <v>43946</v>
      </c>
      <c r="AM39" s="23">
        <f t="shared" si="26"/>
        <v>0</v>
      </c>
    </row>
    <row r="40" spans="1:39">
      <c r="A40" s="7">
        <f t="shared" si="8"/>
        <v>43947</v>
      </c>
      <c r="B40" s="8">
        <f t="shared" ca="1" si="9"/>
        <v>3385548.5360394684</v>
      </c>
      <c r="C40" s="144">
        <f t="shared" si="0"/>
        <v>0</v>
      </c>
      <c r="D40" s="136"/>
      <c r="E40" s="136"/>
      <c r="F40" s="78">
        <f ca="1">IF(AD39&gt;1,0,IF(AE39&gt;=1,U$2,T$2))</f>
        <v>0</v>
      </c>
      <c r="G40" s="29">
        <f t="shared" ca="1" si="1"/>
        <v>1813987.834832225</v>
      </c>
      <c r="H40" s="8">
        <f t="shared" ca="1" si="10"/>
        <v>12879313.627308797</v>
      </c>
      <c r="I40" s="8">
        <f t="shared" ca="1" si="11"/>
        <v>24037394.605880219</v>
      </c>
      <c r="J40" s="8">
        <f t="shared" ca="1" si="12"/>
        <v>142469.52849323009</v>
      </c>
      <c r="K40" s="12">
        <f t="shared" ca="1" si="13"/>
        <v>1.1312703542050462</v>
      </c>
      <c r="L40" s="48"/>
      <c r="M40" s="46">
        <f ca="1">IF(AND(I$2&gt;0,R33&lt;F33-0.12),0,IF(AND(N40&gt;=L$5,I$2&gt;0),0,IF(OR(AND(N40&gt;=C$1,N40&lt;D$1),N40&gt;=E$1),0,1)))</f>
        <v>1</v>
      </c>
      <c r="N40" s="192">
        <f t="shared" si="14"/>
        <v>43947</v>
      </c>
      <c r="O40" s="11">
        <f t="shared" ca="1" si="2"/>
        <v>3.2049859474506961E-3</v>
      </c>
      <c r="P40" s="11" t="str">
        <f t="shared" si="3"/>
        <v/>
      </c>
      <c r="Q40" s="11">
        <f t="shared" ca="1" si="15"/>
        <v>0</v>
      </c>
      <c r="R40" s="32">
        <f t="shared" ca="1" si="16"/>
        <v>9.7874119745052293E-2</v>
      </c>
      <c r="S40" s="32">
        <v>9.4365981383725039E-2</v>
      </c>
      <c r="T40" s="32">
        <f t="shared" ca="1" si="4"/>
        <v>1.7172418169745063E-3</v>
      </c>
      <c r="U40" s="32">
        <f t="shared" si="5"/>
        <v>0.14084507042253522</v>
      </c>
      <c r="V40" s="32">
        <f t="shared" ca="1" si="17"/>
        <v>0</v>
      </c>
      <c r="W40" s="8">
        <f t="shared" ca="1" si="6"/>
        <v>665502.71364833903</v>
      </c>
      <c r="X40" s="8">
        <f t="shared" ca="1" si="20"/>
        <v>11823583.692219768</v>
      </c>
      <c r="Y40" s="22">
        <f t="shared" ca="1" si="7"/>
        <v>0.99679501405254933</v>
      </c>
      <c r="Z40" s="8">
        <f t="shared" ca="1" si="18"/>
        <v>12879313.627308797</v>
      </c>
      <c r="AA40" s="12">
        <f t="shared" ca="1" si="19"/>
        <v>1.1347541797997878</v>
      </c>
      <c r="AB40" s="158">
        <f t="shared" si="21"/>
        <v>536000</v>
      </c>
      <c r="AC40" s="160">
        <f t="shared" si="22"/>
        <v>2.8920000000000043E-2</v>
      </c>
      <c r="AD40" s="162">
        <f t="shared" ca="1" si="23"/>
        <v>1.1313910298481928</v>
      </c>
      <c r="AE40" s="162">
        <f t="shared" ca="1" si="24"/>
        <v>1.1312703542050462</v>
      </c>
      <c r="AF40" s="85">
        <v>7.3803202204783258E-2</v>
      </c>
      <c r="AG40" s="85">
        <v>0.16748091152087544</v>
      </c>
      <c r="AH40" s="85">
        <v>4.4158738333178897E-2</v>
      </c>
      <c r="AL40" s="149">
        <f t="shared" si="25"/>
        <v>43947</v>
      </c>
      <c r="AM40" s="23">
        <f t="shared" si="26"/>
        <v>0</v>
      </c>
    </row>
    <row r="41" spans="1:39">
      <c r="A41" s="7">
        <f t="shared" si="8"/>
        <v>43948</v>
      </c>
      <c r="B41" s="8">
        <f t="shared" ca="1" si="9"/>
        <v>3532127.8689276325</v>
      </c>
      <c r="C41" s="144">
        <f t="shared" si="0"/>
        <v>0</v>
      </c>
      <c r="D41" s="136"/>
      <c r="E41" s="136"/>
      <c r="F41" s="78">
        <f ca="1">IF(AD40&gt;1,S$2,T$2)</f>
        <v>0.22</v>
      </c>
      <c r="G41" s="29">
        <f t="shared" ca="1" si="1"/>
        <v>1866834.3911502003</v>
      </c>
      <c r="H41" s="8">
        <f t="shared" ca="1" si="10"/>
        <v>13254524.177166421</v>
      </c>
      <c r="I41" s="8">
        <f t="shared" ca="1" si="11"/>
        <v>25078107.869386185</v>
      </c>
      <c r="J41" s="8">
        <f t="shared" ca="1" si="12"/>
        <v>146579.332888164</v>
      </c>
      <c r="K41" s="12">
        <f t="shared" ca="1" si="13"/>
        <v>1.9476394445187113</v>
      </c>
      <c r="L41" s="48"/>
      <c r="M41" s="38">
        <f ca="1">IF(AND(I$2&gt;0,R34&lt;F34),0,IF(AND(N41&gt;=L$6,I$2&gt;0),0,IF(OR(AND(N41&gt;=C$1,N41&lt;D$1),N41&gt;=E$1),0,1)))</f>
        <v>0</v>
      </c>
      <c r="N41" s="193">
        <f t="shared" si="14"/>
        <v>43948</v>
      </c>
      <c r="O41" s="11">
        <f t="shared" ca="1" si="2"/>
        <v>3.3437477159181579E-3</v>
      </c>
      <c r="P41" s="11" t="str">
        <f t="shared" si="3"/>
        <v/>
      </c>
      <c r="Q41" s="11">
        <f t="shared" ca="1" si="15"/>
        <v>0.6</v>
      </c>
      <c r="R41" s="32">
        <f t="shared" ca="1" si="16"/>
        <v>0.1004336043953992</v>
      </c>
      <c r="S41" s="32">
        <v>0.10721952504571472</v>
      </c>
      <c r="T41" s="32">
        <f t="shared" ca="1" si="4"/>
        <v>1.7672698902888562E-3</v>
      </c>
      <c r="U41" s="32">
        <f t="shared" si="5"/>
        <v>0.14084507042253522</v>
      </c>
      <c r="V41" s="32">
        <f t="shared" ca="1" si="17"/>
        <v>0.6</v>
      </c>
      <c r="W41" s="8">
        <f t="shared" ca="1" si="6"/>
        <v>683802.35676527175</v>
      </c>
      <c r="X41" s="8">
        <f t="shared" ca="1" si="20"/>
        <v>12507386.04898504</v>
      </c>
      <c r="Y41" s="22">
        <f t="shared" ca="1" si="7"/>
        <v>0.99665625228408183</v>
      </c>
      <c r="Z41" s="8">
        <f t="shared" ca="1" si="18"/>
        <v>13254524.177166421</v>
      </c>
      <c r="AA41" s="12">
        <f t="shared" ca="1" si="19"/>
        <v>1.1347541797997878</v>
      </c>
      <c r="AB41" s="158">
        <f t="shared" si="21"/>
        <v>537000</v>
      </c>
      <c r="AC41" s="160">
        <f t="shared" si="22"/>
        <v>2.8890000000000044E-2</v>
      </c>
      <c r="AD41" s="162">
        <f t="shared" ca="1" si="23"/>
        <v>1.5394548993618788</v>
      </c>
      <c r="AE41" s="162">
        <f t="shared" ca="1" si="24"/>
        <v>1.1312703542050462</v>
      </c>
      <c r="AF41" s="85">
        <v>8.19743079790268E-2</v>
      </c>
      <c r="AG41" s="85">
        <v>0.17485038745986614</v>
      </c>
      <c r="AH41" s="85">
        <v>4.9000947181892879E-2</v>
      </c>
      <c r="AL41" s="149">
        <f t="shared" si="25"/>
        <v>43948</v>
      </c>
      <c r="AM41" s="23">
        <f t="shared" si="26"/>
        <v>0</v>
      </c>
    </row>
    <row r="42" spans="1:39">
      <c r="A42" s="7">
        <f t="shared" si="8"/>
        <v>43949</v>
      </c>
      <c r="B42" s="8">
        <f t="shared" ca="1" si="9"/>
        <v>3791836.4615410753</v>
      </c>
      <c r="C42" s="144">
        <f t="shared" si="0"/>
        <v>0</v>
      </c>
      <c r="D42" s="136"/>
      <c r="E42" s="136"/>
      <c r="F42" s="78">
        <f ca="1">IF(AD41&gt;1,0,IF(AE41&gt;=1,U$2,T$2))</f>
        <v>0</v>
      </c>
      <c r="G42" s="29">
        <f t="shared" ca="1" si="1"/>
        <v>2030232.7926699431</v>
      </c>
      <c r="H42" s="8">
        <f t="shared" ca="1" si="10"/>
        <v>14414652.827956595</v>
      </c>
      <c r="I42" s="8">
        <f t="shared" ca="1" si="11"/>
        <v>26922038.876941629</v>
      </c>
      <c r="J42" s="8">
        <f t="shared" ca="1" si="12"/>
        <v>259708.59261344303</v>
      </c>
      <c r="K42" s="12">
        <f t="shared" ca="1" si="13"/>
        <v>1.1309598481029537</v>
      </c>
      <c r="L42" s="48"/>
      <c r="M42" s="38">
        <f ca="1">IF(AND(I$2&gt;0,R35&lt;F35-0.02),0,IF(AND(N42&gt;=L$7,I$2&gt;0),0,IF(OR(AND(N42&gt;=C$1,N42&lt;D$1),N42&gt;=E$1),0,1)))</f>
        <v>1</v>
      </c>
      <c r="N42" s="193">
        <f t="shared" si="14"/>
        <v>43949</v>
      </c>
      <c r="O42" s="11">
        <f t="shared" ca="1" si="2"/>
        <v>3.589605183592217E-3</v>
      </c>
      <c r="P42" s="11" t="str">
        <f t="shared" si="3"/>
        <v/>
      </c>
      <c r="Q42" s="11">
        <f t="shared" ca="1" si="15"/>
        <v>0</v>
      </c>
      <c r="R42" s="32">
        <f t="shared" ca="1" si="16"/>
        <v>0.10890802675920939</v>
      </c>
      <c r="S42" s="32">
        <v>0.12152340098658257</v>
      </c>
      <c r="T42" s="32">
        <f t="shared" ca="1" si="4"/>
        <v>1.9219537103942125E-3</v>
      </c>
      <c r="U42" s="32">
        <f t="shared" si="5"/>
        <v>0.14084507042253522</v>
      </c>
      <c r="V42" s="32">
        <f t="shared" ca="1" si="17"/>
        <v>0</v>
      </c>
      <c r="W42" s="8">
        <f t="shared" ca="1" si="6"/>
        <v>696679.80370825517</v>
      </c>
      <c r="X42" s="8">
        <f t="shared" ca="1" si="20"/>
        <v>13204065.852693295</v>
      </c>
      <c r="Y42" s="22">
        <f t="shared" ca="1" si="7"/>
        <v>0.99641039481640781</v>
      </c>
      <c r="Z42" s="8">
        <f t="shared" ca="1" si="18"/>
        <v>14414652.827956595</v>
      </c>
      <c r="AA42" s="12">
        <f t="shared" ca="1" si="19"/>
        <v>1.1347541797997878</v>
      </c>
      <c r="AB42" s="158">
        <f t="shared" si="21"/>
        <v>538000</v>
      </c>
      <c r="AC42" s="160">
        <f t="shared" si="22"/>
        <v>2.8860000000000045E-2</v>
      </c>
      <c r="AD42" s="162">
        <f t="shared" ca="1" si="23"/>
        <v>1.5392996463108326</v>
      </c>
      <c r="AE42" s="162">
        <f t="shared" ca="1" si="24"/>
        <v>1.1309598481029537</v>
      </c>
      <c r="AF42" s="85">
        <v>9.0890828950284233E-2</v>
      </c>
      <c r="AG42" s="85">
        <v>0.18203806306639275</v>
      </c>
      <c r="AH42" s="85">
        <v>5.431379516023109E-2</v>
      </c>
      <c r="AL42" s="149">
        <f t="shared" si="25"/>
        <v>43949</v>
      </c>
      <c r="AM42" s="23">
        <f t="shared" si="26"/>
        <v>0</v>
      </c>
    </row>
    <row r="43" spans="1:39">
      <c r="A43" s="7">
        <f t="shared" si="8"/>
        <v>43950</v>
      </c>
      <c r="B43" s="8">
        <f t="shared" ca="1" si="9"/>
        <v>3955844.4451704775</v>
      </c>
      <c r="C43" s="144">
        <f t="shared" si="0"/>
        <v>0</v>
      </c>
      <c r="D43" s="136"/>
      <c r="E43" s="136"/>
      <c r="F43" s="78">
        <f ca="1">IF(AD42&gt;1,S$2,T$2)</f>
        <v>0.22</v>
      </c>
      <c r="G43" s="29">
        <f t="shared" ca="1" si="1"/>
        <v>2096116.8602840982</v>
      </c>
      <c r="H43" s="8">
        <f t="shared" ca="1" si="10"/>
        <v>14882429.708017096</v>
      </c>
      <c r="I43" s="8">
        <f t="shared" ca="1" si="11"/>
        <v>28086495.560710385</v>
      </c>
      <c r="J43" s="8">
        <f t="shared" ca="1" si="12"/>
        <v>164007.98362940244</v>
      </c>
      <c r="K43" s="12">
        <f t="shared" ca="1" si="13"/>
        <v>1.9468879363501621</v>
      </c>
      <c r="L43" s="48"/>
      <c r="M43" s="38">
        <f ca="1">IF(AND(I$2&gt;0,R36&lt;F36-0.04),0,IF(AND(N43&gt;=L$8,I$2&gt;0),0,IF(OR(AND(N43&gt;=C$1,N43&lt;D$1),N43&gt;=E$1),0,1)))</f>
        <v>0</v>
      </c>
      <c r="N43" s="197">
        <f t="shared" si="14"/>
        <v>43950</v>
      </c>
      <c r="O43" s="11">
        <f t="shared" ca="1" si="2"/>
        <v>3.7448660747613849E-3</v>
      </c>
      <c r="P43" s="11" t="str">
        <f t="shared" si="3"/>
        <v/>
      </c>
      <c r="Q43" s="11">
        <f t="shared" ca="1" si="15"/>
        <v>0.6</v>
      </c>
      <c r="R43" s="32">
        <f t="shared" ca="1" si="16"/>
        <v>0.11211697417809026</v>
      </c>
      <c r="S43" s="32">
        <v>0.1373531915002412</v>
      </c>
      <c r="T43" s="32">
        <f t="shared" ca="1" si="4"/>
        <v>1.9843239610689463E-3</v>
      </c>
      <c r="U43" s="32">
        <f t="shared" si="5"/>
        <v>0.14084507042253522</v>
      </c>
      <c r="V43" s="32">
        <f t="shared" ca="1" si="17"/>
        <v>0.6</v>
      </c>
      <c r="W43" s="8">
        <f t="shared" ca="1" si="6"/>
        <v>708742.41833655396</v>
      </c>
      <c r="X43" s="8">
        <f t="shared" ca="1" si="20"/>
        <v>13912808.271029849</v>
      </c>
      <c r="Y43" s="22">
        <f t="shared" ca="1" si="7"/>
        <v>0.99625513392523857</v>
      </c>
      <c r="Z43" s="8">
        <f t="shared" ca="1" si="18"/>
        <v>14882429.708017096</v>
      </c>
      <c r="AA43" s="12">
        <f t="shared" ca="1" si="19"/>
        <v>1.1347541797997878</v>
      </c>
      <c r="AB43" s="158">
        <f t="shared" si="21"/>
        <v>539000</v>
      </c>
      <c r="AC43" s="160">
        <f t="shared" si="22"/>
        <v>2.8830000000000047E-2</v>
      </c>
      <c r="AD43" s="162">
        <f t="shared" ca="1" si="23"/>
        <v>1.538923892226558</v>
      </c>
      <c r="AE43" s="162">
        <f t="shared" ca="1" si="24"/>
        <v>1.1309598481029537</v>
      </c>
      <c r="AF43" s="85">
        <v>0.10058670371108346</v>
      </c>
      <c r="AG43" s="85">
        <v>0.1889418791007616</v>
      </c>
      <c r="AH43" s="85">
        <v>6.0136695202112719E-2</v>
      </c>
      <c r="AL43" s="149">
        <f t="shared" si="25"/>
        <v>43950</v>
      </c>
      <c r="AM43" s="23">
        <f t="shared" si="26"/>
        <v>0</v>
      </c>
    </row>
    <row r="44" spans="1:39">
      <c r="A44" s="7">
        <f t="shared" si="8"/>
        <v>43951</v>
      </c>
      <c r="B44" s="8">
        <f t="shared" ca="1" si="9"/>
        <v>4247337.6329181409</v>
      </c>
      <c r="C44" s="144">
        <f t="shared" si="0"/>
        <v>0</v>
      </c>
      <c r="D44" s="136"/>
      <c r="E44" s="136"/>
      <c r="F44" s="78">
        <f ca="1">IF(AD43&gt;1,0,IF(AE43&gt;=1,U$2,T$2))</f>
        <v>0</v>
      </c>
      <c r="G44" s="29">
        <f t="shared" ca="1" si="1"/>
        <v>2287787.1722097117</v>
      </c>
      <c r="H44" s="8">
        <f t="shared" ca="1" si="10"/>
        <v>16243288.922688952</v>
      </c>
      <c r="I44" s="8">
        <f t="shared" ca="1" si="11"/>
        <v>30156097.193718795</v>
      </c>
      <c r="J44" s="8">
        <f t="shared" ca="1" si="12"/>
        <v>291493.18774766347</v>
      </c>
      <c r="K44" s="12">
        <f t="shared" ca="1" si="13"/>
        <v>1.1305046773686618</v>
      </c>
      <c r="L44" s="48"/>
      <c r="M44" s="38">
        <f ca="1">IF(AND(I$2&gt;0,R37&lt;F37-0.06),0,IF(AND(N44&gt;=L$9,I$2&gt;0),0,IF(OR(AND(N44&gt;=C$1,N44&lt;D$1),N44&gt;=E$1),0,1)))</f>
        <v>1</v>
      </c>
      <c r="N44" s="193">
        <f t="shared" si="14"/>
        <v>43951</v>
      </c>
      <c r="O44" s="11">
        <f t="shared" ca="1" si="2"/>
        <v>4.0208129591625058E-3</v>
      </c>
      <c r="P44" s="11" t="str">
        <f t="shared" si="3"/>
        <v/>
      </c>
      <c r="Q44" s="11">
        <f t="shared" ca="1" si="15"/>
        <v>0</v>
      </c>
      <c r="R44" s="32">
        <f t="shared" ca="1" si="16"/>
        <v>0.12201531585118482</v>
      </c>
      <c r="S44" s="32">
        <v>0.15476125121533457</v>
      </c>
      <c r="T44" s="32">
        <f t="shared" ca="1" si="4"/>
        <v>2.165771856358527E-3</v>
      </c>
      <c r="U44" s="32">
        <f t="shared" si="5"/>
        <v>0.14084507042253522</v>
      </c>
      <c r="V44" s="32">
        <f t="shared" ca="1" si="17"/>
        <v>0</v>
      </c>
      <c r="W44" s="8">
        <f t="shared" ca="1" si="6"/>
        <v>720008.22410313645</v>
      </c>
      <c r="X44" s="8">
        <f t="shared" ca="1" si="20"/>
        <v>14632816.495132985</v>
      </c>
      <c r="Y44" s="22">
        <f t="shared" ca="1" si="7"/>
        <v>0.99597918704083754</v>
      </c>
      <c r="Z44" s="8">
        <f t="shared" ca="1" si="18"/>
        <v>16243288.922688952</v>
      </c>
      <c r="AA44" s="12">
        <f t="shared" ca="1" si="19"/>
        <v>1.1347541797997878</v>
      </c>
      <c r="AB44" s="158">
        <f t="shared" si="21"/>
        <v>540000</v>
      </c>
      <c r="AC44" s="160">
        <f t="shared" si="22"/>
        <v>2.8800000000000048E-2</v>
      </c>
      <c r="AD44" s="162">
        <f t="shared" ca="1" si="23"/>
        <v>1.5386963068594119</v>
      </c>
      <c r="AE44" s="162">
        <f t="shared" ca="1" si="24"/>
        <v>1.1305046773686618</v>
      </c>
      <c r="AF44" s="85">
        <v>0.11108521194335307</v>
      </c>
      <c r="AG44" s="85">
        <v>0.19553510394425241</v>
      </c>
      <c r="AH44" s="85">
        <v>6.6499637416427199E-2</v>
      </c>
      <c r="AL44" s="149">
        <f t="shared" si="25"/>
        <v>43951</v>
      </c>
      <c r="AM44" s="23">
        <f t="shared" si="26"/>
        <v>0</v>
      </c>
    </row>
    <row r="45" spans="1:39">
      <c r="A45" s="7">
        <f t="shared" si="8"/>
        <v>43952</v>
      </c>
      <c r="B45" s="8">
        <f t="shared" ca="1" si="9"/>
        <v>4432077.2114186483</v>
      </c>
      <c r="C45" s="144">
        <f t="shared" si="0"/>
        <v>0</v>
      </c>
      <c r="D45" s="136"/>
      <c r="E45" s="136"/>
      <c r="F45" s="78">
        <f ca="1">IF(AD44&gt;1,S$2,T$2)</f>
        <v>0.22</v>
      </c>
      <c r="G45" s="29">
        <f t="shared" ca="1" si="1"/>
        <v>2371117.1416816078</v>
      </c>
      <c r="H45" s="8">
        <f t="shared" ca="1" si="10"/>
        <v>16834931.705939416</v>
      </c>
      <c r="I45" s="8">
        <f t="shared" ca="1" si="11"/>
        <v>31467748.201072399</v>
      </c>
      <c r="J45" s="8">
        <f t="shared" ca="1" si="12"/>
        <v>184739.57850050737</v>
      </c>
      <c r="K45" s="12">
        <f t="shared" ca="1" si="13"/>
        <v>1.9460453987565303</v>
      </c>
      <c r="L45" s="48"/>
      <c r="M45" s="39">
        <f ca="1">IF(AND(I$2&gt;0,R38&lt;F38-0.1),0,IF(AND(N45&gt;=L$10,I$2&gt;0),0,IF(OR(AND(N45&gt;=C$1,N45&lt;D$1),N45&gt;=E$1),0,1)))</f>
        <v>0</v>
      </c>
      <c r="N45" s="193">
        <f t="shared" si="14"/>
        <v>43952</v>
      </c>
      <c r="O45" s="11">
        <f t="shared" ca="1" si="2"/>
        <v>4.1956997601429865E-3</v>
      </c>
      <c r="P45" s="11" t="str">
        <f t="shared" si="3"/>
        <v/>
      </c>
      <c r="Q45" s="11">
        <f t="shared" ca="1" si="15"/>
        <v>0.6</v>
      </c>
      <c r="R45" s="32">
        <f t="shared" ca="1" si="16"/>
        <v>0.12609434411493525</v>
      </c>
      <c r="S45" s="32">
        <v>0.17376758623706651</v>
      </c>
      <c r="T45" s="32">
        <f t="shared" ca="1" si="4"/>
        <v>2.2446575607919222E-3</v>
      </c>
      <c r="U45" s="32">
        <f t="shared" si="5"/>
        <v>0.14084507042253522</v>
      </c>
      <c r="V45" s="32">
        <f t="shared" ca="1" si="17"/>
        <v>0.6</v>
      </c>
      <c r="W45" s="8">
        <f t="shared" ca="1" si="6"/>
        <v>719784.74866024486</v>
      </c>
      <c r="X45" s="8">
        <f t="shared" ca="1" si="20"/>
        <v>15352601.243793229</v>
      </c>
      <c r="Y45" s="22">
        <f t="shared" ca="1" si="7"/>
        <v>0.995804300239857</v>
      </c>
      <c r="Z45" s="8">
        <f t="shared" ca="1" si="18"/>
        <v>16834931.705939416</v>
      </c>
      <c r="AA45" s="12">
        <f t="shared" ca="1" si="19"/>
        <v>1.1347541797997878</v>
      </c>
      <c r="AB45" s="158">
        <f t="shared" si="21"/>
        <v>541000</v>
      </c>
      <c r="AC45" s="160">
        <f t="shared" si="22"/>
        <v>2.8770000000000049E-2</v>
      </c>
      <c r="AD45" s="162">
        <f t="shared" ca="1" si="23"/>
        <v>1.538275038062596</v>
      </c>
      <c r="AE45" s="162">
        <f t="shared" ca="1" si="24"/>
        <v>1.1305046773686618</v>
      </c>
      <c r="AF45" s="85">
        <v>0.12240150752232323</v>
      </c>
      <c r="AG45" s="85">
        <v>0.20175380563877007</v>
      </c>
      <c r="AH45" s="85">
        <v>7.3435391095975883E-2</v>
      </c>
      <c r="AL45" s="149">
        <f t="shared" si="25"/>
        <v>43952</v>
      </c>
      <c r="AM45" s="23">
        <f t="shared" si="26"/>
        <v>0</v>
      </c>
    </row>
    <row r="46" spans="1:39">
      <c r="A46" s="7">
        <f t="shared" si="8"/>
        <v>43953</v>
      </c>
      <c r="B46" s="8">
        <f t="shared" ca="1" si="9"/>
        <v>4761670.1830959506</v>
      </c>
      <c r="C46" s="144">
        <f t="shared" si="0"/>
        <v>0</v>
      </c>
      <c r="D46" s="136"/>
      <c r="E46" s="136"/>
      <c r="F46" s="78">
        <f ca="1">IF(AD45&gt;1,0,IF(AE45&gt;=1,U$2,T$2))</f>
        <v>0</v>
      </c>
      <c r="G46" s="29">
        <f t="shared" ca="1" si="1"/>
        <v>2599331.9797447911</v>
      </c>
      <c r="H46" s="8">
        <f t="shared" ca="1" si="10"/>
        <v>18455257.056188017</v>
      </c>
      <c r="I46" s="8">
        <f t="shared" ca="1" si="11"/>
        <v>33807858.299981244</v>
      </c>
      <c r="J46" s="8">
        <f t="shared" ca="1" si="12"/>
        <v>329592.97167730209</v>
      </c>
      <c r="K46" s="12">
        <f t="shared" ca="1" si="13"/>
        <v>1.1299930919597805</v>
      </c>
      <c r="L46" s="48"/>
      <c r="M46" s="47">
        <f ca="1">IF(AND(I$2&gt;0,R39&lt;F39-0.12),0,IF(AND(N46&gt;=L$4,I$2&gt;0),0,IF(OR(AND(N46&gt;=C$1,N46&lt;D$1),N46&gt;=E$1),0,1)))</f>
        <v>1</v>
      </c>
      <c r="N46" s="195">
        <f t="shared" si="14"/>
        <v>43953</v>
      </c>
      <c r="O46" s="11">
        <f t="shared" ca="1" si="2"/>
        <v>4.5077144399974988E-3</v>
      </c>
      <c r="P46" s="11" t="str">
        <f t="shared" si="3"/>
        <v/>
      </c>
      <c r="Q46" s="11">
        <f t="shared" ca="1" si="15"/>
        <v>0</v>
      </c>
      <c r="R46" s="32">
        <f t="shared" ca="1" si="16"/>
        <v>0.13783173634292514</v>
      </c>
      <c r="S46" s="32">
        <v>0.19434963093724017</v>
      </c>
      <c r="T46" s="32">
        <f t="shared" ca="1" si="4"/>
        <v>2.460700940825069E-3</v>
      </c>
      <c r="U46" s="32">
        <f t="shared" si="5"/>
        <v>0.14084507042253522</v>
      </c>
      <c r="V46" s="32">
        <f t="shared" ca="1" si="17"/>
        <v>0</v>
      </c>
      <c r="W46" s="8">
        <f t="shared" ca="1" si="6"/>
        <v>729225.13643865753</v>
      </c>
      <c r="X46" s="8">
        <f t="shared" ca="1" si="20"/>
        <v>16081826.380231887</v>
      </c>
      <c r="Y46" s="22">
        <f t="shared" ca="1" si="7"/>
        <v>0.99549228556000247</v>
      </c>
      <c r="Z46" s="8">
        <f t="shared" ca="1" si="18"/>
        <v>18455257.056188017</v>
      </c>
      <c r="AA46" s="12">
        <f t="shared" ca="1" si="19"/>
        <v>1.1347541797997878</v>
      </c>
      <c r="AB46" s="158">
        <f t="shared" si="21"/>
        <v>542000</v>
      </c>
      <c r="AC46" s="160">
        <f t="shared" si="22"/>
        <v>2.874000000000005E-2</v>
      </c>
      <c r="AD46" s="162">
        <f t="shared" ca="1" si="23"/>
        <v>1.5380192453581554</v>
      </c>
      <c r="AE46" s="162">
        <f t="shared" ca="1" si="24"/>
        <v>1.1299930919597805</v>
      </c>
      <c r="AF46" s="85">
        <v>0.13453836832297464</v>
      </c>
      <c r="AG46" s="85">
        <v>0.20753733216112341</v>
      </c>
      <c r="AH46" s="85">
        <v>8.0974497089487479E-2</v>
      </c>
      <c r="AL46" s="149">
        <f t="shared" si="25"/>
        <v>43953</v>
      </c>
      <c r="AM46" s="23">
        <f t="shared" si="26"/>
        <v>0</v>
      </c>
    </row>
    <row r="47" spans="1:39">
      <c r="A47" s="7">
        <f t="shared" si="8"/>
        <v>43954</v>
      </c>
      <c r="B47" s="8">
        <f t="shared" ca="1" si="9"/>
        <v>4971472.1245832192</v>
      </c>
      <c r="C47" s="144">
        <f t="shared" si="0"/>
        <v>0</v>
      </c>
      <c r="D47" s="136"/>
      <c r="E47" s="136"/>
      <c r="F47" s="78">
        <f ca="1">IF(AD46&gt;1,0,IF(AE46&gt;=1,U$2,T$2))</f>
        <v>0</v>
      </c>
      <c r="G47" s="29">
        <f t="shared" ca="1" si="1"/>
        <v>2706426.1555364742</v>
      </c>
      <c r="H47" s="8">
        <f t="shared" ca="1" si="10"/>
        <v>19215625.704308964</v>
      </c>
      <c r="I47" s="8">
        <f t="shared" ca="1" si="11"/>
        <v>35297452.084540851</v>
      </c>
      <c r="J47" s="8">
        <f t="shared" ca="1" si="12"/>
        <v>209801.94148726817</v>
      </c>
      <c r="K47" s="12">
        <f t="shared" ca="1" si="13"/>
        <v>1.1296390319976568</v>
      </c>
      <c r="L47" s="48"/>
      <c r="M47" s="46">
        <f ca="1">IF(AND(I$2&gt;0,R40&lt;F40-0.12),0,IF(AND(N47&gt;=L$5,I$2&gt;0),0,IF(OR(AND(N47&gt;=C$1,N47&lt;D$1),N47&gt;=E$1),0,1)))</f>
        <v>1</v>
      </c>
      <c r="N47" s="192">
        <f t="shared" si="14"/>
        <v>43954</v>
      </c>
      <c r="O47" s="11">
        <f t="shared" ca="1" si="2"/>
        <v>4.7063269446054471E-3</v>
      </c>
      <c r="P47" s="11" t="str">
        <f t="shared" si="3"/>
        <v/>
      </c>
      <c r="Q47" s="11">
        <f t="shared" ca="1" si="15"/>
        <v>0</v>
      </c>
      <c r="R47" s="32">
        <f t="shared" ca="1" si="16"/>
        <v>0.14309667573748122</v>
      </c>
      <c r="S47" s="32">
        <v>0.21643138415947399</v>
      </c>
      <c r="T47" s="32">
        <f t="shared" ca="1" si="4"/>
        <v>2.5620834272411953E-3</v>
      </c>
      <c r="U47" s="32">
        <f t="shared" si="5"/>
        <v>0.14084507042253522</v>
      </c>
      <c r="V47" s="32">
        <f t="shared" ca="1" si="17"/>
        <v>0</v>
      </c>
      <c r="W47" s="8">
        <f t="shared" ca="1" si="6"/>
        <v>747124.61492487183</v>
      </c>
      <c r="X47" s="8">
        <f t="shared" ca="1" si="20"/>
        <v>16828950.995156758</v>
      </c>
      <c r="Y47" s="22">
        <f t="shared" ca="1" si="7"/>
        <v>0.99529367305539451</v>
      </c>
      <c r="Z47" s="8">
        <f t="shared" ca="1" si="18"/>
        <v>19215625.704308964</v>
      </c>
      <c r="AA47" s="12">
        <f t="shared" ca="1" si="19"/>
        <v>1.1347541797997878</v>
      </c>
      <c r="AB47" s="158">
        <f t="shared" si="21"/>
        <v>543000</v>
      </c>
      <c r="AC47" s="160">
        <f t="shared" si="22"/>
        <v>2.8710000000000051E-2</v>
      </c>
      <c r="AD47" s="162">
        <f t="shared" ca="1" si="23"/>
        <v>1.1298160619787185</v>
      </c>
      <c r="AE47" s="162">
        <f t="shared" ca="1" si="24"/>
        <v>1.1296390319976568</v>
      </c>
      <c r="AF47" s="85">
        <v>0.1474845479617479</v>
      </c>
      <c r="AG47" s="85">
        <v>0.21283163505428429</v>
      </c>
      <c r="AH47" s="85">
        <v>8.9145128689189543E-2</v>
      </c>
      <c r="AL47" s="149">
        <f t="shared" si="25"/>
        <v>43954</v>
      </c>
      <c r="AM47" s="23">
        <f t="shared" si="26"/>
        <v>0</v>
      </c>
    </row>
    <row r="48" spans="1:39">
      <c r="A48" s="7">
        <f t="shared" si="8"/>
        <v>43955</v>
      </c>
      <c r="B48" s="8">
        <f t="shared" ca="1" si="9"/>
        <v>5189849.5976198884</v>
      </c>
      <c r="C48" s="144">
        <f t="shared" si="0"/>
        <v>0</v>
      </c>
      <c r="D48" s="136"/>
      <c r="E48" s="136"/>
      <c r="F48" s="78">
        <f ca="1">IF(AD47&gt;1,S$2,T$2)</f>
        <v>0.22</v>
      </c>
      <c r="G48" s="29">
        <f t="shared" ca="1" si="1"/>
        <v>2819574.8095696401</v>
      </c>
      <c r="H48" s="8">
        <f t="shared" ca="1" si="10"/>
        <v>20018981.147944443</v>
      </c>
      <c r="I48" s="8">
        <f t="shared" ca="1" si="11"/>
        <v>36847932.1431012</v>
      </c>
      <c r="J48" s="8">
        <f t="shared" ca="1" si="12"/>
        <v>218377.47303666876</v>
      </c>
      <c r="K48" s="12">
        <f t="shared" ca="1" si="13"/>
        <v>1.944705971834249</v>
      </c>
      <c r="L48" s="48"/>
      <c r="M48" s="38">
        <f ca="1">IF(AND(I$2&gt;0,R41&lt;F41),0,IF(AND(N48&gt;=L$6,I$2&gt;0),0,IF(OR(AND(N48&gt;=C$1,N48&lt;D$1),N48&gt;=E$1),0,1)))</f>
        <v>0</v>
      </c>
      <c r="N48" s="193">
        <f t="shared" si="14"/>
        <v>43955</v>
      </c>
      <c r="O48" s="11">
        <f t="shared" ca="1" si="2"/>
        <v>4.9130576190801597E-3</v>
      </c>
      <c r="P48" s="11" t="str">
        <f t="shared" si="3"/>
        <v/>
      </c>
      <c r="Q48" s="11">
        <f t="shared" ca="1" si="15"/>
        <v>0.6</v>
      </c>
      <c r="R48" s="32">
        <f t="shared" ca="1" si="16"/>
        <v>0.14864964253392909</v>
      </c>
      <c r="S48" s="32">
        <v>0.23987198402119736</v>
      </c>
      <c r="T48" s="32">
        <f t="shared" ca="1" si="4"/>
        <v>2.6691974863925923E-3</v>
      </c>
      <c r="U48" s="32">
        <f t="shared" si="5"/>
        <v>0.14084507042253522</v>
      </c>
      <c r="V48" s="32">
        <f t="shared" ca="1" si="17"/>
        <v>0.6</v>
      </c>
      <c r="W48" s="8">
        <f t="shared" ca="1" si="6"/>
        <v>1317293.8413538071</v>
      </c>
      <c r="X48" s="8">
        <f t="shared" ca="1" si="20"/>
        <v>18146244.836510565</v>
      </c>
      <c r="Y48" s="22">
        <f t="shared" ca="1" si="7"/>
        <v>0.99508694238091988</v>
      </c>
      <c r="Z48" s="8">
        <f t="shared" ca="1" si="18"/>
        <v>20018981.147944443</v>
      </c>
      <c r="AA48" s="12">
        <f t="shared" ca="1" si="19"/>
        <v>1.1347541797997878</v>
      </c>
      <c r="AB48" s="158">
        <f t="shared" si="21"/>
        <v>544000</v>
      </c>
      <c r="AC48" s="160">
        <f t="shared" si="22"/>
        <v>2.8680000000000053E-2</v>
      </c>
      <c r="AD48" s="162">
        <f t="shared" ca="1" si="23"/>
        <v>1.5371725019159528</v>
      </c>
      <c r="AE48" s="162">
        <f t="shared" ca="1" si="24"/>
        <v>1.1296390319976568</v>
      </c>
      <c r="AF48" s="85">
        <v>0.16120928419117608</v>
      </c>
      <c r="AG48" s="85">
        <v>0.2175881765200838</v>
      </c>
      <c r="AH48" s="85">
        <v>9.7969589539008792E-2</v>
      </c>
      <c r="AL48" s="149">
        <f t="shared" si="25"/>
        <v>43955</v>
      </c>
      <c r="AM48" s="23">
        <f t="shared" si="26"/>
        <v>0</v>
      </c>
    </row>
    <row r="49" spans="1:39">
      <c r="A49" s="7">
        <f t="shared" si="8"/>
        <v>43956</v>
      </c>
      <c r="B49" s="8">
        <f t="shared" ca="1" si="9"/>
        <v>5581509.8812058521</v>
      </c>
      <c r="C49" s="144">
        <f t="shared" si="0"/>
        <v>0</v>
      </c>
      <c r="D49" s="136"/>
      <c r="E49" s="136"/>
      <c r="F49" s="78">
        <f ca="1">IF(AD48&gt;1,0,IF(AE48&gt;=1,U$2,T$2))</f>
        <v>0</v>
      </c>
      <c r="G49" s="29">
        <f t="shared" ca="1" si="1"/>
        <v>3025700.7493029549</v>
      </c>
      <c r="H49" s="8">
        <f t="shared" ca="1" si="10"/>
        <v>21482475.320050977</v>
      </c>
      <c r="I49" s="8">
        <f t="shared" ca="1" si="11"/>
        <v>39628720.156561546</v>
      </c>
      <c r="J49" s="8">
        <f t="shared" ca="1" si="12"/>
        <v>391660.28358596389</v>
      </c>
      <c r="K49" s="12">
        <f t="shared" ca="1" si="13"/>
        <v>1.1291790671309394</v>
      </c>
      <c r="L49" s="48"/>
      <c r="M49" s="38">
        <f ca="1">IF(AND(I$2&gt;0,R42&lt;F42-0.02),0,IF(AND(N49&gt;=L$7,I$2&gt;0),0,IF(OR(AND(N49&gt;=C$1,N49&lt;D$1),N49&gt;=E$1),0,1)))</f>
        <v>1</v>
      </c>
      <c r="N49" s="193">
        <f t="shared" si="14"/>
        <v>43956</v>
      </c>
      <c r="O49" s="11">
        <f t="shared" ca="1" si="2"/>
        <v>5.2838293542082065E-3</v>
      </c>
      <c r="P49" s="11" t="str">
        <f t="shared" si="3"/>
        <v/>
      </c>
      <c r="Q49" s="11">
        <f t="shared" ca="1" si="15"/>
        <v>0</v>
      </c>
      <c r="R49" s="32">
        <f t="shared" ca="1" si="16"/>
        <v>0.15905747975693546</v>
      </c>
      <c r="S49" s="32">
        <v>0.26445480031224011</v>
      </c>
      <c r="T49" s="32">
        <f t="shared" ca="1" si="4"/>
        <v>2.8643300426734637E-3</v>
      </c>
      <c r="U49" s="32">
        <f t="shared" si="5"/>
        <v>0.14084507042253522</v>
      </c>
      <c r="V49" s="32">
        <f t="shared" ca="1" si="17"/>
        <v>0</v>
      </c>
      <c r="W49" s="8">
        <f t="shared" ca="1" si="6"/>
        <v>822642.04359385103</v>
      </c>
      <c r="X49" s="8">
        <f t="shared" ca="1" si="20"/>
        <v>18968886.880104415</v>
      </c>
      <c r="Y49" s="22">
        <f t="shared" ca="1" si="7"/>
        <v>0.99471617064579176</v>
      </c>
      <c r="Z49" s="8">
        <f t="shared" ca="1" si="18"/>
        <v>21482475.320050977</v>
      </c>
      <c r="AA49" s="12">
        <f t="shared" ca="1" si="19"/>
        <v>1.1347541797997878</v>
      </c>
      <c r="AB49" s="158">
        <f t="shared" si="21"/>
        <v>545000</v>
      </c>
      <c r="AC49" s="160">
        <f t="shared" si="22"/>
        <v>2.8650000000000054E-2</v>
      </c>
      <c r="AD49" s="162">
        <f t="shared" ca="1" si="23"/>
        <v>1.5369425194825941</v>
      </c>
      <c r="AE49" s="162">
        <f t="shared" ca="1" si="24"/>
        <v>1.1291790671309394</v>
      </c>
      <c r="AF49" s="85">
        <v>0.1756602231878848</v>
      </c>
      <c r="AG49" s="85">
        <v>0.22175436395363818</v>
      </c>
      <c r="AH49" s="85">
        <v>0.10746503336293323</v>
      </c>
      <c r="AL49" s="149">
        <f t="shared" si="25"/>
        <v>43956</v>
      </c>
      <c r="AM49" s="23">
        <f t="shared" si="26"/>
        <v>0</v>
      </c>
    </row>
    <row r="50" spans="1:39">
      <c r="A50" s="7">
        <f t="shared" si="8"/>
        <v>43957</v>
      </c>
      <c r="B50" s="8">
        <f t="shared" ca="1" si="9"/>
        <v>5825549.7347426591</v>
      </c>
      <c r="C50" s="144">
        <f t="shared" si="0"/>
        <v>0</v>
      </c>
      <c r="D50" s="136"/>
      <c r="E50" s="136"/>
      <c r="F50" s="78">
        <f ca="1">IF(AD49&gt;1,S$2,T$2)</f>
        <v>0.22</v>
      </c>
      <c r="G50" s="29">
        <f t="shared" ca="1" si="1"/>
        <v>3153875.5262772474</v>
      </c>
      <c r="H50" s="8">
        <f t="shared" ca="1" si="10"/>
        <v>22392516.236568455</v>
      </c>
      <c r="I50" s="8">
        <f t="shared" ca="1" si="11"/>
        <v>41361403.116672873</v>
      </c>
      <c r="J50" s="8">
        <f t="shared" ca="1" si="12"/>
        <v>244039.85353680677</v>
      </c>
      <c r="K50" s="12">
        <f t="shared" ca="1" si="13"/>
        <v>1.943577588910588</v>
      </c>
      <c r="L50" s="48"/>
      <c r="M50" s="38">
        <f ca="1">IF(AND(I$2&gt;0,R43&lt;F43-0.04),0,IF(AND(N50&gt;=L$8,I$2&gt;0),0,IF(OR(AND(N50&gt;=C$1,N50&lt;D$1),N50&gt;=E$1),0,1)))</f>
        <v>0</v>
      </c>
      <c r="N50" s="193">
        <f t="shared" si="14"/>
        <v>43957</v>
      </c>
      <c r="O50" s="11">
        <f t="shared" ca="1" si="2"/>
        <v>5.5148537488897168E-3</v>
      </c>
      <c r="P50" s="11" t="str">
        <f t="shared" si="3"/>
        <v/>
      </c>
      <c r="Q50" s="11">
        <f t="shared" ca="1" si="15"/>
        <v>0.6</v>
      </c>
      <c r="R50" s="32">
        <f t="shared" ca="1" si="16"/>
        <v>0.16531853033343405</v>
      </c>
      <c r="S50" s="32">
        <v>0.28988070709767211</v>
      </c>
      <c r="T50" s="32">
        <f t="shared" ca="1" si="4"/>
        <v>2.9856688315424607E-3</v>
      </c>
      <c r="U50" s="32">
        <f t="shared" si="5"/>
        <v>0.14084507042253522</v>
      </c>
      <c r="V50" s="32">
        <f t="shared" ca="1" si="17"/>
        <v>0.6</v>
      </c>
      <c r="W50" s="8">
        <f t="shared" ca="1" si="6"/>
        <v>1447353.0380576341</v>
      </c>
      <c r="X50" s="8">
        <f t="shared" ca="1" si="20"/>
        <v>20416239.918162048</v>
      </c>
      <c r="Y50" s="22">
        <f t="shared" ca="1" si="7"/>
        <v>0.99448514625111029</v>
      </c>
      <c r="Z50" s="8">
        <f t="shared" ca="1" si="18"/>
        <v>22392516.236568455</v>
      </c>
      <c r="AA50" s="12">
        <f t="shared" ca="1" si="19"/>
        <v>1.1347541797997878</v>
      </c>
      <c r="AB50" s="158">
        <f t="shared" si="21"/>
        <v>546000</v>
      </c>
      <c r="AC50" s="160">
        <f t="shared" si="22"/>
        <v>2.8620000000000055E-2</v>
      </c>
      <c r="AD50" s="162">
        <f t="shared" ca="1" si="23"/>
        <v>1.5363783280207637</v>
      </c>
      <c r="AE50" s="162">
        <f t="shared" ca="1" si="24"/>
        <v>1.1291790671309394</v>
      </c>
      <c r="AF50" s="85">
        <v>0.190758138743859</v>
      </c>
      <c r="AG50" s="85">
        <v>0.22527635292629153</v>
      </c>
      <c r="AH50" s="85">
        <v>0.11763929595412635</v>
      </c>
      <c r="AL50" s="149">
        <f t="shared" si="25"/>
        <v>43957</v>
      </c>
      <c r="AM50" s="23">
        <f t="shared" si="26"/>
        <v>0</v>
      </c>
    </row>
    <row r="51" spans="1:39">
      <c r="A51" s="7">
        <f t="shared" si="8"/>
        <v>43958</v>
      </c>
      <c r="B51" s="8">
        <f t="shared" ca="1" si="9"/>
        <v>6263392.719820234</v>
      </c>
      <c r="C51" s="144">
        <f t="shared" si="0"/>
        <v>0</v>
      </c>
      <c r="D51" s="136"/>
      <c r="E51" s="136"/>
      <c r="F51" s="78">
        <f ca="1">IF(AD50&gt;1,0,IF(AE50&gt;=1,U$2,T$2))</f>
        <v>0</v>
      </c>
      <c r="G51" s="29">
        <f t="shared" ca="1" si="1"/>
        <v>3387865.970783324</v>
      </c>
      <c r="H51" s="8">
        <f t="shared" ca="1" si="10"/>
        <v>24053848.3925616</v>
      </c>
      <c r="I51" s="8">
        <f t="shared" ca="1" si="11"/>
        <v>44470088.310723655</v>
      </c>
      <c r="J51" s="8">
        <f t="shared" ca="1" si="12"/>
        <v>437842.98507757456</v>
      </c>
      <c r="K51" s="12">
        <f t="shared" ca="1" si="13"/>
        <v>1.1284961764572505</v>
      </c>
      <c r="L51" s="48"/>
      <c r="M51" s="38">
        <f ca="1">IF(AND(I$2&gt;0,R44&lt;F44-0.06),0,IF(AND(N51&gt;=L$9,I$2&gt;0),0,IF(OR(AND(N51&gt;=C$1,N51&lt;D$1),N51&gt;=E$1),0,1)))</f>
        <v>1</v>
      </c>
      <c r="N51" s="193">
        <f t="shared" si="14"/>
        <v>43958</v>
      </c>
      <c r="O51" s="11">
        <f t="shared" ca="1" si="2"/>
        <v>5.9293451080964874E-3</v>
      </c>
      <c r="P51" s="11" t="str">
        <f t="shared" si="3"/>
        <v/>
      </c>
      <c r="Q51" s="11">
        <f t="shared" ca="1" si="15"/>
        <v>0</v>
      </c>
      <c r="R51" s="32">
        <f t="shared" ca="1" si="16"/>
        <v>0.177073287211509</v>
      </c>
      <c r="S51" s="32">
        <v>0.31576443564215262</v>
      </c>
      <c r="T51" s="32">
        <f t="shared" ca="1" si="4"/>
        <v>3.2071797856748799E-3</v>
      </c>
      <c r="U51" s="32">
        <f t="shared" si="5"/>
        <v>0.14084507042253522</v>
      </c>
      <c r="V51" s="32">
        <f t="shared" ca="1" si="17"/>
        <v>0</v>
      </c>
      <c r="W51" s="8">
        <f t="shared" ca="1" si="6"/>
        <v>909931.26086046523</v>
      </c>
      <c r="X51" s="8">
        <f t="shared" ca="1" si="20"/>
        <v>21326171.179022513</v>
      </c>
      <c r="Y51" s="22">
        <f t="shared" ca="1" si="7"/>
        <v>0.99407065489190349</v>
      </c>
      <c r="Z51" s="8">
        <f t="shared" ca="1" si="18"/>
        <v>24053848.3925616</v>
      </c>
      <c r="AA51" s="12">
        <f t="shared" ca="1" si="19"/>
        <v>1.1347541797997878</v>
      </c>
      <c r="AB51" s="158">
        <f t="shared" si="21"/>
        <v>547000</v>
      </c>
      <c r="AC51" s="160">
        <f t="shared" si="22"/>
        <v>2.8590000000000056E-2</v>
      </c>
      <c r="AD51" s="162">
        <f t="shared" ca="1" si="23"/>
        <v>1.5360368826839192</v>
      </c>
      <c r="AE51" s="162">
        <f t="shared" ca="1" si="24"/>
        <v>1.1284961764572505</v>
      </c>
      <c r="AF51" s="85">
        <v>0.20639593317142391</v>
      </c>
      <c r="AG51" s="85">
        <v>0.22810437399475031</v>
      </c>
      <c r="AH51" s="85">
        <v>0.12848983024981223</v>
      </c>
      <c r="AL51" s="149">
        <f t="shared" si="25"/>
        <v>43958</v>
      </c>
      <c r="AM51" s="23">
        <f t="shared" si="26"/>
        <v>0</v>
      </c>
    </row>
    <row r="52" spans="1:39">
      <c r="A52" s="7">
        <f t="shared" si="8"/>
        <v>43959</v>
      </c>
      <c r="B52" s="8">
        <f t="shared" ca="1" si="9"/>
        <v>6536477.9908472775</v>
      </c>
      <c r="C52" s="144">
        <f t="shared" si="0"/>
        <v>0</v>
      </c>
      <c r="D52" s="136"/>
      <c r="E52" s="136"/>
      <c r="F52" s="78">
        <f ca="1">IF(AD51&gt;1,S$2,T$2)</f>
        <v>0.22</v>
      </c>
      <c r="G52" s="29">
        <f t="shared" ca="1" si="1"/>
        <v>3532791.9092948092</v>
      </c>
      <c r="H52" s="8">
        <f t="shared" ca="1" si="10"/>
        <v>25082822.555993143</v>
      </c>
      <c r="I52" s="8">
        <f t="shared" ca="1" si="11"/>
        <v>46408993.735015668</v>
      </c>
      <c r="J52" s="8">
        <f t="shared" ca="1" si="12"/>
        <v>273085.27102704375</v>
      </c>
      <c r="K52" s="12">
        <f t="shared" ca="1" si="13"/>
        <v>1.1280258306548998</v>
      </c>
      <c r="L52" s="48"/>
      <c r="M52" s="39">
        <f ca="1">IF(AND(I$2&gt;0,R45&lt;F45-0.1),0,IF(AND(N52&gt;=L$10,I$2&gt;0),0,IF(OR(AND(N52&gt;=C$1,N52&lt;D$1),N52&gt;=E$1),0,1)))</f>
        <v>1</v>
      </c>
      <c r="N52" s="193">
        <f t="shared" si="14"/>
        <v>43959</v>
      </c>
      <c r="O52" s="11">
        <f t="shared" ca="1" si="2"/>
        <v>6.1878658313354222E-3</v>
      </c>
      <c r="P52" s="11" t="str">
        <f t="shared" si="3"/>
        <v/>
      </c>
      <c r="Q52" s="11">
        <f t="shared" ca="1" si="15"/>
        <v>0</v>
      </c>
      <c r="R52" s="32">
        <f t="shared" ca="1" si="16"/>
        <v>0.18411776811945246</v>
      </c>
      <c r="S52" s="32">
        <v>0.34163635874708354</v>
      </c>
      <c r="T52" s="32">
        <f t="shared" ca="1" si="4"/>
        <v>3.3443763407990856E-3</v>
      </c>
      <c r="U52" s="32">
        <f t="shared" si="5"/>
        <v>0.14084507042253522</v>
      </c>
      <c r="V52" s="32">
        <f t="shared" ca="1" si="17"/>
        <v>0</v>
      </c>
      <c r="W52" s="8">
        <f t="shared" ca="1" si="6"/>
        <v>1595177.7745557718</v>
      </c>
      <c r="X52" s="8">
        <f t="shared" ca="1" si="20"/>
        <v>22921348.953578286</v>
      </c>
      <c r="Y52" s="22">
        <f t="shared" ca="1" si="7"/>
        <v>0.99381213416866454</v>
      </c>
      <c r="Z52" s="8">
        <f t="shared" ca="1" si="18"/>
        <v>25082822.555993143</v>
      </c>
      <c r="AA52" s="12">
        <f t="shared" ca="1" si="19"/>
        <v>1.1347541797997878</v>
      </c>
      <c r="AB52" s="158">
        <f t="shared" si="21"/>
        <v>548000</v>
      </c>
      <c r="AC52" s="160">
        <f t="shared" si="22"/>
        <v>2.8560000000000058E-2</v>
      </c>
      <c r="AD52" s="162">
        <f t="shared" ca="1" si="23"/>
        <v>1.1282610035560752</v>
      </c>
      <c r="AE52" s="162">
        <f t="shared" ca="1" si="24"/>
        <v>1.1280258306548998</v>
      </c>
      <c r="AF52" s="85">
        <v>0.22243802044997257</v>
      </c>
      <c r="AG52" s="85">
        <v>0.23020003195136035</v>
      </c>
      <c r="AH52" s="85">
        <v>0.14000187045549858</v>
      </c>
      <c r="AL52" s="149">
        <f t="shared" si="25"/>
        <v>43959</v>
      </c>
      <c r="AM52" s="23">
        <f t="shared" si="26"/>
        <v>0</v>
      </c>
    </row>
    <row r="53" spans="1:39">
      <c r="A53" s="7">
        <f t="shared" si="8"/>
        <v>43960</v>
      </c>
      <c r="B53" s="8">
        <f t="shared" ca="1" si="9"/>
        <v>6821126.5999910766</v>
      </c>
      <c r="C53" s="144">
        <f t="shared" si="0"/>
        <v>0</v>
      </c>
      <c r="D53" s="136"/>
      <c r="E53" s="136"/>
      <c r="F53" s="78">
        <f ca="1">IF(AD52&gt;1,0,IF(AE52&gt;=1,U$2,T$2))</f>
        <v>0</v>
      </c>
      <c r="G53" s="29">
        <f t="shared" ca="1" si="1"/>
        <v>3592767.5924448371</v>
      </c>
      <c r="H53" s="8">
        <f t="shared" ca="1" si="10"/>
        <v>25508649.906358343</v>
      </c>
      <c r="I53" s="8">
        <f t="shared" ca="1" si="11"/>
        <v>48429998.85993664</v>
      </c>
      <c r="J53" s="8">
        <f t="shared" ca="1" si="12"/>
        <v>284648.60914379905</v>
      </c>
      <c r="K53" s="12">
        <f t="shared" ca="1" si="13"/>
        <v>1.1277324731836396</v>
      </c>
      <c r="L53" s="48"/>
      <c r="M53" s="47">
        <f ca="1">IF(AND(I$2&gt;0,R46&lt;F46-0.12),0,IF(AND(N53&gt;=L$4,I$2&gt;0),0,IF(OR(AND(N53&gt;=C$1,N53&lt;D$1),N53&gt;=E$1),0,1)))</f>
        <v>1</v>
      </c>
      <c r="N53" s="195">
        <f t="shared" si="14"/>
        <v>43960</v>
      </c>
      <c r="O53" s="11">
        <f t="shared" ca="1" si="2"/>
        <v>6.4573331813248857E-3</v>
      </c>
      <c r="P53" s="11" t="str">
        <f t="shared" si="3"/>
        <v/>
      </c>
      <c r="Q53" s="11">
        <f t="shared" ca="1" si="15"/>
        <v>0</v>
      </c>
      <c r="R53" s="32">
        <f t="shared" ca="1" si="16"/>
        <v>0.18670611914836321</v>
      </c>
      <c r="S53" s="32">
        <v>0.36695098950249572</v>
      </c>
      <c r="T53" s="32">
        <f t="shared" ca="1" si="4"/>
        <v>3.401153320847779E-3</v>
      </c>
      <c r="U53" s="32">
        <f t="shared" si="5"/>
        <v>0.14084507042253522</v>
      </c>
      <c r="V53" s="32">
        <f t="shared" ca="1" si="17"/>
        <v>0</v>
      </c>
      <c r="W53" s="8">
        <f t="shared" ca="1" si="6"/>
        <v>1011533.6523019335</v>
      </c>
      <c r="X53" s="8">
        <f t="shared" ca="1" si="20"/>
        <v>23932882.605880219</v>
      </c>
      <c r="Y53" s="22">
        <f t="shared" ca="1" si="7"/>
        <v>0.99354266681867509</v>
      </c>
      <c r="Z53" s="8">
        <f t="shared" ca="1" si="18"/>
        <v>25508649.906358343</v>
      </c>
      <c r="AA53" s="12">
        <f t="shared" ca="1" si="19"/>
        <v>1.1347541797997878</v>
      </c>
      <c r="AB53" s="158">
        <f t="shared" si="21"/>
        <v>549000</v>
      </c>
      <c r="AC53" s="160">
        <f t="shared" si="22"/>
        <v>2.8530000000000059E-2</v>
      </c>
      <c r="AD53" s="162">
        <f t="shared" ca="1" si="23"/>
        <v>1.1278791519192697</v>
      </c>
      <c r="AE53" s="162">
        <f t="shared" ca="1" si="24"/>
        <v>1.1277324731836396</v>
      </c>
      <c r="AF53" s="85">
        <v>0.23871803598214447</v>
      </c>
      <c r="AG53" s="85">
        <v>0.23153400769117535</v>
      </c>
      <c r="AH53" s="85">
        <v>0.15214505348982732</v>
      </c>
      <c r="AL53" s="149">
        <f t="shared" si="25"/>
        <v>43960</v>
      </c>
      <c r="AM53" s="23">
        <f t="shared" si="26"/>
        <v>0</v>
      </c>
    </row>
    <row r="54" spans="1:39">
      <c r="A54" s="7">
        <f t="shared" si="8"/>
        <v>43961</v>
      </c>
      <c r="B54" s="8">
        <f t="shared" ca="1" si="9"/>
        <v>7110532.3630340658</v>
      </c>
      <c r="C54" s="144">
        <f t="shared" si="0"/>
        <v>0</v>
      </c>
      <c r="D54" s="136"/>
      <c r="E54" s="136"/>
      <c r="F54" s="78">
        <f ca="1">IF(AD53&gt;1,0,IF(AE53&gt;=1,U$2,T$2))</f>
        <v>0</v>
      </c>
      <c r="G54" s="29">
        <f t="shared" ca="1" si="1"/>
        <v>3739703.826994596</v>
      </c>
      <c r="H54" s="8">
        <f t="shared" ca="1" si="10"/>
        <v>26551897.17166163</v>
      </c>
      <c r="I54" s="8">
        <f t="shared" ca="1" si="11"/>
        <v>50484779.777541861</v>
      </c>
      <c r="J54" s="8">
        <f t="shared" ca="1" si="12"/>
        <v>289405.76304298907</v>
      </c>
      <c r="K54" s="12">
        <f t="shared" ca="1" si="13"/>
        <v>1.1274266939819195</v>
      </c>
      <c r="L54" s="48"/>
      <c r="M54" s="46">
        <f ca="1">IF(AND(I$2&gt;0,R47&lt;F47-0.12),0,IF(AND(N54&gt;=L$5,I$2&gt;0),0,IF(OR(AND(N54&gt;=C$1,N54&lt;D$1),N54&gt;=E$1),0,1)))</f>
        <v>1</v>
      </c>
      <c r="N54" s="192">
        <f t="shared" si="14"/>
        <v>43961</v>
      </c>
      <c r="O54" s="11">
        <f t="shared" ca="1" si="2"/>
        <v>6.7313039703389144E-3</v>
      </c>
      <c r="P54" s="11" t="str">
        <f t="shared" si="3"/>
        <v/>
      </c>
      <c r="Q54" s="11">
        <f t="shared" ca="1" si="15"/>
        <v>0</v>
      </c>
      <c r="R54" s="32">
        <f t="shared" ca="1" si="16"/>
        <v>0.19378465285335675</v>
      </c>
      <c r="S54" s="32">
        <v>0.39110292795179985</v>
      </c>
      <c r="T54" s="32">
        <f t="shared" ca="1" si="4"/>
        <v>3.5402529562215505E-3</v>
      </c>
      <c r="U54" s="32">
        <f t="shared" si="5"/>
        <v>0.14084507042253522</v>
      </c>
      <c r="V54" s="32">
        <f t="shared" ca="1" si="17"/>
        <v>0</v>
      </c>
      <c r="W54" s="8">
        <f t="shared" ca="1" si="6"/>
        <v>1040713.2635059644</v>
      </c>
      <c r="X54" s="8">
        <f t="shared" ca="1" si="20"/>
        <v>24973595.869386185</v>
      </c>
      <c r="Y54" s="22">
        <f t="shared" ca="1" si="7"/>
        <v>0.99326869602966106</v>
      </c>
      <c r="Z54" s="8">
        <f t="shared" ca="1" si="18"/>
        <v>26551897.17166163</v>
      </c>
      <c r="AA54" s="12">
        <f t="shared" ca="1" si="19"/>
        <v>1.1347541797997878</v>
      </c>
      <c r="AB54" s="158">
        <f t="shared" si="21"/>
        <v>550000</v>
      </c>
      <c r="AC54" s="160">
        <f t="shared" si="22"/>
        <v>2.850000000000006E-2</v>
      </c>
      <c r="AD54" s="162">
        <f t="shared" ca="1" si="23"/>
        <v>1.1275795835827795</v>
      </c>
      <c r="AE54" s="162">
        <f t="shared" ca="1" si="24"/>
        <v>1.1274266939819195</v>
      </c>
      <c r="AF54" s="85">
        <v>0.25503968313579556</v>
      </c>
      <c r="AG54" s="85">
        <v>0.23208426807883051</v>
      </c>
      <c r="AH54" s="85">
        <v>0.16487177131029285</v>
      </c>
      <c r="AL54" s="149">
        <f t="shared" si="25"/>
        <v>43961</v>
      </c>
      <c r="AM54" s="23">
        <f t="shared" si="26"/>
        <v>0</v>
      </c>
    </row>
    <row r="55" spans="1:39">
      <c r="A55" s="7">
        <f t="shared" si="8"/>
        <v>43962</v>
      </c>
      <c r="B55" s="8">
        <f t="shared" ca="1" si="9"/>
        <v>7411692.5003297832</v>
      </c>
      <c r="C55" s="144">
        <f t="shared" si="0"/>
        <v>0</v>
      </c>
      <c r="D55" s="136"/>
      <c r="E55" s="136"/>
      <c r="F55" s="78">
        <f ca="1">IF(AD54&gt;1,S$2,T$2)</f>
        <v>0.22</v>
      </c>
      <c r="G55" s="29">
        <f t="shared" ca="1" si="1"/>
        <v>3894284.6314021498</v>
      </c>
      <c r="H55" s="8">
        <f t="shared" ca="1" si="10"/>
        <v>27649420.882955261</v>
      </c>
      <c r="I55" s="8">
        <f t="shared" ca="1" si="11"/>
        <v>52623016.752341457</v>
      </c>
      <c r="J55" s="8">
        <f t="shared" ca="1" si="12"/>
        <v>301160.13729571784</v>
      </c>
      <c r="K55" s="12">
        <f t="shared" ca="1" si="13"/>
        <v>1.9407493658380688</v>
      </c>
      <c r="L55" s="48"/>
      <c r="M55" s="38">
        <f ca="1">IF(AND(I$2&gt;0,R48&lt;F48),0,IF(AND(N55&gt;=L$6,I$2&gt;0),0,IF(OR(AND(N55&gt;=C$1,N55&lt;D$1),N55&gt;=E$1),0,1)))</f>
        <v>0</v>
      </c>
      <c r="N55" s="193">
        <f t="shared" si="14"/>
        <v>43962</v>
      </c>
      <c r="O55" s="11">
        <f t="shared" ca="1" si="2"/>
        <v>7.016402233645528E-3</v>
      </c>
      <c r="P55" s="11" t="str">
        <f t="shared" si="3"/>
        <v/>
      </c>
      <c r="Q55" s="11">
        <f t="shared" ca="1" si="15"/>
        <v>0.6</v>
      </c>
      <c r="R55" s="32">
        <f t="shared" ca="1" si="16"/>
        <v>0.20121648540112422</v>
      </c>
      <c r="S55" s="32">
        <v>0.41345014886262288</v>
      </c>
      <c r="T55" s="32">
        <f t="shared" ca="1" si="4"/>
        <v>3.6865894510607015E-3</v>
      </c>
      <c r="U55" s="32">
        <f t="shared" si="5"/>
        <v>0.14084507042253522</v>
      </c>
      <c r="V55" s="32">
        <f t="shared" ca="1" si="17"/>
        <v>0.6</v>
      </c>
      <c r="W55" s="8">
        <f t="shared" ca="1" si="6"/>
        <v>1843931.0075554454</v>
      </c>
      <c r="X55" s="8">
        <f t="shared" ca="1" si="20"/>
        <v>26817526.876941629</v>
      </c>
      <c r="Y55" s="22">
        <f t="shared" ca="1" si="7"/>
        <v>0.99298359776635448</v>
      </c>
      <c r="Z55" s="8">
        <f t="shared" ca="1" si="18"/>
        <v>27649420.882955261</v>
      </c>
      <c r="AA55" s="12">
        <f t="shared" ca="1" si="19"/>
        <v>1.1347541797997878</v>
      </c>
      <c r="AB55" s="158">
        <f t="shared" si="21"/>
        <v>551000</v>
      </c>
      <c r="AC55" s="160">
        <f t="shared" si="22"/>
        <v>2.8470000000000061E-2</v>
      </c>
      <c r="AD55" s="162">
        <f t="shared" ca="1" si="23"/>
        <v>1.5340880299099942</v>
      </c>
      <c r="AE55" s="162">
        <f t="shared" ca="1" si="24"/>
        <v>1.1274266939819195</v>
      </c>
      <c r="AF55" s="85">
        <v>0.2711798340561688</v>
      </c>
      <c r="AG55" s="85">
        <v>0.23183817077685032</v>
      </c>
      <c r="AH55" s="85">
        <v>0.17811588937696374</v>
      </c>
      <c r="AL55" s="149">
        <f t="shared" si="25"/>
        <v>43962</v>
      </c>
      <c r="AM55" s="23">
        <f t="shared" si="26"/>
        <v>0</v>
      </c>
    </row>
    <row r="56" spans="1:39">
      <c r="A56" s="7">
        <f t="shared" si="8"/>
        <v>43963</v>
      </c>
      <c r="B56" s="8">
        <f t="shared" ca="1" si="9"/>
        <v>7951537.5309574017</v>
      </c>
      <c r="C56" s="144">
        <f t="shared" si="0"/>
        <v>0</v>
      </c>
      <c r="D56" s="136"/>
      <c r="E56" s="136"/>
      <c r="F56" s="78">
        <f ca="1">IF(AD55&gt;1,0,IF(AE55&gt;=1,U$2,T$2))</f>
        <v>0</v>
      </c>
      <c r="G56" s="29">
        <f t="shared" ca="1" si="1"/>
        <v>4174421.0694163251</v>
      </c>
      <c r="H56" s="8">
        <f t="shared" ca="1" si="10"/>
        <v>29638389.592855908</v>
      </c>
      <c r="I56" s="8">
        <f t="shared" ca="1" si="11"/>
        <v>56455916.469797552</v>
      </c>
      <c r="J56" s="8">
        <f t="shared" ca="1" si="12"/>
        <v>539845.03062761854</v>
      </c>
      <c r="K56" s="12">
        <f t="shared" ca="1" si="13"/>
        <v>1.1267922880380019</v>
      </c>
      <c r="L56" s="48"/>
      <c r="M56" s="38">
        <f ca="1">IF(AND(I$2&gt;0,R49&lt;F49-0.02),0,IF(AND(N56&gt;=L$7,I$2&gt;0),0,IF(OR(AND(N56&gt;=C$1,N56&lt;D$1),N56&gt;=E$1),0,1)))</f>
        <v>1</v>
      </c>
      <c r="N56" s="193">
        <f t="shared" si="14"/>
        <v>43963</v>
      </c>
      <c r="O56" s="11">
        <f t="shared" ca="1" si="2"/>
        <v>7.5274555293063398E-3</v>
      </c>
      <c r="P56" s="11" t="str">
        <f t="shared" si="3"/>
        <v/>
      </c>
      <c r="Q56" s="11">
        <f t="shared" ca="1" si="15"/>
        <v>0</v>
      </c>
      <c r="R56" s="32">
        <f t="shared" ca="1" si="16"/>
        <v>0.21507343335905896</v>
      </c>
      <c r="S56" s="32">
        <v>0.43334349486507912</v>
      </c>
      <c r="T56" s="32">
        <f t="shared" ca="1" si="4"/>
        <v>3.9517852790474546E-3</v>
      </c>
      <c r="U56" s="32">
        <f t="shared" si="5"/>
        <v>0.14084507042253522</v>
      </c>
      <c r="V56" s="32">
        <f t="shared" ca="1" si="17"/>
        <v>0</v>
      </c>
      <c r="W56" s="8">
        <f t="shared" ca="1" si="6"/>
        <v>1164456.6837687574</v>
      </c>
      <c r="X56" s="8">
        <f t="shared" ca="1" si="20"/>
        <v>27981983.560710385</v>
      </c>
      <c r="Y56" s="22">
        <f t="shared" ca="1" si="7"/>
        <v>0.99247254447069366</v>
      </c>
      <c r="Z56" s="8">
        <f t="shared" ca="1" si="18"/>
        <v>29638389.592855908</v>
      </c>
      <c r="AA56" s="12">
        <f t="shared" ca="1" si="19"/>
        <v>1.1347541797997878</v>
      </c>
      <c r="AB56" s="158">
        <f t="shared" si="21"/>
        <v>552000</v>
      </c>
      <c r="AC56" s="160">
        <f t="shared" si="22"/>
        <v>2.8440000000000062E-2</v>
      </c>
      <c r="AD56" s="162">
        <f t="shared" ca="1" si="23"/>
        <v>1.5337708269380355</v>
      </c>
      <c r="AE56" s="162">
        <f t="shared" ca="1" si="24"/>
        <v>1.1267922880380019</v>
      </c>
      <c r="AF56" s="85">
        <v>0.28689226087392539</v>
      </c>
      <c r="AG56" s="85">
        <v>0.23079430782545637</v>
      </c>
      <c r="AH56" s="85">
        <v>0.19179081925547825</v>
      </c>
      <c r="AL56" s="149">
        <f t="shared" si="25"/>
        <v>43963</v>
      </c>
      <c r="AM56" s="23">
        <f t="shared" si="26"/>
        <v>0</v>
      </c>
    </row>
    <row r="57" spans="1:39">
      <c r="A57" s="7">
        <f t="shared" si="8"/>
        <v>43964</v>
      </c>
      <c r="B57" s="8">
        <f t="shared" ca="1" si="9"/>
        <v>8287516.4929603776</v>
      </c>
      <c r="C57" s="144">
        <f t="shared" si="0"/>
        <v>0</v>
      </c>
      <c r="D57" s="136"/>
      <c r="E57" s="136"/>
      <c r="F57" s="78">
        <f ca="1">IF(AD56&gt;1,S$2,T$2)</f>
        <v>0.22</v>
      </c>
      <c r="G57" s="29">
        <f t="shared" ca="1" si="1"/>
        <v>4346392.0477898987</v>
      </c>
      <c r="H57" s="8">
        <f t="shared" ca="1" si="10"/>
        <v>30859383.53930828</v>
      </c>
      <c r="I57" s="8">
        <f t="shared" ca="1" si="11"/>
        <v>58841367.10001868</v>
      </c>
      <c r="J57" s="8">
        <f t="shared" ca="1" si="12"/>
        <v>335978.96200297604</v>
      </c>
      <c r="K57" s="12">
        <f t="shared" ca="1" si="13"/>
        <v>1.9391937639759007</v>
      </c>
      <c r="L57" s="48"/>
      <c r="M57" s="38">
        <f ca="1">IF(AND(I$2&gt;0,R50&lt;F50-0.04),0,IF(AND(N57&gt;=L$8,I$2&gt;0),0,IF(OR(AND(N57&gt;=C$1,N57&lt;D$1),N57&gt;=E$1),0,1)))</f>
        <v>0</v>
      </c>
      <c r="N57" s="193">
        <f t="shared" si="14"/>
        <v>43964</v>
      </c>
      <c r="O57" s="11">
        <f t="shared" ca="1" si="2"/>
        <v>7.8455156133358239E-3</v>
      </c>
      <c r="P57" s="11" t="str">
        <f t="shared" si="3"/>
        <v/>
      </c>
      <c r="Q57" s="11">
        <f t="shared" ca="1" si="15"/>
        <v>0.6</v>
      </c>
      <c r="R57" s="32">
        <f t="shared" ca="1" si="16"/>
        <v>0.22329294408266057</v>
      </c>
      <c r="S57" s="32">
        <v>0.45016021279297769</v>
      </c>
      <c r="T57" s="32">
        <f t="shared" ca="1" si="4"/>
        <v>4.1145844719077708E-3</v>
      </c>
      <c r="U57" s="32">
        <f t="shared" si="5"/>
        <v>0.14084507042253522</v>
      </c>
      <c r="V57" s="32">
        <f t="shared" ca="1" si="17"/>
        <v>0.6</v>
      </c>
      <c r="W57" s="8">
        <f t="shared" ca="1" si="6"/>
        <v>2069601.6330084105</v>
      </c>
      <c r="X57" s="8">
        <f t="shared" ca="1" si="20"/>
        <v>30051585.193718795</v>
      </c>
      <c r="Y57" s="22">
        <f t="shared" ca="1" si="7"/>
        <v>0.9921544843866642</v>
      </c>
      <c r="Z57" s="8">
        <f t="shared" ca="1" si="18"/>
        <v>30859383.53930828</v>
      </c>
      <c r="AA57" s="12">
        <f t="shared" ca="1" si="19"/>
        <v>1.1347541797997878</v>
      </c>
      <c r="AB57" s="158">
        <f t="shared" si="21"/>
        <v>553000</v>
      </c>
      <c r="AC57" s="160">
        <f t="shared" si="22"/>
        <v>2.8410000000000064E-2</v>
      </c>
      <c r="AD57" s="162">
        <f t="shared" ca="1" si="23"/>
        <v>1.5329930260069513</v>
      </c>
      <c r="AE57" s="162">
        <f t="shared" ca="1" si="24"/>
        <v>1.1267922880380019</v>
      </c>
      <c r="AF57" s="85">
        <v>0.30191433883780389</v>
      </c>
      <c r="AG57" s="85">
        <v>0.2289649857348198</v>
      </c>
      <c r="AH57" s="85">
        <v>0.20578915068343859</v>
      </c>
      <c r="AL57" s="149">
        <f t="shared" si="25"/>
        <v>43964</v>
      </c>
      <c r="AM57" s="23">
        <f t="shared" si="26"/>
        <v>0</v>
      </c>
    </row>
    <row r="58" spans="1:39">
      <c r="A58" s="7">
        <f t="shared" si="8"/>
        <v>43965</v>
      </c>
      <c r="B58" s="8">
        <f t="shared" ca="1" si="9"/>
        <v>8889551.9468795639</v>
      </c>
      <c r="C58" s="144">
        <f t="shared" si="0"/>
        <v>0</v>
      </c>
      <c r="D58" s="136"/>
      <c r="E58" s="136"/>
      <c r="F58" s="78">
        <f ca="1">IF(AD57&gt;1,0,IF(AE57&gt;=1,U$2,T$2))</f>
        <v>0</v>
      </c>
      <c r="G58" s="29">
        <f t="shared" ca="1" si="1"/>
        <v>4656934.3139614221</v>
      </c>
      <c r="H58" s="8">
        <f t="shared" ca="1" si="10"/>
        <v>33064233.629126098</v>
      </c>
      <c r="I58" s="8">
        <f t="shared" ca="1" si="11"/>
        <v>63115818.822844908</v>
      </c>
      <c r="J58" s="8">
        <f t="shared" ca="1" si="12"/>
        <v>602035.45391918696</v>
      </c>
      <c r="K58" s="12">
        <f t="shared" ca="1" si="13"/>
        <v>1.1258514481648705</v>
      </c>
      <c r="L58" s="48"/>
      <c r="M58" s="38">
        <f ca="1">IF(AND(I$2&gt;0,R51&lt;F51-0.06),0,IF(AND(N58&gt;=L$9,I$2&gt;0),0,IF(OR(AND(N58&gt;=C$1,N58&lt;D$1),N58&gt;=E$1),0,1)))</f>
        <v>1</v>
      </c>
      <c r="N58" s="193">
        <f t="shared" si="14"/>
        <v>43965</v>
      </c>
      <c r="O58" s="11">
        <f t="shared" ca="1" si="2"/>
        <v>8.4154425097126544E-3</v>
      </c>
      <c r="P58" s="11" t="str">
        <f t="shared" si="3"/>
        <v/>
      </c>
      <c r="Q58" s="11">
        <f t="shared" ca="1" si="15"/>
        <v>0</v>
      </c>
      <c r="R58" s="32">
        <f t="shared" ca="1" si="16"/>
        <v>0.23856280835780769</v>
      </c>
      <c r="S58" s="32">
        <v>0.46333858832458941</v>
      </c>
      <c r="T58" s="32">
        <f t="shared" ca="1" si="4"/>
        <v>4.4085644838834795E-3</v>
      </c>
      <c r="U58" s="32">
        <f t="shared" si="5"/>
        <v>0.14084507042253522</v>
      </c>
      <c r="V58" s="32">
        <f t="shared" ca="1" si="17"/>
        <v>0</v>
      </c>
      <c r="W58" s="8">
        <f t="shared" ca="1" si="6"/>
        <v>1311651.0073536022</v>
      </c>
      <c r="X58" s="8">
        <f t="shared" ca="1" si="20"/>
        <v>31363236.201072399</v>
      </c>
      <c r="Y58" s="22">
        <f t="shared" ca="1" si="7"/>
        <v>0.9915845574902874</v>
      </c>
      <c r="Z58" s="8">
        <f t="shared" ca="1" si="18"/>
        <v>33064233.629126098</v>
      </c>
      <c r="AA58" s="12">
        <f t="shared" ca="1" si="19"/>
        <v>1.1347541797997878</v>
      </c>
      <c r="AB58" s="158">
        <f t="shared" si="21"/>
        <v>554000</v>
      </c>
      <c r="AC58" s="160">
        <f t="shared" si="22"/>
        <v>2.8380000000000065E-2</v>
      </c>
      <c r="AD58" s="162">
        <f t="shared" ca="1" si="23"/>
        <v>1.5325226060703856</v>
      </c>
      <c r="AE58" s="162">
        <f t="shared" ca="1" si="24"/>
        <v>1.1258514481648705</v>
      </c>
      <c r="AF58" s="85">
        <v>0.31597283245326196</v>
      </c>
      <c r="AG58" s="85">
        <v>0.22637615678064466</v>
      </c>
      <c r="AH58" s="85">
        <v>0.2199807275564713</v>
      </c>
      <c r="AL58" s="149">
        <f t="shared" si="25"/>
        <v>43965</v>
      </c>
      <c r="AM58" s="23">
        <f t="shared" si="26"/>
        <v>0</v>
      </c>
    </row>
    <row r="59" spans="1:39">
      <c r="A59" s="7">
        <f t="shared" si="8"/>
        <v>43966</v>
      </c>
      <c r="B59" s="8">
        <f t="shared" ca="1" si="9"/>
        <v>9264053.1069782879</v>
      </c>
      <c r="C59" s="144">
        <f t="shared" si="0"/>
        <v>0</v>
      </c>
      <c r="D59" s="136"/>
      <c r="E59" s="136"/>
      <c r="F59" s="78">
        <f ca="1">IF(AD58&gt;1,S$2,T$2)</f>
        <v>0.22</v>
      </c>
      <c r="G59" s="29">
        <f t="shared" ca="1" si="1"/>
        <v>4846695.8955596397</v>
      </c>
      <c r="H59" s="8">
        <f t="shared" ca="1" si="10"/>
        <v>34411540.858473442</v>
      </c>
      <c r="I59" s="8">
        <f t="shared" ca="1" si="11"/>
        <v>65774777.059545852</v>
      </c>
      <c r="J59" s="8">
        <f t="shared" ca="1" si="12"/>
        <v>374501.16009872471</v>
      </c>
      <c r="K59" s="12">
        <f t="shared" ca="1" si="13"/>
        <v>1.1252047212370266</v>
      </c>
      <c r="L59" s="48"/>
      <c r="M59" s="39">
        <f ca="1">IF(AND(I$2&gt;0,R52&lt;F52-0.1),0,IF(AND(N59&gt;=L$10,I$2&gt;0),0,IF(OR(AND(N59&gt;=C$1,N59&lt;D$1),N59&gt;=E$1),0,1)))</f>
        <v>1</v>
      </c>
      <c r="N59" s="193">
        <f t="shared" si="14"/>
        <v>43966</v>
      </c>
      <c r="O59" s="11">
        <f t="shared" ca="1" si="2"/>
        <v>8.7699702746061141E-3</v>
      </c>
      <c r="P59" s="11" t="str">
        <f t="shared" si="3"/>
        <v/>
      </c>
      <c r="Q59" s="11">
        <f t="shared" ca="1" si="15"/>
        <v>0</v>
      </c>
      <c r="R59" s="32">
        <f t="shared" ca="1" si="16"/>
        <v>0.24757446601642541</v>
      </c>
      <c r="S59" s="32">
        <v>0.47241041335103151</v>
      </c>
      <c r="T59" s="32">
        <f t="shared" ca="1" si="4"/>
        <v>4.5882054477964593E-3</v>
      </c>
      <c r="U59" s="32">
        <f t="shared" si="5"/>
        <v>0.14084507042253522</v>
      </c>
      <c r="V59" s="32">
        <f t="shared" ca="1" si="17"/>
        <v>0</v>
      </c>
      <c r="W59" s="8">
        <f t="shared" ca="1" si="6"/>
        <v>2340110.0989088449</v>
      </c>
      <c r="X59" s="8">
        <f t="shared" ca="1" si="20"/>
        <v>33703346.299981244</v>
      </c>
      <c r="Y59" s="22">
        <f t="shared" ca="1" si="7"/>
        <v>0.99123002972539387</v>
      </c>
      <c r="Z59" s="8">
        <f t="shared" ca="1" si="18"/>
        <v>34411540.858473442</v>
      </c>
      <c r="AA59" s="12">
        <f t="shared" ca="1" si="19"/>
        <v>1.1347541797997878</v>
      </c>
      <c r="AB59" s="158">
        <f t="shared" si="21"/>
        <v>555000</v>
      </c>
      <c r="AC59" s="160">
        <f t="shared" si="22"/>
        <v>2.8350000000000066E-2</v>
      </c>
      <c r="AD59" s="162">
        <f t="shared" ca="1" si="23"/>
        <v>1.1255280847009486</v>
      </c>
      <c r="AE59" s="162">
        <f t="shared" ca="1" si="24"/>
        <v>1.1252047212370266</v>
      </c>
      <c r="AF59" s="85">
        <v>0.32879273403795639</v>
      </c>
      <c r="AG59" s="85">
        <v>0.2230603695957506</v>
      </c>
      <c r="AH59" s="85">
        <v>0.23421419108726144</v>
      </c>
      <c r="AL59" s="149">
        <f t="shared" si="25"/>
        <v>43966</v>
      </c>
      <c r="AM59" s="23">
        <f t="shared" si="26"/>
        <v>0</v>
      </c>
    </row>
    <row r="60" spans="1:39">
      <c r="A60" s="7">
        <f t="shared" si="8"/>
        <v>43967</v>
      </c>
      <c r="B60" s="8">
        <f t="shared" ca="1" si="9"/>
        <v>9653590.6144128479</v>
      </c>
      <c r="C60" s="144">
        <f t="shared" si="0"/>
        <v>0</v>
      </c>
      <c r="D60" s="136"/>
      <c r="E60" s="136"/>
      <c r="F60" s="78">
        <f ca="1">IF(AD59&gt;1,0,IF(AE59&gt;=1,U$2,T$2))</f>
        <v>0</v>
      </c>
      <c r="G60" s="29">
        <f t="shared" ca="1" si="1"/>
        <v>4906640.4313168973</v>
      </c>
      <c r="H60" s="8">
        <f t="shared" ca="1" si="10"/>
        <v>34837147.062349968</v>
      </c>
      <c r="I60" s="8">
        <f t="shared" ca="1" si="11"/>
        <v>68540493.362331226</v>
      </c>
      <c r="J60" s="8">
        <f t="shared" ca="1" si="12"/>
        <v>389537.50743455905</v>
      </c>
      <c r="K60" s="12">
        <f t="shared" ca="1" si="13"/>
        <v>1.1248024193739585</v>
      </c>
      <c r="L60" s="48"/>
      <c r="M60" s="47">
        <f ca="1">IF(AND(I$2&gt;0,R53&lt;F53-0.12),0,IF(AND(N60&gt;=L$4,I$2&gt;0),0,IF(OR(AND(N60&gt;=C$1,N60&lt;D$1),N60&gt;=E$1),0,1)))</f>
        <v>1</v>
      </c>
      <c r="N60" s="195">
        <f t="shared" si="14"/>
        <v>43967</v>
      </c>
      <c r="O60" s="11">
        <f t="shared" ca="1" si="2"/>
        <v>9.1387324483108295E-3</v>
      </c>
      <c r="P60" s="11" t="str">
        <f t="shared" si="3"/>
        <v/>
      </c>
      <c r="Q60" s="11">
        <f t="shared" ca="1" si="15"/>
        <v>0</v>
      </c>
      <c r="R60" s="32">
        <f t="shared" ca="1" si="16"/>
        <v>0.24992096585412749</v>
      </c>
      <c r="S60" s="32">
        <v>0.47702827248825008</v>
      </c>
      <c r="T60" s="32">
        <f t="shared" ca="1" si="4"/>
        <v>4.6449529416466625E-3</v>
      </c>
      <c r="U60" s="32">
        <f t="shared" si="5"/>
        <v>0.14084507042253522</v>
      </c>
      <c r="V60" s="32">
        <f t="shared" ca="1" si="17"/>
        <v>0</v>
      </c>
      <c r="W60" s="8">
        <f t="shared" ca="1" si="6"/>
        <v>1489593.784559604</v>
      </c>
      <c r="X60" s="8">
        <f t="shared" ca="1" si="20"/>
        <v>35192940.084540851</v>
      </c>
      <c r="Y60" s="22">
        <f t="shared" ca="1" si="7"/>
        <v>0.99086126755168913</v>
      </c>
      <c r="Z60" s="8">
        <f t="shared" ca="1" si="18"/>
        <v>34837147.062349968</v>
      </c>
      <c r="AA60" s="12">
        <f t="shared" ca="1" si="19"/>
        <v>1.1347541797997878</v>
      </c>
      <c r="AB60" s="158">
        <f t="shared" si="21"/>
        <v>556000</v>
      </c>
      <c r="AC60" s="160">
        <f t="shared" si="22"/>
        <v>2.8320000000000067E-2</v>
      </c>
      <c r="AD60" s="162">
        <f t="shared" ca="1" si="23"/>
        <v>1.1250035703054926</v>
      </c>
      <c r="AE60" s="162">
        <f t="shared" ca="1" si="24"/>
        <v>1.1248024193739585</v>
      </c>
      <c r="AF60" s="85">
        <v>0.34010639518230623</v>
      </c>
      <c r="AG60" s="85">
        <v>0.21905898645975691</v>
      </c>
      <c r="AH60" s="85">
        <v>0.24831787835908006</v>
      </c>
      <c r="AL60" s="149">
        <f t="shared" si="25"/>
        <v>43967</v>
      </c>
      <c r="AM60" s="23">
        <f t="shared" si="26"/>
        <v>0</v>
      </c>
    </row>
    <row r="61" spans="1:39">
      <c r="A61" s="7">
        <f t="shared" si="8"/>
        <v>43968</v>
      </c>
      <c r="B61" s="8">
        <f t="shared" ca="1" si="9"/>
        <v>10047804.973565944</v>
      </c>
      <c r="C61" s="144">
        <f t="shared" si="0"/>
        <v>0</v>
      </c>
      <c r="D61" s="136"/>
      <c r="E61" s="136"/>
      <c r="F61" s="78">
        <f ca="1">IF(AD60&gt;1,0,IF(AE60&gt;=1,U$2,T$2))</f>
        <v>0</v>
      </c>
      <c r="G61" s="29">
        <f t="shared" ca="1" si="1"/>
        <v>5091052.8489827234</v>
      </c>
      <c r="H61" s="8">
        <f t="shared" ca="1" si="10"/>
        <v>36146475.227777332</v>
      </c>
      <c r="I61" s="8">
        <f t="shared" ca="1" si="11"/>
        <v>71339415.312318206</v>
      </c>
      <c r="J61" s="8">
        <f t="shared" ca="1" si="12"/>
        <v>394214.35915309499</v>
      </c>
      <c r="K61" s="12">
        <f t="shared" ca="1" si="13"/>
        <v>1.124383964955995</v>
      </c>
      <c r="L61" s="48"/>
      <c r="M61" s="46">
        <f ca="1">IF(AND(I$2&gt;0,R54&lt;F54-0.12),0,IF(AND(N61&gt;=L$5,I$2&gt;0),0,IF(OR(AND(N61&gt;=C$1,N61&lt;D$1),N61&gt;=E$1),0,1)))</f>
        <v>1</v>
      </c>
      <c r="N61" s="192">
        <f t="shared" si="14"/>
        <v>43968</v>
      </c>
      <c r="O61" s="11">
        <f t="shared" ca="1" si="2"/>
        <v>9.5119220416424281E-3</v>
      </c>
      <c r="P61" s="11" t="str">
        <f t="shared" si="3"/>
        <v/>
      </c>
      <c r="Q61" s="11">
        <f t="shared" ca="1" si="15"/>
        <v>0</v>
      </c>
      <c r="R61" s="32">
        <f t="shared" ca="1" si="16"/>
        <v>0.25857429999590947</v>
      </c>
      <c r="S61" s="32">
        <v>0.47698540426035263</v>
      </c>
      <c r="T61" s="32">
        <f t="shared" ca="1" si="4"/>
        <v>4.8195300303703111E-3</v>
      </c>
      <c r="U61" s="32">
        <f t="shared" si="5"/>
        <v>0.14084507042253522</v>
      </c>
      <c r="V61" s="32">
        <f t="shared" ca="1" si="17"/>
        <v>0</v>
      </c>
      <c r="W61" s="8">
        <f t="shared" ca="1" si="6"/>
        <v>1550480.0585603481</v>
      </c>
      <c r="X61" s="8">
        <f t="shared" ca="1" si="20"/>
        <v>36743420.1431012</v>
      </c>
      <c r="Y61" s="22">
        <f t="shared" ca="1" si="7"/>
        <v>0.99048807795835758</v>
      </c>
      <c r="Z61" s="8">
        <f t="shared" ca="1" si="18"/>
        <v>36146475.227777332</v>
      </c>
      <c r="AA61" s="12">
        <f t="shared" ca="1" si="19"/>
        <v>1.1347541797997878</v>
      </c>
      <c r="AB61" s="158">
        <f t="shared" si="21"/>
        <v>557000</v>
      </c>
      <c r="AC61" s="160">
        <f t="shared" si="22"/>
        <v>2.8290000000000069E-2</v>
      </c>
      <c r="AD61" s="162">
        <f t="shared" ca="1" si="23"/>
        <v>1.1245931921649768</v>
      </c>
      <c r="AE61" s="162">
        <f t="shared" ca="1" si="24"/>
        <v>1.124383964955995</v>
      </c>
      <c r="AF61" s="85">
        <v>0.34966322052491172</v>
      </c>
      <c r="AG61" s="85">
        <v>0.21442109653895641</v>
      </c>
      <c r="AH61" s="85">
        <v>0.26210230102639737</v>
      </c>
      <c r="AL61" s="149">
        <f t="shared" si="25"/>
        <v>43968</v>
      </c>
      <c r="AM61" s="23">
        <f t="shared" si="26"/>
        <v>0</v>
      </c>
    </row>
    <row r="62" spans="1:39">
      <c r="A62" s="7">
        <f t="shared" si="8"/>
        <v>43969</v>
      </c>
      <c r="B62" s="8">
        <f t="shared" ca="1" si="9"/>
        <v>10456683.415575923</v>
      </c>
      <c r="C62" s="144">
        <f t="shared" si="0"/>
        <v>0</v>
      </c>
      <c r="D62" s="136"/>
      <c r="E62" s="136"/>
      <c r="F62" s="78">
        <f ca="1">IF(AD61&gt;1,S$2,T$2)</f>
        <v>0.22</v>
      </c>
      <c r="G62" s="29">
        <f t="shared" ca="1" si="1"/>
        <v>5281553.8179560332</v>
      </c>
      <c r="H62" s="8">
        <f t="shared" ca="1" si="10"/>
        <v>37499032.107487835</v>
      </c>
      <c r="I62" s="8">
        <f t="shared" ca="1" si="11"/>
        <v>74242452.250589058</v>
      </c>
      <c r="J62" s="8">
        <f t="shared" ca="1" si="12"/>
        <v>408878.44200997916</v>
      </c>
      <c r="K62" s="12">
        <f t="shared" ca="1" si="13"/>
        <v>1.9353163115395779</v>
      </c>
      <c r="L62" s="48"/>
      <c r="M62" s="38">
        <f ca="1">IF(AND(I$2&gt;0,R55&lt;F55),0,IF(AND(N62&gt;=L$6,I$2&gt;0),0,IF(OR(AND(N62&gt;=C$1,N62&lt;D$1),N62&gt;=E$1),0,1)))</f>
        <v>0</v>
      </c>
      <c r="N62" s="193">
        <f t="shared" si="14"/>
        <v>43969</v>
      </c>
      <c r="O62" s="11">
        <f t="shared" ca="1" si="2"/>
        <v>9.8989936334118751E-3</v>
      </c>
      <c r="P62" s="11" t="str">
        <f t="shared" si="3"/>
        <v/>
      </c>
      <c r="Q62" s="11">
        <f t="shared" ca="1" si="15"/>
        <v>0.6</v>
      </c>
      <c r="R62" s="32">
        <f t="shared" ca="1" si="16"/>
        <v>0.26748514497390297</v>
      </c>
      <c r="S62" s="32">
        <v>0.47222696101962108</v>
      </c>
      <c r="T62" s="32">
        <f t="shared" ca="1" si="4"/>
        <v>4.9998709476650445E-3</v>
      </c>
      <c r="U62" s="32">
        <f t="shared" si="5"/>
        <v>0.14084507042253522</v>
      </c>
      <c r="V62" s="32">
        <f t="shared" ca="1" si="17"/>
        <v>0.6</v>
      </c>
      <c r="W62" s="8">
        <f t="shared" ca="1" si="6"/>
        <v>2780788.0134603432</v>
      </c>
      <c r="X62" s="8">
        <f t="shared" ca="1" si="20"/>
        <v>39524208.156561546</v>
      </c>
      <c r="Y62" s="22">
        <f t="shared" ca="1" si="7"/>
        <v>0.99010100636658815</v>
      </c>
      <c r="Z62" s="8">
        <f t="shared" ca="1" si="18"/>
        <v>37499032.107487835</v>
      </c>
      <c r="AA62" s="12">
        <f t="shared" ca="1" si="19"/>
        <v>1.1347541797997878</v>
      </c>
      <c r="AB62" s="158">
        <f t="shared" si="21"/>
        <v>558000</v>
      </c>
      <c r="AC62" s="160">
        <f t="shared" si="22"/>
        <v>2.826000000000007E-2</v>
      </c>
      <c r="AD62" s="162">
        <f t="shared" ca="1" si="23"/>
        <v>1.5298501382477865</v>
      </c>
      <c r="AE62" s="162">
        <f t="shared" ca="1" si="24"/>
        <v>1.124383964955995</v>
      </c>
      <c r="AF62" s="85">
        <v>0.35723906971554636</v>
      </c>
      <c r="AG62" s="85">
        <v>0.20920205626378768</v>
      </c>
      <c r="AH62" s="85">
        <v>0.27536364792498297</v>
      </c>
      <c r="AL62" s="149">
        <f t="shared" si="25"/>
        <v>43969</v>
      </c>
      <c r="AM62" s="23">
        <f t="shared" si="26"/>
        <v>0</v>
      </c>
    </row>
    <row r="63" spans="1:39">
      <c r="A63" s="7">
        <f t="shared" si="8"/>
        <v>43970</v>
      </c>
      <c r="B63" s="8">
        <f t="shared" ca="1" si="9"/>
        <v>11186788.933730526</v>
      </c>
      <c r="C63" s="144">
        <f t="shared" si="0"/>
        <v>0</v>
      </c>
      <c r="D63" s="136"/>
      <c r="E63" s="136"/>
      <c r="F63" s="78">
        <f ca="1">IF(AD62&gt;1,0,IF(AE62&gt;=1,U$2,T$2))</f>
        <v>0</v>
      </c>
      <c r="G63" s="29">
        <f t="shared" ca="1" si="1"/>
        <v>5619999.0525246728</v>
      </c>
      <c r="H63" s="8">
        <f t="shared" ca="1" si="10"/>
        <v>39901993.272925176</v>
      </c>
      <c r="I63" s="8">
        <f t="shared" ca="1" si="11"/>
        <v>79426201.429486737</v>
      </c>
      <c r="J63" s="8">
        <f t="shared" ca="1" si="12"/>
        <v>730105.51815460331</v>
      </c>
      <c r="K63" s="12">
        <f t="shared" ca="1" si="13"/>
        <v>1.1235212553984621</v>
      </c>
      <c r="L63" s="48"/>
      <c r="M63" s="38">
        <f ca="1">IF(AND(I$2&gt;0,R56&lt;F56-0.02),0,IF(AND(N63&gt;=L$7,I$2&gt;0),0,IF(OR(AND(N63&gt;=C$1,N63&lt;D$1),N63&gt;=E$1),0,1)))</f>
        <v>1</v>
      </c>
      <c r="N63" s="193">
        <f t="shared" si="14"/>
        <v>43970</v>
      </c>
      <c r="O63" s="11">
        <f t="shared" ca="1" si="2"/>
        <v>1.0590160190598231E-2</v>
      </c>
      <c r="P63" s="11" t="str">
        <f t="shared" si="3"/>
        <v/>
      </c>
      <c r="Q63" s="11">
        <f t="shared" ca="1" si="15"/>
        <v>0</v>
      </c>
      <c r="R63" s="32">
        <f t="shared" ca="1" si="16"/>
        <v>0.28381497898528074</v>
      </c>
      <c r="S63" s="32">
        <v>0.46285264296336331</v>
      </c>
      <c r="T63" s="32">
        <f t="shared" ca="1" si="4"/>
        <v>5.3202657697233565E-3</v>
      </c>
      <c r="U63" s="32">
        <f t="shared" si="5"/>
        <v>0.14084507042253522</v>
      </c>
      <c r="V63" s="32">
        <f t="shared" ca="1" si="17"/>
        <v>0</v>
      </c>
      <c r="W63" s="8">
        <f t="shared" ca="1" si="6"/>
        <v>1732682.9601113279</v>
      </c>
      <c r="X63" s="8">
        <f t="shared" ca="1" si="20"/>
        <v>41256891.116672873</v>
      </c>
      <c r="Y63" s="22">
        <f t="shared" ca="1" si="7"/>
        <v>0.98940983980940178</v>
      </c>
      <c r="Z63" s="8">
        <f t="shared" ca="1" si="18"/>
        <v>39901993.272925176</v>
      </c>
      <c r="AA63" s="12">
        <f t="shared" ca="1" si="19"/>
        <v>1.1347541797997878</v>
      </c>
      <c r="AB63" s="158">
        <f t="shared" si="21"/>
        <v>559000</v>
      </c>
      <c r="AC63" s="160">
        <f t="shared" si="22"/>
        <v>2.8230000000000071E-2</v>
      </c>
      <c r="AD63" s="162">
        <f t="shared" ca="1" si="23"/>
        <v>1.52941878346902</v>
      </c>
      <c r="AE63" s="162">
        <f t="shared" ca="1" si="24"/>
        <v>1.1235212553984621</v>
      </c>
      <c r="AF63" s="85">
        <v>0.36264517942807351</v>
      </c>
      <c r="AG63" s="85">
        <v>0.20346205140113424</v>
      </c>
      <c r="AH63" s="85">
        <v>0.28788861742398764</v>
      </c>
      <c r="AL63" s="149">
        <f t="shared" si="25"/>
        <v>43970</v>
      </c>
      <c r="AM63" s="23">
        <f t="shared" si="26"/>
        <v>0</v>
      </c>
    </row>
    <row r="64" spans="1:39">
      <c r="A64" s="7">
        <f t="shared" si="8"/>
        <v>43971</v>
      </c>
      <c r="B64" s="8">
        <f t="shared" ca="1" si="9"/>
        <v>11637802.390218433</v>
      </c>
      <c r="C64" s="144">
        <f t="shared" si="0"/>
        <v>0</v>
      </c>
      <c r="D64" s="136"/>
      <c r="E64" s="136"/>
      <c r="F64" s="78">
        <f ca="1">IF(AD63&gt;1,S$2,T$2)</f>
        <v>0.22</v>
      </c>
      <c r="G64" s="29">
        <f t="shared" ca="1" si="1"/>
        <v>5826972.6554757729</v>
      </c>
      <c r="H64" s="8">
        <f t="shared" ca="1" si="10"/>
        <v>41371505.853877984</v>
      </c>
      <c r="I64" s="8">
        <f t="shared" ca="1" si="11"/>
        <v>82628396.970550865</v>
      </c>
      <c r="J64" s="8">
        <f t="shared" ca="1" si="12"/>
        <v>451013.45648790634</v>
      </c>
      <c r="K64" s="12">
        <f t="shared" ca="1" si="13"/>
        <v>1.1227369512587571</v>
      </c>
      <c r="L64" s="48"/>
      <c r="M64" s="38">
        <f ca="1">IF(AND(I$2&gt;0,R57&lt;F57-0.04),0,IF(AND(N64&gt;=L$8,I$2&gt;0),0,IF(OR(AND(N64&gt;=C$1,N64&lt;D$1),N64&gt;=E$1),0,1)))</f>
        <v>1</v>
      </c>
      <c r="N64" s="193">
        <f t="shared" si="14"/>
        <v>43971</v>
      </c>
      <c r="O64" s="11">
        <f t="shared" ca="1" si="2"/>
        <v>1.1017119596073448E-2</v>
      </c>
      <c r="P64" s="11" t="str">
        <f t="shared" si="3"/>
        <v/>
      </c>
      <c r="Q64" s="11">
        <f t="shared" ca="1" si="15"/>
        <v>0</v>
      </c>
      <c r="R64" s="32">
        <f t="shared" ca="1" si="16"/>
        <v>0.29342969443645928</v>
      </c>
      <c r="S64" s="32">
        <v>0.44911144173230344</v>
      </c>
      <c r="T64" s="32">
        <f t="shared" ca="1" si="4"/>
        <v>5.5162007805170648E-3</v>
      </c>
      <c r="U64" s="32">
        <f t="shared" si="5"/>
        <v>0.14084507042253522</v>
      </c>
      <c r="V64" s="32">
        <f t="shared" ca="1" si="17"/>
        <v>0</v>
      </c>
      <c r="W64" s="8">
        <f t="shared" ca="1" si="6"/>
        <v>3108685.1940507791</v>
      </c>
      <c r="X64" s="8">
        <f t="shared" ca="1" si="20"/>
        <v>44365576.310723655</v>
      </c>
      <c r="Y64" s="22">
        <f t="shared" ca="1" si="7"/>
        <v>0.98898288040392657</v>
      </c>
      <c r="Z64" s="8">
        <f t="shared" ca="1" si="18"/>
        <v>41371505.853877984</v>
      </c>
      <c r="AA64" s="12">
        <f t="shared" ca="1" si="19"/>
        <v>1.1347541797997878</v>
      </c>
      <c r="AB64" s="158">
        <f t="shared" si="21"/>
        <v>560000</v>
      </c>
      <c r="AC64" s="160">
        <f t="shared" si="22"/>
        <v>2.8200000000000072E-2</v>
      </c>
      <c r="AD64" s="162">
        <f t="shared" ca="1" si="23"/>
        <v>1.1231291033286097</v>
      </c>
      <c r="AE64" s="162">
        <f t="shared" ca="1" si="24"/>
        <v>1.1227369512587571</v>
      </c>
      <c r="AF64" s="85">
        <v>0.36573582533150945</v>
      </c>
      <c r="AG64" s="85">
        <v>0.19726527706549157</v>
      </c>
      <c r="AH64" s="85">
        <v>0.29945997742046793</v>
      </c>
      <c r="AL64" s="149">
        <f t="shared" si="25"/>
        <v>43971</v>
      </c>
      <c r="AM64" s="23">
        <f t="shared" si="26"/>
        <v>0</v>
      </c>
    </row>
    <row r="65" spans="1:39">
      <c r="A65" s="7">
        <f t="shared" si="8"/>
        <v>43972</v>
      </c>
      <c r="B65" s="8">
        <f t="shared" ca="1" si="9"/>
        <v>12105099.355523935</v>
      </c>
      <c r="C65" s="144">
        <f t="shared" si="0"/>
        <v>0</v>
      </c>
      <c r="D65" s="136"/>
      <c r="E65" s="136"/>
      <c r="F65" s="78">
        <f ca="1">IF(AD64&gt;1,0,IF(AE64&gt;=1,U$2,T$2))</f>
        <v>0</v>
      </c>
      <c r="G65" s="29">
        <f t="shared" ca="1" si="1"/>
        <v>5856426.6357036987</v>
      </c>
      <c r="H65" s="8">
        <f t="shared" ca="1" si="10"/>
        <v>41580629.113496259</v>
      </c>
      <c r="I65" s="8">
        <f t="shared" ca="1" si="11"/>
        <v>85946205.424219921</v>
      </c>
      <c r="J65" s="8">
        <f t="shared" ca="1" si="12"/>
        <v>467296.96530550095</v>
      </c>
      <c r="K65" s="12">
        <f t="shared" ca="1" si="13"/>
        <v>1.1222524572887893</v>
      </c>
      <c r="L65" s="48"/>
      <c r="M65" s="38">
        <f ca="1">IF(AND(I$2&gt;0,R58&lt;F58-0.06),0,IF(AND(N65&gt;=L$9,I$2&gt;0),0,IF(OR(AND(N65&gt;=C$1,N65&lt;D$1),N65&gt;=E$1),0,1)))</f>
        <v>1</v>
      </c>
      <c r="N65" s="193">
        <f t="shared" si="14"/>
        <v>43972</v>
      </c>
      <c r="O65" s="11">
        <f t="shared" ca="1" si="2"/>
        <v>1.1459494056562656E-2</v>
      </c>
      <c r="P65" s="11" t="str">
        <f t="shared" si="3"/>
        <v/>
      </c>
      <c r="Q65" s="11">
        <f t="shared" ca="1" si="15"/>
        <v>0</v>
      </c>
      <c r="R65" s="32">
        <f t="shared" ca="1" si="16"/>
        <v>0.29407404336501536</v>
      </c>
      <c r="S65" s="32">
        <v>0.43138928252029202</v>
      </c>
      <c r="T65" s="32">
        <f t="shared" ca="1" si="4"/>
        <v>5.5440838817995015E-3</v>
      </c>
      <c r="U65" s="32">
        <f t="shared" si="5"/>
        <v>0.14084507042253522</v>
      </c>
      <c r="V65" s="32">
        <f t="shared" ca="1" si="17"/>
        <v>0</v>
      </c>
      <c r="W65" s="8">
        <f t="shared" ca="1" si="6"/>
        <v>1938905.4242920105</v>
      </c>
      <c r="X65" s="8">
        <f t="shared" ca="1" si="20"/>
        <v>46304481.735015668</v>
      </c>
      <c r="Y65" s="22">
        <f t="shared" ca="1" si="7"/>
        <v>0.98854050594343734</v>
      </c>
      <c r="Z65" s="8">
        <f t="shared" ca="1" si="18"/>
        <v>41580629.113496259</v>
      </c>
      <c r="AA65" s="12">
        <f t="shared" ca="1" si="19"/>
        <v>1.1347541797997878</v>
      </c>
      <c r="AB65" s="158">
        <f t="shared" si="21"/>
        <v>561000</v>
      </c>
      <c r="AC65" s="160">
        <f t="shared" si="22"/>
        <v>2.8170000000000073E-2</v>
      </c>
      <c r="AD65" s="162">
        <f t="shared" ca="1" si="23"/>
        <v>1.1224947042737732</v>
      </c>
      <c r="AE65" s="162">
        <f t="shared" ca="1" si="24"/>
        <v>1.1222524572887893</v>
      </c>
      <c r="AF65" s="85">
        <v>0.36641467927799182</v>
      </c>
      <c r="AG65" s="85">
        <v>0.19067907281050495</v>
      </c>
      <c r="AH65" s="85">
        <v>0.30986314476809979</v>
      </c>
      <c r="AL65" s="149">
        <f t="shared" si="25"/>
        <v>43972</v>
      </c>
      <c r="AM65" s="23">
        <f t="shared" si="26"/>
        <v>0</v>
      </c>
    </row>
    <row r="66" spans="1:39">
      <c r="A66" s="7">
        <f t="shared" si="8"/>
        <v>43973</v>
      </c>
      <c r="B66" s="8">
        <f t="shared" ca="1" si="9"/>
        <v>12574555.725727506</v>
      </c>
      <c r="C66" s="144">
        <f t="shared" si="0"/>
        <v>0</v>
      </c>
      <c r="D66" s="136"/>
      <c r="E66" s="136"/>
      <c r="F66" s="78">
        <f ca="1">IF(AD65&gt;1,S$2,T$2)</f>
        <v>0.22</v>
      </c>
      <c r="G66" s="29">
        <f t="shared" ca="1" si="1"/>
        <v>6052797.7348802248</v>
      </c>
      <c r="H66" s="8">
        <f t="shared" ca="1" si="10"/>
        <v>42974863.917649597</v>
      </c>
      <c r="I66" s="8">
        <f t="shared" ca="1" si="11"/>
        <v>89279345.652665272</v>
      </c>
      <c r="J66" s="8">
        <f t="shared" ca="1" si="12"/>
        <v>469456.37020357099</v>
      </c>
      <c r="K66" s="12">
        <f t="shared" ca="1" si="13"/>
        <v>1.1217504710207125</v>
      </c>
      <c r="L66" s="48"/>
      <c r="M66" s="39">
        <f ca="1">IF(AND(I$2&gt;0,R59&lt;F59-0.1),0,IF(AND(N66&gt;=L$10,I$2&gt;0),0,IF(OR(AND(N66&gt;=C$1,N66&lt;D$1),N66&gt;=E$1),0,1)))</f>
        <v>1</v>
      </c>
      <c r="N66" s="193">
        <f t="shared" si="14"/>
        <v>43973</v>
      </c>
      <c r="O66" s="11">
        <f t="shared" ca="1" si="2"/>
        <v>1.1903912753688703E-2</v>
      </c>
      <c r="P66" s="11" t="str">
        <f t="shared" si="3"/>
        <v/>
      </c>
      <c r="Q66" s="11">
        <f t="shared" ca="1" si="15"/>
        <v>0</v>
      </c>
      <c r="R66" s="32">
        <f t="shared" ca="1" si="16"/>
        <v>0.30307069085325616</v>
      </c>
      <c r="S66" s="32">
        <v>0.41019070826381693</v>
      </c>
      <c r="T66" s="32">
        <f t="shared" ca="1" si="4"/>
        <v>5.729981855686613E-3</v>
      </c>
      <c r="U66" s="32">
        <f t="shared" si="5"/>
        <v>0.14084507042253522</v>
      </c>
      <c r="V66" s="32">
        <f t="shared" ca="1" si="17"/>
        <v>0</v>
      </c>
      <c r="W66" s="8">
        <f t="shared" ca="1" si="6"/>
        <v>2021005.1249209731</v>
      </c>
      <c r="X66" s="8">
        <f t="shared" ca="1" si="20"/>
        <v>48325486.85993664</v>
      </c>
      <c r="Y66" s="22">
        <f t="shared" ca="1" si="7"/>
        <v>0.98809608724631126</v>
      </c>
      <c r="Z66" s="8">
        <f t="shared" ca="1" si="18"/>
        <v>42974863.917649597</v>
      </c>
      <c r="AA66" s="12">
        <f t="shared" ca="1" si="19"/>
        <v>1.1347541797997878</v>
      </c>
      <c r="AB66" s="158">
        <f t="shared" si="21"/>
        <v>562000</v>
      </c>
      <c r="AC66" s="160">
        <f t="shared" si="22"/>
        <v>2.8140000000000075E-2</v>
      </c>
      <c r="AD66" s="162">
        <f t="shared" ca="1" si="23"/>
        <v>1.1220014641547509</v>
      </c>
      <c r="AE66" s="162">
        <f t="shared" ca="1" si="24"/>
        <v>1.1217504710207125</v>
      </c>
      <c r="AF66" s="85">
        <v>0.36463916513199685</v>
      </c>
      <c r="AG66" s="85">
        <v>0.18377266999718478</v>
      </c>
      <c r="AH66" s="85">
        <v>0.31889313039413641</v>
      </c>
      <c r="AL66" s="149">
        <f t="shared" si="25"/>
        <v>43973</v>
      </c>
      <c r="AM66" s="23">
        <f t="shared" si="26"/>
        <v>0</v>
      </c>
    </row>
    <row r="67" spans="1:39">
      <c r="A67" s="7">
        <f t="shared" si="8"/>
        <v>43974</v>
      </c>
      <c r="B67" s="8">
        <f t="shared" ca="1" si="9"/>
        <v>13059536.347877149</v>
      </c>
      <c r="C67" s="144">
        <f t="shared" si="0"/>
        <v>0</v>
      </c>
      <c r="D67" s="136"/>
      <c r="E67" s="136"/>
      <c r="F67" s="78">
        <f ca="1">IF(AD66&gt;1,0,IF(AE66&gt;=1,U$2,T$2))</f>
        <v>0</v>
      </c>
      <c r="G67" s="29">
        <f t="shared" ca="1" si="1"/>
        <v>6253129.7478860691</v>
      </c>
      <c r="H67" s="8">
        <f t="shared" ca="1" si="10"/>
        <v>44397221.20999109</v>
      </c>
      <c r="I67" s="8">
        <f t="shared" ca="1" si="11"/>
        <v>92722708.069927737</v>
      </c>
      <c r="J67" s="8">
        <f t="shared" ca="1" si="12"/>
        <v>484980.62214964244</v>
      </c>
      <c r="K67" s="12">
        <f t="shared" ca="1" si="13"/>
        <v>1.1212461650465675</v>
      </c>
      <c r="L67" s="48"/>
      <c r="M67" s="47">
        <f ca="1">IF(AND(I$2&gt;0,R60&lt;F60-0.12),0,IF(AND(N67&gt;=L$4,I$2&gt;0),0,IF(OR(AND(N67&gt;=C$1,N67&lt;D$1),N67&gt;=E$1),0,1)))</f>
        <v>1</v>
      </c>
      <c r="N67" s="195">
        <f t="shared" si="14"/>
        <v>43974</v>
      </c>
      <c r="O67" s="11">
        <f t="shared" ca="1" si="2"/>
        <v>1.2363027742657032E-2</v>
      </c>
      <c r="P67" s="11" t="str">
        <f t="shared" si="3"/>
        <v/>
      </c>
      <c r="Q67" s="11">
        <f t="shared" ca="1" si="15"/>
        <v>0</v>
      </c>
      <c r="R67" s="32">
        <f t="shared" ca="1" si="16"/>
        <v>0.31221221529853976</v>
      </c>
      <c r="S67" s="32">
        <v>0.38611547995060613</v>
      </c>
      <c r="T67" s="32">
        <f t="shared" ca="1" si="4"/>
        <v>5.9196294946654788E-3</v>
      </c>
      <c r="U67" s="32">
        <f t="shared" si="5"/>
        <v>0.14084507042253522</v>
      </c>
      <c r="V67" s="32">
        <f t="shared" ca="1" si="17"/>
        <v>0</v>
      </c>
      <c r="W67" s="8">
        <f t="shared" ca="1" si="6"/>
        <v>2054780.9176052222</v>
      </c>
      <c r="X67" s="8">
        <f t="shared" ca="1" si="20"/>
        <v>50380267.777541861</v>
      </c>
      <c r="Y67" s="22">
        <f t="shared" ca="1" si="7"/>
        <v>0.98763697225734293</v>
      </c>
      <c r="Z67" s="8">
        <f t="shared" ca="1" si="18"/>
        <v>44397221.20999109</v>
      </c>
      <c r="AA67" s="12">
        <f t="shared" ca="1" si="19"/>
        <v>1.1347541797997878</v>
      </c>
      <c r="AB67" s="158">
        <f t="shared" si="21"/>
        <v>563000</v>
      </c>
      <c r="AC67" s="160">
        <f t="shared" si="22"/>
        <v>2.8110000000000076E-2</v>
      </c>
      <c r="AD67" s="162">
        <f t="shared" ca="1" si="23"/>
        <v>1.12149831803364</v>
      </c>
      <c r="AE67" s="162">
        <f t="shared" ca="1" si="24"/>
        <v>1.1212461650465675</v>
      </c>
      <c r="AF67" s="85">
        <v>0.36042269384971715</v>
      </c>
      <c r="AG67" s="85">
        <v>0.17661552957710783</v>
      </c>
      <c r="AH67" s="85">
        <v>0.32636157150682432</v>
      </c>
      <c r="AL67" s="149">
        <f t="shared" si="25"/>
        <v>43974</v>
      </c>
      <c r="AM67" s="23">
        <f t="shared" si="26"/>
        <v>0</v>
      </c>
    </row>
    <row r="68" spans="1:39">
      <c r="A68" s="7">
        <f t="shared" si="8"/>
        <v>43975</v>
      </c>
      <c r="B68" s="8">
        <f t="shared" ca="1" si="9"/>
        <v>13560343.329973996</v>
      </c>
      <c r="C68" s="144">
        <f t="shared" ref="C68:C131" si="27">IF(H$2=0,D68,IF(H$2=1,E68,D68-E68))</f>
        <v>0</v>
      </c>
      <c r="D68" s="136"/>
      <c r="E68" s="136"/>
      <c r="F68" s="78">
        <f ca="1">IF(AD67&gt;1,0,IF(AE67&gt;=1,U$2,T$2))</f>
        <v>0</v>
      </c>
      <c r="G68" s="29">
        <f t="shared" ref="G68:G131" ca="1" si="28">H68/V$2</f>
        <v>6464530.9669399271</v>
      </c>
      <c r="H68" s="8">
        <f t="shared" ca="1" si="10"/>
        <v>45898169.865273483</v>
      </c>
      <c r="I68" s="8">
        <f t="shared" ca="1" si="11"/>
        <v>96278437.642815351</v>
      </c>
      <c r="J68" s="8">
        <f t="shared" ca="1" si="12"/>
        <v>500806.9820968475</v>
      </c>
      <c r="K68" s="12">
        <f t="shared" ca="1" si="13"/>
        <v>1.1207251823938269</v>
      </c>
      <c r="L68" s="48"/>
      <c r="M68" s="46">
        <f ca="1">IF(AND(I$2&gt;0,R61&lt;F61-0.12),0,IF(AND(N68&gt;=L$5,I$2&gt;0),0,IF(OR(AND(N68&gt;=C$1,N68&lt;D$1),N68&gt;=E$1),0,1)))</f>
        <v>1</v>
      </c>
      <c r="N68" s="192">
        <f t="shared" si="14"/>
        <v>43975</v>
      </c>
      <c r="O68" s="11">
        <f t="shared" ref="O68:O131" ca="1" si="29">I68/W$2</f>
        <v>1.2837125019042047E-2</v>
      </c>
      <c r="P68" s="11" t="str">
        <f t="shared" ref="P68:P131" si="30">IF(C68&gt;0,Z68/W$2,"")</f>
        <v/>
      </c>
      <c r="Q68" s="11">
        <f t="shared" ca="1" si="15"/>
        <v>0</v>
      </c>
      <c r="R68" s="32">
        <f t="shared" ca="1" si="16"/>
        <v>0.32185111622637175</v>
      </c>
      <c r="S68" s="32">
        <v>0.35983087274033981</v>
      </c>
      <c r="T68" s="32">
        <f t="shared" ref="T68:T131" ca="1" si="31">Z68/W$2</f>
        <v>6.1197559820364645E-3</v>
      </c>
      <c r="U68" s="32">
        <f t="shared" ref="U68:U131" si="32">1/V$2</f>
        <v>0.14084507042253522</v>
      </c>
      <c r="V68" s="32">
        <f t="shared" ca="1" si="17"/>
        <v>0</v>
      </c>
      <c r="W68" s="8">
        <f t="shared" ref="W68:W131" ca="1" si="33">IF(ROW(J67)&gt;(1+N$2),OFFSET(J67,2-N$2,0)*V$2,0)</f>
        <v>2138236.9747995967</v>
      </c>
      <c r="X68" s="8">
        <f t="shared" ca="1" si="20"/>
        <v>52518504.752341457</v>
      </c>
      <c r="Y68" s="22">
        <f t="shared" ref="Y68:Y131" ca="1" si="34">IF(I68&lt;W$2,1-I68/W$2,0)</f>
        <v>0.98716287498095801</v>
      </c>
      <c r="Z68" s="8">
        <f t="shared" ca="1" si="18"/>
        <v>45898169.865273483</v>
      </c>
      <c r="AA68" s="12">
        <f t="shared" ca="1" si="19"/>
        <v>1.1347541797997878</v>
      </c>
      <c r="AB68" s="158">
        <f t="shared" si="21"/>
        <v>564000</v>
      </c>
      <c r="AC68" s="160">
        <f t="shared" si="22"/>
        <v>2.8080000000000077E-2</v>
      </c>
      <c r="AD68" s="162">
        <f t="shared" ca="1" si="23"/>
        <v>1.1209856737201971</v>
      </c>
      <c r="AE68" s="162">
        <f t="shared" ca="1" si="24"/>
        <v>1.1207251823938269</v>
      </c>
      <c r="AF68" s="85">
        <v>0.35383500670734991</v>
      </c>
      <c r="AG68" s="85">
        <v>0.16927599312739758</v>
      </c>
      <c r="AH68" s="85">
        <v>0.3321036622251764</v>
      </c>
      <c r="AL68" s="149">
        <f t="shared" si="25"/>
        <v>43975</v>
      </c>
      <c r="AM68" s="23">
        <f t="shared" si="26"/>
        <v>0</v>
      </c>
    </row>
    <row r="69" spans="1:39">
      <c r="A69" s="7">
        <f t="shared" ref="A69:A132" si="35">A68+1</f>
        <v>43976</v>
      </c>
      <c r="B69" s="8">
        <f t="shared" ref="B69:B132" ca="1" si="36">B68 + J69</f>
        <v>14077840.661903588</v>
      </c>
      <c r="C69" s="144">
        <f t="shared" si="27"/>
        <v>0</v>
      </c>
      <c r="D69" s="136"/>
      <c r="E69" s="136"/>
      <c r="F69" s="78">
        <f ca="1">IF(AD68&gt;1,S$2,T$2)</f>
        <v>0.22</v>
      </c>
      <c r="G69" s="29">
        <f t="shared" ca="1" si="28"/>
        <v>6680868.1615738021</v>
      </c>
      <c r="H69" s="8">
        <f t="shared" ref="H69:H132" ca="1" si="37">H68+IF(C69&gt;0,V$2*(C69-C68),V$2*J69)-W68</f>
        <v>47434163.94717399</v>
      </c>
      <c r="I69" s="8">
        <f t="shared" ref="I69:I132" ca="1" si="38">I68+IF(C69&gt;0,V$2*(C69-C68),V$2*J69)</f>
        <v>99952668.699515462</v>
      </c>
      <c r="J69" s="8">
        <f t="shared" ref="J69:J132" ca="1" si="39">IF(C69&gt;0,C69-C68,H68*K68/(N$2*V$2))</f>
        <v>517497.3319295923</v>
      </c>
      <c r="K69" s="12">
        <f t="shared" ref="K69:K132" ca="1" si="40">IF(C69&gt;0,1+N$2*(C69-C68)/Z69,K$4*Y68*Q69+(1-Q69)*AA68*Y68)</f>
        <v>1.1201871985278173</v>
      </c>
      <c r="L69" s="48"/>
      <c r="M69" s="38">
        <f ca="1">IF(AND(I$2&gt;0,R62&lt;F62),0,IF(AND(N69&gt;=L$6,I$2&gt;0),0,IF(OR(AND(N69&gt;=C$1,N69&lt;D$1),N69&gt;=E$1),0,1)))</f>
        <v>1</v>
      </c>
      <c r="N69" s="193">
        <f t="shared" ref="N69:N132" si="41">N68+1</f>
        <v>43976</v>
      </c>
      <c r="O69" s="11">
        <f t="shared" ca="1" si="29"/>
        <v>1.3327022493268729E-2</v>
      </c>
      <c r="P69" s="11" t="str">
        <f t="shared" si="30"/>
        <v/>
      </c>
      <c r="Q69" s="11">
        <f t="shared" ref="Q69:Q132" ca="1" si="42">IF(J$2&gt;0,100%,IF(M69&lt;1,V69,IF(AND(I$2=1,N69&gt;=B$1),B$2,0)))</f>
        <v>0</v>
      </c>
      <c r="R69" s="32">
        <f t="shared" ref="R69:R132" ca="1" si="43">G69*AC69/AB69</f>
        <v>0.33167849899494811</v>
      </c>
      <c r="S69" s="32">
        <v>0.33204061062204321</v>
      </c>
      <c r="T69" s="32">
        <f t="shared" ca="1" si="31"/>
        <v>6.3245551929565318E-3</v>
      </c>
      <c r="U69" s="32">
        <f t="shared" si="32"/>
        <v>0.14084507042253522</v>
      </c>
      <c r="V69" s="32">
        <f t="shared" ref="V69:V132" ca="1" si="44">IF(N69&gt;=G$1,G$2,IF(N69&gt;=F$1,F$2,IF(N69&gt;=E$1,E$2,IF(N69&gt;=D$1,0,IF(N69&gt;=C$1,C$2,IF(M69&lt;1,C$2,0))))))</f>
        <v>0</v>
      </c>
      <c r="W69" s="8">
        <f t="shared" ca="1" si="33"/>
        <v>3832899.7174560917</v>
      </c>
      <c r="X69" s="8">
        <f t="shared" ca="1" si="20"/>
        <v>56351404.469797552</v>
      </c>
      <c r="Y69" s="22">
        <f t="shared" ca="1" si="34"/>
        <v>0.98667297750673122</v>
      </c>
      <c r="Z69" s="8">
        <f t="shared" ref="Z69:Z132" ca="1" si="45">H68+IF(C69&gt;0,V$2*(C69-C68),V$2*J69)-W68</f>
        <v>47434163.94717399</v>
      </c>
      <c r="AA69" s="12">
        <f t="shared" ref="AA69:AA132" ca="1" si="46">IF(C69&gt;0,K69/Y68,AA68)</f>
        <v>1.1347541797997878</v>
      </c>
      <c r="AB69" s="158">
        <f t="shared" si="21"/>
        <v>565000</v>
      </c>
      <c r="AC69" s="160">
        <f t="shared" si="22"/>
        <v>2.8050000000000078E-2</v>
      </c>
      <c r="AD69" s="162">
        <f t="shared" ca="1" si="23"/>
        <v>1.1204561904608221</v>
      </c>
      <c r="AE69" s="162">
        <f t="shared" ca="1" si="24"/>
        <v>1.1201871985278173</v>
      </c>
      <c r="AF69" s="85">
        <v>0.34500041526300745</v>
      </c>
      <c r="AG69" s="85">
        <v>0.1618202336292969</v>
      </c>
      <c r="AH69" s="85">
        <v>0.33598442794438632</v>
      </c>
      <c r="AL69" s="149">
        <f t="shared" si="25"/>
        <v>43976</v>
      </c>
      <c r="AM69" s="23">
        <f t="shared" si="26"/>
        <v>0</v>
      </c>
    </row>
    <row r="70" spans="1:39">
      <c r="A70" s="7">
        <f t="shared" si="35"/>
        <v>43977</v>
      </c>
      <c r="B70" s="8">
        <f t="shared" ca="1" si="36"/>
        <v>14612399.446878377</v>
      </c>
      <c r="C70" s="144">
        <f t="shared" si="27"/>
        <v>0</v>
      </c>
      <c r="D70" s="136"/>
      <c r="E70" s="136"/>
      <c r="F70" s="78">
        <f ca="1">IF(AD69&gt;1,0,IF(AE69&gt;=1,U$2,T$2))</f>
        <v>0</v>
      </c>
      <c r="G70" s="29">
        <f t="shared" ca="1" si="28"/>
        <v>6675581.9159209719</v>
      </c>
      <c r="H70" s="8">
        <f t="shared" ca="1" si="37"/>
        <v>47396631.6030389</v>
      </c>
      <c r="I70" s="8">
        <f t="shared" ca="1" si="38"/>
        <v>103748036.07283646</v>
      </c>
      <c r="J70" s="8">
        <f t="shared" ca="1" si="39"/>
        <v>534558.78497478901</v>
      </c>
      <c r="K70" s="12">
        <f t="shared" ca="1" si="40"/>
        <v>1.1196312853212653</v>
      </c>
      <c r="L70" s="48"/>
      <c r="M70" s="38">
        <f ca="1">IF(AND(I$2&gt;0,R63&lt;F63-0.02),0,IF(AND(N70&gt;=L$7,I$2&gt;0),0,IF(OR(AND(N70&gt;=C$1,N70&lt;D$1),N70&gt;=E$1),0,1)))</f>
        <v>1</v>
      </c>
      <c r="N70" s="193">
        <f t="shared" si="41"/>
        <v>43977</v>
      </c>
      <c r="O70" s="11">
        <f t="shared" ca="1" si="29"/>
        <v>1.3833071476378194E-2</v>
      </c>
      <c r="P70" s="11" t="str">
        <f t="shared" si="30"/>
        <v/>
      </c>
      <c r="Q70" s="11">
        <f t="shared" ca="1" si="42"/>
        <v>0</v>
      </c>
      <c r="R70" s="32">
        <f t="shared" ca="1" si="43"/>
        <v>0.33047668778110634</v>
      </c>
      <c r="S70" s="32">
        <v>0.30345183352299077</v>
      </c>
      <c r="T70" s="32">
        <f t="shared" ca="1" si="31"/>
        <v>6.3195508804051864E-3</v>
      </c>
      <c r="U70" s="32">
        <f t="shared" si="32"/>
        <v>0.14084507042253522</v>
      </c>
      <c r="V70" s="32">
        <f t="shared" ca="1" si="44"/>
        <v>0</v>
      </c>
      <c r="W70" s="8">
        <f t="shared" ca="1" si="33"/>
        <v>2385450.6302211299</v>
      </c>
      <c r="X70" s="8">
        <f t="shared" ref="X70:X133" ca="1" si="47">W70+X69</f>
        <v>58736855.10001868</v>
      </c>
      <c r="Y70" s="22">
        <f t="shared" ca="1" si="34"/>
        <v>0.98616692852362176</v>
      </c>
      <c r="Z70" s="8">
        <f t="shared" ca="1" si="45"/>
        <v>47396631.6030389</v>
      </c>
      <c r="AA70" s="12">
        <f t="shared" ca="1" si="46"/>
        <v>1.1347541797997878</v>
      </c>
      <c r="AB70" s="158">
        <f t="shared" ref="AB70:AB133" si="48">AB69+AB$2</f>
        <v>566000</v>
      </c>
      <c r="AC70" s="160">
        <f t="shared" ref="AC70:AC133" si="49">AC69-AC$2</f>
        <v>2.802000000000008E-2</v>
      </c>
      <c r="AD70" s="162">
        <f t="shared" ref="AD70:AD133" ca="1" si="50">(K70+K69)/2</f>
        <v>1.1199092419245413</v>
      </c>
      <c r="AE70" s="162">
        <f t="shared" ref="AE70:AE133" ca="1" si="51">IF(Q70&lt;=B$2,K70,AE69)</f>
        <v>1.1196312853212653</v>
      </c>
      <c r="AF70" s="85">
        <v>0.33409390131493499</v>
      </c>
      <c r="AG70" s="85">
        <v>0.15431125746815494</v>
      </c>
      <c r="AH70" s="85">
        <v>0.3379040014719964</v>
      </c>
      <c r="AL70" s="149">
        <f t="shared" ref="AL70:AL133" si="52">A70</f>
        <v>43977</v>
      </c>
      <c r="AM70" s="23">
        <f t="shared" ref="AM70:AM133" si="53">D70-D69</f>
        <v>0</v>
      </c>
    </row>
    <row r="71" spans="1:39">
      <c r="A71" s="7">
        <f t="shared" si="35"/>
        <v>43978</v>
      </c>
      <c r="B71" s="8">
        <f t="shared" ca="1" si="36"/>
        <v>15146270.186934806</v>
      </c>
      <c r="C71" s="144">
        <f t="shared" si="27"/>
        <v>0</v>
      </c>
      <c r="D71" s="136"/>
      <c r="E71" s="136"/>
      <c r="F71" s="78">
        <f ca="1">IF(AD70&gt;1,S$2,T$2)</f>
        <v>0.22</v>
      </c>
      <c r="G71" s="29">
        <f t="shared" ca="1" si="28"/>
        <v>6873473.6939744242</v>
      </c>
      <c r="H71" s="8">
        <f t="shared" ca="1" si="37"/>
        <v>48801663.227218412</v>
      </c>
      <c r="I71" s="8">
        <f t="shared" ca="1" si="38"/>
        <v>107538518.3272371</v>
      </c>
      <c r="J71" s="8">
        <f t="shared" ca="1" si="39"/>
        <v>533870.74005642813</v>
      </c>
      <c r="K71" s="12">
        <f t="shared" ca="1" si="40"/>
        <v>1.1190570441224983</v>
      </c>
      <c r="L71" s="48"/>
      <c r="M71" s="38">
        <f ca="1">IF(AND(I$2&gt;0,R64&lt;F64-0.04),0,IF(AND(N71&gt;=L$8,I$2&gt;0),0,IF(OR(AND(N71&gt;=C$1,N71&lt;D$1),N71&gt;=E$1),0,1)))</f>
        <v>1</v>
      </c>
      <c r="N71" s="193">
        <f t="shared" si="41"/>
        <v>43978</v>
      </c>
      <c r="O71" s="11">
        <f t="shared" ca="1" si="29"/>
        <v>1.433846911029828E-2</v>
      </c>
      <c r="P71" s="11" t="str">
        <f t="shared" si="30"/>
        <v/>
      </c>
      <c r="Q71" s="11">
        <f t="shared" ca="1" si="42"/>
        <v>0</v>
      </c>
      <c r="R71" s="32">
        <f t="shared" ca="1" si="43"/>
        <v>0.33930957441683368</v>
      </c>
      <c r="S71" s="32">
        <v>0.27474209826156276</v>
      </c>
      <c r="T71" s="32">
        <f t="shared" ca="1" si="31"/>
        <v>6.5068884302957883E-3</v>
      </c>
      <c r="U71" s="32">
        <f t="shared" si="32"/>
        <v>0.14084507042253522</v>
      </c>
      <c r="V71" s="32">
        <f t="shared" ca="1" si="44"/>
        <v>0</v>
      </c>
      <c r="W71" s="8">
        <f t="shared" ca="1" si="33"/>
        <v>4274451.7228262275</v>
      </c>
      <c r="X71" s="8">
        <f t="shared" ca="1" si="47"/>
        <v>63011306.822844908</v>
      </c>
      <c r="Y71" s="22">
        <f t="shared" ca="1" si="34"/>
        <v>0.98566153088970176</v>
      </c>
      <c r="Z71" s="8">
        <f t="shared" ca="1" si="45"/>
        <v>48801663.227218412</v>
      </c>
      <c r="AA71" s="12">
        <f t="shared" ca="1" si="46"/>
        <v>1.1347541797997878</v>
      </c>
      <c r="AB71" s="158">
        <f t="shared" si="48"/>
        <v>567000</v>
      </c>
      <c r="AC71" s="160">
        <f t="shared" si="49"/>
        <v>2.7990000000000081E-2</v>
      </c>
      <c r="AD71" s="162">
        <f t="shared" ca="1" si="50"/>
        <v>1.1193441647218818</v>
      </c>
      <c r="AE71" s="162">
        <f t="shared" ca="1" si="51"/>
        <v>1.1190570441224983</v>
      </c>
      <c r="AF71" s="85">
        <v>0.32133526298647719</v>
      </c>
      <c r="AG71" s="85">
        <v>0.14680797127092346</v>
      </c>
      <c r="AH71" s="85">
        <v>0.33780174749178754</v>
      </c>
      <c r="AL71" s="149">
        <f t="shared" si="52"/>
        <v>43978</v>
      </c>
      <c r="AM71" s="23">
        <f t="shared" si="53"/>
        <v>0</v>
      </c>
    </row>
    <row r="72" spans="1:39">
      <c r="A72" s="7">
        <f t="shared" si="35"/>
        <v>43979</v>
      </c>
      <c r="B72" s="8">
        <f t="shared" ca="1" si="36"/>
        <v>15695685.126565719</v>
      </c>
      <c r="C72" s="144">
        <f t="shared" si="27"/>
        <v>0</v>
      </c>
      <c r="D72" s="136"/>
      <c r="E72" s="136"/>
      <c r="F72" s="78">
        <f ca="1">IF(AD71&gt;1,0,IF(AE71&gt;=1,U$2,T$2))</f>
        <v>0</v>
      </c>
      <c r="G72" s="29">
        <f t="shared" ca="1" si="28"/>
        <v>6820853.1796861496</v>
      </c>
      <c r="H72" s="8">
        <f t="shared" ca="1" si="37"/>
        <v>48428057.57577166</v>
      </c>
      <c r="I72" s="8">
        <f t="shared" ca="1" si="38"/>
        <v>111439364.39861658</v>
      </c>
      <c r="J72" s="8">
        <f t="shared" ca="1" si="39"/>
        <v>549414.93963091203</v>
      </c>
      <c r="K72" s="12">
        <f t="shared" ca="1" si="40"/>
        <v>1.1184835420449466</v>
      </c>
      <c r="L72" s="48"/>
      <c r="M72" s="38">
        <f ca="1">IF(AND(I$2&gt;0,R65&lt;F65-0.06),0,IF(AND(N72&gt;=L$9,I$2&gt;0),0,IF(OR(AND(N72&gt;=C$1,N72&lt;D$1),N72&gt;=E$1),0,1)))</f>
        <v>1</v>
      </c>
      <c r="N72" s="193">
        <f t="shared" si="41"/>
        <v>43979</v>
      </c>
      <c r="O72" s="11">
        <f t="shared" ca="1" si="29"/>
        <v>1.4858581919815544E-2</v>
      </c>
      <c r="P72" s="11" t="str">
        <f t="shared" si="30"/>
        <v/>
      </c>
      <c r="Q72" s="11">
        <f t="shared" ca="1" si="42"/>
        <v>0</v>
      </c>
      <c r="R72" s="32">
        <f t="shared" ca="1" si="43"/>
        <v>0.33575889947891779</v>
      </c>
      <c r="S72" s="32">
        <v>0.24652892980659122</v>
      </c>
      <c r="T72" s="32">
        <f t="shared" ca="1" si="31"/>
        <v>6.4570743434362214E-3</v>
      </c>
      <c r="U72" s="32">
        <f t="shared" si="32"/>
        <v>0.14084507042253522</v>
      </c>
      <c r="V72" s="32">
        <f t="shared" ca="1" si="44"/>
        <v>0</v>
      </c>
      <c r="W72" s="8">
        <f t="shared" ca="1" si="33"/>
        <v>2658958.2367009451</v>
      </c>
      <c r="X72" s="8">
        <f t="shared" ca="1" si="47"/>
        <v>65670265.059545852</v>
      </c>
      <c r="Y72" s="22">
        <f t="shared" ca="1" si="34"/>
        <v>0.98514141808018441</v>
      </c>
      <c r="Z72" s="8">
        <f t="shared" ca="1" si="45"/>
        <v>48428057.57577166</v>
      </c>
      <c r="AA72" s="12">
        <f t="shared" ca="1" si="46"/>
        <v>1.1347541797997878</v>
      </c>
      <c r="AB72" s="158">
        <f t="shared" si="48"/>
        <v>568000</v>
      </c>
      <c r="AC72" s="160">
        <f t="shared" si="49"/>
        <v>2.7960000000000082E-2</v>
      </c>
      <c r="AD72" s="162">
        <f t="shared" ca="1" si="50"/>
        <v>1.1187702930837224</v>
      </c>
      <c r="AE72" s="162">
        <f t="shared" ca="1" si="51"/>
        <v>1.1184835420449466</v>
      </c>
      <c r="AF72" s="85">
        <v>0.30698135400811799</v>
      </c>
      <c r="AG72" s="85">
        <v>0.13936428988710758</v>
      </c>
      <c r="AH72" s="85">
        <v>0.33565892958686744</v>
      </c>
      <c r="AL72" s="149">
        <f t="shared" si="52"/>
        <v>43979</v>
      </c>
      <c r="AM72" s="23">
        <f t="shared" si="53"/>
        <v>0</v>
      </c>
    </row>
    <row r="73" spans="1:39">
      <c r="A73" s="7">
        <f t="shared" si="35"/>
        <v>43980</v>
      </c>
      <c r="B73" s="8">
        <f t="shared" ca="1" si="36"/>
        <v>16240614.556864569</v>
      </c>
      <c r="C73" s="144">
        <f t="shared" si="27"/>
        <v>0</v>
      </c>
      <c r="D73" s="136"/>
      <c r="E73" s="136"/>
      <c r="F73" s="78">
        <f ca="1">IF(AD72&gt;1,S$2,T$2)</f>
        <v>0.22</v>
      </c>
      <c r="G73" s="29">
        <f t="shared" ca="1" si="28"/>
        <v>6991281.4498862755</v>
      </c>
      <c r="H73" s="8">
        <f t="shared" ca="1" si="37"/>
        <v>49638098.294192553</v>
      </c>
      <c r="I73" s="8">
        <f t="shared" ca="1" si="38"/>
        <v>115308363.35373841</v>
      </c>
      <c r="J73" s="8">
        <f t="shared" ca="1" si="39"/>
        <v>544929.43029885006</v>
      </c>
      <c r="K73" s="12">
        <f t="shared" ca="1" si="40"/>
        <v>1.1178933418603794</v>
      </c>
      <c r="L73" s="48"/>
      <c r="M73" s="39">
        <f ca="1">IF(AND(I$2&gt;0,R66&lt;F66-0.1),0,IF(AND(N73&gt;=L$10,I$2&gt;0),0,IF(OR(AND(N73&gt;=C$1,N73&lt;D$1),N73&gt;=E$1),0,1)))</f>
        <v>1</v>
      </c>
      <c r="N73" s="193">
        <f t="shared" si="41"/>
        <v>43980</v>
      </c>
      <c r="O73" s="11">
        <f t="shared" ca="1" si="29"/>
        <v>1.5374448447165122E-2</v>
      </c>
      <c r="P73" s="11" t="str">
        <f t="shared" si="30"/>
        <v/>
      </c>
      <c r="Q73" s="11">
        <f t="shared" ca="1" si="42"/>
        <v>0</v>
      </c>
      <c r="R73" s="32">
        <f t="shared" ca="1" si="43"/>
        <v>0.34317485218861904</v>
      </c>
      <c r="S73" s="32">
        <v>0.21934459590022265</v>
      </c>
      <c r="T73" s="32">
        <f t="shared" ca="1" si="31"/>
        <v>6.6184131058923401E-3</v>
      </c>
      <c r="U73" s="32">
        <f t="shared" si="32"/>
        <v>0.14084507042253522</v>
      </c>
      <c r="V73" s="32">
        <f t="shared" ca="1" si="44"/>
        <v>0</v>
      </c>
      <c r="W73" s="8">
        <f t="shared" ca="1" si="33"/>
        <v>2765716.3027853691</v>
      </c>
      <c r="X73" s="8">
        <f t="shared" ca="1" si="47"/>
        <v>68435981.362331226</v>
      </c>
      <c r="Y73" s="22">
        <f t="shared" ca="1" si="34"/>
        <v>0.98462555155283493</v>
      </c>
      <c r="Z73" s="8">
        <f t="shared" ca="1" si="45"/>
        <v>49638098.294192553</v>
      </c>
      <c r="AA73" s="12">
        <f t="shared" ca="1" si="46"/>
        <v>1.1347541797997878</v>
      </c>
      <c r="AB73" s="158">
        <f t="shared" si="48"/>
        <v>569000</v>
      </c>
      <c r="AC73" s="160">
        <f t="shared" si="49"/>
        <v>2.7930000000000083E-2</v>
      </c>
      <c r="AD73" s="162">
        <f t="shared" ca="1" si="50"/>
        <v>1.1181884419526629</v>
      </c>
      <c r="AE73" s="162">
        <f t="shared" ca="1" si="51"/>
        <v>1.1178933418603794</v>
      </c>
      <c r="AF73" s="85">
        <v>0.29131692709671303</v>
      </c>
      <c r="AG73" s="85">
        <v>0.13202844967601782</v>
      </c>
      <c r="AH73" s="85">
        <v>0.33150003978219689</v>
      </c>
      <c r="AL73" s="149">
        <f t="shared" si="52"/>
        <v>43980</v>
      </c>
      <c r="AM73" s="23">
        <f t="shared" si="53"/>
        <v>0</v>
      </c>
    </row>
    <row r="74" spans="1:39">
      <c r="A74" s="7">
        <f t="shared" si="35"/>
        <v>43981</v>
      </c>
      <c r="B74" s="8">
        <f t="shared" ca="1" si="36"/>
        <v>16798865.055714559</v>
      </c>
      <c r="C74" s="144">
        <f t="shared" si="27"/>
        <v>0</v>
      </c>
      <c r="D74" s="136"/>
      <c r="E74" s="136"/>
      <c r="F74" s="78">
        <f ca="1">IF(AD73&gt;1,0,IF(AE73&gt;=1,U$2,T$2))</f>
        <v>0</v>
      </c>
      <c r="G74" s="29">
        <f t="shared" ca="1" si="28"/>
        <v>7159994.4413017053</v>
      </c>
      <c r="H74" s="8">
        <f t="shared" ca="1" si="37"/>
        <v>50835960.533242106</v>
      </c>
      <c r="I74" s="8">
        <f t="shared" ca="1" si="38"/>
        <v>119271941.89557333</v>
      </c>
      <c r="J74" s="8">
        <f t="shared" ca="1" si="39"/>
        <v>558250.49884998915</v>
      </c>
      <c r="K74" s="12">
        <f t="shared" ca="1" si="40"/>
        <v>1.1173079601622509</v>
      </c>
      <c r="L74" s="48"/>
      <c r="M74" s="47">
        <f ca="1">IF(AND(I$2&gt;0,R67&lt;F67-0.12),0,IF(AND(N74&gt;=L$4,I$2&gt;0),0,IF(OR(AND(N74&gt;=C$1,N74&lt;D$1),N74&gt;=E$1),0,1)))</f>
        <v>1</v>
      </c>
      <c r="N74" s="195">
        <f t="shared" si="41"/>
        <v>43981</v>
      </c>
      <c r="O74" s="11">
        <f t="shared" ca="1" si="29"/>
        <v>1.5902925586076446E-2</v>
      </c>
      <c r="P74" s="11" t="str">
        <f t="shared" si="30"/>
        <v/>
      </c>
      <c r="Q74" s="11">
        <f t="shared" ca="1" si="42"/>
        <v>0</v>
      </c>
      <c r="R74" s="32">
        <f t="shared" ca="1" si="43"/>
        <v>0.35046288581108453</v>
      </c>
      <c r="S74" s="32">
        <v>0.193618405772505</v>
      </c>
      <c r="T74" s="32">
        <f t="shared" ca="1" si="31"/>
        <v>6.7781280710989475E-3</v>
      </c>
      <c r="U74" s="32">
        <f t="shared" si="32"/>
        <v>0.14084507042253522</v>
      </c>
      <c r="V74" s="32">
        <f t="shared" ca="1" si="44"/>
        <v>0</v>
      </c>
      <c r="W74" s="8">
        <f t="shared" ca="1" si="33"/>
        <v>2798921.9499869742</v>
      </c>
      <c r="X74" s="8">
        <f t="shared" ca="1" si="47"/>
        <v>71234903.312318206</v>
      </c>
      <c r="Y74" s="22">
        <f t="shared" ca="1" si="34"/>
        <v>0.98409707441392358</v>
      </c>
      <c r="Z74" s="8">
        <f t="shared" ca="1" si="45"/>
        <v>50835960.533242106</v>
      </c>
      <c r="AA74" s="12">
        <f t="shared" ca="1" si="46"/>
        <v>1.1347541797997878</v>
      </c>
      <c r="AB74" s="158">
        <f t="shared" si="48"/>
        <v>570000</v>
      </c>
      <c r="AC74" s="160">
        <f t="shared" si="49"/>
        <v>2.7900000000000084E-2</v>
      </c>
      <c r="AD74" s="162">
        <f t="shared" ca="1" si="50"/>
        <v>1.117600651011315</v>
      </c>
      <c r="AE74" s="162">
        <f t="shared" ca="1" si="51"/>
        <v>1.1173079601622509</v>
      </c>
      <c r="AF74" s="85">
        <v>0.27464430055651684</v>
      </c>
      <c r="AG74" s="85">
        <v>0.12484289845420354</v>
      </c>
      <c r="AH74" s="85">
        <v>0.32539244883586477</v>
      </c>
      <c r="AL74" s="149">
        <f t="shared" si="52"/>
        <v>43981</v>
      </c>
      <c r="AM74" s="23">
        <f t="shared" si="53"/>
        <v>0</v>
      </c>
    </row>
    <row r="75" spans="1:39">
      <c r="A75" s="7">
        <f t="shared" si="35"/>
        <v>43982</v>
      </c>
      <c r="B75" s="8">
        <f t="shared" ca="1" si="36"/>
        <v>17370287.825999122</v>
      </c>
      <c r="C75" s="144">
        <f t="shared" si="27"/>
        <v>0</v>
      </c>
      <c r="D75" s="136"/>
      <c r="E75" s="136"/>
      <c r="F75" s="78">
        <f ca="1">IF(AD74&gt;1,0,IF(AE74&gt;=1,U$2,T$2))</f>
        <v>0</v>
      </c>
      <c r="G75" s="29">
        <f t="shared" ca="1" si="28"/>
        <v>7337202.8524331721</v>
      </c>
      <c r="H75" s="8">
        <f t="shared" ca="1" si="37"/>
        <v>52094140.252275519</v>
      </c>
      <c r="I75" s="8">
        <f t="shared" ca="1" si="38"/>
        <v>123329043.56459372</v>
      </c>
      <c r="J75" s="8">
        <f t="shared" ca="1" si="39"/>
        <v>571422.77028456167</v>
      </c>
      <c r="K75" s="12">
        <f t="shared" ca="1" si="40"/>
        <v>1.1167082685199425</v>
      </c>
      <c r="L75" s="48"/>
      <c r="M75" s="46">
        <f ca="1">IF(AND(I$2&gt;0,R68&lt;F68-0.12),0,IF(AND(N75&gt;=L$5,I$2&gt;0),0,IF(OR(AND(N75&gt;=C$1,N75&lt;D$1),N75&gt;=E$1),0,1)))</f>
        <v>1</v>
      </c>
      <c r="N75" s="192">
        <f t="shared" si="41"/>
        <v>43982</v>
      </c>
      <c r="O75" s="11">
        <f t="shared" ca="1" si="29"/>
        <v>1.6443872475279162E-2</v>
      </c>
      <c r="P75" s="11" t="str">
        <f t="shared" si="30"/>
        <v/>
      </c>
      <c r="Q75" s="11">
        <f t="shared" ca="1" si="42"/>
        <v>0</v>
      </c>
      <c r="R75" s="32">
        <f t="shared" ca="1" si="43"/>
        <v>0.35812231785869197</v>
      </c>
      <c r="S75" s="32">
        <v>0.16966793761757568</v>
      </c>
      <c r="T75" s="32">
        <f t="shared" ca="1" si="31"/>
        <v>6.9458853669700695E-3</v>
      </c>
      <c r="U75" s="32">
        <f t="shared" si="32"/>
        <v>0.14084507042253522</v>
      </c>
      <c r="V75" s="32">
        <f t="shared" ca="1" si="44"/>
        <v>0</v>
      </c>
      <c r="W75" s="8">
        <f t="shared" ca="1" si="33"/>
        <v>2903036.938270852</v>
      </c>
      <c r="X75" s="8">
        <f t="shared" ca="1" si="47"/>
        <v>74137940.250589058</v>
      </c>
      <c r="Y75" s="22">
        <f t="shared" ca="1" si="34"/>
        <v>0.98355612752472088</v>
      </c>
      <c r="Z75" s="8">
        <f t="shared" ca="1" si="45"/>
        <v>52094140.252275519</v>
      </c>
      <c r="AA75" s="12">
        <f t="shared" ca="1" si="46"/>
        <v>1.1347541797997878</v>
      </c>
      <c r="AB75" s="158">
        <f t="shared" si="48"/>
        <v>571000</v>
      </c>
      <c r="AC75" s="160">
        <f t="shared" si="49"/>
        <v>2.7870000000000086E-2</v>
      </c>
      <c r="AD75" s="162">
        <f t="shared" ca="1" si="50"/>
        <v>1.1170081143410968</v>
      </c>
      <c r="AE75" s="162">
        <f t="shared" ca="1" si="51"/>
        <v>1.1167082685199425</v>
      </c>
      <c r="AF75" s="85">
        <v>0.25727241241883742</v>
      </c>
      <c r="AG75" s="85">
        <v>0.11784418584055614</v>
      </c>
      <c r="AH75" s="85">
        <v>0.31744454166787672</v>
      </c>
      <c r="AL75" s="149">
        <f t="shared" si="52"/>
        <v>43982</v>
      </c>
      <c r="AM75" s="23">
        <f t="shared" si="53"/>
        <v>0</v>
      </c>
    </row>
    <row r="76" spans="1:39">
      <c r="A76" s="7">
        <f t="shared" si="35"/>
        <v>43983</v>
      </c>
      <c r="B76" s="8">
        <f t="shared" ca="1" si="36"/>
        <v>17955538.904079139</v>
      </c>
      <c r="C76" s="144">
        <f t="shared" si="27"/>
        <v>0</v>
      </c>
      <c r="D76" s="136"/>
      <c r="E76" s="136"/>
      <c r="F76" s="78">
        <f ca="1">IF(AD75&gt;1,S$2,T$2)</f>
        <v>0.22</v>
      </c>
      <c r="G76" s="29">
        <f t="shared" ca="1" si="28"/>
        <v>7513575.4885032093</v>
      </c>
      <c r="H76" s="8">
        <f t="shared" ca="1" si="37"/>
        <v>53346385.968372785</v>
      </c>
      <c r="I76" s="8">
        <f t="shared" ca="1" si="38"/>
        <v>127484326.21896183</v>
      </c>
      <c r="J76" s="8">
        <f t="shared" ca="1" si="39"/>
        <v>585251.07808001654</v>
      </c>
      <c r="K76" s="12">
        <f t="shared" ca="1" si="40"/>
        <v>1.1160944267763702</v>
      </c>
      <c r="L76" s="48"/>
      <c r="M76" s="38">
        <f ca="1">IF(AND(I$2&gt;0,R69&lt;F69),0,IF(AND(N76&gt;=L$6,I$2&gt;0),0,IF(OR(AND(N76&gt;=C$1,N76&lt;D$1),N76&gt;=E$1),0,1)))</f>
        <v>1</v>
      </c>
      <c r="N76" s="193">
        <f t="shared" si="41"/>
        <v>43983</v>
      </c>
      <c r="O76" s="11">
        <f t="shared" ca="1" si="29"/>
        <v>1.6997910162528246E-2</v>
      </c>
      <c r="P76" s="11" t="str">
        <f t="shared" si="30"/>
        <v/>
      </c>
      <c r="Q76" s="11">
        <f t="shared" ca="1" si="42"/>
        <v>0</v>
      </c>
      <c r="R76" s="32">
        <f t="shared" ca="1" si="43"/>
        <v>0.36569570209777974</v>
      </c>
      <c r="S76" s="32">
        <v>0.1476993704526916</v>
      </c>
      <c r="T76" s="32">
        <f t="shared" ca="1" si="31"/>
        <v>7.1128514624497043E-3</v>
      </c>
      <c r="U76" s="32">
        <f t="shared" si="32"/>
        <v>0.14084507042253522</v>
      </c>
      <c r="V76" s="32">
        <f t="shared" ca="1" si="44"/>
        <v>0</v>
      </c>
      <c r="W76" s="8">
        <f t="shared" ca="1" si="33"/>
        <v>5183749.1788976835</v>
      </c>
      <c r="X76" s="8">
        <f t="shared" ca="1" si="47"/>
        <v>79321689.429486737</v>
      </c>
      <c r="Y76" s="22">
        <f t="shared" ca="1" si="34"/>
        <v>0.98300208983747173</v>
      </c>
      <c r="Z76" s="8">
        <f t="shared" ca="1" si="45"/>
        <v>53346385.968372785</v>
      </c>
      <c r="AA76" s="12">
        <f t="shared" ca="1" si="46"/>
        <v>1.1347541797997878</v>
      </c>
      <c r="AB76" s="158">
        <f t="shared" si="48"/>
        <v>572000</v>
      </c>
      <c r="AC76" s="160">
        <f t="shared" si="49"/>
        <v>2.7840000000000087E-2</v>
      </c>
      <c r="AD76" s="162">
        <f t="shared" ca="1" si="50"/>
        <v>1.1164013476481562</v>
      </c>
      <c r="AE76" s="162">
        <f t="shared" ca="1" si="51"/>
        <v>1.1160944267763702</v>
      </c>
      <c r="AF76" s="85">
        <v>0.23950586787234676</v>
      </c>
      <c r="AG76" s="85">
        <v>0.11106300814986425</v>
      </c>
      <c r="AH76" s="85">
        <v>0.30780234491385172</v>
      </c>
      <c r="AL76" s="149">
        <f t="shared" si="52"/>
        <v>43983</v>
      </c>
      <c r="AM76" s="23">
        <f t="shared" si="53"/>
        <v>0</v>
      </c>
    </row>
    <row r="77" spans="1:39">
      <c r="A77" s="7">
        <f t="shared" si="35"/>
        <v>43984</v>
      </c>
      <c r="B77" s="8">
        <f t="shared" ca="1" si="36"/>
        <v>18554528.884642139</v>
      </c>
      <c r="C77" s="144">
        <f t="shared" si="27"/>
        <v>0</v>
      </c>
      <c r="D77" s="136"/>
      <c r="E77" s="136"/>
      <c r="F77" s="78">
        <f ca="1">IF(AD76&gt;1,0,IF(AE76&gt;=1,U$2,T$2))</f>
        <v>0</v>
      </c>
      <c r="G77" s="29">
        <f t="shared" ca="1" si="28"/>
        <v>7382459.9509116039</v>
      </c>
      <c r="H77" s="8">
        <f t="shared" ca="1" si="37"/>
        <v>52415465.651472382</v>
      </c>
      <c r="I77" s="8">
        <f t="shared" ca="1" si="38"/>
        <v>131737155.08095913</v>
      </c>
      <c r="J77" s="8">
        <f t="shared" ca="1" si="39"/>
        <v>598989.98056299821</v>
      </c>
      <c r="K77" s="12">
        <f t="shared" ca="1" si="40"/>
        <v>1.1154657301949975</v>
      </c>
      <c r="L77" s="48"/>
      <c r="M77" s="38">
        <f ca="1">IF(AND(I$2&gt;0,R70&lt;F70-0.02),0,IF(AND(N77&gt;=L$7,I$2&gt;0),0,IF(OR(AND(N77&gt;=C$1,N77&lt;D$1),N77&gt;=E$1),0,1)))</f>
        <v>1</v>
      </c>
      <c r="N77" s="193">
        <f t="shared" si="41"/>
        <v>43984</v>
      </c>
      <c r="O77" s="11">
        <f t="shared" ca="1" si="29"/>
        <v>1.756495401079455E-2</v>
      </c>
      <c r="P77" s="11" t="str">
        <f t="shared" si="30"/>
        <v/>
      </c>
      <c r="Q77" s="11">
        <f t="shared" ca="1" si="42"/>
        <v>0</v>
      </c>
      <c r="R77" s="32">
        <f t="shared" ca="1" si="43"/>
        <v>0.3583005431672816</v>
      </c>
      <c r="S77" s="32">
        <v>0.12781584225941264</v>
      </c>
      <c r="T77" s="32">
        <f t="shared" ca="1" si="31"/>
        <v>6.9887287535296506E-3</v>
      </c>
      <c r="U77" s="32">
        <f t="shared" si="32"/>
        <v>0.14084507042253522</v>
      </c>
      <c r="V77" s="32">
        <f t="shared" ca="1" si="44"/>
        <v>0</v>
      </c>
      <c r="W77" s="8">
        <f t="shared" ca="1" si="33"/>
        <v>3202195.5410641348</v>
      </c>
      <c r="X77" s="8">
        <f t="shared" ca="1" si="47"/>
        <v>82523884.970550865</v>
      </c>
      <c r="Y77" s="22">
        <f t="shared" ca="1" si="34"/>
        <v>0.9824350459892055</v>
      </c>
      <c r="Z77" s="8">
        <f t="shared" ca="1" si="45"/>
        <v>52415465.651472382</v>
      </c>
      <c r="AA77" s="12">
        <f t="shared" ca="1" si="46"/>
        <v>1.1347541797997878</v>
      </c>
      <c r="AB77" s="158">
        <f t="shared" si="48"/>
        <v>573000</v>
      </c>
      <c r="AC77" s="160">
        <f t="shared" si="49"/>
        <v>2.7810000000000088E-2</v>
      </c>
      <c r="AD77" s="162">
        <f t="shared" ca="1" si="50"/>
        <v>1.1157800784856837</v>
      </c>
      <c r="AE77" s="162">
        <f t="shared" ca="1" si="51"/>
        <v>1.1154657301949975</v>
      </c>
      <c r="AF77" s="85">
        <v>0.2216346502275498</v>
      </c>
      <c r="AG77" s="85">
        <v>0.10452439979539796</v>
      </c>
      <c r="AH77" s="85">
        <v>0.29664476214553054</v>
      </c>
      <c r="AL77" s="149">
        <f t="shared" si="52"/>
        <v>43984</v>
      </c>
      <c r="AM77" s="23">
        <f t="shared" si="53"/>
        <v>0</v>
      </c>
    </row>
    <row r="78" spans="1:39">
      <c r="A78" s="7">
        <f t="shared" si="35"/>
        <v>43985</v>
      </c>
      <c r="B78" s="8">
        <f t="shared" ca="1" si="36"/>
        <v>19142734.676054921</v>
      </c>
      <c r="C78" s="144">
        <f t="shared" si="27"/>
        <v>0</v>
      </c>
      <c r="D78" s="136"/>
      <c r="E78" s="136"/>
      <c r="F78" s="78">
        <f ca="1">IF(AD77&gt;1,S$2,T$2)</f>
        <v>0.22</v>
      </c>
      <c r="G78" s="29">
        <f t="shared" ca="1" si="28"/>
        <v>7519652.2858364778</v>
      </c>
      <c r="H78" s="8">
        <f t="shared" ca="1" si="37"/>
        <v>53389531.22943899</v>
      </c>
      <c r="I78" s="8">
        <f t="shared" ca="1" si="38"/>
        <v>135913416.19998989</v>
      </c>
      <c r="J78" s="8">
        <f t="shared" ca="1" si="39"/>
        <v>588205.79141278123</v>
      </c>
      <c r="K78" s="12">
        <f t="shared" ca="1" si="40"/>
        <v>1.1148222748180476</v>
      </c>
      <c r="L78" s="48"/>
      <c r="M78" s="38">
        <f ca="1">IF(AND(I$2&gt;0,R71&lt;F71-0.04),0,IF(AND(N78&gt;=L$8,I$2&gt;0),0,IF(OR(AND(N78&gt;=C$1,N78&lt;D$1),N78&gt;=E$1),0,1)))</f>
        <v>1</v>
      </c>
      <c r="N78" s="193">
        <f t="shared" si="41"/>
        <v>43985</v>
      </c>
      <c r="O78" s="11">
        <f t="shared" ca="1" si="29"/>
        <v>1.8121788826665319E-2</v>
      </c>
      <c r="P78" s="11" t="str">
        <f t="shared" si="30"/>
        <v/>
      </c>
      <c r="Q78" s="11">
        <f t="shared" ca="1" si="42"/>
        <v>0</v>
      </c>
      <c r="R78" s="32">
        <f t="shared" ca="1" si="43"/>
        <v>0.36393020993125091</v>
      </c>
      <c r="S78" s="32">
        <v>0.11003178401144287</v>
      </c>
      <c r="T78" s="32">
        <f t="shared" ca="1" si="31"/>
        <v>7.1186041639251987E-3</v>
      </c>
      <c r="U78" s="32">
        <f t="shared" si="32"/>
        <v>0.14084507042253522</v>
      </c>
      <c r="V78" s="32">
        <f t="shared" ca="1" si="44"/>
        <v>0</v>
      </c>
      <c r="W78" s="8">
        <f t="shared" ca="1" si="33"/>
        <v>3317808.4536690568</v>
      </c>
      <c r="X78" s="8">
        <f t="shared" ca="1" si="47"/>
        <v>85841693.424219921</v>
      </c>
      <c r="Y78" s="22">
        <f t="shared" ca="1" si="34"/>
        <v>0.98187821117333463</v>
      </c>
      <c r="Z78" s="8">
        <f t="shared" ca="1" si="45"/>
        <v>53389531.22943899</v>
      </c>
      <c r="AA78" s="12">
        <f t="shared" ca="1" si="46"/>
        <v>1.1347541797997878</v>
      </c>
      <c r="AB78" s="158">
        <f t="shared" si="48"/>
        <v>574000</v>
      </c>
      <c r="AC78" s="160">
        <f t="shared" si="49"/>
        <v>2.7780000000000089E-2</v>
      </c>
      <c r="AD78" s="162">
        <f t="shared" ca="1" si="50"/>
        <v>1.1151440025065225</v>
      </c>
      <c r="AE78" s="162">
        <f t="shared" ca="1" si="51"/>
        <v>1.1148222748180476</v>
      </c>
      <c r="AF78" s="85">
        <v>0.20392512299911889</v>
      </c>
      <c r="AG78" s="85">
        <v>9.8248039871058124E-2</v>
      </c>
      <c r="AH78" s="85">
        <v>0.28417757699003399</v>
      </c>
      <c r="AL78" s="149">
        <f t="shared" si="52"/>
        <v>43985</v>
      </c>
      <c r="AM78" s="23">
        <f t="shared" si="53"/>
        <v>0</v>
      </c>
    </row>
    <row r="79" spans="1:39">
      <c r="A79" s="7">
        <f t="shared" si="35"/>
        <v>43986</v>
      </c>
      <c r="B79" s="8">
        <f t="shared" ca="1" si="36"/>
        <v>19741525.809421845</v>
      </c>
      <c r="C79" s="144">
        <f t="shared" si="27"/>
        <v>0</v>
      </c>
      <c r="D79" s="136"/>
      <c r="E79" s="136"/>
      <c r="F79" s="78">
        <f ca="1">IF(AD78&gt;1,0,IF(AE78&gt;=1,U$2,T$2))</f>
        <v>0</v>
      </c>
      <c r="G79" s="29">
        <f t="shared" ca="1" si="28"/>
        <v>7651146.4538979018</v>
      </c>
      <c r="H79" s="8">
        <f t="shared" ca="1" si="37"/>
        <v>54323139.822675101</v>
      </c>
      <c r="I79" s="8">
        <f t="shared" ca="1" si="38"/>
        <v>140164833.24689505</v>
      </c>
      <c r="J79" s="8">
        <f t="shared" ca="1" si="39"/>
        <v>598791.13336692529</v>
      </c>
      <c r="K79" s="12">
        <f t="shared" ca="1" si="40"/>
        <v>1.1141904041832802</v>
      </c>
      <c r="L79" s="48"/>
      <c r="M79" s="38">
        <f ca="1">IF(AND(I$2&gt;0,R72&lt;F72-0.06),0,IF(AND(N79&gt;=L$9,I$2&gt;0),0,IF(OR(AND(N79&gt;=C$1,N79&lt;D$1),N79&gt;=E$1),0,1)))</f>
        <v>1</v>
      </c>
      <c r="N79" s="193">
        <f t="shared" si="41"/>
        <v>43986</v>
      </c>
      <c r="O79" s="11">
        <f t="shared" ca="1" si="29"/>
        <v>1.868864443291934E-2</v>
      </c>
      <c r="P79" s="11" t="str">
        <f t="shared" si="30"/>
        <v/>
      </c>
      <c r="Q79" s="11">
        <f t="shared" ca="1" si="42"/>
        <v>0</v>
      </c>
      <c r="R79" s="32">
        <f t="shared" ca="1" si="43"/>
        <v>0.36925098103594345</v>
      </c>
      <c r="S79" s="32">
        <v>9.4290697166402468E-2</v>
      </c>
      <c r="T79" s="32">
        <f t="shared" ca="1" si="31"/>
        <v>7.2430853096900139E-3</v>
      </c>
      <c r="U79" s="32">
        <f t="shared" si="32"/>
        <v>0.14084507042253522</v>
      </c>
      <c r="V79" s="32">
        <f t="shared" ca="1" si="44"/>
        <v>0</v>
      </c>
      <c r="W79" s="8">
        <f t="shared" ca="1" si="33"/>
        <v>3333140.2284453539</v>
      </c>
      <c r="X79" s="8">
        <f t="shared" ca="1" si="47"/>
        <v>89174833.652665272</v>
      </c>
      <c r="Y79" s="22">
        <f t="shared" ca="1" si="34"/>
        <v>0.98131135556708071</v>
      </c>
      <c r="Z79" s="8">
        <f t="shared" ca="1" si="45"/>
        <v>54323139.822675101</v>
      </c>
      <c r="AA79" s="12">
        <f t="shared" ca="1" si="46"/>
        <v>1.1347541797997878</v>
      </c>
      <c r="AB79" s="158">
        <f t="shared" si="48"/>
        <v>575000</v>
      </c>
      <c r="AC79" s="160">
        <f t="shared" si="49"/>
        <v>2.7750000000000091E-2</v>
      </c>
      <c r="AD79" s="162">
        <f t="shared" ca="1" si="50"/>
        <v>1.114506339500664</v>
      </c>
      <c r="AE79" s="162">
        <f t="shared" ca="1" si="51"/>
        <v>1.1141904041832802</v>
      </c>
      <c r="AF79" s="85">
        <v>0.18661285316290718</v>
      </c>
      <c r="AG79" s="85">
        <v>9.2248617312654713E-2</v>
      </c>
      <c r="AH79" s="85">
        <v>0.27062648251530863</v>
      </c>
      <c r="AL79" s="149">
        <f t="shared" si="52"/>
        <v>43986</v>
      </c>
      <c r="AM79" s="23">
        <f t="shared" si="53"/>
        <v>0</v>
      </c>
    </row>
    <row r="80" spans="1:39">
      <c r="A80" s="7">
        <f t="shared" si="35"/>
        <v>43987</v>
      </c>
      <c r="B80" s="8">
        <f t="shared" ca="1" si="36"/>
        <v>20350442.5208457</v>
      </c>
      <c r="C80" s="144">
        <f t="shared" si="27"/>
        <v>0</v>
      </c>
      <c r="D80" s="136"/>
      <c r="E80" s="136"/>
      <c r="F80" s="78">
        <f ca="1">IF(AD79&gt;1,S$2,T$2)</f>
        <v>0.22</v>
      </c>
      <c r="G80" s="29">
        <f t="shared" ca="1" si="28"/>
        <v>7790606.7951181866</v>
      </c>
      <c r="H80" s="8">
        <f t="shared" ca="1" si="37"/>
        <v>55313308.245339125</v>
      </c>
      <c r="I80" s="8">
        <f t="shared" ca="1" si="38"/>
        <v>144488141.89800441</v>
      </c>
      <c r="J80" s="8">
        <f t="shared" ca="1" si="39"/>
        <v>608916.71142385527</v>
      </c>
      <c r="K80" s="12">
        <f t="shared" ca="1" si="40"/>
        <v>1.1135471624147406</v>
      </c>
      <c r="L80" s="48"/>
      <c r="M80" s="39">
        <f ca="1">IF(AND(I$2&gt;0,R73&lt;F73-0.1),0,IF(AND(N80&gt;=L$10,I$2&gt;0),0,IF(OR(AND(N80&gt;=C$1,N80&lt;D$1),N80&gt;=E$1),0,1)))</f>
        <v>1</v>
      </c>
      <c r="N80" s="193">
        <f t="shared" si="41"/>
        <v>43987</v>
      </c>
      <c r="O80" s="11">
        <f t="shared" ca="1" si="29"/>
        <v>1.9265085586400589E-2</v>
      </c>
      <c r="P80" s="11" t="str">
        <f t="shared" si="30"/>
        <v/>
      </c>
      <c r="Q80" s="11">
        <f t="shared" ca="1" si="42"/>
        <v>0</v>
      </c>
      <c r="R80" s="32">
        <f t="shared" ca="1" si="43"/>
        <v>0.37492295201506398</v>
      </c>
      <c r="S80" s="32">
        <v>8.0483896047918488E-2</v>
      </c>
      <c r="T80" s="32">
        <f t="shared" ca="1" si="31"/>
        <v>7.3751077660452165E-3</v>
      </c>
      <c r="U80" s="32">
        <f t="shared" si="32"/>
        <v>0.14084507042253522</v>
      </c>
      <c r="V80" s="32">
        <f t="shared" ca="1" si="44"/>
        <v>0</v>
      </c>
      <c r="W80" s="8">
        <f t="shared" ca="1" si="33"/>
        <v>3443362.417262461</v>
      </c>
      <c r="X80" s="8">
        <f t="shared" ca="1" si="47"/>
        <v>92618196.069927737</v>
      </c>
      <c r="Y80" s="22">
        <f t="shared" ca="1" si="34"/>
        <v>0.98073491441359939</v>
      </c>
      <c r="Z80" s="8">
        <f t="shared" ca="1" si="45"/>
        <v>55313308.245339125</v>
      </c>
      <c r="AA80" s="12">
        <f t="shared" ca="1" si="46"/>
        <v>1.1347541797997878</v>
      </c>
      <c r="AB80" s="158">
        <f t="shared" si="48"/>
        <v>576000</v>
      </c>
      <c r="AC80" s="160">
        <f t="shared" si="49"/>
        <v>2.7720000000000092E-2</v>
      </c>
      <c r="AD80" s="162">
        <f t="shared" ca="1" si="50"/>
        <v>1.1138687832990104</v>
      </c>
      <c r="AE80" s="162">
        <f t="shared" ca="1" si="51"/>
        <v>1.1135471624147406</v>
      </c>
      <c r="AF80" s="85">
        <v>0.16989759707474719</v>
      </c>
      <c r="AG80" s="85">
        <v>8.653622859314565E-2</v>
      </c>
      <c r="AH80" s="85">
        <v>0.25622943593978348</v>
      </c>
      <c r="AL80" s="149">
        <f t="shared" si="52"/>
        <v>43987</v>
      </c>
      <c r="AM80" s="23">
        <f t="shared" si="53"/>
        <v>0</v>
      </c>
    </row>
    <row r="81" spans="1:39">
      <c r="A81" s="7">
        <f t="shared" si="35"/>
        <v>43988</v>
      </c>
      <c r="B81" s="8">
        <f t="shared" ca="1" si="36"/>
        <v>20970100.241573762</v>
      </c>
      <c r="C81" s="144">
        <f t="shared" si="27"/>
        <v>0</v>
      </c>
      <c r="D81" s="136"/>
      <c r="E81" s="136"/>
      <c r="F81" s="78">
        <f ca="1">IF(AD80&gt;1,0,IF(AE80&gt;=1,U$2,T$2))</f>
        <v>0</v>
      </c>
      <c r="G81" s="29">
        <f t="shared" ca="1" si="28"/>
        <v>7925283.8936966052</v>
      </c>
      <c r="H81" s="8">
        <f t="shared" ca="1" si="37"/>
        <v>56269515.645245895</v>
      </c>
      <c r="I81" s="8">
        <f t="shared" ca="1" si="38"/>
        <v>148887711.71517363</v>
      </c>
      <c r="J81" s="8">
        <f t="shared" ca="1" si="39"/>
        <v>619657.72072806093</v>
      </c>
      <c r="K81" s="12">
        <f t="shared" ca="1" si="40"/>
        <v>1.112893043406419</v>
      </c>
      <c r="L81" s="48"/>
      <c r="M81" s="47">
        <f ca="1">IF(AND(I$2&gt;0,R74&lt;F74-0.12),0,IF(AND(N81&gt;=L$4,I$2&gt;0),0,IF(OR(AND(N81&gt;=C$1,N81&lt;D$1),N81&gt;=E$1),0,1)))</f>
        <v>1</v>
      </c>
      <c r="N81" s="198">
        <f t="shared" si="41"/>
        <v>43988</v>
      </c>
      <c r="O81" s="11">
        <f t="shared" ca="1" si="29"/>
        <v>1.9851694895356483E-2</v>
      </c>
      <c r="P81" s="11" t="str">
        <f t="shared" si="30"/>
        <v/>
      </c>
      <c r="Q81" s="11">
        <f t="shared" ca="1" si="42"/>
        <v>0</v>
      </c>
      <c r="R81" s="32">
        <f t="shared" ca="1" si="43"/>
        <v>0.38033121493320576</v>
      </c>
      <c r="S81" s="32">
        <v>6.8468183097879373E-2</v>
      </c>
      <c r="T81" s="32">
        <f t="shared" ca="1" si="31"/>
        <v>7.5026020860327856E-3</v>
      </c>
      <c r="U81" s="32">
        <f t="shared" si="32"/>
        <v>0.14084507042253522</v>
      </c>
      <c r="V81" s="32">
        <f t="shared" ca="1" si="44"/>
        <v>0</v>
      </c>
      <c r="W81" s="8">
        <f t="shared" ca="1" si="33"/>
        <v>3555729.5728876172</v>
      </c>
      <c r="X81" s="8">
        <f t="shared" ca="1" si="47"/>
        <v>96173925.642815351</v>
      </c>
      <c r="Y81" s="22">
        <f t="shared" ca="1" si="34"/>
        <v>0.98014830510464357</v>
      </c>
      <c r="Z81" s="8">
        <f t="shared" ca="1" si="45"/>
        <v>56269515.645245895</v>
      </c>
      <c r="AA81" s="12">
        <f t="shared" ca="1" si="46"/>
        <v>1.1347541797997878</v>
      </c>
      <c r="AB81" s="158">
        <f t="shared" si="48"/>
        <v>577000</v>
      </c>
      <c r="AC81" s="160">
        <f t="shared" si="49"/>
        <v>2.7690000000000093E-2</v>
      </c>
      <c r="AD81" s="162">
        <f t="shared" ca="1" si="50"/>
        <v>1.1132201029105797</v>
      </c>
      <c r="AE81" s="162">
        <f t="shared" ca="1" si="51"/>
        <v>1.112893043406419</v>
      </c>
      <c r="AF81" s="85">
        <v>0.15394060422404232</v>
      </c>
      <c r="AG81" s="85">
        <v>8.1116809234210191E-2</v>
      </c>
      <c r="AH81" s="85">
        <v>0.24122872560657904</v>
      </c>
      <c r="AL81" s="149">
        <f t="shared" si="52"/>
        <v>43988</v>
      </c>
      <c r="AM81" s="23">
        <f t="shared" si="53"/>
        <v>0</v>
      </c>
    </row>
    <row r="82" spans="1:39">
      <c r="A82" s="7">
        <f t="shared" si="35"/>
        <v>43989</v>
      </c>
      <c r="B82" s="8">
        <f t="shared" ca="1" si="36"/>
        <v>21600099.763882041</v>
      </c>
      <c r="C82" s="144">
        <f t="shared" si="27"/>
        <v>0</v>
      </c>
      <c r="D82" s="136"/>
      <c r="E82" s="136"/>
      <c r="F82" s="78">
        <f ca="1">IF(AD81&gt;1,0,IF(AE81&gt;=1,U$2,T$2))</f>
        <v>0</v>
      </c>
      <c r="G82" s="29">
        <f t="shared" ca="1" si="28"/>
        <v>8054476.433908036</v>
      </c>
      <c r="H82" s="8">
        <f t="shared" ca="1" si="37"/>
        <v>57186782.680747055</v>
      </c>
      <c r="I82" s="8">
        <f t="shared" ca="1" si="38"/>
        <v>153360708.32356241</v>
      </c>
      <c r="J82" s="8">
        <f t="shared" ca="1" si="39"/>
        <v>629999.5223082779</v>
      </c>
      <c r="K82" s="12">
        <f t="shared" ca="1" si="40"/>
        <v>1.112227386041172</v>
      </c>
      <c r="L82" s="48"/>
      <c r="M82" s="46">
        <f ca="1">IF(AND(I$2&gt;0,R75&lt;F75-0.12),0,IF(AND(N82&gt;=L$5,I$2&gt;0),0,IF(OR(AND(N82&gt;=C$1,N82&lt;D$1),N82&gt;=E$1),0,1)))</f>
        <v>1</v>
      </c>
      <c r="N82" s="199">
        <f t="shared" si="41"/>
        <v>43989</v>
      </c>
      <c r="O82" s="11">
        <f t="shared" ca="1" si="29"/>
        <v>2.0448094443141655E-2</v>
      </c>
      <c r="P82" s="11" t="str">
        <f t="shared" si="30"/>
        <v/>
      </c>
      <c r="Q82" s="11">
        <f t="shared" ca="1" si="42"/>
        <v>0</v>
      </c>
      <c r="R82" s="32">
        <f t="shared" ca="1" si="43"/>
        <v>0.38544432207940665</v>
      </c>
      <c r="S82" s="32">
        <v>5.8081095910131067E-2</v>
      </c>
      <c r="T82" s="32">
        <f t="shared" ca="1" si="31"/>
        <v>7.6249043574329409E-3</v>
      </c>
      <c r="U82" s="32">
        <f t="shared" si="32"/>
        <v>0.14084507042253522</v>
      </c>
      <c r="V82" s="32">
        <f t="shared" ca="1" si="44"/>
        <v>0</v>
      </c>
      <c r="W82" s="8">
        <f t="shared" ca="1" si="33"/>
        <v>3674231.0567001053</v>
      </c>
      <c r="X82" s="8">
        <f t="shared" ca="1" si="47"/>
        <v>99848156.699515462</v>
      </c>
      <c r="Y82" s="22">
        <f t="shared" ca="1" si="34"/>
        <v>0.97955190555685834</v>
      </c>
      <c r="Z82" s="8">
        <f t="shared" ca="1" si="45"/>
        <v>57186782.680747055</v>
      </c>
      <c r="AA82" s="12">
        <f t="shared" ca="1" si="46"/>
        <v>1.1347541797997878</v>
      </c>
      <c r="AB82" s="158">
        <f t="shared" si="48"/>
        <v>578000</v>
      </c>
      <c r="AC82" s="160">
        <f t="shared" si="49"/>
        <v>2.7660000000000094E-2</v>
      </c>
      <c r="AD82" s="162">
        <f t="shared" ca="1" si="50"/>
        <v>1.1125602147237954</v>
      </c>
      <c r="AE82" s="162">
        <f t="shared" ca="1" si="51"/>
        <v>1.112227386041172</v>
      </c>
      <c r="AF82" s="85">
        <v>0.13886416892866696</v>
      </c>
      <c r="AG82" s="85">
        <v>7.5992601529518658E-2</v>
      </c>
      <c r="AH82" s="85">
        <v>0.22586317097165495</v>
      </c>
      <c r="AL82" s="149">
        <f t="shared" si="52"/>
        <v>43989</v>
      </c>
      <c r="AM82" s="23">
        <f t="shared" si="53"/>
        <v>0</v>
      </c>
    </row>
    <row r="83" spans="1:39">
      <c r="A83" s="7">
        <f t="shared" si="35"/>
        <v>43990</v>
      </c>
      <c r="B83" s="8">
        <f t="shared" ca="1" si="36"/>
        <v>22239986.140311737</v>
      </c>
      <c r="C83" s="144">
        <f t="shared" si="27"/>
        <v>0</v>
      </c>
      <c r="D83" s="136"/>
      <c r="E83" s="136"/>
      <c r="F83" s="78">
        <f ca="1">IF(AD82&gt;1,S$2,T$2)</f>
        <v>0.22</v>
      </c>
      <c r="G83" s="29">
        <f t="shared" ca="1" si="28"/>
        <v>8176865.4784081411</v>
      </c>
      <c r="H83" s="8">
        <f t="shared" ca="1" si="37"/>
        <v>58055744.896697797</v>
      </c>
      <c r="I83" s="8">
        <f t="shared" ca="1" si="38"/>
        <v>157903901.59621325</v>
      </c>
      <c r="J83" s="8">
        <f t="shared" ca="1" si="39"/>
        <v>639886.37642969692</v>
      </c>
      <c r="K83" s="12">
        <f t="shared" ca="1" si="40"/>
        <v>1.1115506191614919</v>
      </c>
      <c r="L83" s="48"/>
      <c r="M83" s="38">
        <f ca="1">IF(AND(I$2&gt;0,R76&lt;F76),0,IF(AND(N83&gt;=L$6,I$2&gt;0),0,IF(OR(AND(N83&gt;=C$1,N83&lt;D$1),N83&gt;=E$1),0,1)))</f>
        <v>1</v>
      </c>
      <c r="N83" s="193">
        <f t="shared" si="41"/>
        <v>43990</v>
      </c>
      <c r="O83" s="11">
        <f t="shared" ca="1" si="29"/>
        <v>2.1053853546161766E-2</v>
      </c>
      <c r="P83" s="11" t="str">
        <f t="shared" si="30"/>
        <v/>
      </c>
      <c r="Q83" s="11">
        <f t="shared" ca="1" si="42"/>
        <v>0</v>
      </c>
      <c r="R83" s="32">
        <f t="shared" ca="1" si="43"/>
        <v>0.39020171531678366</v>
      </c>
      <c r="S83" s="32">
        <v>4.9153060056155877E-2</v>
      </c>
      <c r="T83" s="32">
        <f t="shared" ca="1" si="31"/>
        <v>7.7407659862263733E-3</v>
      </c>
      <c r="U83" s="32">
        <f t="shared" si="32"/>
        <v>0.14084507042253522</v>
      </c>
      <c r="V83" s="32">
        <f t="shared" ca="1" si="44"/>
        <v>0</v>
      </c>
      <c r="W83" s="8">
        <f t="shared" ca="1" si="33"/>
        <v>3795367.3733210019</v>
      </c>
      <c r="X83" s="8">
        <f t="shared" ca="1" si="47"/>
        <v>103643524.07283646</v>
      </c>
      <c r="Y83" s="22">
        <f t="shared" ca="1" si="34"/>
        <v>0.97894614645383826</v>
      </c>
      <c r="Z83" s="8">
        <f t="shared" ca="1" si="45"/>
        <v>58055744.896697797</v>
      </c>
      <c r="AA83" s="12">
        <f t="shared" ca="1" si="46"/>
        <v>1.1347541797997878</v>
      </c>
      <c r="AB83" s="158">
        <f t="shared" si="48"/>
        <v>579000</v>
      </c>
      <c r="AC83" s="160">
        <f t="shared" si="49"/>
        <v>2.7630000000000095E-2</v>
      </c>
      <c r="AD83" s="162">
        <f t="shared" ca="1" si="50"/>
        <v>1.1118890026013319</v>
      </c>
      <c r="AE83" s="162">
        <f t="shared" ca="1" si="51"/>
        <v>1.1115506191614919</v>
      </c>
      <c r="AF83" s="85">
        <v>0.12475315044684372</v>
      </c>
      <c r="AG83" s="85">
        <v>7.1162630136990659E-2</v>
      </c>
      <c r="AH83" s="85">
        <v>0.21036086718699784</v>
      </c>
      <c r="AL83" s="149">
        <f t="shared" si="52"/>
        <v>43990</v>
      </c>
      <c r="AM83" s="23">
        <f t="shared" si="53"/>
        <v>0</v>
      </c>
    </row>
    <row r="84" spans="1:39">
      <c r="A84" s="7">
        <f t="shared" si="35"/>
        <v>43991</v>
      </c>
      <c r="B84" s="8">
        <f t="shared" ca="1" si="36"/>
        <v>22889200.417834938</v>
      </c>
      <c r="C84" s="144">
        <f t="shared" si="27"/>
        <v>0</v>
      </c>
      <c r="D84" s="136"/>
      <c r="E84" s="136"/>
      <c r="F84" s="78">
        <f ca="1">IF(AD83&gt;1,0,IF(AE83&gt;=1,U$2,T$2))</f>
        <v>0</v>
      </c>
      <c r="G84" s="29">
        <f t="shared" ca="1" si="28"/>
        <v>8291520.9709565509</v>
      </c>
      <c r="H84" s="8">
        <f t="shared" ca="1" si="37"/>
        <v>58869798.893791512</v>
      </c>
      <c r="I84" s="8">
        <f t="shared" ca="1" si="38"/>
        <v>162513322.96662796</v>
      </c>
      <c r="J84" s="8">
        <f t="shared" ca="1" si="39"/>
        <v>649214.27752319979</v>
      </c>
      <c r="K84" s="12">
        <f t="shared" ca="1" si="40"/>
        <v>1.1108632314873881</v>
      </c>
      <c r="L84" s="48"/>
      <c r="M84" s="38">
        <f ca="1">IF(AND(I$2&gt;0,R77&lt;F77-0.02),0,IF(AND(N84&gt;=L$7,I$2&gt;0),0,IF(OR(AND(N84&gt;=C$1,N84&lt;D$1),N84&gt;=E$1),0,1)))</f>
        <v>1</v>
      </c>
      <c r="N84" s="193">
        <f t="shared" si="41"/>
        <v>43991</v>
      </c>
      <c r="O84" s="11">
        <f t="shared" ca="1" si="29"/>
        <v>2.166844306221706E-2</v>
      </c>
      <c r="P84" s="11" t="str">
        <f t="shared" si="30"/>
        <v/>
      </c>
      <c r="Q84" s="11">
        <f t="shared" ca="1" si="42"/>
        <v>0</v>
      </c>
      <c r="R84" s="32">
        <f t="shared" ca="1" si="43"/>
        <v>0.39456203241103727</v>
      </c>
      <c r="S84" s="32">
        <v>4.1516359035597521E-2</v>
      </c>
      <c r="T84" s="32">
        <f t="shared" ca="1" si="31"/>
        <v>7.8493065191722021E-3</v>
      </c>
      <c r="U84" s="32">
        <f t="shared" si="32"/>
        <v>0.14084507042253522</v>
      </c>
      <c r="V84" s="32">
        <f t="shared" ca="1" si="44"/>
        <v>0</v>
      </c>
      <c r="W84" s="8">
        <f t="shared" ca="1" si="33"/>
        <v>3790482.2544006393</v>
      </c>
      <c r="X84" s="8">
        <f t="shared" ca="1" si="47"/>
        <v>107434006.3272371</v>
      </c>
      <c r="Y84" s="22">
        <f t="shared" ca="1" si="34"/>
        <v>0.97833155693778295</v>
      </c>
      <c r="Z84" s="8">
        <f t="shared" ca="1" si="45"/>
        <v>58869798.893791512</v>
      </c>
      <c r="AA84" s="12">
        <f t="shared" ca="1" si="46"/>
        <v>1.1347541797997878</v>
      </c>
      <c r="AB84" s="158">
        <f t="shared" si="48"/>
        <v>580000</v>
      </c>
      <c r="AC84" s="160">
        <f t="shared" si="49"/>
        <v>2.7600000000000097E-2</v>
      </c>
      <c r="AD84" s="162">
        <f t="shared" ca="1" si="50"/>
        <v>1.1112069253244399</v>
      </c>
      <c r="AE84" s="162">
        <f t="shared" ca="1" si="51"/>
        <v>1.1108632314873881</v>
      </c>
      <c r="AF84" s="85">
        <v>0.11165805733828586</v>
      </c>
      <c r="AG84" s="85">
        <v>6.6623163158005261E-2</v>
      </c>
      <c r="AH84" s="85">
        <v>0.1949328649155167</v>
      </c>
      <c r="AL84" s="149">
        <f t="shared" si="52"/>
        <v>43991</v>
      </c>
      <c r="AM84" s="23">
        <f t="shared" si="53"/>
        <v>0</v>
      </c>
    </row>
    <row r="85" spans="1:39">
      <c r="A85" s="7">
        <f t="shared" si="35"/>
        <v>43992</v>
      </c>
      <c r="B85" s="8">
        <f t="shared" ca="1" si="36"/>
        <v>23547110.830673669</v>
      </c>
      <c r="C85" s="144">
        <f t="shared" si="27"/>
        <v>0</v>
      </c>
      <c r="D85" s="136"/>
      <c r="E85" s="136"/>
      <c r="F85" s="78">
        <f ca="1">IF(AD84&gt;1,S$2,T$2)</f>
        <v>0.22</v>
      </c>
      <c r="G85" s="29">
        <f t="shared" ca="1" si="28"/>
        <v>8415560.6437388547</v>
      </c>
      <c r="H85" s="8">
        <f t="shared" ca="1" si="37"/>
        <v>59750480.570545867</v>
      </c>
      <c r="I85" s="8">
        <f t="shared" ca="1" si="38"/>
        <v>167184486.89778295</v>
      </c>
      <c r="J85" s="8">
        <f t="shared" ca="1" si="39"/>
        <v>657910.41283873143</v>
      </c>
      <c r="K85" s="12">
        <f t="shared" ca="1" si="40"/>
        <v>1.1101658234651832</v>
      </c>
      <c r="L85" s="48"/>
      <c r="M85" s="38">
        <f ca="1">IF(AND(I$2&gt;0,R78&lt;F78-0.04),0,IF(AND(N85&gt;=L$8,I$2&gt;0),0,IF(OR(AND(N85&gt;=C$1,N85&lt;D$1),N85&gt;=E$1),0,1)))</f>
        <v>1</v>
      </c>
      <c r="N85" s="193">
        <f t="shared" si="41"/>
        <v>43992</v>
      </c>
      <c r="O85" s="11">
        <f t="shared" ca="1" si="29"/>
        <v>2.2291264919704394E-2</v>
      </c>
      <c r="P85" s="11" t="str">
        <f t="shared" si="30"/>
        <v/>
      </c>
      <c r="Q85" s="11">
        <f t="shared" ca="1" si="42"/>
        <v>0</v>
      </c>
      <c r="R85" s="32">
        <f t="shared" ca="1" si="43"/>
        <v>0.39934080369686925</v>
      </c>
      <c r="S85" s="32">
        <v>3.5011225389547235E-2</v>
      </c>
      <c r="T85" s="32">
        <f t="shared" ca="1" si="31"/>
        <v>7.9667307427394498E-3</v>
      </c>
      <c r="U85" s="32">
        <f t="shared" si="32"/>
        <v>0.14084507042253522</v>
      </c>
      <c r="V85" s="32">
        <f t="shared" ca="1" si="44"/>
        <v>0</v>
      </c>
      <c r="W85" s="8">
        <f t="shared" ca="1" si="33"/>
        <v>3900846.0713794753</v>
      </c>
      <c r="X85" s="8">
        <f t="shared" ca="1" si="47"/>
        <v>111334852.39861658</v>
      </c>
      <c r="Y85" s="22">
        <f t="shared" ca="1" si="34"/>
        <v>0.97770873508029565</v>
      </c>
      <c r="Z85" s="8">
        <f t="shared" ca="1" si="45"/>
        <v>59750480.570545867</v>
      </c>
      <c r="AA85" s="12">
        <f t="shared" ca="1" si="46"/>
        <v>1.1347541797997878</v>
      </c>
      <c r="AB85" s="158">
        <f t="shared" si="48"/>
        <v>581000</v>
      </c>
      <c r="AC85" s="160">
        <f t="shared" si="49"/>
        <v>2.7570000000000098E-2</v>
      </c>
      <c r="AD85" s="162">
        <f t="shared" ca="1" si="50"/>
        <v>1.1105145274762855</v>
      </c>
      <c r="AE85" s="162">
        <f t="shared" ca="1" si="51"/>
        <v>1.1101658234651832</v>
      </c>
      <c r="AF85" s="85">
        <v>9.9599225249005954E-2</v>
      </c>
      <c r="AG85" s="85">
        <v>6.2368152234118818E-2</v>
      </c>
      <c r="AH85" s="85">
        <v>0.17976809999667434</v>
      </c>
      <c r="AL85" s="149">
        <f t="shared" si="52"/>
        <v>43992</v>
      </c>
      <c r="AM85" s="23">
        <f t="shared" si="53"/>
        <v>0</v>
      </c>
    </row>
    <row r="86" spans="1:39">
      <c r="A86" s="7">
        <f t="shared" si="35"/>
        <v>43993</v>
      </c>
      <c r="B86" s="8">
        <f t="shared" ca="1" si="36"/>
        <v>24214444.245814919</v>
      </c>
      <c r="C86" s="144">
        <f t="shared" si="27"/>
        <v>0</v>
      </c>
      <c r="D86" s="136"/>
      <c r="E86" s="136"/>
      <c r="F86" s="78">
        <f ca="1">IF(AD85&gt;1,0,IF(AE85&gt;=1,U$2,T$2))</f>
        <v>0</v>
      </c>
      <c r="G86" s="29">
        <f t="shared" ca="1" si="28"/>
        <v>8533479.1192491949</v>
      </c>
      <c r="H86" s="8">
        <f t="shared" ca="1" si="37"/>
        <v>60587701.746669285</v>
      </c>
      <c r="I86" s="8">
        <f t="shared" ca="1" si="38"/>
        <v>171922554.14528584</v>
      </c>
      <c r="J86" s="8">
        <f t="shared" ca="1" si="39"/>
        <v>667333.41514125245</v>
      </c>
      <c r="K86" s="12">
        <f t="shared" ca="1" si="40"/>
        <v>1.1094590737591288</v>
      </c>
      <c r="L86" s="48"/>
      <c r="M86" s="38">
        <f ca="1">IF(AND(I$2&gt;0,R79&lt;F79-0.06),0,IF(AND(N86&gt;=L$9,I$2&gt;0),0,IF(OR(AND(N86&gt;=C$1,N86&lt;D$1),N86&gt;=E$1),0,1)))</f>
        <v>1</v>
      </c>
      <c r="N86" s="193">
        <f t="shared" si="41"/>
        <v>43993</v>
      </c>
      <c r="O86" s="11">
        <f t="shared" ca="1" si="29"/>
        <v>2.2923007219371447E-2</v>
      </c>
      <c r="P86" s="11" t="str">
        <f t="shared" si="30"/>
        <v/>
      </c>
      <c r="Q86" s="11">
        <f t="shared" ca="1" si="42"/>
        <v>0</v>
      </c>
      <c r="R86" s="32">
        <f t="shared" ca="1" si="43"/>
        <v>0.40380071296241182</v>
      </c>
      <c r="S86" s="32">
        <v>2.9489562798026499E-2</v>
      </c>
      <c r="T86" s="32">
        <f t="shared" ca="1" si="31"/>
        <v>8.0783602328892389E-3</v>
      </c>
      <c r="U86" s="32">
        <f t="shared" si="32"/>
        <v>0.14084507042253522</v>
      </c>
      <c r="V86" s="32">
        <f t="shared" ca="1" si="44"/>
        <v>0</v>
      </c>
      <c r="W86" s="8">
        <f t="shared" ca="1" si="33"/>
        <v>3868998.9551218352</v>
      </c>
      <c r="X86" s="8">
        <f t="shared" ca="1" si="47"/>
        <v>115203851.35373841</v>
      </c>
      <c r="Y86" s="22">
        <f t="shared" ca="1" si="34"/>
        <v>0.97707699278062854</v>
      </c>
      <c r="Z86" s="8">
        <f t="shared" ca="1" si="45"/>
        <v>60587701.746669285</v>
      </c>
      <c r="AA86" s="12">
        <f t="shared" ca="1" si="46"/>
        <v>1.1347541797997878</v>
      </c>
      <c r="AB86" s="158">
        <f t="shared" si="48"/>
        <v>582000</v>
      </c>
      <c r="AC86" s="160">
        <f t="shared" si="49"/>
        <v>2.7540000000000099E-2</v>
      </c>
      <c r="AD86" s="162">
        <f t="shared" ca="1" si="50"/>
        <v>1.1098124486121561</v>
      </c>
      <c r="AE86" s="162">
        <f t="shared" ca="1" si="51"/>
        <v>1.1094590737591288</v>
      </c>
      <c r="AF86" s="85">
        <v>8.8571607997473323E-2</v>
      </c>
      <c r="AG86" s="85">
        <v>5.8389648283977129E-2</v>
      </c>
      <c r="AH86" s="85">
        <v>0.16502977152743997</v>
      </c>
      <c r="AL86" s="149">
        <f t="shared" si="52"/>
        <v>43993</v>
      </c>
      <c r="AM86" s="23">
        <f t="shared" si="53"/>
        <v>0</v>
      </c>
    </row>
    <row r="87" spans="1:39">
      <c r="A87" s="7">
        <f t="shared" si="35"/>
        <v>43994</v>
      </c>
      <c r="B87" s="8">
        <f t="shared" ca="1" si="36"/>
        <v>24890697.520070996</v>
      </c>
      <c r="C87" s="144">
        <f t="shared" si="27"/>
        <v>0</v>
      </c>
      <c r="D87" s="136"/>
      <c r="E87" s="136"/>
      <c r="F87" s="78">
        <f ca="1">IF(AD86&gt;1,S$2,T$2)</f>
        <v>0.22</v>
      </c>
      <c r="G87" s="29">
        <f t="shared" ca="1" si="28"/>
        <v>8664802.9632064216</v>
      </c>
      <c r="H87" s="8">
        <f t="shared" ca="1" si="37"/>
        <v>61520101.038765594</v>
      </c>
      <c r="I87" s="8">
        <f t="shared" ca="1" si="38"/>
        <v>176723952.39250398</v>
      </c>
      <c r="J87" s="8">
        <f t="shared" ca="1" si="39"/>
        <v>676253.27425607713</v>
      </c>
      <c r="K87" s="12">
        <f t="shared" ca="1" si="40"/>
        <v>1.1087422015440254</v>
      </c>
      <c r="L87" s="48"/>
      <c r="M87" s="39">
        <f ca="1">IF(AND(I$2&gt;0,R80&lt;F80-0.1),0,IF(AND(N87&gt;=L$10,I$2&gt;0),0,IF(OR(AND(N87&gt;=C$1,N87&lt;D$1),N87&gt;=E$1),0,1)))</f>
        <v>1</v>
      </c>
      <c r="N87" s="193">
        <f t="shared" si="41"/>
        <v>43994</v>
      </c>
      <c r="O87" s="11">
        <f t="shared" ca="1" si="29"/>
        <v>2.3563193652333864E-2</v>
      </c>
      <c r="P87" s="11" t="str">
        <f t="shared" si="30"/>
        <v/>
      </c>
      <c r="Q87" s="11">
        <f t="shared" ca="1" si="42"/>
        <v>0</v>
      </c>
      <c r="R87" s="32">
        <f t="shared" ca="1" si="43"/>
        <v>0.40886574531356695</v>
      </c>
      <c r="S87" s="32">
        <v>2.4816865131272868E-2</v>
      </c>
      <c r="T87" s="32">
        <f t="shared" ca="1" si="31"/>
        <v>8.20268013850208E-3</v>
      </c>
      <c r="U87" s="32">
        <f t="shared" si="32"/>
        <v>0.14084507042253522</v>
      </c>
      <c r="V87" s="32">
        <f t="shared" ca="1" si="44"/>
        <v>0</v>
      </c>
      <c r="W87" s="8">
        <f t="shared" ca="1" si="33"/>
        <v>3963578.541834923</v>
      </c>
      <c r="X87" s="8">
        <f t="shared" ca="1" si="47"/>
        <v>119167429.89557333</v>
      </c>
      <c r="Y87" s="22">
        <f t="shared" ca="1" si="34"/>
        <v>0.97643680634766616</v>
      </c>
      <c r="Z87" s="8">
        <f t="shared" ca="1" si="45"/>
        <v>61520101.038765594</v>
      </c>
      <c r="AA87" s="12">
        <f t="shared" ca="1" si="46"/>
        <v>1.1347541797997878</v>
      </c>
      <c r="AB87" s="158">
        <f t="shared" si="48"/>
        <v>583000</v>
      </c>
      <c r="AC87" s="160">
        <f t="shared" si="49"/>
        <v>2.75100000000001E-2</v>
      </c>
      <c r="AD87" s="162">
        <f t="shared" ca="1" si="50"/>
        <v>1.1091006376515771</v>
      </c>
      <c r="AE87" s="162">
        <f t="shared" ca="1" si="51"/>
        <v>1.1087422015440254</v>
      </c>
      <c r="AF87" s="85">
        <v>7.854975557004211E-2</v>
      </c>
      <c r="AG87" s="85">
        <v>5.4678192844043634E-2</v>
      </c>
      <c r="AH87" s="85">
        <v>0.15085324825327742</v>
      </c>
      <c r="AL87" s="149">
        <f t="shared" si="52"/>
        <v>43994</v>
      </c>
      <c r="AM87" s="23">
        <f t="shared" si="53"/>
        <v>0</v>
      </c>
    </row>
    <row r="88" spans="1:39">
      <c r="A88" s="7">
        <f t="shared" si="35"/>
        <v>43995</v>
      </c>
      <c r="B88" s="8">
        <f t="shared" ca="1" si="36"/>
        <v>25576914.142454617</v>
      </c>
      <c r="C88" s="144">
        <f t="shared" si="27"/>
        <v>0</v>
      </c>
      <c r="D88" s="136"/>
      <c r="E88" s="136"/>
      <c r="F88" s="78">
        <f ca="1">IF(AD87&gt;1,0,IF(AE87&gt;=1,U$2,T$2))</f>
        <v>0</v>
      </c>
      <c r="G88" s="29">
        <f t="shared" ca="1" si="28"/>
        <v>8792769.0867400523</v>
      </c>
      <c r="H88" s="8">
        <f t="shared" ca="1" si="37"/>
        <v>62428660.515854374</v>
      </c>
      <c r="I88" s="8">
        <f t="shared" ca="1" si="38"/>
        <v>181596090.41142768</v>
      </c>
      <c r="J88" s="8">
        <f t="shared" ca="1" si="39"/>
        <v>686216.62238362024</v>
      </c>
      <c r="K88" s="12">
        <f t="shared" ca="1" si="40"/>
        <v>1.10801574731337</v>
      </c>
      <c r="L88" s="48"/>
      <c r="M88" s="47">
        <f ca="1">IF(AND(I$2&gt;0,R81&lt;F81-0.12),0,IF(AND(N88&gt;=L$4,I$2&gt;0),0,IF(OR(AND(N88&gt;=C$1,N88&lt;D$1),N88&gt;=E$1),0,1)))</f>
        <v>1</v>
      </c>
      <c r="N88" s="198">
        <f t="shared" si="41"/>
        <v>43995</v>
      </c>
      <c r="O88" s="11">
        <f t="shared" ca="1" si="29"/>
        <v>2.4212812054857022E-2</v>
      </c>
      <c r="P88" s="11" t="str">
        <f t="shared" si="30"/>
        <v/>
      </c>
      <c r="Q88" s="11">
        <f t="shared" ca="1" si="42"/>
        <v>0</v>
      </c>
      <c r="R88" s="32">
        <f t="shared" ca="1" si="43"/>
        <v>0.4137419426431807</v>
      </c>
      <c r="S88" s="32">
        <v>2.0872856551321293E-2</v>
      </c>
      <c r="T88" s="32">
        <f t="shared" ca="1" si="31"/>
        <v>8.3238214021139172E-3</v>
      </c>
      <c r="U88" s="32">
        <f t="shared" si="32"/>
        <v>0.14084507042253522</v>
      </c>
      <c r="V88" s="32">
        <f t="shared" ca="1" si="44"/>
        <v>0</v>
      </c>
      <c r="W88" s="8">
        <f t="shared" ca="1" si="33"/>
        <v>4057101.6690203878</v>
      </c>
      <c r="X88" s="8">
        <f t="shared" ca="1" si="47"/>
        <v>123224531.56459372</v>
      </c>
      <c r="Y88" s="22">
        <f t="shared" ca="1" si="34"/>
        <v>0.97578718794514296</v>
      </c>
      <c r="Z88" s="8">
        <f t="shared" ca="1" si="45"/>
        <v>62428660.515854374</v>
      </c>
      <c r="AA88" s="12">
        <f t="shared" ca="1" si="46"/>
        <v>1.1347541797997878</v>
      </c>
      <c r="AB88" s="158">
        <f t="shared" si="48"/>
        <v>584000</v>
      </c>
      <c r="AC88" s="160">
        <f t="shared" si="49"/>
        <v>2.7480000000000102E-2</v>
      </c>
      <c r="AD88" s="162">
        <f t="shared" ca="1" si="50"/>
        <v>1.1083789744286978</v>
      </c>
      <c r="AE88" s="162">
        <f t="shared" ca="1" si="51"/>
        <v>1.10801574731337</v>
      </c>
      <c r="AF88" s="85">
        <v>6.9492626235328897E-2</v>
      </c>
      <c r="AG88" s="85">
        <v>5.1223180006453428E-2</v>
      </c>
      <c r="AH88" s="85">
        <v>0.13734544350527211</v>
      </c>
      <c r="AL88" s="149">
        <f t="shared" si="52"/>
        <v>43995</v>
      </c>
      <c r="AM88" s="23">
        <f t="shared" si="53"/>
        <v>0</v>
      </c>
    </row>
    <row r="89" spans="1:39">
      <c r="A89" s="7">
        <f t="shared" si="35"/>
        <v>43996</v>
      </c>
      <c r="B89" s="8">
        <f t="shared" ca="1" si="36"/>
        <v>26272808.900354486</v>
      </c>
      <c r="C89" s="144">
        <f t="shared" si="27"/>
        <v>0</v>
      </c>
      <c r="D89" s="136"/>
      <c r="E89" s="136"/>
      <c r="F89" s="78">
        <f ca="1">IF(AD88&gt;1,0,IF(AE88&gt;=1,U$2,T$2))</f>
        <v>0</v>
      </c>
      <c r="G89" s="29">
        <f t="shared" ca="1" si="28"/>
        <v>8917241.074355362</v>
      </c>
      <c r="H89" s="8">
        <f t="shared" ca="1" si="37"/>
        <v>63312411.627923071</v>
      </c>
      <c r="I89" s="8">
        <f t="shared" ca="1" si="38"/>
        <v>186536943.19251674</v>
      </c>
      <c r="J89" s="8">
        <f t="shared" ca="1" si="39"/>
        <v>695894.75789986993</v>
      </c>
      <c r="K89" s="12">
        <f t="shared" ca="1" si="40"/>
        <v>1.107278590115832</v>
      </c>
      <c r="L89" s="48"/>
      <c r="M89" s="46">
        <f ca="1">IF(AND(I$2&gt;0,R82&lt;F82-0.12),0,IF(AND(N89&gt;=L$5,I$2&gt;0),0,IF(OR(AND(N89&gt;=C$1,N89&lt;D$1),N89&gt;=E$1),0,1)))</f>
        <v>1</v>
      </c>
      <c r="N89" s="199">
        <f t="shared" si="41"/>
        <v>43996</v>
      </c>
      <c r="O89" s="11">
        <f t="shared" ca="1" si="29"/>
        <v>2.4871592425668901E-2</v>
      </c>
      <c r="P89" s="11" t="str">
        <f t="shared" si="30"/>
        <v/>
      </c>
      <c r="Q89" s="11">
        <f t="shared" ca="1" si="42"/>
        <v>0</v>
      </c>
      <c r="R89" s="32">
        <f t="shared" ca="1" si="43"/>
        <v>0.41842438887359928</v>
      </c>
      <c r="S89" s="32">
        <v>1.7551285105737498E-2</v>
      </c>
      <c r="T89" s="32">
        <f t="shared" ca="1" si="31"/>
        <v>8.4416548837230754E-3</v>
      </c>
      <c r="U89" s="32">
        <f t="shared" si="32"/>
        <v>0.14084507042253522</v>
      </c>
      <c r="V89" s="32">
        <f t="shared" ca="1" si="44"/>
        <v>0</v>
      </c>
      <c r="W89" s="8">
        <f t="shared" ca="1" si="33"/>
        <v>4155282.654368117</v>
      </c>
      <c r="X89" s="8">
        <f t="shared" ca="1" si="47"/>
        <v>127379814.21896183</v>
      </c>
      <c r="Y89" s="22">
        <f t="shared" ca="1" si="34"/>
        <v>0.97512840757433106</v>
      </c>
      <c r="Z89" s="8">
        <f t="shared" ca="1" si="45"/>
        <v>63312411.627923071</v>
      </c>
      <c r="AA89" s="12">
        <f t="shared" ca="1" si="46"/>
        <v>1.1347541797997878</v>
      </c>
      <c r="AB89" s="158">
        <f t="shared" si="48"/>
        <v>585000</v>
      </c>
      <c r="AC89" s="160">
        <f t="shared" si="49"/>
        <v>2.7450000000000103E-2</v>
      </c>
      <c r="AD89" s="162">
        <f t="shared" ca="1" si="50"/>
        <v>1.107647168714601</v>
      </c>
      <c r="AE89" s="162">
        <f t="shared" ca="1" si="51"/>
        <v>1.107278590115832</v>
      </c>
      <c r="AF89" s="85">
        <v>6.1347987453291834E-2</v>
      </c>
      <c r="AG89" s="85">
        <v>4.8013171218134899E-2</v>
      </c>
      <c r="AH89" s="85">
        <v>0.12458550812229402</v>
      </c>
      <c r="AL89" s="149">
        <f t="shared" si="52"/>
        <v>43996</v>
      </c>
      <c r="AM89" s="23">
        <f t="shared" si="53"/>
        <v>0</v>
      </c>
    </row>
    <row r="90" spans="1:39">
      <c r="A90" s="7">
        <f t="shared" si="35"/>
        <v>43997</v>
      </c>
      <c r="B90" s="8">
        <f t="shared" ca="1" si="36"/>
        <v>26978085.337821286</v>
      </c>
      <c r="C90" s="144">
        <f t="shared" si="27"/>
        <v>0</v>
      </c>
      <c r="D90" s="136"/>
      <c r="E90" s="136"/>
      <c r="F90" s="78">
        <f ca="1">IF(AD89&gt;1,S$2,T$2)</f>
        <v>0.22</v>
      </c>
      <c r="G90" s="29">
        <f t="shared" ca="1" si="28"/>
        <v>9037266.4337421451</v>
      </c>
      <c r="H90" s="8">
        <f t="shared" ca="1" si="37"/>
        <v>64164591.679569229</v>
      </c>
      <c r="I90" s="8">
        <f t="shared" ca="1" si="38"/>
        <v>191544405.89853102</v>
      </c>
      <c r="J90" s="8">
        <f t="shared" ca="1" si="39"/>
        <v>705276.4374667994</v>
      </c>
      <c r="K90" s="12">
        <f t="shared" ca="1" si="40"/>
        <v>1.1065310363364831</v>
      </c>
      <c r="L90" s="48"/>
      <c r="M90" s="38">
        <f ca="1">IF(AND(I$2&gt;0,R83&lt;F83),0,IF(AND(N90&gt;=L$6,I$2&gt;0),0,IF(OR(AND(N90&gt;=C$1,N90&lt;D$1),N90&gt;=E$1),0,1)))</f>
        <v>1</v>
      </c>
      <c r="N90" s="193">
        <f t="shared" si="41"/>
        <v>43997</v>
      </c>
      <c r="O90" s="11">
        <f t="shared" ca="1" si="29"/>
        <v>2.5539254119804136E-2</v>
      </c>
      <c r="P90" s="11" t="str">
        <f t="shared" si="30"/>
        <v/>
      </c>
      <c r="Q90" s="11">
        <f t="shared" ca="1" si="42"/>
        <v>0</v>
      </c>
      <c r="R90" s="32">
        <f t="shared" ca="1" si="43"/>
        <v>0.42287004370855041</v>
      </c>
      <c r="S90" s="32">
        <v>1.4759197009816765E-2</v>
      </c>
      <c r="T90" s="32">
        <f t="shared" ca="1" si="31"/>
        <v>8.55527889060923E-3</v>
      </c>
      <c r="U90" s="32">
        <f t="shared" si="32"/>
        <v>0.14084507042253522</v>
      </c>
      <c r="V90" s="32">
        <f t="shared" ca="1" si="44"/>
        <v>0</v>
      </c>
      <c r="W90" s="8">
        <f t="shared" ca="1" si="33"/>
        <v>4252828.8619972868</v>
      </c>
      <c r="X90" s="8">
        <f t="shared" ca="1" si="47"/>
        <v>131632643.08095913</v>
      </c>
      <c r="Y90" s="22">
        <f t="shared" ca="1" si="34"/>
        <v>0.97446074588019582</v>
      </c>
      <c r="Z90" s="8">
        <f t="shared" ca="1" si="45"/>
        <v>64164591.679569229</v>
      </c>
      <c r="AA90" s="12">
        <f t="shared" ca="1" si="46"/>
        <v>1.1347541797997878</v>
      </c>
      <c r="AB90" s="158">
        <f t="shared" si="48"/>
        <v>586000</v>
      </c>
      <c r="AC90" s="160">
        <f t="shared" si="49"/>
        <v>2.7420000000000104E-2</v>
      </c>
      <c r="AD90" s="162">
        <f t="shared" ca="1" si="50"/>
        <v>1.1069048132261576</v>
      </c>
      <c r="AE90" s="162">
        <f t="shared" ca="1" si="51"/>
        <v>1.1065310363364831</v>
      </c>
      <c r="AF90" s="85">
        <v>5.4056256020314969E-2</v>
      </c>
      <c r="AG90" s="85">
        <v>4.5036170123877367E-2</v>
      </c>
      <c r="AH90" s="85">
        <v>0.11262660183815194</v>
      </c>
      <c r="AL90" s="149">
        <f t="shared" si="52"/>
        <v>43997</v>
      </c>
      <c r="AM90" s="23">
        <f t="shared" si="53"/>
        <v>0</v>
      </c>
    </row>
    <row r="91" spans="1:39">
      <c r="A91" s="7">
        <f t="shared" si="35"/>
        <v>43998</v>
      </c>
      <c r="B91" s="8">
        <f t="shared" ca="1" si="36"/>
        <v>27692372.180148259</v>
      </c>
      <c r="C91" s="144">
        <f t="shared" si="27"/>
        <v>0</v>
      </c>
      <c r="D91" s="136"/>
      <c r="E91" s="136"/>
      <c r="F91" s="78">
        <f ca="1">IF(AD90&gt;1,0,IF(AE90&gt;=1,U$2,T$2))</f>
        <v>0</v>
      </c>
      <c r="G91" s="29">
        <f t="shared" ca="1" si="28"/>
        <v>9152563.2955061216</v>
      </c>
      <c r="H91" s="8">
        <f t="shared" ca="1" si="37"/>
        <v>64983199.398093455</v>
      </c>
      <c r="I91" s="8">
        <f t="shared" ca="1" si="38"/>
        <v>196615842.47905251</v>
      </c>
      <c r="J91" s="8">
        <f t="shared" ca="1" si="39"/>
        <v>714286.84232697217</v>
      </c>
      <c r="K91" s="12">
        <f t="shared" ca="1" si="40"/>
        <v>1.1057734044383711</v>
      </c>
      <c r="L91" s="48"/>
      <c r="M91" s="38">
        <f ca="1">IF(AND(I$2&gt;0,R84&lt;F84-0.02),0,IF(AND(N91&gt;=L$7,I$2&gt;0),0,IF(OR(AND(N91&gt;=C$1,N91&lt;D$1),N91&gt;=E$1),0,1)))</f>
        <v>1</v>
      </c>
      <c r="N91" s="193">
        <f t="shared" si="41"/>
        <v>43998</v>
      </c>
      <c r="O91" s="11">
        <f t="shared" ca="1" si="29"/>
        <v>2.6215445663873668E-2</v>
      </c>
      <c r="P91" s="11" t="str">
        <f t="shared" si="30"/>
        <v/>
      </c>
      <c r="Q91" s="11">
        <f t="shared" ca="1" si="42"/>
        <v>0</v>
      </c>
      <c r="R91" s="32">
        <f t="shared" ca="1" si="43"/>
        <v>0.42706764678690567</v>
      </c>
      <c r="S91" s="32">
        <v>1.2415922304585842E-2</v>
      </c>
      <c r="T91" s="32">
        <f t="shared" ca="1" si="31"/>
        <v>8.6644265864124614E-3</v>
      </c>
      <c r="U91" s="32">
        <f t="shared" si="32"/>
        <v>0.14084507042253522</v>
      </c>
      <c r="V91" s="32">
        <f t="shared" ca="1" si="44"/>
        <v>0</v>
      </c>
      <c r="W91" s="8">
        <f t="shared" ca="1" si="33"/>
        <v>4176261.1190307466</v>
      </c>
      <c r="X91" s="8">
        <f t="shared" ca="1" si="47"/>
        <v>135808904.19998989</v>
      </c>
      <c r="Y91" s="22">
        <f t="shared" ca="1" si="34"/>
        <v>0.97378455433612632</v>
      </c>
      <c r="Z91" s="8">
        <f t="shared" ca="1" si="45"/>
        <v>64983199.398093455</v>
      </c>
      <c r="AA91" s="12">
        <f t="shared" ca="1" si="46"/>
        <v>1.1347541797997878</v>
      </c>
      <c r="AB91" s="158">
        <f t="shared" si="48"/>
        <v>587000</v>
      </c>
      <c r="AC91" s="160">
        <f t="shared" si="49"/>
        <v>2.7390000000000105E-2</v>
      </c>
      <c r="AD91" s="162">
        <f t="shared" ca="1" si="50"/>
        <v>1.1061522203874272</v>
      </c>
      <c r="AE91" s="162">
        <f t="shared" ca="1" si="51"/>
        <v>1.1057734044383711</v>
      </c>
      <c r="AF91" s="85">
        <v>4.7553712149167725E-2</v>
      </c>
      <c r="AG91" s="85">
        <v>4.2279858870028136E-2</v>
      </c>
      <c r="AH91" s="85">
        <v>0.10149846194967307</v>
      </c>
      <c r="AL91" s="149">
        <f t="shared" si="52"/>
        <v>43998</v>
      </c>
      <c r="AM91" s="23">
        <f t="shared" si="53"/>
        <v>0</v>
      </c>
    </row>
    <row r="92" spans="1:39">
      <c r="A92" s="7">
        <f t="shared" si="35"/>
        <v>43999</v>
      </c>
      <c r="B92" s="8">
        <f t="shared" ca="1" si="36"/>
        <v>28415276.542620365</v>
      </c>
      <c r="C92" s="144">
        <f t="shared" si="27"/>
        <v>0</v>
      </c>
      <c r="D92" s="136"/>
      <c r="E92" s="136"/>
      <c r="F92" s="78">
        <f ca="1">IF(AD91&gt;1,S$2,T$2)</f>
        <v>0.22</v>
      </c>
      <c r="G92" s="29">
        <f t="shared" ca="1" si="28"/>
        <v>9287261.8665654454</v>
      </c>
      <c r="H92" s="8">
        <f t="shared" ca="1" si="37"/>
        <v>65939559.252614662</v>
      </c>
      <c r="I92" s="8">
        <f t="shared" ca="1" si="38"/>
        <v>201748463.45260447</v>
      </c>
      <c r="J92" s="8">
        <f t="shared" ca="1" si="39"/>
        <v>722904.36247210577</v>
      </c>
      <c r="K92" s="12">
        <f t="shared" ca="1" si="40"/>
        <v>1.1050060932573929</v>
      </c>
      <c r="L92" s="48"/>
      <c r="M92" s="38">
        <f ca="1">IF(AND(I$2&gt;0,R85&lt;F85-0.04),0,IF(AND(N92&gt;=L$8,I$2&gt;0),0,IF(OR(AND(N92&gt;=C$1,N92&lt;D$1),N92&gt;=E$1),0,1)))</f>
        <v>1</v>
      </c>
      <c r="N92" s="193">
        <f t="shared" si="41"/>
        <v>43999</v>
      </c>
      <c r="O92" s="11">
        <f t="shared" ca="1" si="29"/>
        <v>2.6899795127013931E-2</v>
      </c>
      <c r="P92" s="11" t="str">
        <f t="shared" si="30"/>
        <v/>
      </c>
      <c r="Q92" s="11">
        <f t="shared" ca="1" si="42"/>
        <v>0</v>
      </c>
      <c r="R92" s="32">
        <f t="shared" ca="1" si="43"/>
        <v>0.43214198072998566</v>
      </c>
      <c r="S92" s="32">
        <v>1.0451925287754354E-2</v>
      </c>
      <c r="T92" s="32">
        <f t="shared" ca="1" si="31"/>
        <v>8.791941233681955E-3</v>
      </c>
      <c r="U92" s="32">
        <f t="shared" si="32"/>
        <v>0.14084507042253522</v>
      </c>
      <c r="V92" s="32">
        <f t="shared" ca="1" si="44"/>
        <v>0</v>
      </c>
      <c r="W92" s="8">
        <f t="shared" ca="1" si="33"/>
        <v>4251417.0469051693</v>
      </c>
      <c r="X92" s="8">
        <f t="shared" ca="1" si="47"/>
        <v>140060321.24689505</v>
      </c>
      <c r="Y92" s="22">
        <f t="shared" ca="1" si="34"/>
        <v>0.9731002048729861</v>
      </c>
      <c r="Z92" s="8">
        <f t="shared" ca="1" si="45"/>
        <v>65939559.252614662</v>
      </c>
      <c r="AA92" s="12">
        <f t="shared" ca="1" si="46"/>
        <v>1.1347541797997878</v>
      </c>
      <c r="AB92" s="158">
        <f t="shared" si="48"/>
        <v>588000</v>
      </c>
      <c r="AC92" s="160">
        <f t="shared" si="49"/>
        <v>2.7360000000000106E-2</v>
      </c>
      <c r="AD92" s="162">
        <f t="shared" ca="1" si="50"/>
        <v>1.1053897488478821</v>
      </c>
      <c r="AE92" s="162">
        <f t="shared" ca="1" si="51"/>
        <v>1.1050060932573929</v>
      </c>
      <c r="AF92" s="85">
        <v>4.1775086341352199E-2</v>
      </c>
      <c r="AG92" s="85">
        <v>3.9731797480928546E-2</v>
      </c>
      <c r="AH92" s="85">
        <v>9.1210478981860257E-2</v>
      </c>
      <c r="AL92" s="149">
        <f t="shared" si="52"/>
        <v>43999</v>
      </c>
      <c r="AM92" s="23">
        <f t="shared" si="53"/>
        <v>0</v>
      </c>
    </row>
    <row r="93" spans="1:39">
      <c r="A93" s="7">
        <f t="shared" si="35"/>
        <v>44000</v>
      </c>
      <c r="B93" s="8">
        <f t="shared" ca="1" si="36"/>
        <v>29148310.896351211</v>
      </c>
      <c r="C93" s="144">
        <f t="shared" si="27"/>
        <v>0</v>
      </c>
      <c r="D93" s="136"/>
      <c r="E93" s="136"/>
      <c r="F93" s="78">
        <f ca="1">IF(AD92&gt;1,0,IF(AE92&gt;=1,U$2,T$2))</f>
        <v>0</v>
      </c>
      <c r="G93" s="29">
        <f t="shared" ca="1" si="28"/>
        <v>9421505.0869293679</v>
      </c>
      <c r="H93" s="8">
        <f t="shared" ca="1" si="37"/>
        <v>66892686.117198505</v>
      </c>
      <c r="I93" s="8">
        <f t="shared" ca="1" si="38"/>
        <v>206953007.36409348</v>
      </c>
      <c r="J93" s="8">
        <f t="shared" ca="1" si="39"/>
        <v>733034.35373084608</v>
      </c>
      <c r="K93" s="12">
        <f t="shared" ca="1" si="40"/>
        <v>1.1042295248436507</v>
      </c>
      <c r="L93" s="48"/>
      <c r="M93" s="38">
        <f ca="1">IF(AND(I$2&gt;0,R86&lt;F86-0.06),0,IF(AND(N93&gt;=L$9,I$2&gt;0),0,IF(OR(AND(N93&gt;=C$1,N93&lt;D$1),N93&gt;=E$1),0,1)))</f>
        <v>1</v>
      </c>
      <c r="N93" s="193">
        <f t="shared" si="41"/>
        <v>44000</v>
      </c>
      <c r="O93" s="11">
        <f t="shared" ca="1" si="29"/>
        <v>2.7593734315212465E-2</v>
      </c>
      <c r="P93" s="11" t="str">
        <f t="shared" si="30"/>
        <v/>
      </c>
      <c r="Q93" s="11">
        <f t="shared" ca="1" si="42"/>
        <v>0</v>
      </c>
      <c r="R93" s="32">
        <f t="shared" ca="1" si="43"/>
        <v>0.43716423433918616</v>
      </c>
      <c r="S93" s="32">
        <v>8.8076172085353645E-3</v>
      </c>
      <c r="T93" s="32">
        <f t="shared" ca="1" si="31"/>
        <v>8.9190248156264668E-3</v>
      </c>
      <c r="U93" s="32">
        <f t="shared" si="32"/>
        <v>0.14084507042253522</v>
      </c>
      <c r="V93" s="32">
        <f t="shared" ca="1" si="44"/>
        <v>0</v>
      </c>
      <c r="W93" s="8">
        <f t="shared" ca="1" si="33"/>
        <v>4323308.6511093723</v>
      </c>
      <c r="X93" s="8">
        <f t="shared" ca="1" si="47"/>
        <v>144383629.89800441</v>
      </c>
      <c r="Y93" s="22">
        <f t="shared" ca="1" si="34"/>
        <v>0.9724062656847875</v>
      </c>
      <c r="Z93" s="8">
        <f t="shared" ca="1" si="45"/>
        <v>66892686.117198505</v>
      </c>
      <c r="AA93" s="12">
        <f t="shared" ca="1" si="46"/>
        <v>1.1347541797997878</v>
      </c>
      <c r="AB93" s="158">
        <f t="shared" si="48"/>
        <v>589000</v>
      </c>
      <c r="AC93" s="160">
        <f t="shared" si="49"/>
        <v>2.7330000000000108E-2</v>
      </c>
      <c r="AD93" s="162">
        <f t="shared" ca="1" si="50"/>
        <v>1.1046178090505219</v>
      </c>
      <c r="AE93" s="162">
        <f t="shared" ca="1" si="51"/>
        <v>1.1042295248436507</v>
      </c>
      <c r="AF93" s="85">
        <v>3.6655561747881663E-2</v>
      </c>
      <c r="AG93" s="85">
        <v>3.7379588765124309E-2</v>
      </c>
      <c r="AH93" s="85">
        <v>8.175500993256149E-2</v>
      </c>
      <c r="AL93" s="149">
        <f t="shared" si="52"/>
        <v>44000</v>
      </c>
      <c r="AM93" s="23">
        <f t="shared" si="53"/>
        <v>0</v>
      </c>
    </row>
    <row r="94" spans="1:39">
      <c r="A94" s="7">
        <f t="shared" si="35"/>
        <v>44001</v>
      </c>
      <c r="B94" s="8">
        <f t="shared" ca="1" si="36"/>
        <v>29891418.331026357</v>
      </c>
      <c r="C94" s="144">
        <f t="shared" si="27"/>
        <v>0</v>
      </c>
      <c r="D94" s="136"/>
      <c r="E94" s="136"/>
      <c r="F94" s="78">
        <f ca="1">IF(AD93&gt;1,S$2,T$2)</f>
        <v>0.22</v>
      </c>
      <c r="G94" s="29">
        <f t="shared" ca="1" si="28"/>
        <v>9555695.8101806603</v>
      </c>
      <c r="H94" s="8">
        <f t="shared" ca="1" si="37"/>
        <v>67845440.252282679</v>
      </c>
      <c r="I94" s="8">
        <f t="shared" ca="1" si="38"/>
        <v>212229070.15028703</v>
      </c>
      <c r="J94" s="8">
        <f t="shared" ca="1" si="39"/>
        <v>743107.43467514671</v>
      </c>
      <c r="K94" s="12">
        <f t="shared" ca="1" si="40"/>
        <v>1.1034420744493156</v>
      </c>
      <c r="L94" s="48"/>
      <c r="M94" s="39">
        <f ca="1">IF(AND(I$2&gt;0,R87&lt;F87-0.1),0,IF(AND(N94&gt;=L$10,I$2&gt;0),0,IF(OR(AND(N94&gt;=C$1,N94&lt;D$1),N94&gt;=E$1),0,1)))</f>
        <v>1</v>
      </c>
      <c r="N94" s="193">
        <f t="shared" si="41"/>
        <v>44001</v>
      </c>
      <c r="O94" s="11">
        <f t="shared" ca="1" si="29"/>
        <v>2.8297209353371603E-2</v>
      </c>
      <c r="P94" s="11" t="str">
        <f t="shared" si="30"/>
        <v/>
      </c>
      <c r="Q94" s="11">
        <f t="shared" ca="1" si="42"/>
        <v>0</v>
      </c>
      <c r="R94" s="32">
        <f t="shared" ca="1" si="43"/>
        <v>0.4421533824032764</v>
      </c>
      <c r="S94" s="32">
        <v>7.4321913553465407E-3</v>
      </c>
      <c r="T94" s="32">
        <f t="shared" ca="1" si="31"/>
        <v>9.0460587003043571E-3</v>
      </c>
      <c r="U94" s="32">
        <f t="shared" si="32"/>
        <v>0.14084507042253522</v>
      </c>
      <c r="V94" s="32">
        <f t="shared" ca="1" si="44"/>
        <v>0</v>
      </c>
      <c r="W94" s="8">
        <f t="shared" ca="1" si="33"/>
        <v>4399569.8171692323</v>
      </c>
      <c r="X94" s="8">
        <f t="shared" ca="1" si="47"/>
        <v>148783199.71517363</v>
      </c>
      <c r="Y94" s="22">
        <f t="shared" ca="1" si="34"/>
        <v>0.97170279064662834</v>
      </c>
      <c r="Z94" s="8">
        <f t="shared" ca="1" si="45"/>
        <v>67845440.252282679</v>
      </c>
      <c r="AA94" s="12">
        <f t="shared" ca="1" si="46"/>
        <v>1.1347541797997878</v>
      </c>
      <c r="AB94" s="158">
        <f t="shared" si="48"/>
        <v>590000</v>
      </c>
      <c r="AC94" s="160">
        <f t="shared" si="49"/>
        <v>2.7300000000000109E-2</v>
      </c>
      <c r="AD94" s="162">
        <f t="shared" ca="1" si="50"/>
        <v>1.1038357996464832</v>
      </c>
      <c r="AE94" s="162">
        <f t="shared" ca="1" si="51"/>
        <v>1.1034420744493156</v>
      </c>
      <c r="AF94" s="85">
        <v>3.2132259919324745E-2</v>
      </c>
      <c r="AG94" s="85">
        <v>3.5211012705832385E-2</v>
      </c>
      <c r="AH94" s="85">
        <v>7.3110700561381067E-2</v>
      </c>
      <c r="AL94" s="149">
        <f t="shared" si="52"/>
        <v>44001</v>
      </c>
      <c r="AM94" s="23">
        <f t="shared" si="53"/>
        <v>0</v>
      </c>
    </row>
    <row r="95" spans="1:39">
      <c r="A95" s="7">
        <f t="shared" si="35"/>
        <v>44002</v>
      </c>
      <c r="B95" s="8">
        <f t="shared" ca="1" si="36"/>
        <v>30644572.388711527</v>
      </c>
      <c r="C95" s="144">
        <f t="shared" si="27"/>
        <v>0</v>
      </c>
      <c r="D95" s="136"/>
      <c r="E95" s="136"/>
      <c r="F95" s="78">
        <f ca="1">IF(AD94&gt;1,0,IF(AE94&gt;=1,U$2,T$2))</f>
        <v>0</v>
      </c>
      <c r="G95" s="29">
        <f t="shared" ca="1" si="28"/>
        <v>9689192.1471377686</v>
      </c>
      <c r="H95" s="8">
        <f t="shared" ca="1" si="37"/>
        <v>68793264.244678155</v>
      </c>
      <c r="I95" s="8">
        <f t="shared" ca="1" si="38"/>
        <v>217576463.95985174</v>
      </c>
      <c r="J95" s="8">
        <f t="shared" ca="1" si="39"/>
        <v>753154.05768517009</v>
      </c>
      <c r="K95" s="12">
        <f t="shared" ca="1" si="40"/>
        <v>1.1026438032093797</v>
      </c>
      <c r="L95" s="48"/>
      <c r="M95" s="47">
        <f ca="1">IF(AND(I$2&gt;0,R88&lt;F88-0.12),0,IF(AND(N95&gt;=L$4,I$2&gt;0),0,IF(OR(AND(N95&gt;=C$1,N95&lt;D$1),N95&gt;=E$1),0,1)))</f>
        <v>1</v>
      </c>
      <c r="N95" s="198">
        <f t="shared" si="41"/>
        <v>44002</v>
      </c>
      <c r="O95" s="11">
        <f t="shared" ca="1" si="29"/>
        <v>2.9010195194646898E-2</v>
      </c>
      <c r="P95" s="11" t="str">
        <f t="shared" si="30"/>
        <v/>
      </c>
      <c r="Q95" s="11">
        <f t="shared" ca="1" si="42"/>
        <v>0</v>
      </c>
      <c r="R95" s="32">
        <f t="shared" ca="1" si="43"/>
        <v>0.44707998282986128</v>
      </c>
      <c r="S95" s="32">
        <v>6.2825168926302936E-3</v>
      </c>
      <c r="T95" s="32">
        <f t="shared" ca="1" si="31"/>
        <v>9.1724352326237532E-3</v>
      </c>
      <c r="U95" s="32">
        <f t="shared" si="32"/>
        <v>0.14084507042253522</v>
      </c>
      <c r="V95" s="32">
        <f t="shared" ca="1" si="44"/>
        <v>0</v>
      </c>
      <c r="W95" s="8">
        <f t="shared" ca="1" si="33"/>
        <v>4472996.6083887732</v>
      </c>
      <c r="X95" s="8">
        <f t="shared" ca="1" si="47"/>
        <v>153256196.32356241</v>
      </c>
      <c r="Y95" s="22">
        <f t="shared" ca="1" si="34"/>
        <v>0.97098980480535313</v>
      </c>
      <c r="Z95" s="8">
        <f t="shared" ca="1" si="45"/>
        <v>68793264.244678155</v>
      </c>
      <c r="AA95" s="12">
        <f t="shared" ca="1" si="46"/>
        <v>1.1347541797997878</v>
      </c>
      <c r="AB95" s="158">
        <f t="shared" si="48"/>
        <v>591000</v>
      </c>
      <c r="AC95" s="160">
        <f t="shared" si="49"/>
        <v>2.727000000000011E-2</v>
      </c>
      <c r="AD95" s="162">
        <f t="shared" ca="1" si="50"/>
        <v>1.1030429388293477</v>
      </c>
      <c r="AE95" s="162">
        <f t="shared" ca="1" si="51"/>
        <v>1.1026438032093797</v>
      </c>
      <c r="AF95" s="85">
        <v>2.8145288857298525E-2</v>
      </c>
      <c r="AG95" s="85">
        <v>3.3214134566592141E-2</v>
      </c>
      <c r="AH95" s="85">
        <v>6.5245641110562178E-2</v>
      </c>
      <c r="AL95" s="149">
        <f t="shared" si="52"/>
        <v>44002</v>
      </c>
      <c r="AM95" s="23">
        <f t="shared" si="53"/>
        <v>0</v>
      </c>
    </row>
    <row r="96" spans="1:39">
      <c r="A96" s="7">
        <f t="shared" si="35"/>
        <v>44003</v>
      </c>
      <c r="B96" s="8">
        <f t="shared" ca="1" si="36"/>
        <v>31407695.794364844</v>
      </c>
      <c r="C96" s="144">
        <f t="shared" si="27"/>
        <v>0</v>
      </c>
      <c r="D96" s="136"/>
      <c r="E96" s="136"/>
      <c r="F96" s="78">
        <f ca="1">IF(AD95&gt;1,0,IF(AE95&gt;=1,U$2,T$2))</f>
        <v>0</v>
      </c>
      <c r="G96" s="29">
        <f t="shared" ca="1" si="28"/>
        <v>9822316.03048281</v>
      </c>
      <c r="H96" s="8">
        <f t="shared" ca="1" si="37"/>
        <v>69738443.816427946</v>
      </c>
      <c r="I96" s="8">
        <f t="shared" ca="1" si="38"/>
        <v>222994640.1399903</v>
      </c>
      <c r="J96" s="8">
        <f t="shared" ca="1" si="39"/>
        <v>763123.40565331746</v>
      </c>
      <c r="K96" s="12">
        <f t="shared" ca="1" si="40"/>
        <v>1.1018347395458545</v>
      </c>
      <c r="L96" s="48"/>
      <c r="M96" s="46">
        <f ca="1">IF(AND(I$2&gt;0,R89&lt;F89-0.12),0,IF(AND(N96&gt;=L$5,I$2&gt;0),0,IF(OR(AND(N96&gt;=C$1,N96&lt;D$1),N96&gt;=E$1),0,1)))</f>
        <v>1</v>
      </c>
      <c r="N96" s="199">
        <f t="shared" si="41"/>
        <v>44003</v>
      </c>
      <c r="O96" s="11">
        <f t="shared" ca="1" si="29"/>
        <v>2.973261868533204E-2</v>
      </c>
      <c r="P96" s="11" t="str">
        <f t="shared" si="30"/>
        <v/>
      </c>
      <c r="Q96" s="11">
        <f t="shared" ca="1" si="42"/>
        <v>0</v>
      </c>
      <c r="R96" s="32">
        <f t="shared" ca="1" si="43"/>
        <v>0.45195927140262299</v>
      </c>
      <c r="S96" s="32">
        <v>5.3221131464760646E-3</v>
      </c>
      <c r="T96" s="32">
        <f t="shared" ca="1" si="31"/>
        <v>9.298459175523726E-3</v>
      </c>
      <c r="U96" s="32">
        <f t="shared" si="32"/>
        <v>0.14084507042253522</v>
      </c>
      <c r="V96" s="32">
        <f t="shared" ca="1" si="44"/>
        <v>0</v>
      </c>
      <c r="W96" s="8">
        <f t="shared" ca="1" si="33"/>
        <v>4543193.2726508481</v>
      </c>
      <c r="X96" s="8">
        <f t="shared" ca="1" si="47"/>
        <v>157799389.59621325</v>
      </c>
      <c r="Y96" s="22">
        <f t="shared" ca="1" si="34"/>
        <v>0.97026738131466794</v>
      </c>
      <c r="Z96" s="8">
        <f t="shared" ca="1" si="45"/>
        <v>69738443.816427946</v>
      </c>
      <c r="AA96" s="12">
        <f t="shared" ca="1" si="46"/>
        <v>1.1347541797997878</v>
      </c>
      <c r="AB96" s="158">
        <f t="shared" si="48"/>
        <v>592000</v>
      </c>
      <c r="AC96" s="160">
        <f t="shared" si="49"/>
        <v>2.7240000000000111E-2</v>
      </c>
      <c r="AD96" s="162">
        <f t="shared" ca="1" si="50"/>
        <v>1.1022392713776172</v>
      </c>
      <c r="AE96" s="162">
        <f t="shared" ca="1" si="51"/>
        <v>1.1018347395458545</v>
      </c>
      <c r="AF96" s="85">
        <v>2.4638432370541807E-2</v>
      </c>
      <c r="AG96" s="85">
        <v>3.1377390044616871E-2</v>
      </c>
      <c r="AH96" s="85">
        <v>5.8120234139711631E-2</v>
      </c>
      <c r="AL96" s="149">
        <f t="shared" si="52"/>
        <v>44003</v>
      </c>
      <c r="AM96" s="23">
        <f t="shared" si="53"/>
        <v>0</v>
      </c>
    </row>
    <row r="97" spans="1:39">
      <c r="A97" s="7">
        <f t="shared" si="35"/>
        <v>44004</v>
      </c>
      <c r="B97" s="8">
        <f t="shared" ca="1" si="36"/>
        <v>32180736.43902085</v>
      </c>
      <c r="C97" s="144">
        <f t="shared" si="27"/>
        <v>0</v>
      </c>
      <c r="D97" s="136"/>
      <c r="E97" s="136"/>
      <c r="F97" s="78">
        <f ca="1">IF(AD96&gt;1,S$2,T$2)</f>
        <v>0.22</v>
      </c>
      <c r="G97" s="29">
        <f t="shared" ca="1" si="28"/>
        <v>9955470.2987091187</v>
      </c>
      <c r="H97" s="8">
        <f t="shared" ca="1" si="37"/>
        <v>70683839.120834738</v>
      </c>
      <c r="I97" s="8">
        <f t="shared" ca="1" si="38"/>
        <v>228483228.71704796</v>
      </c>
      <c r="J97" s="8">
        <f t="shared" ca="1" si="39"/>
        <v>773040.64465600706</v>
      </c>
      <c r="K97" s="12">
        <f t="shared" ca="1" si="40"/>
        <v>1.101014966470214</v>
      </c>
      <c r="L97" s="48"/>
      <c r="M97" s="38">
        <f ca="1">IF(AND(I$2&gt;0,R90&lt;F90),0,IF(AND(N97&gt;=L$6,I$2&gt;0),0,IF(OR(AND(N97&gt;=C$1,N97&lt;D$1),N97&gt;=E$1),0,1)))</f>
        <v>1</v>
      </c>
      <c r="N97" s="193">
        <f t="shared" si="41"/>
        <v>44004</v>
      </c>
      <c r="O97" s="11">
        <f t="shared" ca="1" si="29"/>
        <v>3.0464430495606393E-2</v>
      </c>
      <c r="P97" s="11" t="str">
        <f t="shared" si="30"/>
        <v/>
      </c>
      <c r="Q97" s="11">
        <f t="shared" ca="1" si="42"/>
        <v>0</v>
      </c>
      <c r="R97" s="32">
        <f t="shared" ca="1" si="43"/>
        <v>0.4568100283775316</v>
      </c>
      <c r="S97" s="32">
        <v>4.5202166218902377E-3</v>
      </c>
      <c r="T97" s="32">
        <f t="shared" ca="1" si="31"/>
        <v>9.4245118827779653E-3</v>
      </c>
      <c r="U97" s="32">
        <f t="shared" si="32"/>
        <v>0.14084507042253522</v>
      </c>
      <c r="V97" s="32">
        <f t="shared" ca="1" si="44"/>
        <v>0</v>
      </c>
      <c r="W97" s="8">
        <f t="shared" ca="1" si="33"/>
        <v>4609421.3704147181</v>
      </c>
      <c r="X97" s="8">
        <f t="shared" ca="1" si="47"/>
        <v>162408810.96662796</v>
      </c>
      <c r="Y97" s="22">
        <f t="shared" ca="1" si="34"/>
        <v>0.96953556950439357</v>
      </c>
      <c r="Z97" s="8">
        <f t="shared" ca="1" si="45"/>
        <v>70683839.120834738</v>
      </c>
      <c r="AA97" s="12">
        <f t="shared" ca="1" si="46"/>
        <v>1.1347541797997878</v>
      </c>
      <c r="AB97" s="158">
        <f t="shared" si="48"/>
        <v>593000</v>
      </c>
      <c r="AC97" s="160">
        <f t="shared" si="49"/>
        <v>2.7210000000000113E-2</v>
      </c>
      <c r="AD97" s="162">
        <f t="shared" ca="1" si="50"/>
        <v>1.1014248530080342</v>
      </c>
      <c r="AE97" s="162">
        <f t="shared" ca="1" si="51"/>
        <v>1.101014966470214</v>
      </c>
      <c r="AF97" s="85">
        <v>2.1559553899354385E-2</v>
      </c>
      <c r="AG97" s="85">
        <v>2.968964993284871E-2</v>
      </c>
      <c r="AH97" s="85">
        <v>5.1689703380467349E-2</v>
      </c>
      <c r="AL97" s="149">
        <f t="shared" si="52"/>
        <v>44004</v>
      </c>
      <c r="AM97" s="23">
        <f t="shared" si="53"/>
        <v>0</v>
      </c>
    </row>
    <row r="98" spans="1:39">
      <c r="A98" s="7">
        <f t="shared" si="35"/>
        <v>44005</v>
      </c>
      <c r="B98" s="8">
        <f t="shared" ca="1" si="36"/>
        <v>32963673.710244309</v>
      </c>
      <c r="C98" s="144">
        <f t="shared" si="27"/>
        <v>0</v>
      </c>
      <c r="D98" s="136"/>
      <c r="E98" s="136"/>
      <c r="F98" s="78">
        <f ca="1">IF(AD97&gt;1,0,IF(AE97&gt;=1,U$2,T$2))</f>
        <v>0</v>
      </c>
      <c r="G98" s="29">
        <f t="shared" ca="1" si="28"/>
        <v>10089193.292409377</v>
      </c>
      <c r="H98" s="8">
        <f t="shared" ca="1" si="37"/>
        <v>71633272.376106575</v>
      </c>
      <c r="I98" s="8">
        <f t="shared" ca="1" si="38"/>
        <v>234042083.34273452</v>
      </c>
      <c r="J98" s="8">
        <f t="shared" ca="1" si="39"/>
        <v>782937.27122345939</v>
      </c>
      <c r="K98" s="12">
        <f t="shared" ca="1" si="40"/>
        <v>1.1001845399596784</v>
      </c>
      <c r="L98" s="48"/>
      <c r="M98" s="38">
        <f ca="1">IF(AND(I$2&gt;0,R91&lt;F91-0.02),0,IF(AND(N98&gt;=L$7,I$2&gt;0),0,IF(OR(AND(N98&gt;=C$1,N98&lt;D$1),N98&gt;=E$1),0,1)))</f>
        <v>1</v>
      </c>
      <c r="N98" s="193">
        <f t="shared" si="41"/>
        <v>44005</v>
      </c>
      <c r="O98" s="11">
        <f t="shared" ca="1" si="29"/>
        <v>3.1205611112364601E-2</v>
      </c>
      <c r="P98" s="11" t="str">
        <f t="shared" si="30"/>
        <v/>
      </c>
      <c r="Q98" s="11">
        <f t="shared" ca="1" si="42"/>
        <v>0</v>
      </c>
      <c r="R98" s="32">
        <f t="shared" ca="1" si="43"/>
        <v>0.46165702641024914</v>
      </c>
      <c r="S98" s="32">
        <v>3.8509464213071585E-3</v>
      </c>
      <c r="T98" s="32">
        <f t="shared" ca="1" si="31"/>
        <v>9.5511029834808771E-3</v>
      </c>
      <c r="U98" s="32">
        <f t="shared" si="32"/>
        <v>0.14084507042253522</v>
      </c>
      <c r="V98" s="32">
        <f t="shared" ca="1" si="44"/>
        <v>0</v>
      </c>
      <c r="W98" s="8">
        <f t="shared" ca="1" si="33"/>
        <v>4671163.9311549924</v>
      </c>
      <c r="X98" s="8">
        <f t="shared" ca="1" si="47"/>
        <v>167079974.89778295</v>
      </c>
      <c r="Y98" s="22">
        <f t="shared" ca="1" si="34"/>
        <v>0.96879438888763536</v>
      </c>
      <c r="Z98" s="8">
        <f t="shared" ca="1" si="45"/>
        <v>71633272.376106575</v>
      </c>
      <c r="AA98" s="12">
        <f t="shared" ca="1" si="46"/>
        <v>1.1347541797997878</v>
      </c>
      <c r="AB98" s="158">
        <f t="shared" si="48"/>
        <v>594000</v>
      </c>
      <c r="AC98" s="160">
        <f t="shared" si="49"/>
        <v>2.7180000000000114E-2</v>
      </c>
      <c r="AD98" s="162">
        <f t="shared" ca="1" si="50"/>
        <v>1.1005997532149463</v>
      </c>
      <c r="AE98" s="162">
        <f t="shared" ca="1" si="51"/>
        <v>1.1001845399596784</v>
      </c>
      <c r="AF98" s="85">
        <v>1.8860779542332583E-2</v>
      </c>
      <c r="AG98" s="85">
        <v>2.814026703664026E-2</v>
      </c>
      <c r="AH98" s="85">
        <v>4.5906214803347466E-2</v>
      </c>
      <c r="AL98" s="149">
        <f t="shared" si="52"/>
        <v>44005</v>
      </c>
      <c r="AM98" s="23">
        <f t="shared" si="53"/>
        <v>0</v>
      </c>
    </row>
    <row r="99" spans="1:39">
      <c r="A99" s="7">
        <f t="shared" si="35"/>
        <v>44006</v>
      </c>
      <c r="B99" s="8">
        <f t="shared" ca="1" si="36"/>
        <v>33756529.030313857</v>
      </c>
      <c r="C99" s="144">
        <f t="shared" si="27"/>
        <v>0</v>
      </c>
      <c r="D99" s="136"/>
      <c r="E99" s="136"/>
      <c r="F99" s="78">
        <f ca="1">IF(AD98&gt;1,S$2,T$2)</f>
        <v>0.22</v>
      </c>
      <c r="G99" s="29">
        <f t="shared" ca="1" si="28"/>
        <v>10224138.199640194</v>
      </c>
      <c r="H99" s="8">
        <f t="shared" ca="1" si="37"/>
        <v>72591381.217445374</v>
      </c>
      <c r="I99" s="8">
        <f t="shared" ca="1" si="38"/>
        <v>239671356.11522833</v>
      </c>
      <c r="J99" s="8">
        <f t="shared" ca="1" si="39"/>
        <v>792855.32006954891</v>
      </c>
      <c r="K99" s="12">
        <f t="shared" ca="1" si="40"/>
        <v>1.0993434821568253</v>
      </c>
      <c r="L99" s="48"/>
      <c r="M99" s="38">
        <f ca="1">IF(AND(I$2&gt;0,R92&lt;F92-0.04),0,IF(AND(N99&gt;=L$8,I$2&gt;0),0,IF(OR(AND(N99&gt;=C$1,N99&lt;D$1),N99&gt;=E$1),0,1)))</f>
        <v>1</v>
      </c>
      <c r="N99" s="193">
        <f t="shared" si="41"/>
        <v>44006</v>
      </c>
      <c r="O99" s="11">
        <f t="shared" ca="1" si="29"/>
        <v>3.1956180815363777E-2</v>
      </c>
      <c r="P99" s="11" t="str">
        <f t="shared" si="30"/>
        <v/>
      </c>
      <c r="Q99" s="11">
        <f t="shared" ca="1" si="42"/>
        <v>0</v>
      </c>
      <c r="R99" s="32">
        <f t="shared" ca="1" si="43"/>
        <v>0.46653000356341584</v>
      </c>
      <c r="S99" s="32">
        <v>3.2925686749421599E-3</v>
      </c>
      <c r="T99" s="32">
        <f t="shared" ca="1" si="31"/>
        <v>9.6788508289927157E-3</v>
      </c>
      <c r="U99" s="32">
        <f t="shared" si="32"/>
        <v>0.14084507042253522</v>
      </c>
      <c r="V99" s="32">
        <f t="shared" ca="1" si="44"/>
        <v>0</v>
      </c>
      <c r="W99" s="8">
        <f t="shared" ca="1" si="33"/>
        <v>4738067.2475028923</v>
      </c>
      <c r="X99" s="8">
        <f t="shared" ca="1" si="47"/>
        <v>171818042.14528584</v>
      </c>
      <c r="Y99" s="22">
        <f t="shared" ca="1" si="34"/>
        <v>0.96804381918463622</v>
      </c>
      <c r="Z99" s="8">
        <f t="shared" ca="1" si="45"/>
        <v>72591381.217445374</v>
      </c>
      <c r="AA99" s="12">
        <f t="shared" ca="1" si="46"/>
        <v>1.1347541797997878</v>
      </c>
      <c r="AB99" s="158">
        <f t="shared" si="48"/>
        <v>595000</v>
      </c>
      <c r="AC99" s="160">
        <f t="shared" si="49"/>
        <v>2.7150000000000115E-2</v>
      </c>
      <c r="AD99" s="162">
        <f t="shared" ca="1" si="50"/>
        <v>1.0997640110582518</v>
      </c>
      <c r="AE99" s="162">
        <f t="shared" ca="1" si="51"/>
        <v>1.0993434821568253</v>
      </c>
      <c r="AF99" s="85">
        <v>1.6498515224080582E-2</v>
      </c>
      <c r="AG99" s="85">
        <v>2.6719108200706915E-2</v>
      </c>
      <c r="AH99" s="85">
        <v>4.0720612615692479E-2</v>
      </c>
      <c r="AL99" s="149">
        <f t="shared" si="52"/>
        <v>44006</v>
      </c>
      <c r="AM99" s="23">
        <f t="shared" si="53"/>
        <v>0</v>
      </c>
    </row>
    <row r="100" spans="1:39">
      <c r="A100" s="7">
        <f t="shared" si="35"/>
        <v>44007</v>
      </c>
      <c r="B100" s="8">
        <f t="shared" ca="1" si="36"/>
        <v>34559374.722488508</v>
      </c>
      <c r="C100" s="144">
        <f t="shared" si="27"/>
        <v>0</v>
      </c>
      <c r="D100" s="136"/>
      <c r="E100" s="136"/>
      <c r="F100" s="78">
        <f ca="1">IF(AD99&gt;1,0,IF(AE99&gt;=1,U$2,T$2))</f>
        <v>0</v>
      </c>
      <c r="G100" s="29">
        <f t="shared" ca="1" si="28"/>
        <v>10359650.476673588</v>
      </c>
      <c r="H100" s="8">
        <f t="shared" ca="1" si="37"/>
        <v>73553518.384382471</v>
      </c>
      <c r="I100" s="8">
        <f t="shared" ca="1" si="38"/>
        <v>245371560.52966833</v>
      </c>
      <c r="J100" s="8">
        <f t="shared" ca="1" si="39"/>
        <v>802845.69217464759</v>
      </c>
      <c r="K100" s="12">
        <f t="shared" ca="1" si="40"/>
        <v>1.0984917700491159</v>
      </c>
      <c r="L100" s="48"/>
      <c r="M100" s="38">
        <f ca="1">IF(AND(I$2&gt;0,R93&lt;F93-0.06),0,IF(AND(N100&gt;=L$9,I$2&gt;0),0,IF(OR(AND(N100&gt;=C$1,N100&lt;D$1),N100&gt;=E$1),0,1)))</f>
        <v>1</v>
      </c>
      <c r="N100" s="193">
        <f t="shared" si="41"/>
        <v>44007</v>
      </c>
      <c r="O100" s="11">
        <f t="shared" ca="1" si="29"/>
        <v>3.2716208070622442E-2</v>
      </c>
      <c r="P100" s="11" t="str">
        <f t="shared" si="30"/>
        <v/>
      </c>
      <c r="Q100" s="11">
        <f t="shared" ca="1" si="42"/>
        <v>0</v>
      </c>
      <c r="R100" s="32">
        <f t="shared" ca="1" si="43"/>
        <v>0.47139886061642439</v>
      </c>
      <c r="S100" s="32">
        <v>2.8268566174364305E-3</v>
      </c>
      <c r="T100" s="32">
        <f t="shared" ca="1" si="31"/>
        <v>9.8071357845843296E-3</v>
      </c>
      <c r="U100" s="32">
        <f t="shared" si="32"/>
        <v>0.14084507042253522</v>
      </c>
      <c r="V100" s="32">
        <f t="shared" ca="1" si="44"/>
        <v>0</v>
      </c>
      <c r="W100" s="8">
        <f t="shared" ca="1" si="33"/>
        <v>4801398.2472181469</v>
      </c>
      <c r="X100" s="8">
        <f t="shared" ca="1" si="47"/>
        <v>176619440.39250398</v>
      </c>
      <c r="Y100" s="22">
        <f t="shared" ca="1" si="34"/>
        <v>0.96728379192937752</v>
      </c>
      <c r="Z100" s="8">
        <f t="shared" ca="1" si="45"/>
        <v>73553518.384382471</v>
      </c>
      <c r="AA100" s="12">
        <f t="shared" ca="1" si="46"/>
        <v>1.1347541797997878</v>
      </c>
      <c r="AB100" s="158">
        <f t="shared" si="48"/>
        <v>596000</v>
      </c>
      <c r="AC100" s="160">
        <f t="shared" si="49"/>
        <v>2.7120000000000116E-2</v>
      </c>
      <c r="AD100" s="162">
        <f t="shared" ca="1" si="50"/>
        <v>1.0989176261029705</v>
      </c>
      <c r="AE100" s="162">
        <f t="shared" ca="1" si="51"/>
        <v>1.0984917700491159</v>
      </c>
      <c r="AF100" s="85">
        <v>1.4433343319999237E-2</v>
      </c>
      <c r="AG100" s="85">
        <v>2.5416573914363385E-2</v>
      </c>
      <c r="AH100" s="85">
        <v>3.608379442717255E-2</v>
      </c>
      <c r="AL100" s="149">
        <f t="shared" si="52"/>
        <v>44007</v>
      </c>
      <c r="AM100" s="23">
        <f t="shared" si="53"/>
        <v>0</v>
      </c>
    </row>
    <row r="101" spans="1:39">
      <c r="A101" s="7">
        <f t="shared" si="35"/>
        <v>44008</v>
      </c>
      <c r="B101" s="8">
        <f t="shared" ca="1" si="36"/>
        <v>35372231.207432173</v>
      </c>
      <c r="C101" s="144">
        <f t="shared" si="27"/>
        <v>0</v>
      </c>
      <c r="D101" s="136"/>
      <c r="E101" s="136"/>
      <c r="F101" s="78">
        <f ca="1">IF(AD100&gt;1,S$2,T$2)</f>
        <v>0.22</v>
      </c>
      <c r="G101" s="29">
        <f t="shared" ca="1" si="28"/>
        <v>10496253.687361177</v>
      </c>
      <c r="H101" s="8">
        <f t="shared" ca="1" si="37"/>
        <v>74523401.180264354</v>
      </c>
      <c r="I101" s="8">
        <f t="shared" ca="1" si="38"/>
        <v>251142841.57276836</v>
      </c>
      <c r="J101" s="8">
        <f t="shared" ca="1" si="39"/>
        <v>812856.48494366696</v>
      </c>
      <c r="K101" s="12">
        <f t="shared" ca="1" si="40"/>
        <v>1.0976293259444494</v>
      </c>
      <c r="L101" s="48"/>
      <c r="M101" s="39">
        <f ca="1">IF(AND(I$2&gt;0,R94&lt;F94-0.1),0,IF(AND(N101&gt;=L$10,I$2&gt;0),0,IF(OR(AND(N101&gt;=C$1,N101&lt;D$1),N101&gt;=E$1),0,1)))</f>
        <v>1</v>
      </c>
      <c r="N101" s="193">
        <f t="shared" si="41"/>
        <v>44008</v>
      </c>
      <c r="O101" s="11">
        <f t="shared" ca="1" si="29"/>
        <v>3.3485712209702451E-2</v>
      </c>
      <c r="P101" s="11" t="str">
        <f t="shared" si="30"/>
        <v/>
      </c>
      <c r="Q101" s="11">
        <f t="shared" ca="1" si="42"/>
        <v>0</v>
      </c>
      <c r="R101" s="32">
        <f t="shared" ca="1" si="43"/>
        <v>0.47628729043654194</v>
      </c>
      <c r="S101" s="32">
        <v>2.4385399623754176E-3</v>
      </c>
      <c r="T101" s="32">
        <f t="shared" ca="1" si="31"/>
        <v>9.9364534907019145E-3</v>
      </c>
      <c r="U101" s="32">
        <f t="shared" si="32"/>
        <v>0.14084507042253522</v>
      </c>
      <c r="V101" s="32">
        <f t="shared" ca="1" si="44"/>
        <v>0</v>
      </c>
      <c r="W101" s="8">
        <f t="shared" ca="1" si="33"/>
        <v>4872138.0189237036</v>
      </c>
      <c r="X101" s="8">
        <f t="shared" ca="1" si="47"/>
        <v>181491578.41142768</v>
      </c>
      <c r="Y101" s="22">
        <f t="shared" ca="1" si="34"/>
        <v>0.96651428779029758</v>
      </c>
      <c r="Z101" s="8">
        <f t="shared" ca="1" si="45"/>
        <v>74523401.180264354</v>
      </c>
      <c r="AA101" s="12">
        <f t="shared" ca="1" si="46"/>
        <v>1.1347541797997878</v>
      </c>
      <c r="AB101" s="158">
        <f t="shared" si="48"/>
        <v>597000</v>
      </c>
      <c r="AC101" s="160">
        <f t="shared" si="49"/>
        <v>2.7090000000000117E-2</v>
      </c>
      <c r="AD101" s="162">
        <f t="shared" ca="1" si="50"/>
        <v>1.0980605479967827</v>
      </c>
      <c r="AE101" s="162">
        <f t="shared" ca="1" si="51"/>
        <v>1.0976293259444494</v>
      </c>
      <c r="AF101" s="85">
        <v>1.2629835445661269E-2</v>
      </c>
      <c r="AG101" s="85">
        <v>2.4223607551737893E-2</v>
      </c>
      <c r="AH101" s="85">
        <v>3.1947762891928778E-2</v>
      </c>
      <c r="AL101" s="149">
        <f t="shared" si="52"/>
        <v>44008</v>
      </c>
      <c r="AM101" s="23">
        <f t="shared" si="53"/>
        <v>0</v>
      </c>
    </row>
    <row r="102" spans="1:39">
      <c r="A102" s="7">
        <f t="shared" si="35"/>
        <v>44009</v>
      </c>
      <c r="B102" s="8">
        <f t="shared" ca="1" si="36"/>
        <v>36195159.483132184</v>
      </c>
      <c r="C102" s="144">
        <f t="shared" si="27"/>
        <v>0</v>
      </c>
      <c r="D102" s="136"/>
      <c r="E102" s="136"/>
      <c r="F102" s="78">
        <f ca="1">IF(AD101&gt;1,0,IF(AE101&gt;=1,U$2,T$2))</f>
        <v>0</v>
      </c>
      <c r="G102" s="29">
        <f t="shared" ca="1" si="28"/>
        <v>10632965.340677572</v>
      </c>
      <c r="H102" s="8">
        <f t="shared" ca="1" si="37"/>
        <v>75494053.918810755</v>
      </c>
      <c r="I102" s="8">
        <f t="shared" ca="1" si="38"/>
        <v>256985632.33023846</v>
      </c>
      <c r="J102" s="8">
        <f t="shared" ca="1" si="39"/>
        <v>822928.27570001362</v>
      </c>
      <c r="K102" s="12">
        <f t="shared" ca="1" si="40"/>
        <v>1.0967561279062552</v>
      </c>
      <c r="L102" s="48"/>
      <c r="M102" s="47">
        <f ca="1">IF(AND(I$2&gt;0,R95&lt;F95-0.12),0,IF(AND(N102&gt;=L$4,I$2&gt;0),0,IF(OR(AND(N102&gt;=C$1,N102&lt;D$1),N102&gt;=E$1),0,1)))</f>
        <v>1</v>
      </c>
      <c r="N102" s="198">
        <f t="shared" si="41"/>
        <v>44009</v>
      </c>
      <c r="O102" s="11">
        <f t="shared" ca="1" si="29"/>
        <v>3.426475097736513E-2</v>
      </c>
      <c r="P102" s="11" t="str">
        <f t="shared" si="30"/>
        <v/>
      </c>
      <c r="Q102" s="11">
        <f t="shared" ca="1" si="42"/>
        <v>0</v>
      </c>
      <c r="R102" s="32">
        <f t="shared" ca="1" si="43"/>
        <v>0.4811505721049103</v>
      </c>
      <c r="S102" s="32">
        <v>2.1148352468219043E-3</v>
      </c>
      <c r="T102" s="32">
        <f t="shared" ca="1" si="31"/>
        <v>1.0065873855841434E-2</v>
      </c>
      <c r="U102" s="32">
        <f t="shared" si="32"/>
        <v>0.14084507042253522</v>
      </c>
      <c r="V102" s="32">
        <f t="shared" ca="1" si="44"/>
        <v>0</v>
      </c>
      <c r="W102" s="8">
        <f t="shared" ca="1" si="33"/>
        <v>4940852.7810890758</v>
      </c>
      <c r="X102" s="8">
        <f t="shared" ca="1" si="47"/>
        <v>186432431.19251674</v>
      </c>
      <c r="Y102" s="22">
        <f t="shared" ca="1" si="34"/>
        <v>0.96573524902263486</v>
      </c>
      <c r="Z102" s="8">
        <f t="shared" ca="1" si="45"/>
        <v>75494053.918810755</v>
      </c>
      <c r="AA102" s="12">
        <f t="shared" ca="1" si="46"/>
        <v>1.1347541797997878</v>
      </c>
      <c r="AB102" s="158">
        <f t="shared" si="48"/>
        <v>598000</v>
      </c>
      <c r="AC102" s="160">
        <f t="shared" si="49"/>
        <v>2.7060000000000119E-2</v>
      </c>
      <c r="AD102" s="162">
        <f t="shared" ca="1" si="50"/>
        <v>1.0971927269253523</v>
      </c>
      <c r="AE102" s="162">
        <f t="shared" ca="1" si="51"/>
        <v>1.0967561279062552</v>
      </c>
      <c r="AF102" s="85">
        <v>1.105631050189879E-2</v>
      </c>
      <c r="AG102" s="85">
        <v>2.3131695871148869E-2</v>
      </c>
      <c r="AH102" s="85">
        <v>2.8266397136483521E-2</v>
      </c>
      <c r="AL102" s="149">
        <f t="shared" si="52"/>
        <v>44009</v>
      </c>
      <c r="AM102" s="23">
        <f t="shared" si="53"/>
        <v>0</v>
      </c>
    </row>
    <row r="103" spans="1:39">
      <c r="A103" s="7">
        <f t="shared" si="35"/>
        <v>44010</v>
      </c>
      <c r="B103" s="8">
        <f t="shared" ca="1" si="36"/>
        <v>37028143.047075249</v>
      </c>
      <c r="C103" s="144">
        <f t="shared" si="27"/>
        <v>0</v>
      </c>
      <c r="D103" s="136"/>
      <c r="E103" s="136"/>
      <c r="F103" s="78">
        <f ca="1">IF(AD102&gt;1,0,IF(AE102&gt;=1,U$2,T$2))</f>
        <v>0</v>
      </c>
      <c r="G103" s="29">
        <f t="shared" ca="1" si="28"/>
        <v>10770054.146720769</v>
      </c>
      <c r="H103" s="8">
        <f t="shared" ca="1" si="37"/>
        <v>76467384.441717461</v>
      </c>
      <c r="I103" s="8">
        <f t="shared" ca="1" si="38"/>
        <v>262899815.63423425</v>
      </c>
      <c r="J103" s="8">
        <f t="shared" ca="1" si="39"/>
        <v>832983.5639430678</v>
      </c>
      <c r="K103" s="12">
        <f t="shared" ca="1" si="40"/>
        <v>1.0958721104084239</v>
      </c>
      <c r="L103" s="48"/>
      <c r="M103" s="46">
        <f ca="1">IF(AND(I$2&gt;0,R96&lt;F96-0.12),0,IF(AND(N103&gt;=L$5,I$2&gt;0),0,IF(OR(AND(N103&gt;=C$1,N103&lt;D$1),N103&gt;=E$1),0,1)))</f>
        <v>1</v>
      </c>
      <c r="N103" s="199">
        <f t="shared" si="41"/>
        <v>44010</v>
      </c>
      <c r="O103" s="11">
        <f t="shared" ca="1" si="29"/>
        <v>3.5053308751231235E-2</v>
      </c>
      <c r="P103" s="11" t="str">
        <f t="shared" si="30"/>
        <v/>
      </c>
      <c r="Q103" s="11">
        <f t="shared" ca="1" si="42"/>
        <v>0</v>
      </c>
      <c r="R103" s="32">
        <f t="shared" ca="1" si="43"/>
        <v>0.48600094087790263</v>
      </c>
      <c r="S103" s="32">
        <v>1.8450478046845794E-3</v>
      </c>
      <c r="T103" s="32">
        <f t="shared" ca="1" si="31"/>
        <v>1.0195651258895662E-2</v>
      </c>
      <c r="U103" s="32">
        <f t="shared" si="32"/>
        <v>0.14084507042253522</v>
      </c>
      <c r="V103" s="32">
        <f t="shared" ca="1" si="44"/>
        <v>0</v>
      </c>
      <c r="W103" s="8">
        <f t="shared" ca="1" si="33"/>
        <v>5007462.7060142756</v>
      </c>
      <c r="X103" s="8">
        <f t="shared" ca="1" si="47"/>
        <v>191439893.89853102</v>
      </c>
      <c r="Y103" s="22">
        <f t="shared" ca="1" si="34"/>
        <v>0.96494669124876875</v>
      </c>
      <c r="Z103" s="8">
        <f t="shared" ca="1" si="45"/>
        <v>76467384.441717461</v>
      </c>
      <c r="AA103" s="12">
        <f t="shared" ca="1" si="46"/>
        <v>1.1347541797997878</v>
      </c>
      <c r="AB103" s="158">
        <f t="shared" si="48"/>
        <v>599000</v>
      </c>
      <c r="AC103" s="160">
        <f t="shared" si="49"/>
        <v>2.703000000000012E-2</v>
      </c>
      <c r="AD103" s="162">
        <f t="shared" ca="1" si="50"/>
        <v>1.0963141191573396</v>
      </c>
      <c r="AE103" s="162">
        <f t="shared" ca="1" si="51"/>
        <v>1.0958721104084239</v>
      </c>
      <c r="AF103" s="85">
        <v>9.6845608006813078E-3</v>
      </c>
      <c r="AG103" s="85">
        <v>2.2132862220878693E-2</v>
      </c>
      <c r="AH103" s="85">
        <v>2.4995988802634612E-2</v>
      </c>
      <c r="AL103" s="149">
        <f t="shared" si="52"/>
        <v>44010</v>
      </c>
      <c r="AM103" s="23">
        <f t="shared" si="53"/>
        <v>0</v>
      </c>
    </row>
    <row r="104" spans="1:39">
      <c r="A104" s="7">
        <f t="shared" si="35"/>
        <v>44011</v>
      </c>
      <c r="B104" s="8">
        <f t="shared" ca="1" si="36"/>
        <v>37871186.044716671</v>
      </c>
      <c r="C104" s="144">
        <f t="shared" si="27"/>
        <v>0</v>
      </c>
      <c r="D104" s="136"/>
      <c r="E104" s="136"/>
      <c r="F104" s="78">
        <f ca="1">IF(AD103&gt;1,S$2,T$2)</f>
        <v>0.22</v>
      </c>
      <c r="G104" s="29">
        <f t="shared" ca="1" si="28"/>
        <v>10907820.706895391</v>
      </c>
      <c r="H104" s="8">
        <f t="shared" ca="1" si="37"/>
        <v>77445527.018957272</v>
      </c>
      <c r="I104" s="8">
        <f t="shared" ca="1" si="38"/>
        <v>268885420.91748834</v>
      </c>
      <c r="J104" s="8">
        <f t="shared" ca="1" si="39"/>
        <v>843042.99764142046</v>
      </c>
      <c r="K104" s="12">
        <f t="shared" ca="1" si="40"/>
        <v>1.0949772911785156</v>
      </c>
      <c r="L104" s="48"/>
      <c r="M104" s="38">
        <f ca="1">IF(AND(I$2&gt;0,R97&lt;F97),0,IF(AND(N104&gt;=L$6,I$2&gt;0),0,IF(OR(AND(N104&gt;=C$1,N104&lt;D$1),N104&gt;=E$1),0,1)))</f>
        <v>1</v>
      </c>
      <c r="N104" s="193">
        <f t="shared" si="41"/>
        <v>44011</v>
      </c>
      <c r="O104" s="11">
        <f t="shared" ca="1" si="29"/>
        <v>3.5851389455665114E-2</v>
      </c>
      <c r="P104" s="11" t="str">
        <f t="shared" si="30"/>
        <v/>
      </c>
      <c r="Q104" s="11">
        <f t="shared" ca="1" si="42"/>
        <v>0</v>
      </c>
      <c r="R104" s="32">
        <f t="shared" ca="1" si="43"/>
        <v>0.49085193181029479</v>
      </c>
      <c r="S104" s="32">
        <v>1.6202358535285614E-3</v>
      </c>
      <c r="T104" s="32">
        <f t="shared" ca="1" si="31"/>
        <v>1.0326070269194304E-2</v>
      </c>
      <c r="U104" s="32">
        <f t="shared" si="32"/>
        <v>0.14084507042253522</v>
      </c>
      <c r="V104" s="32">
        <f t="shared" ca="1" si="44"/>
        <v>0</v>
      </c>
      <c r="W104" s="8">
        <f t="shared" ca="1" si="33"/>
        <v>5071436.5805215025</v>
      </c>
      <c r="X104" s="8">
        <f t="shared" ca="1" si="47"/>
        <v>196511330.47905251</v>
      </c>
      <c r="Y104" s="22">
        <f t="shared" ca="1" si="34"/>
        <v>0.96414861054433487</v>
      </c>
      <c r="Z104" s="8">
        <f t="shared" ca="1" si="45"/>
        <v>77445527.018957272</v>
      </c>
      <c r="AA104" s="12">
        <f t="shared" ca="1" si="46"/>
        <v>1.1347541797997878</v>
      </c>
      <c r="AB104" s="158">
        <f t="shared" si="48"/>
        <v>600000</v>
      </c>
      <c r="AC104" s="160">
        <f t="shared" si="49"/>
        <v>2.7000000000000121E-2</v>
      </c>
      <c r="AD104" s="162">
        <f t="shared" ca="1" si="50"/>
        <v>1.0954247007934699</v>
      </c>
      <c r="AE104" s="162">
        <f t="shared" ca="1" si="51"/>
        <v>1.0949772911785156</v>
      </c>
      <c r="AF104" s="85">
        <v>8.4895636377178337E-3</v>
      </c>
      <c r="AG104" s="85">
        <v>2.1219654218668411E-2</v>
      </c>
      <c r="AH104" s="85">
        <v>2.2095585310406427E-2</v>
      </c>
      <c r="AL104" s="149">
        <f t="shared" si="52"/>
        <v>44011</v>
      </c>
      <c r="AM104" s="23">
        <f t="shared" si="53"/>
        <v>0</v>
      </c>
    </row>
    <row r="105" spans="1:39">
      <c r="A105" s="7">
        <f t="shared" si="35"/>
        <v>44012</v>
      </c>
      <c r="B105" s="8">
        <f t="shared" ca="1" si="36"/>
        <v>38724315.75688076</v>
      </c>
      <c r="C105" s="144">
        <f t="shared" si="27"/>
        <v>0</v>
      </c>
      <c r="D105" s="136"/>
      <c r="E105" s="136"/>
      <c r="F105" s="78">
        <f ca="1">IF(AD104&gt;1,0,IF(AE104&gt;=1,U$2,T$2))</f>
        <v>0</v>
      </c>
      <c r="G105" s="29">
        <f t="shared" ca="1" si="28"/>
        <v>11046663.576732507</v>
      </c>
      <c r="H105" s="8">
        <f t="shared" ca="1" si="37"/>
        <v>78431311.394800797</v>
      </c>
      <c r="I105" s="8">
        <f t="shared" ca="1" si="38"/>
        <v>274942641.87385339</v>
      </c>
      <c r="J105" s="8">
        <f t="shared" ca="1" si="39"/>
        <v>853129.71216408827</v>
      </c>
      <c r="K105" s="12">
        <f t="shared" ca="1" si="40"/>
        <v>1.0940716657633418</v>
      </c>
      <c r="L105" s="48"/>
      <c r="M105" s="38">
        <f ca="1">IF(AND(I$2&gt;0,R98&lt;F98-0.02),0,IF(AND(N105&gt;=L$7,I$2&gt;0),0,IF(OR(AND(N105&gt;=C$1,N105&lt;D$1),N105&gt;=E$1),0,1)))</f>
        <v>1</v>
      </c>
      <c r="N105" s="193">
        <f t="shared" si="41"/>
        <v>44012</v>
      </c>
      <c r="O105" s="11">
        <f t="shared" ca="1" si="29"/>
        <v>3.6659018916513783E-2</v>
      </c>
      <c r="P105" s="11" t="str">
        <f t="shared" si="30"/>
        <v/>
      </c>
      <c r="Q105" s="11">
        <f t="shared" ca="1" si="42"/>
        <v>0</v>
      </c>
      <c r="R105" s="32">
        <f t="shared" ca="1" si="43"/>
        <v>0.49572132556485371</v>
      </c>
      <c r="S105" s="32">
        <v>1.4329276456920691E-3</v>
      </c>
      <c r="T105" s="32">
        <f t="shared" ca="1" si="31"/>
        <v>1.0457508185973439E-2</v>
      </c>
      <c r="U105" s="32">
        <f t="shared" si="32"/>
        <v>0.14084507042253522</v>
      </c>
      <c r="V105" s="32">
        <f t="shared" ca="1" si="44"/>
        <v>0</v>
      </c>
      <c r="W105" s="8">
        <f t="shared" ca="1" si="33"/>
        <v>5132620.9735519504</v>
      </c>
      <c r="X105" s="8">
        <f t="shared" ca="1" si="47"/>
        <v>201643951.45260447</v>
      </c>
      <c r="Y105" s="22">
        <f t="shared" ca="1" si="34"/>
        <v>0.9633409810834862</v>
      </c>
      <c r="Z105" s="8">
        <f t="shared" ca="1" si="45"/>
        <v>78431311.394800797</v>
      </c>
      <c r="AA105" s="12">
        <f t="shared" ca="1" si="46"/>
        <v>1.1347541797997878</v>
      </c>
      <c r="AB105" s="158">
        <f t="shared" si="48"/>
        <v>601000</v>
      </c>
      <c r="AC105" s="160">
        <f t="shared" si="49"/>
        <v>2.6970000000000122E-2</v>
      </c>
      <c r="AD105" s="162">
        <f t="shared" ca="1" si="50"/>
        <v>1.0945244784709287</v>
      </c>
      <c r="AE105" s="162">
        <f t="shared" ca="1" si="51"/>
        <v>1.0940716657633418</v>
      </c>
      <c r="AF105" s="85">
        <v>7.4491911635927947E-3</v>
      </c>
      <c r="AG105" s="85">
        <v>2.0385127213811721E-2</v>
      </c>
      <c r="AH105" s="85">
        <v>1.952717918305015E-2</v>
      </c>
      <c r="AL105" s="149">
        <f t="shared" si="52"/>
        <v>44012</v>
      </c>
      <c r="AM105" s="23">
        <f t="shared" si="53"/>
        <v>0</v>
      </c>
    </row>
    <row r="106" spans="1:39">
      <c r="A106" s="7">
        <f t="shared" si="35"/>
        <v>44013</v>
      </c>
      <c r="B106" s="8">
        <f t="shared" ca="1" si="36"/>
        <v>39587590.15834669</v>
      </c>
      <c r="C106" s="144">
        <f t="shared" si="27"/>
        <v>0</v>
      </c>
      <c r="D106" s="136"/>
      <c r="E106" s="136"/>
      <c r="F106" s="78">
        <f ca="1">IF(AD105&gt;1,S$2,T$2)</f>
        <v>0.22</v>
      </c>
      <c r="G106" s="29">
        <f t="shared" ca="1" si="28"/>
        <v>11187033.615726329</v>
      </c>
      <c r="H106" s="8">
        <f t="shared" ca="1" si="37"/>
        <v>79427938.671656936</v>
      </c>
      <c r="I106" s="8">
        <f t="shared" ca="1" si="38"/>
        <v>281071890.12426144</v>
      </c>
      <c r="J106" s="8">
        <f t="shared" ca="1" si="39"/>
        <v>863274.40146592644</v>
      </c>
      <c r="K106" s="12">
        <f t="shared" ca="1" si="40"/>
        <v>1.0931552048569142</v>
      </c>
      <c r="L106" s="48"/>
      <c r="M106" s="38">
        <f ca="1">IF(AND(I$2&gt;0,R99&lt;F99-0.04),0,IF(AND(N106&gt;=L$8,I$2&gt;0),0,IF(OR(AND(N106&gt;=C$1,N106&lt;D$1),N106&gt;=E$1),0,1)))</f>
        <v>1</v>
      </c>
      <c r="N106" s="193">
        <f t="shared" si="41"/>
        <v>44013</v>
      </c>
      <c r="O106" s="11">
        <f t="shared" ca="1" si="29"/>
        <v>3.7476252016568193E-2</v>
      </c>
      <c r="P106" s="11" t="str">
        <f t="shared" si="30"/>
        <v/>
      </c>
      <c r="Q106" s="11">
        <f t="shared" ca="1" si="42"/>
        <v>0</v>
      </c>
      <c r="R106" s="32">
        <f t="shared" ca="1" si="43"/>
        <v>0.50062904585991486</v>
      </c>
      <c r="S106" s="32">
        <v>1.2768835126108632E-3</v>
      </c>
      <c r="T106" s="32">
        <f t="shared" ca="1" si="31"/>
        <v>1.0590391822887591E-2</v>
      </c>
      <c r="U106" s="32">
        <f t="shared" si="32"/>
        <v>0.14084507042253522</v>
      </c>
      <c r="V106" s="32">
        <f t="shared" ca="1" si="44"/>
        <v>0</v>
      </c>
      <c r="W106" s="8">
        <f t="shared" ca="1" si="33"/>
        <v>5204543.9114890071</v>
      </c>
      <c r="X106" s="8">
        <f t="shared" ca="1" si="47"/>
        <v>206848495.36409348</v>
      </c>
      <c r="Y106" s="22">
        <f t="shared" ca="1" si="34"/>
        <v>0.96252374798343177</v>
      </c>
      <c r="Z106" s="8">
        <f t="shared" ca="1" si="45"/>
        <v>79427938.671656936</v>
      </c>
      <c r="AA106" s="12">
        <f t="shared" ca="1" si="46"/>
        <v>1.1347541797997878</v>
      </c>
      <c r="AB106" s="158">
        <f t="shared" si="48"/>
        <v>602000</v>
      </c>
      <c r="AC106" s="160">
        <f t="shared" si="49"/>
        <v>2.6940000000000124E-2</v>
      </c>
      <c r="AD106" s="162">
        <f t="shared" ca="1" si="50"/>
        <v>1.0936134353101279</v>
      </c>
      <c r="AE106" s="162">
        <f t="shared" ca="1" si="51"/>
        <v>1.0931552048569142</v>
      </c>
      <c r="AF106" s="85">
        <v>6.5439276918173826E-3</v>
      </c>
      <c r="AG106" s="85">
        <v>1.9622824634891848E-2</v>
      </c>
      <c r="AH106" s="85">
        <v>1.7255777577544686E-2</v>
      </c>
      <c r="AL106" s="149">
        <f t="shared" si="52"/>
        <v>44013</v>
      </c>
      <c r="AM106" s="23">
        <f t="shared" si="53"/>
        <v>0</v>
      </c>
    </row>
    <row r="107" spans="1:39">
      <c r="A107" s="7">
        <f t="shared" si="35"/>
        <v>44014</v>
      </c>
      <c r="B107" s="8">
        <f t="shared" ca="1" si="36"/>
        <v>40461101.874342442</v>
      </c>
      <c r="C107" s="144">
        <f t="shared" si="27"/>
        <v>0</v>
      </c>
      <c r="D107" s="136"/>
      <c r="E107" s="136"/>
      <c r="F107" s="78">
        <f ca="1">IF(AD106&gt;1,0,IF(AE106&gt;=1,U$2,T$2))</f>
        <v>0</v>
      </c>
      <c r="G107" s="29">
        <f t="shared" ca="1" si="28"/>
        <v>11327510.977991233</v>
      </c>
      <c r="H107" s="8">
        <f t="shared" ca="1" si="37"/>
        <v>80425327.943737745</v>
      </c>
      <c r="I107" s="8">
        <f t="shared" ca="1" si="38"/>
        <v>287273823.30783129</v>
      </c>
      <c r="J107" s="8">
        <f t="shared" ca="1" si="39"/>
        <v>873511.71599575004</v>
      </c>
      <c r="K107" s="12">
        <f t="shared" ca="1" si="40"/>
        <v>1.0922278461807566</v>
      </c>
      <c r="L107" s="48"/>
      <c r="M107" s="38">
        <f ca="1">IF(AND(I$2&gt;0,R100&lt;F100-0.06),0,IF(AND(N107&gt;=L$9,I$2&gt;0),0,IF(OR(AND(N107&gt;=C$1,N107&lt;D$1),N107&gt;=E$1),0,1)))</f>
        <v>1</v>
      </c>
      <c r="N107" s="193">
        <f t="shared" si="41"/>
        <v>44014</v>
      </c>
      <c r="O107" s="11">
        <f t="shared" ca="1" si="29"/>
        <v>3.8303176441044175E-2</v>
      </c>
      <c r="P107" s="11" t="str">
        <f t="shared" si="30"/>
        <v/>
      </c>
      <c r="Q107" s="11">
        <f t="shared" ca="1" si="42"/>
        <v>0</v>
      </c>
      <c r="R107" s="32">
        <f t="shared" ca="1" si="43"/>
        <v>0.5055113108088648</v>
      </c>
      <c r="S107" s="32">
        <v>1.146895704340526E-3</v>
      </c>
      <c r="T107" s="32">
        <f t="shared" ca="1" si="31"/>
        <v>1.0723377059165033E-2</v>
      </c>
      <c r="U107" s="32">
        <f t="shared" si="32"/>
        <v>0.14084507042253522</v>
      </c>
      <c r="V107" s="32">
        <f t="shared" ca="1" si="44"/>
        <v>0</v>
      </c>
      <c r="W107" s="8">
        <f t="shared" ca="1" si="33"/>
        <v>5276062.7861935413</v>
      </c>
      <c r="X107" s="8">
        <f t="shared" ca="1" si="47"/>
        <v>212124558.15028703</v>
      </c>
      <c r="Y107" s="22">
        <f t="shared" ca="1" si="34"/>
        <v>0.9616968235589558</v>
      </c>
      <c r="Z107" s="8">
        <f t="shared" ca="1" si="45"/>
        <v>80425327.943737745</v>
      </c>
      <c r="AA107" s="12">
        <f t="shared" ca="1" si="46"/>
        <v>1.1347541797997878</v>
      </c>
      <c r="AB107" s="158">
        <f t="shared" si="48"/>
        <v>603000</v>
      </c>
      <c r="AC107" s="160">
        <f t="shared" si="49"/>
        <v>2.6910000000000125E-2</v>
      </c>
      <c r="AD107" s="162">
        <f t="shared" ca="1" si="50"/>
        <v>1.0926915255188354</v>
      </c>
      <c r="AE107" s="162">
        <f t="shared" ca="1" si="51"/>
        <v>1.0922278461807566</v>
      </c>
      <c r="AF107" s="85">
        <v>5.7566005961770632E-3</v>
      </c>
      <c r="AG107" s="85">
        <v>1.8926756164772632E-2</v>
      </c>
      <c r="AH107" s="85">
        <v>1.524938123555351E-2</v>
      </c>
      <c r="AL107" s="149">
        <f t="shared" si="52"/>
        <v>44014</v>
      </c>
      <c r="AM107" s="23">
        <f t="shared" si="53"/>
        <v>0</v>
      </c>
    </row>
    <row r="108" spans="1:39">
      <c r="A108" s="7">
        <f t="shared" si="35"/>
        <v>44015</v>
      </c>
      <c r="B108" s="8">
        <f t="shared" ca="1" si="36"/>
        <v>41344832.082776748</v>
      </c>
      <c r="C108" s="144">
        <f t="shared" si="27"/>
        <v>0</v>
      </c>
      <c r="D108" s="136"/>
      <c r="E108" s="136"/>
      <c r="F108" s="78">
        <f ca="1">IF(AD107&gt;1,S$2,T$2)</f>
        <v>0.22</v>
      </c>
      <c r="G108" s="29">
        <f t="shared" ca="1" si="28"/>
        <v>11468133.751750389</v>
      </c>
      <c r="H108" s="8">
        <f t="shared" ca="1" si="37"/>
        <v>81423749.637427762</v>
      </c>
      <c r="I108" s="8">
        <f t="shared" ca="1" si="38"/>
        <v>293548307.78771484</v>
      </c>
      <c r="J108" s="8">
        <f t="shared" ca="1" si="39"/>
        <v>883730.20843430283</v>
      </c>
      <c r="K108" s="12">
        <f t="shared" ca="1" si="40"/>
        <v>1.091289490233704</v>
      </c>
      <c r="L108" s="48"/>
      <c r="M108" s="39">
        <f ca="1">IF(AND(I$2&gt;0,R101&lt;F101-0.1),0,IF(AND(N108&gt;=L$10,I$2&gt;0),0,IF(OR(AND(N108&gt;=C$1,N108&lt;D$1),N108&gt;=E$1),0,1)))</f>
        <v>1</v>
      </c>
      <c r="N108" s="193">
        <f t="shared" si="41"/>
        <v>44015</v>
      </c>
      <c r="O108" s="11">
        <f t="shared" ca="1" si="29"/>
        <v>3.9139774371695309E-2</v>
      </c>
      <c r="P108" s="11" t="str">
        <f t="shared" si="30"/>
        <v/>
      </c>
      <c r="Q108" s="11">
        <f t="shared" ca="1" si="42"/>
        <v>0</v>
      </c>
      <c r="R108" s="32">
        <f t="shared" ca="1" si="43"/>
        <v>0.51036992590571506</v>
      </c>
      <c r="S108" s="32">
        <v>1.0386200196086392E-3</v>
      </c>
      <c r="T108" s="32">
        <f t="shared" ca="1" si="31"/>
        <v>1.0856499951657035E-2</v>
      </c>
      <c r="U108" s="32">
        <f t="shared" si="32"/>
        <v>0.14084507042253522</v>
      </c>
      <c r="V108" s="32">
        <f t="shared" ca="1" si="44"/>
        <v>0</v>
      </c>
      <c r="W108" s="8">
        <f t="shared" ca="1" si="33"/>
        <v>5347393.8095647078</v>
      </c>
      <c r="X108" s="8">
        <f t="shared" ca="1" si="47"/>
        <v>217471951.95985174</v>
      </c>
      <c r="Y108" s="22">
        <f t="shared" ca="1" si="34"/>
        <v>0.96086022562830464</v>
      </c>
      <c r="Z108" s="8">
        <f t="shared" ca="1" si="45"/>
        <v>81423749.637427762</v>
      </c>
      <c r="AA108" s="12">
        <f t="shared" ca="1" si="46"/>
        <v>1.1347541797997878</v>
      </c>
      <c r="AB108" s="158">
        <f t="shared" si="48"/>
        <v>604000</v>
      </c>
      <c r="AC108" s="160">
        <f t="shared" si="49"/>
        <v>2.6880000000000126E-2</v>
      </c>
      <c r="AD108" s="162">
        <f t="shared" ca="1" si="50"/>
        <v>1.0917586682072304</v>
      </c>
      <c r="AE108" s="162">
        <f t="shared" ca="1" si="51"/>
        <v>1.091289490233704</v>
      </c>
      <c r="AF108" s="85">
        <v>5.0721286049866757E-3</v>
      </c>
      <c r="AG108" s="85">
        <v>1.8291374535020149E-2</v>
      </c>
      <c r="AH108" s="85">
        <v>1.3478897285127116E-2</v>
      </c>
      <c r="AL108" s="149">
        <f t="shared" si="52"/>
        <v>44015</v>
      </c>
      <c r="AM108" s="23">
        <f t="shared" si="53"/>
        <v>0</v>
      </c>
    </row>
    <row r="109" spans="1:39">
      <c r="A109" s="7">
        <f t="shared" si="35"/>
        <v>44016</v>
      </c>
      <c r="B109" s="8">
        <f t="shared" ca="1" si="36"/>
        <v>42238764.499625295</v>
      </c>
      <c r="C109" s="144">
        <f t="shared" si="27"/>
        <v>0</v>
      </c>
      <c r="D109" s="136"/>
      <c r="E109" s="136"/>
      <c r="F109" s="78">
        <f ca="1">IF(AD108&gt;1,0,IF(AE108&gt;=1,U$2,T$2))</f>
        <v>0</v>
      </c>
      <c r="G109" s="29">
        <f t="shared" ca="1" si="28"/>
        <v>11608912.110913763</v>
      </c>
      <c r="H109" s="8">
        <f t="shared" ca="1" si="37"/>
        <v>82423275.987487718</v>
      </c>
      <c r="I109" s="8">
        <f t="shared" ca="1" si="38"/>
        <v>299895227.94733948</v>
      </c>
      <c r="J109" s="8">
        <f t="shared" ca="1" si="39"/>
        <v>893932.41684854415</v>
      </c>
      <c r="K109" s="12">
        <f t="shared" ca="1" si="40"/>
        <v>1.0903401572350859</v>
      </c>
      <c r="L109" s="48"/>
      <c r="M109" s="47">
        <f ca="1">IF(AND(I$2&gt;0,R102&lt;F102-0.12),0,IF(AND(N109&gt;=L$4,I$2&gt;0),0,IF(OR(AND(N109&gt;=C$1,N109&lt;D$1),N109&gt;=E$1),0,1)))</f>
        <v>1</v>
      </c>
      <c r="N109" s="193">
        <f t="shared" si="41"/>
        <v>44016</v>
      </c>
      <c r="O109" s="11">
        <f t="shared" ca="1" si="29"/>
        <v>3.99860303929786E-2</v>
      </c>
      <c r="P109" s="11" t="str">
        <f t="shared" si="30"/>
        <v/>
      </c>
      <c r="Q109" s="11">
        <f t="shared" ca="1" si="42"/>
        <v>0</v>
      </c>
      <c r="R109" s="32">
        <f t="shared" ca="1" si="43"/>
        <v>0.51520543831080334</v>
      </c>
      <c r="S109" s="32">
        <v>9.4843421963684989E-4</v>
      </c>
      <c r="T109" s="32">
        <f t="shared" ca="1" si="31"/>
        <v>1.0989770131665029E-2</v>
      </c>
      <c r="U109" s="32">
        <f t="shared" si="32"/>
        <v>0.14084507042253522</v>
      </c>
      <c r="V109" s="32">
        <f t="shared" ca="1" si="44"/>
        <v>0</v>
      </c>
      <c r="W109" s="8">
        <f t="shared" ca="1" si="33"/>
        <v>5418176.1801385535</v>
      </c>
      <c r="X109" s="8">
        <f t="shared" ca="1" si="47"/>
        <v>222890128.1399903</v>
      </c>
      <c r="Y109" s="22">
        <f t="shared" ca="1" si="34"/>
        <v>0.96001396960702134</v>
      </c>
      <c r="Z109" s="8">
        <f t="shared" ca="1" si="45"/>
        <v>82423275.987487718</v>
      </c>
      <c r="AA109" s="12">
        <f t="shared" ca="1" si="46"/>
        <v>1.1347541797997878</v>
      </c>
      <c r="AB109" s="158">
        <f t="shared" si="48"/>
        <v>605000</v>
      </c>
      <c r="AC109" s="160">
        <f t="shared" si="49"/>
        <v>2.6850000000000127E-2</v>
      </c>
      <c r="AD109" s="162">
        <f t="shared" ca="1" si="50"/>
        <v>1.0908148237343949</v>
      </c>
      <c r="AE109" s="162">
        <f t="shared" ca="1" si="51"/>
        <v>1.0903401572350859</v>
      </c>
      <c r="AF109" s="85">
        <v>4.477289520488952E-3</v>
      </c>
      <c r="AG109" s="85">
        <v>1.771155156503874E-2</v>
      </c>
      <c r="AH109" s="85">
        <v>1.1918005908528829E-2</v>
      </c>
      <c r="AL109" s="149">
        <f t="shared" si="52"/>
        <v>44016</v>
      </c>
      <c r="AM109" s="23">
        <f t="shared" si="53"/>
        <v>0</v>
      </c>
    </row>
    <row r="110" spans="1:39">
      <c r="A110" s="7">
        <f t="shared" si="35"/>
        <v>44017</v>
      </c>
      <c r="B110" s="8">
        <f t="shared" ca="1" si="36"/>
        <v>43142883.28936401</v>
      </c>
      <c r="C110" s="144">
        <f t="shared" si="27"/>
        <v>0</v>
      </c>
      <c r="D110" s="136"/>
      <c r="E110" s="136"/>
      <c r="F110" s="78">
        <f ca="1">IF(AD109&gt;1,0,IF(AE109&gt;=1,U$2,T$2))</f>
        <v>0</v>
      </c>
      <c r="G110" s="29">
        <f t="shared" ca="1" si="28"/>
        <v>11749907.494999161</v>
      </c>
      <c r="H110" s="8">
        <f t="shared" ca="1" si="37"/>
        <v>83424343.214494035</v>
      </c>
      <c r="I110" s="8">
        <f t="shared" ca="1" si="38"/>
        <v>306314471.35448438</v>
      </c>
      <c r="J110" s="8">
        <f t="shared" ca="1" si="39"/>
        <v>904118.78973871481</v>
      </c>
      <c r="K110" s="12">
        <f t="shared" ca="1" si="40"/>
        <v>1.0893798646777539</v>
      </c>
      <c r="L110" s="48"/>
      <c r="M110" s="46">
        <f ca="1">IF(AND(I$2&gt;0,R103&lt;F103-0.12),0,IF(AND(N110&gt;=L$5,I$2&gt;0),0,IF(OR(AND(N110&gt;=C$1,N110&lt;D$1),N110&gt;=E$1),0,1)))</f>
        <v>1</v>
      </c>
      <c r="N110" s="193">
        <f t="shared" si="41"/>
        <v>44017</v>
      </c>
      <c r="O110" s="11">
        <f t="shared" ca="1" si="29"/>
        <v>4.0841929513931251E-2</v>
      </c>
      <c r="P110" s="11" t="str">
        <f t="shared" si="30"/>
        <v/>
      </c>
      <c r="Q110" s="11">
        <f t="shared" ca="1" si="42"/>
        <v>0</v>
      </c>
      <c r="R110" s="32">
        <f t="shared" ca="1" si="43"/>
        <v>0.52002065844204459</v>
      </c>
      <c r="S110" s="32">
        <v>8.733190665812338E-4</v>
      </c>
      <c r="T110" s="32">
        <f t="shared" ca="1" si="31"/>
        <v>1.1123245761932538E-2</v>
      </c>
      <c r="U110" s="32">
        <f t="shared" si="32"/>
        <v>0.14084507042253522</v>
      </c>
      <c r="V110" s="32">
        <f t="shared" ca="1" si="44"/>
        <v>0</v>
      </c>
      <c r="W110" s="8">
        <f t="shared" ca="1" si="33"/>
        <v>5488588.5770576503</v>
      </c>
      <c r="X110" s="8">
        <f t="shared" ca="1" si="47"/>
        <v>228378716.71704796</v>
      </c>
      <c r="Y110" s="22">
        <f t="shared" ca="1" si="34"/>
        <v>0.95915807048606871</v>
      </c>
      <c r="Z110" s="8">
        <f t="shared" ca="1" si="45"/>
        <v>83424343.214494035</v>
      </c>
      <c r="AA110" s="12">
        <f t="shared" ca="1" si="46"/>
        <v>1.1347541797997878</v>
      </c>
      <c r="AB110" s="158">
        <f t="shared" si="48"/>
        <v>606000</v>
      </c>
      <c r="AC110" s="160">
        <f t="shared" si="49"/>
        <v>2.6820000000000128E-2</v>
      </c>
      <c r="AD110" s="162">
        <f t="shared" ca="1" si="50"/>
        <v>1.08986001095642</v>
      </c>
      <c r="AE110" s="162">
        <f t="shared" ca="1" si="51"/>
        <v>1.0893798646777539</v>
      </c>
      <c r="AF110" s="85">
        <v>3.9605080880513593E-3</v>
      </c>
      <c r="AG110" s="85">
        <v>1.7182553918217366E-2</v>
      </c>
      <c r="AH110" s="85">
        <v>1.0542996923661438E-2</v>
      </c>
      <c r="AL110" s="149">
        <f t="shared" si="52"/>
        <v>44017</v>
      </c>
      <c r="AM110" s="23">
        <f t="shared" si="53"/>
        <v>0</v>
      </c>
    </row>
    <row r="111" spans="1:39">
      <c r="A111" s="7">
        <f t="shared" si="35"/>
        <v>44018</v>
      </c>
      <c r="B111" s="8">
        <f t="shared" ca="1" si="36"/>
        <v>44057177.049141034</v>
      </c>
      <c r="C111" s="144">
        <f t="shared" si="27"/>
        <v>0</v>
      </c>
      <c r="D111" s="136"/>
      <c r="E111" s="136"/>
      <c r="F111" s="78">
        <f ca="1">IF(AD110&gt;1,S$2,T$2)</f>
        <v>0.22</v>
      </c>
      <c r="G111" s="29">
        <f t="shared" ca="1" si="28"/>
        <v>11891160.610120177</v>
      </c>
      <c r="H111" s="8">
        <f t="shared" ca="1" si="37"/>
        <v>84427240.331853256</v>
      </c>
      <c r="I111" s="8">
        <f t="shared" ca="1" si="38"/>
        <v>312805957.04890126</v>
      </c>
      <c r="J111" s="8">
        <f t="shared" ca="1" si="39"/>
        <v>914293.75977702241</v>
      </c>
      <c r="K111" s="12">
        <f t="shared" ca="1" si="40"/>
        <v>1.088408629572766</v>
      </c>
      <c r="L111" s="48"/>
      <c r="M111" s="38">
        <f ca="1">IF(AND(I$2&gt;0,R104&lt;F104),0,IF(AND(N111&gt;=L$6,I$2&gt;0),0,IF(OR(AND(N111&gt;=C$1,N111&lt;D$1),N111&gt;=E$1),0,1)))</f>
        <v>1</v>
      </c>
      <c r="N111" s="193">
        <f t="shared" si="41"/>
        <v>44018</v>
      </c>
      <c r="O111" s="11">
        <f t="shared" ca="1" si="29"/>
        <v>4.1707460939853502E-2</v>
      </c>
      <c r="P111" s="11" t="str">
        <f t="shared" si="30"/>
        <v/>
      </c>
      <c r="Q111" s="11">
        <f t="shared" ca="1" si="42"/>
        <v>0</v>
      </c>
      <c r="R111" s="32">
        <f t="shared" ca="1" si="43"/>
        <v>0.52481745098043009</v>
      </c>
      <c r="S111" s="32">
        <v>8.1075851227197925E-4</v>
      </c>
      <c r="T111" s="32">
        <f t="shared" ca="1" si="31"/>
        <v>1.1256965377580435E-2</v>
      </c>
      <c r="U111" s="32">
        <f t="shared" si="32"/>
        <v>0.14084507042253522</v>
      </c>
      <c r="V111" s="32">
        <f t="shared" ca="1" si="44"/>
        <v>0</v>
      </c>
      <c r="W111" s="8">
        <f t="shared" ca="1" si="33"/>
        <v>5558854.6256865617</v>
      </c>
      <c r="X111" s="8">
        <f t="shared" ca="1" si="47"/>
        <v>233937571.34273452</v>
      </c>
      <c r="Y111" s="22">
        <f t="shared" ca="1" si="34"/>
        <v>0.95829253906014644</v>
      </c>
      <c r="Z111" s="8">
        <f t="shared" ca="1" si="45"/>
        <v>84427240.331853256</v>
      </c>
      <c r="AA111" s="12">
        <f t="shared" ca="1" si="46"/>
        <v>1.1347541797997878</v>
      </c>
      <c r="AB111" s="158">
        <f t="shared" si="48"/>
        <v>607000</v>
      </c>
      <c r="AC111" s="160">
        <f t="shared" si="49"/>
        <v>2.679000000000013E-2</v>
      </c>
      <c r="AD111" s="162">
        <f t="shared" ca="1" si="50"/>
        <v>1.0888942471252601</v>
      </c>
      <c r="AE111" s="162">
        <f t="shared" ca="1" si="51"/>
        <v>1.088408629572766</v>
      </c>
      <c r="AF111" s="85">
        <v>3.5116638431223241E-3</v>
      </c>
      <c r="AG111" s="85">
        <v>1.6700018941427759E-2</v>
      </c>
      <c r="AH111" s="85">
        <v>9.3325888665975517E-3</v>
      </c>
      <c r="AL111" s="149">
        <f t="shared" si="52"/>
        <v>44018</v>
      </c>
      <c r="AM111" s="23">
        <f t="shared" si="53"/>
        <v>0</v>
      </c>
    </row>
    <row r="112" spans="1:39">
      <c r="A112" s="7">
        <f t="shared" si="35"/>
        <v>44019</v>
      </c>
      <c r="B112" s="8">
        <f t="shared" ca="1" si="36"/>
        <v>44981637.179404646</v>
      </c>
      <c r="C112" s="144">
        <f t="shared" si="27"/>
        <v>0</v>
      </c>
      <c r="D112" s="136"/>
      <c r="E112" s="136"/>
      <c r="F112" s="78">
        <f ca="1">IF(AD111&gt;1,0,IF(AE111&gt;=1,U$2,T$2))</f>
        <v>0</v>
      </c>
      <c r="G112" s="29">
        <f t="shared" ca="1" si="28"/>
        <v>12032683.46916033</v>
      </c>
      <c r="H112" s="8">
        <f t="shared" ca="1" si="37"/>
        <v>85432052.631038338</v>
      </c>
      <c r="I112" s="8">
        <f t="shared" ca="1" si="38"/>
        <v>319369623.97377288</v>
      </c>
      <c r="J112" s="8">
        <f t="shared" ca="1" si="39"/>
        <v>924460.13026361133</v>
      </c>
      <c r="K112" s="12">
        <f t="shared" ca="1" si="40"/>
        <v>1.0874264641694527</v>
      </c>
      <c r="L112" s="48"/>
      <c r="M112" s="38">
        <f ca="1">IF(AND(I$2&gt;0,R105&lt;F105-0.02),0,IF(AND(N112&gt;=L$7,I$2&gt;0),0,IF(OR(AND(N112&gt;=C$1,N112&lt;D$1),N112&gt;=E$1),0,1)))</f>
        <v>1</v>
      </c>
      <c r="N112" s="193">
        <f t="shared" si="41"/>
        <v>44019</v>
      </c>
      <c r="O112" s="11">
        <f t="shared" ca="1" si="29"/>
        <v>4.2582616529836387E-2</v>
      </c>
      <c r="P112" s="11" t="str">
        <f t="shared" si="30"/>
        <v/>
      </c>
      <c r="Q112" s="11">
        <f t="shared" ca="1" si="42"/>
        <v>0</v>
      </c>
      <c r="R112" s="32">
        <f t="shared" ca="1" si="43"/>
        <v>0.52959639742554609</v>
      </c>
      <c r="S112" s="32">
        <v>7.5865610413940437E-4</v>
      </c>
      <c r="T112" s="32">
        <f t="shared" ca="1" si="31"/>
        <v>1.1390940350805111E-2</v>
      </c>
      <c r="U112" s="32">
        <f t="shared" si="32"/>
        <v>0.14084507042253522</v>
      </c>
      <c r="V112" s="32">
        <f t="shared" ca="1" si="44"/>
        <v>0</v>
      </c>
      <c r="W112" s="8">
        <f t="shared" ca="1" si="33"/>
        <v>5629272.7724937974</v>
      </c>
      <c r="X112" s="8">
        <f t="shared" ca="1" si="47"/>
        <v>239566844.11522833</v>
      </c>
      <c r="Y112" s="22">
        <f t="shared" ca="1" si="34"/>
        <v>0.95741738347016359</v>
      </c>
      <c r="Z112" s="8">
        <f t="shared" ca="1" si="45"/>
        <v>85432052.631038338</v>
      </c>
      <c r="AA112" s="12">
        <f t="shared" ca="1" si="46"/>
        <v>1.1347541797997878</v>
      </c>
      <c r="AB112" s="158">
        <f t="shared" si="48"/>
        <v>608000</v>
      </c>
      <c r="AC112" s="160">
        <f t="shared" si="49"/>
        <v>2.6760000000000131E-2</v>
      </c>
      <c r="AD112" s="162">
        <f t="shared" ca="1" si="50"/>
        <v>1.0879175468711093</v>
      </c>
      <c r="AE112" s="162">
        <f t="shared" ca="1" si="51"/>
        <v>1.0874264641694527</v>
      </c>
      <c r="AF112" s="85">
        <v>3.1219181833046137E-3</v>
      </c>
      <c r="AG112" s="85">
        <v>1.6259930888612582E-2</v>
      </c>
      <c r="AH112" s="85">
        <v>8.2677402054502098E-3</v>
      </c>
      <c r="AL112" s="149">
        <f t="shared" si="52"/>
        <v>44019</v>
      </c>
      <c r="AM112" s="23">
        <f t="shared" si="53"/>
        <v>0</v>
      </c>
    </row>
    <row r="113" spans="1:39">
      <c r="A113" s="7">
        <f t="shared" si="35"/>
        <v>44020</v>
      </c>
      <c r="B113" s="8">
        <f t="shared" ca="1" si="36"/>
        <v>45916255.639357448</v>
      </c>
      <c r="C113" s="144">
        <f t="shared" si="27"/>
        <v>0</v>
      </c>
      <c r="D113" s="136"/>
      <c r="E113" s="136"/>
      <c r="F113" s="78">
        <f ca="1">IF(AD112&gt;1,S$2,T$2)</f>
        <v>0.22</v>
      </c>
      <c r="G113" s="29">
        <f t="shared" ca="1" si="28"/>
        <v>12174446.609043585</v>
      </c>
      <c r="H113" s="8">
        <f t="shared" ca="1" si="37"/>
        <v>86438570.924209446</v>
      </c>
      <c r="I113" s="8">
        <f t="shared" ca="1" si="38"/>
        <v>326005415.03943777</v>
      </c>
      <c r="J113" s="8">
        <f t="shared" ca="1" si="39"/>
        <v>934618.45995280298</v>
      </c>
      <c r="K113" s="12">
        <f t="shared" ca="1" si="40"/>
        <v>1.0864333777057444</v>
      </c>
      <c r="L113" s="48"/>
      <c r="M113" s="38">
        <f ca="1">IF(AND(I$2&gt;0,R106&lt;F106-0.04),0,IF(AND(N113&gt;=L$8,I$2&gt;0),0,IF(OR(AND(N113&gt;=C$1,N113&lt;D$1),N113&gt;=E$1),0,1)))</f>
        <v>1</v>
      </c>
      <c r="N113" s="193">
        <f t="shared" si="41"/>
        <v>44020</v>
      </c>
      <c r="O113" s="11">
        <f t="shared" ca="1" si="29"/>
        <v>4.3467388671925039E-2</v>
      </c>
      <c r="P113" s="11" t="str">
        <f t="shared" si="30"/>
        <v/>
      </c>
      <c r="Q113" s="11">
        <f t="shared" ca="1" si="42"/>
        <v>0</v>
      </c>
      <c r="R113" s="32">
        <f t="shared" ca="1" si="43"/>
        <v>0.53435625264324571</v>
      </c>
      <c r="S113" s="32">
        <v>7.1526510534104869E-4</v>
      </c>
      <c r="T113" s="32">
        <f t="shared" ca="1" si="31"/>
        <v>1.1525142789894593E-2</v>
      </c>
      <c r="U113" s="32">
        <f t="shared" si="32"/>
        <v>0.14084507042253522</v>
      </c>
      <c r="V113" s="32">
        <f t="shared" ca="1" si="44"/>
        <v>0</v>
      </c>
      <c r="W113" s="8">
        <f t="shared" ca="1" si="33"/>
        <v>5700204.4144399976</v>
      </c>
      <c r="X113" s="8">
        <f t="shared" ca="1" si="47"/>
        <v>245267048.52966833</v>
      </c>
      <c r="Y113" s="22">
        <f t="shared" ca="1" si="34"/>
        <v>0.95653261132807499</v>
      </c>
      <c r="Z113" s="8">
        <f t="shared" ca="1" si="45"/>
        <v>86438570.924209446</v>
      </c>
      <c r="AA113" s="12">
        <f t="shared" ca="1" si="46"/>
        <v>1.1347541797997878</v>
      </c>
      <c r="AB113" s="158">
        <f t="shared" si="48"/>
        <v>609000</v>
      </c>
      <c r="AC113" s="160">
        <f t="shared" si="49"/>
        <v>2.6730000000000132E-2</v>
      </c>
      <c r="AD113" s="162">
        <f t="shared" ca="1" si="50"/>
        <v>1.0869299209375987</v>
      </c>
      <c r="AE113" s="162">
        <f t="shared" ca="1" si="51"/>
        <v>1.0864333777057444</v>
      </c>
      <c r="AF113" s="85">
        <v>2.7835595584687588E-3</v>
      </c>
      <c r="AG113" s="85">
        <v>1.5858597762469871E-2</v>
      </c>
      <c r="AH113" s="85">
        <v>7.3314598305663165E-3</v>
      </c>
      <c r="AL113" s="149">
        <f t="shared" si="52"/>
        <v>44020</v>
      </c>
      <c r="AM113" s="23">
        <f t="shared" si="53"/>
        <v>0</v>
      </c>
    </row>
    <row r="114" spans="1:39">
      <c r="A114" s="7">
        <f t="shared" si="35"/>
        <v>44021</v>
      </c>
      <c r="B114" s="8">
        <f t="shared" ca="1" si="36"/>
        <v>46861021.72158327</v>
      </c>
      <c r="C114" s="144">
        <f t="shared" si="27"/>
        <v>0</v>
      </c>
      <c r="D114" s="136"/>
      <c r="E114" s="136"/>
      <c r="F114" s="78">
        <f ca="1">IF(AD113&gt;1,0,IF(AE113&gt;=1,U$2,T$2))</f>
        <v>0</v>
      </c>
      <c r="G114" s="29">
        <f t="shared" ca="1" si="28"/>
        <v>12316366.999094758</v>
      </c>
      <c r="H114" s="8">
        <f t="shared" ca="1" si="37"/>
        <v>87446205.693572775</v>
      </c>
      <c r="I114" s="8">
        <f t="shared" ca="1" si="38"/>
        <v>332713254.22324109</v>
      </c>
      <c r="J114" s="8">
        <f t="shared" ca="1" si="39"/>
        <v>944766.08222581923</v>
      </c>
      <c r="K114" s="12">
        <f t="shared" ca="1" si="40"/>
        <v>1.085429378819339</v>
      </c>
      <c r="L114" s="48"/>
      <c r="M114" s="38">
        <f ca="1">IF(AND(I$2&gt;0,R107&lt;F107-0.06),0,IF(AND(N114&gt;=L$9,I$2&gt;0),0,IF(OR(AND(N114&gt;=C$1,N114&lt;D$1),N114&gt;=E$1),0,1)))</f>
        <v>1</v>
      </c>
      <c r="N114" s="193">
        <f t="shared" si="41"/>
        <v>44021</v>
      </c>
      <c r="O114" s="11">
        <f t="shared" ca="1" si="29"/>
        <v>4.4361767229765481E-2</v>
      </c>
      <c r="P114" s="11" t="str">
        <f t="shared" si="30"/>
        <v/>
      </c>
      <c r="Q114" s="11">
        <f t="shared" ca="1" si="42"/>
        <v>0</v>
      </c>
      <c r="R114" s="32">
        <f t="shared" ca="1" si="43"/>
        <v>0.53909344078005195</v>
      </c>
      <c r="S114" s="32">
        <v>6.791301779887172E-4</v>
      </c>
      <c r="T114" s="32">
        <f t="shared" ca="1" si="31"/>
        <v>1.165949409247637E-2</v>
      </c>
      <c r="U114" s="32">
        <f t="shared" si="32"/>
        <v>0.14084507042253522</v>
      </c>
      <c r="V114" s="32">
        <f t="shared" ca="1" si="44"/>
        <v>0</v>
      </c>
      <c r="W114" s="8">
        <f t="shared" ca="1" si="33"/>
        <v>5771281.0431000348</v>
      </c>
      <c r="X114" s="8">
        <f t="shared" ca="1" si="47"/>
        <v>251038329.57276836</v>
      </c>
      <c r="Y114" s="22">
        <f t="shared" ca="1" si="34"/>
        <v>0.95563823277023452</v>
      </c>
      <c r="Z114" s="8">
        <f t="shared" ca="1" si="45"/>
        <v>87446205.693572775</v>
      </c>
      <c r="AA114" s="12">
        <f t="shared" ca="1" si="46"/>
        <v>1.1347541797997878</v>
      </c>
      <c r="AB114" s="158">
        <f t="shared" si="48"/>
        <v>610000</v>
      </c>
      <c r="AC114" s="160">
        <f t="shared" si="49"/>
        <v>2.6700000000000133E-2</v>
      </c>
      <c r="AD114" s="162">
        <f t="shared" ca="1" si="50"/>
        <v>1.0859313782625417</v>
      </c>
      <c r="AE114" s="162">
        <f t="shared" ca="1" si="51"/>
        <v>1.085429378819339</v>
      </c>
      <c r="AF114" s="85">
        <v>2.4898654834299939E-3</v>
      </c>
      <c r="AG114" s="85">
        <v>1.5492628942924325E-2</v>
      </c>
      <c r="AH114" s="85">
        <v>6.5086219363570076E-3</v>
      </c>
      <c r="AL114" s="149">
        <f t="shared" si="52"/>
        <v>44021</v>
      </c>
      <c r="AM114" s="23">
        <f t="shared" si="53"/>
        <v>0</v>
      </c>
    </row>
    <row r="115" spans="1:39">
      <c r="A115" s="7">
        <f t="shared" si="35"/>
        <v>44022</v>
      </c>
      <c r="B115" s="8">
        <f t="shared" ca="1" si="36"/>
        <v>47815917.9059503</v>
      </c>
      <c r="C115" s="144">
        <f t="shared" si="27"/>
        <v>0</v>
      </c>
      <c r="D115" s="136"/>
      <c r="E115" s="136"/>
      <c r="F115" s="78">
        <f ca="1">IF(AD114&gt;1,S$2,T$2)</f>
        <v>0.22</v>
      </c>
      <c r="G115" s="29">
        <f t="shared" ca="1" si="28"/>
        <v>12458406.698518123</v>
      </c>
      <c r="H115" s="8">
        <f t="shared" ca="1" si="37"/>
        <v>88454687.55947867</v>
      </c>
      <c r="I115" s="8">
        <f t="shared" ca="1" si="38"/>
        <v>339493017.13224703</v>
      </c>
      <c r="J115" s="8">
        <f t="shared" ca="1" si="39"/>
        <v>954896.18436703074</v>
      </c>
      <c r="K115" s="12">
        <f t="shared" ca="1" si="40"/>
        <v>1.0844144790125061</v>
      </c>
      <c r="L115" s="48"/>
      <c r="M115" s="39">
        <f ca="1">IF(AND(I$2&gt;0,R108&lt;F108-0.1),0,IF(AND(N115&gt;=L$10,I$2&gt;0),0,IF(OR(AND(N115&gt;=C$1,N115&lt;D$1),N115&gt;=E$1),0,1)))</f>
        <v>1</v>
      </c>
      <c r="N115" s="193">
        <f t="shared" si="41"/>
        <v>44022</v>
      </c>
      <c r="O115" s="11">
        <f t="shared" ca="1" si="29"/>
        <v>4.5265735617632939E-2</v>
      </c>
      <c r="P115" s="11" t="str">
        <f t="shared" si="30"/>
        <v/>
      </c>
      <c r="Q115" s="11">
        <f t="shared" ca="1" si="42"/>
        <v>0</v>
      </c>
      <c r="R115" s="32">
        <f t="shared" ca="1" si="43"/>
        <v>0.54380639386166951</v>
      </c>
      <c r="S115" s="32">
        <v>6.4903877784568261E-4</v>
      </c>
      <c r="T115" s="32">
        <f t="shared" ca="1" si="31"/>
        <v>1.1793958341263823E-2</v>
      </c>
      <c r="U115" s="32">
        <f t="shared" si="32"/>
        <v>0.14084507042253522</v>
      </c>
      <c r="V115" s="32">
        <f t="shared" ca="1" si="44"/>
        <v>0</v>
      </c>
      <c r="W115" s="8">
        <f t="shared" ca="1" si="33"/>
        <v>5842790.7574700965</v>
      </c>
      <c r="X115" s="8">
        <f t="shared" ca="1" si="47"/>
        <v>256881120.33023846</v>
      </c>
      <c r="Y115" s="22">
        <f t="shared" ca="1" si="34"/>
        <v>0.95473426438236708</v>
      </c>
      <c r="Z115" s="8">
        <f t="shared" ca="1" si="45"/>
        <v>88454687.55947867</v>
      </c>
      <c r="AA115" s="12">
        <f t="shared" ca="1" si="46"/>
        <v>1.1347541797997878</v>
      </c>
      <c r="AB115" s="158">
        <f t="shared" si="48"/>
        <v>611000</v>
      </c>
      <c r="AC115" s="160">
        <f t="shared" si="49"/>
        <v>2.6670000000000135E-2</v>
      </c>
      <c r="AD115" s="162">
        <f t="shared" ca="1" si="50"/>
        <v>1.0849219289159224</v>
      </c>
      <c r="AE115" s="162">
        <f t="shared" ca="1" si="51"/>
        <v>1.0844144790125061</v>
      </c>
      <c r="AF115" s="85">
        <v>2.23498000248405E-3</v>
      </c>
      <c r="AG115" s="85">
        <v>1.5158913720745897E-2</v>
      </c>
      <c r="AH115" s="85">
        <v>5.7857887935397782E-3</v>
      </c>
      <c r="AL115" s="149">
        <f t="shared" si="52"/>
        <v>44022</v>
      </c>
      <c r="AM115" s="23">
        <f t="shared" si="53"/>
        <v>0</v>
      </c>
    </row>
    <row r="116" spans="1:39">
      <c r="A116" s="7">
        <f t="shared" si="35"/>
        <v>44023</v>
      </c>
      <c r="B116" s="8">
        <f t="shared" ca="1" si="36"/>
        <v>48780923.378043115</v>
      </c>
      <c r="C116" s="144">
        <f t="shared" si="27"/>
        <v>0</v>
      </c>
      <c r="D116" s="136"/>
      <c r="E116" s="136"/>
      <c r="F116" s="78">
        <f ca="1">IF(AD115&gt;1,0,IF(AE115&gt;=1,U$2,T$2))</f>
        <v>0</v>
      </c>
      <c r="G116" s="29">
        <f t="shared" ca="1" si="28"/>
        <v>12600483.894910926</v>
      </c>
      <c r="H116" s="8">
        <f t="shared" ca="1" si="37"/>
        <v>89463435.653867573</v>
      </c>
      <c r="I116" s="8">
        <f t="shared" ca="1" si="38"/>
        <v>346344555.98410606</v>
      </c>
      <c r="J116" s="8">
        <f t="shared" ca="1" si="39"/>
        <v>965005.47209281765</v>
      </c>
      <c r="K116" s="12">
        <f t="shared" ca="1" si="40"/>
        <v>1.0833886971059667</v>
      </c>
      <c r="L116" s="48"/>
      <c r="M116" s="47">
        <f ca="1">IF(AND(I$2&gt;0,R109&lt;F109-0.12),0,IF(AND(N116&gt;=L$4,I$2&gt;0),0,IF(OR(AND(N116&gt;=C$1,N116&lt;D$1),N116&gt;=E$1),0,1)))</f>
        <v>1</v>
      </c>
      <c r="N116" s="193">
        <f t="shared" si="41"/>
        <v>44023</v>
      </c>
      <c r="O116" s="11">
        <f t="shared" ca="1" si="29"/>
        <v>4.6179274131214143E-2</v>
      </c>
      <c r="P116" s="11" t="str">
        <f t="shared" si="30"/>
        <v/>
      </c>
      <c r="Q116" s="11">
        <f t="shared" ca="1" si="42"/>
        <v>0</v>
      </c>
      <c r="R116" s="32">
        <f t="shared" ca="1" si="43"/>
        <v>0.54849165189612548</v>
      </c>
      <c r="S116" s="32">
        <v>6.2398067251061534E-4</v>
      </c>
      <c r="T116" s="32">
        <f t="shared" ca="1" si="31"/>
        <v>1.1928458087182342E-2</v>
      </c>
      <c r="U116" s="32">
        <f t="shared" si="32"/>
        <v>0.14084507042253522</v>
      </c>
      <c r="V116" s="32">
        <f t="shared" ca="1" si="44"/>
        <v>0</v>
      </c>
      <c r="W116" s="8">
        <f t="shared" ca="1" si="33"/>
        <v>5914183.3039957806</v>
      </c>
      <c r="X116" s="8">
        <f t="shared" ca="1" si="47"/>
        <v>262795303.63423425</v>
      </c>
      <c r="Y116" s="22">
        <f t="shared" ca="1" si="34"/>
        <v>0.95382072586878586</v>
      </c>
      <c r="Z116" s="8">
        <f t="shared" ca="1" si="45"/>
        <v>89463435.653867573</v>
      </c>
      <c r="AA116" s="12">
        <f t="shared" ca="1" si="46"/>
        <v>1.1347541797997878</v>
      </c>
      <c r="AB116" s="158">
        <f t="shared" si="48"/>
        <v>612000</v>
      </c>
      <c r="AC116" s="160">
        <f t="shared" si="49"/>
        <v>2.6640000000000136E-2</v>
      </c>
      <c r="AD116" s="162">
        <f t="shared" ca="1" si="50"/>
        <v>1.0839015880592364</v>
      </c>
      <c r="AE116" s="162">
        <f t="shared" ca="1" si="51"/>
        <v>1.0833886971059667</v>
      </c>
      <c r="AF116" s="85">
        <v>2.0138052295625669E-3</v>
      </c>
      <c r="AG116" s="85">
        <v>1.4854600818359948E-2</v>
      </c>
      <c r="AH116" s="85">
        <v>5.1510436513969868E-3</v>
      </c>
      <c r="AL116" s="149">
        <f t="shared" si="52"/>
        <v>44023</v>
      </c>
      <c r="AM116" s="23">
        <f t="shared" si="53"/>
        <v>0</v>
      </c>
    </row>
    <row r="117" spans="1:39">
      <c r="A117" s="7">
        <f t="shared" si="35"/>
        <v>44024</v>
      </c>
      <c r="B117" s="8">
        <f t="shared" ca="1" si="36"/>
        <v>49756010.651601136</v>
      </c>
      <c r="C117" s="144">
        <f t="shared" si="27"/>
        <v>0</v>
      </c>
      <c r="D117" s="136"/>
      <c r="E117" s="136"/>
      <c r="F117" s="78">
        <f ca="1">IF(AD116&gt;1,0,IF(AE116&gt;=1,U$2,T$2))</f>
        <v>0</v>
      </c>
      <c r="G117" s="29">
        <f t="shared" ca="1" si="28"/>
        <v>12742587.604525879</v>
      </c>
      <c r="H117" s="8">
        <f t="shared" ca="1" si="37"/>
        <v>90472371.992133737</v>
      </c>
      <c r="I117" s="8">
        <f t="shared" ca="1" si="38"/>
        <v>353267675.62636799</v>
      </c>
      <c r="J117" s="8">
        <f t="shared" ca="1" si="39"/>
        <v>975087.27355801896</v>
      </c>
      <c r="K117" s="12">
        <f t="shared" ca="1" si="40"/>
        <v>1.0823520554592723</v>
      </c>
      <c r="L117" s="48"/>
      <c r="M117" s="46">
        <f ca="1">IF(AND(I$2&gt;0,R110&lt;F110-0.12),0,IF(AND(N117&gt;=L$5,I$2&gt;0),0,IF(OR(AND(N117&gt;=C$1,N117&lt;D$1),N117&gt;=E$1),0,1)))</f>
        <v>1</v>
      </c>
      <c r="N117" s="193">
        <f t="shared" si="41"/>
        <v>44024</v>
      </c>
      <c r="O117" s="11">
        <f t="shared" ca="1" si="29"/>
        <v>4.71023567501824E-2</v>
      </c>
      <c r="P117" s="11" t="str">
        <f t="shared" si="30"/>
        <v/>
      </c>
      <c r="Q117" s="11">
        <f t="shared" ca="1" si="42"/>
        <v>0</v>
      </c>
      <c r="R117" s="32">
        <f t="shared" ca="1" si="43"/>
        <v>0.55314886811816544</v>
      </c>
      <c r="S117" s="32">
        <v>6.0311423136320125E-4</v>
      </c>
      <c r="T117" s="32">
        <f t="shared" ca="1" si="31"/>
        <v>1.2062982932284498E-2</v>
      </c>
      <c r="U117" s="32">
        <f t="shared" si="32"/>
        <v>0.14084507042253522</v>
      </c>
      <c r="V117" s="32">
        <f t="shared" ca="1" si="44"/>
        <v>0</v>
      </c>
      <c r="W117" s="8">
        <f t="shared" ca="1" si="33"/>
        <v>5985605.2832540851</v>
      </c>
      <c r="X117" s="8">
        <f t="shared" ca="1" si="47"/>
        <v>268780908.91748834</v>
      </c>
      <c r="Y117" s="22">
        <f t="shared" ca="1" si="34"/>
        <v>0.95289764324981763</v>
      </c>
      <c r="Z117" s="8">
        <f t="shared" ca="1" si="45"/>
        <v>90472371.992133737</v>
      </c>
      <c r="AA117" s="12">
        <f t="shared" ca="1" si="46"/>
        <v>1.1347541797997878</v>
      </c>
      <c r="AB117" s="158">
        <f t="shared" si="48"/>
        <v>613000</v>
      </c>
      <c r="AC117" s="160">
        <f t="shared" si="49"/>
        <v>2.6610000000000137E-2</v>
      </c>
      <c r="AD117" s="162">
        <f t="shared" ca="1" si="50"/>
        <v>1.0828703762826195</v>
      </c>
      <c r="AE117" s="162">
        <f t="shared" ca="1" si="51"/>
        <v>1.0823520554592723</v>
      </c>
      <c r="AF117" s="85">
        <v>1.8219056262816207E-3</v>
      </c>
      <c r="AG117" s="85">
        <v>1.4577078956953614E-2</v>
      </c>
      <c r="AH117" s="85">
        <v>4.5938350599206701E-3</v>
      </c>
      <c r="AL117" s="149">
        <f t="shared" si="52"/>
        <v>44024</v>
      </c>
      <c r="AM117" s="23">
        <f t="shared" si="53"/>
        <v>0</v>
      </c>
    </row>
    <row r="118" spans="1:39">
      <c r="A118" s="7">
        <f t="shared" si="35"/>
        <v>44025</v>
      </c>
      <c r="B118" s="8">
        <f t="shared" ca="1" si="36"/>
        <v>50741151.072003163</v>
      </c>
      <c r="C118" s="144">
        <f t="shared" si="27"/>
        <v>0</v>
      </c>
      <c r="D118" s="136"/>
      <c r="E118" s="136"/>
      <c r="F118" s="78">
        <f ca="1">IF(AD117&gt;1,S$2,T$2)</f>
        <v>0.22</v>
      </c>
      <c r="G118" s="29">
        <f t="shared" ca="1" si="28"/>
        <v>12884685.027286489</v>
      </c>
      <c r="H118" s="8">
        <f t="shared" ca="1" si="37"/>
        <v>91481263.693734065</v>
      </c>
      <c r="I118" s="8">
        <f t="shared" ca="1" si="38"/>
        <v>360262172.61122239</v>
      </c>
      <c r="J118" s="8">
        <f t="shared" ca="1" si="39"/>
        <v>985140.42040203069</v>
      </c>
      <c r="K118" s="12">
        <f t="shared" ca="1" si="40"/>
        <v>1.0813045835990975</v>
      </c>
      <c r="L118" s="48"/>
      <c r="M118" s="38">
        <f ca="1">IF(AND(I$2&gt;0,R111&lt;F111),0,IF(AND(N118&gt;=L$6,I$2&gt;0),0,IF(OR(AND(N118&gt;=C$1,N118&lt;D$1),N118&gt;=E$1),0,1)))</f>
        <v>1</v>
      </c>
      <c r="N118" s="193">
        <f t="shared" si="41"/>
        <v>44025</v>
      </c>
      <c r="O118" s="11">
        <f t="shared" ca="1" si="29"/>
        <v>4.8034956348162988E-2</v>
      </c>
      <c r="P118" s="11" t="str">
        <f t="shared" si="30"/>
        <v/>
      </c>
      <c r="Q118" s="11">
        <f t="shared" ca="1" si="42"/>
        <v>0</v>
      </c>
      <c r="R118" s="32">
        <f t="shared" ca="1" si="43"/>
        <v>0.55777675574149288</v>
      </c>
      <c r="S118" s="32">
        <v>5.8573834730340395E-4</v>
      </c>
      <c r="T118" s="32">
        <f t="shared" ca="1" si="31"/>
        <v>1.2197501825831208E-2</v>
      </c>
      <c r="U118" s="32">
        <f t="shared" si="32"/>
        <v>0.14084507042253522</v>
      </c>
      <c r="V118" s="32">
        <f t="shared" ca="1" si="44"/>
        <v>0</v>
      </c>
      <c r="W118" s="8">
        <f t="shared" ca="1" si="33"/>
        <v>6057220.9563650265</v>
      </c>
      <c r="X118" s="8">
        <f t="shared" ca="1" si="47"/>
        <v>274838129.87385339</v>
      </c>
      <c r="Y118" s="22">
        <f t="shared" ca="1" si="34"/>
        <v>0.95196504365183698</v>
      </c>
      <c r="Z118" s="8">
        <f t="shared" ca="1" si="45"/>
        <v>91481263.693734065</v>
      </c>
      <c r="AA118" s="12">
        <f t="shared" ca="1" si="46"/>
        <v>1.1347541797997878</v>
      </c>
      <c r="AB118" s="158">
        <f t="shared" si="48"/>
        <v>614000</v>
      </c>
      <c r="AC118" s="160">
        <f t="shared" si="49"/>
        <v>2.6580000000000138E-2</v>
      </c>
      <c r="AD118" s="162">
        <f t="shared" ca="1" si="50"/>
        <v>1.0818283195291849</v>
      </c>
      <c r="AE118" s="162">
        <f t="shared" ca="1" si="51"/>
        <v>1.0813045835990975</v>
      </c>
      <c r="AF118" s="85">
        <v>1.6554237397315573E-3</v>
      </c>
      <c r="AG118" s="85">
        <v>1.4323958510461886E-2</v>
      </c>
      <c r="AH118" s="85">
        <v>4.1048331969559771E-3</v>
      </c>
      <c r="AL118" s="149">
        <f t="shared" si="52"/>
        <v>44025</v>
      </c>
      <c r="AM118" s="23">
        <f t="shared" si="53"/>
        <v>0</v>
      </c>
    </row>
    <row r="119" spans="1:39">
      <c r="A119" s="7">
        <f t="shared" si="35"/>
        <v>44026</v>
      </c>
      <c r="B119" s="8">
        <f t="shared" ca="1" si="36"/>
        <v>51736313.14187713</v>
      </c>
      <c r="C119" s="144">
        <f t="shared" si="27"/>
        <v>0</v>
      </c>
      <c r="D119" s="136"/>
      <c r="E119" s="136"/>
      <c r="F119" s="78">
        <f ca="1">IF(AD118&gt;1,0,IF(AE118&gt;=1,U$2,T$2))</f>
        <v>0</v>
      </c>
      <c r="G119" s="29">
        <f t="shared" ca="1" si="28"/>
        <v>13026717.384996369</v>
      </c>
      <c r="H119" s="8">
        <f t="shared" ca="1" si="37"/>
        <v>92489693.433474213</v>
      </c>
      <c r="I119" s="8">
        <f t="shared" ca="1" si="38"/>
        <v>367327823.30732757</v>
      </c>
      <c r="J119" s="8">
        <f t="shared" ca="1" si="39"/>
        <v>995162.06987396744</v>
      </c>
      <c r="K119" s="12">
        <f t="shared" ca="1" si="40"/>
        <v>1.0802463123072095</v>
      </c>
      <c r="L119" s="48"/>
      <c r="M119" s="38">
        <f ca="1">IF(AND(I$2&gt;0,R112&lt;F112-0.02),0,IF(AND(N119&gt;=L$7,I$2&gt;0),0,IF(OR(AND(N119&gt;=C$1,N119&lt;D$1),N119&gt;=E$1),0,1)))</f>
        <v>1</v>
      </c>
      <c r="N119" s="193">
        <f t="shared" si="41"/>
        <v>44026</v>
      </c>
      <c r="O119" s="11">
        <f t="shared" ca="1" si="29"/>
        <v>4.8977043107643677E-2</v>
      </c>
      <c r="P119" s="11" t="str">
        <f t="shared" si="30"/>
        <v/>
      </c>
      <c r="Q119" s="11">
        <f t="shared" ca="1" si="42"/>
        <v>0</v>
      </c>
      <c r="R119" s="32">
        <f t="shared" ca="1" si="43"/>
        <v>0.56237292125472427</v>
      </c>
      <c r="S119" s="32">
        <v>5.7126903766151736E-4</v>
      </c>
      <c r="T119" s="32">
        <f t="shared" ca="1" si="31"/>
        <v>1.2331959124463228E-2</v>
      </c>
      <c r="U119" s="32">
        <f t="shared" si="32"/>
        <v>0.14084507042253522</v>
      </c>
      <c r="V119" s="32">
        <f t="shared" ca="1" si="44"/>
        <v>0</v>
      </c>
      <c r="W119" s="8">
        <f t="shared" ca="1" si="33"/>
        <v>6129248.2504080776</v>
      </c>
      <c r="X119" s="8">
        <f t="shared" ca="1" si="47"/>
        <v>280967378.12426144</v>
      </c>
      <c r="Y119" s="22">
        <f t="shared" ca="1" si="34"/>
        <v>0.95102295689235627</v>
      </c>
      <c r="Z119" s="8">
        <f t="shared" ca="1" si="45"/>
        <v>92489693.433474213</v>
      </c>
      <c r="AA119" s="12">
        <f t="shared" ca="1" si="46"/>
        <v>1.1347541797997878</v>
      </c>
      <c r="AB119" s="158">
        <f t="shared" si="48"/>
        <v>615000</v>
      </c>
      <c r="AC119" s="160">
        <f t="shared" si="49"/>
        <v>2.6550000000000139E-2</v>
      </c>
      <c r="AD119" s="162">
        <f t="shared" ca="1" si="50"/>
        <v>1.0807754479531535</v>
      </c>
      <c r="AE119" s="162">
        <f t="shared" ca="1" si="51"/>
        <v>1.0802463123072095</v>
      </c>
      <c r="AF119" s="85">
        <v>1.511006196344261E-3</v>
      </c>
      <c r="AG119" s="85">
        <v>1.4093054256702511E-2</v>
      </c>
      <c r="AH119" s="85">
        <v>3.6757982872836917E-3</v>
      </c>
      <c r="AL119" s="149">
        <f t="shared" si="52"/>
        <v>44026</v>
      </c>
      <c r="AM119" s="23">
        <f t="shared" si="53"/>
        <v>0</v>
      </c>
    </row>
    <row r="120" spans="1:39">
      <c r="A120" s="7">
        <f t="shared" si="35"/>
        <v>44027</v>
      </c>
      <c r="B120" s="8">
        <f t="shared" ca="1" si="36"/>
        <v>52741460.528777882</v>
      </c>
      <c r="C120" s="144">
        <f t="shared" si="27"/>
        <v>0</v>
      </c>
      <c r="D120" s="136"/>
      <c r="E120" s="136"/>
      <c r="F120" s="78">
        <f ca="1">IF(AD119&gt;1,S$2,T$2)</f>
        <v>0.22</v>
      </c>
      <c r="G120" s="29">
        <f t="shared" ca="1" si="28"/>
        <v>13168590.370431194</v>
      </c>
      <c r="H120" s="8">
        <f t="shared" ca="1" si="37"/>
        <v>93496991.630061477</v>
      </c>
      <c r="I120" s="8">
        <f t="shared" ca="1" si="38"/>
        <v>374464369.75432289</v>
      </c>
      <c r="J120" s="8">
        <f t="shared" ca="1" si="39"/>
        <v>1005147.386900753</v>
      </c>
      <c r="K120" s="12">
        <f t="shared" ca="1" si="40"/>
        <v>1.0791772754191546</v>
      </c>
      <c r="L120" s="48"/>
      <c r="M120" s="38">
        <f ca="1">IF(AND(I$2&gt;0,R113&lt;F113-0.04),0,IF(AND(N120&gt;=L$8,I$2&gt;0),0,IF(OR(AND(N120&gt;=C$1,N120&lt;D$1),N120&gt;=E$1),0,1)))</f>
        <v>1</v>
      </c>
      <c r="N120" s="193">
        <f t="shared" si="41"/>
        <v>44027</v>
      </c>
      <c r="O120" s="11">
        <f t="shared" ca="1" si="29"/>
        <v>4.9928582633909716E-2</v>
      </c>
      <c r="P120" s="11" t="str">
        <f t="shared" si="30"/>
        <v/>
      </c>
      <c r="Q120" s="11">
        <f t="shared" ca="1" si="42"/>
        <v>0</v>
      </c>
      <c r="R120" s="32">
        <f t="shared" ca="1" si="43"/>
        <v>0.56693346854519011</v>
      </c>
      <c r="S120" s="32">
        <v>5.5921993404574094E-4</v>
      </c>
      <c r="T120" s="32">
        <f t="shared" ca="1" si="31"/>
        <v>1.2466265550674864E-2</v>
      </c>
      <c r="U120" s="32">
        <f t="shared" si="32"/>
        <v>0.14084507042253522</v>
      </c>
      <c r="V120" s="32">
        <f t="shared" ca="1" si="44"/>
        <v>0</v>
      </c>
      <c r="W120" s="8">
        <f t="shared" ca="1" si="33"/>
        <v>6201933.1835698253</v>
      </c>
      <c r="X120" s="8">
        <f t="shared" ca="1" si="47"/>
        <v>287169311.30783129</v>
      </c>
      <c r="Y120" s="22">
        <f t="shared" ca="1" si="34"/>
        <v>0.95007141736609024</v>
      </c>
      <c r="Z120" s="8">
        <f t="shared" ca="1" si="45"/>
        <v>93496991.630061477</v>
      </c>
      <c r="AA120" s="12">
        <f t="shared" ca="1" si="46"/>
        <v>1.1347541797997878</v>
      </c>
      <c r="AB120" s="158">
        <f t="shared" si="48"/>
        <v>616000</v>
      </c>
      <c r="AC120" s="160">
        <f t="shared" si="49"/>
        <v>2.6520000000000141E-2</v>
      </c>
      <c r="AD120" s="162">
        <f t="shared" ca="1" si="50"/>
        <v>1.0797117938631819</v>
      </c>
      <c r="AE120" s="162">
        <f t="shared" ca="1" si="51"/>
        <v>1.0791772754191546</v>
      </c>
      <c r="AF120" s="85">
        <v>1.3857388307766194E-3</v>
      </c>
      <c r="AG120" s="85">
        <v>1.3882369217906837E-2</v>
      </c>
      <c r="AH120" s="85">
        <v>3.2994608555385733E-3</v>
      </c>
      <c r="AL120" s="149">
        <f t="shared" si="52"/>
        <v>44027</v>
      </c>
      <c r="AM120" s="23">
        <f t="shared" si="53"/>
        <v>0</v>
      </c>
    </row>
    <row r="121" spans="1:39">
      <c r="A121" s="7">
        <f t="shared" si="35"/>
        <v>44028</v>
      </c>
      <c r="B121" s="8">
        <f t="shared" ca="1" si="36"/>
        <v>53756549.348568797</v>
      </c>
      <c r="C121" s="144">
        <f t="shared" si="27"/>
        <v>0</v>
      </c>
      <c r="D121" s="136"/>
      <c r="E121" s="136"/>
      <c r="F121" s="78">
        <f ca="1">IF(AD120&gt;1,0,IF(AE120&gt;=1,U$2,T$2))</f>
        <v>0</v>
      </c>
      <c r="G121" s="29">
        <f t="shared" ca="1" si="28"/>
        <v>13310167.474226365</v>
      </c>
      <c r="H121" s="8">
        <f t="shared" ca="1" si="37"/>
        <v>94502189.067007184</v>
      </c>
      <c r="I121" s="8">
        <f t="shared" ca="1" si="38"/>
        <v>381671500.37483841</v>
      </c>
      <c r="J121" s="8">
        <f t="shared" ca="1" si="39"/>
        <v>1015088.8197909181</v>
      </c>
      <c r="K121" s="12">
        <f t="shared" ca="1" si="40"/>
        <v>1.0780975119644796</v>
      </c>
      <c r="L121" s="48"/>
      <c r="M121" s="38">
        <f ca="1">IF(AND(I$2&gt;0,R114&lt;F114-0.06),0,IF(AND(N121&gt;=L$9,I$2&gt;0),0,IF(OR(AND(N121&gt;=C$1,N121&lt;D$1),N121&gt;=E$1),0,1)))</f>
        <v>1</v>
      </c>
      <c r="N121" s="193">
        <f t="shared" si="41"/>
        <v>44028</v>
      </c>
      <c r="O121" s="11">
        <f t="shared" ca="1" si="29"/>
        <v>5.0889533383311786E-2</v>
      </c>
      <c r="P121" s="11" t="str">
        <f t="shared" si="30"/>
        <v/>
      </c>
      <c r="Q121" s="11">
        <f t="shared" ca="1" si="42"/>
        <v>0</v>
      </c>
      <c r="R121" s="32">
        <f t="shared" ca="1" si="43"/>
        <v>0.57145273321273626</v>
      </c>
      <c r="S121" s="32">
        <v>5.491860084717332E-4</v>
      </c>
      <c r="T121" s="32">
        <f t="shared" ca="1" si="31"/>
        <v>1.2600291875600958E-2</v>
      </c>
      <c r="U121" s="32">
        <f t="shared" si="32"/>
        <v>0.14084507042253522</v>
      </c>
      <c r="V121" s="32">
        <f t="shared" ca="1" si="44"/>
        <v>0</v>
      </c>
      <c r="W121" s="8">
        <f t="shared" ca="1" si="33"/>
        <v>6274484.4798835497</v>
      </c>
      <c r="X121" s="8">
        <f t="shared" ca="1" si="47"/>
        <v>293443795.78771484</v>
      </c>
      <c r="Y121" s="22">
        <f t="shared" ca="1" si="34"/>
        <v>0.94911046661668819</v>
      </c>
      <c r="Z121" s="8">
        <f t="shared" ca="1" si="45"/>
        <v>94502189.067007184</v>
      </c>
      <c r="AA121" s="12">
        <f t="shared" ca="1" si="46"/>
        <v>1.1347541797997878</v>
      </c>
      <c r="AB121" s="158">
        <f t="shared" si="48"/>
        <v>617000</v>
      </c>
      <c r="AC121" s="160">
        <f t="shared" si="49"/>
        <v>2.6490000000000142E-2</v>
      </c>
      <c r="AD121" s="162">
        <f t="shared" ca="1" si="50"/>
        <v>1.078637393691817</v>
      </c>
      <c r="AE121" s="162">
        <f t="shared" ca="1" si="51"/>
        <v>1.0780975119644796</v>
      </c>
      <c r="AF121" s="85">
        <v>1.2770899160545318E-3</v>
      </c>
      <c r="AG121" s="85">
        <v>1.3690079569135982E-2</v>
      </c>
      <c r="AH121" s="85">
        <v>2.9694133254304219E-3</v>
      </c>
      <c r="AL121" s="149">
        <f t="shared" si="52"/>
        <v>44028</v>
      </c>
      <c r="AM121" s="23">
        <f t="shared" si="53"/>
        <v>0</v>
      </c>
    </row>
    <row r="122" spans="1:39">
      <c r="A122" s="7">
        <f t="shared" si="35"/>
        <v>44029</v>
      </c>
      <c r="B122" s="8">
        <f t="shared" ca="1" si="36"/>
        <v>54781524.951268367</v>
      </c>
      <c r="C122" s="144">
        <f t="shared" si="27"/>
        <v>0</v>
      </c>
      <c r="D122" s="136"/>
      <c r="E122" s="136"/>
      <c r="F122" s="78">
        <f ca="1">IF(AD121&gt;1,S$2,T$2)</f>
        <v>0.22</v>
      </c>
      <c r="G122" s="29">
        <f t="shared" ca="1" si="28"/>
        <v>13451412.868491633</v>
      </c>
      <c r="H122" s="8">
        <f t="shared" ca="1" si="37"/>
        <v>95505031.366290584</v>
      </c>
      <c r="I122" s="8">
        <f t="shared" ca="1" si="38"/>
        <v>388948827.15400535</v>
      </c>
      <c r="J122" s="8">
        <f t="shared" ca="1" si="39"/>
        <v>1024975.6026995704</v>
      </c>
      <c r="K122" s="12">
        <f t="shared" ca="1" si="40"/>
        <v>1.0770070690850138</v>
      </c>
      <c r="L122" s="48"/>
      <c r="M122" s="39">
        <f ca="1">IF(AND(I$2&gt;0,R115&lt;F115-0.1),0,IF(AND(N122&gt;=L$10,I$2&gt;0),0,IF(OR(AND(N122&gt;=C$1,N122&lt;D$1),N122&gt;=E$1),0,1)))</f>
        <v>1</v>
      </c>
      <c r="N122" s="193">
        <f t="shared" si="41"/>
        <v>44029</v>
      </c>
      <c r="O122" s="11">
        <f t="shared" ca="1" si="29"/>
        <v>5.1859843620534044E-2</v>
      </c>
      <c r="P122" s="11" t="str">
        <f t="shared" si="30"/>
        <v/>
      </c>
      <c r="Q122" s="11">
        <f t="shared" ca="1" si="42"/>
        <v>0</v>
      </c>
      <c r="R122" s="32">
        <f t="shared" ca="1" si="43"/>
        <v>0.57592942475775166</v>
      </c>
      <c r="S122" s="32">
        <v>5.4082999724194987E-4</v>
      </c>
      <c r="T122" s="32">
        <f t="shared" ca="1" si="31"/>
        <v>1.2734004182172078E-2</v>
      </c>
      <c r="U122" s="32">
        <f t="shared" si="32"/>
        <v>0.14084507042253522</v>
      </c>
      <c r="V122" s="32">
        <f t="shared" ca="1" si="44"/>
        <v>0</v>
      </c>
      <c r="W122" s="8">
        <f t="shared" ca="1" si="33"/>
        <v>6346920.1596246632</v>
      </c>
      <c r="X122" s="8">
        <f t="shared" ca="1" si="47"/>
        <v>299790715.94733948</v>
      </c>
      <c r="Y122" s="22">
        <f t="shared" ca="1" si="34"/>
        <v>0.94814015637946591</v>
      </c>
      <c r="Z122" s="8">
        <f t="shared" ca="1" si="45"/>
        <v>95505031.366290584</v>
      </c>
      <c r="AA122" s="12">
        <f t="shared" ca="1" si="46"/>
        <v>1.1347541797997878</v>
      </c>
      <c r="AB122" s="158">
        <f t="shared" si="48"/>
        <v>618000</v>
      </c>
      <c r="AC122" s="160">
        <f t="shared" si="49"/>
        <v>2.6460000000000143E-2</v>
      </c>
      <c r="AD122" s="162">
        <f t="shared" ca="1" si="50"/>
        <v>1.0775522905247468</v>
      </c>
      <c r="AE122" s="162">
        <f t="shared" ca="1" si="51"/>
        <v>1.0770070690850138</v>
      </c>
      <c r="AF122" s="85">
        <v>1.1828605506292197E-3</v>
      </c>
      <c r="AG122" s="85">
        <v>1.3514520582124157E-2</v>
      </c>
      <c r="AH122" s="85">
        <v>2.6800123326081726E-3</v>
      </c>
      <c r="AL122" s="149">
        <f t="shared" si="52"/>
        <v>44029</v>
      </c>
      <c r="AM122" s="23">
        <f t="shared" si="53"/>
        <v>0</v>
      </c>
    </row>
    <row r="123" spans="1:39">
      <c r="A123" s="7">
        <f t="shared" si="35"/>
        <v>44030</v>
      </c>
      <c r="B123" s="8">
        <f t="shared" ca="1" si="36"/>
        <v>55816329.7190217</v>
      </c>
      <c r="C123" s="144">
        <f t="shared" si="27"/>
        <v>0</v>
      </c>
      <c r="D123" s="136"/>
      <c r="E123" s="136"/>
      <c r="F123" s="78">
        <f ca="1">IF(AD122&gt;1,0,IF(AE122&gt;=1,U$2,T$2))</f>
        <v>0</v>
      </c>
      <c r="G123" s="29">
        <f t="shared" ca="1" si="28"/>
        <v>13592285.219396416</v>
      </c>
      <c r="H123" s="8">
        <f t="shared" ca="1" si="37"/>
        <v>96505225.057714552</v>
      </c>
      <c r="I123" s="8">
        <f t="shared" ca="1" si="38"/>
        <v>396295941.005054</v>
      </c>
      <c r="J123" s="8">
        <f t="shared" ca="1" si="39"/>
        <v>1034804.7677533294</v>
      </c>
      <c r="K123" s="12">
        <f t="shared" ca="1" si="40"/>
        <v>1.0759060054876233</v>
      </c>
      <c r="L123" s="48"/>
      <c r="M123" s="47">
        <f ca="1">IF(AND(I$2&gt;0,R116&lt;F116-0.12),0,IF(AND(N123&gt;=L$4,I$2&gt;0),0,IF(OR(AND(N123&gt;=C$1,N123&lt;D$1),N123&gt;=E$1),0,1)))</f>
        <v>1</v>
      </c>
      <c r="N123" s="193">
        <f t="shared" si="41"/>
        <v>44030</v>
      </c>
      <c r="O123" s="11">
        <f t="shared" ca="1" si="29"/>
        <v>5.2839458800673866E-2</v>
      </c>
      <c r="P123" s="11" t="str">
        <f t="shared" si="30"/>
        <v/>
      </c>
      <c r="Q123" s="11">
        <f t="shared" ca="1" si="42"/>
        <v>0</v>
      </c>
      <c r="R123" s="32">
        <f t="shared" ca="1" si="43"/>
        <v>0.58036203287342358</v>
      </c>
      <c r="S123" s="32">
        <v>5.3387107722304198E-4</v>
      </c>
      <c r="T123" s="32">
        <f t="shared" ca="1" si="31"/>
        <v>1.2867363341028606E-2</v>
      </c>
      <c r="U123" s="32">
        <f t="shared" si="32"/>
        <v>0.14084507042253522</v>
      </c>
      <c r="V123" s="32">
        <f t="shared" ca="1" si="44"/>
        <v>0</v>
      </c>
      <c r="W123" s="8">
        <f t="shared" ca="1" si="33"/>
        <v>6419243.4071448753</v>
      </c>
      <c r="X123" s="8">
        <f t="shared" ca="1" si="47"/>
        <v>306209959.35448438</v>
      </c>
      <c r="Y123" s="22">
        <f t="shared" ca="1" si="34"/>
        <v>0.94716054119932613</v>
      </c>
      <c r="Z123" s="8">
        <f t="shared" ca="1" si="45"/>
        <v>96505225.057714552</v>
      </c>
      <c r="AA123" s="12">
        <f t="shared" ca="1" si="46"/>
        <v>1.1347541797997878</v>
      </c>
      <c r="AB123" s="158">
        <f t="shared" si="48"/>
        <v>619000</v>
      </c>
      <c r="AC123" s="160">
        <f t="shared" si="49"/>
        <v>2.6430000000000144E-2</v>
      </c>
      <c r="AD123" s="162">
        <f t="shared" ca="1" si="50"/>
        <v>1.0764565372863184</v>
      </c>
      <c r="AE123" s="162">
        <f t="shared" ca="1" si="51"/>
        <v>1.0759060054876233</v>
      </c>
      <c r="AF123" s="85">
        <v>1.101141347412635E-3</v>
      </c>
      <c r="AG123" s="85">
        <v>1.3354173563619154E-2</v>
      </c>
      <c r="AH123" s="85">
        <v>2.4262910340210261E-3</v>
      </c>
      <c r="AL123" s="149">
        <f t="shared" si="52"/>
        <v>44030</v>
      </c>
      <c r="AM123" s="23">
        <f t="shared" si="53"/>
        <v>0</v>
      </c>
    </row>
    <row r="124" spans="1:39">
      <c r="A124" s="7">
        <f t="shared" si="35"/>
        <v>44031</v>
      </c>
      <c r="B124" s="8">
        <f t="shared" ca="1" si="36"/>
        <v>56860902.668725222</v>
      </c>
      <c r="C124" s="144">
        <f t="shared" si="27"/>
        <v>0</v>
      </c>
      <c r="D124" s="136"/>
      <c r="E124" s="136"/>
      <c r="F124" s="78">
        <f ca="1">IF(AD123&gt;1,0,IF(AE123&gt;=1,U$2,T$2))</f>
        <v>0</v>
      </c>
      <c r="G124" s="29">
        <f t="shared" ca="1" si="28"/>
        <v>13732739.37936122</v>
      </c>
      <c r="H124" s="8">
        <f t="shared" ca="1" si="37"/>
        <v>97502449.593464658</v>
      </c>
      <c r="I124" s="8">
        <f t="shared" ca="1" si="38"/>
        <v>403712408.94794899</v>
      </c>
      <c r="J124" s="8">
        <f t="shared" ca="1" si="39"/>
        <v>1044572.9497035188</v>
      </c>
      <c r="K124" s="12">
        <f t="shared" ca="1" si="40"/>
        <v>1.0747943830673645</v>
      </c>
      <c r="L124" s="48"/>
      <c r="M124" s="46">
        <f ca="1">IF(AND(I$2&gt;0,R117&lt;F117-0.12),0,IF(AND(N124&gt;=L$5,I$2&gt;0),0,IF(OR(AND(N124&gt;=C$1,N124&lt;D$1),N124&gt;=E$1),0,1)))</f>
        <v>1</v>
      </c>
      <c r="N124" s="193">
        <f t="shared" si="41"/>
        <v>44031</v>
      </c>
      <c r="O124" s="11">
        <f t="shared" ca="1" si="29"/>
        <v>5.3828321193059865E-2</v>
      </c>
      <c r="P124" s="11" t="str">
        <f t="shared" si="30"/>
        <v/>
      </c>
      <c r="Q124" s="11">
        <f t="shared" ca="1" si="42"/>
        <v>0</v>
      </c>
      <c r="R124" s="32">
        <f t="shared" ca="1" si="43"/>
        <v>0.58474890260506152</v>
      </c>
      <c r="S124" s="32">
        <v>5.2807542463802605E-4</v>
      </c>
      <c r="T124" s="32">
        <f t="shared" ca="1" si="31"/>
        <v>1.3000326612461954E-2</v>
      </c>
      <c r="U124" s="32">
        <f t="shared" si="32"/>
        <v>0.14084507042253522</v>
      </c>
      <c r="V124" s="32">
        <f t="shared" ca="1" si="44"/>
        <v>0</v>
      </c>
      <c r="W124" s="8">
        <f t="shared" ca="1" si="33"/>
        <v>6491485.6944168592</v>
      </c>
      <c r="X124" s="8">
        <f t="shared" ca="1" si="47"/>
        <v>312701445.04890126</v>
      </c>
      <c r="Y124" s="22">
        <f t="shared" ca="1" si="34"/>
        <v>0.94617167880694009</v>
      </c>
      <c r="Z124" s="8">
        <f t="shared" ca="1" si="45"/>
        <v>97502449.593464658</v>
      </c>
      <c r="AA124" s="12">
        <f t="shared" ca="1" si="46"/>
        <v>1.1347541797997878</v>
      </c>
      <c r="AB124" s="158">
        <f t="shared" si="48"/>
        <v>620000</v>
      </c>
      <c r="AC124" s="160">
        <f t="shared" si="49"/>
        <v>2.6400000000000146E-2</v>
      </c>
      <c r="AD124" s="162">
        <f t="shared" ca="1" si="50"/>
        <v>1.0753501942774939</v>
      </c>
      <c r="AE124" s="162">
        <f t="shared" ca="1" si="51"/>
        <v>1.0747943830673645</v>
      </c>
      <c r="AF124" s="85">
        <v>1.0302746572487143E-3</v>
      </c>
      <c r="AG124" s="85">
        <v>1.3207653741939218E-2</v>
      </c>
      <c r="AH124" s="85">
        <v>2.203880655140671E-3</v>
      </c>
      <c r="AL124" s="149">
        <f t="shared" si="52"/>
        <v>44031</v>
      </c>
      <c r="AM124" s="23">
        <f t="shared" si="53"/>
        <v>0</v>
      </c>
    </row>
    <row r="125" spans="1:39">
      <c r="A125" s="7">
        <f t="shared" si="35"/>
        <v>44032</v>
      </c>
      <c r="B125" s="8">
        <f t="shared" ca="1" si="36"/>
        <v>57915179.179372758</v>
      </c>
      <c r="C125" s="144">
        <f t="shared" si="27"/>
        <v>0</v>
      </c>
      <c r="D125" s="136"/>
      <c r="E125" s="136"/>
      <c r="F125" s="78">
        <f ca="1">IF(AD124&gt;1,S$2,T$2)</f>
        <v>0.22</v>
      </c>
      <c r="G125" s="29">
        <f t="shared" ca="1" si="28"/>
        <v>13872722.130231729</v>
      </c>
      <c r="H125" s="8">
        <f t="shared" ca="1" si="37"/>
        <v>98496327.124645263</v>
      </c>
      <c r="I125" s="8">
        <f t="shared" ca="1" si="38"/>
        <v>411197772.17354649</v>
      </c>
      <c r="J125" s="8">
        <f t="shared" ca="1" si="39"/>
        <v>1054276.5106475318</v>
      </c>
      <c r="K125" s="12">
        <f t="shared" ca="1" si="40"/>
        <v>1.0736722673343575</v>
      </c>
      <c r="L125" s="48"/>
      <c r="M125" s="38">
        <f ca="1">IF(AND(I$2&gt;0,R118&lt;F118),0,IF(AND(N125&gt;=L$6,I$2&gt;0),0,IF(OR(AND(N125&gt;=C$1,N125&lt;D$1),N125&gt;=E$1),0,1)))</f>
        <v>1</v>
      </c>
      <c r="N125" s="193">
        <f t="shared" si="41"/>
        <v>44032</v>
      </c>
      <c r="O125" s="11">
        <f t="shared" ca="1" si="29"/>
        <v>5.4826369623139533E-2</v>
      </c>
      <c r="P125" s="11" t="str">
        <f t="shared" si="30"/>
        <v/>
      </c>
      <c r="Q125" s="11">
        <f t="shared" ca="1" si="42"/>
        <v>0</v>
      </c>
      <c r="R125" s="32">
        <f t="shared" ca="1" si="43"/>
        <v>0.58908805567506073</v>
      </c>
      <c r="S125" s="32">
        <v>5.2324834762984855E-4</v>
      </c>
      <c r="T125" s="32">
        <f t="shared" ca="1" si="31"/>
        <v>1.3132843616619368E-2</v>
      </c>
      <c r="U125" s="32">
        <f t="shared" si="32"/>
        <v>0.14084507042253522</v>
      </c>
      <c r="V125" s="32">
        <f t="shared" ca="1" si="44"/>
        <v>0</v>
      </c>
      <c r="W125" s="8">
        <f t="shared" ca="1" si="33"/>
        <v>6563666.9248716403</v>
      </c>
      <c r="X125" s="8">
        <f t="shared" ca="1" si="47"/>
        <v>319265111.97377288</v>
      </c>
      <c r="Y125" s="22">
        <f t="shared" ca="1" si="34"/>
        <v>0.94517363037686042</v>
      </c>
      <c r="Z125" s="8">
        <f t="shared" ca="1" si="45"/>
        <v>98496327.124645263</v>
      </c>
      <c r="AA125" s="12">
        <f t="shared" ca="1" si="46"/>
        <v>1.1347541797997878</v>
      </c>
      <c r="AB125" s="158">
        <f t="shared" si="48"/>
        <v>621000</v>
      </c>
      <c r="AC125" s="160">
        <f t="shared" si="49"/>
        <v>2.6370000000000147E-2</v>
      </c>
      <c r="AD125" s="162">
        <f t="shared" ca="1" si="50"/>
        <v>1.0742333252008609</v>
      </c>
      <c r="AE125" s="162">
        <f t="shared" ca="1" si="51"/>
        <v>1.0736722673343575</v>
      </c>
      <c r="AF125" s="85">
        <v>9.6882164292908749E-4</v>
      </c>
      <c r="AG125" s="85">
        <v>1.3073699052976418E-2</v>
      </c>
      <c r="AH125" s="85">
        <v>2.0089405058274687E-3</v>
      </c>
      <c r="AL125" s="149">
        <f t="shared" si="52"/>
        <v>44032</v>
      </c>
      <c r="AM125" s="23">
        <f t="shared" si="53"/>
        <v>0</v>
      </c>
    </row>
    <row r="126" spans="1:39">
      <c r="A126" s="7">
        <f t="shared" si="35"/>
        <v>44033</v>
      </c>
      <c r="B126" s="8">
        <f t="shared" ca="1" si="36"/>
        <v>58979090.395348862</v>
      </c>
      <c r="C126" s="144">
        <f t="shared" si="27"/>
        <v>0</v>
      </c>
      <c r="D126" s="136"/>
      <c r="E126" s="136"/>
      <c r="F126" s="78">
        <f ca="1">IF(AD125&gt;1,0,IF(AE125&gt;=1,U$2,T$2))</f>
        <v>0</v>
      </c>
      <c r="G126" s="29">
        <f t="shared" ca="1" si="28"/>
        <v>14012173.215944218</v>
      </c>
      <c r="H126" s="8">
        <f t="shared" ca="1" si="37"/>
        <v>99486429.833203942</v>
      </c>
      <c r="I126" s="8">
        <f t="shared" ca="1" si="38"/>
        <v>418751541.8069768</v>
      </c>
      <c r="J126" s="8">
        <f t="shared" ca="1" si="39"/>
        <v>1063911.2159761013</v>
      </c>
      <c r="K126" s="12">
        <f t="shared" ca="1" si="40"/>
        <v>1.0725397277066819</v>
      </c>
      <c r="L126" s="48"/>
      <c r="M126" s="38">
        <f ca="1">IF(AND(I$2&gt;0,R119&lt;F119-0.02),0,IF(AND(N126&gt;=L$7,I$2&gt;0),0,IF(OR(AND(N126&gt;=C$1,N126&lt;D$1),N126&gt;=E$1),0,1)))</f>
        <v>1</v>
      </c>
      <c r="N126" s="193">
        <f t="shared" si="41"/>
        <v>44033</v>
      </c>
      <c r="O126" s="11">
        <f t="shared" ca="1" si="29"/>
        <v>5.5833538907596909E-2</v>
      </c>
      <c r="P126" s="11" t="str">
        <f t="shared" si="30"/>
        <v/>
      </c>
      <c r="Q126" s="11">
        <f t="shared" ca="1" si="42"/>
        <v>0</v>
      </c>
      <c r="R126" s="32">
        <f t="shared" ca="1" si="43"/>
        <v>0.59337723875879866</v>
      </c>
      <c r="S126" s="32">
        <v>5.1922773380674468E-4</v>
      </c>
      <c r="T126" s="32">
        <f t="shared" ca="1" si="31"/>
        <v>1.3264857311093859E-2</v>
      </c>
      <c r="U126" s="32">
        <f t="shared" si="32"/>
        <v>0.14084507042253522</v>
      </c>
      <c r="V126" s="32">
        <f t="shared" ca="1" si="44"/>
        <v>0</v>
      </c>
      <c r="W126" s="8">
        <f t="shared" ca="1" si="33"/>
        <v>6635791.0656649005</v>
      </c>
      <c r="X126" s="8">
        <f t="shared" ca="1" si="47"/>
        <v>325900903.03943777</v>
      </c>
      <c r="Y126" s="22">
        <f t="shared" ca="1" si="34"/>
        <v>0.9441664610924031</v>
      </c>
      <c r="Z126" s="8">
        <f t="shared" ca="1" si="45"/>
        <v>99486429.833203942</v>
      </c>
      <c r="AA126" s="12">
        <f t="shared" ca="1" si="46"/>
        <v>1.1347541797997878</v>
      </c>
      <c r="AB126" s="158">
        <f t="shared" si="48"/>
        <v>622000</v>
      </c>
      <c r="AC126" s="160">
        <f t="shared" si="49"/>
        <v>2.6340000000000148E-2</v>
      </c>
      <c r="AD126" s="162">
        <f t="shared" ca="1" si="50"/>
        <v>1.0731059975205197</v>
      </c>
      <c r="AE126" s="162">
        <f t="shared" ca="1" si="51"/>
        <v>1.0725397277066819</v>
      </c>
      <c r="AF126" s="85">
        <v>9.1553359804619563E-4</v>
      </c>
      <c r="AG126" s="85">
        <v>1.2951159775963899E-2</v>
      </c>
      <c r="AH126" s="85">
        <v>1.8380957069594002E-3</v>
      </c>
      <c r="AL126" s="149">
        <f t="shared" si="52"/>
        <v>44033</v>
      </c>
      <c r="AM126" s="23">
        <f t="shared" si="53"/>
        <v>0</v>
      </c>
    </row>
    <row r="127" spans="1:39">
      <c r="A127" s="7">
        <f t="shared" si="35"/>
        <v>44034</v>
      </c>
      <c r="B127" s="8">
        <f t="shared" ca="1" si="36"/>
        <v>60052562.712892264</v>
      </c>
      <c r="C127" s="144">
        <f t="shared" si="27"/>
        <v>0</v>
      </c>
      <c r="D127" s="136"/>
      <c r="E127" s="136"/>
      <c r="F127" s="78">
        <f ca="1">IF(AD126&gt;1,S$2,T$2)</f>
        <v>0.22</v>
      </c>
      <c r="G127" s="29">
        <f t="shared" ca="1" si="28"/>
        <v>14151027.07353482</v>
      </c>
      <c r="H127" s="8">
        <f t="shared" ca="1" si="37"/>
        <v>100472292.22209722</v>
      </c>
      <c r="I127" s="8">
        <f t="shared" ca="1" si="38"/>
        <v>426373195.26153499</v>
      </c>
      <c r="J127" s="8">
        <f t="shared" ca="1" si="39"/>
        <v>1073472.3175434053</v>
      </c>
      <c r="K127" s="12">
        <f t="shared" ca="1" si="40"/>
        <v>1.0713968381513781</v>
      </c>
      <c r="L127" s="48"/>
      <c r="M127" s="38">
        <f ca="1">IF(AND(I$2&gt;0,R120&lt;F120-0.04),0,IF(AND(N127&gt;=L$8,I$2&gt;0),0,IF(OR(AND(N127&gt;=C$1,N127&lt;D$1),N127&gt;=E$1),0,1)))</f>
        <v>1</v>
      </c>
      <c r="N127" s="193">
        <f t="shared" si="41"/>
        <v>44034</v>
      </c>
      <c r="O127" s="11">
        <f t="shared" ca="1" si="29"/>
        <v>5.6849759368204668E-2</v>
      </c>
      <c r="P127" s="11" t="str">
        <f t="shared" si="30"/>
        <v/>
      </c>
      <c r="Q127" s="11">
        <f t="shared" ca="1" si="42"/>
        <v>0</v>
      </c>
      <c r="R127" s="32">
        <f t="shared" ca="1" si="43"/>
        <v>0.5976140004890903</v>
      </c>
      <c r="S127" s="32">
        <v>5.1587859534290214E-4</v>
      </c>
      <c r="T127" s="32">
        <f t="shared" ca="1" si="31"/>
        <v>1.3396305629612963E-2</v>
      </c>
      <c r="U127" s="32">
        <f t="shared" si="32"/>
        <v>0.14084507042253522</v>
      </c>
      <c r="V127" s="32">
        <f t="shared" ca="1" si="44"/>
        <v>0</v>
      </c>
      <c r="W127" s="8">
        <f t="shared" ca="1" si="33"/>
        <v>6707839.1838033162</v>
      </c>
      <c r="X127" s="8">
        <f t="shared" ca="1" si="47"/>
        <v>332608742.22324109</v>
      </c>
      <c r="Y127" s="22">
        <f t="shared" ca="1" si="34"/>
        <v>0.94315024063179531</v>
      </c>
      <c r="Z127" s="8">
        <f t="shared" ca="1" si="45"/>
        <v>100472292.22209722</v>
      </c>
      <c r="AA127" s="12">
        <f t="shared" ca="1" si="46"/>
        <v>1.1347541797997878</v>
      </c>
      <c r="AB127" s="158">
        <f t="shared" si="48"/>
        <v>623000</v>
      </c>
      <c r="AC127" s="160">
        <f t="shared" si="49"/>
        <v>2.6310000000000149E-2</v>
      </c>
      <c r="AD127" s="162">
        <f t="shared" ca="1" si="50"/>
        <v>1.07196828292903</v>
      </c>
      <c r="AE127" s="162">
        <f t="shared" ca="1" si="51"/>
        <v>1.0713968381513781</v>
      </c>
      <c r="AF127" s="85">
        <v>8.6932697655795887E-4</v>
      </c>
      <c r="AG127" s="85">
        <v>1.283898896891611E-2</v>
      </c>
      <c r="AH127" s="85">
        <v>1.6883818968253883E-3</v>
      </c>
      <c r="AL127" s="149">
        <f t="shared" si="52"/>
        <v>44034</v>
      </c>
      <c r="AM127" s="23">
        <f t="shared" si="53"/>
        <v>0</v>
      </c>
    </row>
    <row r="128" spans="1:39">
      <c r="A128" s="7">
        <f t="shared" si="35"/>
        <v>44035</v>
      </c>
      <c r="B128" s="8">
        <f t="shared" ca="1" si="36"/>
        <v>61135517.403119393</v>
      </c>
      <c r="C128" s="144">
        <f t="shared" si="27"/>
        <v>0</v>
      </c>
      <c r="D128" s="136"/>
      <c r="E128" s="136"/>
      <c r="F128" s="78">
        <f ca="1">IF(AD127&gt;1,0,IF(AE127&gt;=1,U$2,T$2))</f>
        <v>0</v>
      </c>
      <c r="G128" s="29">
        <f t="shared" ca="1" si="28"/>
        <v>14289215.681536127</v>
      </c>
      <c r="H128" s="8">
        <f t="shared" ca="1" si="37"/>
        <v>101453431.3389065</v>
      </c>
      <c r="I128" s="8">
        <f t="shared" ca="1" si="38"/>
        <v>434062173.56214756</v>
      </c>
      <c r="J128" s="8">
        <f t="shared" ca="1" si="39"/>
        <v>1082954.6902271255</v>
      </c>
      <c r="K128" s="12">
        <f t="shared" ca="1" si="40"/>
        <v>1.0702436777361053</v>
      </c>
      <c r="L128" s="48"/>
      <c r="M128" s="38">
        <f ca="1">IF(AND(I$2&gt;0,R121&lt;F121-0.06),0,IF(AND(N128&gt;=L$9,I$2&gt;0),0,IF(OR(AND(N128&gt;=C$1,N128&lt;D$1),N128&gt;=E$1),0,1)))</f>
        <v>1</v>
      </c>
      <c r="N128" s="193">
        <f t="shared" si="41"/>
        <v>44035</v>
      </c>
      <c r="O128" s="11">
        <f t="shared" ca="1" si="29"/>
        <v>5.7874956474953006E-2</v>
      </c>
      <c r="P128" s="11" t="str">
        <f t="shared" si="30"/>
        <v/>
      </c>
      <c r="Q128" s="11">
        <f t="shared" ca="1" si="42"/>
        <v>0</v>
      </c>
      <c r="R128" s="32">
        <f t="shared" ca="1" si="43"/>
        <v>0.60179581428008266</v>
      </c>
      <c r="S128" s="32">
        <v>5.1308852893227144E-4</v>
      </c>
      <c r="T128" s="32">
        <f t="shared" ca="1" si="31"/>
        <v>1.3527124178520866E-2</v>
      </c>
      <c r="U128" s="32">
        <f t="shared" si="32"/>
        <v>0.14084507042253522</v>
      </c>
      <c r="V128" s="32">
        <f t="shared" ca="1" si="44"/>
        <v>0</v>
      </c>
      <c r="W128" s="8">
        <f t="shared" ca="1" si="33"/>
        <v>6779762.9090059176</v>
      </c>
      <c r="X128" s="8">
        <f t="shared" ca="1" si="47"/>
        <v>339388505.13224703</v>
      </c>
      <c r="Y128" s="22">
        <f t="shared" ca="1" si="34"/>
        <v>0.942125043525047</v>
      </c>
      <c r="Z128" s="8">
        <f t="shared" ca="1" si="45"/>
        <v>101453431.3389065</v>
      </c>
      <c r="AA128" s="12">
        <f t="shared" ca="1" si="46"/>
        <v>1.1347541797997878</v>
      </c>
      <c r="AB128" s="158">
        <f t="shared" si="48"/>
        <v>624000</v>
      </c>
      <c r="AC128" s="160">
        <f t="shared" si="49"/>
        <v>2.628000000000015E-2</v>
      </c>
      <c r="AD128" s="162">
        <f t="shared" ca="1" si="50"/>
        <v>1.0708202579437418</v>
      </c>
      <c r="AE128" s="162">
        <f t="shared" ca="1" si="51"/>
        <v>1.0702436777361053</v>
      </c>
      <c r="AF128" s="85">
        <v>8.2926166354040218E-4</v>
      </c>
      <c r="AG128" s="85">
        <v>1.2736233653949221E-2</v>
      </c>
      <c r="AH128" s="85">
        <v>1.5571962242003194E-3</v>
      </c>
      <c r="AL128" s="149">
        <f t="shared" si="52"/>
        <v>44035</v>
      </c>
      <c r="AM128" s="23">
        <f t="shared" si="53"/>
        <v>0</v>
      </c>
    </row>
    <row r="129" spans="1:39">
      <c r="A129" s="7">
        <f t="shared" si="35"/>
        <v>44036</v>
      </c>
      <c r="B129" s="8">
        <f t="shared" ca="1" si="36"/>
        <v>62227870.456188798</v>
      </c>
      <c r="C129" s="144">
        <f t="shared" si="27"/>
        <v>0</v>
      </c>
      <c r="D129" s="136"/>
      <c r="E129" s="136"/>
      <c r="F129" s="78">
        <f ca="1">IF(AD128&gt;1,S$2,T$2)</f>
        <v>0.22</v>
      </c>
      <c r="G129" s="29">
        <f t="shared" ca="1" si="28"/>
        <v>14426672.550238501</v>
      </c>
      <c r="H129" s="8">
        <f t="shared" ca="1" si="37"/>
        <v>102429375.10669336</v>
      </c>
      <c r="I129" s="8">
        <f t="shared" ca="1" si="38"/>
        <v>441817880.2389403</v>
      </c>
      <c r="J129" s="8">
        <f t="shared" ca="1" si="39"/>
        <v>1092353.0530694039</v>
      </c>
      <c r="K129" s="12">
        <f t="shared" ca="1" si="40"/>
        <v>1.0690803310341042</v>
      </c>
      <c r="L129" s="48"/>
      <c r="M129" s="39">
        <f ca="1">IF(AND(I$2&gt;0,R122&lt;F122-0.1),0,IF(AND(N129&gt;=L$10,I$2&gt;0),0,IF(OR(AND(N129&gt;=C$1,N129&lt;D$1),N129&gt;=E$1),0,1)))</f>
        <v>1</v>
      </c>
      <c r="N129" s="193">
        <f t="shared" si="41"/>
        <v>44036</v>
      </c>
      <c r="O129" s="11">
        <f t="shared" ca="1" si="29"/>
        <v>5.8909050698525374E-2</v>
      </c>
      <c r="P129" s="11" t="str">
        <f t="shared" si="30"/>
        <v/>
      </c>
      <c r="Q129" s="11">
        <f t="shared" ca="1" si="42"/>
        <v>0</v>
      </c>
      <c r="R129" s="32">
        <f t="shared" ca="1" si="43"/>
        <v>0.60592024711002057</v>
      </c>
      <c r="S129" s="32">
        <v>5.1076393734262779E-4</v>
      </c>
      <c r="T129" s="32">
        <f t="shared" ca="1" si="31"/>
        <v>1.3657250014225781E-2</v>
      </c>
      <c r="U129" s="32">
        <f t="shared" si="32"/>
        <v>0.14084507042253522</v>
      </c>
      <c r="V129" s="32">
        <f t="shared" ca="1" si="44"/>
        <v>0</v>
      </c>
      <c r="W129" s="8">
        <f t="shared" ca="1" si="33"/>
        <v>6851538.8518590052</v>
      </c>
      <c r="X129" s="8">
        <f t="shared" ca="1" si="47"/>
        <v>346240043.98410606</v>
      </c>
      <c r="Y129" s="22">
        <f t="shared" ca="1" si="34"/>
        <v>0.94109094930147463</v>
      </c>
      <c r="Z129" s="8">
        <f t="shared" ca="1" si="45"/>
        <v>102429375.10669336</v>
      </c>
      <c r="AA129" s="12">
        <f t="shared" ca="1" si="46"/>
        <v>1.1347541797997878</v>
      </c>
      <c r="AB129" s="158">
        <f t="shared" si="48"/>
        <v>625000</v>
      </c>
      <c r="AC129" s="160">
        <f t="shared" si="49"/>
        <v>2.6250000000000152E-2</v>
      </c>
      <c r="AD129" s="162">
        <f t="shared" ca="1" si="50"/>
        <v>1.0696620043851048</v>
      </c>
      <c r="AE129" s="162">
        <f t="shared" ca="1" si="51"/>
        <v>1.0690803310341042</v>
      </c>
      <c r="AF129" s="85">
        <v>7.9452207517868314E-4</v>
      </c>
      <c r="AG129" s="85">
        <v>1.2642026703814625E-2</v>
      </c>
      <c r="AH129" s="85">
        <v>1.4422539801035796E-3</v>
      </c>
      <c r="AL129" s="149">
        <f t="shared" si="52"/>
        <v>44036</v>
      </c>
      <c r="AM129" s="23">
        <f t="shared" si="53"/>
        <v>0</v>
      </c>
    </row>
    <row r="130" spans="1:39">
      <c r="A130" s="7">
        <f t="shared" si="35"/>
        <v>44037</v>
      </c>
      <c r="B130" s="8">
        <f t="shared" ca="1" si="36"/>
        <v>63329532.732312344</v>
      </c>
      <c r="C130" s="144">
        <f t="shared" si="27"/>
        <v>0</v>
      </c>
      <c r="D130" s="136"/>
      <c r="E130" s="136"/>
      <c r="F130" s="78">
        <f ca="1">IF(AD129&gt;1,0,IF(AE129&gt;=1,U$2,T$2))</f>
        <v>0</v>
      </c>
      <c r="G130" s="29">
        <f t="shared" ca="1" si="28"/>
        <v>14563329.354269229</v>
      </c>
      <c r="H130" s="8">
        <f t="shared" ca="1" si="37"/>
        <v>103399638.41531152</v>
      </c>
      <c r="I130" s="8">
        <f t="shared" ca="1" si="38"/>
        <v>449639682.39941746</v>
      </c>
      <c r="J130" s="8">
        <f t="shared" ca="1" si="39"/>
        <v>1101662.2761235428</v>
      </c>
      <c r="K130" s="12">
        <f t="shared" ca="1" si="40"/>
        <v>1.0679068882915985</v>
      </c>
      <c r="L130" s="48"/>
      <c r="M130" s="47">
        <f ca="1">IF(AND(I$2&gt;0,R123&lt;F123-0.12),0,IF(AND(N130&gt;=L$4,I$2&gt;0),0,IF(OR(AND(N130&gt;=C$1,N130&lt;D$1),N130&gt;=E$1),0,1)))</f>
        <v>1</v>
      </c>
      <c r="N130" s="193">
        <f t="shared" si="41"/>
        <v>44037</v>
      </c>
      <c r="O130" s="11">
        <f t="shared" ca="1" si="29"/>
        <v>5.9951957653255658E-2</v>
      </c>
      <c r="P130" s="11" t="str">
        <f t="shared" si="30"/>
        <v/>
      </c>
      <c r="Q130" s="11">
        <f t="shared" ca="1" si="42"/>
        <v>0</v>
      </c>
      <c r="R130" s="32">
        <f t="shared" ca="1" si="43"/>
        <v>0.60998481736252619</v>
      </c>
      <c r="S130" s="32">
        <v>5.0882688440394991E-4</v>
      </c>
      <c r="T130" s="32">
        <f t="shared" ca="1" si="31"/>
        <v>1.3786618455374869E-2</v>
      </c>
      <c r="U130" s="32">
        <f t="shared" si="32"/>
        <v>0.14084507042253522</v>
      </c>
      <c r="V130" s="32">
        <f t="shared" ca="1" si="44"/>
        <v>0</v>
      </c>
      <c r="W130" s="8">
        <f t="shared" ca="1" si="33"/>
        <v>6923119.6422619345</v>
      </c>
      <c r="X130" s="8">
        <f t="shared" ca="1" si="47"/>
        <v>353163163.62636799</v>
      </c>
      <c r="Y130" s="22">
        <f t="shared" ca="1" si="34"/>
        <v>0.94004804234674433</v>
      </c>
      <c r="Z130" s="8">
        <f t="shared" ca="1" si="45"/>
        <v>103399638.41531152</v>
      </c>
      <c r="AA130" s="12">
        <f t="shared" ca="1" si="46"/>
        <v>1.1347541797997878</v>
      </c>
      <c r="AB130" s="158">
        <f t="shared" si="48"/>
        <v>626000</v>
      </c>
      <c r="AC130" s="160">
        <f t="shared" si="49"/>
        <v>2.6220000000000153E-2</v>
      </c>
      <c r="AD130" s="162">
        <f t="shared" ca="1" si="50"/>
        <v>1.0684936096628515</v>
      </c>
      <c r="AE130" s="162">
        <f t="shared" ca="1" si="51"/>
        <v>1.0679068882915985</v>
      </c>
      <c r="AF130" s="85">
        <v>7.6440072688903555E-4</v>
      </c>
      <c r="AG130" s="85">
        <v>1.2555579382626391E-2</v>
      </c>
      <c r="AH130" s="85">
        <v>1.3415502693450861E-3</v>
      </c>
      <c r="AL130" s="149">
        <f t="shared" si="52"/>
        <v>44037</v>
      </c>
      <c r="AM130" s="23">
        <f t="shared" si="53"/>
        <v>0</v>
      </c>
    </row>
    <row r="131" spans="1:39">
      <c r="A131" s="7">
        <f t="shared" si="35"/>
        <v>44038</v>
      </c>
      <c r="B131" s="8">
        <f t="shared" ca="1" si="36"/>
        <v>64440409.856161155</v>
      </c>
      <c r="C131" s="144">
        <f t="shared" si="27"/>
        <v>0</v>
      </c>
      <c r="D131" s="136"/>
      <c r="E131" s="136"/>
      <c r="F131" s="78">
        <f ca="1">IF(AD130&gt;1,0,IF(AE130&gt;=1,U$2,T$2))</f>
        <v>0</v>
      </c>
      <c r="G131" s="29">
        <f t="shared" ca="1" si="28"/>
        <v>14699119.204560019</v>
      </c>
      <c r="H131" s="8">
        <f t="shared" ca="1" si="37"/>
        <v>104363746.35237613</v>
      </c>
      <c r="I131" s="8">
        <f t="shared" ca="1" si="38"/>
        <v>457526909.97874403</v>
      </c>
      <c r="J131" s="8">
        <f t="shared" ca="1" si="39"/>
        <v>1110877.1238488106</v>
      </c>
      <c r="K131" s="12">
        <f t="shared" ca="1" si="40"/>
        <v>1.0667234452655761</v>
      </c>
      <c r="L131" s="48"/>
      <c r="M131" s="46">
        <f ca="1">IF(AND(I$2&gt;0,R124&lt;F124-0.12),0,IF(AND(N131&gt;=L$5,I$2&gt;0),0,IF(OR(AND(N131&gt;=C$1,N131&lt;D$1),N131&gt;=E$1),0,1)))</f>
        <v>1</v>
      </c>
      <c r="N131" s="193">
        <f t="shared" si="41"/>
        <v>44038</v>
      </c>
      <c r="O131" s="11">
        <f t="shared" ca="1" si="29"/>
        <v>6.1003587997165869E-2</v>
      </c>
      <c r="P131" s="11" t="str">
        <f t="shared" si="30"/>
        <v/>
      </c>
      <c r="Q131" s="11">
        <f t="shared" ca="1" si="42"/>
        <v>0</v>
      </c>
      <c r="R131" s="32">
        <f t="shared" ca="1" si="43"/>
        <v>0.61398713232444846</v>
      </c>
      <c r="S131" s="32">
        <v>5.0721247660734533E-4</v>
      </c>
      <c r="T131" s="32">
        <f t="shared" ca="1" si="31"/>
        <v>1.3915166180316818E-2</v>
      </c>
      <c r="U131" s="32">
        <f t="shared" si="32"/>
        <v>0.14084507042253522</v>
      </c>
      <c r="V131" s="32">
        <f t="shared" ca="1" si="44"/>
        <v>0</v>
      </c>
      <c r="W131" s="8">
        <f t="shared" ca="1" si="33"/>
        <v>6994496.9848544179</v>
      </c>
      <c r="X131" s="8">
        <f t="shared" ca="1" si="47"/>
        <v>360157660.61122239</v>
      </c>
      <c r="Y131" s="22">
        <f t="shared" ca="1" si="34"/>
        <v>0.93899641200283412</v>
      </c>
      <c r="Z131" s="8">
        <f t="shared" ca="1" si="45"/>
        <v>104363746.35237613</v>
      </c>
      <c r="AA131" s="12">
        <f t="shared" ca="1" si="46"/>
        <v>1.1347541797997878</v>
      </c>
      <c r="AB131" s="158">
        <f t="shared" si="48"/>
        <v>627000</v>
      </c>
      <c r="AC131" s="160">
        <f t="shared" si="49"/>
        <v>2.6190000000000154E-2</v>
      </c>
      <c r="AD131" s="162">
        <f t="shared" ca="1" si="50"/>
        <v>1.0673151667785872</v>
      </c>
      <c r="AE131" s="162">
        <f t="shared" ca="1" si="51"/>
        <v>1.0667234452655761</v>
      </c>
      <c r="AF131" s="85">
        <v>7.3828395317173637E-4</v>
      </c>
      <c r="AG131" s="85">
        <v>1.2476174495642582E-2</v>
      </c>
      <c r="AH131" s="85">
        <v>1.2533261736510329E-3</v>
      </c>
      <c r="AL131" s="149">
        <f t="shared" si="52"/>
        <v>44038</v>
      </c>
      <c r="AM131" s="23">
        <f t="shared" si="53"/>
        <v>0</v>
      </c>
    </row>
    <row r="132" spans="1:39">
      <c r="A132" s="7">
        <f t="shared" si="35"/>
        <v>44039</v>
      </c>
      <c r="B132" s="8">
        <f t="shared" ca="1" si="36"/>
        <v>65560402.361893848</v>
      </c>
      <c r="C132" s="144">
        <f t="shared" ref="C132:C195" si="54">IF(H$2=0,D132,IF(H$2=1,E132,D132-E132))</f>
        <v>0</v>
      </c>
      <c r="D132" s="136"/>
      <c r="E132" s="136"/>
      <c r="F132" s="78">
        <f ca="1">IF(AD131&gt;1,S$2,T$2)</f>
        <v>0.22</v>
      </c>
      <c r="G132" s="29">
        <f t="shared" ref="G132:G195" ca="1" si="55">H132/V$2</f>
        <v>14833971.28989068</v>
      </c>
      <c r="H132" s="8">
        <f t="shared" ca="1" si="37"/>
        <v>105321196.15822382</v>
      </c>
      <c r="I132" s="8">
        <f t="shared" ca="1" si="38"/>
        <v>465478856.76944613</v>
      </c>
      <c r="J132" s="8">
        <f t="shared" ca="1" si="39"/>
        <v>1119992.5057326898</v>
      </c>
      <c r="K132" s="12">
        <f t="shared" ca="1" si="40"/>
        <v>1.0655301033372195</v>
      </c>
      <c r="L132" s="48"/>
      <c r="M132" s="38">
        <f ca="1">IF(AND(I$2&gt;0,R125&lt;F125),0,IF(AND(N132&gt;=L$6,I$2&gt;0),0,IF(OR(AND(N132&gt;=C$1,N132&lt;D$1),N132&gt;=E$1),0,1)))</f>
        <v>1</v>
      </c>
      <c r="N132" s="193">
        <f t="shared" si="41"/>
        <v>44039</v>
      </c>
      <c r="O132" s="11">
        <f t="shared" ref="O132:O195" ca="1" si="56">I132/W$2</f>
        <v>6.2063847569259485E-2</v>
      </c>
      <c r="P132" s="11" t="str">
        <f t="shared" ref="P132:P195" si="57">IF(C132&gt;0,Z132/W$2,"")</f>
        <v/>
      </c>
      <c r="Q132" s="11">
        <f t="shared" ca="1" si="42"/>
        <v>0</v>
      </c>
      <c r="R132" s="32">
        <f t="shared" ca="1" si="43"/>
        <v>0.6179246639228384</v>
      </c>
      <c r="S132" s="32">
        <v>5.0586668254306026E-4</v>
      </c>
      <c r="T132" s="32">
        <f t="shared" ref="T132:T195" ca="1" si="58">Z132/W$2</f>
        <v>1.4042826154429843E-2</v>
      </c>
      <c r="U132" s="32">
        <f t="shared" ref="U132:U195" si="59">1/V$2</f>
        <v>0.14084507042253522</v>
      </c>
      <c r="V132" s="32">
        <f t="shared" ca="1" si="44"/>
        <v>0</v>
      </c>
      <c r="W132" s="8">
        <f t="shared" ref="W132:W195" ca="1" si="60">IF(ROW(J131)&gt;(1+N$2),OFFSET(J131,2-N$2,0)*V$2,0)</f>
        <v>7065650.6961051682</v>
      </c>
      <c r="X132" s="8">
        <f t="shared" ca="1" si="47"/>
        <v>367223311.30732757</v>
      </c>
      <c r="Y132" s="22">
        <f t="shared" ref="Y132:Y195" ca="1" si="61">IF(I132&lt;W$2,1-I132/W$2,0)</f>
        <v>0.93793615243074047</v>
      </c>
      <c r="Z132" s="8">
        <f t="shared" ca="1" si="45"/>
        <v>105321196.15822382</v>
      </c>
      <c r="AA132" s="12">
        <f t="shared" ca="1" si="46"/>
        <v>1.1347541797997878</v>
      </c>
      <c r="AB132" s="158">
        <f t="shared" si="48"/>
        <v>628000</v>
      </c>
      <c r="AC132" s="160">
        <f t="shared" si="49"/>
        <v>2.6160000000000155E-2</v>
      </c>
      <c r="AD132" s="162">
        <f t="shared" ca="1" si="50"/>
        <v>1.0661267743013978</v>
      </c>
      <c r="AE132" s="162">
        <f t="shared" ca="1" si="51"/>
        <v>1.0655301033372195</v>
      </c>
      <c r="AF132" s="85">
        <v>7.1563950202438919E-4</v>
      </c>
      <c r="AG132" s="85">
        <v>1.2403160104783723E-2</v>
      </c>
      <c r="AH132" s="85">
        <v>1.1760389084051687E-3</v>
      </c>
      <c r="AL132" s="149">
        <f t="shared" si="52"/>
        <v>44039</v>
      </c>
      <c r="AM132" s="23">
        <f t="shared" si="53"/>
        <v>0</v>
      </c>
    </row>
    <row r="133" spans="1:39">
      <c r="A133" s="7">
        <f t="shared" ref="A133:A196" si="62">A132+1</f>
        <v>44040</v>
      </c>
      <c r="B133" s="8">
        <f t="shared" ref="B133:B196" ca="1" si="63">B132 + J133</f>
        <v>66689405.430566601</v>
      </c>
      <c r="C133" s="144">
        <f t="shared" si="54"/>
        <v>0</v>
      </c>
      <c r="D133" s="136"/>
      <c r="E133" s="136"/>
      <c r="F133" s="78">
        <f ca="1">IF(AD132&gt;1,0,IF(AE132&gt;=1,U$2,T$2))</f>
        <v>0</v>
      </c>
      <c r="G133" s="29">
        <f t="shared" ca="1" si="55"/>
        <v>14967812.288689468</v>
      </c>
      <c r="H133" s="8">
        <f t="shared" ref="H133:H196" ca="1" si="64">H132+IF(C133&gt;0,V$2*(C133-C132),V$2*J133)-W132</f>
        <v>106271467.24969521</v>
      </c>
      <c r="I133" s="8">
        <f t="shared" ref="I133:I196" ca="1" si="65">I132+IF(C133&gt;0,V$2*(C133-C132),V$2*J133)</f>
        <v>473494778.55702269</v>
      </c>
      <c r="J133" s="8">
        <f t="shared" ref="J133:J196" ca="1" si="66">IF(C133&gt;0,C133-C132,H132*K132/(N$2*V$2))</f>
        <v>1129003.0686727546</v>
      </c>
      <c r="K133" s="12">
        <f t="shared" ref="K133:K196" ca="1" si="67">IF(C133&gt;0,1+N$2*(C133-C132)/Z133,K$4*Y132*Q133+(1-Q133)*AA132*Y132)</f>
        <v>1.0643269693561137</v>
      </c>
      <c r="L133" s="48"/>
      <c r="M133" s="38">
        <f ca="1">IF(AND(I$2&gt;0,R126&lt;F126-0.02),0,IF(AND(N133&gt;=L$7,I$2&gt;0),0,IF(OR(AND(N133&gt;=C$1,N133&lt;D$1),N133&gt;=E$1),0,1)))</f>
        <v>1</v>
      </c>
      <c r="N133" s="193">
        <f t="shared" ref="N133:N196" si="68">N132+1</f>
        <v>44040</v>
      </c>
      <c r="O133" s="11">
        <f t="shared" ca="1" si="56"/>
        <v>6.3132637140936365E-2</v>
      </c>
      <c r="P133" s="11" t="str">
        <f t="shared" si="57"/>
        <v/>
      </c>
      <c r="Q133" s="11">
        <f t="shared" ref="Q133:Q196" ca="1" si="69">IF(J$2&gt;0,100%,IF(M133&lt;1,V133,IF(AND(I$2=1,N133&gt;=B$1),B$2,0)))</f>
        <v>0</v>
      </c>
      <c r="R133" s="32">
        <f t="shared" ref="R133:R196" ca="1" si="70">G133*AC133/AB133</f>
        <v>0.62179480938546605</v>
      </c>
      <c r="S133" s="32">
        <v>5.0474451655206447E-4</v>
      </c>
      <c r="T133" s="32">
        <f t="shared" ca="1" si="58"/>
        <v>1.4169528966626028E-2</v>
      </c>
      <c r="U133" s="32">
        <f t="shared" si="59"/>
        <v>0.14084507042253522</v>
      </c>
      <c r="V133" s="32">
        <f t="shared" ref="V133:V196" ca="1" si="71">IF(N133&gt;=G$1,G$2,IF(N133&gt;=F$1,F$2,IF(N133&gt;=E$1,E$2,IF(N133&gt;=D$1,0,IF(N133&gt;=C$1,C$2,IF(M133&lt;1,C$2,0))))))</f>
        <v>0</v>
      </c>
      <c r="W133" s="8">
        <f t="shared" ca="1" si="60"/>
        <v>7136546.4469953459</v>
      </c>
      <c r="X133" s="8">
        <f t="shared" ca="1" si="47"/>
        <v>374359857.75432289</v>
      </c>
      <c r="Y133" s="22">
        <f t="shared" ca="1" si="61"/>
        <v>0.93686736285906358</v>
      </c>
      <c r="Z133" s="8">
        <f t="shared" ref="Z133:Z196" ca="1" si="72">H132+IF(C133&gt;0,V$2*(C133-C132),V$2*J133)-W132</f>
        <v>106271467.24969521</v>
      </c>
      <c r="AA133" s="12">
        <f t="shared" ref="AA133:AA196" ca="1" si="73">IF(C133&gt;0,K133/Y132,AA132)</f>
        <v>1.1347541797997878</v>
      </c>
      <c r="AB133" s="158">
        <f t="shared" si="48"/>
        <v>629000</v>
      </c>
      <c r="AC133" s="160">
        <f t="shared" si="49"/>
        <v>2.6130000000000157E-2</v>
      </c>
      <c r="AD133" s="162">
        <f t="shared" ca="1" si="50"/>
        <v>1.0649285363466667</v>
      </c>
      <c r="AE133" s="162">
        <f t="shared" ca="1" si="51"/>
        <v>1.0643269693561137</v>
      </c>
      <c r="AF133" s="85">
        <v>6.9600576125870893E-4</v>
      </c>
      <c r="AG133" s="85">
        <v>1.2335943768312273E-2</v>
      </c>
      <c r="AH133" s="85">
        <v>1.1083355235547954E-3</v>
      </c>
      <c r="AL133" s="149">
        <f t="shared" si="52"/>
        <v>44040</v>
      </c>
      <c r="AM133" s="23">
        <f t="shared" si="53"/>
        <v>0</v>
      </c>
    </row>
    <row r="134" spans="1:39">
      <c r="A134" s="7">
        <f t="shared" si="62"/>
        <v>44041</v>
      </c>
      <c r="B134" s="8">
        <f t="shared" ca="1" si="63"/>
        <v>67827308.737074599</v>
      </c>
      <c r="C134" s="144">
        <f t="shared" si="54"/>
        <v>0</v>
      </c>
      <c r="D134" s="136"/>
      <c r="E134" s="136"/>
      <c r="F134" s="78">
        <f ca="1">IF(AD133&gt;1,S$2,T$2)</f>
        <v>0.22</v>
      </c>
      <c r="G134" s="29">
        <f t="shared" ca="1" si="55"/>
        <v>15100568.208296718</v>
      </c>
      <c r="H134" s="8">
        <f t="shared" ca="1" si="64"/>
        <v>107214034.27890669</v>
      </c>
      <c r="I134" s="8">
        <f t="shared" ca="1" si="65"/>
        <v>481573892.03322953</v>
      </c>
      <c r="J134" s="8">
        <f t="shared" ca="1" si="66"/>
        <v>1137903.3065080042</v>
      </c>
      <c r="K134" s="12">
        <f t="shared" ca="1" si="67"/>
        <v>1.0631141559223269</v>
      </c>
      <c r="L134" s="48"/>
      <c r="M134" s="38">
        <f ca="1">IF(AND(I$2&gt;0,R127&lt;F127-0.04),0,IF(AND(N134&gt;=L$8,I$2&gt;0),0,IF(OR(AND(N134&gt;=C$1,N134&lt;D$1),N134&gt;=E$1),0,1)))</f>
        <v>1</v>
      </c>
      <c r="N134" s="193">
        <f t="shared" si="68"/>
        <v>44041</v>
      </c>
      <c r="O134" s="11">
        <f t="shared" ca="1" si="56"/>
        <v>6.4209852271097267E-2</v>
      </c>
      <c r="P134" s="11" t="str">
        <f t="shared" si="57"/>
        <v/>
      </c>
      <c r="Q134" s="11">
        <f t="shared" ca="1" si="69"/>
        <v>0</v>
      </c>
      <c r="R134" s="32">
        <f t="shared" ca="1" si="70"/>
        <v>0.62559496862943931</v>
      </c>
      <c r="S134" s="32">
        <v>5.0380852556662365E-4</v>
      </c>
      <c r="T134" s="32">
        <f t="shared" ca="1" si="58"/>
        <v>1.4295204570520892E-2</v>
      </c>
      <c r="U134" s="32">
        <f t="shared" si="59"/>
        <v>0.14084507042253522</v>
      </c>
      <c r="V134" s="32">
        <f t="shared" ca="1" si="71"/>
        <v>0</v>
      </c>
      <c r="W134" s="8">
        <f t="shared" ca="1" si="60"/>
        <v>7207130.6205155188</v>
      </c>
      <c r="X134" s="8">
        <f t="shared" ref="X134:X197" ca="1" si="74">W134+X133</f>
        <v>381566988.37483841</v>
      </c>
      <c r="Y134" s="22">
        <f t="shared" ca="1" si="61"/>
        <v>0.93579014772890279</v>
      </c>
      <c r="Z134" s="8">
        <f t="shared" ca="1" si="72"/>
        <v>107214034.27890669</v>
      </c>
      <c r="AA134" s="12">
        <f t="shared" ca="1" si="73"/>
        <v>1.1347541797997878</v>
      </c>
      <c r="AB134" s="158">
        <f t="shared" ref="AB134:AB197" si="75">AB133+AB$2</f>
        <v>630000</v>
      </c>
      <c r="AC134" s="160">
        <f t="shared" ref="AC134:AC197" si="76">AC133-AC$2</f>
        <v>2.6100000000000158E-2</v>
      </c>
      <c r="AD134" s="162">
        <f t="shared" ref="AD134:AD197" ca="1" si="77">(K134+K133)/2</f>
        <v>1.0637205626392203</v>
      </c>
      <c r="AE134" s="162">
        <f t="shared" ref="AE134:AE197" ca="1" si="78">IF(Q134&lt;=B$2,K134,AE133)</f>
        <v>1.0631141559223269</v>
      </c>
      <c r="AF134" s="85">
        <v>6.7898240446728612E-4</v>
      </c>
      <c r="AG134" s="85">
        <v>1.227398726520933E-2</v>
      </c>
      <c r="AH134" s="85">
        <v>1.0490297449054103E-3</v>
      </c>
      <c r="AL134" s="149">
        <f t="shared" ref="AL134:AL136" si="79">A134</f>
        <v>44041</v>
      </c>
      <c r="AM134" s="23">
        <f t="shared" ref="AM134:AM136" si="80">D134-D133</f>
        <v>0</v>
      </c>
    </row>
    <row r="135" spans="1:39">
      <c r="A135" s="7">
        <f t="shared" si="62"/>
        <v>44042</v>
      </c>
      <c r="B135" s="8">
        <f t="shared" ca="1" si="63"/>
        <v>68973996.438839659</v>
      </c>
      <c r="C135" s="144">
        <f t="shared" si="54"/>
        <v>0</v>
      </c>
      <c r="D135" s="136"/>
      <c r="E135" s="136"/>
      <c r="F135" s="78">
        <f ca="1">IF(AD134&gt;1,0,IF(AE134&gt;=1,U$2,T$2))</f>
        <v>0</v>
      </c>
      <c r="G135" s="29">
        <f t="shared" ca="1" si="55"/>
        <v>15232167.090270862</v>
      </c>
      <c r="H135" s="8">
        <f t="shared" ca="1" si="64"/>
        <v>108148386.34092312</v>
      </c>
      <c r="I135" s="8">
        <f t="shared" ca="1" si="65"/>
        <v>489715374.71576148</v>
      </c>
      <c r="J135" s="8">
        <f t="shared" ca="1" si="66"/>
        <v>1146687.7017650637</v>
      </c>
      <c r="K135" s="12">
        <f t="shared" ca="1" si="67"/>
        <v>1.0618917815508333</v>
      </c>
      <c r="L135" s="48"/>
      <c r="M135" s="38">
        <f ca="1">IF(AND(I$2&gt;0,R128&lt;F128-0.06),0,IF(AND(N135&gt;=L$9,I$2&gt;0),0,IF(OR(AND(N135&gt;=C$1,N135&lt;D$1),N135&gt;=E$1),0,1)))</f>
        <v>1</v>
      </c>
      <c r="N135" s="193">
        <f t="shared" si="68"/>
        <v>44042</v>
      </c>
      <c r="O135" s="11">
        <f t="shared" ca="1" si="56"/>
        <v>6.529538329543487E-2</v>
      </c>
      <c r="P135" s="11" t="str">
        <f t="shared" si="57"/>
        <v/>
      </c>
      <c r="Q135" s="11">
        <f t="shared" ca="1" si="69"/>
        <v>0</v>
      </c>
      <c r="R135" s="32">
        <f t="shared" ca="1" si="70"/>
        <v>0.6293226561701486</v>
      </c>
      <c r="S135" s="32">
        <v>5.0302752852667465E-4</v>
      </c>
      <c r="T135" s="32">
        <f t="shared" ca="1" si="58"/>
        <v>1.4419784845456415E-2</v>
      </c>
      <c r="U135" s="32">
        <f t="shared" si="59"/>
        <v>0.14084507042253522</v>
      </c>
      <c r="V135" s="32">
        <f t="shared" ca="1" si="71"/>
        <v>0</v>
      </c>
      <c r="W135" s="8">
        <f t="shared" ca="1" si="60"/>
        <v>7277326.779166949</v>
      </c>
      <c r="X135" s="8">
        <f t="shared" ca="1" si="74"/>
        <v>388844315.15400535</v>
      </c>
      <c r="Y135" s="22">
        <f t="shared" ca="1" si="61"/>
        <v>0.93470461670456517</v>
      </c>
      <c r="Z135" s="8">
        <f t="shared" ca="1" si="72"/>
        <v>108148386.34092312</v>
      </c>
      <c r="AA135" s="12">
        <f t="shared" ca="1" si="73"/>
        <v>1.1347541797997878</v>
      </c>
      <c r="AB135" s="158">
        <f t="shared" si="75"/>
        <v>631000</v>
      </c>
      <c r="AC135" s="160">
        <f t="shared" si="76"/>
        <v>2.6070000000000159E-2</v>
      </c>
      <c r="AD135" s="162">
        <f t="shared" ca="1" si="77"/>
        <v>1.0625029687365801</v>
      </c>
      <c r="AE135" s="162">
        <f t="shared" ca="1" si="78"/>
        <v>1.0618917815508333</v>
      </c>
      <c r="AF135" s="85">
        <v>6.6422227120338398E-4</v>
      </c>
      <c r="AG135" s="85">
        <v>1.2216801766983931E-2</v>
      </c>
      <c r="AH135" s="85">
        <v>9.970815943403169E-4</v>
      </c>
      <c r="AL135" s="149">
        <f t="shared" si="79"/>
        <v>44042</v>
      </c>
      <c r="AM135" s="23">
        <f t="shared" si="80"/>
        <v>0</v>
      </c>
    </row>
    <row r="136" spans="1:39">
      <c r="A136" s="7">
        <f t="shared" si="62"/>
        <v>44043</v>
      </c>
      <c r="B136" s="8">
        <f t="shared" ca="1" si="63"/>
        <v>70129347.370865926</v>
      </c>
      <c r="C136" s="144">
        <f t="shared" si="54"/>
        <v>0</v>
      </c>
      <c r="D136" s="136"/>
      <c r="E136" s="136"/>
      <c r="F136" s="78">
        <f ca="1">IF(AD135&gt;1,S$2,T$2)</f>
        <v>0.22</v>
      </c>
      <c r="G136" s="29">
        <f t="shared" ca="1" si="55"/>
        <v>15362542.419597555</v>
      </c>
      <c r="H136" s="8">
        <f t="shared" ca="1" si="64"/>
        <v>109074051.17914264</v>
      </c>
      <c r="I136" s="8">
        <f t="shared" ca="1" si="65"/>
        <v>497918366.33314794</v>
      </c>
      <c r="J136" s="8">
        <f t="shared" ca="1" si="66"/>
        <v>1155350.9320262643</v>
      </c>
      <c r="K136" s="12">
        <f t="shared" ca="1" si="67"/>
        <v>1.0606599706836639</v>
      </c>
      <c r="L136" s="48"/>
      <c r="M136" s="39">
        <f ca="1">IF(AND(I$2&gt;0,R129&lt;F129-0.1),0,IF(AND(N136&gt;=L$10,I$2&gt;0),0,IF(OR(AND(N136&gt;=C$1,N136&lt;D$1),N136&gt;=E$1),0,1)))</f>
        <v>1</v>
      </c>
      <c r="N136" s="193">
        <f t="shared" si="68"/>
        <v>44043</v>
      </c>
      <c r="O136" s="11">
        <f t="shared" ca="1" si="56"/>
        <v>6.6389115511086394E-2</v>
      </c>
      <c r="P136" s="11" t="str">
        <f t="shared" si="57"/>
        <v/>
      </c>
      <c r="Q136" s="11">
        <f t="shared" ca="1" si="69"/>
        <v>0</v>
      </c>
      <c r="R136" s="32">
        <f t="shared" ca="1" si="70"/>
        <v>0.63297564019987784</v>
      </c>
      <c r="S136" s="32">
        <v>5.0237556632622539E-4</v>
      </c>
      <c r="T136" s="32">
        <f t="shared" ca="1" si="58"/>
        <v>1.4543206823885685E-2</v>
      </c>
      <c r="U136" s="32">
        <f t="shared" si="59"/>
        <v>0.14084507042253522</v>
      </c>
      <c r="V136" s="32">
        <f t="shared" ca="1" si="71"/>
        <v>0</v>
      </c>
      <c r="W136" s="8">
        <f t="shared" ca="1" si="60"/>
        <v>7347113.8510486381</v>
      </c>
      <c r="X136" s="8">
        <f t="shared" ca="1" si="74"/>
        <v>396191429.005054</v>
      </c>
      <c r="Y136" s="22">
        <f t="shared" ca="1" si="61"/>
        <v>0.93361088448891361</v>
      </c>
      <c r="Z136" s="8">
        <f t="shared" ca="1" si="72"/>
        <v>109074051.17914264</v>
      </c>
      <c r="AA136" s="12">
        <f t="shared" ca="1" si="73"/>
        <v>1.1347541797997878</v>
      </c>
      <c r="AB136" s="158">
        <f t="shared" si="75"/>
        <v>632000</v>
      </c>
      <c r="AC136" s="160">
        <f t="shared" si="76"/>
        <v>2.604000000000016E-2</v>
      </c>
      <c r="AD136" s="162">
        <f t="shared" ca="1" si="77"/>
        <v>1.0612758761172487</v>
      </c>
      <c r="AE136" s="162">
        <f t="shared" ca="1" si="78"/>
        <v>1.0606599706836639</v>
      </c>
      <c r="AF136" s="85">
        <v>6.5142431959049898E-4</v>
      </c>
      <c r="AG136" s="85">
        <v>1.2163943421879731E-2</v>
      </c>
      <c r="AH136" s="85">
        <v>9.5157946622932157E-4</v>
      </c>
      <c r="AL136" s="149">
        <f t="shared" si="79"/>
        <v>44043</v>
      </c>
      <c r="AM136" s="23">
        <f t="shared" si="80"/>
        <v>0</v>
      </c>
    </row>
    <row r="137" spans="1:39">
      <c r="A137" s="7">
        <f t="shared" si="62"/>
        <v>44044</v>
      </c>
      <c r="B137" s="8">
        <f t="shared" ca="1" si="63"/>
        <v>71293235.498894274</v>
      </c>
      <c r="C137" s="144">
        <f t="shared" si="54"/>
        <v>0</v>
      </c>
      <c r="D137" s="136"/>
      <c r="E137" s="136"/>
      <c r="F137" s="78">
        <f ca="1">IF(AD136&gt;1,0,IF(AE136&gt;=1,U$2,T$2))</f>
        <v>0</v>
      </c>
      <c r="G137" s="29">
        <f t="shared" ca="1" si="55"/>
        <v>15491625.779872576</v>
      </c>
      <c r="H137" s="8">
        <f t="shared" ca="1" si="64"/>
        <v>109990543.03709528</v>
      </c>
      <c r="I137" s="8">
        <f t="shared" ca="1" si="65"/>
        <v>506181972.04214925</v>
      </c>
      <c r="J137" s="8">
        <f t="shared" ca="1" si="66"/>
        <v>1163888.1280283493</v>
      </c>
      <c r="K137" s="12">
        <f t="shared" ca="1" si="67"/>
        <v>1.0594188534803715</v>
      </c>
      <c r="L137" s="48"/>
      <c r="M137" s="47">
        <f ca="1">IF(AND(I$2&gt;0,R130&lt;F130-0.12),0,IF(AND(N137&gt;=L$4,I$2&gt;0),0,IF(OR(AND(N137&gt;=C$1,N137&lt;D$1),N137&gt;=E$1),0,1)))</f>
        <v>1</v>
      </c>
      <c r="N137" s="193">
        <f t="shared" si="68"/>
        <v>44044</v>
      </c>
      <c r="O137" s="11">
        <f t="shared" ca="1" si="56"/>
        <v>6.7490929605619893E-2</v>
      </c>
      <c r="P137" s="11" t="str">
        <f t="shared" si="57"/>
        <v/>
      </c>
      <c r="Q137" s="11">
        <f t="shared" ca="1" si="69"/>
        <v>0</v>
      </c>
      <c r="R137" s="32">
        <f t="shared" ca="1" si="70"/>
        <v>0.63655163749524202</v>
      </c>
      <c r="S137" s="32">
        <v>5.0183102728977602E-4</v>
      </c>
      <c r="T137" s="32">
        <f t="shared" ca="1" si="58"/>
        <v>1.4665405738279371E-2</v>
      </c>
      <c r="U137" s="32">
        <f t="shared" si="59"/>
        <v>0.14084507042253522</v>
      </c>
      <c r="V137" s="32">
        <f t="shared" ca="1" si="71"/>
        <v>0</v>
      </c>
      <c r="W137" s="8">
        <f t="shared" ca="1" si="60"/>
        <v>7416467.9428949831</v>
      </c>
      <c r="X137" s="8">
        <f t="shared" ca="1" si="74"/>
        <v>403607896.94794899</v>
      </c>
      <c r="Y137" s="22">
        <f t="shared" ca="1" si="61"/>
        <v>0.93250907039438014</v>
      </c>
      <c r="Z137" s="8">
        <f t="shared" ca="1" si="72"/>
        <v>109990543.03709528</v>
      </c>
      <c r="AA137" s="12">
        <f t="shared" ca="1" si="73"/>
        <v>1.1347541797997878</v>
      </c>
      <c r="AB137" s="158">
        <f t="shared" si="75"/>
        <v>633000</v>
      </c>
      <c r="AC137" s="160">
        <f t="shared" si="76"/>
        <v>2.6010000000000161E-2</v>
      </c>
      <c r="AD137" s="162">
        <f t="shared" ca="1" si="77"/>
        <v>1.0600394120820176</v>
      </c>
      <c r="AE137" s="162">
        <f t="shared" ca="1" si="78"/>
        <v>1.0594188534803715</v>
      </c>
      <c r="AF137" s="85">
        <v>6.4032751041562036E-4</v>
      </c>
      <c r="AG137" s="85">
        <v>1.2115009318682498E-2</v>
      </c>
      <c r="AH137" s="85">
        <v>9.1172437245395281E-4</v>
      </c>
    </row>
    <row r="138" spans="1:39">
      <c r="A138" s="7">
        <f t="shared" si="62"/>
        <v>44045</v>
      </c>
      <c r="B138" s="8">
        <f t="shared" ca="1" si="63"/>
        <v>72465529.814769953</v>
      </c>
      <c r="C138" s="144">
        <f t="shared" si="54"/>
        <v>0</v>
      </c>
      <c r="D138" s="136"/>
      <c r="E138" s="136"/>
      <c r="F138" s="78">
        <f ca="1">IF(AD137&gt;1,0,IF(AE137&gt;=1,U$2,T$2))</f>
        <v>0</v>
      </c>
      <c r="G138" s="29">
        <f t="shared" ca="1" si="55"/>
        <v>15619347.146044742</v>
      </c>
      <c r="H138" s="8">
        <f t="shared" ca="1" si="64"/>
        <v>110897364.73691766</v>
      </c>
      <c r="I138" s="8">
        <f t="shared" ca="1" si="65"/>
        <v>514505261.68486661</v>
      </c>
      <c r="J138" s="8">
        <f t="shared" ca="1" si="66"/>
        <v>1172294.3158756837</v>
      </c>
      <c r="K138" s="12">
        <f t="shared" ca="1" si="67"/>
        <v>1.0581685653312374</v>
      </c>
      <c r="L138" s="48"/>
      <c r="M138" s="46">
        <f ca="1">IF(AND(I$2&gt;0,R131&lt;F131-0.12),0,IF(AND(N138&gt;=L$5,I$2&gt;0),0,IF(OR(AND(N138&gt;=C$1,N138&lt;D$1),N138&gt;=E$1),0,1)))</f>
        <v>1</v>
      </c>
      <c r="N138" s="193">
        <f t="shared" si="68"/>
        <v>44045</v>
      </c>
      <c r="O138" s="11">
        <f t="shared" ca="1" si="56"/>
        <v>6.8600701557982216E-2</v>
      </c>
      <c r="P138" s="11" t="str">
        <f t="shared" si="57"/>
        <v/>
      </c>
      <c r="Q138" s="11">
        <f t="shared" ca="1" si="69"/>
        <v>0</v>
      </c>
      <c r="R138" s="32">
        <f t="shared" ca="1" si="70"/>
        <v>0.64004832626852515</v>
      </c>
      <c r="S138" s="32">
        <v>5.0137591898839848E-4</v>
      </c>
      <c r="T138" s="32">
        <f t="shared" ca="1" si="58"/>
        <v>1.4786315298255689E-2</v>
      </c>
      <c r="U138" s="32">
        <f t="shared" si="59"/>
        <v>0.14084507042253522</v>
      </c>
      <c r="V138" s="32">
        <f t="shared" ca="1" si="71"/>
        <v>0</v>
      </c>
      <c r="W138" s="8">
        <f t="shared" ca="1" si="60"/>
        <v>7485363.2255974757</v>
      </c>
      <c r="X138" s="8">
        <f t="shared" ca="1" si="74"/>
        <v>411093260.17354649</v>
      </c>
      <c r="Y138" s="22">
        <f t="shared" ca="1" si="61"/>
        <v>0.93139929844201774</v>
      </c>
      <c r="Z138" s="8">
        <f t="shared" ca="1" si="72"/>
        <v>110897364.73691766</v>
      </c>
      <c r="AA138" s="12">
        <f t="shared" ca="1" si="73"/>
        <v>1.1347541797997878</v>
      </c>
      <c r="AB138" s="158">
        <f t="shared" si="75"/>
        <v>634000</v>
      </c>
      <c r="AC138" s="160">
        <f t="shared" si="76"/>
        <v>2.5980000000000163E-2</v>
      </c>
      <c r="AD138" s="162">
        <f t="shared" ca="1" si="77"/>
        <v>1.0587937094058044</v>
      </c>
      <c r="AE138" s="162">
        <f t="shared" ca="1" si="78"/>
        <v>1.0581685653312374</v>
      </c>
      <c r="AF138" s="85">
        <v>6.3070550007009879E-4</v>
      </c>
      <c r="AG138" s="85">
        <v>1.2069633799559302E-2</v>
      </c>
      <c r="AH138" s="85">
        <v>8.7681610024252152E-4</v>
      </c>
    </row>
    <row r="139" spans="1:39">
      <c r="A139" s="7">
        <f t="shared" si="62"/>
        <v>44046</v>
      </c>
      <c r="B139" s="8">
        <f t="shared" ca="1" si="63"/>
        <v>73646094.254837155</v>
      </c>
      <c r="C139" s="144">
        <f t="shared" si="54"/>
        <v>0</v>
      </c>
      <c r="D139" s="136"/>
      <c r="E139" s="136"/>
      <c r="F139" s="78">
        <f ca="1">IF(AD138&gt;1,S$2,T$2)</f>
        <v>0.22</v>
      </c>
      <c r="G139" s="29">
        <f t="shared" ca="1" si="55"/>
        <v>15745635.075464405</v>
      </c>
      <c r="H139" s="8">
        <f t="shared" ca="1" si="64"/>
        <v>111794009.03579727</v>
      </c>
      <c r="I139" s="8">
        <f t="shared" ca="1" si="65"/>
        <v>522887269.20934367</v>
      </c>
      <c r="J139" s="8">
        <f t="shared" ca="1" si="66"/>
        <v>1180564.4400671944</v>
      </c>
      <c r="K139" s="12">
        <f t="shared" ca="1" si="67"/>
        <v>1.0569092469696695</v>
      </c>
      <c r="L139" s="48"/>
      <c r="M139" s="38">
        <f ca="1">IF(AND(I$2&gt;0,R132&lt;F132),0,IF(AND(N139&gt;=L$6,I$2&gt;0),0,IF(OR(AND(N139&gt;=C$1,N139&lt;D$1),N139&gt;=E$1),0,1)))</f>
        <v>1</v>
      </c>
      <c r="N139" s="193">
        <f t="shared" si="68"/>
        <v>44046</v>
      </c>
      <c r="O139" s="11">
        <f t="shared" ca="1" si="56"/>
        <v>6.9718302561245823E-2</v>
      </c>
      <c r="P139" s="11" t="str">
        <f t="shared" si="57"/>
        <v/>
      </c>
      <c r="Q139" s="11">
        <f t="shared" ca="1" si="69"/>
        <v>0</v>
      </c>
      <c r="R139" s="32">
        <f t="shared" ca="1" si="70"/>
        <v>0.64346335465874627</v>
      </c>
      <c r="S139" s="32">
        <v>5.0099526201862182E-4</v>
      </c>
      <c r="T139" s="32">
        <f t="shared" ca="1" si="58"/>
        <v>1.4905867871439635E-2</v>
      </c>
      <c r="U139" s="32">
        <f t="shared" si="59"/>
        <v>0.14084507042253522</v>
      </c>
      <c r="V139" s="32">
        <f t="shared" ca="1" si="71"/>
        <v>0</v>
      </c>
      <c r="W139" s="8">
        <f t="shared" ca="1" si="60"/>
        <v>7553769.6334303189</v>
      </c>
      <c r="X139" s="8">
        <f t="shared" ca="1" si="74"/>
        <v>418647029.8069768</v>
      </c>
      <c r="Y139" s="22">
        <f t="shared" ca="1" si="61"/>
        <v>0.93028169743875422</v>
      </c>
      <c r="Z139" s="8">
        <f t="shared" ca="1" si="72"/>
        <v>111794009.03579727</v>
      </c>
      <c r="AA139" s="12">
        <f t="shared" ca="1" si="73"/>
        <v>1.1347541797997878</v>
      </c>
      <c r="AB139" s="158">
        <f t="shared" si="75"/>
        <v>635000</v>
      </c>
      <c r="AC139" s="160">
        <f t="shared" si="76"/>
        <v>2.5950000000000164E-2</v>
      </c>
      <c r="AD139" s="162">
        <f t="shared" ca="1" si="77"/>
        <v>1.0575389061504534</v>
      </c>
      <c r="AE139" s="162">
        <f t="shared" ca="1" si="78"/>
        <v>1.0569092469696695</v>
      </c>
      <c r="AF139" s="85">
        <v>6.2236203573950467E-4</v>
      </c>
      <c r="AG139" s="85">
        <v>1.2027485093529511E-2</v>
      </c>
      <c r="AH139" s="85">
        <v>8.4624105562385271E-4</v>
      </c>
    </row>
    <row r="140" spans="1:39">
      <c r="A140" s="7">
        <f t="shared" si="62"/>
        <v>44047</v>
      </c>
      <c r="B140" s="8">
        <f t="shared" ca="1" si="63"/>
        <v>74834787.634170607</v>
      </c>
      <c r="C140" s="144">
        <f t="shared" si="54"/>
        <v>0</v>
      </c>
      <c r="D140" s="136"/>
      <c r="E140" s="136"/>
      <c r="F140" s="78">
        <f ca="1">IF(AD139&gt;1,0,IF(AE139&gt;=1,U$2,T$2))</f>
        <v>0</v>
      </c>
      <c r="G140" s="29">
        <f t="shared" ca="1" si="55"/>
        <v>15870417.238821752</v>
      </c>
      <c r="H140" s="8">
        <f t="shared" ca="1" si="64"/>
        <v>112679962.39563444</v>
      </c>
      <c r="I140" s="8">
        <f t="shared" ca="1" si="65"/>
        <v>531326992.20261115</v>
      </c>
      <c r="J140" s="8">
        <f t="shared" ca="1" si="66"/>
        <v>1188693.37933345</v>
      </c>
      <c r="K140" s="12">
        <f t="shared" ca="1" si="67"/>
        <v>1.0556410445598678</v>
      </c>
      <c r="L140" s="48"/>
      <c r="M140" s="38">
        <f ca="1">IF(AND(I$2&gt;0,R133&lt;F133-0.02),0,IF(AND(N140&gt;=L$7,I$2&gt;0),0,IF(OR(AND(N140&gt;=C$1,N140&lt;D$1),N140&gt;=E$1),0,1)))</f>
        <v>1</v>
      </c>
      <c r="N140" s="193">
        <f t="shared" si="68"/>
        <v>44047</v>
      </c>
      <c r="O140" s="11">
        <f t="shared" ca="1" si="56"/>
        <v>7.0843598960348156E-2</v>
      </c>
      <c r="P140" s="11" t="str">
        <f t="shared" si="57"/>
        <v/>
      </c>
      <c r="Q140" s="11">
        <f t="shared" ca="1" si="69"/>
        <v>0</v>
      </c>
      <c r="R140" s="32">
        <f t="shared" ca="1" si="70"/>
        <v>0.64679436294066428</v>
      </c>
      <c r="S140" s="32">
        <v>5.0067658537775032E-4</v>
      </c>
      <c r="T140" s="32">
        <f t="shared" ca="1" si="58"/>
        <v>1.5023994986084593E-2</v>
      </c>
      <c r="U140" s="32">
        <f t="shared" si="59"/>
        <v>0.14084507042253522</v>
      </c>
      <c r="V140" s="32">
        <f t="shared" ca="1" si="71"/>
        <v>0</v>
      </c>
      <c r="W140" s="8">
        <f t="shared" ca="1" si="60"/>
        <v>7621653.4545581779</v>
      </c>
      <c r="X140" s="8">
        <f t="shared" ca="1" si="74"/>
        <v>426268683.26153499</v>
      </c>
      <c r="Y140" s="22">
        <f t="shared" ca="1" si="61"/>
        <v>0.9291564010396518</v>
      </c>
      <c r="Z140" s="8">
        <f t="shared" ca="1" si="72"/>
        <v>112679962.39563444</v>
      </c>
      <c r="AA140" s="12">
        <f t="shared" ca="1" si="73"/>
        <v>1.1347541797997878</v>
      </c>
      <c r="AB140" s="158">
        <f t="shared" si="75"/>
        <v>636000</v>
      </c>
      <c r="AC140" s="160">
        <f t="shared" si="76"/>
        <v>2.5920000000000165E-2</v>
      </c>
      <c r="AD140" s="162">
        <f t="shared" ca="1" si="77"/>
        <v>1.0562751457647686</v>
      </c>
      <c r="AE140" s="162">
        <f t="shared" ca="1" si="78"/>
        <v>1.0556410445598678</v>
      </c>
      <c r="AF140" s="85">
        <v>6.1512696024109282E-4</v>
      </c>
      <c r="AG140" s="85">
        <v>1.1988262244231029E-2</v>
      </c>
      <c r="AH140" s="85">
        <v>8.1946159103510601E-4</v>
      </c>
    </row>
    <row r="141" spans="1:39">
      <c r="A141" s="7">
        <f t="shared" si="62"/>
        <v>44048</v>
      </c>
      <c r="B141" s="8">
        <f t="shared" ca="1" si="63"/>
        <v>76031463.622141376</v>
      </c>
      <c r="C141" s="144">
        <f t="shared" si="54"/>
        <v>0</v>
      </c>
      <c r="D141" s="136"/>
      <c r="E141" s="136"/>
      <c r="F141" s="78">
        <f ca="1">IF(AD140&gt;1,S$2,T$2)</f>
        <v>0.22</v>
      </c>
      <c r="G141" s="29">
        <f t="shared" ca="1" si="55"/>
        <v>15993620.909249114</v>
      </c>
      <c r="H141" s="8">
        <f t="shared" ca="1" si="64"/>
        <v>113554708.4556687</v>
      </c>
      <c r="I141" s="8">
        <f t="shared" ca="1" si="65"/>
        <v>539823391.71720362</v>
      </c>
      <c r="J141" s="8">
        <f t="shared" ca="1" si="66"/>
        <v>1196675.9879707664</v>
      </c>
      <c r="K141" s="12">
        <f t="shared" ca="1" si="67"/>
        <v>1.0543641097674727</v>
      </c>
      <c r="L141" s="48"/>
      <c r="M141" s="38">
        <f ca="1">IF(AND(I$2&gt;0,R134&lt;F134-0.04),0,IF(AND(N141&gt;=L$8,I$2&gt;0),0,IF(OR(AND(N141&gt;=C$1,N141&lt;D$1),N141&gt;=E$1),0,1)))</f>
        <v>1</v>
      </c>
      <c r="N141" s="193">
        <f t="shared" si="68"/>
        <v>44048</v>
      </c>
      <c r="O141" s="11">
        <f t="shared" ca="1" si="56"/>
        <v>7.1976452228960486E-2</v>
      </c>
      <c r="P141" s="11" t="str">
        <f t="shared" si="57"/>
        <v/>
      </c>
      <c r="Q141" s="11">
        <f t="shared" ca="1" si="69"/>
        <v>0</v>
      </c>
      <c r="R141" s="32">
        <f t="shared" ca="1" si="70"/>
        <v>0.65003900367419498</v>
      </c>
      <c r="S141" s="32">
        <v>5.0040950642652891E-4</v>
      </c>
      <c r="T141" s="32">
        <f t="shared" ca="1" si="58"/>
        <v>1.5140627794089161E-2</v>
      </c>
      <c r="U141" s="32">
        <f t="shared" si="59"/>
        <v>0.14084507042253522</v>
      </c>
      <c r="V141" s="32">
        <f t="shared" ca="1" si="71"/>
        <v>0</v>
      </c>
      <c r="W141" s="8">
        <f t="shared" ca="1" si="60"/>
        <v>7688978.3006125912</v>
      </c>
      <c r="X141" s="8">
        <f t="shared" ca="1" si="74"/>
        <v>433957661.56214756</v>
      </c>
      <c r="Y141" s="22">
        <f t="shared" ca="1" si="61"/>
        <v>0.92802354777103946</v>
      </c>
      <c r="Z141" s="8">
        <f t="shared" ca="1" si="72"/>
        <v>113554708.4556687</v>
      </c>
      <c r="AA141" s="12">
        <f t="shared" ca="1" si="73"/>
        <v>1.1347541797997878</v>
      </c>
      <c r="AB141" s="158">
        <f t="shared" si="75"/>
        <v>637000</v>
      </c>
      <c r="AC141" s="160">
        <f t="shared" si="76"/>
        <v>2.5890000000000166E-2</v>
      </c>
      <c r="AD141" s="162">
        <f t="shared" ca="1" si="77"/>
        <v>1.0550025771636702</v>
      </c>
      <c r="AE141" s="162">
        <f t="shared" ca="1" si="78"/>
        <v>1.0543641097674727</v>
      </c>
      <c r="AF141" s="85">
        <v>6.0885274608912516E-4</v>
      </c>
      <c r="AG141" s="85">
        <v>1.1951692307588328E-2</v>
      </c>
      <c r="AH141" s="85">
        <v>7.9600663871293457E-4</v>
      </c>
    </row>
    <row r="142" spans="1:39">
      <c r="A142" s="7">
        <f t="shared" si="62"/>
        <v>44049</v>
      </c>
      <c r="B142" s="8">
        <f t="shared" ca="1" si="63"/>
        <v>77235970.755851299</v>
      </c>
      <c r="C142" s="144">
        <f t="shared" si="54"/>
        <v>0</v>
      </c>
      <c r="D142" s="136"/>
      <c r="E142" s="136"/>
      <c r="F142" s="78">
        <f ca="1">IF(AD141&gt;1,0,IF(AE141&gt;=1,U$2,T$2))</f>
        <v>0</v>
      </c>
      <c r="G142" s="29">
        <f t="shared" ca="1" si="55"/>
        <v>16115173.352731908</v>
      </c>
      <c r="H142" s="8">
        <f t="shared" ca="1" si="64"/>
        <v>114417730.80439654</v>
      </c>
      <c r="I142" s="8">
        <f t="shared" ca="1" si="65"/>
        <v>548375392.36654401</v>
      </c>
      <c r="J142" s="8">
        <f t="shared" ca="1" si="66"/>
        <v>1204507.1337099201</v>
      </c>
      <c r="K142" s="12">
        <f t="shared" ca="1" si="67"/>
        <v>1.053078599785815</v>
      </c>
      <c r="L142" s="48"/>
      <c r="M142" s="38">
        <f ca="1">IF(AND(I$2&gt;0,R135&lt;F135-0.06),0,IF(AND(N142&gt;=L$9,I$2&gt;0),0,IF(OR(AND(N142&gt;=C$1,N142&lt;D$1),N142&gt;=E$1),0,1)))</f>
        <v>1</v>
      </c>
      <c r="N142" s="193">
        <f t="shared" si="68"/>
        <v>44049</v>
      </c>
      <c r="O142" s="11">
        <f t="shared" ca="1" si="56"/>
        <v>7.3116718982205869E-2</v>
      </c>
      <c r="P142" s="11" t="str">
        <f t="shared" si="57"/>
        <v/>
      </c>
      <c r="Q142" s="11">
        <f t="shared" ca="1" si="69"/>
        <v>0</v>
      </c>
      <c r="R142" s="32">
        <f t="shared" ca="1" si="70"/>
        <v>0.65319495752609691</v>
      </c>
      <c r="S142" s="32">
        <v>5.001853812484048E-4</v>
      </c>
      <c r="T142" s="32">
        <f t="shared" ca="1" si="58"/>
        <v>1.5255697440586205E-2</v>
      </c>
      <c r="U142" s="32">
        <f t="shared" si="59"/>
        <v>0.14084507042253522</v>
      </c>
      <c r="V142" s="32">
        <f t="shared" ca="1" si="71"/>
        <v>0</v>
      </c>
      <c r="W142" s="8">
        <f t="shared" ca="1" si="60"/>
        <v>7755706.6767927669</v>
      </c>
      <c r="X142" s="8">
        <f t="shared" ca="1" si="74"/>
        <v>441713368.2389403</v>
      </c>
      <c r="Y142" s="22">
        <f t="shared" ca="1" si="61"/>
        <v>0.92688328101779416</v>
      </c>
      <c r="Z142" s="8">
        <f t="shared" ca="1" si="72"/>
        <v>114417730.80439654</v>
      </c>
      <c r="AA142" s="12">
        <f t="shared" ca="1" si="73"/>
        <v>1.1347541797997878</v>
      </c>
      <c r="AB142" s="158">
        <f t="shared" si="75"/>
        <v>638000</v>
      </c>
      <c r="AC142" s="160">
        <f t="shared" si="76"/>
        <v>2.5860000000000168E-2</v>
      </c>
      <c r="AD142" s="162">
        <f t="shared" ca="1" si="77"/>
        <v>1.053721354776644</v>
      </c>
      <c r="AE142" s="162">
        <f t="shared" ca="1" si="78"/>
        <v>1.053078599785815</v>
      </c>
      <c r="AF142" s="85">
        <v>6.0341148895031956E-4</v>
      </c>
      <c r="AG142" s="85">
        <v>1.1917527796823342E-2</v>
      </c>
      <c r="AH142" s="85">
        <v>7.7546349219184284E-4</v>
      </c>
    </row>
    <row r="143" spans="1:39">
      <c r="A143" s="7">
        <f t="shared" si="62"/>
        <v>44050</v>
      </c>
      <c r="B143" s="8">
        <f t="shared" ca="1" si="63"/>
        <v>78448152.483679906</v>
      </c>
      <c r="C143" s="144">
        <f t="shared" si="54"/>
        <v>0</v>
      </c>
      <c r="D143" s="136"/>
      <c r="E143" s="136"/>
      <c r="F143" s="78">
        <f ca="1">IF(AD142&gt;1,S$2,T$2)</f>
        <v>0.22</v>
      </c>
      <c r="G143" s="29">
        <f t="shared" ca="1" si="55"/>
        <v>16235002.027491119</v>
      </c>
      <c r="H143" s="8">
        <f t="shared" ca="1" si="64"/>
        <v>115268514.39518693</v>
      </c>
      <c r="I143" s="8">
        <f t="shared" ca="1" si="65"/>
        <v>556981882.63412714</v>
      </c>
      <c r="J143" s="8">
        <f t="shared" ca="1" si="66"/>
        <v>1212181.7278286139</v>
      </c>
      <c r="K143" s="12">
        <f t="shared" ca="1" si="67"/>
        <v>1.0517846773214832</v>
      </c>
      <c r="L143" s="48"/>
      <c r="M143" s="39">
        <f ca="1">IF(AND(I$2&gt;0,R136&lt;F136-0.1),0,IF(AND(N143&gt;=L$10,I$2&gt;0),0,IF(OR(AND(N143&gt;=C$1,N143&lt;D$1),N143&gt;=E$1),0,1)))</f>
        <v>1</v>
      </c>
      <c r="N143" s="193">
        <f t="shared" si="68"/>
        <v>44050</v>
      </c>
      <c r="O143" s="11">
        <f t="shared" ca="1" si="56"/>
        <v>7.4264251017883615E-2</v>
      </c>
      <c r="P143" s="11" t="str">
        <f t="shared" si="57"/>
        <v/>
      </c>
      <c r="Q143" s="11">
        <f t="shared" ca="1" si="69"/>
        <v>0</v>
      </c>
      <c r="R143" s="32">
        <f t="shared" ca="1" si="70"/>
        <v>0.65625994111126507</v>
      </c>
      <c r="S143" s="32">
        <v>4.9999701358161095E-4</v>
      </c>
      <c r="T143" s="32">
        <f t="shared" ca="1" si="58"/>
        <v>1.5369135252691591E-2</v>
      </c>
      <c r="U143" s="32">
        <f t="shared" si="59"/>
        <v>0.14084507042253522</v>
      </c>
      <c r="V143" s="32">
        <f t="shared" ca="1" si="71"/>
        <v>0</v>
      </c>
      <c r="W143" s="8">
        <f t="shared" ca="1" si="60"/>
        <v>7821802.160477154</v>
      </c>
      <c r="X143" s="8">
        <f t="shared" ca="1" si="74"/>
        <v>449535170.39941746</v>
      </c>
      <c r="Y143" s="22">
        <f t="shared" ca="1" si="61"/>
        <v>0.92573574898211641</v>
      </c>
      <c r="Z143" s="8">
        <f t="shared" ca="1" si="72"/>
        <v>115268514.39518693</v>
      </c>
      <c r="AA143" s="12">
        <f t="shared" ca="1" si="73"/>
        <v>1.1347541797997878</v>
      </c>
      <c r="AB143" s="158">
        <f t="shared" si="75"/>
        <v>639000</v>
      </c>
      <c r="AC143" s="160">
        <f t="shared" si="76"/>
        <v>2.5830000000000169E-2</v>
      </c>
      <c r="AD143" s="162">
        <f t="shared" ca="1" si="77"/>
        <v>1.052431638553649</v>
      </c>
      <c r="AE143" s="162">
        <f t="shared" ca="1" si="78"/>
        <v>1.0517846773214832</v>
      </c>
      <c r="AF143" s="85">
        <v>5.9869229983423725E-4</v>
      </c>
      <c r="AG143" s="85">
        <v>1.1885544353978494E-2</v>
      </c>
      <c r="AH143" s="85">
        <v>7.5747059673203206E-4</v>
      </c>
    </row>
    <row r="144" spans="1:39">
      <c r="A144" s="7">
        <f t="shared" si="62"/>
        <v>44051</v>
      </c>
      <c r="B144" s="8">
        <f t="shared" ca="1" si="63"/>
        <v>79667847.224308357</v>
      </c>
      <c r="C144" s="144">
        <f t="shared" si="54"/>
        <v>0</v>
      </c>
      <c r="D144" s="136"/>
      <c r="E144" s="136"/>
      <c r="F144" s="78">
        <f ca="1">IF(AD143&gt;1,0,IF(AE143&gt;=1,U$2,T$2))</f>
        <v>0</v>
      </c>
      <c r="G144" s="29">
        <f t="shared" ca="1" si="55"/>
        <v>16353034.491996031</v>
      </c>
      <c r="H144" s="8">
        <f t="shared" ca="1" si="64"/>
        <v>116106544.89317182</v>
      </c>
      <c r="I144" s="8">
        <f t="shared" ca="1" si="65"/>
        <v>565641715.29258919</v>
      </c>
      <c r="J144" s="8">
        <f t="shared" ca="1" si="66"/>
        <v>1219694.7406284551</v>
      </c>
      <c r="K144" s="12">
        <f t="shared" ca="1" si="67"/>
        <v>1.0504825105475437</v>
      </c>
      <c r="L144" s="48"/>
      <c r="M144" s="47">
        <f ca="1">IF(AND(I$2&gt;0,R137&lt;F137-0.12),0,IF(AND(N144&gt;=L$4,I$2&gt;0),0,IF(OR(AND(N144&gt;=C$1,N144&lt;D$1),N144&gt;=E$1),0,1)))</f>
        <v>1</v>
      </c>
      <c r="N144" s="193">
        <f t="shared" si="68"/>
        <v>44051</v>
      </c>
      <c r="O144" s="11">
        <f t="shared" ca="1" si="56"/>
        <v>7.5418895372345224E-2</v>
      </c>
      <c r="P144" s="11" t="str">
        <f t="shared" si="57"/>
        <v/>
      </c>
      <c r="Q144" s="11">
        <f t="shared" ca="1" si="69"/>
        <v>0</v>
      </c>
      <c r="R144" s="32">
        <f t="shared" ca="1" si="70"/>
        <v>0.65923170295859435</v>
      </c>
      <c r="S144" s="32">
        <v>4.9983841248497809E-4</v>
      </c>
      <c r="T144" s="32">
        <f t="shared" ca="1" si="58"/>
        <v>1.5480872652422909E-2</v>
      </c>
      <c r="U144" s="32">
        <f t="shared" si="59"/>
        <v>0.14084507042253522</v>
      </c>
      <c r="V144" s="32">
        <f t="shared" ca="1" si="71"/>
        <v>0</v>
      </c>
      <c r="W144" s="8">
        <f t="shared" ca="1" si="60"/>
        <v>7887227.5793265542</v>
      </c>
      <c r="X144" s="8">
        <f t="shared" ca="1" si="74"/>
        <v>457422397.97874403</v>
      </c>
      <c r="Y144" s="22">
        <f t="shared" ca="1" si="61"/>
        <v>0.92458110462765475</v>
      </c>
      <c r="Z144" s="8">
        <f t="shared" ca="1" si="72"/>
        <v>116106544.89317182</v>
      </c>
      <c r="AA144" s="12">
        <f t="shared" ca="1" si="73"/>
        <v>1.1347541797997878</v>
      </c>
      <c r="AB144" s="158">
        <f t="shared" si="75"/>
        <v>640000</v>
      </c>
      <c r="AC144" s="160">
        <f t="shared" si="76"/>
        <v>2.580000000000017E-2</v>
      </c>
      <c r="AD144" s="162">
        <f t="shared" ca="1" si="77"/>
        <v>1.0511335939345134</v>
      </c>
      <c r="AE144" s="162">
        <f t="shared" ca="1" si="78"/>
        <v>1.0504825105475437</v>
      </c>
      <c r="AF144" s="85">
        <v>5.9459904333044212E-4</v>
      </c>
      <c r="AG144" s="85">
        <v>1.1855538628737028E-2</v>
      </c>
      <c r="AH144" s="85">
        <v>7.4171122598692908E-4</v>
      </c>
    </row>
    <row r="145" spans="1:34">
      <c r="A145" s="7">
        <f t="shared" si="62"/>
        <v>44052</v>
      </c>
      <c r="B145" s="8">
        <f t="shared" ca="1" si="63"/>
        <v>80894888.419181392</v>
      </c>
      <c r="C145" s="144">
        <f t="shared" si="54"/>
        <v>0</v>
      </c>
      <c r="D145" s="136"/>
      <c r="E145" s="136"/>
      <c r="F145" s="78">
        <f ca="1">IF(AD144&gt;1,0,IF(AE144&gt;=1,U$2,T$2))</f>
        <v>0</v>
      </c>
      <c r="G145" s="29">
        <f t="shared" ca="1" si="55"/>
        <v>16469198.563020261</v>
      </c>
      <c r="H145" s="8">
        <f t="shared" ca="1" si="64"/>
        <v>116931309.79744385</v>
      </c>
      <c r="I145" s="8">
        <f t="shared" ca="1" si="65"/>
        <v>574353707.77618778</v>
      </c>
      <c r="J145" s="8">
        <f t="shared" ca="1" si="66"/>
        <v>1227041.1948730405</v>
      </c>
      <c r="K145" s="12">
        <f t="shared" ca="1" si="67"/>
        <v>1.049172273040136</v>
      </c>
      <c r="L145" s="48"/>
      <c r="M145" s="46">
        <f ca="1">IF(AND(I$2&gt;0,R138&lt;F138-0.12),0,IF(AND(N145&gt;=L$5,I$2&gt;0),0,IF(OR(AND(N145&gt;=C$1,N145&lt;D$1),N145&gt;=E$1),0,1)))</f>
        <v>1</v>
      </c>
      <c r="N145" s="193">
        <f t="shared" si="68"/>
        <v>44052</v>
      </c>
      <c r="O145" s="11">
        <f t="shared" ca="1" si="56"/>
        <v>7.6580494370158375E-2</v>
      </c>
      <c r="P145" s="11" t="str">
        <f t="shared" si="57"/>
        <v/>
      </c>
      <c r="Q145" s="11">
        <f t="shared" ca="1" si="69"/>
        <v>0</v>
      </c>
      <c r="R145" s="32">
        <f t="shared" ca="1" si="70"/>
        <v>0.66210802959287829</v>
      </c>
      <c r="S145" s="32">
        <v>4.9970459055756575E-4</v>
      </c>
      <c r="T145" s="32">
        <f t="shared" ca="1" si="58"/>
        <v>1.5590841306325848E-2</v>
      </c>
      <c r="U145" s="32">
        <f t="shared" si="59"/>
        <v>0.14084507042253522</v>
      </c>
      <c r="V145" s="32">
        <f t="shared" ca="1" si="71"/>
        <v>0</v>
      </c>
      <c r="W145" s="8">
        <f t="shared" ca="1" si="60"/>
        <v>7951946.7907020971</v>
      </c>
      <c r="X145" s="8">
        <f t="shared" ca="1" si="74"/>
        <v>465374344.76944613</v>
      </c>
      <c r="Y145" s="22">
        <f t="shared" ca="1" si="61"/>
        <v>0.92341950562984165</v>
      </c>
      <c r="Z145" s="8">
        <f t="shared" ca="1" si="72"/>
        <v>116931309.79744385</v>
      </c>
      <c r="AA145" s="12">
        <f t="shared" ca="1" si="73"/>
        <v>1.1347541797997878</v>
      </c>
      <c r="AB145" s="158">
        <f t="shared" si="75"/>
        <v>641000</v>
      </c>
      <c r="AC145" s="160">
        <f t="shared" si="76"/>
        <v>2.5770000000000171E-2</v>
      </c>
      <c r="AD145" s="162">
        <f t="shared" ca="1" si="77"/>
        <v>1.0498273917938399</v>
      </c>
      <c r="AE145" s="162">
        <f t="shared" ca="1" si="78"/>
        <v>1.049172273040136</v>
      </c>
      <c r="AF145" s="85">
        <v>5.910483761211537E-4</v>
      </c>
      <c r="AG145" s="85">
        <v>1.1827326346829856E-2</v>
      </c>
      <c r="AH145" s="85">
        <v>7.2790793687275393E-4</v>
      </c>
    </row>
    <row r="146" spans="1:34">
      <c r="A146" s="7">
        <f t="shared" si="62"/>
        <v>44053</v>
      </c>
      <c r="B146" s="8">
        <f t="shared" ca="1" si="63"/>
        <v>82129104.59714663</v>
      </c>
      <c r="C146" s="144">
        <f t="shared" si="54"/>
        <v>0</v>
      </c>
      <c r="D146" s="136"/>
      <c r="E146" s="136"/>
      <c r="F146" s="78">
        <f ca="1">IF(AD145&gt;1,S$2,T$2)</f>
        <v>0.22</v>
      </c>
      <c r="G146" s="29">
        <f t="shared" ca="1" si="55"/>
        <v>16583422.235252807</v>
      </c>
      <c r="H146" s="8">
        <f t="shared" ca="1" si="64"/>
        <v>117742297.87029493</v>
      </c>
      <c r="I146" s="8">
        <f t="shared" ca="1" si="65"/>
        <v>583116642.63974094</v>
      </c>
      <c r="J146" s="8">
        <f t="shared" ca="1" si="66"/>
        <v>1234216.1779652364</v>
      </c>
      <c r="K146" s="12">
        <f t="shared" ca="1" si="67"/>
        <v>1.0478541437221165</v>
      </c>
      <c r="L146" s="48"/>
      <c r="M146" s="38">
        <f ca="1">IF(AND(I$2&gt;0,R139&lt;F139),0,IF(AND(N146&gt;=L$6,I$2&gt;0),0,IF(OR(AND(N146&gt;=C$1,N146&lt;D$1),N146&gt;=E$1),0,1)))</f>
        <v>1</v>
      </c>
      <c r="N146" s="193">
        <f t="shared" si="68"/>
        <v>44053</v>
      </c>
      <c r="O146" s="11">
        <f t="shared" ca="1" si="56"/>
        <v>7.7748885685298794E-2</v>
      </c>
      <c r="P146" s="11" t="str">
        <f t="shared" si="57"/>
        <v/>
      </c>
      <c r="Q146" s="11">
        <f t="shared" ca="1" si="69"/>
        <v>0</v>
      </c>
      <c r="R146" s="32">
        <f t="shared" ca="1" si="70"/>
        <v>0.66488674195546749</v>
      </c>
      <c r="S146" s="32">
        <v>4.9959139591448411E-4</v>
      </c>
      <c r="T146" s="32">
        <f t="shared" ca="1" si="58"/>
        <v>1.5698973049372657E-2</v>
      </c>
      <c r="U146" s="32">
        <f t="shared" si="59"/>
        <v>0.14084507042253522</v>
      </c>
      <c r="V146" s="32">
        <f t="shared" ca="1" si="71"/>
        <v>0</v>
      </c>
      <c r="W146" s="8">
        <f t="shared" ca="1" si="60"/>
        <v>8015921.7875765571</v>
      </c>
      <c r="X146" s="8">
        <f t="shared" ca="1" si="74"/>
        <v>473390266.55702269</v>
      </c>
      <c r="Y146" s="22">
        <f t="shared" ca="1" si="61"/>
        <v>0.92225111431470119</v>
      </c>
      <c r="Z146" s="8">
        <f t="shared" ca="1" si="72"/>
        <v>117742297.87029493</v>
      </c>
      <c r="AA146" s="12">
        <f t="shared" ca="1" si="73"/>
        <v>1.1347541797997878</v>
      </c>
      <c r="AB146" s="158">
        <f t="shared" si="75"/>
        <v>642000</v>
      </c>
      <c r="AC146" s="160">
        <f t="shared" si="76"/>
        <v>2.5740000000000172E-2</v>
      </c>
      <c r="AD146" s="162">
        <f t="shared" ca="1" si="77"/>
        <v>1.0485132083811264</v>
      </c>
      <c r="AE146" s="162">
        <f t="shared" ca="1" si="78"/>
        <v>1.0478541437221165</v>
      </c>
      <c r="AF146" s="85">
        <v>5.8796804600892998E-4</v>
      </c>
      <c r="AG146" s="85">
        <v>1.1800740551716126E-2</v>
      </c>
      <c r="AH146" s="85">
        <v>7.1581770758448731E-4</v>
      </c>
    </row>
    <row r="147" spans="1:34">
      <c r="A147" s="7">
        <f t="shared" si="62"/>
        <v>44054</v>
      </c>
      <c r="B147" s="8">
        <f t="shared" ca="1" si="63"/>
        <v>83370319.433311135</v>
      </c>
      <c r="C147" s="144">
        <f t="shared" si="54"/>
        <v>0</v>
      </c>
      <c r="D147" s="136"/>
      <c r="E147" s="136"/>
      <c r="F147" s="78">
        <f ca="1">IF(AD146&gt;1,0,IF(AE146&gt;=1,U$2,T$2))</f>
        <v>0</v>
      </c>
      <c r="G147" s="29">
        <f t="shared" ca="1" si="55"/>
        <v>16695634.002744563</v>
      </c>
      <c r="H147" s="8">
        <f t="shared" ca="1" si="64"/>
        <v>118539001.41948639</v>
      </c>
      <c r="I147" s="8">
        <f t="shared" ca="1" si="65"/>
        <v>591929267.97650898</v>
      </c>
      <c r="J147" s="8">
        <f t="shared" ca="1" si="66"/>
        <v>1241214.8361645099</v>
      </c>
      <c r="K147" s="12">
        <f t="shared" ca="1" si="67"/>
        <v>1.0465283067936191</v>
      </c>
      <c r="L147" s="48"/>
      <c r="M147" s="38">
        <f ca="1">IF(AND(I$2&gt;0,R140&lt;F140-0.02),0,IF(AND(N147&gt;=L$7,I$2&gt;0),0,IF(OR(AND(N147&gt;=C$1,N147&lt;D$1),N147&gt;=E$1),0,1)))</f>
        <v>1</v>
      </c>
      <c r="N147" s="193">
        <f t="shared" si="68"/>
        <v>44054</v>
      </c>
      <c r="O147" s="11">
        <f t="shared" ca="1" si="56"/>
        <v>7.8923902396867862E-2</v>
      </c>
      <c r="P147" s="11" t="str">
        <f t="shared" si="57"/>
        <v/>
      </c>
      <c r="Q147" s="11">
        <f t="shared" ca="1" si="69"/>
        <v>0</v>
      </c>
      <c r="R147" s="32">
        <f t="shared" ca="1" si="70"/>
        <v>0.66756570794800252</v>
      </c>
      <c r="S147" s="32">
        <v>4.9949537226935345E-4</v>
      </c>
      <c r="T147" s="32">
        <f t="shared" ca="1" si="58"/>
        <v>1.5805200189264852E-2</v>
      </c>
      <c r="U147" s="32">
        <f t="shared" si="59"/>
        <v>0.14084507042253522</v>
      </c>
      <c r="V147" s="32">
        <f t="shared" ca="1" si="71"/>
        <v>0</v>
      </c>
      <c r="W147" s="8">
        <f t="shared" ca="1" si="60"/>
        <v>8079113.4762068298</v>
      </c>
      <c r="X147" s="8">
        <f t="shared" ca="1" si="74"/>
        <v>481469380.03322953</v>
      </c>
      <c r="Y147" s="22">
        <f t="shared" ca="1" si="61"/>
        <v>0.92107609760313214</v>
      </c>
      <c r="Z147" s="8">
        <f t="shared" ca="1" si="72"/>
        <v>118539001.41948639</v>
      </c>
      <c r="AA147" s="12">
        <f t="shared" ca="1" si="73"/>
        <v>1.1347541797997878</v>
      </c>
      <c r="AB147" s="158">
        <f t="shared" si="75"/>
        <v>643000</v>
      </c>
      <c r="AC147" s="160">
        <f t="shared" si="76"/>
        <v>2.5710000000000174E-2</v>
      </c>
      <c r="AD147" s="162">
        <f t="shared" ca="1" si="77"/>
        <v>1.0471912252578677</v>
      </c>
      <c r="AE147" s="162">
        <f t="shared" ca="1" si="78"/>
        <v>1.0465283067936191</v>
      </c>
      <c r="AF147" s="85">
        <v>5.8529541692779264E-4</v>
      </c>
      <c r="AG147" s="85">
        <v>1.1775630004529447E-2</v>
      </c>
      <c r="AH147" s="85">
        <v>7.0522767517637065E-4</v>
      </c>
    </row>
    <row r="148" spans="1:34">
      <c r="A148" s="7">
        <f t="shared" si="62"/>
        <v>44055</v>
      </c>
      <c r="B148" s="8">
        <f t="shared" ca="1" si="63"/>
        <v>84618351.83214958</v>
      </c>
      <c r="C148" s="144">
        <f t="shared" si="54"/>
        <v>0</v>
      </c>
      <c r="D148" s="136"/>
      <c r="E148" s="136"/>
      <c r="F148" s="78">
        <f ca="1">IF(AD147&gt;1,S$2,T$2)</f>
        <v>0.22</v>
      </c>
      <c r="G148" s="29">
        <f t="shared" ca="1" si="55"/>
        <v>16805763.095075004</v>
      </c>
      <c r="H148" s="8">
        <f t="shared" ca="1" si="64"/>
        <v>119320917.97503252</v>
      </c>
      <c r="I148" s="8">
        <f t="shared" ca="1" si="65"/>
        <v>600790298.00826192</v>
      </c>
      <c r="J148" s="8">
        <f t="shared" ca="1" si="66"/>
        <v>1248032.3988384458</v>
      </c>
      <c r="K148" s="12">
        <f t="shared" ca="1" si="67"/>
        <v>1.0451949516688315</v>
      </c>
      <c r="L148" s="48"/>
      <c r="M148" s="38">
        <f ca="1">IF(AND(I$2&gt;0,R141&lt;F141-0.04),0,IF(AND(N148&gt;=L$8,I$2&gt;0),0,IF(OR(AND(N148&gt;=C$1,N148&lt;D$1),N148&gt;=E$1),0,1)))</f>
        <v>1</v>
      </c>
      <c r="N148" s="193">
        <f t="shared" si="68"/>
        <v>44055</v>
      </c>
      <c r="O148" s="11">
        <f t="shared" ca="1" si="56"/>
        <v>8.0105373067768257E-2</v>
      </c>
      <c r="P148" s="11" t="str">
        <f t="shared" si="57"/>
        <v/>
      </c>
      <c r="Q148" s="11">
        <f t="shared" ca="1" si="69"/>
        <v>0</v>
      </c>
      <c r="R148" s="32">
        <f t="shared" ca="1" si="70"/>
        <v>0.67014285136883389</v>
      </c>
      <c r="S148" s="32">
        <v>4.9941364242544453E-4</v>
      </c>
      <c r="T148" s="32">
        <f t="shared" ca="1" si="58"/>
        <v>1.5909455730004338E-2</v>
      </c>
      <c r="U148" s="32">
        <f t="shared" si="59"/>
        <v>0.14084507042253522</v>
      </c>
      <c r="V148" s="32">
        <f t="shared" ca="1" si="71"/>
        <v>0</v>
      </c>
      <c r="W148" s="8">
        <f t="shared" ca="1" si="60"/>
        <v>8141482.6825319519</v>
      </c>
      <c r="X148" s="8">
        <f t="shared" ca="1" si="74"/>
        <v>489610862.71576148</v>
      </c>
      <c r="Y148" s="22">
        <f t="shared" ca="1" si="61"/>
        <v>0.91989462693223178</v>
      </c>
      <c r="Z148" s="8">
        <f t="shared" ca="1" si="72"/>
        <v>119320917.97503252</v>
      </c>
      <c r="AA148" s="12">
        <f t="shared" ca="1" si="73"/>
        <v>1.1347541797997878</v>
      </c>
      <c r="AB148" s="158">
        <f t="shared" si="75"/>
        <v>644000</v>
      </c>
      <c r="AC148" s="160">
        <f t="shared" si="76"/>
        <v>2.5680000000000175E-2</v>
      </c>
      <c r="AD148" s="162">
        <f t="shared" ca="1" si="77"/>
        <v>1.0458616292312253</v>
      </c>
      <c r="AE148" s="162">
        <f t="shared" ca="1" si="78"/>
        <v>1.0451949516688315</v>
      </c>
      <c r="AF148" s="85">
        <v>5.8297618995690277E-4</v>
      </c>
      <c r="AG148" s="85">
        <v>1.1751857728504272E-2</v>
      </c>
      <c r="AH148" s="85">
        <v>6.9595139924331386E-4</v>
      </c>
    </row>
    <row r="149" spans="1:34">
      <c r="A149" s="7">
        <f t="shared" si="62"/>
        <v>44056</v>
      </c>
      <c r="B149" s="8">
        <f t="shared" ca="1" si="63"/>
        <v>85873016.028286353</v>
      </c>
      <c r="C149" s="144">
        <f t="shared" si="54"/>
        <v>0</v>
      </c>
      <c r="D149" s="136"/>
      <c r="E149" s="136"/>
      <c r="F149" s="78">
        <f ca="1">IF(AD148&gt;1,0,IF(AE148&gt;=1,U$2,T$2))</f>
        <v>0</v>
      </c>
      <c r="G149" s="29">
        <f t="shared" ca="1" si="55"/>
        <v>16913739.589446709</v>
      </c>
      <c r="H149" s="8">
        <f t="shared" ca="1" si="64"/>
        <v>120087551.08507162</v>
      </c>
      <c r="I149" s="8">
        <f t="shared" ca="1" si="65"/>
        <v>609698413.80083299</v>
      </c>
      <c r="J149" s="8">
        <f t="shared" ca="1" si="66"/>
        <v>1254664.196136768</v>
      </c>
      <c r="K149" s="12">
        <f t="shared" ca="1" si="67"/>
        <v>1.0438542728867164</v>
      </c>
      <c r="L149" s="48"/>
      <c r="M149" s="38">
        <f ca="1">IF(AND(I$2&gt;0,R142&lt;F142-0.06),0,IF(AND(N149&gt;=L$9,I$2&gt;0),0,IF(OR(AND(N149&gt;=C$1,N149&lt;D$1),N149&gt;=E$1),0,1)))</f>
        <v>1</v>
      </c>
      <c r="N149" s="193">
        <f t="shared" si="68"/>
        <v>44056</v>
      </c>
      <c r="O149" s="11">
        <f t="shared" ca="1" si="56"/>
        <v>8.129312184011106E-2</v>
      </c>
      <c r="P149" s="11" t="str">
        <f t="shared" si="57"/>
        <v/>
      </c>
      <c r="Q149" s="11">
        <f t="shared" ca="1" si="69"/>
        <v>0</v>
      </c>
      <c r="R149" s="32">
        <f t="shared" ca="1" si="70"/>
        <v>0.67261615576637379</v>
      </c>
      <c r="S149" s="32">
        <v>4.9934381126575951E-4</v>
      </c>
      <c r="T149" s="32">
        <f t="shared" ca="1" si="58"/>
        <v>1.6011673478009549E-2</v>
      </c>
      <c r="U149" s="32">
        <f t="shared" si="59"/>
        <v>0.14084507042253522</v>
      </c>
      <c r="V149" s="32">
        <f t="shared" ca="1" si="71"/>
        <v>0</v>
      </c>
      <c r="W149" s="8">
        <f t="shared" ca="1" si="60"/>
        <v>8202991.6173864761</v>
      </c>
      <c r="X149" s="8">
        <f t="shared" ca="1" si="74"/>
        <v>497813854.33314794</v>
      </c>
      <c r="Y149" s="22">
        <f t="shared" ca="1" si="61"/>
        <v>0.91870687815988894</v>
      </c>
      <c r="Z149" s="8">
        <f t="shared" ca="1" si="72"/>
        <v>120087551.08507162</v>
      </c>
      <c r="AA149" s="12">
        <f t="shared" ca="1" si="73"/>
        <v>1.1347541797997878</v>
      </c>
      <c r="AB149" s="158">
        <f t="shared" si="75"/>
        <v>645000</v>
      </c>
      <c r="AC149" s="160">
        <f t="shared" si="76"/>
        <v>2.5650000000000176E-2</v>
      </c>
      <c r="AD149" s="162">
        <f t="shared" ca="1" si="77"/>
        <v>1.0445246122777738</v>
      </c>
      <c r="AE149" s="162">
        <f t="shared" ca="1" si="78"/>
        <v>1.0438542728867164</v>
      </c>
      <c r="AF149" s="85">
        <v>5.8096329431641411E-4</v>
      </c>
      <c r="AG149" s="85">
        <v>1.1729299685234028E-2</v>
      </c>
      <c r="AH149" s="85">
        <v>6.8782558715088302E-4</v>
      </c>
    </row>
    <row r="150" spans="1:34">
      <c r="A150" s="7">
        <f t="shared" si="62"/>
        <v>44057</v>
      </c>
      <c r="B150" s="8">
        <f t="shared" ca="1" si="63"/>
        <v>87134121.695496157</v>
      </c>
      <c r="C150" s="144">
        <f t="shared" si="54"/>
        <v>0</v>
      </c>
      <c r="D150" s="136"/>
      <c r="E150" s="136"/>
      <c r="F150" s="78">
        <f ca="1">IF(AD149&gt;1,S$2,T$2)</f>
        <v>0.22</v>
      </c>
      <c r="G150" s="29">
        <f t="shared" ca="1" si="55"/>
        <v>17019494.324630242</v>
      </c>
      <c r="H150" s="8">
        <f t="shared" ca="1" si="64"/>
        <v>120838409.70487471</v>
      </c>
      <c r="I150" s="8">
        <f t="shared" ca="1" si="65"/>
        <v>618652264.03802252</v>
      </c>
      <c r="J150" s="8">
        <f t="shared" ca="1" si="66"/>
        <v>1261105.6672097975</v>
      </c>
      <c r="K150" s="12">
        <f t="shared" ca="1" si="67"/>
        <v>1.0425064700027484</v>
      </c>
      <c r="L150" s="48"/>
      <c r="M150" s="39">
        <f ca="1">IF(AND(I$2&gt;0,R143&lt;F143-0.1),0,IF(AND(N150&gt;=L$10,I$2&gt;0),0,IF(OR(AND(N150&gt;=C$1,N150&lt;D$1),N150&gt;=E$1),0,1)))</f>
        <v>1</v>
      </c>
      <c r="N150" s="193">
        <f t="shared" si="68"/>
        <v>44057</v>
      </c>
      <c r="O150" s="11">
        <f t="shared" ca="1" si="56"/>
        <v>8.2486968538402997E-2</v>
      </c>
      <c r="P150" s="11" t="str">
        <f t="shared" si="57"/>
        <v/>
      </c>
      <c r="Q150" s="11">
        <f t="shared" ca="1" si="69"/>
        <v>0</v>
      </c>
      <c r="R150" s="32">
        <f t="shared" ca="1" si="70"/>
        <v>0.67498366036691926</v>
      </c>
      <c r="S150" s="32">
        <v>4.9928388498564759E-4</v>
      </c>
      <c r="T150" s="32">
        <f t="shared" ca="1" si="58"/>
        <v>1.6111787960649961E-2</v>
      </c>
      <c r="U150" s="32">
        <f t="shared" si="59"/>
        <v>0.14084507042253522</v>
      </c>
      <c r="V150" s="32">
        <f t="shared" ca="1" si="71"/>
        <v>0</v>
      </c>
      <c r="W150" s="8">
        <f t="shared" ca="1" si="60"/>
        <v>8263605.7090012794</v>
      </c>
      <c r="X150" s="8">
        <f t="shared" ca="1" si="74"/>
        <v>506077460.04214925</v>
      </c>
      <c r="Y150" s="22">
        <f t="shared" ca="1" si="61"/>
        <v>0.91751303146159702</v>
      </c>
      <c r="Z150" s="8">
        <f t="shared" ca="1" si="72"/>
        <v>120838409.70487471</v>
      </c>
      <c r="AA150" s="12">
        <f t="shared" ca="1" si="73"/>
        <v>1.1347541797997878</v>
      </c>
      <c r="AB150" s="158">
        <f t="shared" si="75"/>
        <v>646000</v>
      </c>
      <c r="AC150" s="160">
        <f t="shared" si="76"/>
        <v>2.5620000000000177E-2</v>
      </c>
      <c r="AD150" s="162">
        <f t="shared" ca="1" si="77"/>
        <v>1.0431803714447323</v>
      </c>
      <c r="AE150" s="162">
        <f t="shared" ca="1" si="78"/>
        <v>1.0425064700027484</v>
      </c>
      <c r="AF150" s="85">
        <v>5.792159257704191E-4</v>
      </c>
      <c r="AG150" s="85">
        <v>1.170784357116713E-2</v>
      </c>
      <c r="AH150" s="85">
        <v>6.8070722410408654E-4</v>
      </c>
    </row>
    <row r="151" spans="1:34">
      <c r="A151" s="7">
        <f t="shared" si="62"/>
        <v>44058</v>
      </c>
      <c r="B151" s="8">
        <f t="shared" ca="1" si="63"/>
        <v>88401474.04903917</v>
      </c>
      <c r="C151" s="144">
        <f t="shared" si="54"/>
        <v>0</v>
      </c>
      <c r="D151" s="136"/>
      <c r="E151" s="136"/>
      <c r="F151" s="78">
        <f ca="1">IF(AD150&gt;1,0,IF(AE150&gt;=1,U$2,T$2))</f>
        <v>0</v>
      </c>
      <c r="G151" s="29">
        <f t="shared" ca="1" si="55"/>
        <v>17122958.5501449</v>
      </c>
      <c r="H151" s="8">
        <f t="shared" ca="1" si="64"/>
        <v>121573005.70602877</v>
      </c>
      <c r="I151" s="8">
        <f t="shared" ca="1" si="65"/>
        <v>627650465.74817789</v>
      </c>
      <c r="J151" s="8">
        <f t="shared" ca="1" si="66"/>
        <v>1267352.3535430061</v>
      </c>
      <c r="K151" s="12">
        <f t="shared" ca="1" si="67"/>
        <v>1.0411517474718215</v>
      </c>
      <c r="L151" s="48"/>
      <c r="M151" s="47">
        <f ca="1">IF(AND(I$2&gt;0,R144&lt;F144-0.12),0,IF(AND(N151&gt;=L$4,I$2&gt;0),0,IF(OR(AND(N151&gt;=C$1,N151&lt;D$1),N151&gt;=E$1),0,1)))</f>
        <v>1</v>
      </c>
      <c r="N151" s="193">
        <f t="shared" si="68"/>
        <v>44058</v>
      </c>
      <c r="O151" s="11">
        <f t="shared" ca="1" si="56"/>
        <v>8.3686728766423718E-2</v>
      </c>
      <c r="P151" s="11" t="str">
        <f t="shared" si="57"/>
        <v/>
      </c>
      <c r="Q151" s="11">
        <f t="shared" ca="1" si="69"/>
        <v>0</v>
      </c>
      <c r="R151" s="32">
        <f t="shared" ca="1" si="70"/>
        <v>0.67724344559228911</v>
      </c>
      <c r="S151" s="32">
        <v>4.9923220385401544E-4</v>
      </c>
      <c r="T151" s="32">
        <f t="shared" ca="1" si="58"/>
        <v>1.620973409413717E-2</v>
      </c>
      <c r="U151" s="32">
        <f t="shared" si="59"/>
        <v>0.14084507042253522</v>
      </c>
      <c r="V151" s="32">
        <f t="shared" ca="1" si="71"/>
        <v>0</v>
      </c>
      <c r="W151" s="8">
        <f t="shared" ca="1" si="60"/>
        <v>8323289.642717354</v>
      </c>
      <c r="X151" s="8">
        <f t="shared" ca="1" si="74"/>
        <v>514400749.68486661</v>
      </c>
      <c r="Y151" s="22">
        <f t="shared" ca="1" si="61"/>
        <v>0.91631327123357631</v>
      </c>
      <c r="Z151" s="8">
        <f t="shared" ca="1" si="72"/>
        <v>121573005.70602877</v>
      </c>
      <c r="AA151" s="12">
        <f t="shared" ca="1" si="73"/>
        <v>1.1347541797997878</v>
      </c>
      <c r="AB151" s="158">
        <f t="shared" si="75"/>
        <v>647000</v>
      </c>
      <c r="AC151" s="160">
        <f t="shared" si="76"/>
        <v>2.5590000000000179E-2</v>
      </c>
      <c r="AD151" s="162">
        <f t="shared" ca="1" si="77"/>
        <v>1.0418291087372848</v>
      </c>
      <c r="AE151" s="162">
        <f t="shared" ca="1" si="78"/>
        <v>1.0411517474718215</v>
      </c>
      <c r="AF151" s="85">
        <v>5.7769871285654048E-4</v>
      </c>
      <c r="AG151" s="85">
        <v>1.1687387723723261E-2</v>
      </c>
      <c r="AH151" s="85">
        <v>6.7447105824539348E-4</v>
      </c>
    </row>
    <row r="152" spans="1:34">
      <c r="A152" s="7">
        <f t="shared" si="62"/>
        <v>44059</v>
      </c>
      <c r="B152" s="8">
        <f t="shared" ca="1" si="63"/>
        <v>89674873.921637088</v>
      </c>
      <c r="C152" s="144">
        <f t="shared" si="54"/>
        <v>0</v>
      </c>
      <c r="D152" s="136"/>
      <c r="E152" s="136"/>
      <c r="F152" s="78">
        <f ca="1">IF(AD151&gt;1,0,IF(AE151&gt;=1,U$2,T$2))</f>
        <v>0</v>
      </c>
      <c r="G152" s="29">
        <f t="shared" ca="1" si="55"/>
        <v>17224064.106867138</v>
      </c>
      <c r="H152" s="8">
        <f t="shared" ca="1" si="64"/>
        <v>122290855.15875667</v>
      </c>
      <c r="I152" s="8">
        <f t="shared" ca="1" si="65"/>
        <v>636691604.84362316</v>
      </c>
      <c r="J152" s="8">
        <f t="shared" ca="1" si="66"/>
        <v>1273399.8725979235</v>
      </c>
      <c r="K152" s="12">
        <f t="shared" ca="1" si="67"/>
        <v>1.0397903145383174</v>
      </c>
      <c r="L152" s="48"/>
      <c r="M152" s="46">
        <f ca="1">IF(AND(I$2&gt;0,R145&lt;F145-0.12),0,IF(AND(N152&gt;=L$5,I$2&gt;0),0,IF(OR(AND(N152&gt;=C$1,N152&lt;D$1),N152&gt;=E$1),0,1)))</f>
        <v>1</v>
      </c>
      <c r="N152" s="193">
        <f t="shared" si="68"/>
        <v>44059</v>
      </c>
      <c r="O152" s="11">
        <f t="shared" ca="1" si="56"/>
        <v>8.4892213979149755E-2</v>
      </c>
      <c r="P152" s="11" t="str">
        <f t="shared" si="57"/>
        <v/>
      </c>
      <c r="Q152" s="11">
        <f t="shared" ca="1" si="69"/>
        <v>0</v>
      </c>
      <c r="R152" s="32">
        <f t="shared" ca="1" si="70"/>
        <v>0.67939363977087519</v>
      </c>
      <c r="S152" s="32">
        <v>4.9918738624058748E-4</v>
      </c>
      <c r="T152" s="32">
        <f t="shared" ca="1" si="58"/>
        <v>1.6305447354500891E-2</v>
      </c>
      <c r="U152" s="32">
        <f t="shared" si="59"/>
        <v>0.14084507042253522</v>
      </c>
      <c r="V152" s="32">
        <f t="shared" ca="1" si="71"/>
        <v>0</v>
      </c>
      <c r="W152" s="8">
        <f t="shared" ca="1" si="60"/>
        <v>8382007.5244770795</v>
      </c>
      <c r="X152" s="8">
        <f t="shared" ca="1" si="74"/>
        <v>522782757.20934367</v>
      </c>
      <c r="Y152" s="22">
        <f t="shared" ca="1" si="61"/>
        <v>0.9151077860208503</v>
      </c>
      <c r="Z152" s="8">
        <f t="shared" ca="1" si="72"/>
        <v>122290855.15875667</v>
      </c>
      <c r="AA152" s="12">
        <f t="shared" ca="1" si="73"/>
        <v>1.1347541797997878</v>
      </c>
      <c r="AB152" s="158">
        <f t="shared" si="75"/>
        <v>648000</v>
      </c>
      <c r="AC152" s="160">
        <f t="shared" si="76"/>
        <v>2.556000000000018E-2</v>
      </c>
      <c r="AD152" s="162">
        <f t="shared" ca="1" si="77"/>
        <v>1.0404710310050693</v>
      </c>
      <c r="AE152" s="162">
        <f t="shared" ca="1" si="78"/>
        <v>1.0397903145383174</v>
      </c>
      <c r="AF152" s="85">
        <v>5.7638099396217053E-4</v>
      </c>
      <c r="AG152" s="85">
        <v>1.1667840127313674E-2</v>
      </c>
      <c r="AH152" s="85">
        <v>6.6900739704359776E-4</v>
      </c>
    </row>
    <row r="153" spans="1:34">
      <c r="A153" s="7">
        <f t="shared" si="62"/>
        <v>44060</v>
      </c>
      <c r="B153" s="8">
        <f t="shared" ca="1" si="63"/>
        <v>90954117.852730483</v>
      </c>
      <c r="C153" s="144">
        <f t="shared" si="54"/>
        <v>0</v>
      </c>
      <c r="D153" s="136"/>
      <c r="E153" s="136"/>
      <c r="F153" s="78">
        <f ca="1">IF(AD152&gt;1,S$2,T$2)</f>
        <v>0.22</v>
      </c>
      <c r="G153" s="29">
        <f t="shared" ca="1" si="55"/>
        <v>17322743.597893339</v>
      </c>
      <c r="H153" s="8">
        <f t="shared" ca="1" si="64"/>
        <v>122991479.54504269</v>
      </c>
      <c r="I153" s="8">
        <f t="shared" ca="1" si="65"/>
        <v>645774236.75438631</v>
      </c>
      <c r="J153" s="8">
        <f t="shared" ca="1" si="66"/>
        <v>1279243.9310933945</v>
      </c>
      <c r="K153" s="12">
        <f t="shared" ca="1" si="67"/>
        <v>1.0384223851544896</v>
      </c>
      <c r="L153" s="48"/>
      <c r="M153" s="38">
        <f ca="1">IF(AND(I$2&gt;0,R146&lt;F146),0,IF(AND(N153&gt;=L$6,I$2&gt;0),0,IF(OR(AND(N153&gt;=C$1,N153&lt;D$1),N153&gt;=E$1),0,1)))</f>
        <v>1</v>
      </c>
      <c r="N153" s="193">
        <f t="shared" si="68"/>
        <v>44060</v>
      </c>
      <c r="O153" s="11">
        <f t="shared" ca="1" si="56"/>
        <v>8.6103231567251512E-2</v>
      </c>
      <c r="P153" s="11" t="str">
        <f t="shared" si="57"/>
        <v/>
      </c>
      <c r="Q153" s="11">
        <f t="shared" ca="1" si="69"/>
        <v>0</v>
      </c>
      <c r="R153" s="32">
        <f t="shared" ca="1" si="70"/>
        <v>0.6814324253531896</v>
      </c>
      <c r="S153" s="32">
        <v>4.9914828202305794E-4</v>
      </c>
      <c r="T153" s="32">
        <f t="shared" ca="1" si="58"/>
        <v>1.6398863939339026E-2</v>
      </c>
      <c r="U153" s="32">
        <f t="shared" si="59"/>
        <v>0.14084507042253522</v>
      </c>
      <c r="V153" s="32">
        <f t="shared" ca="1" si="71"/>
        <v>0</v>
      </c>
      <c r="W153" s="8">
        <f t="shared" ca="1" si="60"/>
        <v>8439722.9932674952</v>
      </c>
      <c r="X153" s="8">
        <f t="shared" ca="1" si="74"/>
        <v>531222480.20261115</v>
      </c>
      <c r="Y153" s="22">
        <f t="shared" ca="1" si="61"/>
        <v>0.91389676843274847</v>
      </c>
      <c r="Z153" s="8">
        <f t="shared" ca="1" si="72"/>
        <v>122991479.54504269</v>
      </c>
      <c r="AA153" s="12">
        <f t="shared" ca="1" si="73"/>
        <v>1.1347541797997878</v>
      </c>
      <c r="AB153" s="158">
        <f t="shared" si="75"/>
        <v>649000</v>
      </c>
      <c r="AC153" s="160">
        <f t="shared" si="76"/>
        <v>2.5530000000000181E-2</v>
      </c>
      <c r="AD153" s="162">
        <f t="shared" ca="1" si="77"/>
        <v>1.0391063498464035</v>
      </c>
      <c r="AE153" s="162">
        <f t="shared" ca="1" si="78"/>
        <v>1.0384223851544896</v>
      </c>
      <c r="AF153" s="85">
        <v>5.7523619052346931E-4</v>
      </c>
      <c r="AG153" s="85">
        <v>1.1649117510378979E-2</v>
      </c>
      <c r="AH153" s="85">
        <v>6.6422017657728283E-4</v>
      </c>
    </row>
    <row r="154" spans="1:34">
      <c r="A154" s="7">
        <f t="shared" si="62"/>
        <v>44061</v>
      </c>
      <c r="B154" s="8">
        <f t="shared" ca="1" si="63"/>
        <v>92238998.190183625</v>
      </c>
      <c r="C154" s="144">
        <f t="shared" si="54"/>
        <v>0</v>
      </c>
      <c r="D154" s="136"/>
      <c r="E154" s="136"/>
      <c r="F154" s="78">
        <f ca="1">IF(AD153&gt;1,0,IF(AE153&gt;=1,U$2,T$2))</f>
        <v>0</v>
      </c>
      <c r="G154" s="29">
        <f t="shared" ca="1" si="55"/>
        <v>17418930.556013037</v>
      </c>
      <c r="H154" s="8">
        <f t="shared" ca="1" si="64"/>
        <v>123674406.94769254</v>
      </c>
      <c r="I154" s="8">
        <f t="shared" ca="1" si="65"/>
        <v>654896887.1503036</v>
      </c>
      <c r="J154" s="8">
        <f t="shared" ca="1" si="66"/>
        <v>1284880.3374531474</v>
      </c>
      <c r="K154" s="12">
        <f t="shared" ca="1" si="67"/>
        <v>1.0370481778845801</v>
      </c>
      <c r="L154" s="48"/>
      <c r="M154" s="38">
        <f ca="1">IF(AND(I$2&gt;0,R147&lt;F147-0.02),0,IF(AND(N154&gt;=L$7,I$2&gt;0),0,IF(OR(AND(N154&gt;=C$1,N154&lt;D$1),N154&gt;=E$1),0,1)))</f>
        <v>1</v>
      </c>
      <c r="N154" s="193">
        <f t="shared" si="68"/>
        <v>44061</v>
      </c>
      <c r="O154" s="11">
        <f t="shared" ca="1" si="56"/>
        <v>8.7319584953373816E-2</v>
      </c>
      <c r="P154" s="11" t="str">
        <f t="shared" si="57"/>
        <v/>
      </c>
      <c r="Q154" s="11">
        <f t="shared" ca="1" si="69"/>
        <v>0</v>
      </c>
      <c r="R154" s="32">
        <f t="shared" ca="1" si="70"/>
        <v>0.68335804488974716</v>
      </c>
      <c r="S154" s="32">
        <v>4.9911393380227631E-4</v>
      </c>
      <c r="T154" s="32">
        <f t="shared" ca="1" si="58"/>
        <v>1.6489920926359005E-2</v>
      </c>
      <c r="U154" s="32">
        <f t="shared" si="59"/>
        <v>0.14084507042253522</v>
      </c>
      <c r="V154" s="32">
        <f t="shared" ca="1" si="71"/>
        <v>0</v>
      </c>
      <c r="W154" s="8">
        <f t="shared" ca="1" si="60"/>
        <v>8496399.5145924408</v>
      </c>
      <c r="X154" s="8">
        <f t="shared" ca="1" si="74"/>
        <v>539718879.71720362</v>
      </c>
      <c r="Y154" s="22">
        <f t="shared" ca="1" si="61"/>
        <v>0.91268041504662623</v>
      </c>
      <c r="Z154" s="8">
        <f t="shared" ca="1" si="72"/>
        <v>123674406.94769254</v>
      </c>
      <c r="AA154" s="12">
        <f t="shared" ca="1" si="73"/>
        <v>1.1347541797997878</v>
      </c>
      <c r="AB154" s="158">
        <f t="shared" si="75"/>
        <v>650000</v>
      </c>
      <c r="AC154" s="160">
        <f t="shared" si="76"/>
        <v>2.5500000000000182E-2</v>
      </c>
      <c r="AD154" s="162">
        <f t="shared" ca="1" si="77"/>
        <v>1.0377352815195349</v>
      </c>
      <c r="AE154" s="162">
        <f t="shared" ca="1" si="78"/>
        <v>1.0370481778845801</v>
      </c>
      <c r="AF154" s="85">
        <v>5.7424126357926895E-4</v>
      </c>
      <c r="AG154" s="85">
        <v>1.1631144525320479E-2</v>
      </c>
      <c r="AH154" s="85">
        <v>6.6002527001702692E-4</v>
      </c>
    </row>
    <row r="155" spans="1:34">
      <c r="A155" s="7">
        <f t="shared" si="62"/>
        <v>44062</v>
      </c>
      <c r="B155" s="8">
        <f t="shared" ca="1" si="63"/>
        <v>93529303.204027295</v>
      </c>
      <c r="C155" s="144">
        <f t="shared" si="54"/>
        <v>0</v>
      </c>
      <c r="D155" s="136"/>
      <c r="E155" s="136"/>
      <c r="F155" s="78">
        <f ca="1">IF(AD154&gt;1,S$2,T$2)</f>
        <v>0.22</v>
      </c>
      <c r="G155" s="29">
        <f t="shared" ca="1" si="55"/>
        <v>17512559.581885938</v>
      </c>
      <c r="H155" s="8">
        <f t="shared" ca="1" si="64"/>
        <v>124339173.03139015</v>
      </c>
      <c r="I155" s="8">
        <f t="shared" ca="1" si="65"/>
        <v>664058052.74859369</v>
      </c>
      <c r="J155" s="8">
        <f t="shared" ca="1" si="66"/>
        <v>1290305.0138436682</v>
      </c>
      <c r="K155" s="12">
        <f t="shared" ca="1" si="67"/>
        <v>1.0356679157955642</v>
      </c>
      <c r="L155" s="48"/>
      <c r="M155" s="38">
        <f ca="1">IF(AND(I$2&gt;0,R148&lt;F148-0.04),0,IF(AND(N155&gt;=L$8,I$2&gt;0),0,IF(OR(AND(N155&gt;=C$1,N155&lt;D$1),N155&gt;=E$1),0,1)))</f>
        <v>1</v>
      </c>
      <c r="N155" s="193">
        <f t="shared" si="68"/>
        <v>44062</v>
      </c>
      <c r="O155" s="11">
        <f t="shared" ca="1" si="56"/>
        <v>8.8541073699812498E-2</v>
      </c>
      <c r="P155" s="11" t="str">
        <f t="shared" si="57"/>
        <v/>
      </c>
      <c r="Q155" s="11">
        <f t="shared" ca="1" si="69"/>
        <v>0</v>
      </c>
      <c r="R155" s="32">
        <f t="shared" ca="1" si="70"/>
        <v>0.68516880576134875</v>
      </c>
      <c r="S155" s="32">
        <v>4.9908354461619025E-4</v>
      </c>
      <c r="T155" s="32">
        <f t="shared" ca="1" si="58"/>
        <v>1.6578556404185353E-2</v>
      </c>
      <c r="U155" s="32">
        <f t="shared" si="59"/>
        <v>0.14084507042253522</v>
      </c>
      <c r="V155" s="32">
        <f t="shared" ca="1" si="71"/>
        <v>0</v>
      </c>
      <c r="W155" s="8">
        <f t="shared" ca="1" si="60"/>
        <v>8552000.6493404321</v>
      </c>
      <c r="X155" s="8">
        <f t="shared" ca="1" si="74"/>
        <v>548270880.36654401</v>
      </c>
      <c r="Y155" s="22">
        <f t="shared" ca="1" si="61"/>
        <v>0.91145892630018754</v>
      </c>
      <c r="Z155" s="8">
        <f t="shared" ca="1" si="72"/>
        <v>124339173.03139015</v>
      </c>
      <c r="AA155" s="12">
        <f t="shared" ca="1" si="73"/>
        <v>1.1347541797997878</v>
      </c>
      <c r="AB155" s="158">
        <f t="shared" si="75"/>
        <v>651000</v>
      </c>
      <c r="AC155" s="160">
        <f t="shared" si="76"/>
        <v>2.5470000000000183E-2</v>
      </c>
      <c r="AD155" s="162">
        <f t="shared" ca="1" si="77"/>
        <v>1.0363580468400722</v>
      </c>
      <c r="AE155" s="162">
        <f t="shared" ca="1" si="78"/>
        <v>1.0356679157955642</v>
      </c>
      <c r="AF155" s="85">
        <v>5.7337624260736021E-4</v>
      </c>
      <c r="AG155" s="85">
        <v>1.1613853003901079E-2</v>
      </c>
      <c r="AH155" s="85">
        <v>6.5634900574518588E-4</v>
      </c>
    </row>
    <row r="156" spans="1:34">
      <c r="A156" s="7">
        <f t="shared" si="62"/>
        <v>44063</v>
      </c>
      <c r="B156" s="8">
        <f t="shared" ca="1" si="63"/>
        <v>94824817.209914252</v>
      </c>
      <c r="C156" s="144">
        <f t="shared" si="54"/>
        <v>0</v>
      </c>
      <c r="D156" s="136"/>
      <c r="E156" s="136"/>
      <c r="F156" s="78">
        <f ca="1">IF(AD155&gt;1,0,IF(AE155&gt;=1,U$2,T$2))</f>
        <v>0</v>
      </c>
      <c r="G156" s="29">
        <f t="shared" ca="1" si="55"/>
        <v>17603566.454062976</v>
      </c>
      <c r="H156" s="8">
        <f t="shared" ca="1" si="64"/>
        <v>124985321.82384713</v>
      </c>
      <c r="I156" s="8">
        <f t="shared" ca="1" si="65"/>
        <v>673256202.19039106</v>
      </c>
      <c r="J156" s="8">
        <f t="shared" ca="1" si="66"/>
        <v>1295514.0058869605</v>
      </c>
      <c r="K156" s="12">
        <f t="shared" ca="1" si="67"/>
        <v>1.0342818263349645</v>
      </c>
      <c r="L156" s="48"/>
      <c r="M156" s="38">
        <f ca="1">IF(AND(I$2&gt;0,R149&lt;F149-0.06),0,IF(AND(N156&gt;=L$9,I$2&gt;0),0,IF(OR(AND(N156&gt;=C$1,N156&lt;D$1),N156&gt;=E$1),0,1)))</f>
        <v>1</v>
      </c>
      <c r="N156" s="193">
        <f t="shared" si="68"/>
        <v>44063</v>
      </c>
      <c r="O156" s="11">
        <f t="shared" ca="1" si="56"/>
        <v>8.9767493625385469E-2</v>
      </c>
      <c r="P156" s="11" t="str">
        <f t="shared" si="57"/>
        <v/>
      </c>
      <c r="Q156" s="11">
        <f t="shared" ca="1" si="69"/>
        <v>0</v>
      </c>
      <c r="R156" s="32">
        <f t="shared" ca="1" si="70"/>
        <v>0.686863083729088</v>
      </c>
      <c r="S156" s="32">
        <v>4.9905645106258756E-4</v>
      </c>
      <c r="T156" s="32">
        <f t="shared" ca="1" si="58"/>
        <v>1.6664709576512952E-2</v>
      </c>
      <c r="U156" s="32">
        <f t="shared" si="59"/>
        <v>0.14084507042253522</v>
      </c>
      <c r="V156" s="32">
        <f t="shared" ca="1" si="71"/>
        <v>0</v>
      </c>
      <c r="W156" s="8">
        <f t="shared" ca="1" si="60"/>
        <v>8606490.2675831579</v>
      </c>
      <c r="X156" s="8">
        <f t="shared" ca="1" si="74"/>
        <v>556877370.63412714</v>
      </c>
      <c r="Y156" s="22">
        <f t="shared" ca="1" si="61"/>
        <v>0.9102325063746145</v>
      </c>
      <c r="Z156" s="8">
        <f t="shared" ca="1" si="72"/>
        <v>124985321.82384713</v>
      </c>
      <c r="AA156" s="12">
        <f t="shared" ca="1" si="73"/>
        <v>1.1347541797997878</v>
      </c>
      <c r="AB156" s="158">
        <f t="shared" si="75"/>
        <v>652000</v>
      </c>
      <c r="AC156" s="160">
        <f t="shared" si="76"/>
        <v>2.5440000000000185E-2</v>
      </c>
      <c r="AD156" s="162">
        <f t="shared" ca="1" si="77"/>
        <v>1.0349748710652644</v>
      </c>
      <c r="AE156" s="162">
        <f t="shared" ca="1" si="78"/>
        <v>1.0342818263349645</v>
      </c>
      <c r="AF156" s="85">
        <v>5.726238170399965E-4</v>
      </c>
      <c r="AG156" s="85">
        <v>1.1597181281334572E-2</v>
      </c>
      <c r="AH156" s="85">
        <v>6.5312686918745809E-4</v>
      </c>
    </row>
    <row r="157" spans="1:34">
      <c r="A157" s="7">
        <f t="shared" si="62"/>
        <v>44064</v>
      </c>
      <c r="B157" s="8">
        <f t="shared" ca="1" si="63"/>
        <v>96125320.700065479</v>
      </c>
      <c r="C157" s="144">
        <f t="shared" si="54"/>
        <v>0</v>
      </c>
      <c r="D157" s="136"/>
      <c r="E157" s="136"/>
      <c r="F157" s="78">
        <f ca="1">IF(AD156&gt;1,S$2,T$2)</f>
        <v>0.22</v>
      </c>
      <c r="G157" s="29">
        <f t="shared" ca="1" si="55"/>
        <v>17691888.216385592</v>
      </c>
      <c r="H157" s="8">
        <f t="shared" ca="1" si="64"/>
        <v>125612406.33633769</v>
      </c>
      <c r="I157" s="8">
        <f t="shared" ca="1" si="65"/>
        <v>682489776.97046483</v>
      </c>
      <c r="J157" s="8">
        <f t="shared" ca="1" si="66"/>
        <v>1300503.4901512265</v>
      </c>
      <c r="K157" s="12">
        <f t="shared" ca="1" si="67"/>
        <v>1.0328901411982307</v>
      </c>
      <c r="L157" s="48"/>
      <c r="M157" s="39">
        <f ca="1">IF(AND(I$2&gt;0,R150&lt;F150-0.1),0,IF(AND(N157&gt;=L$10,I$2&gt;0),0,IF(OR(AND(N157&gt;=C$1,N157&lt;D$1),N157&gt;=E$1),0,1)))</f>
        <v>1</v>
      </c>
      <c r="N157" s="193">
        <f t="shared" si="68"/>
        <v>44064</v>
      </c>
      <c r="O157" s="11">
        <f t="shared" ca="1" si="56"/>
        <v>9.0998636929395305E-2</v>
      </c>
      <c r="P157" s="11" t="str">
        <f t="shared" si="57"/>
        <v/>
      </c>
      <c r="Q157" s="11">
        <f t="shared" ca="1" si="69"/>
        <v>0</v>
      </c>
      <c r="R157" s="32">
        <f t="shared" ca="1" si="70"/>
        <v>0.68843932554113507</v>
      </c>
      <c r="S157" s="32">
        <v>4.9903210092364222E-4</v>
      </c>
      <c r="T157" s="32">
        <f t="shared" ca="1" si="58"/>
        <v>1.6748320844845024E-2</v>
      </c>
      <c r="U157" s="32">
        <f t="shared" si="59"/>
        <v>0.14084507042253522</v>
      </c>
      <c r="V157" s="32">
        <f t="shared" ca="1" si="71"/>
        <v>0</v>
      </c>
      <c r="W157" s="8">
        <f t="shared" ca="1" si="60"/>
        <v>8659832.6584620308</v>
      </c>
      <c r="X157" s="8">
        <f t="shared" ca="1" si="74"/>
        <v>565537203.29258919</v>
      </c>
      <c r="Y157" s="22">
        <f t="shared" ca="1" si="61"/>
        <v>0.90900136307060464</v>
      </c>
      <c r="Z157" s="8">
        <f t="shared" ca="1" si="72"/>
        <v>125612406.33633769</v>
      </c>
      <c r="AA157" s="12">
        <f t="shared" ca="1" si="73"/>
        <v>1.1347541797997878</v>
      </c>
      <c r="AB157" s="158">
        <f t="shared" si="75"/>
        <v>653000</v>
      </c>
      <c r="AC157" s="160">
        <f t="shared" si="76"/>
        <v>2.5410000000000186E-2</v>
      </c>
      <c r="AD157" s="162">
        <f t="shared" ca="1" si="77"/>
        <v>1.0335859837665975</v>
      </c>
      <c r="AE157" s="162">
        <f t="shared" ca="1" si="78"/>
        <v>1.0328901411982307</v>
      </c>
      <c r="AF157" s="85">
        <v>5.7196898212924724E-4</v>
      </c>
      <c r="AG157" s="85">
        <v>1.1581073582871713E-2</v>
      </c>
      <c r="AH157" s="85">
        <v>6.5030236562467003E-4</v>
      </c>
    </row>
    <row r="158" spans="1:34">
      <c r="A158" s="7">
        <f t="shared" si="62"/>
        <v>44065</v>
      </c>
      <c r="B158" s="8">
        <f t="shared" ca="1" si="63"/>
        <v>97430590.479914472</v>
      </c>
      <c r="C158" s="144">
        <f t="shared" si="54"/>
        <v>0</v>
      </c>
      <c r="D158" s="136"/>
      <c r="E158" s="136"/>
      <c r="F158" s="78">
        <f ca="1">IF(AD157&gt;1,0,IF(AE157&gt;=1,U$2,T$2))</f>
        <v>0</v>
      </c>
      <c r="G158" s="29">
        <f t="shared" ca="1" si="55"/>
        <v>17777463.255606126</v>
      </c>
      <c r="H158" s="8">
        <f t="shared" ca="1" si="64"/>
        <v>126219989.11480348</v>
      </c>
      <c r="I158" s="8">
        <f t="shared" ca="1" si="65"/>
        <v>691757192.40739262</v>
      </c>
      <c r="J158" s="8">
        <f t="shared" ca="1" si="66"/>
        <v>1305269.7798489877</v>
      </c>
      <c r="K158" s="12">
        <f t="shared" ca="1" si="67"/>
        <v>1.0314930961880731</v>
      </c>
      <c r="L158" s="48"/>
      <c r="M158" s="47">
        <f ca="1">IF(AND(I$2&gt;0,R151&lt;F151-0.12),0,IF(AND(N158&gt;=L$4,I$2&gt;0),0,IF(OR(AND(N158&gt;=C$1,N158&lt;D$1),N158&gt;=E$1),0,1)))</f>
        <v>1</v>
      </c>
      <c r="N158" s="193">
        <f t="shared" si="68"/>
        <v>44065</v>
      </c>
      <c r="O158" s="11">
        <f t="shared" ca="1" si="56"/>
        <v>9.2234292320985678E-2</v>
      </c>
      <c r="P158" s="11" t="str">
        <f t="shared" si="57"/>
        <v/>
      </c>
      <c r="Q158" s="11">
        <f t="shared" ca="1" si="69"/>
        <v>0</v>
      </c>
      <c r="R158" s="32">
        <f t="shared" ca="1" si="70"/>
        <v>0.68989605111205943</v>
      </c>
      <c r="S158" s="32">
        <v>4.9901003453772005E-4</v>
      </c>
      <c r="T158" s="32">
        <f t="shared" ca="1" si="58"/>
        <v>1.6829331881973796E-2</v>
      </c>
      <c r="U158" s="32">
        <f t="shared" si="59"/>
        <v>0.14084507042253522</v>
      </c>
      <c r="V158" s="32">
        <f t="shared" ca="1" si="71"/>
        <v>0</v>
      </c>
      <c r="W158" s="8">
        <f t="shared" ca="1" si="60"/>
        <v>8711992.483598588</v>
      </c>
      <c r="X158" s="8">
        <f t="shared" ca="1" si="74"/>
        <v>574249195.77618778</v>
      </c>
      <c r="Y158" s="22">
        <f t="shared" ca="1" si="61"/>
        <v>0.90776570767901432</v>
      </c>
      <c r="Z158" s="8">
        <f t="shared" ca="1" si="72"/>
        <v>126219989.11480348</v>
      </c>
      <c r="AA158" s="12">
        <f t="shared" ca="1" si="73"/>
        <v>1.1347541797997878</v>
      </c>
      <c r="AB158" s="158">
        <f t="shared" si="75"/>
        <v>654000</v>
      </c>
      <c r="AC158" s="160">
        <f t="shared" si="76"/>
        <v>2.5380000000000187E-2</v>
      </c>
      <c r="AD158" s="162">
        <f t="shared" ca="1" si="77"/>
        <v>1.0321916186931519</v>
      </c>
      <c r="AE158" s="162">
        <f t="shared" ca="1" si="78"/>
        <v>1.0314930961880731</v>
      </c>
      <c r="AF158" s="85">
        <v>5.7139873193749822E-4</v>
      </c>
      <c r="AG158" s="85">
        <v>1.1565479467232145E-2</v>
      </c>
      <c r="AH158" s="85">
        <v>6.4782602405788763E-4</v>
      </c>
    </row>
    <row r="159" spans="1:34">
      <c r="A159" s="7">
        <f t="shared" si="62"/>
        <v>44066</v>
      </c>
      <c r="B159" s="8">
        <f t="shared" ca="1" si="63"/>
        <v>98740399.809621245</v>
      </c>
      <c r="C159" s="144">
        <f t="shared" si="54"/>
        <v>0</v>
      </c>
      <c r="D159" s="136"/>
      <c r="E159" s="136"/>
      <c r="F159" s="78">
        <f ca="1">IF(AD158&gt;1,0,IF(AE158&gt;=1,U$2,T$2))</f>
        <v>0</v>
      </c>
      <c r="G159" s="29">
        <f t="shared" ca="1" si="55"/>
        <v>17860231.390439861</v>
      </c>
      <c r="H159" s="8">
        <f t="shared" ca="1" si="64"/>
        <v>126807642.872123</v>
      </c>
      <c r="I159" s="8">
        <f t="shared" ca="1" si="65"/>
        <v>701056838.64831078</v>
      </c>
      <c r="J159" s="8">
        <f t="shared" ca="1" si="66"/>
        <v>1309809.329706776</v>
      </c>
      <c r="K159" s="12">
        <f t="shared" ca="1" si="67"/>
        <v>1.0300909310676738</v>
      </c>
      <c r="L159" s="48"/>
      <c r="M159" s="46">
        <f ca="1">IF(AND(I$2&gt;0,R152&lt;F152-0.12),0,IF(AND(N159&gt;=L$5,I$2&gt;0),0,IF(OR(AND(N159&gt;=C$1,N159&lt;D$1),N159&gt;=E$1),0,1)))</f>
        <v>1</v>
      </c>
      <c r="N159" s="193">
        <f t="shared" si="68"/>
        <v>44066</v>
      </c>
      <c r="O159" s="11">
        <f t="shared" ca="1" si="56"/>
        <v>9.3474245153108107E-2</v>
      </c>
      <c r="P159" s="11" t="str">
        <f t="shared" si="57"/>
        <v/>
      </c>
      <c r="Q159" s="11">
        <f t="shared" ca="1" si="69"/>
        <v>0</v>
      </c>
      <c r="R159" s="32">
        <f t="shared" ca="1" si="70"/>
        <v>0.6912318561032883</v>
      </c>
      <c r="S159" s="32">
        <v>4.9898986929073968E-4</v>
      </c>
      <c r="T159" s="32">
        <f t="shared" ca="1" si="58"/>
        <v>1.6907685716283066E-2</v>
      </c>
      <c r="U159" s="32">
        <f t="shared" si="59"/>
        <v>0.14084507042253522</v>
      </c>
      <c r="V159" s="32">
        <f t="shared" ca="1" si="71"/>
        <v>0</v>
      </c>
      <c r="W159" s="8">
        <f t="shared" ca="1" si="60"/>
        <v>8762934.8635531776</v>
      </c>
      <c r="X159" s="8">
        <f t="shared" ca="1" si="74"/>
        <v>583012130.63974094</v>
      </c>
      <c r="Y159" s="22">
        <f t="shared" ca="1" si="61"/>
        <v>0.90652575484689191</v>
      </c>
      <c r="Z159" s="8">
        <f t="shared" ca="1" si="72"/>
        <v>126807642.872123</v>
      </c>
      <c r="AA159" s="12">
        <f t="shared" ca="1" si="73"/>
        <v>1.1347541797997878</v>
      </c>
      <c r="AB159" s="158">
        <f t="shared" si="75"/>
        <v>655000</v>
      </c>
      <c r="AC159" s="160">
        <f t="shared" si="76"/>
        <v>2.5350000000000188E-2</v>
      </c>
      <c r="AD159" s="162">
        <f t="shared" ca="1" si="77"/>
        <v>1.0307920136278734</v>
      </c>
      <c r="AE159" s="162">
        <f t="shared" ca="1" si="78"/>
        <v>1.0300909310676738</v>
      </c>
      <c r="AF159" s="85">
        <v>5.7090179318675886E-4</v>
      </c>
      <c r="AG159" s="85">
        <v>1.1550353321726605E-2</v>
      </c>
      <c r="AH159" s="85">
        <v>6.4565452466094225E-4</v>
      </c>
    </row>
    <row r="160" spans="1:34">
      <c r="A160" s="7">
        <f t="shared" si="62"/>
        <v>44067</v>
      </c>
      <c r="B160" s="8">
        <f t="shared" ca="1" si="63"/>
        <v>100054518.55119713</v>
      </c>
      <c r="C160" s="144">
        <f t="shared" si="54"/>
        <v>0</v>
      </c>
      <c r="D160" s="136"/>
      <c r="E160" s="136"/>
      <c r="F160" s="78">
        <f ca="1">IF(AD159&gt;1,S$2,T$2)</f>
        <v>0.22</v>
      </c>
      <c r="G160" s="29">
        <f t="shared" ca="1" si="55"/>
        <v>17940133.954050504</v>
      </c>
      <c r="H160" s="8">
        <f t="shared" ca="1" si="64"/>
        <v>127374951.07375856</v>
      </c>
      <c r="I160" s="8">
        <f t="shared" ca="1" si="65"/>
        <v>710387081.71349955</v>
      </c>
      <c r="J160" s="8">
        <f t="shared" ca="1" si="66"/>
        <v>1314118.7415758779</v>
      </c>
      <c r="K160" s="12">
        <f t="shared" ca="1" si="67"/>
        <v>1.0286838894086683</v>
      </c>
      <c r="L160" s="48"/>
      <c r="M160" s="38">
        <f ca="1">IF(AND(I$2&gt;0,R153&lt;F153),0,IF(AND(N160&gt;=L$6,I$2&gt;0),0,IF(OR(AND(N160&gt;=C$1,N160&lt;D$1),N160&gt;=E$1),0,1)))</f>
        <v>1</v>
      </c>
      <c r="N160" s="193">
        <f t="shared" si="68"/>
        <v>44067</v>
      </c>
      <c r="O160" s="11">
        <f t="shared" ca="1" si="56"/>
        <v>9.4718277561799943E-2</v>
      </c>
      <c r="P160" s="11" t="str">
        <f t="shared" si="57"/>
        <v/>
      </c>
      <c r="Q160" s="11">
        <f t="shared" ca="1" si="69"/>
        <v>0</v>
      </c>
      <c r="R160" s="32">
        <f t="shared" ca="1" si="70"/>
        <v>0.69244541420207639</v>
      </c>
      <c r="S160" s="32">
        <v>4.9897128670481653E-4</v>
      </c>
      <c r="T160" s="32">
        <f t="shared" ca="1" si="58"/>
        <v>1.6983326809834474E-2</v>
      </c>
      <c r="U160" s="32">
        <f t="shared" si="59"/>
        <v>0.14084507042253522</v>
      </c>
      <c r="V160" s="32">
        <f t="shared" ca="1" si="71"/>
        <v>0</v>
      </c>
      <c r="W160" s="8">
        <f t="shared" ca="1" si="60"/>
        <v>8812625.3367680199</v>
      </c>
      <c r="X160" s="8">
        <f t="shared" ca="1" si="74"/>
        <v>591824755.97650898</v>
      </c>
      <c r="Y160" s="22">
        <f t="shared" ca="1" si="61"/>
        <v>0.90528172243820004</v>
      </c>
      <c r="Z160" s="8">
        <f t="shared" ca="1" si="72"/>
        <v>127374951.07375856</v>
      </c>
      <c r="AA160" s="12">
        <f t="shared" ca="1" si="73"/>
        <v>1.1347541797997878</v>
      </c>
      <c r="AB160" s="158">
        <f t="shared" si="75"/>
        <v>656000</v>
      </c>
      <c r="AC160" s="160">
        <f t="shared" si="76"/>
        <v>2.532000000000019E-2</v>
      </c>
      <c r="AD160" s="162">
        <f t="shared" ca="1" si="77"/>
        <v>1.029387410238171</v>
      </c>
      <c r="AE160" s="162">
        <f t="shared" ca="1" si="78"/>
        <v>1.0286838894086683</v>
      </c>
      <c r="AF160" s="85">
        <v>5.7046839453210401E-4</v>
      </c>
      <c r="AG160" s="85">
        <v>1.1535653904367943E-2</v>
      </c>
      <c r="AH160" s="85">
        <v>6.4374993451274452E-4</v>
      </c>
    </row>
    <row r="161" spans="1:34">
      <c r="A161" s="7">
        <f t="shared" si="62"/>
        <v>44068</v>
      </c>
      <c r="B161" s="8">
        <f t="shared" ca="1" si="63"/>
        <v>101372713.32065178</v>
      </c>
      <c r="C161" s="144">
        <f t="shared" si="54"/>
        <v>0</v>
      </c>
      <c r="D161" s="136"/>
      <c r="E161" s="136"/>
      <c r="F161" s="78">
        <f ca="1">IF(AD160&gt;1,0,IF(AE160&gt;=1,U$2,T$2))</f>
        <v>0</v>
      </c>
      <c r="G161" s="29">
        <f t="shared" ca="1" si="55"/>
        <v>18017113.887340646</v>
      </c>
      <c r="H161" s="8">
        <f t="shared" ca="1" si="64"/>
        <v>127921508.60011859</v>
      </c>
      <c r="I161" s="8">
        <f t="shared" ca="1" si="65"/>
        <v>719746264.57662761</v>
      </c>
      <c r="J161" s="8">
        <f t="shared" ca="1" si="66"/>
        <v>1318194.7694546557</v>
      </c>
      <c r="K161" s="12">
        <f t="shared" ca="1" si="67"/>
        <v>1.0272722184330989</v>
      </c>
      <c r="L161" s="48"/>
      <c r="M161" s="38">
        <f ca="1">IF(AND(I$2&gt;0,R154&lt;F154-0.02),0,IF(AND(N161&gt;=L$7,I$2&gt;0),0,IF(OR(AND(N161&gt;=C$1,N161&lt;D$1),N161&gt;=E$1),0,1)))</f>
        <v>1</v>
      </c>
      <c r="N161" s="193">
        <f t="shared" si="68"/>
        <v>44068</v>
      </c>
      <c r="O161" s="11">
        <f t="shared" ca="1" si="56"/>
        <v>9.596616861021702E-2</v>
      </c>
      <c r="P161" s="11" t="str">
        <f t="shared" si="57"/>
        <v/>
      </c>
      <c r="Q161" s="11">
        <f t="shared" ca="1" si="69"/>
        <v>0</v>
      </c>
      <c r="R161" s="32">
        <f t="shared" ca="1" si="70"/>
        <v>0.6935354797729808</v>
      </c>
      <c r="S161" s="32">
        <v>4.9895402168951511E-4</v>
      </c>
      <c r="T161" s="32">
        <f t="shared" ca="1" si="58"/>
        <v>1.7056201146682479E-2</v>
      </c>
      <c r="U161" s="32">
        <f t="shared" si="59"/>
        <v>0.14084507042253522</v>
      </c>
      <c r="V161" s="32">
        <f t="shared" ca="1" si="71"/>
        <v>0</v>
      </c>
      <c r="W161" s="8">
        <f t="shared" ca="1" si="60"/>
        <v>8861030.0317529645</v>
      </c>
      <c r="X161" s="8">
        <f t="shared" ca="1" si="74"/>
        <v>600685786.00826192</v>
      </c>
      <c r="Y161" s="22">
        <f t="shared" ca="1" si="61"/>
        <v>0.90403383138978299</v>
      </c>
      <c r="Z161" s="8">
        <f t="shared" ca="1" si="72"/>
        <v>127921508.60011859</v>
      </c>
      <c r="AA161" s="12">
        <f t="shared" ca="1" si="73"/>
        <v>1.1347541797997878</v>
      </c>
      <c r="AB161" s="158">
        <f t="shared" si="75"/>
        <v>657000</v>
      </c>
      <c r="AC161" s="160">
        <f t="shared" si="76"/>
        <v>2.5290000000000191E-2</v>
      </c>
      <c r="AD161" s="162">
        <f t="shared" ca="1" si="77"/>
        <v>1.0279780539208836</v>
      </c>
      <c r="AE161" s="162">
        <f t="shared" ca="1" si="78"/>
        <v>1.0272722184330989</v>
      </c>
      <c r="AF161" s="85">
        <v>5.7009006654638948E-4</v>
      </c>
      <c r="AG161" s="85">
        <v>1.1521343928685509E-2</v>
      </c>
      <c r="AH161" s="85">
        <v>6.420790381938908E-4</v>
      </c>
    </row>
    <row r="162" spans="1:34">
      <c r="A162" s="7">
        <f t="shared" si="62"/>
        <v>44069</v>
      </c>
      <c r="B162" s="8">
        <f t="shared" ca="1" si="63"/>
        <v>102694747.64585252</v>
      </c>
      <c r="C162" s="144">
        <f t="shared" si="54"/>
        <v>0</v>
      </c>
      <c r="D162" s="136"/>
      <c r="E162" s="136"/>
      <c r="F162" s="78">
        <f ca="1">IF(AD161&gt;1,S$2,T$2)</f>
        <v>0.22</v>
      </c>
      <c r="G162" s="29">
        <f t="shared" ca="1" si="55"/>
        <v>18091115.81370293</v>
      </c>
      <c r="H162" s="8">
        <f t="shared" ca="1" si="64"/>
        <v>128446922.27729081</v>
      </c>
      <c r="I162" s="8">
        <f t="shared" ca="1" si="65"/>
        <v>729132708.28555274</v>
      </c>
      <c r="J162" s="8">
        <f t="shared" ca="1" si="66"/>
        <v>1322034.3252007302</v>
      </c>
      <c r="K162" s="12">
        <f t="shared" ca="1" si="67"/>
        <v>1.0258561688499728</v>
      </c>
      <c r="L162" s="48"/>
      <c r="M162" s="38">
        <f ca="1">IF(AND(I$2&gt;0,R155&lt;F155-0.04),0,IF(AND(N162&gt;=L$8,I$2&gt;0),0,IF(OR(AND(N162&gt;=C$1,N162&lt;D$1),N162&gt;=E$1),0,1)))</f>
        <v>1</v>
      </c>
      <c r="N162" s="193">
        <f t="shared" si="68"/>
        <v>44069</v>
      </c>
      <c r="O162" s="11">
        <f t="shared" ca="1" si="56"/>
        <v>9.7217694438073696E-2</v>
      </c>
      <c r="P162" s="11" t="str">
        <f t="shared" si="57"/>
        <v/>
      </c>
      <c r="Q162" s="11">
        <f t="shared" ca="1" si="69"/>
        <v>0</v>
      </c>
      <c r="R162" s="32">
        <f t="shared" ca="1" si="70"/>
        <v>0.69450088974793234</v>
      </c>
      <c r="S162" s="32">
        <v>4.9893785359382114E-4</v>
      </c>
      <c r="T162" s="32">
        <f t="shared" ca="1" si="58"/>
        <v>1.7126256303638773E-2</v>
      </c>
      <c r="U162" s="32">
        <f t="shared" si="59"/>
        <v>0.14084507042253522</v>
      </c>
      <c r="V162" s="32">
        <f t="shared" ca="1" si="71"/>
        <v>0</v>
      </c>
      <c r="W162" s="8">
        <f t="shared" ca="1" si="60"/>
        <v>8908115.7925710529</v>
      </c>
      <c r="X162" s="8">
        <f t="shared" ca="1" si="74"/>
        <v>609593901.80083299</v>
      </c>
      <c r="Y162" s="22">
        <f t="shared" ca="1" si="61"/>
        <v>0.90278230556192629</v>
      </c>
      <c r="Z162" s="8">
        <f t="shared" ca="1" si="72"/>
        <v>128446922.27729081</v>
      </c>
      <c r="AA162" s="12">
        <f t="shared" ca="1" si="73"/>
        <v>1.1347541797997878</v>
      </c>
      <c r="AB162" s="158">
        <f t="shared" si="75"/>
        <v>658000</v>
      </c>
      <c r="AC162" s="160">
        <f t="shared" si="76"/>
        <v>2.5260000000000192E-2</v>
      </c>
      <c r="AD162" s="162">
        <f t="shared" ca="1" si="77"/>
        <v>1.0265641936415357</v>
      </c>
      <c r="AE162" s="162">
        <f t="shared" ca="1" si="78"/>
        <v>1.0258561688499728</v>
      </c>
      <c r="AF162" s="85">
        <v>5.7102320769054991E-4</v>
      </c>
      <c r="AG162" s="85">
        <v>1.1507389687338367E-2</v>
      </c>
      <c r="AH162" s="85">
        <v>6.4061275149056849E-4</v>
      </c>
    </row>
    <row r="163" spans="1:34">
      <c r="A163" s="7">
        <f t="shared" si="62"/>
        <v>44070</v>
      </c>
      <c r="B163" s="8">
        <f t="shared" ca="1" si="63"/>
        <v>104020382.1286287</v>
      </c>
      <c r="C163" s="144">
        <f t="shared" si="54"/>
        <v>0</v>
      </c>
      <c r="D163" s="136"/>
      <c r="E163" s="136"/>
      <c r="F163" s="78">
        <f ca="1">IF(AD162&gt;1,0,IF(AE162&gt;=1,U$2,T$2))</f>
        <v>0</v>
      </c>
      <c r="G163" s="29">
        <f t="shared" ca="1" si="55"/>
        <v>18162086.100342341</v>
      </c>
      <c r="H163" s="8">
        <f t="shared" ca="1" si="64"/>
        <v>128950811.31243061</v>
      </c>
      <c r="I163" s="8">
        <f t="shared" ca="1" si="65"/>
        <v>738544713.11326361</v>
      </c>
      <c r="J163" s="8">
        <f t="shared" ca="1" si="66"/>
        <v>1325634.4827761748</v>
      </c>
      <c r="K163" s="12">
        <f t="shared" ca="1" si="67"/>
        <v>1.0244359946856851</v>
      </c>
      <c r="L163" s="48"/>
      <c r="M163" s="38">
        <f ca="1">IF(AND(I$2&gt;0,R156&lt;F156-0.06),0,IF(AND(N163&gt;=L$9,I$2&gt;0),0,IF(OR(AND(N163&gt;=C$1,N163&lt;D$1),N163&gt;=E$1),0,1)))</f>
        <v>1</v>
      </c>
      <c r="N163" s="193">
        <f t="shared" si="68"/>
        <v>44070</v>
      </c>
      <c r="O163" s="11">
        <f t="shared" ca="1" si="56"/>
        <v>9.8472628415101821E-2</v>
      </c>
      <c r="P163" s="11" t="str">
        <f t="shared" si="57"/>
        <v/>
      </c>
      <c r="Q163" s="11">
        <f t="shared" ca="1" si="69"/>
        <v>0</v>
      </c>
      <c r="R163" s="32">
        <f t="shared" ca="1" si="70"/>
        <v>0.69534056496455354</v>
      </c>
      <c r="S163" s="32">
        <v>4.9892259875745882E-4</v>
      </c>
      <c r="T163" s="32">
        <f t="shared" ca="1" si="58"/>
        <v>1.7193441508324081E-2</v>
      </c>
      <c r="U163" s="32">
        <f t="shared" si="59"/>
        <v>0.14084507042253522</v>
      </c>
      <c r="V163" s="32">
        <f t="shared" ca="1" si="71"/>
        <v>0</v>
      </c>
      <c r="W163" s="8">
        <f t="shared" ca="1" si="60"/>
        <v>8953850.237189563</v>
      </c>
      <c r="X163" s="8">
        <f t="shared" ca="1" si="74"/>
        <v>618547752.03802252</v>
      </c>
      <c r="Y163" s="22">
        <f t="shared" ca="1" si="61"/>
        <v>0.90152737158489815</v>
      </c>
      <c r="Z163" s="8">
        <f t="shared" ca="1" si="72"/>
        <v>128950811.31243061</v>
      </c>
      <c r="AA163" s="12">
        <f t="shared" ca="1" si="73"/>
        <v>1.1347541797997878</v>
      </c>
      <c r="AB163" s="158">
        <f t="shared" si="75"/>
        <v>659000</v>
      </c>
      <c r="AC163" s="160">
        <f t="shared" si="76"/>
        <v>2.5230000000000193E-2</v>
      </c>
      <c r="AD163" s="162">
        <f t="shared" ca="1" si="77"/>
        <v>1.0251460817678288</v>
      </c>
      <c r="AE163" s="162">
        <f t="shared" ca="1" si="78"/>
        <v>1.0244359946856851</v>
      </c>
      <c r="AF163" s="85">
        <v>5.720259601546783E-4</v>
      </c>
      <c r="AG163" s="85">
        <v>1.1493760710971409E-2</v>
      </c>
      <c r="AH163" s="85">
        <v>6.3932560790247537E-4</v>
      </c>
    </row>
    <row r="164" spans="1:34">
      <c r="A164" s="7">
        <f t="shared" si="62"/>
        <v>44071</v>
      </c>
      <c r="B164" s="8">
        <f t="shared" ca="1" si="63"/>
        <v>105349374.61004093</v>
      </c>
      <c r="C164" s="144">
        <f t="shared" si="54"/>
        <v>0</v>
      </c>
      <c r="D164" s="136"/>
      <c r="E164" s="136"/>
      <c r="F164" s="78">
        <f ca="1">IF(AD163&gt;1,S$2,T$2)</f>
        <v>0.22</v>
      </c>
      <c r="G164" s="29">
        <f t="shared" ca="1" si="55"/>
        <v>18229972.914544776</v>
      </c>
      <c r="H164" s="8">
        <f t="shared" ca="1" si="64"/>
        <v>129432807.69326791</v>
      </c>
      <c r="I164" s="8">
        <f t="shared" ca="1" si="65"/>
        <v>747980559.73129046</v>
      </c>
      <c r="J164" s="8">
        <f t="shared" ca="1" si="66"/>
        <v>1328992.4814122331</v>
      </c>
      <c r="K164" s="12">
        <f t="shared" ca="1" si="67"/>
        <v>1.0230119531098796</v>
      </c>
      <c r="L164" s="48"/>
      <c r="M164" s="39">
        <f ca="1">IF(AND(I$2&gt;0,R157&lt;F157-0.1),0,IF(AND(N164&gt;=L$10,I$2&gt;0),0,IF(OR(AND(N164&gt;=C$1,N164&lt;D$1),N164&gt;=E$1),0,1)))</f>
        <v>1</v>
      </c>
      <c r="N164" s="193">
        <f t="shared" si="68"/>
        <v>44071</v>
      </c>
      <c r="O164" s="11">
        <f t="shared" ca="1" si="56"/>
        <v>9.9730741297505393E-2</v>
      </c>
      <c r="P164" s="11" t="str">
        <f t="shared" si="57"/>
        <v/>
      </c>
      <c r="Q164" s="11">
        <f t="shared" ca="1" si="69"/>
        <v>0</v>
      </c>
      <c r="R164" s="32">
        <f t="shared" ca="1" si="70"/>
        <v>0.69605351128262405</v>
      </c>
      <c r="S164" s="32">
        <v>4.9890810431052967E-4</v>
      </c>
      <c r="T164" s="32">
        <f t="shared" ca="1" si="58"/>
        <v>1.725770769243572E-2</v>
      </c>
      <c r="U164" s="32">
        <f t="shared" si="59"/>
        <v>0.14084507042253522</v>
      </c>
      <c r="V164" s="32">
        <f t="shared" ca="1" si="71"/>
        <v>0</v>
      </c>
      <c r="W164" s="8">
        <f t="shared" ca="1" si="60"/>
        <v>8998201.7101553436</v>
      </c>
      <c r="X164" s="8">
        <f t="shared" ca="1" si="74"/>
        <v>627545953.74817789</v>
      </c>
      <c r="Y164" s="22">
        <f t="shared" ca="1" si="61"/>
        <v>0.90026925870249463</v>
      </c>
      <c r="Z164" s="8">
        <f t="shared" ca="1" si="72"/>
        <v>129432807.69326791</v>
      </c>
      <c r="AA164" s="12">
        <f t="shared" ca="1" si="73"/>
        <v>1.1347541797997878</v>
      </c>
      <c r="AB164" s="158">
        <f t="shared" si="75"/>
        <v>660000</v>
      </c>
      <c r="AC164" s="160">
        <f t="shared" si="76"/>
        <v>2.5200000000000194E-2</v>
      </c>
      <c r="AD164" s="162">
        <f t="shared" ca="1" si="77"/>
        <v>1.0237239738977824</v>
      </c>
      <c r="AE164" s="162">
        <f t="shared" ca="1" si="78"/>
        <v>1.0230119531098796</v>
      </c>
      <c r="AF164" s="85">
        <v>5.7309340992343243E-4</v>
      </c>
      <c r="AG164" s="85">
        <v>1.1480429459076652E-2</v>
      </c>
      <c r="AH164" s="85">
        <v>6.3819530892576652E-4</v>
      </c>
    </row>
    <row r="165" spans="1:34">
      <c r="A165" s="7">
        <f t="shared" si="62"/>
        <v>44072</v>
      </c>
      <c r="B165" s="8">
        <f t="shared" ca="1" si="63"/>
        <v>106681480.3383587</v>
      </c>
      <c r="C165" s="144">
        <f t="shared" si="54"/>
        <v>0</v>
      </c>
      <c r="D165" s="136"/>
      <c r="E165" s="136"/>
      <c r="F165" s="78">
        <f ca="1">IF(AD164&gt;1,0,IF(AE164&gt;=1,U$2,T$2))</f>
        <v>0</v>
      </c>
      <c r="G165" s="29">
        <f t="shared" ca="1" si="55"/>
        <v>18294726.28931953</v>
      </c>
      <c r="H165" s="8">
        <f t="shared" ca="1" si="64"/>
        <v>129892556.65416867</v>
      </c>
      <c r="I165" s="8">
        <f t="shared" ca="1" si="65"/>
        <v>757438510.40234661</v>
      </c>
      <c r="J165" s="8">
        <f t="shared" ca="1" si="66"/>
        <v>1332105.7283177611</v>
      </c>
      <c r="K165" s="12">
        <f t="shared" ca="1" si="67"/>
        <v>1.0215843042579122</v>
      </c>
      <c r="L165" s="48"/>
      <c r="M165" s="47">
        <f ca="1">IF(AND(I$2&gt;0,R158&lt;F158-0.12),0,IF(AND(N165&gt;=L$4,I$2&gt;0),0,IF(OR(AND(N165&gt;=C$1,N165&lt;D$1),N165&gt;=E$1),0,1)))</f>
        <v>1</v>
      </c>
      <c r="N165" s="193">
        <f t="shared" si="68"/>
        <v>44072</v>
      </c>
      <c r="O165" s="11">
        <f t="shared" ca="1" si="56"/>
        <v>0.10099180138697955</v>
      </c>
      <c r="P165" s="11" t="str">
        <f t="shared" si="57"/>
        <v/>
      </c>
      <c r="Q165" s="11">
        <f t="shared" ca="1" si="69"/>
        <v>0</v>
      </c>
      <c r="R165" s="32">
        <f t="shared" ca="1" si="70"/>
        <v>0.69663882103203656</v>
      </c>
      <c r="S165" s="32">
        <v>4.9889424301238436E-4</v>
      </c>
      <c r="T165" s="32">
        <f t="shared" ca="1" si="58"/>
        <v>1.7319007553889154E-2</v>
      </c>
      <c r="U165" s="32">
        <f t="shared" si="59"/>
        <v>0.14084507042253522</v>
      </c>
      <c r="V165" s="32">
        <f t="shared" ca="1" si="71"/>
        <v>0</v>
      </c>
      <c r="W165" s="8">
        <f t="shared" ca="1" si="60"/>
        <v>9041139.0954452567</v>
      </c>
      <c r="X165" s="8">
        <f t="shared" ca="1" si="74"/>
        <v>636587092.84362316</v>
      </c>
      <c r="Y165" s="22">
        <f t="shared" ca="1" si="61"/>
        <v>0.8990081986130205</v>
      </c>
      <c r="Z165" s="8">
        <f t="shared" ca="1" si="72"/>
        <v>129892556.65416867</v>
      </c>
      <c r="AA165" s="12">
        <f t="shared" ca="1" si="73"/>
        <v>1.1347541797997878</v>
      </c>
      <c r="AB165" s="158">
        <f t="shared" si="75"/>
        <v>661000</v>
      </c>
      <c r="AC165" s="160">
        <f t="shared" si="76"/>
        <v>2.5170000000000196E-2</v>
      </c>
      <c r="AD165" s="162">
        <f t="shared" ca="1" si="77"/>
        <v>1.0222981286838959</v>
      </c>
      <c r="AE165" s="162">
        <f t="shared" ca="1" si="78"/>
        <v>1.0215843042579122</v>
      </c>
      <c r="AF165" s="85">
        <v>5.7295125635824944E-4</v>
      </c>
      <c r="AG165" s="85">
        <v>1.1467371039912959E-2</v>
      </c>
      <c r="AH165" s="85">
        <v>6.3720233019919298E-4</v>
      </c>
    </row>
    <row r="166" spans="1:34">
      <c r="A166" s="7">
        <f t="shared" si="62"/>
        <v>44073</v>
      </c>
      <c r="B166" s="8">
        <f t="shared" ca="1" si="63"/>
        <v>108016452.14034894</v>
      </c>
      <c r="C166" s="144">
        <f t="shared" si="54"/>
        <v>0</v>
      </c>
      <c r="D166" s="136"/>
      <c r="E166" s="136"/>
      <c r="F166" s="78">
        <f ca="1">IF(AD165&gt;1,0,IF(AE165&gt;=1,U$2,T$2))</f>
        <v>0</v>
      </c>
      <c r="G166" s="29">
        <f t="shared" ca="1" si="55"/>
        <v>18356298.218711853</v>
      </c>
      <c r="H166" s="8">
        <f t="shared" ca="1" si="64"/>
        <v>130329717.35285415</v>
      </c>
      <c r="I166" s="8">
        <f t="shared" ca="1" si="65"/>
        <v>766916810.19647729</v>
      </c>
      <c r="J166" s="8">
        <f t="shared" ca="1" si="66"/>
        <v>1334971.801990245</v>
      </c>
      <c r="K166" s="12">
        <f t="shared" ca="1" si="67"/>
        <v>1.0201533110504029</v>
      </c>
      <c r="L166" s="48"/>
      <c r="M166" s="46">
        <f ca="1">IF(AND(I$2&gt;0,R159&lt;F159-0.12),0,IF(AND(N166&gt;=L$5,I$2&gt;0),0,IF(OR(AND(N166&gt;=C$1,N166&lt;D$1),N166&gt;=E$1),0,1)))</f>
        <v>1</v>
      </c>
      <c r="N166" s="193">
        <f t="shared" si="68"/>
        <v>44073</v>
      </c>
      <c r="O166" s="11">
        <f t="shared" ca="1" si="56"/>
        <v>0.10225557469286364</v>
      </c>
      <c r="P166" s="11" t="str">
        <f t="shared" si="57"/>
        <v/>
      </c>
      <c r="Q166" s="11">
        <f t="shared" ca="1" si="69"/>
        <v>0</v>
      </c>
      <c r="R166" s="32">
        <f t="shared" ca="1" si="70"/>
        <v>0.69709567555652507</v>
      </c>
      <c r="S166" s="32">
        <v>4.9888090895558435E-4</v>
      </c>
      <c r="T166" s="32">
        <f t="shared" ca="1" si="58"/>
        <v>1.7377295647047219E-2</v>
      </c>
      <c r="U166" s="32">
        <f t="shared" si="59"/>
        <v>0.14084507042253522</v>
      </c>
      <c r="V166" s="32">
        <f t="shared" ca="1" si="71"/>
        <v>0</v>
      </c>
      <c r="W166" s="8">
        <f t="shared" ca="1" si="60"/>
        <v>9082631.9107630998</v>
      </c>
      <c r="X166" s="8">
        <f t="shared" ca="1" si="74"/>
        <v>645669724.75438631</v>
      </c>
      <c r="Y166" s="22">
        <f t="shared" ca="1" si="61"/>
        <v>0.89774442530713638</v>
      </c>
      <c r="Z166" s="8">
        <f t="shared" ca="1" si="72"/>
        <v>130329717.35285415</v>
      </c>
      <c r="AA166" s="12">
        <f t="shared" ca="1" si="73"/>
        <v>1.1347541797997878</v>
      </c>
      <c r="AB166" s="158">
        <f t="shared" si="75"/>
        <v>662000</v>
      </c>
      <c r="AC166" s="160">
        <f t="shared" si="76"/>
        <v>2.5140000000000197E-2</v>
      </c>
      <c r="AD166" s="162">
        <f t="shared" ca="1" si="77"/>
        <v>1.0208688076541574</v>
      </c>
      <c r="AE166" s="162">
        <f t="shared" ca="1" si="78"/>
        <v>1.0201533110504029</v>
      </c>
      <c r="AF166" s="85">
        <v>5.7283757016142283E-4</v>
      </c>
      <c r="AG166" s="85">
        <v>1.1454562956802798E-2</v>
      </c>
      <c r="AH166" s="85">
        <v>6.3632957658104423E-4</v>
      </c>
    </row>
    <row r="167" spans="1:34">
      <c r="A167" s="7">
        <f t="shared" si="62"/>
        <v>44074</v>
      </c>
      <c r="B167" s="8">
        <f t="shared" ca="1" si="63"/>
        <v>109354040.59795234</v>
      </c>
      <c r="C167" s="144">
        <f t="shared" si="54"/>
        <v>0</v>
      </c>
      <c r="D167" s="136"/>
      <c r="E167" s="136"/>
      <c r="F167" s="78">
        <f ca="1">IF(AD166&gt;1,S$2,T$2)</f>
        <v>0.22</v>
      </c>
      <c r="G167" s="29">
        <f t="shared" ca="1" si="55"/>
        <v>18414642.745221853</v>
      </c>
      <c r="H167" s="8">
        <f t="shared" ca="1" si="64"/>
        <v>130743963.49107514</v>
      </c>
      <c r="I167" s="8">
        <f t="shared" ca="1" si="65"/>
        <v>776413688.24546134</v>
      </c>
      <c r="J167" s="8">
        <f t="shared" ca="1" si="66"/>
        <v>1337588.4576033936</v>
      </c>
      <c r="K167" s="12">
        <f t="shared" ca="1" si="67"/>
        <v>1.0187192390092314</v>
      </c>
      <c r="L167" s="48"/>
      <c r="M167" s="38">
        <f ca="1">IF(AND(I$2&gt;0,R160&lt;F160),0,IF(AND(N167&gt;=L$6,I$2&gt;0),0,IF(OR(AND(N167&gt;=C$1,N167&lt;D$1),N167&gt;=E$1),0,1)))</f>
        <v>1</v>
      </c>
      <c r="N167" s="193">
        <f t="shared" si="68"/>
        <v>44074</v>
      </c>
      <c r="O167" s="11">
        <f t="shared" ca="1" si="56"/>
        <v>0.10352182509939485</v>
      </c>
      <c r="P167" s="11" t="str">
        <f t="shared" si="57"/>
        <v/>
      </c>
      <c r="Q167" s="11">
        <f t="shared" ca="1" si="69"/>
        <v>0</v>
      </c>
      <c r="R167" s="32">
        <f t="shared" ca="1" si="70"/>
        <v>0.69742334740953904</v>
      </c>
      <c r="S167" s="32">
        <v>4.9886801398994459E-4</v>
      </c>
      <c r="T167" s="32">
        <f t="shared" ca="1" si="58"/>
        <v>1.7432528465476684E-2</v>
      </c>
      <c r="U167" s="32">
        <f t="shared" si="59"/>
        <v>0.14084507042253522</v>
      </c>
      <c r="V167" s="32">
        <f t="shared" ca="1" si="71"/>
        <v>0</v>
      </c>
      <c r="W167" s="8">
        <f t="shared" ca="1" si="60"/>
        <v>9122650.3959173467</v>
      </c>
      <c r="X167" s="8">
        <f t="shared" ca="1" si="74"/>
        <v>654792375.1503036</v>
      </c>
      <c r="Y167" s="22">
        <f t="shared" ca="1" si="61"/>
        <v>0.89647817490060511</v>
      </c>
      <c r="Z167" s="8">
        <f t="shared" ca="1" si="72"/>
        <v>130743963.49107514</v>
      </c>
      <c r="AA167" s="12">
        <f t="shared" ca="1" si="73"/>
        <v>1.1347541797997878</v>
      </c>
      <c r="AB167" s="158">
        <f t="shared" si="75"/>
        <v>663000</v>
      </c>
      <c r="AC167" s="160">
        <f t="shared" si="76"/>
        <v>2.5110000000000198E-2</v>
      </c>
      <c r="AD167" s="162">
        <f t="shared" ca="1" si="77"/>
        <v>1.0194362750298172</v>
      </c>
      <c r="AE167" s="162">
        <f t="shared" ca="1" si="78"/>
        <v>1.0187192390092314</v>
      </c>
      <c r="AF167" s="85">
        <v>5.7148516310286698E-4</v>
      </c>
      <c r="AG167" s="85">
        <v>1.1441984878366705E-2</v>
      </c>
      <c r="AH167" s="85">
        <v>6.3556208008322315E-4</v>
      </c>
    </row>
    <row r="168" spans="1:34">
      <c r="A168" s="7">
        <f t="shared" si="62"/>
        <v>44075</v>
      </c>
      <c r="B168" s="8">
        <f t="shared" ca="1" si="63"/>
        <v>110693994.22966942</v>
      </c>
      <c r="C168" s="144">
        <f t="shared" si="54"/>
        <v>0</v>
      </c>
      <c r="D168" s="136"/>
      <c r="E168" s="136"/>
      <c r="F168" s="78">
        <f ca="1">IF(AD167&gt;1,0,IF(AE167&gt;=1,U$2,T$2))</f>
        <v>0</v>
      </c>
      <c r="G168" s="29">
        <f t="shared" ca="1" si="55"/>
        <v>18469716.039485797</v>
      </c>
      <c r="H168" s="8">
        <f t="shared" ca="1" si="64"/>
        <v>131134983.88034914</v>
      </c>
      <c r="I168" s="8">
        <f t="shared" ca="1" si="65"/>
        <v>785927359.03065264</v>
      </c>
      <c r="J168" s="8">
        <f t="shared" ca="1" si="66"/>
        <v>1339953.6317170907</v>
      </c>
      <c r="K168" s="12">
        <f t="shared" ca="1" si="67"/>
        <v>1.0172823560677469</v>
      </c>
      <c r="L168" s="48"/>
      <c r="M168" s="38">
        <f ca="1">IF(AND(I$2&gt;0,R161&lt;F161-0.02),0,IF(AND(N168&gt;=L$7,I$2&gt;0),0,IF(OR(AND(N168&gt;=C$1,N168&lt;D$1),N168&gt;=E$1),0,1)))</f>
        <v>1</v>
      </c>
      <c r="N168" s="193">
        <f t="shared" si="68"/>
        <v>44075</v>
      </c>
      <c r="O168" s="11">
        <f t="shared" ca="1" si="56"/>
        <v>0.10479031453742035</v>
      </c>
      <c r="P168" s="11" t="str">
        <f t="shared" si="57"/>
        <v/>
      </c>
      <c r="Q168" s="11">
        <f t="shared" ca="1" si="69"/>
        <v>0</v>
      </c>
      <c r="R168" s="32">
        <f t="shared" ca="1" si="70"/>
        <v>0.69762120221431845</v>
      </c>
      <c r="S168" s="32">
        <v>4.9885548474593261E-4</v>
      </c>
      <c r="T168" s="32">
        <f t="shared" ca="1" si="58"/>
        <v>1.7484664517379886E-2</v>
      </c>
      <c r="U168" s="32">
        <f t="shared" si="59"/>
        <v>0.14084507042253522</v>
      </c>
      <c r="V168" s="32">
        <f t="shared" ca="1" si="71"/>
        <v>0</v>
      </c>
      <c r="W168" s="8">
        <f t="shared" ca="1" si="60"/>
        <v>9161165.598290043</v>
      </c>
      <c r="X168" s="8">
        <f t="shared" ca="1" si="74"/>
        <v>663953540.74859369</v>
      </c>
      <c r="Y168" s="22">
        <f t="shared" ca="1" si="61"/>
        <v>0.89520968546257962</v>
      </c>
      <c r="Z168" s="8">
        <f t="shared" ca="1" si="72"/>
        <v>131134983.88034914</v>
      </c>
      <c r="AA168" s="12">
        <f t="shared" ca="1" si="73"/>
        <v>1.1347541797997878</v>
      </c>
      <c r="AB168" s="158">
        <f t="shared" si="75"/>
        <v>664000</v>
      </c>
      <c r="AC168" s="160">
        <f t="shared" si="76"/>
        <v>2.5080000000000199E-2</v>
      </c>
      <c r="AD168" s="162">
        <f t="shared" ca="1" si="77"/>
        <v>1.0180007975384893</v>
      </c>
      <c r="AE168" s="162">
        <f t="shared" ca="1" si="78"/>
        <v>1.0172823560677469</v>
      </c>
      <c r="AF168" s="85">
        <v>5.7265945720202157E-4</v>
      </c>
      <c r="AG168" s="85">
        <v>1.1429618430476973E-2</v>
      </c>
      <c r="AH168" s="85">
        <v>6.3488673534158491E-4</v>
      </c>
    </row>
    <row r="169" spans="1:34">
      <c r="A169" s="7">
        <f t="shared" si="62"/>
        <v>44076</v>
      </c>
      <c r="B169" s="8">
        <f t="shared" ca="1" si="63"/>
        <v>112036059.67599444</v>
      </c>
      <c r="C169" s="144">
        <f t="shared" si="54"/>
        <v>0</v>
      </c>
      <c r="D169" s="136"/>
      <c r="E169" s="136"/>
      <c r="F169" s="78">
        <f ca="1">IF(AD168&gt;1,S$2,T$2)</f>
        <v>0.22</v>
      </c>
      <c r="G169" s="29">
        <f t="shared" ca="1" si="55"/>
        <v>18521476.471967153</v>
      </c>
      <c r="H169" s="8">
        <f t="shared" ca="1" si="64"/>
        <v>131502482.95096679</v>
      </c>
      <c r="I169" s="8">
        <f t="shared" ca="1" si="65"/>
        <v>795456023.69956028</v>
      </c>
      <c r="J169" s="8">
        <f t="shared" ca="1" si="66"/>
        <v>1342065.4463250262</v>
      </c>
      <c r="K169" s="12">
        <f t="shared" ca="1" si="67"/>
        <v>1.0158429323759155</v>
      </c>
      <c r="L169" s="48"/>
      <c r="M169" s="38">
        <f ca="1">IF(AND(I$2&gt;0,R162&lt;F162-0.04),0,IF(AND(N169&gt;=L$8,I$2&gt;0),0,IF(OR(AND(N169&gt;=C$1,N169&lt;D$1),N169&gt;=E$1),0,1)))</f>
        <v>1</v>
      </c>
      <c r="N169" s="193">
        <f t="shared" si="68"/>
        <v>44076</v>
      </c>
      <c r="O169" s="11">
        <f t="shared" ca="1" si="56"/>
        <v>0.10606080315994137</v>
      </c>
      <c r="P169" s="11" t="str">
        <f t="shared" si="57"/>
        <v/>
      </c>
      <c r="Q169" s="11">
        <f t="shared" ca="1" si="69"/>
        <v>0</v>
      </c>
      <c r="R169" s="32">
        <f t="shared" ca="1" si="70"/>
        <v>0.69768870018463292</v>
      </c>
      <c r="S169" s="32">
        <v>4.9884326015694146E-4</v>
      </c>
      <c r="T169" s="32">
        <f t="shared" ca="1" si="58"/>
        <v>1.7533664393462239E-2</v>
      </c>
      <c r="U169" s="32">
        <f t="shared" si="59"/>
        <v>0.14084507042253522</v>
      </c>
      <c r="V169" s="32">
        <f t="shared" ca="1" si="71"/>
        <v>0</v>
      </c>
      <c r="W169" s="8">
        <f t="shared" ca="1" si="60"/>
        <v>9198149.4417974185</v>
      </c>
      <c r="X169" s="8">
        <f t="shared" ca="1" si="74"/>
        <v>673151690.19039106</v>
      </c>
      <c r="Y169" s="22">
        <f t="shared" ca="1" si="61"/>
        <v>0.89393919684005863</v>
      </c>
      <c r="Z169" s="8">
        <f t="shared" ca="1" si="72"/>
        <v>131502482.95096679</v>
      </c>
      <c r="AA169" s="12">
        <f t="shared" ca="1" si="73"/>
        <v>1.1347541797997878</v>
      </c>
      <c r="AB169" s="158">
        <f t="shared" si="75"/>
        <v>665000</v>
      </c>
      <c r="AC169" s="160">
        <f t="shared" si="76"/>
        <v>2.5050000000000201E-2</v>
      </c>
      <c r="AD169" s="162">
        <f t="shared" ca="1" si="77"/>
        <v>1.0165626442218312</v>
      </c>
      <c r="AE169" s="162">
        <f t="shared" ca="1" si="78"/>
        <v>1.0158429323759155</v>
      </c>
      <c r="AF169" s="85">
        <v>5.7388132322957813E-4</v>
      </c>
      <c r="AG169" s="85">
        <v>1.1417447007913384E-2</v>
      </c>
      <c r="AH169" s="85">
        <v>6.3429206796152438E-4</v>
      </c>
    </row>
    <row r="170" spans="1:34">
      <c r="A170" s="7">
        <f t="shared" si="62"/>
        <v>44077</v>
      </c>
      <c r="B170" s="8">
        <f t="shared" ca="1" si="63"/>
        <v>113379981.88822407</v>
      </c>
      <c r="C170" s="144">
        <f t="shared" si="54"/>
        <v>0</v>
      </c>
      <c r="D170" s="136"/>
      <c r="E170" s="136"/>
      <c r="F170" s="78">
        <f ca="1">IF(AD169&gt;1,0,IF(AE169&gt;=1,U$2,T$2))</f>
        <v>0</v>
      </c>
      <c r="G170" s="29">
        <f t="shared" ca="1" si="55"/>
        <v>18569884.678309809</v>
      </c>
      <c r="H170" s="8">
        <f t="shared" ca="1" si="64"/>
        <v>131846181.21599965</v>
      </c>
      <c r="I170" s="8">
        <f t="shared" ca="1" si="65"/>
        <v>804997871.40639055</v>
      </c>
      <c r="J170" s="8">
        <f t="shared" ca="1" si="66"/>
        <v>1343922.2122296172</v>
      </c>
      <c r="K170" s="12">
        <f t="shared" ca="1" si="67"/>
        <v>1.0144012401011218</v>
      </c>
      <c r="L170" s="48"/>
      <c r="M170" s="38">
        <f ca="1">IF(AND(I$2&gt;0,R163&lt;F163-0.06),0,IF(AND(N170&gt;=L$9,I$2&gt;0),0,IF(OR(AND(N170&gt;=C$1,N170&lt;D$1),N170&gt;=E$1),0,1)))</f>
        <v>1</v>
      </c>
      <c r="N170" s="193">
        <f t="shared" si="68"/>
        <v>44077</v>
      </c>
      <c r="O170" s="11">
        <f t="shared" ca="1" si="56"/>
        <v>0.10733304952085207</v>
      </c>
      <c r="P170" s="11" t="str">
        <f t="shared" si="57"/>
        <v/>
      </c>
      <c r="Q170" s="11">
        <f t="shared" ca="1" si="69"/>
        <v>0</v>
      </c>
      <c r="R170" s="32">
        <f t="shared" ca="1" si="70"/>
        <v>0.69762539737434714</v>
      </c>
      <c r="S170" s="32">
        <v>4.9883128939680777E-4</v>
      </c>
      <c r="T170" s="32">
        <f t="shared" ca="1" si="58"/>
        <v>1.7579490828799952E-2</v>
      </c>
      <c r="U170" s="32">
        <f t="shared" si="59"/>
        <v>0.14084507042253522</v>
      </c>
      <c r="V170" s="32">
        <f t="shared" ca="1" si="71"/>
        <v>0</v>
      </c>
      <c r="W170" s="8">
        <f t="shared" ca="1" si="60"/>
        <v>9233574.7800737079</v>
      </c>
      <c r="X170" s="8">
        <f t="shared" ca="1" si="74"/>
        <v>682385264.97046483</v>
      </c>
      <c r="Y170" s="22">
        <f t="shared" ca="1" si="61"/>
        <v>0.8926669504791479</v>
      </c>
      <c r="Z170" s="8">
        <f t="shared" ca="1" si="72"/>
        <v>131846181.21599965</v>
      </c>
      <c r="AA170" s="12">
        <f t="shared" ca="1" si="73"/>
        <v>1.1347541797997878</v>
      </c>
      <c r="AB170" s="158">
        <f t="shared" si="75"/>
        <v>666000</v>
      </c>
      <c r="AC170" s="160">
        <f t="shared" si="76"/>
        <v>2.5020000000000202E-2</v>
      </c>
      <c r="AD170" s="162">
        <f t="shared" ca="1" si="77"/>
        <v>1.0151220862385186</v>
      </c>
      <c r="AE170" s="162">
        <f t="shared" ca="1" si="78"/>
        <v>1.0144012401011218</v>
      </c>
      <c r="AF170" s="85">
        <v>5.7641915187372464E-4</v>
      </c>
      <c r="AG170" s="85">
        <v>1.140545560388722E-2</v>
      </c>
      <c r="AH170" s="85">
        <v>6.3376803165606237E-4</v>
      </c>
    </row>
    <row r="171" spans="1:34">
      <c r="A171" s="7">
        <f t="shared" si="62"/>
        <v>44078</v>
      </c>
      <c r="B171" s="8">
        <f t="shared" ca="1" si="63"/>
        <v>114725504.32009637</v>
      </c>
      <c r="C171" s="144">
        <f t="shared" si="54"/>
        <v>0</v>
      </c>
      <c r="D171" s="136"/>
      <c r="E171" s="136"/>
      <c r="F171" s="78">
        <f ca="1">IF(AD170&gt;1,S$2,T$2)</f>
        <v>0.22</v>
      </c>
      <c r="G171" s="29">
        <f t="shared" ca="1" si="55"/>
        <v>18614903.620030891</v>
      </c>
      <c r="H171" s="8">
        <f t="shared" ca="1" si="64"/>
        <v>132165815.70221931</v>
      </c>
      <c r="I171" s="8">
        <f t="shared" ca="1" si="65"/>
        <v>814551080.67268395</v>
      </c>
      <c r="J171" s="8">
        <f t="shared" ca="1" si="66"/>
        <v>1345522.4318723066</v>
      </c>
      <c r="K171" s="12">
        <f t="shared" ca="1" si="67"/>
        <v>1.0129575532253432</v>
      </c>
      <c r="L171" s="48"/>
      <c r="M171" s="39">
        <f ca="1">IF(AND(I$2&gt;0,R164&lt;F164-0.1),0,IF(AND(N171&gt;=L$10,I$2&gt;0),0,IF(OR(AND(N171&gt;=C$1,N171&lt;D$1),N171&gt;=E$1),0,1)))</f>
        <v>1</v>
      </c>
      <c r="N171" s="193">
        <f t="shared" si="68"/>
        <v>44078</v>
      </c>
      <c r="O171" s="11">
        <f t="shared" ca="1" si="56"/>
        <v>0.10860681075635786</v>
      </c>
      <c r="P171" s="11" t="str">
        <f t="shared" si="57"/>
        <v/>
      </c>
      <c r="Q171" s="11">
        <f t="shared" ca="1" si="69"/>
        <v>0</v>
      </c>
      <c r="R171" s="32">
        <f t="shared" ca="1" si="70"/>
        <v>0.69743094672350192</v>
      </c>
      <c r="S171" s="32">
        <v>4.9881953016298248E-4</v>
      </c>
      <c r="T171" s="32">
        <f t="shared" ca="1" si="58"/>
        <v>1.7622108760295907E-2</v>
      </c>
      <c r="U171" s="32">
        <f t="shared" si="59"/>
        <v>0.14084507042253522</v>
      </c>
      <c r="V171" s="32">
        <f t="shared" ca="1" si="71"/>
        <v>0</v>
      </c>
      <c r="W171" s="8">
        <f t="shared" ca="1" si="60"/>
        <v>9267415.4369278122</v>
      </c>
      <c r="X171" s="8">
        <f t="shared" ca="1" si="74"/>
        <v>691652680.40739262</v>
      </c>
      <c r="Y171" s="22">
        <f t="shared" ca="1" si="61"/>
        <v>0.89139318924364219</v>
      </c>
      <c r="Z171" s="8">
        <f t="shared" ca="1" si="72"/>
        <v>132165815.70221931</v>
      </c>
      <c r="AA171" s="12">
        <f t="shared" ca="1" si="73"/>
        <v>1.1347541797997878</v>
      </c>
      <c r="AB171" s="158">
        <f t="shared" si="75"/>
        <v>667000</v>
      </c>
      <c r="AC171" s="160">
        <f t="shared" si="76"/>
        <v>2.4990000000000203E-2</v>
      </c>
      <c r="AD171" s="162">
        <f t="shared" ca="1" si="77"/>
        <v>1.0136793966632325</v>
      </c>
      <c r="AE171" s="162">
        <f t="shared" ca="1" si="78"/>
        <v>1.0129575532253432</v>
      </c>
      <c r="AF171" s="85">
        <v>5.7775992045947856E-4</v>
      </c>
      <c r="AG171" s="85">
        <v>1.1393630655767123E-2</v>
      </c>
      <c r="AH171" s="85">
        <v>6.3330583060034243E-4</v>
      </c>
    </row>
    <row r="172" spans="1:34">
      <c r="A172" s="7">
        <f t="shared" si="62"/>
        <v>44079</v>
      </c>
      <c r="B172" s="8">
        <f t="shared" ca="1" si="63"/>
        <v>116072369.12184438</v>
      </c>
      <c r="C172" s="144">
        <f t="shared" si="54"/>
        <v>0</v>
      </c>
      <c r="D172" s="136"/>
      <c r="E172" s="136"/>
      <c r="F172" s="78">
        <f ca="1">IF(AD171&gt;1,0,IF(AE171&gt;=1,U$2,T$2))</f>
        <v>0</v>
      </c>
      <c r="G172" s="29">
        <f t="shared" ca="1" si="55"/>
        <v>18656498.641929906</v>
      </c>
      <c r="H172" s="8">
        <f t="shared" ca="1" si="64"/>
        <v>132461140.35770233</v>
      </c>
      <c r="I172" s="8">
        <f t="shared" ca="1" si="65"/>
        <v>824113820.76509476</v>
      </c>
      <c r="J172" s="8">
        <f t="shared" ca="1" si="66"/>
        <v>1346864.8017480052</v>
      </c>
      <c r="K172" s="12">
        <f t="shared" ca="1" si="67"/>
        <v>1.0115121473392863</v>
      </c>
      <c r="L172" s="48"/>
      <c r="M172" s="47">
        <f ca="1">IF(AND(I$2&gt;0,R165&lt;F165-0.12),0,IF(AND(N172&gt;=L$4,I$2&gt;0),0,IF(OR(AND(N172&gt;=C$1,N172&lt;D$1),N172&gt;=E$1),0,1)))</f>
        <v>1</v>
      </c>
      <c r="N172" s="193">
        <f t="shared" si="68"/>
        <v>44079</v>
      </c>
      <c r="O172" s="11">
        <f t="shared" ca="1" si="56"/>
        <v>0.10988184276867929</v>
      </c>
      <c r="P172" s="11" t="str">
        <f t="shared" si="57"/>
        <v/>
      </c>
      <c r="Q172" s="11">
        <f t="shared" ca="1" si="69"/>
        <v>0</v>
      </c>
      <c r="R172" s="32">
        <f t="shared" ca="1" si="70"/>
        <v>0.69710509895594952</v>
      </c>
      <c r="S172" s="32">
        <v>4.9880794724743553E-4</v>
      </c>
      <c r="T172" s="32">
        <f t="shared" ca="1" si="58"/>
        <v>1.7661485381026978E-2</v>
      </c>
      <c r="U172" s="32">
        <f t="shared" si="59"/>
        <v>0.14084507042253522</v>
      </c>
      <c r="V172" s="32">
        <f t="shared" ca="1" si="71"/>
        <v>0</v>
      </c>
      <c r="W172" s="8">
        <f t="shared" ca="1" si="60"/>
        <v>9299646.2409181092</v>
      </c>
      <c r="X172" s="8">
        <f t="shared" ca="1" si="74"/>
        <v>700952326.64831078</v>
      </c>
      <c r="Y172" s="22">
        <f t="shared" ca="1" si="61"/>
        <v>0.89011815723132071</v>
      </c>
      <c r="Z172" s="8">
        <f t="shared" ca="1" si="72"/>
        <v>132461140.35770233</v>
      </c>
      <c r="AA172" s="12">
        <f t="shared" ca="1" si="73"/>
        <v>1.1347541797997878</v>
      </c>
      <c r="AB172" s="158">
        <f t="shared" si="75"/>
        <v>668000</v>
      </c>
      <c r="AC172" s="160">
        <f t="shared" si="76"/>
        <v>2.4960000000000204E-2</v>
      </c>
      <c r="AD172" s="162">
        <f t="shared" ca="1" si="77"/>
        <v>1.0122348502823146</v>
      </c>
      <c r="AE172" s="162">
        <f t="shared" ca="1" si="78"/>
        <v>1.0115121473392863</v>
      </c>
      <c r="AF172" s="85">
        <v>5.778645245619878E-4</v>
      </c>
      <c r="AG172" s="85">
        <v>1.1381959905492633E-2</v>
      </c>
      <c r="AH172" s="85">
        <v>6.3289776387031932E-4</v>
      </c>
    </row>
    <row r="173" spans="1:34">
      <c r="A173" s="7">
        <f t="shared" si="62"/>
        <v>44080</v>
      </c>
      <c r="B173" s="8">
        <f t="shared" ca="1" si="63"/>
        <v>117420317.33635373</v>
      </c>
      <c r="C173" s="144">
        <f t="shared" si="54"/>
        <v>0</v>
      </c>
      <c r="D173" s="136"/>
      <c r="E173" s="136"/>
      <c r="F173" s="78">
        <f ca="1">IF(AD172&gt;1,0,IF(AE172&gt;=1,U$2,T$2))</f>
        <v>0</v>
      </c>
      <c r="G173" s="29">
        <f t="shared" ca="1" si="55"/>
        <v>18694637.526732489</v>
      </c>
      <c r="H173" s="8">
        <f t="shared" ca="1" si="64"/>
        <v>132731926.43980066</v>
      </c>
      <c r="I173" s="8">
        <f t="shared" ca="1" si="65"/>
        <v>833684253.08811116</v>
      </c>
      <c r="J173" s="8">
        <f t="shared" ca="1" si="66"/>
        <v>1347948.214509357</v>
      </c>
      <c r="K173" s="12">
        <f t="shared" ca="1" si="67"/>
        <v>1.0100652994339259</v>
      </c>
      <c r="L173" s="48"/>
      <c r="M173" s="46">
        <f ca="1">IF(AND(I$2&gt;0,R166&lt;F166-0.12),0,IF(AND(N173&gt;=L$5,I$2&gt;0),0,IF(OR(AND(N173&gt;=C$1,N173&lt;D$1),N173&gt;=E$1),0,1)))</f>
        <v>1</v>
      </c>
      <c r="N173" s="193">
        <f t="shared" si="68"/>
        <v>44080</v>
      </c>
      <c r="O173" s="11">
        <f t="shared" ca="1" si="56"/>
        <v>0.11115790041174815</v>
      </c>
      <c r="P173" s="11" t="str">
        <f t="shared" si="57"/>
        <v/>
      </c>
      <c r="Q173" s="11">
        <f t="shared" ca="1" si="69"/>
        <v>0</v>
      </c>
      <c r="R173" s="32">
        <f t="shared" ca="1" si="70"/>
        <v>0.69664770335044057</v>
      </c>
      <c r="S173" s="32">
        <v>4.9879651134708775E-4</v>
      </c>
      <c r="T173" s="32">
        <f t="shared" ca="1" si="58"/>
        <v>1.7697590191973422E-2</v>
      </c>
      <c r="U173" s="32">
        <f t="shared" si="59"/>
        <v>0.14084507042253522</v>
      </c>
      <c r="V173" s="32">
        <f t="shared" ca="1" si="71"/>
        <v>0</v>
      </c>
      <c r="W173" s="8">
        <f t="shared" ca="1" si="60"/>
        <v>9330243.065188732</v>
      </c>
      <c r="X173" s="8">
        <f t="shared" ca="1" si="74"/>
        <v>710282569.71349955</v>
      </c>
      <c r="Y173" s="22">
        <f t="shared" ca="1" si="61"/>
        <v>0.88884209958825189</v>
      </c>
      <c r="Z173" s="8">
        <f t="shared" ca="1" si="72"/>
        <v>132731926.43980066</v>
      </c>
      <c r="AA173" s="12">
        <f t="shared" ca="1" si="73"/>
        <v>1.1347541797997878</v>
      </c>
      <c r="AB173" s="158">
        <f t="shared" si="75"/>
        <v>669000</v>
      </c>
      <c r="AC173" s="160">
        <f t="shared" si="76"/>
        <v>2.4930000000000205E-2</v>
      </c>
      <c r="AD173" s="162">
        <f t="shared" ca="1" si="77"/>
        <v>1.010788723386606</v>
      </c>
      <c r="AE173" s="162">
        <f t="shared" ca="1" si="78"/>
        <v>1.0100652994339259</v>
      </c>
      <c r="AF173" s="85">
        <v>5.7671373146517984E-4</v>
      </c>
      <c r="AG173" s="85">
        <v>1.1370432273300035E-2</v>
      </c>
      <c r="AH173" s="85">
        <v>6.3253708922220337E-4</v>
      </c>
    </row>
    <row r="174" spans="1:34">
      <c r="A174" s="7">
        <f t="shared" si="62"/>
        <v>44081</v>
      </c>
      <c r="B174" s="8">
        <f t="shared" ca="1" si="63"/>
        <v>118769089.09715715</v>
      </c>
      <c r="C174" s="144">
        <f t="shared" si="54"/>
        <v>0</v>
      </c>
      <c r="D174" s="136"/>
      <c r="E174" s="136"/>
      <c r="F174" s="78">
        <f ca="1">IF(AD173&gt;1,S$2,T$2)</f>
        <v>0.22</v>
      </c>
      <c r="G174" s="29">
        <f t="shared" ca="1" si="55"/>
        <v>18729290.545960024</v>
      </c>
      <c r="H174" s="8">
        <f t="shared" ca="1" si="64"/>
        <v>132977962.87631616</v>
      </c>
      <c r="I174" s="8">
        <f t="shared" ca="1" si="65"/>
        <v>843260532.58981538</v>
      </c>
      <c r="J174" s="8">
        <f t="shared" ca="1" si="66"/>
        <v>1348771.7608034115</v>
      </c>
      <c r="K174" s="12">
        <f t="shared" ca="1" si="67"/>
        <v>1.0086172876897881</v>
      </c>
      <c r="L174" s="48"/>
      <c r="M174" s="38">
        <f ca="1">IF(AND(I$2&gt;0,R167&lt;F167),0,IF(AND(N174&gt;=L$6,I$2&gt;0),0,IF(OR(AND(N174&gt;=C$1,N174&lt;D$1),N174&gt;=E$1),0,1)))</f>
        <v>1</v>
      </c>
      <c r="N174" s="193">
        <f t="shared" si="68"/>
        <v>44081</v>
      </c>
      <c r="O174" s="11">
        <f t="shared" ca="1" si="56"/>
        <v>0.11243473767864205</v>
      </c>
      <c r="P174" s="11" t="str">
        <f t="shared" si="57"/>
        <v/>
      </c>
      <c r="Q174" s="11">
        <f t="shared" ca="1" si="69"/>
        <v>0</v>
      </c>
      <c r="R174" s="32">
        <f t="shared" ca="1" si="70"/>
        <v>0.69605870834986339</v>
      </c>
      <c r="S174" s="32">
        <v>4.9878519807364404E-4</v>
      </c>
      <c r="T174" s="32">
        <f t="shared" ca="1" si="58"/>
        <v>1.7730395050175488E-2</v>
      </c>
      <c r="U174" s="32">
        <f t="shared" si="59"/>
        <v>0.14084507042253522</v>
      </c>
      <c r="V174" s="32">
        <f t="shared" ca="1" si="71"/>
        <v>0</v>
      </c>
      <c r="W174" s="8">
        <f t="shared" ca="1" si="60"/>
        <v>9359182.8631280549</v>
      </c>
      <c r="X174" s="8">
        <f t="shared" ca="1" si="74"/>
        <v>719641752.57662761</v>
      </c>
      <c r="Y174" s="22">
        <f t="shared" ca="1" si="61"/>
        <v>0.88756526232135791</v>
      </c>
      <c r="Z174" s="8">
        <f t="shared" ca="1" si="72"/>
        <v>132977962.87631616</v>
      </c>
      <c r="AA174" s="12">
        <f t="shared" ca="1" si="73"/>
        <v>1.1347541797997878</v>
      </c>
      <c r="AB174" s="158">
        <f t="shared" si="75"/>
        <v>670000</v>
      </c>
      <c r="AC174" s="160">
        <f t="shared" si="76"/>
        <v>2.4900000000000207E-2</v>
      </c>
      <c r="AD174" s="162">
        <f t="shared" ca="1" si="77"/>
        <v>1.0093412935618571</v>
      </c>
      <c r="AE174" s="162">
        <f t="shared" ca="1" si="78"/>
        <v>1.0086172876897881</v>
      </c>
      <c r="AF174" s="85">
        <v>5.7681605216507734E-4</v>
      </c>
      <c r="AG174" s="85">
        <v>1.1359037743511543E-2</v>
      </c>
      <c r="AH174" s="85">
        <v>6.3221790380977921E-4</v>
      </c>
    </row>
    <row r="175" spans="1:34">
      <c r="A175" s="7">
        <f t="shared" si="62"/>
        <v>44082</v>
      </c>
      <c r="B175" s="8">
        <f t="shared" ca="1" si="63"/>
        <v>120118423.82793002</v>
      </c>
      <c r="C175" s="144">
        <f t="shared" si="54"/>
        <v>0</v>
      </c>
      <c r="D175" s="136"/>
      <c r="E175" s="136"/>
      <c r="F175" s="78">
        <f ca="1">IF(AD174&gt;1,0,IF(AE174&gt;=1,U$2,T$2))</f>
        <v>0</v>
      </c>
      <c r="G175" s="29">
        <f t="shared" ca="1" si="55"/>
        <v>18760430.507278241</v>
      </c>
      <c r="H175" s="8">
        <f t="shared" ca="1" si="64"/>
        <v>133199056.6016755</v>
      </c>
      <c r="I175" s="8">
        <f t="shared" ca="1" si="65"/>
        <v>852840809.17830276</v>
      </c>
      <c r="J175" s="8">
        <f t="shared" ca="1" si="66"/>
        <v>1349334.7307728708</v>
      </c>
      <c r="K175" s="12">
        <f t="shared" ca="1" si="67"/>
        <v>1.0071683912642559</v>
      </c>
      <c r="L175" s="48"/>
      <c r="M175" s="38">
        <f ca="1">IF(AND(I$2&gt;0,R168&lt;F168-0.02),0,IF(AND(N175&gt;=L$7,I$2&gt;0),0,IF(OR(AND(N175&gt;=C$1,N175&lt;D$1),N175&gt;=E$1),0,1)))</f>
        <v>1</v>
      </c>
      <c r="N175" s="193">
        <f t="shared" si="68"/>
        <v>44082</v>
      </c>
      <c r="O175" s="11">
        <f t="shared" ca="1" si="56"/>
        <v>0.11371210789044037</v>
      </c>
      <c r="P175" s="11" t="str">
        <f t="shared" si="57"/>
        <v/>
      </c>
      <c r="Q175" s="11">
        <f t="shared" ca="1" si="69"/>
        <v>0</v>
      </c>
      <c r="R175" s="32">
        <f t="shared" ca="1" si="70"/>
        <v>0.69533816202088483</v>
      </c>
      <c r="S175" s="32">
        <v>4.9877398712941932E-4</v>
      </c>
      <c r="T175" s="32">
        <f t="shared" ca="1" si="58"/>
        <v>1.7759874213556733E-2</v>
      </c>
      <c r="U175" s="32">
        <f t="shared" si="59"/>
        <v>0.14084507042253522</v>
      </c>
      <c r="V175" s="32">
        <f t="shared" ca="1" si="71"/>
        <v>0</v>
      </c>
      <c r="W175" s="8">
        <f t="shared" ca="1" si="60"/>
        <v>9386443.7089251839</v>
      </c>
      <c r="X175" s="8">
        <f t="shared" ca="1" si="74"/>
        <v>729028196.28555274</v>
      </c>
      <c r="Y175" s="22">
        <f t="shared" ca="1" si="61"/>
        <v>0.88628789210955961</v>
      </c>
      <c r="Z175" s="8">
        <f t="shared" ca="1" si="72"/>
        <v>133199056.6016755</v>
      </c>
      <c r="AA175" s="12">
        <f t="shared" ca="1" si="73"/>
        <v>1.1347541797997878</v>
      </c>
      <c r="AB175" s="158">
        <f t="shared" si="75"/>
        <v>671000</v>
      </c>
      <c r="AC175" s="160">
        <f t="shared" si="76"/>
        <v>2.4870000000000208E-2</v>
      </c>
      <c r="AD175" s="162">
        <f t="shared" ca="1" si="77"/>
        <v>1.0078928394770221</v>
      </c>
      <c r="AE175" s="162">
        <f t="shared" ca="1" si="78"/>
        <v>1.0071683912642559</v>
      </c>
      <c r="AF175" s="85">
        <v>5.7821014697338941E-4</v>
      </c>
      <c r="AG175" s="85">
        <v>1.1347767261253831E-2</v>
      </c>
      <c r="AH175" s="85">
        <v>6.3193503973498887E-4</v>
      </c>
    </row>
    <row r="176" spans="1:34">
      <c r="A176" s="7">
        <f t="shared" si="62"/>
        <v>44083</v>
      </c>
      <c r="B176" s="8">
        <f t="shared" ca="1" si="63"/>
        <v>121468060.44317575</v>
      </c>
      <c r="C176" s="144">
        <f t="shared" si="54"/>
        <v>0</v>
      </c>
      <c r="D176" s="136"/>
      <c r="E176" s="136"/>
      <c r="F176" s="78">
        <f ca="1">IF(AD175&gt;1,S$2,T$2)</f>
        <v>0.22</v>
      </c>
      <c r="G176" s="29">
        <f t="shared" ca="1" si="55"/>
        <v>18788032.797323246</v>
      </c>
      <c r="H176" s="8">
        <f t="shared" ca="1" si="64"/>
        <v>133395032.86099502</v>
      </c>
      <c r="I176" s="8">
        <f t="shared" ca="1" si="65"/>
        <v>862423229.14654744</v>
      </c>
      <c r="J176" s="8">
        <f t="shared" ca="1" si="66"/>
        <v>1349636.6152457353</v>
      </c>
      <c r="K176" s="12">
        <f t="shared" ca="1" si="67"/>
        <v>1.005718890077266</v>
      </c>
      <c r="L176" s="48"/>
      <c r="M176" s="38">
        <f ca="1">IF(AND(I$2&gt;0,R169&lt;F169-0.04),0,IF(AND(N176&gt;=L$8,I$2&gt;0),0,IF(OR(AND(N176&gt;=C$1,N176&lt;D$1),N176&gt;=E$1),0,1)))</f>
        <v>1</v>
      </c>
      <c r="N176" s="193">
        <f t="shared" si="68"/>
        <v>44083</v>
      </c>
      <c r="O176" s="11">
        <f t="shared" ca="1" si="56"/>
        <v>0.11498976388620633</v>
      </c>
      <c r="P176" s="11" t="str">
        <f t="shared" si="57"/>
        <v/>
      </c>
      <c r="Q176" s="11">
        <f t="shared" ca="1" si="69"/>
        <v>0</v>
      </c>
      <c r="R176" s="32">
        <f t="shared" ca="1" si="70"/>
        <v>0.69448621232963303</v>
      </c>
      <c r="S176" s="32">
        <v>4.9876286162134494E-4</v>
      </c>
      <c r="T176" s="32">
        <f t="shared" ca="1" si="58"/>
        <v>1.7786004381466002E-2</v>
      </c>
      <c r="U176" s="32">
        <f t="shared" si="59"/>
        <v>0.14084507042253522</v>
      </c>
      <c r="V176" s="32">
        <f t="shared" ca="1" si="71"/>
        <v>0</v>
      </c>
      <c r="W176" s="8">
        <f t="shared" ca="1" si="60"/>
        <v>9412004.8277108409</v>
      </c>
      <c r="X176" s="8">
        <f t="shared" ca="1" si="74"/>
        <v>738440201.11326361</v>
      </c>
      <c r="Y176" s="22">
        <f t="shared" ca="1" si="61"/>
        <v>0.8850102361137937</v>
      </c>
      <c r="Z176" s="8">
        <f t="shared" ca="1" si="72"/>
        <v>133395032.86099502</v>
      </c>
      <c r="AA176" s="12">
        <f t="shared" ca="1" si="73"/>
        <v>1.1347541797997878</v>
      </c>
      <c r="AB176" s="158">
        <f t="shared" si="75"/>
        <v>672000</v>
      </c>
      <c r="AC176" s="160">
        <f t="shared" si="76"/>
        <v>2.4840000000000209E-2</v>
      </c>
      <c r="AD176" s="162">
        <f t="shared" ca="1" si="77"/>
        <v>1.0064436406707609</v>
      </c>
      <c r="AE176" s="162">
        <f t="shared" ca="1" si="78"/>
        <v>1.005718890077266</v>
      </c>
      <c r="AF176" s="85">
        <v>5.7964390323718851E-4</v>
      </c>
      <c r="AG176" s="85">
        <v>1.1336612639076636E-2</v>
      </c>
      <c r="AH176" s="85">
        <v>6.3168397258844117E-4</v>
      </c>
    </row>
    <row r="177" spans="1:34">
      <c r="A177" s="7">
        <f t="shared" si="62"/>
        <v>44084</v>
      </c>
      <c r="B177" s="8">
        <f t="shared" ca="1" si="63"/>
        <v>122817737.54972284</v>
      </c>
      <c r="C177" s="144">
        <f t="shared" si="54"/>
        <v>0</v>
      </c>
      <c r="D177" s="136"/>
      <c r="E177" s="136"/>
      <c r="F177" s="78">
        <f ca="1">IF(AD176&gt;1,0,IF(AE176&gt;=1,U$2,T$2))</f>
        <v>0</v>
      </c>
      <c r="G177" s="29">
        <f t="shared" ca="1" si="55"/>
        <v>18812075.421094157</v>
      </c>
      <c r="H177" s="8">
        <f t="shared" ca="1" si="64"/>
        <v>133565735.48976851</v>
      </c>
      <c r="I177" s="8">
        <f t="shared" ca="1" si="65"/>
        <v>872005936.60303175</v>
      </c>
      <c r="J177" s="8">
        <f t="shared" ca="1" si="66"/>
        <v>1349677.106547086</v>
      </c>
      <c r="K177" s="12">
        <f t="shared" ca="1" si="67"/>
        <v>1.0042690645957244</v>
      </c>
      <c r="L177" s="48"/>
      <c r="M177" s="38">
        <f ca="1">IF(AND(I$2&gt;0,R170&lt;F170-0.06),0,IF(AND(N177&gt;=L$9,I$2&gt;0),0,IF(OR(AND(N177&gt;=C$1,N177&lt;D$1),N177&gt;=E$1),0,1)))</f>
        <v>1</v>
      </c>
      <c r="N177" s="193">
        <f t="shared" si="68"/>
        <v>44084</v>
      </c>
      <c r="O177" s="11">
        <f t="shared" ca="1" si="56"/>
        <v>0.11626745821373757</v>
      </c>
      <c r="P177" s="11" t="str">
        <f t="shared" si="57"/>
        <v/>
      </c>
      <c r="Q177" s="11">
        <f t="shared" ca="1" si="69"/>
        <v>0</v>
      </c>
      <c r="R177" s="32">
        <f t="shared" ca="1" si="70"/>
        <v>0.69350310727689446</v>
      </c>
      <c r="S177" s="32">
        <v>4.9875180748999704E-4</v>
      </c>
      <c r="T177" s="32">
        <f t="shared" ca="1" si="58"/>
        <v>1.7808764731969132E-2</v>
      </c>
      <c r="U177" s="32">
        <f t="shared" si="59"/>
        <v>0.14084507042253522</v>
      </c>
      <c r="V177" s="32">
        <f t="shared" ca="1" si="71"/>
        <v>0</v>
      </c>
      <c r="W177" s="8">
        <f t="shared" ca="1" si="60"/>
        <v>9435846.6180268545</v>
      </c>
      <c r="X177" s="8">
        <f t="shared" ca="1" si="74"/>
        <v>747876047.73129046</v>
      </c>
      <c r="Y177" s="22">
        <f t="shared" ca="1" si="61"/>
        <v>0.88373254178626248</v>
      </c>
      <c r="Z177" s="8">
        <f t="shared" ca="1" si="72"/>
        <v>133565735.48976851</v>
      </c>
      <c r="AA177" s="12">
        <f t="shared" ca="1" si="73"/>
        <v>1.1347541797997878</v>
      </c>
      <c r="AB177" s="158">
        <f t="shared" si="75"/>
        <v>673000</v>
      </c>
      <c r="AC177" s="160">
        <f t="shared" si="76"/>
        <v>2.481000000000021E-2</v>
      </c>
      <c r="AD177" s="162">
        <f t="shared" ca="1" si="77"/>
        <v>1.0049939773364951</v>
      </c>
      <c r="AE177" s="162">
        <f t="shared" ca="1" si="78"/>
        <v>1.0042690645957244</v>
      </c>
      <c r="AF177" s="85">
        <v>5.8110456605597763E-4</v>
      </c>
      <c r="AG177" s="85">
        <v>1.132556647253735E-2</v>
      </c>
      <c r="AH177" s="85">
        <v>6.3146074136536626E-4</v>
      </c>
    </row>
    <row r="178" spans="1:34">
      <c r="A178" s="7">
        <f t="shared" si="62"/>
        <v>44085</v>
      </c>
      <c r="B178" s="8">
        <f t="shared" ca="1" si="63"/>
        <v>124167193.64874044</v>
      </c>
      <c r="C178" s="144">
        <f t="shared" si="54"/>
        <v>0</v>
      </c>
      <c r="D178" s="136"/>
      <c r="E178" s="136"/>
      <c r="F178" s="78">
        <f ca="1">IF(AD177&gt;1,S$2,T$2)</f>
        <v>0.22</v>
      </c>
      <c r="G178" s="29">
        <f t="shared" ca="1" si="55"/>
        <v>18832539.038699526</v>
      </c>
      <c r="H178" s="8">
        <f t="shared" ca="1" si="64"/>
        <v>133711027.17476663</v>
      </c>
      <c r="I178" s="8">
        <f t="shared" ca="1" si="65"/>
        <v>881587074.90605676</v>
      </c>
      <c r="J178" s="8">
        <f t="shared" ca="1" si="66"/>
        <v>1349456.0990176036</v>
      </c>
      <c r="K178" s="12">
        <f t="shared" ca="1" si="67"/>
        <v>1.002819195617052</v>
      </c>
      <c r="L178" s="48"/>
      <c r="M178" s="39">
        <f ca="1">IF(AND(I$2&gt;0,R171&lt;F171-0.1),0,IF(AND(N178&gt;=L$10,I$2&gt;0),0,IF(OR(AND(N178&gt;=C$1,N178&lt;D$1),N178&gt;=E$1),0,1)))</f>
        <v>1</v>
      </c>
      <c r="N178" s="193">
        <f t="shared" si="68"/>
        <v>44085</v>
      </c>
      <c r="O178" s="11">
        <f t="shared" ca="1" si="56"/>
        <v>0.11754494332080757</v>
      </c>
      <c r="P178" s="11" t="str">
        <f t="shared" si="57"/>
        <v/>
      </c>
      <c r="Q178" s="11">
        <f t="shared" ca="1" si="69"/>
        <v>0</v>
      </c>
      <c r="R178" s="32">
        <f t="shared" ca="1" si="70"/>
        <v>0.69238919492430007</v>
      </c>
      <c r="S178" s="32">
        <v>4.9874081303436597E-4</v>
      </c>
      <c r="T178" s="32">
        <f t="shared" ca="1" si="58"/>
        <v>1.782813695663555E-2</v>
      </c>
      <c r="U178" s="32">
        <f t="shared" si="59"/>
        <v>0.14084507042253522</v>
      </c>
      <c r="V178" s="32">
        <f t="shared" ca="1" si="71"/>
        <v>0</v>
      </c>
      <c r="W178" s="8">
        <f t="shared" ca="1" si="60"/>
        <v>9457950.671056103</v>
      </c>
      <c r="X178" s="8">
        <f t="shared" ca="1" si="74"/>
        <v>757333998.40234661</v>
      </c>
      <c r="Y178" s="22">
        <f t="shared" ca="1" si="61"/>
        <v>0.88245505667919244</v>
      </c>
      <c r="Z178" s="8">
        <f t="shared" ca="1" si="72"/>
        <v>133711027.17476663</v>
      </c>
      <c r="AA178" s="12">
        <f t="shared" ca="1" si="73"/>
        <v>1.1347541797997878</v>
      </c>
      <c r="AB178" s="158">
        <f t="shared" si="75"/>
        <v>674000</v>
      </c>
      <c r="AC178" s="160">
        <f t="shared" si="76"/>
        <v>2.4780000000000212E-2</v>
      </c>
      <c r="AD178" s="162">
        <f t="shared" ca="1" si="77"/>
        <v>1.0035441301063881</v>
      </c>
      <c r="AE178" s="162">
        <f t="shared" ca="1" si="78"/>
        <v>1.002819195617052</v>
      </c>
      <c r="AF178" s="85">
        <v>5.8129550794968298E-4</v>
      </c>
      <c r="AG178" s="85">
        <v>1.1314622063904151E-2</v>
      </c>
      <c r="AH178" s="85">
        <v>6.3126187834301414E-4</v>
      </c>
    </row>
    <row r="179" spans="1:34">
      <c r="A179" s="7">
        <f t="shared" si="62"/>
        <v>44086</v>
      </c>
      <c r="B179" s="8">
        <f t="shared" ca="1" si="63"/>
        <v>125516167.33804154</v>
      </c>
      <c r="C179" s="144">
        <f t="shared" si="54"/>
        <v>0</v>
      </c>
      <c r="D179" s="136"/>
      <c r="E179" s="136"/>
      <c r="F179" s="78">
        <f ca="1">IF(AD178&gt;1,0,IF(AE178&gt;=1,U$2,T$2))</f>
        <v>0</v>
      </c>
      <c r="G179" s="29">
        <f t="shared" ca="1" si="55"/>
        <v>18849406.999682862</v>
      </c>
      <c r="H179" s="8">
        <f t="shared" ca="1" si="64"/>
        <v>133830789.69774832</v>
      </c>
      <c r="I179" s="8">
        <f t="shared" ca="1" si="65"/>
        <v>891164788.10009456</v>
      </c>
      <c r="J179" s="8">
        <f t="shared" ca="1" si="66"/>
        <v>1348973.6893010992</v>
      </c>
      <c r="K179" s="12">
        <f t="shared" ca="1" si="67"/>
        <v>1.0013695640521723</v>
      </c>
      <c r="L179" s="48"/>
      <c r="M179" s="47">
        <f ca="1">IF(AND(I$2&gt;0,R172&lt;F172-0.12),0,IF(AND(N179&gt;=L$4,I$2&gt;0),0,IF(OR(AND(N179&gt;=C$1,N179&lt;D$1),N179&gt;=E$1),0,1)))</f>
        <v>1</v>
      </c>
      <c r="N179" s="193">
        <f t="shared" si="68"/>
        <v>44086</v>
      </c>
      <c r="O179" s="11">
        <f t="shared" ca="1" si="56"/>
        <v>0.11882197174667927</v>
      </c>
      <c r="P179" s="11" t="str">
        <f t="shared" si="57"/>
        <v/>
      </c>
      <c r="Q179" s="11">
        <f t="shared" ca="1" si="69"/>
        <v>0</v>
      </c>
      <c r="R179" s="32">
        <f t="shared" ca="1" si="70"/>
        <v>0.69114492332171085</v>
      </c>
      <c r="S179" s="32">
        <v>4.9872986851631545E-4</v>
      </c>
      <c r="T179" s="32">
        <f t="shared" ca="1" si="58"/>
        <v>1.7844105293033111E-2</v>
      </c>
      <c r="U179" s="32">
        <f t="shared" si="59"/>
        <v>0.14084507042253522</v>
      </c>
      <c r="V179" s="32">
        <f t="shared" ca="1" si="71"/>
        <v>0</v>
      </c>
      <c r="W179" s="8">
        <f t="shared" ca="1" si="60"/>
        <v>9478299.7941307388</v>
      </c>
      <c r="X179" s="8">
        <f t="shared" ca="1" si="74"/>
        <v>766812298.19647729</v>
      </c>
      <c r="Y179" s="22">
        <f t="shared" ca="1" si="61"/>
        <v>0.8811780282533207</v>
      </c>
      <c r="Z179" s="8">
        <f t="shared" ca="1" si="72"/>
        <v>133830789.69774832</v>
      </c>
      <c r="AA179" s="12">
        <f t="shared" ca="1" si="73"/>
        <v>1.1347541797997878</v>
      </c>
      <c r="AB179" s="158">
        <f t="shared" si="75"/>
        <v>675000</v>
      </c>
      <c r="AC179" s="160">
        <f t="shared" si="76"/>
        <v>2.4750000000000213E-2</v>
      </c>
      <c r="AD179" s="162">
        <f t="shared" ca="1" si="77"/>
        <v>1.0020943798346122</v>
      </c>
      <c r="AE179" s="162">
        <f t="shared" ca="1" si="78"/>
        <v>1.0013695640521723</v>
      </c>
      <c r="AF179" s="85">
        <v>5.8018161612278434E-4</v>
      </c>
      <c r="AG179" s="85">
        <v>1.1303773353208844E-2</v>
      </c>
      <c r="AH179" s="85">
        <v>6.3108434768111661E-4</v>
      </c>
    </row>
    <row r="180" spans="1:34">
      <c r="A180" s="7">
        <f t="shared" si="62"/>
        <v>44087</v>
      </c>
      <c r="B180" s="8">
        <f t="shared" ca="1" si="63"/>
        <v>126864397.51446401</v>
      </c>
      <c r="C180" s="144">
        <f t="shared" si="54"/>
        <v>0</v>
      </c>
      <c r="D180" s="136"/>
      <c r="E180" s="136"/>
      <c r="F180" s="78">
        <f ca="1">IF(AD179&gt;1,0,IF(AE179&gt;=1,U$2,T$2))</f>
        <v>0</v>
      </c>
      <c r="G180" s="29">
        <f t="shared" ca="1" si="55"/>
        <v>18862665.374115072</v>
      </c>
      <c r="H180" s="8">
        <f t="shared" ca="1" si="64"/>
        <v>133924924.15621701</v>
      </c>
      <c r="I180" s="8">
        <f t="shared" ca="1" si="65"/>
        <v>900737222.35269403</v>
      </c>
      <c r="J180" s="8">
        <f t="shared" ca="1" si="66"/>
        <v>1348230.1764224567</v>
      </c>
      <c r="K180" s="12">
        <f t="shared" ca="1" si="67"/>
        <v>0.99992045070819113</v>
      </c>
      <c r="L180" s="48"/>
      <c r="M180" s="46">
        <f ca="1">IF(AND(I$2&gt;0,R173&lt;F173-0.12),0,IF(AND(N180&gt;=L$5,I$2&gt;0),0,IF(OR(AND(N180&gt;=C$1,N180&lt;D$1),N180&gt;=E$1),0,1)))</f>
        <v>1</v>
      </c>
      <c r="N180" s="193">
        <f t="shared" si="68"/>
        <v>44087</v>
      </c>
      <c r="O180" s="11">
        <f t="shared" ca="1" si="56"/>
        <v>0.12009829631369254</v>
      </c>
      <c r="P180" s="11" t="str">
        <f t="shared" si="57"/>
        <v/>
      </c>
      <c r="Q180" s="11">
        <f t="shared" ca="1" si="69"/>
        <v>0</v>
      </c>
      <c r="R180" s="32">
        <f t="shared" ca="1" si="70"/>
        <v>0.6897708403078826</v>
      </c>
      <c r="S180" s="32">
        <v>4.9871896583136919E-4</v>
      </c>
      <c r="T180" s="32">
        <f t="shared" ca="1" si="58"/>
        <v>1.7856656554162267E-2</v>
      </c>
      <c r="U180" s="32">
        <f t="shared" si="59"/>
        <v>0.14084507042253522</v>
      </c>
      <c r="V180" s="32">
        <f t="shared" ca="1" si="71"/>
        <v>0</v>
      </c>
      <c r="W180" s="8">
        <f t="shared" ca="1" si="60"/>
        <v>9496878.0489840936</v>
      </c>
      <c r="X180" s="8">
        <f t="shared" ca="1" si="74"/>
        <v>776309176.24546134</v>
      </c>
      <c r="Y180" s="22">
        <f t="shared" ca="1" si="61"/>
        <v>0.87990170368630749</v>
      </c>
      <c r="Z180" s="8">
        <f t="shared" ca="1" si="72"/>
        <v>133924924.15621701</v>
      </c>
      <c r="AA180" s="12">
        <f t="shared" ca="1" si="73"/>
        <v>1.1347541797997878</v>
      </c>
      <c r="AB180" s="158">
        <f t="shared" si="75"/>
        <v>676000</v>
      </c>
      <c r="AC180" s="160">
        <f t="shared" si="76"/>
        <v>2.4720000000000214E-2</v>
      </c>
      <c r="AD180" s="162">
        <f t="shared" ca="1" si="77"/>
        <v>1.0006450073801818</v>
      </c>
      <c r="AE180" s="162">
        <f t="shared" ca="1" si="78"/>
        <v>0.99992045070819113</v>
      </c>
      <c r="AF180" s="85">
        <v>5.790348219195092E-4</v>
      </c>
      <c r="AG180" s="85">
        <v>1.1293014855952245E-2</v>
      </c>
      <c r="AH180" s="85">
        <v>6.3092549166086941E-4</v>
      </c>
    </row>
    <row r="181" spans="1:34">
      <c r="A181" s="7">
        <f t="shared" si="62"/>
        <v>44088</v>
      </c>
      <c r="B181" s="8">
        <f t="shared" ca="1" si="63"/>
        <v>128211623.57606708</v>
      </c>
      <c r="C181" s="144">
        <f t="shared" si="54"/>
        <v>0</v>
      </c>
      <c r="D181" s="136"/>
      <c r="E181" s="136"/>
      <c r="F181" s="78">
        <f ca="1">IF(AD180&gt;1,S$2,T$2)</f>
        <v>0.22</v>
      </c>
      <c r="G181" s="29">
        <f t="shared" ca="1" si="55"/>
        <v>18872302.978114747</v>
      </c>
      <c r="H181" s="8">
        <f t="shared" ca="1" si="64"/>
        <v>133993351.14461468</v>
      </c>
      <c r="I181" s="8">
        <f t="shared" ca="1" si="65"/>
        <v>910302527.3900758</v>
      </c>
      <c r="J181" s="8">
        <f t="shared" ca="1" si="66"/>
        <v>1347226.0616030667</v>
      </c>
      <c r="K181" s="12">
        <f t="shared" ca="1" si="67"/>
        <v>0.99847213607099172</v>
      </c>
      <c r="L181" s="48"/>
      <c r="M181" s="38">
        <f ca="1">IF(AND(I$2&gt;0,R174&lt;F174),0,IF(AND(N181&gt;=L$6,I$2&gt;0),0,IF(OR(AND(N181&gt;=C$1,N181&lt;D$1),N181&gt;=E$1),0,1)))</f>
        <v>1</v>
      </c>
      <c r="N181" s="193">
        <f t="shared" si="68"/>
        <v>44088</v>
      </c>
      <c r="O181" s="11">
        <f t="shared" ca="1" si="56"/>
        <v>0.12137367031867677</v>
      </c>
      <c r="P181" s="11" t="str">
        <f t="shared" si="57"/>
        <v/>
      </c>
      <c r="Q181" s="11">
        <f t="shared" ca="1" si="69"/>
        <v>0</v>
      </c>
      <c r="R181" s="32">
        <f t="shared" ca="1" si="70"/>
        <v>0.68826759310141383</v>
      </c>
      <c r="S181" s="32">
        <v>4.9870809823470254E-4</v>
      </c>
      <c r="T181" s="32">
        <f t="shared" ca="1" si="58"/>
        <v>1.786578015261529E-2</v>
      </c>
      <c r="U181" s="32">
        <f t="shared" si="59"/>
        <v>0.14084507042253522</v>
      </c>
      <c r="V181" s="32">
        <f t="shared" ca="1" si="71"/>
        <v>0</v>
      </c>
      <c r="W181" s="8">
        <f t="shared" ca="1" si="60"/>
        <v>9513670.7851913441</v>
      </c>
      <c r="X181" s="8">
        <f t="shared" ca="1" si="74"/>
        <v>785822847.03065264</v>
      </c>
      <c r="Y181" s="22">
        <f t="shared" ca="1" si="61"/>
        <v>0.87862632968132326</v>
      </c>
      <c r="Z181" s="8">
        <f t="shared" ca="1" si="72"/>
        <v>133993351.14461468</v>
      </c>
      <c r="AA181" s="12">
        <f t="shared" ca="1" si="73"/>
        <v>1.1347541797997878</v>
      </c>
      <c r="AB181" s="158">
        <f t="shared" si="75"/>
        <v>677000</v>
      </c>
      <c r="AC181" s="160">
        <f t="shared" si="76"/>
        <v>2.4690000000000215E-2</v>
      </c>
      <c r="AD181" s="162">
        <f t="shared" ca="1" si="77"/>
        <v>0.99919629338959148</v>
      </c>
      <c r="AE181" s="162">
        <f t="shared" ca="1" si="78"/>
        <v>0.99847213607099172</v>
      </c>
      <c r="AF181" s="85">
        <v>5.7914432091075692E-4</v>
      </c>
      <c r="AG181" s="85">
        <v>1.1282341606829871E-2</v>
      </c>
      <c r="AH181" s="85">
        <v>6.3078298361265138E-4</v>
      </c>
    </row>
    <row r="182" spans="1:34">
      <c r="A182" s="7">
        <f t="shared" si="62"/>
        <v>44089</v>
      </c>
      <c r="B182" s="8">
        <f t="shared" ca="1" si="63"/>
        <v>129557585.62371974</v>
      </c>
      <c r="C182" s="144">
        <f t="shared" si="54"/>
        <v>0</v>
      </c>
      <c r="D182" s="136"/>
      <c r="E182" s="136"/>
      <c r="F182" s="78">
        <f ca="1">IF(AD181&gt;1,0,IF(AE181&gt;=1,U$2,T$2))</f>
        <v>0.65</v>
      </c>
      <c r="G182" s="29">
        <f t="shared" ca="1" si="55"/>
        <v>18878311.394050308</v>
      </c>
      <c r="H182" s="8">
        <f t="shared" ca="1" si="64"/>
        <v>134036010.89775719</v>
      </c>
      <c r="I182" s="8">
        <f t="shared" ca="1" si="65"/>
        <v>919858857.9284097</v>
      </c>
      <c r="J182" s="8">
        <f t="shared" ca="1" si="66"/>
        <v>1345962.0476526548</v>
      </c>
      <c r="K182" s="12">
        <f t="shared" ca="1" si="67"/>
        <v>0.99702490008802791</v>
      </c>
      <c r="L182" s="48"/>
      <c r="M182" s="38">
        <f ca="1">IF(AND(I$2&gt;0,R175&lt;F175-0.02),0,IF(AND(N182&gt;=L$7,I$2&gt;0),0,IF(OR(AND(N182&gt;=C$1,N182&lt;D$1),N182&gt;=E$1),0,1)))</f>
        <v>1</v>
      </c>
      <c r="N182" s="193">
        <f t="shared" si="68"/>
        <v>44089</v>
      </c>
      <c r="O182" s="11">
        <f t="shared" ca="1" si="56"/>
        <v>0.12264784772378796</v>
      </c>
      <c r="P182" s="11" t="str">
        <f t="shared" si="57"/>
        <v/>
      </c>
      <c r="Q182" s="11">
        <f t="shared" ca="1" si="69"/>
        <v>0</v>
      </c>
      <c r="R182" s="32">
        <f t="shared" ca="1" si="70"/>
        <v>0.68663592769511017</v>
      </c>
      <c r="S182" s="32">
        <v>4.986972601130834E-4</v>
      </c>
      <c r="T182" s="32">
        <f t="shared" ca="1" si="58"/>
        <v>1.7871468119700959E-2</v>
      </c>
      <c r="U182" s="32">
        <f t="shared" si="59"/>
        <v>0.14084507042253522</v>
      </c>
      <c r="V182" s="32">
        <f t="shared" ca="1" si="71"/>
        <v>0</v>
      </c>
      <c r="W182" s="8">
        <f t="shared" ca="1" si="60"/>
        <v>9528664.6689076852</v>
      </c>
      <c r="X182" s="8">
        <f t="shared" ca="1" si="74"/>
        <v>795351511.69956028</v>
      </c>
      <c r="Y182" s="22">
        <f t="shared" ca="1" si="61"/>
        <v>0.87735215227621199</v>
      </c>
      <c r="Z182" s="8">
        <f t="shared" ca="1" si="72"/>
        <v>134036010.89775719</v>
      </c>
      <c r="AA182" s="12">
        <f t="shared" ca="1" si="73"/>
        <v>1.1347541797997878</v>
      </c>
      <c r="AB182" s="158">
        <f t="shared" si="75"/>
        <v>678000</v>
      </c>
      <c r="AC182" s="160">
        <f t="shared" si="76"/>
        <v>2.4660000000000216E-2</v>
      </c>
      <c r="AD182" s="162">
        <f t="shared" ca="1" si="77"/>
        <v>0.99774851807950982</v>
      </c>
      <c r="AE182" s="162">
        <f t="shared" ca="1" si="78"/>
        <v>0.99702490008802791</v>
      </c>
      <c r="AF182" s="85">
        <v>5.8057206640002384E-4</v>
      </c>
      <c r="AG182" s="85">
        <v>1.1271749108904775E-2</v>
      </c>
      <c r="AH182" s="85">
        <v>6.3065478670072683E-4</v>
      </c>
    </row>
    <row r="183" spans="1:34">
      <c r="A183" s="7">
        <f t="shared" si="62"/>
        <v>44090</v>
      </c>
      <c r="B183" s="8">
        <f t="shared" ca="1" si="63"/>
        <v>130902024.66168286</v>
      </c>
      <c r="C183" s="144">
        <f t="shared" si="54"/>
        <v>0</v>
      </c>
      <c r="D183" s="136"/>
      <c r="E183" s="136"/>
      <c r="F183" s="78">
        <f ca="1">IF(AD182&gt;1,S$2,T$2)</f>
        <v>0.65</v>
      </c>
      <c r="G183" s="29">
        <f t="shared" ca="1" si="55"/>
        <v>18880684.985688403</v>
      </c>
      <c r="H183" s="8">
        <f t="shared" ca="1" si="64"/>
        <v>134052863.39838766</v>
      </c>
      <c r="I183" s="8">
        <f t="shared" ca="1" si="65"/>
        <v>929404375.09794784</v>
      </c>
      <c r="J183" s="8">
        <f t="shared" ca="1" si="66"/>
        <v>1344439.0379631205</v>
      </c>
      <c r="K183" s="12">
        <f t="shared" ca="1" si="67"/>
        <v>0.99557902195177139</v>
      </c>
      <c r="L183" s="48"/>
      <c r="M183" s="38">
        <f ca="1">IF(AND(I$2&gt;0,R176&lt;F176-0.04),0,IF(AND(N183&gt;=L$8,I$2&gt;0),0,IF(OR(AND(N183&gt;=C$1,N183&lt;D$1),N183&gt;=E$1),0,1)))</f>
        <v>1</v>
      </c>
      <c r="N183" s="193">
        <f t="shared" si="68"/>
        <v>44090</v>
      </c>
      <c r="O183" s="11">
        <f t="shared" ca="1" si="56"/>
        <v>0.12392058334639304</v>
      </c>
      <c r="P183" s="11" t="str">
        <f t="shared" si="57"/>
        <v/>
      </c>
      <c r="Q183" s="11">
        <f t="shared" ca="1" si="69"/>
        <v>0</v>
      </c>
      <c r="R183" s="32">
        <f t="shared" ca="1" si="70"/>
        <v>0.68487668806702429</v>
      </c>
      <c r="S183" s="32">
        <v>4.9868644679505574E-4</v>
      </c>
      <c r="T183" s="32">
        <f t="shared" ca="1" si="58"/>
        <v>1.7873715119785021E-2</v>
      </c>
      <c r="U183" s="32">
        <f t="shared" si="59"/>
        <v>0.14084507042253522</v>
      </c>
      <c r="V183" s="32">
        <f t="shared" ca="1" si="71"/>
        <v>0</v>
      </c>
      <c r="W183" s="8">
        <f t="shared" ca="1" si="60"/>
        <v>9541847.7068302818</v>
      </c>
      <c r="X183" s="8">
        <f t="shared" ca="1" si="74"/>
        <v>804893359.40639055</v>
      </c>
      <c r="Y183" s="22">
        <f t="shared" ca="1" si="61"/>
        <v>0.876079416653607</v>
      </c>
      <c r="Z183" s="8">
        <f t="shared" ca="1" si="72"/>
        <v>134052863.39838766</v>
      </c>
      <c r="AA183" s="12">
        <f t="shared" ca="1" si="73"/>
        <v>1.1347541797997878</v>
      </c>
      <c r="AB183" s="158">
        <f t="shared" si="75"/>
        <v>679000</v>
      </c>
      <c r="AC183" s="160">
        <f t="shared" si="76"/>
        <v>2.4630000000000218E-2</v>
      </c>
      <c r="AD183" s="162">
        <f t="shared" ca="1" si="77"/>
        <v>0.99630196101989965</v>
      </c>
      <c r="AE183" s="162">
        <f t="shared" ca="1" si="78"/>
        <v>0.99557902195177139</v>
      </c>
      <c r="AF183" s="85">
        <v>5.8073605975449746E-4</v>
      </c>
      <c r="AG183" s="85">
        <v>1.1261233287708039E-2</v>
      </c>
      <c r="AH183" s="85">
        <v>6.3053911783655958E-4</v>
      </c>
    </row>
    <row r="184" spans="1:34">
      <c r="A184" s="7">
        <f t="shared" si="62"/>
        <v>44091</v>
      </c>
      <c r="B184" s="8">
        <f t="shared" ca="1" si="63"/>
        <v>132244682.79681365</v>
      </c>
      <c r="C184" s="144">
        <f t="shared" si="54"/>
        <v>0</v>
      </c>
      <c r="D184" s="136"/>
      <c r="E184" s="136"/>
      <c r="F184" s="78">
        <f ca="1">IF(AD183&gt;1,0,IF(AE183&gt;=1,U$2,T$2))</f>
        <v>0.65</v>
      </c>
      <c r="G184" s="29">
        <f t="shared" ca="1" si="55"/>
        <v>18879420.908589583</v>
      </c>
      <c r="H184" s="8">
        <f t="shared" ca="1" si="64"/>
        <v>134043888.45098604</v>
      </c>
      <c r="I184" s="8">
        <f t="shared" ca="1" si="65"/>
        <v>938937247.85737646</v>
      </c>
      <c r="J184" s="8">
        <f t="shared" ca="1" si="66"/>
        <v>1342658.1351307968</v>
      </c>
      <c r="K184" s="12">
        <f t="shared" ca="1" si="67"/>
        <v>0.99413477988424037</v>
      </c>
      <c r="L184" s="48"/>
      <c r="M184" s="38">
        <f ca="1">IF(AND(I$2&gt;0,R177&lt;F177-0.06),0,IF(AND(N184&gt;=L$9,I$2&gt;0),0,IF(OR(AND(N184&gt;=C$1,N184&lt;D$1),N184&gt;=E$1),0,1)))</f>
        <v>1</v>
      </c>
      <c r="N184" s="193">
        <f t="shared" si="68"/>
        <v>44091</v>
      </c>
      <c r="O184" s="11">
        <f t="shared" ca="1" si="56"/>
        <v>0.12519163304765019</v>
      </c>
      <c r="P184" s="11" t="str">
        <f t="shared" si="57"/>
        <v/>
      </c>
      <c r="Q184" s="11">
        <f t="shared" ca="1" si="69"/>
        <v>0</v>
      </c>
      <c r="R184" s="32">
        <f t="shared" ca="1" si="70"/>
        <v>0.68299081522251159</v>
      </c>
      <c r="S184" s="32">
        <v>4.9867565439295645E-4</v>
      </c>
      <c r="T184" s="32">
        <f t="shared" ca="1" si="58"/>
        <v>1.7872518460131472E-2</v>
      </c>
      <c r="U184" s="32">
        <f t="shared" si="59"/>
        <v>0.14084507042253522</v>
      </c>
      <c r="V184" s="32">
        <f t="shared" ca="1" si="71"/>
        <v>0</v>
      </c>
      <c r="W184" s="8">
        <f t="shared" ca="1" si="60"/>
        <v>9553209.2662933767</v>
      </c>
      <c r="X184" s="8">
        <f t="shared" ca="1" si="74"/>
        <v>814446568.67268395</v>
      </c>
      <c r="Y184" s="22">
        <f t="shared" ca="1" si="61"/>
        <v>0.87480836695234987</v>
      </c>
      <c r="Z184" s="8">
        <f t="shared" ca="1" si="72"/>
        <v>134043888.45098604</v>
      </c>
      <c r="AA184" s="12">
        <f t="shared" ca="1" si="73"/>
        <v>1.1347541797997878</v>
      </c>
      <c r="AB184" s="158">
        <f t="shared" si="75"/>
        <v>680000</v>
      </c>
      <c r="AC184" s="160">
        <f t="shared" si="76"/>
        <v>2.4600000000000219E-2</v>
      </c>
      <c r="AD184" s="162">
        <f t="shared" ca="1" si="77"/>
        <v>0.99485690091800594</v>
      </c>
      <c r="AE184" s="162">
        <f t="shared" ca="1" si="78"/>
        <v>0.99413477988424037</v>
      </c>
      <c r="AF184" s="85">
        <v>5.8216020378018519E-4</v>
      </c>
      <c r="AG184" s="85">
        <v>1.1250790449796178E-2</v>
      </c>
      <c r="AH184" s="85">
        <v>6.3043441608289885E-4</v>
      </c>
    </row>
    <row r="185" spans="1:34">
      <c r="A185" s="7">
        <f t="shared" si="62"/>
        <v>44092</v>
      </c>
      <c r="B185" s="8">
        <f t="shared" ca="1" si="63"/>
        <v>133585303.43604955</v>
      </c>
      <c r="C185" s="144">
        <f t="shared" si="54"/>
        <v>0</v>
      </c>
      <c r="D185" s="136"/>
      <c r="E185" s="136"/>
      <c r="F185" s="78">
        <f ca="1">IF(AD184&gt;1,S$2,T$2)</f>
        <v>0.65</v>
      </c>
      <c r="G185" s="29">
        <f t="shared" ca="1" si="55"/>
        <v>18874519.115953181</v>
      </c>
      <c r="H185" s="8">
        <f t="shared" ca="1" si="64"/>
        <v>134009085.72326759</v>
      </c>
      <c r="I185" s="8">
        <f t="shared" ca="1" si="65"/>
        <v>948455654.39595139</v>
      </c>
      <c r="J185" s="8">
        <f t="shared" ca="1" si="66"/>
        <v>1340620.6392359023</v>
      </c>
      <c r="K185" s="12">
        <f t="shared" ca="1" si="67"/>
        <v>0.99269245092300551</v>
      </c>
      <c r="L185" s="48"/>
      <c r="M185" s="39">
        <f ca="1">IF(AND(I$2&gt;0,R178&lt;F178-0.1),0,IF(AND(N185&gt;=L$10,I$2&gt;0),0,IF(OR(AND(N185&gt;=C$1,N185&lt;D$1),N185&gt;=E$1),0,1)))</f>
        <v>1</v>
      </c>
      <c r="N185" s="193">
        <f t="shared" si="68"/>
        <v>44092</v>
      </c>
      <c r="O185" s="11">
        <f t="shared" ca="1" si="56"/>
        <v>0.12646075391946018</v>
      </c>
      <c r="P185" s="11" t="str">
        <f t="shared" si="57"/>
        <v/>
      </c>
      <c r="Q185" s="11">
        <f t="shared" ca="1" si="69"/>
        <v>0</v>
      </c>
      <c r="R185" s="32">
        <f t="shared" ca="1" si="70"/>
        <v>0.68097934607778821</v>
      </c>
      <c r="S185" s="32">
        <v>4.986648796714262E-4</v>
      </c>
      <c r="T185" s="32">
        <f t="shared" ca="1" si="58"/>
        <v>1.7867878096435679E-2</v>
      </c>
      <c r="U185" s="32">
        <f t="shared" si="59"/>
        <v>0.14084507042253522</v>
      </c>
      <c r="V185" s="32">
        <f t="shared" ca="1" si="71"/>
        <v>0</v>
      </c>
      <c r="W185" s="8">
        <f t="shared" ca="1" si="60"/>
        <v>9562740.0924108364</v>
      </c>
      <c r="X185" s="8">
        <f t="shared" ca="1" si="74"/>
        <v>824009308.76509476</v>
      </c>
      <c r="Y185" s="22">
        <f t="shared" ca="1" si="61"/>
        <v>0.87353924608053979</v>
      </c>
      <c r="Z185" s="8">
        <f t="shared" ca="1" si="72"/>
        <v>134009085.72326759</v>
      </c>
      <c r="AA185" s="12">
        <f t="shared" ca="1" si="73"/>
        <v>1.1347541797997878</v>
      </c>
      <c r="AB185" s="158">
        <f t="shared" si="75"/>
        <v>681000</v>
      </c>
      <c r="AC185" s="160">
        <f t="shared" si="76"/>
        <v>2.457000000000022E-2</v>
      </c>
      <c r="AD185" s="162">
        <f t="shared" ca="1" si="77"/>
        <v>0.99341361540362294</v>
      </c>
      <c r="AE185" s="162">
        <f t="shared" ca="1" si="78"/>
        <v>0.99269245092300551</v>
      </c>
      <c r="AF185" s="85">
        <v>5.8227434747904719E-4</v>
      </c>
      <c r="AG185" s="85">
        <v>1.1240417245338858E-2</v>
      </c>
      <c r="AH185" s="85">
        <v>6.3033931499008962E-4</v>
      </c>
    </row>
    <row r="186" spans="1:34">
      <c r="A186" s="7">
        <f t="shared" si="62"/>
        <v>44093</v>
      </c>
      <c r="B186" s="8">
        <f t="shared" ca="1" si="63"/>
        <v>134923631.48185018</v>
      </c>
      <c r="C186" s="144">
        <f t="shared" si="54"/>
        <v>0</v>
      </c>
      <c r="D186" s="136"/>
      <c r="E186" s="136"/>
      <c r="F186" s="78">
        <f ca="1">IF(AD185&gt;1,0,IF(AE185&gt;=1,U$2,T$2))</f>
        <v>0.65</v>
      </c>
      <c r="G186" s="29">
        <f t="shared" ca="1" si="55"/>
        <v>18865982.3600058</v>
      </c>
      <c r="H186" s="8">
        <f t="shared" ca="1" si="64"/>
        <v>133948474.75604117</v>
      </c>
      <c r="I186" s="8">
        <f t="shared" ca="1" si="65"/>
        <v>957957783.52113581</v>
      </c>
      <c r="J186" s="8">
        <f t="shared" ca="1" si="66"/>
        <v>1338328.0458006202</v>
      </c>
      <c r="K186" s="12">
        <f t="shared" ca="1" si="67"/>
        <v>0.99125231070904785</v>
      </c>
      <c r="L186" s="48"/>
      <c r="M186" s="47">
        <f ca="1">IF(AND(I$2&gt;0,R179&lt;F179-0.12),0,IF(AND(N186&gt;=L$4,I$2&gt;0),0,IF(OR(AND(N186&gt;=C$1,N186&lt;D$1),N186&gt;=E$1),0,1)))</f>
        <v>1</v>
      </c>
      <c r="N186" s="193">
        <f t="shared" si="68"/>
        <v>44093</v>
      </c>
      <c r="O186" s="11">
        <f t="shared" ca="1" si="56"/>
        <v>0.12772770446948478</v>
      </c>
      <c r="P186" s="11" t="str">
        <f t="shared" si="57"/>
        <v/>
      </c>
      <c r="Q186" s="11">
        <f t="shared" ca="1" si="69"/>
        <v>0</v>
      </c>
      <c r="R186" s="32">
        <f t="shared" ca="1" si="70"/>
        <v>0.67884341219141719</v>
      </c>
      <c r="S186" s="32">
        <v>4.9865411993797325E-4</v>
      </c>
      <c r="T186" s="32">
        <f t="shared" ca="1" si="58"/>
        <v>1.7859796634138822E-2</v>
      </c>
      <c r="U186" s="32">
        <f t="shared" si="59"/>
        <v>0.14084507042253522</v>
      </c>
      <c r="V186" s="32">
        <f t="shared" ca="1" si="71"/>
        <v>0</v>
      </c>
      <c r="W186" s="8">
        <f t="shared" ca="1" si="60"/>
        <v>9570432.3230164349</v>
      </c>
      <c r="X186" s="8">
        <f t="shared" ca="1" si="74"/>
        <v>833579741.08811116</v>
      </c>
      <c r="Y186" s="22">
        <f t="shared" ca="1" si="61"/>
        <v>0.87227229553051522</v>
      </c>
      <c r="Z186" s="8">
        <f t="shared" ca="1" si="72"/>
        <v>133948474.75604117</v>
      </c>
      <c r="AA186" s="12">
        <f t="shared" ca="1" si="73"/>
        <v>1.1347541797997878</v>
      </c>
      <c r="AB186" s="158">
        <f t="shared" si="75"/>
        <v>682000</v>
      </c>
      <c r="AC186" s="160">
        <f t="shared" si="76"/>
        <v>2.4540000000000221E-2</v>
      </c>
      <c r="AD186" s="162">
        <f t="shared" ca="1" si="77"/>
        <v>0.99197238081602668</v>
      </c>
      <c r="AE186" s="162">
        <f t="shared" ca="1" si="78"/>
        <v>0.99125231070904785</v>
      </c>
      <c r="AF186" s="85">
        <v>5.8107445005072889E-4</v>
      </c>
      <c r="AG186" s="85">
        <v>1.1230110634350619E-2</v>
      </c>
      <c r="AH186" s="85">
        <v>6.302526183754925E-4</v>
      </c>
    </row>
    <row r="187" spans="1:34">
      <c r="A187" s="7">
        <f t="shared" si="62"/>
        <v>44094</v>
      </c>
      <c r="B187" s="8">
        <f t="shared" ca="1" si="63"/>
        <v>136259413.5252896</v>
      </c>
      <c r="C187" s="144">
        <f t="shared" si="54"/>
        <v>0</v>
      </c>
      <c r="D187" s="136"/>
      <c r="E187" s="136"/>
      <c r="F187" s="78">
        <f ca="1">IF(AD186&gt;1,0,IF(AE186&gt;=1,U$2,T$2))</f>
        <v>0.65</v>
      </c>
      <c r="G187" s="29">
        <f t="shared" ca="1" si="55"/>
        <v>18853816.188935861</v>
      </c>
      <c r="H187" s="8">
        <f t="shared" ca="1" si="64"/>
        <v>133862094.94144461</v>
      </c>
      <c r="I187" s="8">
        <f t="shared" ca="1" si="65"/>
        <v>967441836.02955568</v>
      </c>
      <c r="J187" s="8">
        <f t="shared" ca="1" si="66"/>
        <v>1335782.0434394204</v>
      </c>
      <c r="K187" s="12">
        <f t="shared" ca="1" si="67"/>
        <v>0.98981463327680785</v>
      </c>
      <c r="L187" s="48"/>
      <c r="M187" s="46">
        <f ca="1">IF(AND(I$2&gt;0,R180&lt;F180-0.12),0,IF(AND(N187&gt;=L$5,I$2&gt;0),0,IF(OR(AND(N187&gt;=C$1,N187&lt;D$1),N187&gt;=E$1),0,1)))</f>
        <v>1</v>
      </c>
      <c r="N187" s="193">
        <f t="shared" si="68"/>
        <v>44094</v>
      </c>
      <c r="O187" s="11">
        <f t="shared" ca="1" si="56"/>
        <v>0.12899224480394075</v>
      </c>
      <c r="P187" s="11" t="str">
        <f t="shared" si="57"/>
        <v/>
      </c>
      <c r="Q187" s="11">
        <f t="shared" ca="1" si="69"/>
        <v>0</v>
      </c>
      <c r="R187" s="32">
        <f t="shared" ca="1" si="70"/>
        <v>0.67658423834673809</v>
      </c>
      <c r="S187" s="32">
        <v>4.9864337295189333E-4</v>
      </c>
      <c r="T187" s="32">
        <f t="shared" ca="1" si="58"/>
        <v>1.7848279325525948E-2</v>
      </c>
      <c r="U187" s="32">
        <f t="shared" si="59"/>
        <v>0.14084507042253522</v>
      </c>
      <c r="V187" s="32">
        <f t="shared" ca="1" si="71"/>
        <v>0</v>
      </c>
      <c r="W187" s="8">
        <f t="shared" ca="1" si="60"/>
        <v>9576279.5017042216</v>
      </c>
      <c r="X187" s="8">
        <f t="shared" ca="1" si="74"/>
        <v>843156020.58981538</v>
      </c>
      <c r="Y187" s="22">
        <f t="shared" ca="1" si="61"/>
        <v>0.87100775519605922</v>
      </c>
      <c r="Z187" s="8">
        <f t="shared" ca="1" si="72"/>
        <v>133862094.94144461</v>
      </c>
      <c r="AA187" s="12">
        <f t="shared" ca="1" si="73"/>
        <v>1.1347541797997878</v>
      </c>
      <c r="AB187" s="158">
        <f t="shared" si="75"/>
        <v>683000</v>
      </c>
      <c r="AC187" s="160">
        <f t="shared" si="76"/>
        <v>2.4510000000000223E-2</v>
      </c>
      <c r="AD187" s="162">
        <f t="shared" ca="1" si="77"/>
        <v>0.99053347199292785</v>
      </c>
      <c r="AE187" s="162">
        <f t="shared" ca="1" si="78"/>
        <v>0.98981463327680785</v>
      </c>
      <c r="AF187" s="85">
        <v>5.7983965224549033E-4</v>
      </c>
      <c r="AG187" s="85">
        <v>1.1219867856216635E-2</v>
      </c>
      <c r="AH187" s="85">
        <v>6.3017327911770392E-4</v>
      </c>
    </row>
    <row r="188" spans="1:34">
      <c r="A188" s="7">
        <f t="shared" si="62"/>
        <v>44095</v>
      </c>
      <c r="B188" s="8">
        <f t="shared" ca="1" si="63"/>
        <v>137592398.03649816</v>
      </c>
      <c r="C188" s="144">
        <f t="shared" si="54"/>
        <v>0</v>
      </c>
      <c r="D188" s="136"/>
      <c r="E188" s="136"/>
      <c r="F188" s="78">
        <f ca="1">IF(AD187&gt;1,S$2,T$2)</f>
        <v>0.65</v>
      </c>
      <c r="G188" s="29">
        <f t="shared" ca="1" si="55"/>
        <v>18838028.939341012</v>
      </c>
      <c r="H188" s="8">
        <f t="shared" ca="1" si="64"/>
        <v>133750005.46932119</v>
      </c>
      <c r="I188" s="8">
        <f t="shared" ca="1" si="65"/>
        <v>976906026.05913651</v>
      </c>
      <c r="J188" s="8">
        <f t="shared" ca="1" si="66"/>
        <v>1332984.5112085638</v>
      </c>
      <c r="K188" s="12">
        <f t="shared" ca="1" si="67"/>
        <v>0.98837969084675847</v>
      </c>
      <c r="L188" s="48"/>
      <c r="M188" s="38">
        <f ca="1">IF(AND(I$2&gt;0,R181&lt;F181),0,IF(AND(N188&gt;=L$6,I$2&gt;0),0,IF(OR(AND(N188&gt;=C$1,N188&lt;D$1),N188&gt;=E$1),0,1)))</f>
        <v>1</v>
      </c>
      <c r="N188" s="193">
        <f t="shared" si="68"/>
        <v>44095</v>
      </c>
      <c r="O188" s="11">
        <f t="shared" ca="1" si="56"/>
        <v>0.13025413680788486</v>
      </c>
      <c r="P188" s="11" t="str">
        <f t="shared" si="57"/>
        <v/>
      </c>
      <c r="Q188" s="11">
        <f t="shared" ca="1" si="69"/>
        <v>0</v>
      </c>
      <c r="R188" s="32">
        <f t="shared" ca="1" si="70"/>
        <v>0.67420314098694767</v>
      </c>
      <c r="S188" s="32">
        <v>4.9863263684846713E-4</v>
      </c>
      <c r="T188" s="32">
        <f t="shared" ca="1" si="58"/>
        <v>1.7833334062576159E-2</v>
      </c>
      <c r="U188" s="32">
        <f t="shared" si="59"/>
        <v>0.14084507042253522</v>
      </c>
      <c r="V188" s="32">
        <f t="shared" ca="1" si="71"/>
        <v>0</v>
      </c>
      <c r="W188" s="8">
        <f t="shared" ca="1" si="60"/>
        <v>9580276.588487383</v>
      </c>
      <c r="X188" s="8">
        <f t="shared" ca="1" si="74"/>
        <v>852736297.17830276</v>
      </c>
      <c r="Y188" s="22">
        <f t="shared" ca="1" si="61"/>
        <v>0.86974586319211511</v>
      </c>
      <c r="Z188" s="8">
        <f t="shared" ca="1" si="72"/>
        <v>133750005.46932119</v>
      </c>
      <c r="AA188" s="12">
        <f t="shared" ca="1" si="73"/>
        <v>1.1347541797997878</v>
      </c>
      <c r="AB188" s="158">
        <f t="shared" si="75"/>
        <v>684000</v>
      </c>
      <c r="AC188" s="160">
        <f t="shared" si="76"/>
        <v>2.4480000000000224E-2</v>
      </c>
      <c r="AD188" s="162">
        <f t="shared" ca="1" si="77"/>
        <v>0.98909716206178322</v>
      </c>
      <c r="AE188" s="162">
        <f t="shared" ca="1" si="78"/>
        <v>0.98837969084675847</v>
      </c>
      <c r="AF188" s="85">
        <v>5.7988811623918459E-4</v>
      </c>
      <c r="AG188" s="85">
        <v>1.1209686402195671E-2</v>
      </c>
      <c r="AH188" s="85">
        <v>6.3010038059051492E-4</v>
      </c>
    </row>
    <row r="189" spans="1:34">
      <c r="A189" s="7">
        <f t="shared" si="62"/>
        <v>44096</v>
      </c>
      <c r="B189" s="8">
        <f t="shared" ca="1" si="63"/>
        <v>138922335.55215731</v>
      </c>
      <c r="C189" s="144">
        <f t="shared" si="54"/>
        <v>0</v>
      </c>
      <c r="D189" s="136"/>
      <c r="E189" s="136"/>
      <c r="F189" s="78">
        <f ca="1">IF(AD188&gt;1,0,IF(AE188&gt;=1,U$2,T$2))</f>
        <v>0.65</v>
      </c>
      <c r="G189" s="29">
        <f t="shared" ca="1" si="55"/>
        <v>18818631.724227298</v>
      </c>
      <c r="H189" s="8">
        <f t="shared" ca="1" si="64"/>
        <v>133612285.24201381</v>
      </c>
      <c r="I189" s="8">
        <f t="shared" ca="1" si="65"/>
        <v>986348582.42031646</v>
      </c>
      <c r="J189" s="8">
        <f t="shared" ca="1" si="66"/>
        <v>1329937.5156591544</v>
      </c>
      <c r="K189" s="12">
        <f t="shared" ca="1" si="67"/>
        <v>0.98694775362082698</v>
      </c>
      <c r="L189" s="48"/>
      <c r="M189" s="38">
        <f ca="1">IF(AND(I$2&gt;0,R182&lt;F182-0.02),0,IF(AND(N189&gt;=L$7,I$2&gt;0),0,IF(OR(AND(N189&gt;=C$1,N189&lt;D$1),N189&gt;=E$1),0,1)))</f>
        <v>1</v>
      </c>
      <c r="N189" s="193">
        <f t="shared" si="68"/>
        <v>44096</v>
      </c>
      <c r="O189" s="11">
        <f t="shared" ca="1" si="56"/>
        <v>0.13151314432270886</v>
      </c>
      <c r="P189" s="11" t="str">
        <f t="shared" si="57"/>
        <v/>
      </c>
      <c r="Q189" s="11">
        <f t="shared" ca="1" si="69"/>
        <v>0</v>
      </c>
      <c r="R189" s="32">
        <f t="shared" ca="1" si="70"/>
        <v>0.67170152650709736</v>
      </c>
      <c r="S189" s="32">
        <v>4.9862191007587326E-4</v>
      </c>
      <c r="T189" s="32">
        <f t="shared" ca="1" si="58"/>
        <v>1.7814971365601843E-2</v>
      </c>
      <c r="U189" s="32">
        <f t="shared" si="59"/>
        <v>0.14084507042253522</v>
      </c>
      <c r="V189" s="32">
        <f t="shared" ca="1" si="71"/>
        <v>0</v>
      </c>
      <c r="W189" s="8">
        <f t="shared" ca="1" si="60"/>
        <v>9582419.9682447203</v>
      </c>
      <c r="X189" s="8">
        <f t="shared" ca="1" si="74"/>
        <v>862318717.14654744</v>
      </c>
      <c r="Y189" s="22">
        <f t="shared" ca="1" si="61"/>
        <v>0.86848685567729111</v>
      </c>
      <c r="Z189" s="8">
        <f t="shared" ca="1" si="72"/>
        <v>133612285.24201381</v>
      </c>
      <c r="AA189" s="12">
        <f t="shared" ca="1" si="73"/>
        <v>1.1347541797997878</v>
      </c>
      <c r="AB189" s="158">
        <f t="shared" si="75"/>
        <v>685000</v>
      </c>
      <c r="AC189" s="160">
        <f t="shared" si="76"/>
        <v>2.4450000000000225E-2</v>
      </c>
      <c r="AD189" s="162">
        <f t="shared" ca="1" si="77"/>
        <v>0.98766372223379273</v>
      </c>
      <c r="AE189" s="162">
        <f t="shared" ca="1" si="78"/>
        <v>0.98694775362082698</v>
      </c>
      <c r="AF189" s="85">
        <v>5.8122138343107501E-4</v>
      </c>
      <c r="AG189" s="85">
        <v>1.1199563990613368E-2</v>
      </c>
      <c r="AH189" s="85">
        <v>6.3003312040818289E-4</v>
      </c>
    </row>
    <row r="190" spans="1:34">
      <c r="A190" s="7">
        <f t="shared" si="62"/>
        <v>44097</v>
      </c>
      <c r="B190" s="8">
        <f t="shared" ca="1" si="63"/>
        <v>140248978.85976043</v>
      </c>
      <c r="C190" s="144">
        <f t="shared" si="54"/>
        <v>0</v>
      </c>
      <c r="D190" s="136"/>
      <c r="E190" s="136"/>
      <c r="F190" s="78">
        <f ca="1">IF(AD189&gt;1,S$2,T$2)</f>
        <v>0.65</v>
      </c>
      <c r="G190" s="29">
        <f t="shared" ca="1" si="55"/>
        <v>18795638.416584693</v>
      </c>
      <c r="H190" s="8">
        <f t="shared" ca="1" si="64"/>
        <v>133449032.7577513</v>
      </c>
      <c r="I190" s="8">
        <f t="shared" ca="1" si="65"/>
        <v>995767749.90429866</v>
      </c>
      <c r="J190" s="8">
        <f t="shared" ca="1" si="66"/>
        <v>1326643.3076031259</v>
      </c>
      <c r="K190" s="12">
        <f t="shared" ca="1" si="67"/>
        <v>0.98551908958098111</v>
      </c>
      <c r="L190" s="48"/>
      <c r="M190" s="38">
        <f ca="1">IF(AND(I$2&gt;0,R183&lt;F183-0.04),0,IF(AND(N190&gt;=L$8,I$2&gt;0),0,IF(OR(AND(N190&gt;=C$1,N190&lt;D$1),N190&gt;=E$1),0,1)))</f>
        <v>1</v>
      </c>
      <c r="N190" s="193">
        <f t="shared" si="68"/>
        <v>44097</v>
      </c>
      <c r="O190" s="11">
        <f t="shared" ca="1" si="56"/>
        <v>0.13276903332057316</v>
      </c>
      <c r="P190" s="11" t="str">
        <f t="shared" si="57"/>
        <v/>
      </c>
      <c r="Q190" s="11">
        <f t="shared" ca="1" si="69"/>
        <v>0</v>
      </c>
      <c r="R190" s="32">
        <f t="shared" ca="1" si="70"/>
        <v>0.66908088940670918</v>
      </c>
      <c r="S190" s="32">
        <v>4.9861119134268512E-4</v>
      </c>
      <c r="T190" s="32">
        <f t="shared" ca="1" si="58"/>
        <v>1.7793204367700172E-2</v>
      </c>
      <c r="U190" s="32">
        <f t="shared" si="59"/>
        <v>0.14084507042253522</v>
      </c>
      <c r="V190" s="32">
        <f t="shared" ca="1" si="71"/>
        <v>0</v>
      </c>
      <c r="W190" s="8">
        <f t="shared" ca="1" si="60"/>
        <v>9582707.4564843103</v>
      </c>
      <c r="X190" s="8">
        <f t="shared" ca="1" si="74"/>
        <v>871901424.60303175</v>
      </c>
      <c r="Y190" s="22">
        <f t="shared" ca="1" si="61"/>
        <v>0.8672309666794269</v>
      </c>
      <c r="Z190" s="8">
        <f t="shared" ca="1" si="72"/>
        <v>133449032.7577513</v>
      </c>
      <c r="AA190" s="12">
        <f t="shared" ca="1" si="73"/>
        <v>1.1347541797997878</v>
      </c>
      <c r="AB190" s="158">
        <f t="shared" si="75"/>
        <v>686000</v>
      </c>
      <c r="AC190" s="160">
        <f t="shared" si="76"/>
        <v>2.4420000000000226E-2</v>
      </c>
      <c r="AD190" s="162">
        <f t="shared" ca="1" si="77"/>
        <v>0.9862334216009041</v>
      </c>
      <c r="AE190" s="162">
        <f t="shared" ca="1" si="78"/>
        <v>0.98551908958098111</v>
      </c>
      <c r="AF190" s="85">
        <v>5.8127277666589758E-4</v>
      </c>
      <c r="AG190" s="85">
        <v>1.118949854448624E-2</v>
      </c>
      <c r="AH190" s="85">
        <v>6.2997079619442169E-4</v>
      </c>
    </row>
    <row r="191" spans="1:34">
      <c r="A191" s="7">
        <f t="shared" si="62"/>
        <v>44098</v>
      </c>
      <c r="B191" s="8">
        <f t="shared" ca="1" si="63"/>
        <v>141572083.17836085</v>
      </c>
      <c r="C191" s="144">
        <f t="shared" si="54"/>
        <v>0</v>
      </c>
      <c r="D191" s="136"/>
      <c r="E191" s="136"/>
      <c r="F191" s="78">
        <f ca="1">IF(AD190&gt;1,0,IF(AE190&gt;=1,U$2,T$2))</f>
        <v>0.65</v>
      </c>
      <c r="G191" s="29">
        <f t="shared" ca="1" si="55"/>
        <v>18769065.628638022</v>
      </c>
      <c r="H191" s="8">
        <f t="shared" ca="1" si="64"/>
        <v>133260365.96332994</v>
      </c>
      <c r="I191" s="8">
        <f t="shared" ca="1" si="65"/>
        <v>1005161790.5663617</v>
      </c>
      <c r="J191" s="8">
        <f t="shared" ca="1" si="66"/>
        <v>1323104.3186004185</v>
      </c>
      <c r="K191" s="12">
        <f t="shared" ca="1" si="67"/>
        <v>0.98409396429129015</v>
      </c>
      <c r="L191" s="48"/>
      <c r="M191" s="38">
        <f ca="1">IF(AND(I$2&gt;0,R184&lt;F184-0.06),0,IF(AND(N191&gt;=L$9,I$2&gt;0),0,IF(OR(AND(N191&gt;=C$1,N191&lt;D$1),N191&gt;=E$1),0,1)))</f>
        <v>1</v>
      </c>
      <c r="N191" s="193">
        <f t="shared" si="68"/>
        <v>44098</v>
      </c>
      <c r="O191" s="11">
        <f t="shared" ca="1" si="56"/>
        <v>0.13402157207551488</v>
      </c>
      <c r="P191" s="11" t="str">
        <f t="shared" si="57"/>
        <v/>
      </c>
      <c r="Q191" s="11">
        <f t="shared" ca="1" si="69"/>
        <v>0</v>
      </c>
      <c r="R191" s="32">
        <f t="shared" ca="1" si="70"/>
        <v>0.66634281030929488</v>
      </c>
      <c r="S191" s="32">
        <v>4.9860047957417635E-4</v>
      </c>
      <c r="T191" s="32">
        <f t="shared" ca="1" si="58"/>
        <v>1.7768048795110659E-2</v>
      </c>
      <c r="U191" s="32">
        <f t="shared" si="59"/>
        <v>0.14084507042253522</v>
      </c>
      <c r="V191" s="32">
        <f t="shared" ca="1" si="71"/>
        <v>0</v>
      </c>
      <c r="W191" s="8">
        <f t="shared" ca="1" si="60"/>
        <v>9581138.3030249849</v>
      </c>
      <c r="X191" s="8">
        <f t="shared" ca="1" si="74"/>
        <v>881482562.90605676</v>
      </c>
      <c r="Y191" s="22">
        <f t="shared" ca="1" si="61"/>
        <v>0.86597842792448509</v>
      </c>
      <c r="Z191" s="8">
        <f t="shared" ca="1" si="72"/>
        <v>133260365.96332994</v>
      </c>
      <c r="AA191" s="12">
        <f t="shared" ca="1" si="73"/>
        <v>1.1347541797997878</v>
      </c>
      <c r="AB191" s="158">
        <f t="shared" si="75"/>
        <v>687000</v>
      </c>
      <c r="AC191" s="160">
        <f t="shared" si="76"/>
        <v>2.4390000000000227E-2</v>
      </c>
      <c r="AD191" s="162">
        <f t="shared" ca="1" si="77"/>
        <v>0.98480652693613568</v>
      </c>
      <c r="AE191" s="162">
        <f t="shared" ca="1" si="78"/>
        <v>0.98409396429129015</v>
      </c>
      <c r="AF191" s="85">
        <v>5.8257810553655231E-4</v>
      </c>
      <c r="AG191" s="85">
        <v>1.1179488171341371E-2</v>
      </c>
      <c r="AH191" s="85">
        <v>6.2991279312328585E-4</v>
      </c>
    </row>
    <row r="192" spans="1:34">
      <c r="A192" s="7">
        <f t="shared" si="62"/>
        <v>44099</v>
      </c>
      <c r="B192" s="8">
        <f t="shared" ca="1" si="63"/>
        <v>142891406.33554155</v>
      </c>
      <c r="C192" s="144">
        <f t="shared" si="54"/>
        <v>0</v>
      </c>
      <c r="D192" s="136"/>
      <c r="E192" s="136"/>
      <c r="F192" s="78">
        <f ca="1">IF(AD191&gt;1,S$2,T$2)</f>
        <v>0.65</v>
      </c>
      <c r="G192" s="29">
        <f t="shared" ca="1" si="55"/>
        <v>18738932.686801117</v>
      </c>
      <c r="H192" s="8">
        <f t="shared" ca="1" si="64"/>
        <v>133046422.07628793</v>
      </c>
      <c r="I192" s="8">
        <f t="shared" ca="1" si="65"/>
        <v>1014528984.9823446</v>
      </c>
      <c r="J192" s="8">
        <f t="shared" ca="1" si="66"/>
        <v>1319323.1571806991</v>
      </c>
      <c r="K192" s="12">
        <f t="shared" ca="1" si="67"/>
        <v>0.9826726407037587</v>
      </c>
      <c r="L192" s="48"/>
      <c r="M192" s="39">
        <f ca="1">IF(AND(I$2&gt;0,R185&lt;F185-0.1),0,IF(AND(N192&gt;=L$10,I$2&gt;0),0,IF(OR(AND(N192&gt;=C$1,N192&lt;D$1),N192&gt;=E$1),0,1)))</f>
        <v>1</v>
      </c>
      <c r="N192" s="193">
        <f t="shared" si="68"/>
        <v>44099</v>
      </c>
      <c r="O192" s="11">
        <f t="shared" ca="1" si="56"/>
        <v>0.13527053133097927</v>
      </c>
      <c r="P192" s="11" t="str">
        <f t="shared" si="57"/>
        <v/>
      </c>
      <c r="Q192" s="11">
        <f t="shared" ca="1" si="69"/>
        <v>0</v>
      </c>
      <c r="R192" s="32">
        <f t="shared" ca="1" si="70"/>
        <v>0.66348895385244111</v>
      </c>
      <c r="S192" s="32">
        <v>4.9858977387595596E-4</v>
      </c>
      <c r="T192" s="32">
        <f t="shared" ca="1" si="58"/>
        <v>1.7739522943505056E-2</v>
      </c>
      <c r="U192" s="32">
        <f t="shared" si="59"/>
        <v>0.14084507042253522</v>
      </c>
      <c r="V192" s="32">
        <f t="shared" ca="1" si="71"/>
        <v>0</v>
      </c>
      <c r="W192" s="8">
        <f t="shared" ca="1" si="60"/>
        <v>9577713.1940378044</v>
      </c>
      <c r="X192" s="8">
        <f t="shared" ca="1" si="74"/>
        <v>891060276.10009456</v>
      </c>
      <c r="Y192" s="22">
        <f t="shared" ca="1" si="61"/>
        <v>0.86472946866902078</v>
      </c>
      <c r="Z192" s="8">
        <f t="shared" ca="1" si="72"/>
        <v>133046422.07628793</v>
      </c>
      <c r="AA192" s="12">
        <f t="shared" ca="1" si="73"/>
        <v>1.1347541797997878</v>
      </c>
      <c r="AB192" s="158">
        <f t="shared" si="75"/>
        <v>688000</v>
      </c>
      <c r="AC192" s="160">
        <f t="shared" si="76"/>
        <v>2.4360000000000229E-2</v>
      </c>
      <c r="AD192" s="162">
        <f t="shared" ca="1" si="77"/>
        <v>0.98338330249752448</v>
      </c>
      <c r="AE192" s="162">
        <f t="shared" ca="1" si="78"/>
        <v>0.9826726407037587</v>
      </c>
      <c r="AF192" s="85">
        <v>5.8259408049199282E-4</v>
      </c>
      <c r="AG192" s="85">
        <v>1.1169531145019233E-2</v>
      </c>
      <c r="AH192" s="85">
        <v>6.2985857301143936E-4</v>
      </c>
    </row>
    <row r="193" spans="1:34">
      <c r="A193" s="7">
        <f t="shared" si="62"/>
        <v>44100</v>
      </c>
      <c r="B193" s="8">
        <f t="shared" ca="1" si="63"/>
        <v>144206708.94034931</v>
      </c>
      <c r="C193" s="144">
        <f t="shared" si="54"/>
        <v>0</v>
      </c>
      <c r="D193" s="136"/>
      <c r="E193" s="136"/>
      <c r="F193" s="78">
        <f ca="1">IF(AD192&gt;1,0,IF(AE192&gt;=1,U$2,T$2))</f>
        <v>0.65</v>
      </c>
      <c r="G193" s="29">
        <f t="shared" ca="1" si="55"/>
        <v>18705261.602307793</v>
      </c>
      <c r="H193" s="8">
        <f t="shared" ca="1" si="64"/>
        <v>132807357.37638532</v>
      </c>
      <c r="I193" s="8">
        <f t="shared" ca="1" si="65"/>
        <v>1023867633.4764798</v>
      </c>
      <c r="J193" s="8">
        <f t="shared" ca="1" si="66"/>
        <v>1315302.6048077738</v>
      </c>
      <c r="K193" s="12">
        <f t="shared" ca="1" si="67"/>
        <v>0.9812553789682209</v>
      </c>
      <c r="L193" s="48"/>
      <c r="M193" s="47">
        <f ca="1">IF(AND(I$2&gt;0,R186&lt;F186-0.12),0,IF(AND(N193&gt;=L$4,I$2&gt;0),0,IF(OR(AND(N193&gt;=C$1,N193&lt;D$1),N193&gt;=E$1),0,1)))</f>
        <v>1</v>
      </c>
      <c r="N193" s="193">
        <f t="shared" si="68"/>
        <v>44100</v>
      </c>
      <c r="O193" s="11">
        <f t="shared" ca="1" si="56"/>
        <v>0.13651568446353063</v>
      </c>
      <c r="P193" s="11" t="str">
        <f t="shared" si="57"/>
        <v/>
      </c>
      <c r="Q193" s="11">
        <f t="shared" ca="1" si="69"/>
        <v>0</v>
      </c>
      <c r="R193" s="32">
        <f t="shared" ca="1" si="70"/>
        <v>0.66052106645014941</v>
      </c>
      <c r="S193" s="32">
        <v>4.9857907350370494E-4</v>
      </c>
      <c r="T193" s="32">
        <f t="shared" ca="1" si="58"/>
        <v>1.7707647650184708E-2</v>
      </c>
      <c r="U193" s="32">
        <f t="shared" si="59"/>
        <v>0.14084507042253522</v>
      </c>
      <c r="V193" s="32">
        <f t="shared" ca="1" si="71"/>
        <v>0</v>
      </c>
      <c r="W193" s="8">
        <f t="shared" ca="1" si="60"/>
        <v>9572434.2525994424</v>
      </c>
      <c r="X193" s="8">
        <f t="shared" ca="1" si="74"/>
        <v>900632710.35269403</v>
      </c>
      <c r="Y193" s="22">
        <f t="shared" ca="1" si="61"/>
        <v>0.86348431553646932</v>
      </c>
      <c r="Z193" s="8">
        <f t="shared" ca="1" si="72"/>
        <v>132807357.37638532</v>
      </c>
      <c r="AA193" s="12">
        <f t="shared" ca="1" si="73"/>
        <v>1.1347541797997878</v>
      </c>
      <c r="AB193" s="158">
        <f t="shared" si="75"/>
        <v>689000</v>
      </c>
      <c r="AC193" s="160">
        <f t="shared" si="76"/>
        <v>2.433000000000023E-2</v>
      </c>
      <c r="AD193" s="162">
        <f t="shared" ca="1" si="77"/>
        <v>0.98196400983598986</v>
      </c>
      <c r="AE193" s="162">
        <f t="shared" ca="1" si="78"/>
        <v>0.9812553789682209</v>
      </c>
      <c r="AF193" s="85">
        <v>5.8132044256234286E-4</v>
      </c>
      <c r="AG193" s="85">
        <v>1.115962588926727E-2</v>
      </c>
      <c r="AH193" s="85">
        <v>6.2980766476872804E-4</v>
      </c>
    </row>
    <row r="194" spans="1:34">
      <c r="A194" s="7">
        <f t="shared" si="62"/>
        <v>44101</v>
      </c>
      <c r="B194" s="8">
        <f t="shared" ca="1" si="63"/>
        <v>145517754.55194017</v>
      </c>
      <c r="C194" s="144">
        <f t="shared" si="54"/>
        <v>0</v>
      </c>
      <c r="D194" s="136"/>
      <c r="E194" s="136"/>
      <c r="F194" s="78">
        <f ca="1">IF(AD193&gt;1,0,IF(AE193&gt;=1,U$2,T$2))</f>
        <v>0.65</v>
      </c>
      <c r="G194" s="29">
        <f t="shared" ca="1" si="55"/>
        <v>18668077.037476208</v>
      </c>
      <c r="H194" s="8">
        <f t="shared" ca="1" si="64"/>
        <v>132543346.96608108</v>
      </c>
      <c r="I194" s="8">
        <f t="shared" ca="1" si="65"/>
        <v>1033176057.3187749</v>
      </c>
      <c r="J194" s="8">
        <f t="shared" ca="1" si="66"/>
        <v>1311045.6115908746</v>
      </c>
      <c r="K194" s="12">
        <f t="shared" ca="1" si="67"/>
        <v>0.97984243624656742</v>
      </c>
      <c r="L194" s="48"/>
      <c r="M194" s="46">
        <f ca="1">IF(AND(I$2&gt;0,R187&lt;F187-0.12),0,IF(AND(N194&gt;=L$5,I$2&gt;0),0,IF(OR(AND(N194&gt;=C$1,N194&lt;D$1),N194&gt;=E$1),0,1)))</f>
        <v>1</v>
      </c>
      <c r="N194" s="193">
        <f t="shared" si="68"/>
        <v>44101</v>
      </c>
      <c r="O194" s="11">
        <f t="shared" ca="1" si="56"/>
        <v>0.13775680764250334</v>
      </c>
      <c r="P194" s="11" t="str">
        <f t="shared" si="57"/>
        <v/>
      </c>
      <c r="Q194" s="11">
        <f t="shared" ca="1" si="69"/>
        <v>0</v>
      </c>
      <c r="R194" s="32">
        <f t="shared" ca="1" si="70"/>
        <v>0.65744097392851619</v>
      </c>
      <c r="S194" s="32">
        <v>4.9856837783799138E-4</v>
      </c>
      <c r="T194" s="32">
        <f t="shared" ca="1" si="58"/>
        <v>1.7672446262144145E-2</v>
      </c>
      <c r="U194" s="32">
        <f t="shared" si="59"/>
        <v>0.14084507042253522</v>
      </c>
      <c r="V194" s="32">
        <f t="shared" ca="1" si="71"/>
        <v>0</v>
      </c>
      <c r="W194" s="8">
        <f t="shared" ca="1" si="60"/>
        <v>9565305.0373817738</v>
      </c>
      <c r="X194" s="8">
        <f t="shared" ca="1" si="74"/>
        <v>910198015.3900758</v>
      </c>
      <c r="Y194" s="22">
        <f t="shared" ca="1" si="61"/>
        <v>0.86224319235749669</v>
      </c>
      <c r="Z194" s="8">
        <f t="shared" ca="1" si="72"/>
        <v>132543346.96608108</v>
      </c>
      <c r="AA194" s="12">
        <f t="shared" ca="1" si="73"/>
        <v>1.1347541797997878</v>
      </c>
      <c r="AB194" s="158">
        <f t="shared" si="75"/>
        <v>690000</v>
      </c>
      <c r="AC194" s="160">
        <f t="shared" si="76"/>
        <v>2.4300000000000231E-2</v>
      </c>
      <c r="AD194" s="162">
        <f t="shared" ca="1" si="77"/>
        <v>0.9805489076073941</v>
      </c>
      <c r="AE194" s="162">
        <f t="shared" ca="1" si="78"/>
        <v>0.97984243624656742</v>
      </c>
      <c r="AF194" s="85">
        <v>5.8004207969180775E-4</v>
      </c>
      <c r="AG194" s="85">
        <v>1.1149770962950304E-2</v>
      </c>
      <c r="AH194" s="85">
        <v>6.2975965603799522E-4</v>
      </c>
    </row>
    <row r="195" spans="1:34">
      <c r="A195" s="7">
        <f t="shared" si="62"/>
        <v>44102</v>
      </c>
      <c r="B195" s="8">
        <f t="shared" ca="1" si="63"/>
        <v>146824309.84368584</v>
      </c>
      <c r="C195" s="144">
        <f t="shared" si="54"/>
        <v>0</v>
      </c>
      <c r="D195" s="136"/>
      <c r="E195" s="136"/>
      <c r="F195" s="78">
        <f ca="1">IF(AD194&gt;1,S$2,T$2)</f>
        <v>0.65</v>
      </c>
      <c r="G195" s="29">
        <f t="shared" ca="1" si="55"/>
        <v>18627406.267618805</v>
      </c>
      <c r="H195" s="8">
        <f t="shared" ca="1" si="64"/>
        <v>132254584.50009352</v>
      </c>
      <c r="I195" s="8">
        <f t="shared" ca="1" si="65"/>
        <v>1042452599.8901691</v>
      </c>
      <c r="J195" s="8">
        <f t="shared" ca="1" si="66"/>
        <v>1306555.2917456639</v>
      </c>
      <c r="K195" s="12">
        <f t="shared" ca="1" si="67"/>
        <v>0.97843406653158183</v>
      </c>
      <c r="L195" s="48"/>
      <c r="M195" s="38">
        <f ca="1">IF(AND(I$2&gt;0,R188&lt;F188),0,IF(AND(N195&gt;=L$6,I$2&gt;0),0,IF(OR(AND(N195&gt;=C$1,N195&lt;D$1),N195&gt;=E$1),0,1)))</f>
        <v>1</v>
      </c>
      <c r="N195" s="193">
        <f t="shared" si="68"/>
        <v>44102</v>
      </c>
      <c r="O195" s="11">
        <f t="shared" ca="1" si="56"/>
        <v>0.13899367998535589</v>
      </c>
      <c r="P195" s="11" t="str">
        <f t="shared" si="57"/>
        <v/>
      </c>
      <c r="Q195" s="11">
        <f t="shared" ca="1" si="69"/>
        <v>0</v>
      </c>
      <c r="R195" s="32">
        <f t="shared" ca="1" si="70"/>
        <v>0.65425057903778971</v>
      </c>
      <c r="S195" s="32">
        <v>4.9855768636331E-4</v>
      </c>
      <c r="T195" s="32">
        <f t="shared" ca="1" si="58"/>
        <v>1.7633944600012469E-2</v>
      </c>
      <c r="U195" s="32">
        <f t="shared" si="59"/>
        <v>0.14084507042253522</v>
      </c>
      <c r="V195" s="32">
        <f t="shared" ca="1" si="71"/>
        <v>0</v>
      </c>
      <c r="W195" s="8">
        <f t="shared" ca="1" si="60"/>
        <v>9556330.5383338481</v>
      </c>
      <c r="X195" s="8">
        <f t="shared" ca="1" si="74"/>
        <v>919754345.9284097</v>
      </c>
      <c r="Y195" s="22">
        <f t="shared" ca="1" si="61"/>
        <v>0.86100632001464406</v>
      </c>
      <c r="Z195" s="8">
        <f t="shared" ca="1" si="72"/>
        <v>132254584.50009352</v>
      </c>
      <c r="AA195" s="12">
        <f t="shared" ca="1" si="73"/>
        <v>1.1347541797997878</v>
      </c>
      <c r="AB195" s="158">
        <f t="shared" si="75"/>
        <v>691000</v>
      </c>
      <c r="AC195" s="160">
        <f t="shared" si="76"/>
        <v>2.4270000000000232E-2</v>
      </c>
      <c r="AD195" s="162">
        <f t="shared" ca="1" si="77"/>
        <v>0.97913825138907462</v>
      </c>
      <c r="AE195" s="162">
        <f t="shared" ca="1" si="78"/>
        <v>0.97843406653158183</v>
      </c>
      <c r="AF195" s="85">
        <v>5.8004685351307583E-4</v>
      </c>
      <c r="AG195" s="85">
        <v>1.1139965046720433E-2</v>
      </c>
      <c r="AH195" s="85">
        <v>6.297141858761082E-4</v>
      </c>
    </row>
    <row r="196" spans="1:34">
      <c r="A196" s="7">
        <f t="shared" si="62"/>
        <v>44103</v>
      </c>
      <c r="B196" s="8">
        <f t="shared" ca="1" si="63"/>
        <v>148126144.76249743</v>
      </c>
      <c r="C196" s="144">
        <f t="shared" ref="C196:C259" si="81">IF(H$2=0,D196,IF(H$2=1,E196,D196-E196))</f>
        <v>0</v>
      </c>
      <c r="D196" s="136"/>
      <c r="E196" s="136"/>
      <c r="F196" s="78">
        <f ca="1">IF(AD195&gt;1,0,IF(AE195&gt;=1,U$2,T$2))</f>
        <v>0.65</v>
      </c>
      <c r="G196" s="29">
        <f t="shared" ref="G196:G259" ca="1" si="82">H196/V$2</f>
        <v>18583279.138777733</v>
      </c>
      <c r="H196" s="8">
        <f t="shared" ca="1" si="64"/>
        <v>131941281.8853219</v>
      </c>
      <c r="I196" s="8">
        <f t="shared" ca="1" si="65"/>
        <v>1051695627.8137314</v>
      </c>
      <c r="J196" s="8">
        <f t="shared" ca="1" si="66"/>
        <v>1301834.9188115818</v>
      </c>
      <c r="K196" s="12">
        <f t="shared" ca="1" si="67"/>
        <v>0.97703052047065098</v>
      </c>
      <c r="L196" s="48"/>
      <c r="M196" s="38">
        <f ca="1">IF(AND(I$2&gt;0,R189&lt;F189-0.02),0,IF(AND(N196&gt;=L$7,I$2&gt;0),0,IF(OR(AND(N196&gt;=C$1,N196&lt;D$1),N196&gt;=E$1),0,1)))</f>
        <v>1</v>
      </c>
      <c r="N196" s="193">
        <f t="shared" si="68"/>
        <v>44103</v>
      </c>
      <c r="O196" s="11">
        <f t="shared" ref="O196:O259" ca="1" si="83">I196/W$2</f>
        <v>0.14022608370849751</v>
      </c>
      <c r="P196" s="11" t="str">
        <f t="shared" ref="P196:P259" si="84">IF(C196&gt;0,Z196/W$2,"")</f>
        <v/>
      </c>
      <c r="Q196" s="11">
        <f t="shared" ca="1" si="69"/>
        <v>0</v>
      </c>
      <c r="R196" s="32">
        <f t="shared" ca="1" si="70"/>
        <v>0.65095185884967721</v>
      </c>
      <c r="S196" s="32">
        <v>4.985469986506395E-4</v>
      </c>
      <c r="T196" s="32">
        <f t="shared" ref="T196:T259" ca="1" si="85">Z196/W$2</f>
        <v>1.759217091804292E-2</v>
      </c>
      <c r="U196" s="32">
        <f t="shared" ref="U196:U259" si="86">1/V$2</f>
        <v>0.14084507042253522</v>
      </c>
      <c r="V196" s="32">
        <f t="shared" ca="1" si="71"/>
        <v>0</v>
      </c>
      <c r="W196" s="8">
        <f t="shared" ref="W196:W259" ca="1" si="87">IF(ROW(J195)&gt;(1+N$2),OFFSET(J195,2-N$2,0)*V$2,0)</f>
        <v>9545517.1695381552</v>
      </c>
      <c r="X196" s="8">
        <f t="shared" ca="1" si="74"/>
        <v>929299863.09794784</v>
      </c>
      <c r="Y196" s="22">
        <f t="shared" ref="Y196:Y259" ca="1" si="88">IF(I196&lt;W$2,1-I196/W$2,0)</f>
        <v>0.85977391629150246</v>
      </c>
      <c r="Z196" s="8">
        <f t="shared" ca="1" si="72"/>
        <v>131941281.8853219</v>
      </c>
      <c r="AA196" s="12">
        <f t="shared" ca="1" si="73"/>
        <v>1.1347541797997878</v>
      </c>
      <c r="AB196" s="158">
        <f t="shared" si="75"/>
        <v>692000</v>
      </c>
      <c r="AC196" s="160">
        <f t="shared" si="76"/>
        <v>2.4240000000000234E-2</v>
      </c>
      <c r="AD196" s="162">
        <f t="shared" ca="1" si="77"/>
        <v>0.97773229350111635</v>
      </c>
      <c r="AE196" s="162">
        <f t="shared" ca="1" si="78"/>
        <v>0.97703052047065098</v>
      </c>
      <c r="AF196" s="85">
        <v>5.8133480996769272E-4</v>
      </c>
      <c r="AG196" s="85">
        <v>1.1130206931004184E-2</v>
      </c>
      <c r="AH196" s="85">
        <v>6.2967093834658471E-4</v>
      </c>
    </row>
    <row r="197" spans="1:34">
      <c r="A197" s="7">
        <f t="shared" ref="A197:A260" si="89">A196+1</f>
        <v>44104</v>
      </c>
      <c r="B197" s="8">
        <f t="shared" ref="B197:B260" ca="1" si="90">B196 + J197</f>
        <v>149423032.68314108</v>
      </c>
      <c r="C197" s="144">
        <f t="shared" si="81"/>
        <v>0</v>
      </c>
      <c r="D197" s="136"/>
      <c r="E197" s="136"/>
      <c r="F197" s="78">
        <f ca="1">IF(AD196&gt;1,S$2,T$2)</f>
        <v>0.65</v>
      </c>
      <c r="G197" s="29">
        <f t="shared" ca="1" si="82"/>
        <v>18535728.021458287</v>
      </c>
      <c r="H197" s="8">
        <f t="shared" ref="H197:H260" ca="1" si="91">H196+IF(C197&gt;0,V$2*(C197-C196),V$2*J197)-W196</f>
        <v>131603668.95235382</v>
      </c>
      <c r="I197" s="8">
        <f t="shared" ref="I197:I260" ca="1" si="92">I196+IF(C197&gt;0,V$2*(C197-C196),V$2*J197)</f>
        <v>1060903532.0503016</v>
      </c>
      <c r="J197" s="8">
        <f t="shared" ref="J197:J260" ca="1" si="93">IF(C197&gt;0,C197-C196,H196*K196/(N$2*V$2))</f>
        <v>1296887.9206436714</v>
      </c>
      <c r="K197" s="12">
        <f t="shared" ref="K197:K260" ca="1" si="94">IF(C197&gt;0,1+N$2*(C197-C196)/Z197,K$4*Y196*Q197+(1-Q197)*AA196*Y196)</f>
        <v>0.97563204519461522</v>
      </c>
      <c r="L197" s="48"/>
      <c r="M197" s="38">
        <f ca="1">IF(AND(I$2&gt;0,R190&lt;F190-0.04),0,IF(AND(N197&gt;=L$8,I$2&gt;0),0,IF(OR(AND(N197&gt;=C$1,N197&lt;D$1),N197&gt;=E$1),0,1)))</f>
        <v>1</v>
      </c>
      <c r="N197" s="193">
        <f t="shared" ref="N197:N260" si="95">N196+1</f>
        <v>44104</v>
      </c>
      <c r="O197" s="11">
        <f t="shared" ca="1" si="83"/>
        <v>0.14145380427337353</v>
      </c>
      <c r="P197" s="11" t="str">
        <f t="shared" si="84"/>
        <v/>
      </c>
      <c r="Q197" s="11">
        <f t="shared" ref="Q197:Q260" ca="1" si="96">IF(J$2&gt;0,100%,IF(M197&lt;1,V197,IF(AND(I$2=1,N197&gt;=B$1),B$2,0)))</f>
        <v>0</v>
      </c>
      <c r="R197" s="32">
        <f t="shared" ref="R197:R260" ca="1" si="97">G197*AC197/AB197</f>
        <v>0.64754686204835421</v>
      </c>
      <c r="S197" s="32">
        <v>4.9853631434292642E-4</v>
      </c>
      <c r="T197" s="32">
        <f t="shared" ca="1" si="85"/>
        <v>1.7547155860313843E-2</v>
      </c>
      <c r="U197" s="32">
        <f t="shared" si="86"/>
        <v>0.14084507042253522</v>
      </c>
      <c r="V197" s="32">
        <f t="shared" ref="V197:V260" ca="1" si="98">IF(N197&gt;=G$1,G$2,IF(N197&gt;=F$1,F$2,IF(N197&gt;=E$1,E$2,IF(N197&gt;=D$1,0,IF(N197&gt;=C$1,C$2,IF(M197&lt;1,C$2,0))))))</f>
        <v>0</v>
      </c>
      <c r="W197" s="8">
        <f t="shared" ca="1" si="87"/>
        <v>9532872.7594286576</v>
      </c>
      <c r="X197" s="8">
        <f t="shared" ca="1" si="74"/>
        <v>938832735.85737646</v>
      </c>
      <c r="Y197" s="22">
        <f t="shared" ca="1" si="88"/>
        <v>0.85854619572662649</v>
      </c>
      <c r="Z197" s="8">
        <f t="shared" ref="Z197:Z260" ca="1" si="99">H196+IF(C197&gt;0,V$2*(C197-C196),V$2*J197)-W196</f>
        <v>131603668.95235382</v>
      </c>
      <c r="AA197" s="12">
        <f t="shared" ref="AA197:AA260" ca="1" si="100">IF(C197&gt;0,K197/Y196,AA196)</f>
        <v>1.1347541797997878</v>
      </c>
      <c r="AB197" s="158">
        <f t="shared" si="75"/>
        <v>693000</v>
      </c>
      <c r="AC197" s="160">
        <f t="shared" si="76"/>
        <v>2.4210000000000235E-2</v>
      </c>
      <c r="AD197" s="162">
        <f t="shared" ca="1" si="77"/>
        <v>0.97633128283263315</v>
      </c>
      <c r="AE197" s="162">
        <f t="shared" ca="1" si="78"/>
        <v>0.97563204519461522</v>
      </c>
      <c r="AF197" s="85">
        <v>5.8133461420513031E-4</v>
      </c>
      <c r="AG197" s="85">
        <v>1.1120495505178343E-2</v>
      </c>
      <c r="AH197" s="85">
        <v>6.2962963691033354E-4</v>
      </c>
    </row>
    <row r="198" spans="1:34">
      <c r="A198" s="7">
        <f t="shared" si="89"/>
        <v>44105</v>
      </c>
      <c r="B198" s="8">
        <f t="shared" ca="1" si="90"/>
        <v>150714750.55733725</v>
      </c>
      <c r="C198" s="144">
        <f t="shared" si="81"/>
        <v>0</v>
      </c>
      <c r="D198" s="136"/>
      <c r="E198" s="136"/>
      <c r="F198" s="78">
        <f ca="1">IF(AD197&gt;1,0,IF(AE197&gt;=1,U$2,T$2))</f>
        <v>0.65</v>
      </c>
      <c r="G198" s="29">
        <f t="shared" ca="1" si="82"/>
        <v>18484787.760523669</v>
      </c>
      <c r="H198" s="8">
        <f t="shared" ca="1" si="91"/>
        <v>131241993.09971803</v>
      </c>
      <c r="I198" s="8">
        <f t="shared" ca="1" si="92"/>
        <v>1070074728.9570944</v>
      </c>
      <c r="J198" s="8">
        <f t="shared" ca="1" si="93"/>
        <v>1291717.8741961776</v>
      </c>
      <c r="K198" s="12">
        <f t="shared" ca="1" si="94"/>
        <v>0.97423888415199611</v>
      </c>
      <c r="L198" s="48"/>
      <c r="M198" s="38">
        <f ca="1">IF(AND(I$2&gt;0,R191&lt;F191-0.06),0,IF(AND(N198&gt;=L$9,I$2&gt;0),0,IF(OR(AND(N198&gt;=C$1,N198&lt;D$1),N198&gt;=E$1),0,1)))</f>
        <v>1</v>
      </c>
      <c r="N198" s="193">
        <f t="shared" si="95"/>
        <v>44105</v>
      </c>
      <c r="O198" s="11">
        <f t="shared" ca="1" si="83"/>
        <v>0.14267663052761259</v>
      </c>
      <c r="P198" s="11" t="str">
        <f t="shared" si="84"/>
        <v/>
      </c>
      <c r="Q198" s="11">
        <f t="shared" ca="1" si="96"/>
        <v>0</v>
      </c>
      <c r="R198" s="32">
        <f t="shared" ca="1" si="97"/>
        <v>0.64403770612315081</v>
      </c>
      <c r="S198" s="32">
        <v>4.9852563314300513E-4</v>
      </c>
      <c r="T198" s="32">
        <f t="shared" ca="1" si="85"/>
        <v>1.7498932413295736E-2</v>
      </c>
      <c r="U198" s="32">
        <f t="shared" si="86"/>
        <v>0.14084507042253522</v>
      </c>
      <c r="V198" s="32">
        <f t="shared" ca="1" si="98"/>
        <v>0</v>
      </c>
      <c r="W198" s="8">
        <f t="shared" ca="1" si="87"/>
        <v>9518406.5385749061</v>
      </c>
      <c r="X198" s="8">
        <f t="shared" ref="X198:X261" ca="1" si="101">W198+X197</f>
        <v>948351142.39595139</v>
      </c>
      <c r="Y198" s="22">
        <f t="shared" ca="1" si="88"/>
        <v>0.85732336947238741</v>
      </c>
      <c r="Z198" s="8">
        <f t="shared" ca="1" si="99"/>
        <v>131241993.09971803</v>
      </c>
      <c r="AA198" s="12">
        <f t="shared" ca="1" si="100"/>
        <v>1.1347541797997878</v>
      </c>
      <c r="AB198" s="158">
        <f t="shared" ref="AB198:AB261" si="102">AB197+AB$2</f>
        <v>694000</v>
      </c>
      <c r="AC198" s="160">
        <f t="shared" ref="AC198:AC261" si="103">AC197-AC$2</f>
        <v>2.4180000000000236E-2</v>
      </c>
      <c r="AD198" s="162">
        <f t="shared" ref="AD198:AD261" ca="1" si="104">(K198+K197)/2</f>
        <v>0.97493546467330572</v>
      </c>
      <c r="AE198" s="162">
        <f t="shared" ref="AE198:AE261" ca="1" si="105">IF(Q198&lt;=B$2,K198,AE197)</f>
        <v>0.97423888415199611</v>
      </c>
      <c r="AF198" s="85">
        <v>5.8261600425159928E-4</v>
      </c>
      <c r="AG198" s="85">
        <v>1.1110829747818267E-2</v>
      </c>
      <c r="AH198" s="85">
        <v>6.2959003951514254E-4</v>
      </c>
    </row>
    <row r="199" spans="1:34">
      <c r="A199" s="7">
        <f t="shared" si="89"/>
        <v>44106</v>
      </c>
      <c r="B199" s="8">
        <f t="shared" ca="1" si="90"/>
        <v>152001079.05745149</v>
      </c>
      <c r="C199" s="144">
        <f t="shared" si="81"/>
        <v>0</v>
      </c>
      <c r="D199" s="136"/>
      <c r="E199" s="136"/>
      <c r="F199" s="78">
        <f ca="1">IF(AD198&gt;1,S$2,T$2)</f>
        <v>0.65</v>
      </c>
      <c r="G199" s="29">
        <f t="shared" ca="1" si="82"/>
        <v>18430495.621401984</v>
      </c>
      <c r="H199" s="8">
        <f t="shared" ca="1" si="91"/>
        <v>130856518.91195408</v>
      </c>
      <c r="I199" s="8">
        <f t="shared" ca="1" si="92"/>
        <v>1079207661.3079054</v>
      </c>
      <c r="J199" s="8">
        <f t="shared" ca="1" si="93"/>
        <v>1286328.5001142181</v>
      </c>
      <c r="K199" s="12">
        <f t="shared" ca="1" si="94"/>
        <v>0.97285127694882934</v>
      </c>
      <c r="L199" s="48"/>
      <c r="M199" s="39">
        <f ca="1">IF(AND(I$2&gt;0,R192&lt;F192-0.1),0,IF(AND(N199&gt;=L$10,I$2&gt;0),0,IF(OR(AND(N199&gt;=C$1,N199&lt;D$1),N199&gt;=E$1),0,1)))</f>
        <v>1</v>
      </c>
      <c r="N199" s="193">
        <f t="shared" si="95"/>
        <v>44106</v>
      </c>
      <c r="O199" s="11">
        <f t="shared" ca="1" si="83"/>
        <v>0.14389435484105406</v>
      </c>
      <c r="P199" s="11" t="str">
        <f t="shared" si="84"/>
        <v/>
      </c>
      <c r="Q199" s="11">
        <f t="shared" ca="1" si="96"/>
        <v>0</v>
      </c>
      <c r="R199" s="32">
        <f t="shared" ca="1" si="97"/>
        <v>0.64042657447030549</v>
      </c>
      <c r="S199" s="32">
        <v>4.9851495480354475E-4</v>
      </c>
      <c r="T199" s="32">
        <f t="shared" ca="1" si="85"/>
        <v>1.7447535854927209E-2</v>
      </c>
      <c r="U199" s="32">
        <f t="shared" si="86"/>
        <v>0.14084507042253522</v>
      </c>
      <c r="V199" s="32">
        <f t="shared" ca="1" si="98"/>
        <v>0</v>
      </c>
      <c r="W199" s="8">
        <f t="shared" ca="1" si="87"/>
        <v>9502129.1251844037</v>
      </c>
      <c r="X199" s="8">
        <f t="shared" ca="1" si="101"/>
        <v>957853271.52113581</v>
      </c>
      <c r="Y199" s="22">
        <f t="shared" ca="1" si="88"/>
        <v>0.85610564515894594</v>
      </c>
      <c r="Z199" s="8">
        <f t="shared" ca="1" si="99"/>
        <v>130856518.91195408</v>
      </c>
      <c r="AA199" s="12">
        <f t="shared" ca="1" si="100"/>
        <v>1.1347541797997878</v>
      </c>
      <c r="AB199" s="158">
        <f t="shared" si="102"/>
        <v>695000</v>
      </c>
      <c r="AC199" s="160">
        <f t="shared" si="103"/>
        <v>2.4150000000000237E-2</v>
      </c>
      <c r="AD199" s="162">
        <f t="shared" ca="1" si="104"/>
        <v>0.97354508055041267</v>
      </c>
      <c r="AE199" s="162">
        <f t="shared" ca="1" si="105"/>
        <v>0.97285127694882934</v>
      </c>
      <c r="AF199" s="85">
        <v>5.8260853515895651E-4</v>
      </c>
      <c r="AG199" s="85">
        <v>1.1101208717913627E-2</v>
      </c>
      <c r="AH199" s="85">
        <v>6.2955193429691685E-4</v>
      </c>
    </row>
    <row r="200" spans="1:34">
      <c r="A200" s="7">
        <f t="shared" si="89"/>
        <v>44107</v>
      </c>
      <c r="B200" s="8">
        <f t="shared" ca="1" si="90"/>
        <v>153281802.71460012</v>
      </c>
      <c r="C200" s="144">
        <f t="shared" si="81"/>
        <v>0</v>
      </c>
      <c r="D200" s="136"/>
      <c r="E200" s="136"/>
      <c r="F200" s="78">
        <f ca="1">IF(AD199&gt;1,0,IF(AE199&gt;=1,U$2,T$2))</f>
        <v>0.65</v>
      </c>
      <c r="G200" s="29">
        <f t="shared" ca="1" si="82"/>
        <v>18372891.232749987</v>
      </c>
      <c r="H200" s="8">
        <f t="shared" ca="1" si="91"/>
        <v>130447527.7525249</v>
      </c>
      <c r="I200" s="8">
        <f t="shared" ca="1" si="92"/>
        <v>1088300799.2736607</v>
      </c>
      <c r="J200" s="8">
        <f t="shared" ca="1" si="93"/>
        <v>1280723.6571486234</v>
      </c>
      <c r="K200" s="12">
        <f t="shared" ca="1" si="94"/>
        <v>0.97146945919430783</v>
      </c>
      <c r="L200" s="48"/>
      <c r="M200" s="47">
        <f ca="1">IF(AND(I$2&gt;0,R193&lt;F193-0.12),0,IF(AND(N200&gt;=L$4,I$2&gt;0),0,IF(OR(AND(N200&gt;=C$1,N200&lt;D$1),N200&gt;=E$1),0,1)))</f>
        <v>1</v>
      </c>
      <c r="N200" s="193">
        <f t="shared" si="95"/>
        <v>44107</v>
      </c>
      <c r="O200" s="11">
        <f t="shared" ca="1" si="83"/>
        <v>0.1451067732364881</v>
      </c>
      <c r="P200" s="11" t="str">
        <f t="shared" si="84"/>
        <v/>
      </c>
      <c r="Q200" s="11">
        <f t="shared" ca="1" si="96"/>
        <v>0</v>
      </c>
      <c r="R200" s="32">
        <f t="shared" ca="1" si="97"/>
        <v>0.63671571341082489</v>
      </c>
      <c r="S200" s="32">
        <v>4.9850427911868388E-4</v>
      </c>
      <c r="T200" s="32">
        <f t="shared" ca="1" si="85"/>
        <v>1.7393003700336654E-2</v>
      </c>
      <c r="U200" s="32">
        <f t="shared" si="86"/>
        <v>0.14084507042253522</v>
      </c>
      <c r="V200" s="32">
        <f t="shared" ca="1" si="98"/>
        <v>0</v>
      </c>
      <c r="W200" s="8">
        <f t="shared" ca="1" si="87"/>
        <v>9484052.5084198844</v>
      </c>
      <c r="X200" s="8">
        <f t="shared" ca="1" si="101"/>
        <v>967337324.02955568</v>
      </c>
      <c r="Y200" s="22">
        <f t="shared" ca="1" si="88"/>
        <v>0.85489322676351187</v>
      </c>
      <c r="Z200" s="8">
        <f t="shared" ca="1" si="99"/>
        <v>130447527.7525249</v>
      </c>
      <c r="AA200" s="12">
        <f t="shared" ca="1" si="100"/>
        <v>1.1347541797997878</v>
      </c>
      <c r="AB200" s="158">
        <f t="shared" si="102"/>
        <v>696000</v>
      </c>
      <c r="AC200" s="160">
        <f t="shared" si="103"/>
        <v>2.4120000000000238E-2</v>
      </c>
      <c r="AD200" s="162">
        <f t="shared" ca="1" si="104"/>
        <v>0.97216036807156858</v>
      </c>
      <c r="AE200" s="162">
        <f t="shared" ca="1" si="105"/>
        <v>0.97146945919430783</v>
      </c>
      <c r="AF200" s="85">
        <v>5.813135476838505E-4</v>
      </c>
      <c r="AG200" s="85">
        <v>1.1091631546956726E-2</v>
      </c>
      <c r="AH200" s="85">
        <v>6.2951513581649171E-4</v>
      </c>
    </row>
    <row r="201" spans="1:34">
      <c r="A201" s="7">
        <f t="shared" si="89"/>
        <v>44108</v>
      </c>
      <c r="B201" s="8">
        <f t="shared" ca="1" si="90"/>
        <v>154556710.05100837</v>
      </c>
      <c r="C201" s="144">
        <f t="shared" si="81"/>
        <v>0</v>
      </c>
      <c r="D201" s="136"/>
      <c r="E201" s="136"/>
      <c r="F201" s="78">
        <f ca="1">IF(AD200&gt;1,0,IF(AE200&gt;=1,U$2,T$2))</f>
        <v>0.65</v>
      </c>
      <c r="G201" s="29">
        <f t="shared" ca="1" si="82"/>
        <v>18312016.525718812</v>
      </c>
      <c r="H201" s="8">
        <f t="shared" ca="1" si="91"/>
        <v>130015317.33260356</v>
      </c>
      <c r="I201" s="8">
        <f t="shared" ca="1" si="92"/>
        <v>1097352641.3621593</v>
      </c>
      <c r="J201" s="8">
        <f t="shared" ca="1" si="93"/>
        <v>1274907.3364082477</v>
      </c>
      <c r="K201" s="12">
        <f t="shared" ca="1" si="94"/>
        <v>0.97009366235242289</v>
      </c>
      <c r="L201" s="48"/>
      <c r="M201" s="46">
        <f ca="1">IF(AND(I$2&gt;0,R194&lt;F194-0.12),0,IF(AND(N201&gt;=L$5,I$2&gt;0),0,IF(OR(AND(N201&gt;=C$1,N201&lt;D$1),N201&gt;=E$1),0,1)))</f>
        <v>1</v>
      </c>
      <c r="N201" s="193">
        <f t="shared" si="95"/>
        <v>44108</v>
      </c>
      <c r="O201" s="11">
        <f t="shared" ca="1" si="83"/>
        <v>0.14631368551495458</v>
      </c>
      <c r="P201" s="11" t="str">
        <f t="shared" si="84"/>
        <v/>
      </c>
      <c r="Q201" s="11">
        <f t="shared" ca="1" si="96"/>
        <v>0</v>
      </c>
      <c r="R201" s="32">
        <f t="shared" ca="1" si="97"/>
        <v>0.63290742913137821</v>
      </c>
      <c r="S201" s="32">
        <v>4.9849360591706806E-4</v>
      </c>
      <c r="T201" s="32">
        <f t="shared" ca="1" si="85"/>
        <v>1.7335375644347142E-2</v>
      </c>
      <c r="U201" s="32">
        <f t="shared" si="86"/>
        <v>0.14084507042253522</v>
      </c>
      <c r="V201" s="32">
        <f t="shared" ca="1" si="98"/>
        <v>0</v>
      </c>
      <c r="W201" s="8">
        <f t="shared" ca="1" si="87"/>
        <v>9464190.0295808017</v>
      </c>
      <c r="X201" s="8">
        <f t="shared" ca="1" si="101"/>
        <v>976801514.05913651</v>
      </c>
      <c r="Y201" s="22">
        <f t="shared" ca="1" si="88"/>
        <v>0.85368631448504539</v>
      </c>
      <c r="Z201" s="8">
        <f t="shared" ca="1" si="99"/>
        <v>130015317.33260356</v>
      </c>
      <c r="AA201" s="12">
        <f t="shared" ca="1" si="100"/>
        <v>1.1347541797997878</v>
      </c>
      <c r="AB201" s="158">
        <f t="shared" si="102"/>
        <v>697000</v>
      </c>
      <c r="AC201" s="160">
        <f t="shared" si="103"/>
        <v>2.409000000000024E-2</v>
      </c>
      <c r="AD201" s="162">
        <f t="shared" ca="1" si="104"/>
        <v>0.97078156077336542</v>
      </c>
      <c r="AE201" s="162">
        <f t="shared" ca="1" si="105"/>
        <v>0.97009366235242289</v>
      </c>
      <c r="AF201" s="85">
        <v>5.8001714307668196E-4</v>
      </c>
      <c r="AG201" s="85">
        <v>1.1082097431817685E-2</v>
      </c>
      <c r="AH201" s="85">
        <v>6.2947948176532789E-4</v>
      </c>
    </row>
    <row r="202" spans="1:34">
      <c r="A202" s="7">
        <f t="shared" si="89"/>
        <v>44109</v>
      </c>
      <c r="B202" s="8">
        <f t="shared" ca="1" si="90"/>
        <v>155825593.70647213</v>
      </c>
      <c r="C202" s="144">
        <f t="shared" si="81"/>
        <v>0</v>
      </c>
      <c r="D202" s="136"/>
      <c r="E202" s="136"/>
      <c r="F202" s="78">
        <f ca="1">IF(AD201&gt;1,S$2,T$2)</f>
        <v>0.65</v>
      </c>
      <c r="G202" s="29">
        <f t="shared" ca="1" si="82"/>
        <v>18247915.66997401</v>
      </c>
      <c r="H202" s="8">
        <f t="shared" ca="1" si="91"/>
        <v>129560201.25681546</v>
      </c>
      <c r="I202" s="8">
        <f t="shared" ca="1" si="92"/>
        <v>1106361715.3159521</v>
      </c>
      <c r="J202" s="8">
        <f t="shared" ca="1" si="93"/>
        <v>1268883.655463761</v>
      </c>
      <c r="K202" s="12">
        <f t="shared" ca="1" si="94"/>
        <v>0.96872411359978139</v>
      </c>
      <c r="L202" s="48"/>
      <c r="M202" s="38">
        <f ca="1">IF(AND(I$2&gt;0,R195&lt;F195),0,IF(AND(N202&gt;=L$6,I$2&gt;0),0,IF(OR(AND(N202&gt;=C$1,N202&lt;D$1),N202&gt;=E$1),0,1)))</f>
        <v>1</v>
      </c>
      <c r="N202" s="193">
        <f t="shared" si="95"/>
        <v>44109</v>
      </c>
      <c r="O202" s="11">
        <f t="shared" ca="1" si="83"/>
        <v>0.14751489537546028</v>
      </c>
      <c r="P202" s="11" t="str">
        <f t="shared" si="84"/>
        <v/>
      </c>
      <c r="Q202" s="11">
        <f t="shared" ca="1" si="96"/>
        <v>0</v>
      </c>
      <c r="R202" s="32">
        <f t="shared" ca="1" si="97"/>
        <v>0.6290040845552709</v>
      </c>
      <c r="S202" s="32">
        <v>4.9848293505605739E-4</v>
      </c>
      <c r="T202" s="32">
        <f t="shared" ca="1" si="85"/>
        <v>1.7274693500908728E-2</v>
      </c>
      <c r="U202" s="32">
        <f t="shared" si="86"/>
        <v>0.14084507042253522</v>
      </c>
      <c r="V202" s="32">
        <f t="shared" ca="1" si="98"/>
        <v>0</v>
      </c>
      <c r="W202" s="8">
        <f t="shared" ca="1" si="87"/>
        <v>9442556.3611799963</v>
      </c>
      <c r="X202" s="8">
        <f t="shared" ca="1" si="101"/>
        <v>986244070.42031646</v>
      </c>
      <c r="Y202" s="22">
        <f t="shared" ca="1" si="88"/>
        <v>0.85248510462453975</v>
      </c>
      <c r="Z202" s="8">
        <f t="shared" ca="1" si="99"/>
        <v>129560201.25681546</v>
      </c>
      <c r="AA202" s="12">
        <f t="shared" ca="1" si="100"/>
        <v>1.1347541797997878</v>
      </c>
      <c r="AB202" s="158">
        <f t="shared" si="102"/>
        <v>698000</v>
      </c>
      <c r="AC202" s="160">
        <f t="shared" si="103"/>
        <v>2.4060000000000241E-2</v>
      </c>
      <c r="AD202" s="162">
        <f t="shared" ca="1" si="104"/>
        <v>0.96940888797610214</v>
      </c>
      <c r="AE202" s="162">
        <f t="shared" ca="1" si="105"/>
        <v>0.96872411359978139</v>
      </c>
      <c r="AF202" s="85">
        <v>5.8000485160788161E-4</v>
      </c>
      <c r="AG202" s="85">
        <v>1.107260562832907E-2</v>
      </c>
      <c r="AH202" s="85">
        <v>6.2944483008169668E-4</v>
      </c>
    </row>
    <row r="203" spans="1:34">
      <c r="A203" s="7">
        <f t="shared" si="89"/>
        <v>44110</v>
      </c>
      <c r="B203" s="8">
        <f t="shared" ca="1" si="90"/>
        <v>157088250.55878922</v>
      </c>
      <c r="C203" s="144">
        <f t="shared" si="81"/>
        <v>0</v>
      </c>
      <c r="D203" s="136"/>
      <c r="E203" s="136"/>
      <c r="F203" s="78">
        <f ca="1">IF(AD202&gt;1,0,IF(AE202&gt;=1,U$2,T$2))</f>
        <v>0.65</v>
      </c>
      <c r="G203" s="29">
        <f t="shared" ca="1" si="82"/>
        <v>18180635.006631933</v>
      </c>
      <c r="H203" s="8">
        <f t="shared" ca="1" si="91"/>
        <v>129082508.54708673</v>
      </c>
      <c r="I203" s="8">
        <f t="shared" ca="1" si="92"/>
        <v>1115326578.9674034</v>
      </c>
      <c r="J203" s="8">
        <f t="shared" ca="1" si="93"/>
        <v>1262656.8523170811</v>
      </c>
      <c r="K203" s="12">
        <f t="shared" ca="1" si="94"/>
        <v>0.96736103568975584</v>
      </c>
      <c r="L203" s="48"/>
      <c r="M203" s="38">
        <f ca="1">IF(AND(I$2&gt;0,R196&lt;F196-0.02),0,IF(AND(N203&gt;=L$7,I$2&gt;0),0,IF(OR(AND(N203&gt;=C$1,N203&lt;D$1),N203&gt;=E$1),0,1)))</f>
        <v>1</v>
      </c>
      <c r="N203" s="193">
        <f t="shared" si="95"/>
        <v>44110</v>
      </c>
      <c r="O203" s="11">
        <f t="shared" ca="1" si="83"/>
        <v>0.14871021052898711</v>
      </c>
      <c r="P203" s="11" t="str">
        <f t="shared" si="84"/>
        <v/>
      </c>
      <c r="Q203" s="11">
        <f t="shared" ca="1" si="96"/>
        <v>0</v>
      </c>
      <c r="R203" s="32">
        <f t="shared" ca="1" si="97"/>
        <v>0.6250080961507436</v>
      </c>
      <c r="S203" s="32">
        <v>4.9847226641690527E-4</v>
      </c>
      <c r="T203" s="32">
        <f t="shared" ca="1" si="85"/>
        <v>1.7211001139611565E-2</v>
      </c>
      <c r="U203" s="32">
        <f t="shared" si="86"/>
        <v>0.14084507042253522</v>
      </c>
      <c r="V203" s="32">
        <f t="shared" ca="1" si="98"/>
        <v>0</v>
      </c>
      <c r="W203" s="8">
        <f t="shared" ca="1" si="87"/>
        <v>9419167.4839821942</v>
      </c>
      <c r="X203" s="8">
        <f t="shared" ca="1" si="101"/>
        <v>995663237.90429866</v>
      </c>
      <c r="Y203" s="22">
        <f t="shared" ca="1" si="88"/>
        <v>0.85128978947101286</v>
      </c>
      <c r="Z203" s="8">
        <f t="shared" ca="1" si="99"/>
        <v>129082508.54708673</v>
      </c>
      <c r="AA203" s="12">
        <f t="shared" ca="1" si="100"/>
        <v>1.1347541797997878</v>
      </c>
      <c r="AB203" s="158">
        <f t="shared" si="102"/>
        <v>699000</v>
      </c>
      <c r="AC203" s="160">
        <f t="shared" si="103"/>
        <v>2.4030000000000242E-2</v>
      </c>
      <c r="AD203" s="162">
        <f t="shared" ca="1" si="104"/>
        <v>0.96804257464476862</v>
      </c>
      <c r="AE203" s="162">
        <f t="shared" ca="1" si="105"/>
        <v>0.96736103568975584</v>
      </c>
      <c r="AF203" s="85">
        <v>5.8127561120544489E-4</v>
      </c>
      <c r="AG203" s="85">
        <v>1.1063155445510096E-2</v>
      </c>
      <c r="AH203" s="85">
        <v>6.2941105642622965E-4</v>
      </c>
    </row>
    <row r="204" spans="1:34">
      <c r="A204" s="7">
        <f t="shared" si="89"/>
        <v>44111</v>
      </c>
      <c r="B204" s="8">
        <f t="shared" ca="1" si="90"/>
        <v>158344481.83804014</v>
      </c>
      <c r="C204" s="144">
        <f t="shared" si="81"/>
        <v>0</v>
      </c>
      <c r="D204" s="136"/>
      <c r="E204" s="136"/>
      <c r="F204" s="78">
        <f ca="1">IF(AD203&gt;1,S$2,T$2)</f>
        <v>0.65</v>
      </c>
      <c r="G204" s="29">
        <f t="shared" ca="1" si="82"/>
        <v>18110222.978279732</v>
      </c>
      <c r="H204" s="8">
        <f t="shared" ca="1" si="91"/>
        <v>128582583.14578609</v>
      </c>
      <c r="I204" s="8">
        <f t="shared" ca="1" si="92"/>
        <v>1124245821.0500851</v>
      </c>
      <c r="J204" s="8">
        <f t="shared" ca="1" si="93"/>
        <v>1256231.2792509214</v>
      </c>
      <c r="K204" s="12">
        <f t="shared" ca="1" si="94"/>
        <v>0.96600464682311316</v>
      </c>
      <c r="L204" s="48"/>
      <c r="M204" s="38">
        <f ca="1">IF(AND(I$2&gt;0,R197&lt;F197-0.04),0,IF(AND(N204&gt;=L$8,I$2&gt;0),0,IF(OR(AND(N204&gt;=C$1,N204&lt;D$1),N204&gt;=E$1),0,1)))</f>
        <v>1</v>
      </c>
      <c r="N204" s="193">
        <f t="shared" si="95"/>
        <v>44111</v>
      </c>
      <c r="O204" s="11">
        <f t="shared" ca="1" si="83"/>
        <v>0.149899442806678</v>
      </c>
      <c r="P204" s="11" t="str">
        <f t="shared" si="84"/>
        <v/>
      </c>
      <c r="Q204" s="11">
        <f t="shared" ca="1" si="96"/>
        <v>0</v>
      </c>
      <c r="R204" s="32">
        <f t="shared" ca="1" si="97"/>
        <v>0.62092193068388279</v>
      </c>
      <c r="S204" s="32">
        <v>4.9846159990074687E-4</v>
      </c>
      <c r="T204" s="32">
        <f t="shared" ca="1" si="85"/>
        <v>1.7144344419438146E-2</v>
      </c>
      <c r="U204" s="32">
        <f t="shared" si="86"/>
        <v>0.14084507042253522</v>
      </c>
      <c r="V204" s="32">
        <f t="shared" ca="1" si="98"/>
        <v>0</v>
      </c>
      <c r="W204" s="8">
        <f t="shared" ca="1" si="87"/>
        <v>9394040.6620629709</v>
      </c>
      <c r="X204" s="8">
        <f t="shared" ca="1" si="101"/>
        <v>1005057278.5663617</v>
      </c>
      <c r="Y204" s="22">
        <f t="shared" ca="1" si="88"/>
        <v>0.850100557193322</v>
      </c>
      <c r="Z204" s="8">
        <f t="shared" ca="1" si="99"/>
        <v>128582583.14578609</v>
      </c>
      <c r="AA204" s="12">
        <f t="shared" ca="1" si="100"/>
        <v>1.1347541797997878</v>
      </c>
      <c r="AB204" s="158">
        <f t="shared" si="102"/>
        <v>700000</v>
      </c>
      <c r="AC204" s="160">
        <f t="shared" si="103"/>
        <v>2.4000000000000243E-2</v>
      </c>
      <c r="AD204" s="162">
        <f t="shared" ca="1" si="104"/>
        <v>0.96668284125643456</v>
      </c>
      <c r="AE204" s="162">
        <f t="shared" ca="1" si="105"/>
        <v>0.96600464682311316</v>
      </c>
      <c r="AF204" s="85">
        <v>5.8125918527109099E-4</v>
      </c>
      <c r="AG204" s="85">
        <v>1.1053746240367238E-2</v>
      </c>
      <c r="AH204" s="85">
        <v>6.2937805197207475E-4</v>
      </c>
    </row>
    <row r="205" spans="1:34">
      <c r="A205" s="7">
        <f t="shared" si="89"/>
        <v>44112</v>
      </c>
      <c r="B205" s="8">
        <f t="shared" ca="1" si="90"/>
        <v>159594093.23461306</v>
      </c>
      <c r="C205" s="144">
        <f t="shared" si="81"/>
        <v>0</v>
      </c>
      <c r="D205" s="136"/>
      <c r="E205" s="136"/>
      <c r="F205" s="78">
        <f ca="1">IF(AD204&gt;1,0,IF(AE204&gt;=1,U$2,T$2))</f>
        <v>0.65</v>
      </c>
      <c r="G205" s="29">
        <f t="shared" ca="1" si="82"/>
        <v>18036730.056252237</v>
      </c>
      <c r="H205" s="8">
        <f t="shared" ca="1" si="91"/>
        <v>128060783.39939088</v>
      </c>
      <c r="I205" s="8">
        <f t="shared" ca="1" si="92"/>
        <v>1133118061.9657528</v>
      </c>
      <c r="J205" s="8">
        <f t="shared" ca="1" si="93"/>
        <v>1249611.3965729245</v>
      </c>
      <c r="K205" s="12">
        <f t="shared" ca="1" si="94"/>
        <v>0.96465516052525069</v>
      </c>
      <c r="L205" s="48"/>
      <c r="M205" s="38">
        <f ca="1">IF(AND(I$2&gt;0,R198&lt;F198-0.06),0,IF(AND(N205&gt;=L$9,I$2&gt;0),0,IF(OR(AND(N205&gt;=C$1,N205&lt;D$1),N205&gt;=E$1),0,1)))</f>
        <v>1</v>
      </c>
      <c r="N205" s="193">
        <f t="shared" si="95"/>
        <v>44112</v>
      </c>
      <c r="O205" s="11">
        <f t="shared" ca="1" si="83"/>
        <v>0.15108240826210037</v>
      </c>
      <c r="P205" s="11" t="str">
        <f t="shared" si="84"/>
        <v/>
      </c>
      <c r="Q205" s="11">
        <f t="shared" ca="1" si="96"/>
        <v>0</v>
      </c>
      <c r="R205" s="32">
        <f t="shared" ca="1" si="97"/>
        <v>0.61674810192349572</v>
      </c>
      <c r="S205" s="32">
        <v>4.9845093542526101E-4</v>
      </c>
      <c r="T205" s="32">
        <f t="shared" ca="1" si="85"/>
        <v>1.7074771119918782E-2</v>
      </c>
      <c r="U205" s="32">
        <f t="shared" si="86"/>
        <v>0.14084507042253522</v>
      </c>
      <c r="V205" s="32">
        <f t="shared" ca="1" si="98"/>
        <v>0</v>
      </c>
      <c r="W205" s="8">
        <f t="shared" ca="1" si="87"/>
        <v>9367194.4159829635</v>
      </c>
      <c r="X205" s="8">
        <f t="shared" ca="1" si="101"/>
        <v>1014424472.9823446</v>
      </c>
      <c r="Y205" s="22">
        <f t="shared" ca="1" si="88"/>
        <v>0.8489175917378996</v>
      </c>
      <c r="Z205" s="8">
        <f t="shared" ca="1" si="99"/>
        <v>128060783.39939088</v>
      </c>
      <c r="AA205" s="12">
        <f t="shared" ca="1" si="100"/>
        <v>1.1347541797997878</v>
      </c>
      <c r="AB205" s="158">
        <f t="shared" si="102"/>
        <v>701000</v>
      </c>
      <c r="AC205" s="160">
        <f t="shared" si="103"/>
        <v>2.3970000000000245E-2</v>
      </c>
      <c r="AD205" s="162">
        <f t="shared" ca="1" si="104"/>
        <v>0.96532990367418192</v>
      </c>
      <c r="AE205" s="162">
        <f t="shared" ca="1" si="105"/>
        <v>0.96465516052525069</v>
      </c>
      <c r="AF205" s="85">
        <v>5.8252569077809973E-4</v>
      </c>
      <c r="AG205" s="85">
        <v>1.1044377413214367E-2</v>
      </c>
      <c r="AH205" s="85">
        <v>6.2934572147046672E-4</v>
      </c>
    </row>
    <row r="206" spans="1:34">
      <c r="A206" s="7">
        <f t="shared" si="89"/>
        <v>44113</v>
      </c>
      <c r="B206" s="8">
        <f t="shared" ca="1" si="90"/>
        <v>160836895.00088197</v>
      </c>
      <c r="C206" s="144">
        <f t="shared" si="81"/>
        <v>0</v>
      </c>
      <c r="D206" s="136"/>
      <c r="E206" s="136"/>
      <c r="F206" s="78">
        <f ca="1">IF(AD205&gt;1,S$2,T$2)</f>
        <v>0.65</v>
      </c>
      <c r="G206" s="29">
        <f t="shared" ca="1" si="82"/>
        <v>17960208.665340438</v>
      </c>
      <c r="H206" s="8">
        <f t="shared" ca="1" si="91"/>
        <v>127517481.52391711</v>
      </c>
      <c r="I206" s="8">
        <f t="shared" ca="1" si="92"/>
        <v>1141941954.5062621</v>
      </c>
      <c r="J206" s="8">
        <f t="shared" ca="1" si="93"/>
        <v>1242801.7662689011</v>
      </c>
      <c r="K206" s="12">
        <f t="shared" ca="1" si="94"/>
        <v>0.96331278553015132</v>
      </c>
      <c r="L206" s="48"/>
      <c r="M206" s="39">
        <f ca="1">IF(AND(I$2&gt;0,R199&lt;F199-0.1),0,IF(AND(N206&gt;=L$10,I$2&gt;0),0,IF(OR(AND(N206&gt;=C$1,N206&lt;D$1),N206&gt;=E$1),0,1)))</f>
        <v>1</v>
      </c>
      <c r="N206" s="193">
        <f t="shared" si="95"/>
        <v>44113</v>
      </c>
      <c r="O206" s="11">
        <f t="shared" ca="1" si="83"/>
        <v>0.15225892726750162</v>
      </c>
      <c r="P206" s="11" t="str">
        <f t="shared" si="84"/>
        <v/>
      </c>
      <c r="Q206" s="11">
        <f t="shared" ca="1" si="96"/>
        <v>0</v>
      </c>
      <c r="R206" s="32">
        <f t="shared" ca="1" si="97"/>
        <v>0.61248916730520586</v>
      </c>
      <c r="S206" s="32">
        <v>4.9844027292189185E-4</v>
      </c>
      <c r="T206" s="32">
        <f t="shared" ca="1" si="85"/>
        <v>1.7002330869855614E-2</v>
      </c>
      <c r="U206" s="32">
        <f t="shared" si="86"/>
        <v>0.14084507042253522</v>
      </c>
      <c r="V206" s="32">
        <f t="shared" ca="1" si="98"/>
        <v>0</v>
      </c>
      <c r="W206" s="8">
        <f t="shared" ca="1" si="87"/>
        <v>9338648.4941351935</v>
      </c>
      <c r="X206" s="8">
        <f t="shared" ca="1" si="101"/>
        <v>1023763121.4764798</v>
      </c>
      <c r="Y206" s="22">
        <f t="shared" ca="1" si="88"/>
        <v>0.84774107273249832</v>
      </c>
      <c r="Z206" s="8">
        <f t="shared" ca="1" si="99"/>
        <v>127517481.52391711</v>
      </c>
      <c r="AA206" s="12">
        <f t="shared" ca="1" si="100"/>
        <v>1.1347541797997878</v>
      </c>
      <c r="AB206" s="158">
        <f t="shared" si="102"/>
        <v>702000</v>
      </c>
      <c r="AC206" s="160">
        <f t="shared" si="103"/>
        <v>2.3940000000000246E-2</v>
      </c>
      <c r="AD206" s="162">
        <f t="shared" ca="1" si="104"/>
        <v>0.963983973027701</v>
      </c>
      <c r="AE206" s="162">
        <f t="shared" ca="1" si="105"/>
        <v>0.96331278553015132</v>
      </c>
      <c r="AF206" s="85">
        <v>5.8250654703912884E-4</v>
      </c>
      <c r="AG206" s="85">
        <v>1.1035048403460897E-2</v>
      </c>
      <c r="AH206" s="85">
        <v>6.2931398155740875E-4</v>
      </c>
    </row>
    <row r="207" spans="1:34">
      <c r="A207" s="7">
        <f t="shared" si="89"/>
        <v>44114</v>
      </c>
      <c r="B207" s="8">
        <f t="shared" ca="1" si="90"/>
        <v>162072702.0464614</v>
      </c>
      <c r="C207" s="144">
        <f t="shared" si="81"/>
        <v>0</v>
      </c>
      <c r="D207" s="136"/>
      <c r="E207" s="136"/>
      <c r="F207" s="78">
        <f ca="1">IF(AD206&gt;1,0,IF(AE206&gt;=1,U$2,T$2))</f>
        <v>0.65</v>
      </c>
      <c r="G207" s="29">
        <f t="shared" ca="1" si="82"/>
        <v>17880713.106112082</v>
      </c>
      <c r="H207" s="8">
        <f t="shared" ca="1" si="91"/>
        <v>126953063.05339578</v>
      </c>
      <c r="I207" s="8">
        <f t="shared" ca="1" si="92"/>
        <v>1150716184.529876</v>
      </c>
      <c r="J207" s="8">
        <f t="shared" ca="1" si="93"/>
        <v>1235807.0455794185</v>
      </c>
      <c r="K207" s="12">
        <f t="shared" ca="1" si="94"/>
        <v>0.96197772567115836</v>
      </c>
      <c r="L207" s="48"/>
      <c r="M207" s="47">
        <f ca="1">IF(AND(I$2&gt;0,R200&lt;F200-0.12),0,IF(AND(N207&gt;=L$4,I$2&gt;0),0,IF(OR(AND(N207&gt;=C$1,N207&lt;D$1),N207&gt;=E$1),0,1)))</f>
        <v>1</v>
      </c>
      <c r="N207" s="193">
        <f t="shared" si="95"/>
        <v>44114</v>
      </c>
      <c r="O207" s="11">
        <f t="shared" ca="1" si="83"/>
        <v>0.15342882460398347</v>
      </c>
      <c r="P207" s="11" t="str">
        <f t="shared" si="84"/>
        <v/>
      </c>
      <c r="Q207" s="11">
        <f t="shared" ca="1" si="96"/>
        <v>0</v>
      </c>
      <c r="R207" s="32">
        <f t="shared" ca="1" si="97"/>
        <v>0.60814772456208288</v>
      </c>
      <c r="S207" s="32">
        <v>4.9842961233353847E-4</v>
      </c>
      <c r="T207" s="32">
        <f t="shared" ca="1" si="85"/>
        <v>1.6927075073786105E-2</v>
      </c>
      <c r="U207" s="32">
        <f t="shared" si="86"/>
        <v>0.14084507042253522</v>
      </c>
      <c r="V207" s="32">
        <f t="shared" ca="1" si="98"/>
        <v>0</v>
      </c>
      <c r="W207" s="8">
        <f t="shared" ca="1" si="87"/>
        <v>9308423.8422952089</v>
      </c>
      <c r="X207" s="8">
        <f t="shared" ca="1" si="101"/>
        <v>1033071545.3187749</v>
      </c>
      <c r="Y207" s="22">
        <f t="shared" ca="1" si="88"/>
        <v>0.84657117539601656</v>
      </c>
      <c r="Z207" s="8">
        <f t="shared" ca="1" si="99"/>
        <v>126953063.05339578</v>
      </c>
      <c r="AA207" s="12">
        <f t="shared" ca="1" si="100"/>
        <v>1.1347541797997878</v>
      </c>
      <c r="AB207" s="158">
        <f t="shared" si="102"/>
        <v>703000</v>
      </c>
      <c r="AC207" s="160">
        <f t="shared" si="103"/>
        <v>2.3910000000000247E-2</v>
      </c>
      <c r="AD207" s="162">
        <f t="shared" ca="1" si="104"/>
        <v>0.96264525560065484</v>
      </c>
      <c r="AE207" s="162">
        <f t="shared" ca="1" si="105"/>
        <v>0.96197772567115836</v>
      </c>
      <c r="AF207" s="85">
        <v>5.8120297282158962E-4</v>
      </c>
      <c r="AG207" s="85">
        <v>1.1025758685821648E-2</v>
      </c>
      <c r="AH207" s="85">
        <v>6.2928275927142232E-4</v>
      </c>
    </row>
    <row r="208" spans="1:34">
      <c r="A208" s="7">
        <f t="shared" si="89"/>
        <v>44115</v>
      </c>
      <c r="B208" s="8">
        <f t="shared" ca="1" si="90"/>
        <v>163301334.02697542</v>
      </c>
      <c r="C208" s="144">
        <f t="shared" si="81"/>
        <v>0</v>
      </c>
      <c r="D208" s="136"/>
      <c r="E208" s="136"/>
      <c r="F208" s="78">
        <f ca="1">IF(AD207&gt;1,0,IF(AE207&gt;=1,U$2,T$2))</f>
        <v>0.65</v>
      </c>
      <c r="G208" s="29">
        <f t="shared" ca="1" si="82"/>
        <v>17798299.47503522</v>
      </c>
      <c r="H208" s="8">
        <f t="shared" ca="1" si="91"/>
        <v>126367926.27275006</v>
      </c>
      <c r="I208" s="8">
        <f t="shared" ca="1" si="92"/>
        <v>1159439471.5915256</v>
      </c>
      <c r="J208" s="8">
        <f t="shared" ca="1" si="93"/>
        <v>1228631.9805140125</v>
      </c>
      <c r="K208" s="12">
        <f t="shared" ca="1" si="94"/>
        <v>0.96065017977864908</v>
      </c>
      <c r="L208" s="48"/>
      <c r="M208" s="46">
        <f ca="1">IF(AND(I$2&gt;0,R201&lt;F201-0.12),0,IF(AND(N208&gt;=L$5,I$2&gt;0),0,IF(OR(AND(N208&gt;=C$1,N208&lt;D$1),N208&gt;=E$1),0,1)))</f>
        <v>1</v>
      </c>
      <c r="N208" s="193">
        <f t="shared" si="95"/>
        <v>44115</v>
      </c>
      <c r="O208" s="11">
        <f t="shared" ca="1" si="83"/>
        <v>0.15459192954553674</v>
      </c>
      <c r="P208" s="11" t="str">
        <f t="shared" si="84"/>
        <v/>
      </c>
      <c r="Q208" s="11">
        <f t="shared" ca="1" si="96"/>
        <v>0</v>
      </c>
      <c r="R208" s="32">
        <f t="shared" ca="1" si="97"/>
        <v>0.603726408329326</v>
      </c>
      <c r="S208" s="32">
        <v>4.9841895361262998E-4</v>
      </c>
      <c r="T208" s="32">
        <f t="shared" ca="1" si="85"/>
        <v>1.6849056836366675E-2</v>
      </c>
      <c r="U208" s="32">
        <f t="shared" si="86"/>
        <v>0.14084507042253522</v>
      </c>
      <c r="V208" s="32">
        <f t="shared" ca="1" si="98"/>
        <v>0</v>
      </c>
      <c r="W208" s="8">
        <f t="shared" ca="1" si="87"/>
        <v>9276542.5713942125</v>
      </c>
      <c r="X208" s="8">
        <f t="shared" ca="1" si="101"/>
        <v>1042348087.8901691</v>
      </c>
      <c r="Y208" s="22">
        <f t="shared" ca="1" si="88"/>
        <v>0.84540807045446331</v>
      </c>
      <c r="Z208" s="8">
        <f t="shared" ca="1" si="99"/>
        <v>126367926.27275006</v>
      </c>
      <c r="AA208" s="12">
        <f t="shared" ca="1" si="100"/>
        <v>1.1347541797997878</v>
      </c>
      <c r="AB208" s="158">
        <f t="shared" si="102"/>
        <v>704000</v>
      </c>
      <c r="AC208" s="160">
        <f t="shared" si="103"/>
        <v>2.3880000000000248E-2</v>
      </c>
      <c r="AD208" s="162">
        <f t="shared" ca="1" si="104"/>
        <v>0.96131395272490372</v>
      </c>
      <c r="AE208" s="162">
        <f t="shared" ca="1" si="105"/>
        <v>0.96065017977864908</v>
      </c>
      <c r="AF208" s="85">
        <v>5.7990018879557287E-4</v>
      </c>
      <c r="AG208" s="85">
        <v>1.1016507766906485E-2</v>
      </c>
      <c r="AH208" s="85">
        <v>6.2925199075607164E-4</v>
      </c>
    </row>
    <row r="209" spans="1:34">
      <c r="A209" s="7">
        <f t="shared" si="89"/>
        <v>44116</v>
      </c>
      <c r="B209" s="8">
        <f t="shared" ca="1" si="90"/>
        <v>164522615.42629305</v>
      </c>
      <c r="C209" s="144">
        <f t="shared" si="81"/>
        <v>0</v>
      </c>
      <c r="D209" s="136"/>
      <c r="E209" s="136"/>
      <c r="F209" s="78">
        <f ca="1">IF(AD208&gt;1,S$2,T$2)</f>
        <v>0.65</v>
      </c>
      <c r="G209" s="29">
        <f t="shared" ca="1" si="82"/>
        <v>17713025.582607187</v>
      </c>
      <c r="H209" s="8">
        <f t="shared" ca="1" si="91"/>
        <v>125762481.63651103</v>
      </c>
      <c r="I209" s="8">
        <f t="shared" ca="1" si="92"/>
        <v>1168110569.5266807</v>
      </c>
      <c r="J209" s="8">
        <f t="shared" ca="1" si="93"/>
        <v>1221281.3993176301</v>
      </c>
      <c r="K209" s="12">
        <f t="shared" ca="1" si="94"/>
        <v>1.6518442423155655</v>
      </c>
      <c r="L209" s="48"/>
      <c r="M209" s="38">
        <f ca="1">IF(AND(I$2&gt;0,R202&lt;F202),0,IF(AND(N209&gt;=L$6,I$2&gt;0),0,IF(OR(AND(N209&gt;=C$1,N209&lt;D$1),N209&gt;=E$1),0,1)))</f>
        <v>0</v>
      </c>
      <c r="N209" s="193">
        <f t="shared" si="95"/>
        <v>44116</v>
      </c>
      <c r="O209" s="11">
        <f t="shared" ca="1" si="83"/>
        <v>0.15574807593689077</v>
      </c>
      <c r="P209" s="11" t="str">
        <f t="shared" si="84"/>
        <v/>
      </c>
      <c r="Q209" s="11">
        <f t="shared" ca="1" si="96"/>
        <v>0.6</v>
      </c>
      <c r="R209" s="32">
        <f t="shared" ca="1" si="97"/>
        <v>0.59922788673076</v>
      </c>
      <c r="S209" s="32">
        <v>4.9840829671952589E-4</v>
      </c>
      <c r="T209" s="32">
        <f t="shared" ca="1" si="85"/>
        <v>1.6768330884868139E-2</v>
      </c>
      <c r="U209" s="32">
        <f t="shared" si="86"/>
        <v>0.14084507042253522</v>
      </c>
      <c r="V209" s="32">
        <f t="shared" ca="1" si="98"/>
        <v>0.6</v>
      </c>
      <c r="W209" s="8">
        <f t="shared" ca="1" si="87"/>
        <v>9243027.9235622305</v>
      </c>
      <c r="X209" s="8">
        <f t="shared" ca="1" si="101"/>
        <v>1051591115.8137314</v>
      </c>
      <c r="Y209" s="22">
        <f t="shared" ca="1" si="88"/>
        <v>0.84425192406310923</v>
      </c>
      <c r="Z209" s="8">
        <f t="shared" ca="1" si="99"/>
        <v>125762481.63651103</v>
      </c>
      <c r="AA209" s="12">
        <f t="shared" ca="1" si="100"/>
        <v>1.1347541797997878</v>
      </c>
      <c r="AB209" s="158">
        <f t="shared" si="102"/>
        <v>705000</v>
      </c>
      <c r="AC209" s="160">
        <f t="shared" si="103"/>
        <v>2.3850000000000249E-2</v>
      </c>
      <c r="AD209" s="162">
        <f t="shared" ca="1" si="104"/>
        <v>1.3062472110471073</v>
      </c>
      <c r="AE209" s="162">
        <f t="shared" ca="1" si="105"/>
        <v>0.96065017977864908</v>
      </c>
      <c r="AF209" s="85">
        <v>5.7988134025180511E-4</v>
      </c>
      <c r="AG209" s="85">
        <v>1.1007295182152019E-2</v>
      </c>
      <c r="AH209" s="85">
        <v>6.2922162012424006E-4</v>
      </c>
    </row>
    <row r="210" spans="1:34">
      <c r="A210" s="7">
        <f t="shared" si="89"/>
        <v>44117</v>
      </c>
      <c r="B210" s="8">
        <f t="shared" ca="1" si="90"/>
        <v>166612555.37790862</v>
      </c>
      <c r="C210" s="144">
        <f t="shared" si="81"/>
        <v>0</v>
      </c>
      <c r="D210" s="136"/>
      <c r="E210" s="136"/>
      <c r="F210" s="78">
        <f ca="1">IF(AD209&gt;1,0,IF(AE209&gt;=1,U$2,T$2))</f>
        <v>0</v>
      </c>
      <c r="G210" s="29">
        <f t="shared" ca="1" si="82"/>
        <v>18501130.615411181</v>
      </c>
      <c r="H210" s="8">
        <f t="shared" ca="1" si="91"/>
        <v>131358027.36941937</v>
      </c>
      <c r="I210" s="8">
        <f t="shared" ca="1" si="92"/>
        <v>1182949143.1831512</v>
      </c>
      <c r="J210" s="8">
        <f t="shared" ca="1" si="93"/>
        <v>2089939.9516155715</v>
      </c>
      <c r="K210" s="12">
        <f t="shared" ca="1" si="94"/>
        <v>1.6495852459485145</v>
      </c>
      <c r="L210" s="48"/>
      <c r="M210" s="38">
        <f ca="1">IF(AND(I$2&gt;0,R203&lt;F203-0.02),0,IF(AND(N210&gt;=L$7,I$2&gt;0),0,IF(OR(AND(N210&gt;=C$1,N210&lt;D$1),N210&gt;=E$1),0,1)))</f>
        <v>0</v>
      </c>
      <c r="N210" s="193">
        <f t="shared" si="95"/>
        <v>44117</v>
      </c>
      <c r="O210" s="11">
        <f t="shared" ca="1" si="83"/>
        <v>0.15772655242442016</v>
      </c>
      <c r="P210" s="11" t="str">
        <f t="shared" si="84"/>
        <v/>
      </c>
      <c r="Q210" s="11">
        <f t="shared" ca="1" si="96"/>
        <v>0.6</v>
      </c>
      <c r="R210" s="32">
        <f t="shared" ca="1" si="97"/>
        <v>0.62421661651430449</v>
      </c>
      <c r="S210" s="32">
        <v>4.983976416211846E-4</v>
      </c>
      <c r="T210" s="32">
        <f t="shared" ca="1" si="85"/>
        <v>1.7514403649255914E-2</v>
      </c>
      <c r="U210" s="32">
        <f t="shared" si="86"/>
        <v>0.14084507042253522</v>
      </c>
      <c r="V210" s="32">
        <f t="shared" ca="1" si="98"/>
        <v>0.6</v>
      </c>
      <c r="W210" s="8">
        <f t="shared" ca="1" si="87"/>
        <v>9207904.2365700658</v>
      </c>
      <c r="X210" s="8">
        <f t="shared" ca="1" si="101"/>
        <v>1060799020.0503016</v>
      </c>
      <c r="Y210" s="22">
        <f t="shared" ca="1" si="88"/>
        <v>0.84227344757557987</v>
      </c>
      <c r="Z210" s="8">
        <f t="shared" ca="1" si="99"/>
        <v>131358027.36941937</v>
      </c>
      <c r="AA210" s="12">
        <f t="shared" ca="1" si="100"/>
        <v>1.1347541797997878</v>
      </c>
      <c r="AB210" s="158">
        <f t="shared" si="102"/>
        <v>706000</v>
      </c>
      <c r="AC210" s="160">
        <f t="shared" si="103"/>
        <v>2.3820000000000251E-2</v>
      </c>
      <c r="AD210" s="162">
        <f t="shared" ca="1" si="104"/>
        <v>1.65071474413204</v>
      </c>
      <c r="AE210" s="162">
        <f t="shared" ca="1" si="105"/>
        <v>0.96065017977864908</v>
      </c>
      <c r="AF210" s="85">
        <v>5.8114516326465812E-4</v>
      </c>
      <c r="AG210" s="85">
        <v>1.0998120493061323E-2</v>
      </c>
      <c r="AH210" s="85">
        <v>6.291915984640024E-4</v>
      </c>
    </row>
    <row r="211" spans="1:34">
      <c r="A211" s="7">
        <f t="shared" si="89"/>
        <v>44118</v>
      </c>
      <c r="B211" s="8">
        <f t="shared" ca="1" si="90"/>
        <v>168792497.67051923</v>
      </c>
      <c r="C211" s="144">
        <f t="shared" si="81"/>
        <v>0</v>
      </c>
      <c r="D211" s="136"/>
      <c r="E211" s="136"/>
      <c r="F211" s="78">
        <f ca="1">IF(AD210&gt;1,S$2,T$2)</f>
        <v>0.22</v>
      </c>
      <c r="G211" s="29">
        <f t="shared" ca="1" si="82"/>
        <v>19384184.987378124</v>
      </c>
      <c r="H211" s="8">
        <f t="shared" ca="1" si="91"/>
        <v>137627713.41038468</v>
      </c>
      <c r="I211" s="8">
        <f t="shared" ca="1" si="92"/>
        <v>1198426733.4606867</v>
      </c>
      <c r="J211" s="8">
        <f t="shared" ca="1" si="93"/>
        <v>2179942.2926106174</v>
      </c>
      <c r="K211" s="12">
        <f t="shared" ca="1" si="94"/>
        <v>0.95577331517076669</v>
      </c>
      <c r="L211" s="48"/>
      <c r="M211" s="38">
        <f ca="1">IF(AND(I$2&gt;0,R204&lt;F204-0.04),0,IF(AND(N211&gt;=L$8,I$2&gt;0),0,IF(OR(AND(N211&gt;=C$1,N211&lt;D$1),N211&gt;=E$1),0,1)))</f>
        <v>1</v>
      </c>
      <c r="N211" s="193">
        <f t="shared" si="95"/>
        <v>44118</v>
      </c>
      <c r="O211" s="11">
        <f t="shared" ca="1" si="83"/>
        <v>0.15979023112809157</v>
      </c>
      <c r="P211" s="11" t="str">
        <f t="shared" si="84"/>
        <v/>
      </c>
      <c r="Q211" s="11">
        <f t="shared" ca="1" si="96"/>
        <v>0</v>
      </c>
      <c r="R211" s="32">
        <f t="shared" ca="1" si="97"/>
        <v>0.65226274519056637</v>
      </c>
      <c r="S211" s="32">
        <v>4.9838698829005425E-4</v>
      </c>
      <c r="T211" s="32">
        <f t="shared" ca="1" si="85"/>
        <v>1.835036178805129E-2</v>
      </c>
      <c r="U211" s="32">
        <f t="shared" si="86"/>
        <v>0.14084507042253522</v>
      </c>
      <c r="V211" s="32">
        <f t="shared" ca="1" si="98"/>
        <v>0</v>
      </c>
      <c r="W211" s="8">
        <f t="shared" ca="1" si="87"/>
        <v>9171196.9067928605</v>
      </c>
      <c r="X211" s="8">
        <f t="shared" ca="1" si="101"/>
        <v>1069970216.9570944</v>
      </c>
      <c r="Y211" s="22">
        <f t="shared" ca="1" si="88"/>
        <v>0.84020976887190846</v>
      </c>
      <c r="Z211" s="8">
        <f t="shared" ca="1" si="99"/>
        <v>137627713.41038468</v>
      </c>
      <c r="AA211" s="12">
        <f t="shared" ca="1" si="100"/>
        <v>1.1347541797997878</v>
      </c>
      <c r="AB211" s="158">
        <f t="shared" si="102"/>
        <v>707000</v>
      </c>
      <c r="AC211" s="160">
        <f t="shared" si="103"/>
        <v>2.3790000000000252E-2</v>
      </c>
      <c r="AD211" s="162">
        <f t="shared" ca="1" si="104"/>
        <v>1.3026792805596406</v>
      </c>
      <c r="AE211" s="162">
        <f t="shared" ca="1" si="105"/>
        <v>0.95577331517076669</v>
      </c>
      <c r="AF211" s="85">
        <v>5.8112317189958464E-4</v>
      </c>
      <c r="AG211" s="85">
        <v>1.0988983284720904E-2</v>
      </c>
      <c r="AH211" s="85">
        <v>6.2916188296844862E-4</v>
      </c>
    </row>
    <row r="212" spans="1:34">
      <c r="A212" s="7">
        <f t="shared" si="89"/>
        <v>44119</v>
      </c>
      <c r="B212" s="8">
        <f t="shared" ca="1" si="90"/>
        <v>170115846.72389564</v>
      </c>
      <c r="C212" s="144">
        <f t="shared" si="81"/>
        <v>0</v>
      </c>
      <c r="D212" s="136"/>
      <c r="E212" s="136"/>
      <c r="F212" s="78">
        <f ca="1">IF(AD211&gt;1,0,IF(AE211&gt;=1,U$2,T$2))</f>
        <v>0</v>
      </c>
      <c r="G212" s="29">
        <f t="shared" ca="1" si="82"/>
        <v>19415816.166558363</v>
      </c>
      <c r="H212" s="8">
        <f t="shared" ca="1" si="91"/>
        <v>137852294.78256437</v>
      </c>
      <c r="I212" s="8">
        <f t="shared" ca="1" si="92"/>
        <v>1207822511.7396593</v>
      </c>
      <c r="J212" s="8">
        <f t="shared" ca="1" si="93"/>
        <v>1323349.0533764141</v>
      </c>
      <c r="K212" s="12">
        <f t="shared" ca="1" si="94"/>
        <v>0.95343154713601175</v>
      </c>
      <c r="L212" s="48"/>
      <c r="M212" s="38">
        <f ca="1">IF(AND(I$2&gt;0,R205&lt;F205-0.06),0,IF(AND(N212&gt;=L$9,I$2&gt;0),0,IF(OR(AND(N212&gt;=C$1,N212&lt;D$1),N212&gt;=E$1),0,1)))</f>
        <v>1</v>
      </c>
      <c r="N212" s="193">
        <f t="shared" si="95"/>
        <v>44119</v>
      </c>
      <c r="O212" s="11">
        <f t="shared" ca="1" si="83"/>
        <v>0.16104300156528792</v>
      </c>
      <c r="P212" s="11" t="str">
        <f t="shared" si="84"/>
        <v/>
      </c>
      <c r="Q212" s="11">
        <f t="shared" ca="1" si="96"/>
        <v>0</v>
      </c>
      <c r="R212" s="32">
        <f t="shared" ca="1" si="97"/>
        <v>0.65158162728450786</v>
      </c>
      <c r="S212" s="32">
        <v>4.9837633670315139E-4</v>
      </c>
      <c r="T212" s="32">
        <f t="shared" ca="1" si="85"/>
        <v>1.8380305971008582E-2</v>
      </c>
      <c r="U212" s="32">
        <f t="shared" si="86"/>
        <v>0.14084507042253522</v>
      </c>
      <c r="V212" s="32">
        <f t="shared" ca="1" si="98"/>
        <v>0</v>
      </c>
      <c r="W212" s="8">
        <f t="shared" ca="1" si="87"/>
        <v>9132932.3508109488</v>
      </c>
      <c r="X212" s="8">
        <f t="shared" ca="1" si="101"/>
        <v>1079103149.3079054</v>
      </c>
      <c r="Y212" s="22">
        <f t="shared" ca="1" si="88"/>
        <v>0.83895699843471205</v>
      </c>
      <c r="Z212" s="8">
        <f t="shared" ca="1" si="99"/>
        <v>137852294.78256437</v>
      </c>
      <c r="AA212" s="12">
        <f t="shared" ca="1" si="100"/>
        <v>1.1347541797997878</v>
      </c>
      <c r="AB212" s="158">
        <f t="shared" si="102"/>
        <v>708000</v>
      </c>
      <c r="AC212" s="160">
        <f t="shared" si="103"/>
        <v>2.3760000000000253E-2</v>
      </c>
      <c r="AD212" s="162">
        <f t="shared" ca="1" si="104"/>
        <v>0.95460243115338916</v>
      </c>
      <c r="AE212" s="162">
        <f t="shared" ca="1" si="105"/>
        <v>0.95343154713601175</v>
      </c>
      <c r="AF212" s="85">
        <v>5.8238406741690737E-4</v>
      </c>
      <c r="AG212" s="85">
        <v>1.0979883163567315E-2</v>
      </c>
      <c r="AH212" s="85">
        <v>6.2913243617401284E-4</v>
      </c>
    </row>
    <row r="213" spans="1:34">
      <c r="A213" s="7">
        <f t="shared" si="89"/>
        <v>44120</v>
      </c>
      <c r="B213" s="8">
        <f t="shared" ca="1" si="90"/>
        <v>171438107.55579492</v>
      </c>
      <c r="C213" s="144">
        <f t="shared" si="81"/>
        <v>0</v>
      </c>
      <c r="D213" s="136"/>
      <c r="E213" s="136"/>
      <c r="F213" s="78">
        <f ca="1">IF(AD212&gt;1,S$2,T$2)</f>
        <v>0.65</v>
      </c>
      <c r="G213" s="29">
        <f t="shared" ca="1" si="82"/>
        <v>19451748.498343442</v>
      </c>
      <c r="H213" s="8">
        <f t="shared" ca="1" si="91"/>
        <v>138107414.33823842</v>
      </c>
      <c r="I213" s="8">
        <f t="shared" ca="1" si="92"/>
        <v>1217210563.6461444</v>
      </c>
      <c r="J213" s="8">
        <f t="shared" ca="1" si="93"/>
        <v>1322260.8318992949</v>
      </c>
      <c r="K213" s="12">
        <f t="shared" ca="1" si="94"/>
        <v>0.95200996064607346</v>
      </c>
      <c r="L213" s="48"/>
      <c r="M213" s="39">
        <f ca="1">IF(AND(I$2&gt;0,R206&lt;F206-0.1),0,IF(AND(N213&gt;=L$10,I$2&gt;0),0,IF(OR(AND(N213&gt;=C$1,N213&lt;D$1),N213&gt;=E$1),0,1)))</f>
        <v>1</v>
      </c>
      <c r="N213" s="193">
        <f t="shared" si="95"/>
        <v>44120</v>
      </c>
      <c r="O213" s="11">
        <f t="shared" ca="1" si="83"/>
        <v>0.16229474181948592</v>
      </c>
      <c r="P213" s="11" t="str">
        <f t="shared" si="84"/>
        <v/>
      </c>
      <c r="Q213" s="11">
        <f t="shared" ca="1" si="96"/>
        <v>0</v>
      </c>
      <c r="R213" s="32">
        <f t="shared" ca="1" si="97"/>
        <v>0.6510437120813749</v>
      </c>
      <c r="S213" s="32">
        <v>4.9836568684129344E-4</v>
      </c>
      <c r="T213" s="32">
        <f t="shared" ca="1" si="85"/>
        <v>1.8414321911765123E-2</v>
      </c>
      <c r="U213" s="32">
        <f t="shared" si="86"/>
        <v>0.14084507042253522</v>
      </c>
      <c r="V213" s="32">
        <f t="shared" ca="1" si="98"/>
        <v>0</v>
      </c>
      <c r="W213" s="8">
        <f t="shared" ca="1" si="87"/>
        <v>9093137.9657552261</v>
      </c>
      <c r="X213" s="8">
        <f t="shared" ca="1" si="101"/>
        <v>1088196287.2736607</v>
      </c>
      <c r="Y213" s="22">
        <f t="shared" ca="1" si="88"/>
        <v>0.83770525818051411</v>
      </c>
      <c r="Z213" s="8">
        <f t="shared" ca="1" si="99"/>
        <v>138107414.33823842</v>
      </c>
      <c r="AA213" s="12">
        <f t="shared" ca="1" si="100"/>
        <v>1.1347541797997878</v>
      </c>
      <c r="AB213" s="158">
        <f t="shared" si="102"/>
        <v>709000</v>
      </c>
      <c r="AC213" s="160">
        <f t="shared" si="103"/>
        <v>2.3730000000000254E-2</v>
      </c>
      <c r="AD213" s="162">
        <f t="shared" ca="1" si="104"/>
        <v>0.9527207538910426</v>
      </c>
      <c r="AE213" s="162">
        <f t="shared" ca="1" si="105"/>
        <v>0.95200996064607346</v>
      </c>
      <c r="AF213" s="85">
        <v>5.8236081839553111E-4</v>
      </c>
      <c r="AG213" s="85">
        <v>1.0970819755378398E-2</v>
      </c>
      <c r="AH213" s="85">
        <v>6.2910322529378254E-4</v>
      </c>
    </row>
    <row r="214" spans="1:34">
      <c r="A214" s="7">
        <f t="shared" si="89"/>
        <v>44121</v>
      </c>
      <c r="B214" s="8">
        <f t="shared" ca="1" si="90"/>
        <v>172760840.2931096</v>
      </c>
      <c r="C214" s="144">
        <f t="shared" si="81"/>
        <v>0</v>
      </c>
      <c r="D214" s="136"/>
      <c r="E214" s="136"/>
      <c r="F214" s="78">
        <f ca="1">IF(AD213&gt;1,0,IF(AE213&gt;=1,U$2,T$2))</f>
        <v>0.65</v>
      </c>
      <c r="G214" s="29">
        <f t="shared" ca="1" si="82"/>
        <v>19493757.578509476</v>
      </c>
      <c r="H214" s="8">
        <f t="shared" ca="1" si="91"/>
        <v>138405678.80741727</v>
      </c>
      <c r="I214" s="8">
        <f t="shared" ca="1" si="92"/>
        <v>1226601966.0810785</v>
      </c>
      <c r="J214" s="8">
        <f t="shared" ca="1" si="93"/>
        <v>1322732.7373146613</v>
      </c>
      <c r="K214" s="12">
        <f t="shared" ca="1" si="94"/>
        <v>0.95058954316059874</v>
      </c>
      <c r="L214" s="48"/>
      <c r="M214" s="47">
        <f ca="1">IF(AND(I$2&gt;0,R207&lt;F207-0.12),0,IF(AND(N214&gt;=L$4,I$2&gt;0),0,IF(OR(AND(N214&gt;=C$1,N214&lt;D$1),N214&gt;=E$1),0,1)))</f>
        <v>1</v>
      </c>
      <c r="N214" s="193">
        <f t="shared" si="95"/>
        <v>44121</v>
      </c>
      <c r="O214" s="11">
        <f t="shared" ca="1" si="83"/>
        <v>0.16354692881081048</v>
      </c>
      <c r="P214" s="11" t="str">
        <f t="shared" si="84"/>
        <v/>
      </c>
      <c r="Q214" s="11">
        <f t="shared" ca="1" si="96"/>
        <v>0</v>
      </c>
      <c r="R214" s="32">
        <f t="shared" ca="1" si="97"/>
        <v>0.65070711916997126</v>
      </c>
      <c r="S214" s="32">
        <v>4.9835503868846023E-4</v>
      </c>
      <c r="T214" s="32">
        <f t="shared" ca="1" si="85"/>
        <v>1.8454090507655636E-2</v>
      </c>
      <c r="U214" s="32">
        <f t="shared" si="86"/>
        <v>0.14084507042253522</v>
      </c>
      <c r="V214" s="32">
        <f t="shared" ca="1" si="98"/>
        <v>0</v>
      </c>
      <c r="W214" s="8">
        <f t="shared" ca="1" si="87"/>
        <v>9051842.0884985588</v>
      </c>
      <c r="X214" s="8">
        <f t="shared" ca="1" si="101"/>
        <v>1097248129.3621593</v>
      </c>
      <c r="Y214" s="22">
        <f t="shared" ca="1" si="88"/>
        <v>0.83645307118918955</v>
      </c>
      <c r="Z214" s="8">
        <f t="shared" ca="1" si="99"/>
        <v>138405678.80741727</v>
      </c>
      <c r="AA214" s="12">
        <f t="shared" ca="1" si="100"/>
        <v>1.1347541797997878</v>
      </c>
      <c r="AB214" s="158">
        <f t="shared" si="102"/>
        <v>710000</v>
      </c>
      <c r="AC214" s="160">
        <f t="shared" si="103"/>
        <v>2.3700000000000256E-2</v>
      </c>
      <c r="AD214" s="162">
        <f t="shared" ca="1" si="104"/>
        <v>0.95129975190333615</v>
      </c>
      <c r="AE214" s="162">
        <f t="shared" ca="1" si="105"/>
        <v>0.95058954316059874</v>
      </c>
      <c r="AF214" s="85">
        <v>5.8105476874044967E-4</v>
      </c>
      <c r="AG214" s="85">
        <v>1.0961792703466686E-2</v>
      </c>
      <c r="AH214" s="85">
        <v>6.2907422163395129E-4</v>
      </c>
    </row>
    <row r="215" spans="1:34">
      <c r="A215" s="7">
        <f t="shared" si="89"/>
        <v>44122</v>
      </c>
      <c r="B215" s="8">
        <f t="shared" ca="1" si="90"/>
        <v>174084451.87246951</v>
      </c>
      <c r="C215" s="144">
        <f t="shared" si="81"/>
        <v>0</v>
      </c>
      <c r="D215" s="136"/>
      <c r="E215" s="136"/>
      <c r="F215" s="78">
        <f ca="1">IF(AD214&gt;1,0,IF(AE214&gt;=1,U$2,T$2))</f>
        <v>0.65</v>
      </c>
      <c r="G215" s="29">
        <f t="shared" ca="1" si="82"/>
        <v>19542461.821461141</v>
      </c>
      <c r="H215" s="8">
        <f t="shared" ca="1" si="91"/>
        <v>138751478.93237409</v>
      </c>
      <c r="I215" s="8">
        <f t="shared" ca="1" si="92"/>
        <v>1235999608.294534</v>
      </c>
      <c r="J215" s="8">
        <f t="shared" ca="1" si="93"/>
        <v>1323611.579359913</v>
      </c>
      <c r="K215" s="12">
        <f t="shared" ca="1" si="94"/>
        <v>0.94916861873830227</v>
      </c>
      <c r="L215" s="48"/>
      <c r="M215" s="46">
        <f ca="1">IF(AND(I$2&gt;0,R208&lt;F208-0.12),0,IF(AND(N215&gt;=L$5,I$2&gt;0),0,IF(OR(AND(N215&gt;=C$1,N215&lt;D$1),N215&gt;=E$1),0,1)))</f>
        <v>1</v>
      </c>
      <c r="N215" s="193">
        <f t="shared" si="95"/>
        <v>44122</v>
      </c>
      <c r="O215" s="11">
        <f t="shared" ca="1" si="83"/>
        <v>0.16479994777260454</v>
      </c>
      <c r="P215" s="11" t="str">
        <f t="shared" si="84"/>
        <v/>
      </c>
      <c r="Q215" s="11">
        <f t="shared" ca="1" si="96"/>
        <v>0</v>
      </c>
      <c r="R215" s="32">
        <f t="shared" ca="1" si="97"/>
        <v>0.65059081760054882</v>
      </c>
      <c r="S215" s="32">
        <v>4.9834439223126273E-4</v>
      </c>
      <c r="T215" s="32">
        <f t="shared" ca="1" si="85"/>
        <v>1.8500197190983211E-2</v>
      </c>
      <c r="U215" s="32">
        <f t="shared" si="86"/>
        <v>0.14084507042253522</v>
      </c>
      <c r="V215" s="32">
        <f t="shared" ca="1" si="98"/>
        <v>0</v>
      </c>
      <c r="W215" s="8">
        <f t="shared" ca="1" si="87"/>
        <v>9009073.9537927024</v>
      </c>
      <c r="X215" s="8">
        <f t="shared" ca="1" si="101"/>
        <v>1106257203.3159521</v>
      </c>
      <c r="Y215" s="22">
        <f t="shared" ca="1" si="88"/>
        <v>0.83520005222739546</v>
      </c>
      <c r="Z215" s="8">
        <f t="shared" ca="1" si="99"/>
        <v>138751478.93237409</v>
      </c>
      <c r="AA215" s="12">
        <f t="shared" ca="1" si="100"/>
        <v>1.1347541797997878</v>
      </c>
      <c r="AB215" s="158">
        <f t="shared" si="102"/>
        <v>711000</v>
      </c>
      <c r="AC215" s="160">
        <f t="shared" si="103"/>
        <v>2.3670000000000257E-2</v>
      </c>
      <c r="AD215" s="162">
        <f t="shared" ca="1" si="104"/>
        <v>0.9498790809494505</v>
      </c>
      <c r="AE215" s="162">
        <f t="shared" ca="1" si="105"/>
        <v>0.94916861873830227</v>
      </c>
      <c r="AF215" s="85">
        <v>5.7975022793295005E-4</v>
      </c>
      <c r="AG215" s="85">
        <v>1.0952801667054693E-2</v>
      </c>
      <c r="AH215" s="85">
        <v>6.2904540008304997E-4</v>
      </c>
    </row>
    <row r="216" spans="1:34">
      <c r="A216" s="7">
        <f t="shared" si="89"/>
        <v>44123</v>
      </c>
      <c r="B216" s="8">
        <f t="shared" ca="1" si="90"/>
        <v>175409386.9791711</v>
      </c>
      <c r="C216" s="144">
        <f t="shared" si="81"/>
        <v>0</v>
      </c>
      <c r="D216" s="136"/>
      <c r="E216" s="136"/>
      <c r="F216" s="78">
        <f ca="1">IF(AD215&gt;1,S$2,T$2)</f>
        <v>0.65</v>
      </c>
      <c r="G216" s="29">
        <f t="shared" ca="1" si="82"/>
        <v>19598513.272698972</v>
      </c>
      <c r="H216" s="8">
        <f t="shared" ca="1" si="91"/>
        <v>139149444.23616269</v>
      </c>
      <c r="I216" s="8">
        <f t="shared" ca="1" si="92"/>
        <v>1245406647.5521152</v>
      </c>
      <c r="J216" s="8">
        <f t="shared" ca="1" si="93"/>
        <v>1324935.1067015913</v>
      </c>
      <c r="K216" s="12">
        <f t="shared" ca="1" si="94"/>
        <v>1.6318987784347083</v>
      </c>
      <c r="L216" s="48"/>
      <c r="M216" s="38">
        <f ca="1">IF(AND(I$2&gt;0,R209&lt;F209),0,IF(AND(N216&gt;=L$6,I$2&gt;0),0,IF(OR(AND(N216&gt;=C$1,N216&lt;D$1),N216&gt;=E$1),0,1)))</f>
        <v>0</v>
      </c>
      <c r="N216" s="193">
        <f t="shared" si="95"/>
        <v>44123</v>
      </c>
      <c r="O216" s="11">
        <f t="shared" ca="1" si="83"/>
        <v>0.16605421967361536</v>
      </c>
      <c r="P216" s="11" t="str">
        <f t="shared" si="84"/>
        <v/>
      </c>
      <c r="Q216" s="11">
        <f t="shared" ca="1" si="96"/>
        <v>0.6</v>
      </c>
      <c r="R216" s="32">
        <f t="shared" ca="1" si="97"/>
        <v>0.650714682256473</v>
      </c>
      <c r="S216" s="32">
        <v>4.9833374745850134E-4</v>
      </c>
      <c r="T216" s="32">
        <f t="shared" ca="1" si="85"/>
        <v>1.8553259231488359E-2</v>
      </c>
      <c r="U216" s="32">
        <f t="shared" si="86"/>
        <v>0.14084507042253522</v>
      </c>
      <c r="V216" s="32">
        <f t="shared" ca="1" si="98"/>
        <v>0.6</v>
      </c>
      <c r="W216" s="8">
        <f t="shared" ca="1" si="87"/>
        <v>8964863.6514512748</v>
      </c>
      <c r="X216" s="8">
        <f t="shared" ca="1" si="101"/>
        <v>1115222066.9674034</v>
      </c>
      <c r="Y216" s="22">
        <f t="shared" ca="1" si="88"/>
        <v>0.83394578032638467</v>
      </c>
      <c r="Z216" s="8">
        <f t="shared" ca="1" si="99"/>
        <v>139149444.23616269</v>
      </c>
      <c r="AA216" s="12">
        <f t="shared" ca="1" si="100"/>
        <v>1.1347541797997878</v>
      </c>
      <c r="AB216" s="158">
        <f t="shared" si="102"/>
        <v>712000</v>
      </c>
      <c r="AC216" s="160">
        <f t="shared" si="103"/>
        <v>2.3640000000000258E-2</v>
      </c>
      <c r="AD216" s="162">
        <f t="shared" ca="1" si="104"/>
        <v>1.2905336985865052</v>
      </c>
      <c r="AE216" s="162">
        <f t="shared" ca="1" si="105"/>
        <v>0.94916861873830227</v>
      </c>
      <c r="AF216" s="85">
        <v>5.7972882787859635E-4</v>
      </c>
      <c r="AG216" s="85">
        <v>1.0943846319813832E-2</v>
      </c>
      <c r="AH216" s="85">
        <v>6.290167386648857E-4</v>
      </c>
    </row>
    <row r="217" spans="1:34">
      <c r="A217" s="7">
        <f t="shared" si="89"/>
        <v>44124</v>
      </c>
      <c r="B217" s="8">
        <f t="shared" ca="1" si="90"/>
        <v>177693871.96980351</v>
      </c>
      <c r="C217" s="144">
        <f t="shared" si="81"/>
        <v>0</v>
      </c>
      <c r="D217" s="136"/>
      <c r="E217" s="136"/>
      <c r="F217" s="78">
        <f ca="1">IF(AD216&gt;1,0,IF(AE216&gt;=1,U$2,T$2))</f>
        <v>0</v>
      </c>
      <c r="G217" s="29">
        <f t="shared" ca="1" si="82"/>
        <v>20620341.411014311</v>
      </c>
      <c r="H217" s="8">
        <f t="shared" ca="1" si="91"/>
        <v>146404424.01820159</v>
      </c>
      <c r="I217" s="8">
        <f t="shared" ca="1" si="92"/>
        <v>1261626490.9856055</v>
      </c>
      <c r="J217" s="8">
        <f t="shared" ca="1" si="93"/>
        <v>2284484.9906324195</v>
      </c>
      <c r="K217" s="12">
        <f t="shared" ca="1" si="94"/>
        <v>0.94632345995176059</v>
      </c>
      <c r="L217" s="48"/>
      <c r="M217" s="38">
        <f ca="1">IF(AND(I$2&gt;0,R210&lt;F210-0.02),0,IF(AND(N217&gt;=L$7,I$2&gt;0),0,IF(OR(AND(N217&gt;=C$1,N217&lt;D$1),N217&gt;=E$1),0,1)))</f>
        <v>1</v>
      </c>
      <c r="N217" s="193">
        <f t="shared" si="95"/>
        <v>44124</v>
      </c>
      <c r="O217" s="11">
        <f t="shared" ca="1" si="83"/>
        <v>0.1682168654647474</v>
      </c>
      <c r="P217" s="11" t="str">
        <f t="shared" si="84"/>
        <v/>
      </c>
      <c r="Q217" s="11">
        <f t="shared" ca="1" si="96"/>
        <v>0</v>
      </c>
      <c r="R217" s="32">
        <f t="shared" ca="1" si="97"/>
        <v>0.68281382989348283</v>
      </c>
      <c r="S217" s="32">
        <v>4.9832310436079806E-4</v>
      </c>
      <c r="T217" s="32">
        <f t="shared" ca="1" si="85"/>
        <v>1.9520589869093545E-2</v>
      </c>
      <c r="U217" s="32">
        <f t="shared" si="86"/>
        <v>0.14084507042253522</v>
      </c>
      <c r="V217" s="32">
        <f t="shared" ca="1" si="98"/>
        <v>0</v>
      </c>
      <c r="W217" s="8">
        <f t="shared" ca="1" si="87"/>
        <v>8919242.0826815423</v>
      </c>
      <c r="X217" s="8">
        <f t="shared" ca="1" si="101"/>
        <v>1124141309.0500851</v>
      </c>
      <c r="Y217" s="22">
        <f t="shared" ca="1" si="88"/>
        <v>0.83178313453525266</v>
      </c>
      <c r="Z217" s="8">
        <f t="shared" ca="1" si="99"/>
        <v>146404424.01820159</v>
      </c>
      <c r="AA217" s="12">
        <f t="shared" ca="1" si="100"/>
        <v>1.1347541797997878</v>
      </c>
      <c r="AB217" s="158">
        <f t="shared" si="102"/>
        <v>713000</v>
      </c>
      <c r="AC217" s="160">
        <f t="shared" si="103"/>
        <v>2.3610000000000259E-2</v>
      </c>
      <c r="AD217" s="162">
        <f t="shared" ca="1" si="104"/>
        <v>1.2891111191932345</v>
      </c>
      <c r="AE217" s="162">
        <f t="shared" ca="1" si="105"/>
        <v>0.94632345995176059</v>
      </c>
      <c r="AF217" s="85">
        <v>5.8098919659810961E-4</v>
      </c>
      <c r="AG217" s="85">
        <v>1.0934926348550516E-2</v>
      </c>
      <c r="AH217" s="85">
        <v>6.289882181472439E-4</v>
      </c>
    </row>
    <row r="218" spans="1:34">
      <c r="A218" s="7">
        <f t="shared" si="89"/>
        <v>44125</v>
      </c>
      <c r="B218" s="8">
        <f t="shared" ca="1" si="90"/>
        <v>179087694.31476477</v>
      </c>
      <c r="C218" s="144">
        <f t="shared" si="81"/>
        <v>0</v>
      </c>
      <c r="D218" s="136"/>
      <c r="E218" s="136"/>
      <c r="F218" s="78">
        <f ca="1">IF(AD217&gt;1,S$2,T$2)</f>
        <v>0.22</v>
      </c>
      <c r="G218" s="29">
        <f t="shared" ca="1" si="82"/>
        <v>20757932.476724647</v>
      </c>
      <c r="H218" s="8">
        <f t="shared" ca="1" si="91"/>
        <v>147381320.58474499</v>
      </c>
      <c r="I218" s="8">
        <f t="shared" ca="1" si="92"/>
        <v>1271522629.6348305</v>
      </c>
      <c r="J218" s="8">
        <f t="shared" ca="1" si="93"/>
        <v>1393822.3449612595</v>
      </c>
      <c r="K218" s="12">
        <f t="shared" ca="1" si="94"/>
        <v>0.94386938860084713</v>
      </c>
      <c r="L218" s="48"/>
      <c r="M218" s="38">
        <f ca="1">IF(AND(I$2&gt;0,R211&lt;F211-0.04),0,IF(AND(N218&gt;=L$8,I$2&gt;0),0,IF(OR(AND(N218&gt;=C$1,N218&lt;D$1),N218&gt;=E$1),0,1)))</f>
        <v>1</v>
      </c>
      <c r="N218" s="193">
        <f t="shared" si="95"/>
        <v>44125</v>
      </c>
      <c r="O218" s="11">
        <f t="shared" ca="1" si="83"/>
        <v>0.16953635061797739</v>
      </c>
      <c r="P218" s="11" t="str">
        <f t="shared" si="84"/>
        <v/>
      </c>
      <c r="Q218" s="11">
        <f t="shared" ca="1" si="96"/>
        <v>0</v>
      </c>
      <c r="R218" s="32">
        <f t="shared" ca="1" si="97"/>
        <v>0.68553508095402327</v>
      </c>
      <c r="S218" s="32">
        <v>4.9831246293029013E-4</v>
      </c>
      <c r="T218" s="32">
        <f t="shared" ca="1" si="85"/>
        <v>1.9650842744632666E-2</v>
      </c>
      <c r="U218" s="32">
        <f t="shared" si="86"/>
        <v>0.14084507042253522</v>
      </c>
      <c r="V218" s="32">
        <f t="shared" ca="1" si="98"/>
        <v>0</v>
      </c>
      <c r="W218" s="8">
        <f t="shared" ca="1" si="87"/>
        <v>8872240.915667763</v>
      </c>
      <c r="X218" s="8">
        <f t="shared" ca="1" si="101"/>
        <v>1133013549.9657528</v>
      </c>
      <c r="Y218" s="22">
        <f t="shared" ca="1" si="88"/>
        <v>0.83046364938202255</v>
      </c>
      <c r="Z218" s="8">
        <f t="shared" ca="1" si="99"/>
        <v>147381320.58474499</v>
      </c>
      <c r="AA218" s="12">
        <f t="shared" ca="1" si="100"/>
        <v>1.1347541797997878</v>
      </c>
      <c r="AB218" s="158">
        <f t="shared" si="102"/>
        <v>714000</v>
      </c>
      <c r="AC218" s="160">
        <f t="shared" si="103"/>
        <v>2.358000000000026E-2</v>
      </c>
      <c r="AD218" s="162">
        <f t="shared" ca="1" si="104"/>
        <v>0.9450964242763038</v>
      </c>
      <c r="AE218" s="162">
        <f t="shared" ca="1" si="105"/>
        <v>0.94386938860084713</v>
      </c>
      <c r="AF218" s="85">
        <v>5.8096501510002368E-4</v>
      </c>
      <c r="AG218" s="85">
        <v>1.0926041452024613E-2</v>
      </c>
      <c r="AH218" s="85">
        <v>6.289598216994034E-4</v>
      </c>
    </row>
    <row r="219" spans="1:34">
      <c r="A219" s="7">
        <f t="shared" si="89"/>
        <v>44126</v>
      </c>
      <c r="B219" s="8">
        <f t="shared" ca="1" si="90"/>
        <v>180487178.38872361</v>
      </c>
      <c r="C219" s="144">
        <f t="shared" si="81"/>
        <v>0</v>
      </c>
      <c r="D219" s="136"/>
      <c r="E219" s="136"/>
      <c r="F219" s="78">
        <f ca="1">IF(AD218&gt;1,0,IF(AE218&gt;=1,U$2,T$2))</f>
        <v>0.65</v>
      </c>
      <c r="G219" s="29">
        <f t="shared" ca="1" si="82"/>
        <v>20907805.154110562</v>
      </c>
      <c r="H219" s="8">
        <f t="shared" ca="1" si="91"/>
        <v>148445416.59418499</v>
      </c>
      <c r="I219" s="8">
        <f t="shared" ca="1" si="92"/>
        <v>1281458966.5599382</v>
      </c>
      <c r="J219" s="8">
        <f t="shared" ca="1" si="93"/>
        <v>1399484.0739588402</v>
      </c>
      <c r="K219" s="12">
        <f t="shared" ca="1" si="94"/>
        <v>0.94237209730803551</v>
      </c>
      <c r="L219" s="48"/>
      <c r="M219" s="38">
        <f ca="1">IF(AND(I$2&gt;0,R212&lt;F212-0.06),0,IF(AND(N219&gt;=L$9,I$2&gt;0),0,IF(OR(AND(N219&gt;=C$1,N219&lt;D$1),N219&gt;=E$1),0,1)))</f>
        <v>1</v>
      </c>
      <c r="N219" s="193">
        <f t="shared" si="95"/>
        <v>44126</v>
      </c>
      <c r="O219" s="11">
        <f t="shared" ca="1" si="83"/>
        <v>0.17086119554132509</v>
      </c>
      <c r="P219" s="11" t="str">
        <f t="shared" si="84"/>
        <v/>
      </c>
      <c r="Q219" s="11">
        <f t="shared" ca="1" si="96"/>
        <v>0</v>
      </c>
      <c r="R219" s="32">
        <f t="shared" ca="1" si="97"/>
        <v>0.68864169423679611</v>
      </c>
      <c r="S219" s="32">
        <v>4.9830182316037606E-4</v>
      </c>
      <c r="T219" s="32">
        <f t="shared" ca="1" si="85"/>
        <v>1.9792722212557998E-2</v>
      </c>
      <c r="U219" s="32">
        <f t="shared" si="86"/>
        <v>0.14084507042253522</v>
      </c>
      <c r="V219" s="32">
        <f t="shared" ca="1" si="98"/>
        <v>0</v>
      </c>
      <c r="W219" s="8">
        <f t="shared" ca="1" si="87"/>
        <v>8823892.5405091979</v>
      </c>
      <c r="X219" s="8">
        <f t="shared" ca="1" si="101"/>
        <v>1141837442.5062621</v>
      </c>
      <c r="Y219" s="22">
        <f t="shared" ca="1" si="88"/>
        <v>0.82913880445867494</v>
      </c>
      <c r="Z219" s="8">
        <f t="shared" ca="1" si="99"/>
        <v>148445416.59418499</v>
      </c>
      <c r="AA219" s="12">
        <f t="shared" ca="1" si="100"/>
        <v>1.1347541797997878</v>
      </c>
      <c r="AB219" s="158">
        <f t="shared" si="102"/>
        <v>715000</v>
      </c>
      <c r="AC219" s="160">
        <f t="shared" si="103"/>
        <v>2.3550000000000262E-2</v>
      </c>
      <c r="AD219" s="162">
        <f t="shared" ca="1" si="104"/>
        <v>0.94312074295444126</v>
      </c>
      <c r="AE219" s="162">
        <f t="shared" ca="1" si="105"/>
        <v>0.94237209730803551</v>
      </c>
      <c r="AF219" s="85">
        <v>5.8222285840580843E-4</v>
      </c>
      <c r="AG219" s="85">
        <v>1.0917191339886922E-2</v>
      </c>
      <c r="AH219" s="85">
        <v>6.2893153459237774E-4</v>
      </c>
    </row>
    <row r="220" spans="1:34">
      <c r="A220" s="7">
        <f t="shared" si="89"/>
        <v>44127</v>
      </c>
      <c r="B220" s="8">
        <f t="shared" ca="1" si="90"/>
        <v>181894530.68823695</v>
      </c>
      <c r="C220" s="144">
        <f t="shared" si="81"/>
        <v>0</v>
      </c>
      <c r="D220" s="136"/>
      <c r="E220" s="136"/>
      <c r="F220" s="78">
        <f ca="1">IF(AD219&gt;1,S$2,T$2)</f>
        <v>0.65</v>
      </c>
      <c r="G220" s="29">
        <f t="shared" ca="1" si="82"/>
        <v>21072355.687355015</v>
      </c>
      <c r="H220" s="8">
        <f t="shared" ca="1" si="91"/>
        <v>149613725.38022059</v>
      </c>
      <c r="I220" s="8">
        <f t="shared" ca="1" si="92"/>
        <v>1291451167.886483</v>
      </c>
      <c r="J220" s="8">
        <f t="shared" ca="1" si="93"/>
        <v>1407352.2995133519</v>
      </c>
      <c r="K220" s="12">
        <f t="shared" ca="1" si="94"/>
        <v>0.94086872399368027</v>
      </c>
      <c r="L220" s="48"/>
      <c r="M220" s="39">
        <f ca="1">IF(AND(I$2&gt;0,R213&lt;F213-0.1),0,IF(AND(N220&gt;=L$10,I$2&gt;0),0,IF(OR(AND(N220&gt;=C$1,N220&lt;D$1),N220&gt;=E$1),0,1)))</f>
        <v>1</v>
      </c>
      <c r="N220" s="193">
        <f t="shared" si="95"/>
        <v>44127</v>
      </c>
      <c r="O220" s="11">
        <f t="shared" ca="1" si="83"/>
        <v>0.17219348905153106</v>
      </c>
      <c r="P220" s="11" t="str">
        <f t="shared" si="84"/>
        <v/>
      </c>
      <c r="Q220" s="11">
        <f t="shared" ca="1" si="96"/>
        <v>0</v>
      </c>
      <c r="R220" s="32">
        <f t="shared" ca="1" si="97"/>
        <v>0.69220922593099932</v>
      </c>
      <c r="S220" s="32">
        <v>4.98291185045503E-4</v>
      </c>
      <c r="T220" s="32">
        <f t="shared" ca="1" si="85"/>
        <v>1.9948496717362745E-2</v>
      </c>
      <c r="U220" s="32">
        <f t="shared" si="86"/>
        <v>0.14084507042253522</v>
      </c>
      <c r="V220" s="32">
        <f t="shared" ca="1" si="98"/>
        <v>0</v>
      </c>
      <c r="W220" s="8">
        <f t="shared" ca="1" si="87"/>
        <v>8774230.023613872</v>
      </c>
      <c r="X220" s="8">
        <f t="shared" ca="1" si="101"/>
        <v>1150611672.529876</v>
      </c>
      <c r="Y220" s="22">
        <f t="shared" ca="1" si="88"/>
        <v>0.82780651094846891</v>
      </c>
      <c r="Z220" s="8">
        <f t="shared" ca="1" si="99"/>
        <v>149613725.38022059</v>
      </c>
      <c r="AA220" s="12">
        <f t="shared" ca="1" si="100"/>
        <v>1.1347541797997878</v>
      </c>
      <c r="AB220" s="158">
        <f t="shared" si="102"/>
        <v>716000</v>
      </c>
      <c r="AC220" s="160">
        <f t="shared" si="103"/>
        <v>2.3520000000000263E-2</v>
      </c>
      <c r="AD220" s="162">
        <f t="shared" ca="1" si="104"/>
        <v>0.94162041065085789</v>
      </c>
      <c r="AE220" s="162">
        <f t="shared" ca="1" si="105"/>
        <v>0.94086872399368027</v>
      </c>
      <c r="AF220" s="85">
        <v>5.8219800623185273E-4</v>
      </c>
      <c r="AG220" s="85">
        <v>1.0908375731723664E-2</v>
      </c>
      <c r="AH220" s="85">
        <v>6.2890334393655403E-4</v>
      </c>
    </row>
    <row r="221" spans="1:34">
      <c r="A221" s="7">
        <f t="shared" si="89"/>
        <v>44128</v>
      </c>
      <c r="B221" s="8">
        <f t="shared" ca="1" si="90"/>
        <v>183310696.43160143</v>
      </c>
      <c r="C221" s="144">
        <f t="shared" si="81"/>
        <v>0</v>
      </c>
      <c r="D221" s="136"/>
      <c r="E221" s="136"/>
      <c r="F221" s="78">
        <f ca="1">IF(AD220&gt;1,0,IF(AE220&gt;=1,U$2,T$2))</f>
        <v>0.65</v>
      </c>
      <c r="G221" s="29">
        <f t="shared" ca="1" si="82"/>
        <v>21252714.385140073</v>
      </c>
      <c r="H221" s="8">
        <f t="shared" ca="1" si="91"/>
        <v>150894272.13449451</v>
      </c>
      <c r="I221" s="8">
        <f t="shared" ca="1" si="92"/>
        <v>1301505944.6643708</v>
      </c>
      <c r="J221" s="8">
        <f t="shared" ca="1" si="93"/>
        <v>1416165.7433644775</v>
      </c>
      <c r="K221" s="12">
        <f t="shared" ca="1" si="94"/>
        <v>0.93935689836425385</v>
      </c>
      <c r="L221" s="48"/>
      <c r="M221" s="47">
        <f ca="1">IF(AND(I$2&gt;0,R214&lt;F214-0.12),0,IF(AND(N221&gt;=L$4,I$2&gt;0),0,IF(OR(AND(N221&gt;=C$1,N221&lt;D$1),N221&gt;=E$1),0,1)))</f>
        <v>1</v>
      </c>
      <c r="N221" s="193">
        <f t="shared" si="95"/>
        <v>44128</v>
      </c>
      <c r="O221" s="11">
        <f t="shared" ca="1" si="83"/>
        <v>0.17353412595524945</v>
      </c>
      <c r="P221" s="11" t="str">
        <f t="shared" si="84"/>
        <v/>
      </c>
      <c r="Q221" s="11">
        <f t="shared" ca="1" si="96"/>
        <v>0</v>
      </c>
      <c r="R221" s="32">
        <f t="shared" ca="1" si="97"/>
        <v>0.696270935714011</v>
      </c>
      <c r="S221" s="32">
        <v>4.9828054858099121E-4</v>
      </c>
      <c r="T221" s="32">
        <f t="shared" ca="1" si="85"/>
        <v>2.011923628459927E-2</v>
      </c>
      <c r="U221" s="32">
        <f t="shared" si="86"/>
        <v>0.14084507042253522</v>
      </c>
      <c r="V221" s="32">
        <f t="shared" ca="1" si="98"/>
        <v>0</v>
      </c>
      <c r="W221" s="8">
        <f t="shared" ca="1" si="87"/>
        <v>8723287.0616494883</v>
      </c>
      <c r="X221" s="8">
        <f t="shared" ca="1" si="101"/>
        <v>1159334959.5915256</v>
      </c>
      <c r="Y221" s="22">
        <f t="shared" ca="1" si="88"/>
        <v>0.82646587404475058</v>
      </c>
      <c r="Z221" s="8">
        <f t="shared" ca="1" si="99"/>
        <v>150894272.13449451</v>
      </c>
      <c r="AA221" s="12">
        <f t="shared" ca="1" si="100"/>
        <v>1.1347541797997878</v>
      </c>
      <c r="AB221" s="158">
        <f t="shared" si="102"/>
        <v>717000</v>
      </c>
      <c r="AC221" s="160">
        <f t="shared" si="103"/>
        <v>2.3490000000000264E-2</v>
      </c>
      <c r="AD221" s="162">
        <f t="shared" ca="1" si="104"/>
        <v>0.94011281117896706</v>
      </c>
      <c r="AE221" s="162">
        <f t="shared" ca="1" si="105"/>
        <v>0.93935689836425385</v>
      </c>
      <c r="AF221" s="85">
        <v>5.8089180129667001E-4</v>
      </c>
      <c r="AG221" s="85">
        <v>1.0899594356197159E-2</v>
      </c>
      <c r="AH221" s="85">
        <v>6.288752384520671E-4</v>
      </c>
    </row>
    <row r="222" spans="1:34">
      <c r="A222" s="7">
        <f t="shared" si="89"/>
        <v>44129</v>
      </c>
      <c r="B222" s="8">
        <f t="shared" ca="1" si="90"/>
        <v>184736688.1363619</v>
      </c>
      <c r="C222" s="144">
        <f t="shared" si="81"/>
        <v>0</v>
      </c>
      <c r="D222" s="136"/>
      <c r="E222" s="136"/>
      <c r="F222" s="78">
        <f ca="1">IF(AD221&gt;1,0,IF(AE221&gt;=1,U$2,T$2))</f>
        <v>0.65</v>
      </c>
      <c r="G222" s="29">
        <f t="shared" ca="1" si="82"/>
        <v>21450074.109386526</v>
      </c>
      <c r="H222" s="8">
        <f t="shared" ca="1" si="91"/>
        <v>152295526.17664433</v>
      </c>
      <c r="I222" s="8">
        <f t="shared" ca="1" si="92"/>
        <v>1311630485.7681701</v>
      </c>
      <c r="J222" s="8">
        <f t="shared" ca="1" si="93"/>
        <v>1425991.7047604672</v>
      </c>
      <c r="K222" s="12">
        <f t="shared" ca="1" si="94"/>
        <v>0.93783560503416563</v>
      </c>
      <c r="L222" s="48"/>
      <c r="M222" s="46">
        <f ca="1">IF(AND(I$2&gt;0,R215&lt;F215-0.12),0,IF(AND(N222&gt;=L$5,I$2&gt;0),0,IF(OR(AND(N222&gt;=C$1,N222&lt;D$1),N222&gt;=E$1),0,1)))</f>
        <v>1</v>
      </c>
      <c r="N222" s="193">
        <f t="shared" si="95"/>
        <v>44129</v>
      </c>
      <c r="O222" s="11">
        <f t="shared" ca="1" si="83"/>
        <v>0.17488406476908935</v>
      </c>
      <c r="P222" s="11" t="str">
        <f t="shared" si="84"/>
        <v/>
      </c>
      <c r="Q222" s="11">
        <f t="shared" ca="1" si="96"/>
        <v>0</v>
      </c>
      <c r="R222" s="32">
        <f t="shared" ca="1" si="97"/>
        <v>0.7008617529334451</v>
      </c>
      <c r="S222" s="32">
        <v>4.9826991376288716E-4</v>
      </c>
      <c r="T222" s="32">
        <f t="shared" ca="1" si="85"/>
        <v>2.0306070156885909E-2</v>
      </c>
      <c r="U222" s="32">
        <f t="shared" si="86"/>
        <v>0.14084507042253522</v>
      </c>
      <c r="V222" s="32">
        <f t="shared" ca="1" si="98"/>
        <v>0</v>
      </c>
      <c r="W222" s="8">
        <f t="shared" ca="1" si="87"/>
        <v>8671097.9351551738</v>
      </c>
      <c r="X222" s="8">
        <f t="shared" ca="1" si="101"/>
        <v>1168006057.5266807</v>
      </c>
      <c r="Y222" s="22">
        <f t="shared" ca="1" si="88"/>
        <v>0.82511593523091065</v>
      </c>
      <c r="Z222" s="8">
        <f t="shared" ca="1" si="99"/>
        <v>152295526.17664433</v>
      </c>
      <c r="AA222" s="12">
        <f t="shared" ca="1" si="100"/>
        <v>1.1347541797997878</v>
      </c>
      <c r="AB222" s="158">
        <f t="shared" si="102"/>
        <v>718000</v>
      </c>
      <c r="AC222" s="160">
        <f t="shared" si="103"/>
        <v>2.3460000000000265E-2</v>
      </c>
      <c r="AD222" s="162">
        <f t="shared" ca="1" si="104"/>
        <v>0.93859625169920968</v>
      </c>
      <c r="AE222" s="162">
        <f t="shared" ca="1" si="105"/>
        <v>0.93783560503416563</v>
      </c>
      <c r="AF222" s="85">
        <v>5.7958740228873163E-4</v>
      </c>
      <c r="AG222" s="85">
        <v>1.0890846950272971E-2</v>
      </c>
      <c r="AH222" s="85">
        <v>6.2884720826782571E-4</v>
      </c>
    </row>
    <row r="223" spans="1:34">
      <c r="A223" s="7">
        <f t="shared" si="89"/>
        <v>44130</v>
      </c>
      <c r="B223" s="8">
        <f t="shared" ca="1" si="90"/>
        <v>186173591.2242479</v>
      </c>
      <c r="C223" s="144">
        <f t="shared" si="81"/>
        <v>0</v>
      </c>
      <c r="D223" s="136"/>
      <c r="E223" s="136"/>
      <c r="F223" s="78">
        <f ca="1">IF(AD222&gt;1,S$2,T$2)</f>
        <v>0.65</v>
      </c>
      <c r="G223" s="29">
        <f t="shared" ca="1" si="82"/>
        <v>21665695.79795491</v>
      </c>
      <c r="H223" s="8">
        <f t="shared" ca="1" si="91"/>
        <v>153826440.16547984</v>
      </c>
      <c r="I223" s="8">
        <f t="shared" ca="1" si="92"/>
        <v>1321832497.6921608</v>
      </c>
      <c r="J223" s="8">
        <f t="shared" ca="1" si="93"/>
        <v>1436903.0878860147</v>
      </c>
      <c r="K223" s="12">
        <f t="shared" ca="1" si="94"/>
        <v>0.93630375632268681</v>
      </c>
      <c r="L223" s="48"/>
      <c r="M223" s="38">
        <f ca="1">IF(AND(I$2&gt;0,R216&lt;F216),0,IF(AND(N223&gt;=L$6,I$2&gt;0),0,IF(OR(AND(N223&gt;=C$1,N223&lt;D$1),N223&gt;=E$1),0,1)))</f>
        <v>1</v>
      </c>
      <c r="N223" s="193">
        <f t="shared" si="95"/>
        <v>44130</v>
      </c>
      <c r="O223" s="11">
        <f t="shared" ca="1" si="83"/>
        <v>0.17624433302562145</v>
      </c>
      <c r="P223" s="11" t="str">
        <f t="shared" si="84"/>
        <v/>
      </c>
      <c r="Q223" s="11">
        <f t="shared" ca="1" si="96"/>
        <v>0</v>
      </c>
      <c r="R223" s="32">
        <f t="shared" ca="1" si="97"/>
        <v>0.70601843191389335</v>
      </c>
      <c r="S223" s="32">
        <v>4.982592805878414E-4</v>
      </c>
      <c r="T223" s="32">
        <f t="shared" ca="1" si="85"/>
        <v>2.0510192022063979E-2</v>
      </c>
      <c r="U223" s="32">
        <f t="shared" si="86"/>
        <v>0.14084507042253522</v>
      </c>
      <c r="V223" s="32">
        <f t="shared" ca="1" si="98"/>
        <v>0</v>
      </c>
      <c r="W223" s="8">
        <f t="shared" ca="1" si="87"/>
        <v>14838573.656470558</v>
      </c>
      <c r="X223" s="8">
        <f t="shared" ca="1" si="101"/>
        <v>1182844631.1831512</v>
      </c>
      <c r="Y223" s="22">
        <f t="shared" ca="1" si="88"/>
        <v>0.82375566697437852</v>
      </c>
      <c r="Z223" s="8">
        <f t="shared" ca="1" si="99"/>
        <v>153826440.16547984</v>
      </c>
      <c r="AA223" s="12">
        <f t="shared" ca="1" si="100"/>
        <v>1.1347541797997878</v>
      </c>
      <c r="AB223" s="158">
        <f t="shared" si="102"/>
        <v>719000</v>
      </c>
      <c r="AC223" s="160">
        <f t="shared" si="103"/>
        <v>2.3430000000000267E-2</v>
      </c>
      <c r="AD223" s="162">
        <f t="shared" ca="1" si="104"/>
        <v>0.93706968067842622</v>
      </c>
      <c r="AE223" s="162">
        <f t="shared" ca="1" si="105"/>
        <v>0.93630375632268681</v>
      </c>
      <c r="AF223" s="85">
        <v>5.7956508264594389E-4</v>
      </c>
      <c r="AG223" s="85">
        <v>1.0882133258524759E-2</v>
      </c>
      <c r="AH223" s="85">
        <v>6.2881924474561892E-4</v>
      </c>
    </row>
    <row r="224" spans="1:34">
      <c r="A224" s="7">
        <f t="shared" si="89"/>
        <v>44131</v>
      </c>
      <c r="B224" s="8">
        <f t="shared" ca="1" si="90"/>
        <v>187622567.82131717</v>
      </c>
      <c r="C224" s="144">
        <f t="shared" si="81"/>
        <v>0</v>
      </c>
      <c r="D224" s="136"/>
      <c r="E224" s="136"/>
      <c r="F224" s="78">
        <f ca="1">IF(AD223&gt;1,0,IF(AE223&gt;=1,U$2,T$2))</f>
        <v>0.65</v>
      </c>
      <c r="G224" s="29">
        <f t="shared" ca="1" si="82"/>
        <v>21024732.443408612</v>
      </c>
      <c r="H224" s="8">
        <f t="shared" ca="1" si="91"/>
        <v>149275600.34820113</v>
      </c>
      <c r="I224" s="8">
        <f t="shared" ca="1" si="92"/>
        <v>1332120231.5313528</v>
      </c>
      <c r="J224" s="8">
        <f t="shared" ca="1" si="93"/>
        <v>1448976.5970692739</v>
      </c>
      <c r="K224" s="12">
        <f t="shared" ca="1" si="94"/>
        <v>0.934760186232938</v>
      </c>
      <c r="L224" s="48"/>
      <c r="M224" s="38">
        <f ca="1">IF(AND(I$2&gt;0,R217&lt;F217-0.02),0,IF(AND(N224&gt;=L$7,I$2&gt;0),0,IF(OR(AND(N224&gt;=C$1,N224&lt;D$1),N224&gt;=E$1),0,1)))</f>
        <v>1</v>
      </c>
      <c r="N224" s="193">
        <f t="shared" si="95"/>
        <v>44131</v>
      </c>
      <c r="O224" s="11">
        <f t="shared" ca="1" si="83"/>
        <v>0.17761603087084704</v>
      </c>
      <c r="P224" s="11" t="str">
        <f t="shared" si="84"/>
        <v/>
      </c>
      <c r="Q224" s="11">
        <f t="shared" ca="1" si="96"/>
        <v>0</v>
      </c>
      <c r="R224" s="32">
        <f t="shared" ca="1" si="97"/>
        <v>0.68330380441078775</v>
      </c>
      <c r="S224" s="32">
        <v>4.9824864905300727E-4</v>
      </c>
      <c r="T224" s="32">
        <f t="shared" ca="1" si="85"/>
        <v>1.9903413379760149E-2</v>
      </c>
      <c r="U224" s="32">
        <f t="shared" si="86"/>
        <v>0.14084507042253522</v>
      </c>
      <c r="V224" s="32">
        <f t="shared" ca="1" si="98"/>
        <v>0</v>
      </c>
      <c r="W224" s="8">
        <f t="shared" ca="1" si="87"/>
        <v>15477590.277535383</v>
      </c>
      <c r="X224" s="8">
        <f t="shared" ca="1" si="101"/>
        <v>1198322221.4606867</v>
      </c>
      <c r="Y224" s="22">
        <f t="shared" ca="1" si="88"/>
        <v>0.82238396912915301</v>
      </c>
      <c r="Z224" s="8">
        <f t="shared" ca="1" si="99"/>
        <v>149275600.34820113</v>
      </c>
      <c r="AA224" s="12">
        <f t="shared" ca="1" si="100"/>
        <v>1.1347541797997878</v>
      </c>
      <c r="AB224" s="158">
        <f t="shared" si="102"/>
        <v>720000</v>
      </c>
      <c r="AC224" s="160">
        <f t="shared" si="103"/>
        <v>2.3400000000000268E-2</v>
      </c>
      <c r="AD224" s="162">
        <f t="shared" ca="1" si="104"/>
        <v>0.9355319712778124</v>
      </c>
      <c r="AE224" s="162">
        <f t="shared" ca="1" si="105"/>
        <v>0.934760186232938</v>
      </c>
      <c r="AF224" s="85">
        <v>5.8082342575558688E-4</v>
      </c>
      <c r="AG224" s="85">
        <v>1.0873453032508945E-2</v>
      </c>
      <c r="AH224" s="85">
        <v>6.2879134032617183E-4</v>
      </c>
    </row>
    <row r="225" spans="1:34">
      <c r="A225" s="7">
        <f t="shared" si="89"/>
        <v>44132</v>
      </c>
      <c r="B225" s="8">
        <f t="shared" ca="1" si="90"/>
        <v>189026359.45090991</v>
      </c>
      <c r="C225" s="144">
        <f t="shared" si="81"/>
        <v>0</v>
      </c>
      <c r="D225" s="136"/>
      <c r="E225" s="136"/>
      <c r="F225" s="78">
        <f ca="1">IF(AD224&gt;1,S$2,T$2)</f>
        <v>0.65</v>
      </c>
      <c r="G225" s="29">
        <f t="shared" ca="1" si="82"/>
        <v>20248581.780390732</v>
      </c>
      <c r="H225" s="8">
        <f t="shared" ca="1" si="91"/>
        <v>143764930.64077419</v>
      </c>
      <c r="I225" s="8">
        <f t="shared" ca="1" si="92"/>
        <v>1342087152.1014612</v>
      </c>
      <c r="J225" s="8">
        <f t="shared" ca="1" si="93"/>
        <v>1403791.6295927376</v>
      </c>
      <c r="K225" s="12">
        <f t="shared" ca="1" si="94"/>
        <v>0.93320364636964603</v>
      </c>
      <c r="L225" s="48"/>
      <c r="M225" s="38">
        <f ca="1">IF(AND(I$2&gt;0,R218&lt;F218-0.04),0,IF(AND(N225&gt;=L$8,I$2&gt;0),0,IF(OR(AND(N225&gt;=C$1,N225&lt;D$1),N225&gt;=E$1),0,1)))</f>
        <v>1</v>
      </c>
      <c r="N225" s="193">
        <f t="shared" si="95"/>
        <v>44132</v>
      </c>
      <c r="O225" s="11">
        <f t="shared" ca="1" si="83"/>
        <v>0.17894495361352816</v>
      </c>
      <c r="P225" s="11" t="str">
        <f t="shared" si="84"/>
        <v/>
      </c>
      <c r="Q225" s="11">
        <f t="shared" ca="1" si="96"/>
        <v>0</v>
      </c>
      <c r="R225" s="32">
        <f t="shared" ca="1" si="97"/>
        <v>0.65632365632141032</v>
      </c>
      <c r="S225" s="32">
        <v>4.9823801915595614E-4</v>
      </c>
      <c r="T225" s="32">
        <f t="shared" ca="1" si="85"/>
        <v>1.9168657418769892E-2</v>
      </c>
      <c r="U225" s="32">
        <f t="shared" si="86"/>
        <v>0.14084507042253522</v>
      </c>
      <c r="V225" s="32">
        <f t="shared" ca="1" si="98"/>
        <v>0</v>
      </c>
      <c r="W225" s="8">
        <f t="shared" ca="1" si="87"/>
        <v>9395778.2789725401</v>
      </c>
      <c r="X225" s="8">
        <f t="shared" ca="1" si="101"/>
        <v>1207717999.7396593</v>
      </c>
      <c r="Y225" s="22">
        <f t="shared" ca="1" si="88"/>
        <v>0.82105504638647187</v>
      </c>
      <c r="Z225" s="8">
        <f t="shared" ca="1" si="99"/>
        <v>143764930.64077419</v>
      </c>
      <c r="AA225" s="12">
        <f t="shared" ca="1" si="100"/>
        <v>1.1347541797997878</v>
      </c>
      <c r="AB225" s="158">
        <f t="shared" si="102"/>
        <v>721000</v>
      </c>
      <c r="AC225" s="160">
        <f t="shared" si="103"/>
        <v>2.3370000000000269E-2</v>
      </c>
      <c r="AD225" s="162">
        <f t="shared" ca="1" si="104"/>
        <v>0.93398191630129201</v>
      </c>
      <c r="AE225" s="162">
        <f t="shared" ca="1" si="105"/>
        <v>0.93320364636964603</v>
      </c>
      <c r="AF225" s="85">
        <v>5.8079846272115446E-4</v>
      </c>
      <c r="AG225" s="85">
        <v>1.0864806030202113E-2</v>
      </c>
      <c r="AH225" s="85">
        <v>6.2876348839441504E-4</v>
      </c>
    </row>
    <row r="226" spans="1:34">
      <c r="A226" s="7">
        <f t="shared" si="89"/>
        <v>44133</v>
      </c>
      <c r="B226" s="8">
        <f t="shared" ca="1" si="90"/>
        <v>190376077.3331438</v>
      </c>
      <c r="C226" s="144">
        <f t="shared" si="81"/>
        <v>0</v>
      </c>
      <c r="D226" s="136"/>
      <c r="E226" s="136"/>
      <c r="F226" s="78">
        <f ca="1">IF(AD225&gt;1,0,IF(AE225&gt;=1,U$2,T$2))</f>
        <v>0.65</v>
      </c>
      <c r="G226" s="29">
        <f t="shared" ca="1" si="82"/>
        <v>20274950.609248217</v>
      </c>
      <c r="H226" s="8">
        <f t="shared" ca="1" si="91"/>
        <v>143952149.32566234</v>
      </c>
      <c r="I226" s="8">
        <f t="shared" ca="1" si="92"/>
        <v>1351670149.0653219</v>
      </c>
      <c r="J226" s="8">
        <f t="shared" ca="1" si="93"/>
        <v>1349717.8822339007</v>
      </c>
      <c r="K226" s="12">
        <f t="shared" ca="1" si="94"/>
        <v>0.93169564573275754</v>
      </c>
      <c r="L226" s="48"/>
      <c r="M226" s="38">
        <f ca="1">IF(AND(I$2&gt;0,R219&lt;F219-0.06),0,IF(AND(N226&gt;=L$9,I$2&gt;0),0,IF(OR(AND(N226&gt;=C$1,N226&lt;D$1),N226&gt;=E$1),0,1)))</f>
        <v>1</v>
      </c>
      <c r="N226" s="193">
        <f t="shared" si="95"/>
        <v>44133</v>
      </c>
      <c r="O226" s="11">
        <f t="shared" ca="1" si="83"/>
        <v>0.18022268654204293</v>
      </c>
      <c r="P226" s="11" t="str">
        <f t="shared" si="84"/>
        <v/>
      </c>
      <c r="Q226" s="11">
        <f t="shared" ca="1" si="96"/>
        <v>0</v>
      </c>
      <c r="R226" s="32">
        <f t="shared" ca="1" si="97"/>
        <v>0.6554256886701646</v>
      </c>
      <c r="S226" s="32">
        <v>4.9822739089460744E-4</v>
      </c>
      <c r="T226" s="32">
        <f t="shared" ca="1" si="85"/>
        <v>1.9193619910088312E-2</v>
      </c>
      <c r="U226" s="32">
        <f t="shared" si="86"/>
        <v>0.14084507042253522</v>
      </c>
      <c r="V226" s="32">
        <f t="shared" ca="1" si="98"/>
        <v>0</v>
      </c>
      <c r="W226" s="8">
        <f t="shared" ca="1" si="87"/>
        <v>9388051.9064849932</v>
      </c>
      <c r="X226" s="8">
        <f t="shared" ca="1" si="101"/>
        <v>1217106051.6461444</v>
      </c>
      <c r="Y226" s="22">
        <f t="shared" ca="1" si="88"/>
        <v>0.81977731345795712</v>
      </c>
      <c r="Z226" s="8">
        <f t="shared" ca="1" si="99"/>
        <v>143952149.32566234</v>
      </c>
      <c r="AA226" s="12">
        <f t="shared" ca="1" si="100"/>
        <v>1.1347541797997878</v>
      </c>
      <c r="AB226" s="158">
        <f t="shared" si="102"/>
        <v>722000</v>
      </c>
      <c r="AC226" s="160">
        <f t="shared" si="103"/>
        <v>2.334000000000027E-2</v>
      </c>
      <c r="AD226" s="162">
        <f t="shared" ca="1" si="104"/>
        <v>0.93244964605120173</v>
      </c>
      <c r="AE226" s="162">
        <f t="shared" ca="1" si="105"/>
        <v>0.93169564573275754</v>
      </c>
      <c r="AF226" s="85">
        <v>5.8205441816241131E-4</v>
      </c>
      <c r="AG226" s="85">
        <v>1.0856192015494776E-2</v>
      </c>
      <c r="AH226" s="85">
        <v>6.2873568316157034E-4</v>
      </c>
    </row>
    <row r="227" spans="1:34">
      <c r="A227" s="7">
        <f t="shared" si="89"/>
        <v>44134</v>
      </c>
      <c r="B227" s="8">
        <f t="shared" ca="1" si="90"/>
        <v>191725368.99029261</v>
      </c>
      <c r="C227" s="144">
        <f t="shared" si="81"/>
        <v>0</v>
      </c>
      <c r="D227" s="136"/>
      <c r="E227" s="136"/>
      <c r="F227" s="78">
        <f ca="1">IF(AD226&gt;1,S$2,T$2)</f>
        <v>0.65</v>
      </c>
      <c r="G227" s="29">
        <f t="shared" ca="1" si="82"/>
        <v>20301981.434497729</v>
      </c>
      <c r="H227" s="8">
        <f t="shared" ca="1" si="91"/>
        <v>144144068.18493387</v>
      </c>
      <c r="I227" s="8">
        <f t="shared" ca="1" si="92"/>
        <v>1361250119.8310785</v>
      </c>
      <c r="J227" s="8">
        <f t="shared" ca="1" si="93"/>
        <v>1349291.6571488061</v>
      </c>
      <c r="K227" s="12">
        <f t="shared" ca="1" si="94"/>
        <v>0.93024573295145763</v>
      </c>
      <c r="L227" s="48"/>
      <c r="M227" s="39">
        <f ca="1">IF(AND(I$2&gt;0,R220&lt;F220-0.1),0,IF(AND(N227&gt;=L$10,I$2&gt;0),0,IF(OR(AND(N227&gt;=C$1,N227&lt;D$1),N227&gt;=E$1),0,1)))</f>
        <v>1</v>
      </c>
      <c r="N227" s="193">
        <f t="shared" si="95"/>
        <v>44134</v>
      </c>
      <c r="O227" s="11">
        <f t="shared" ca="1" si="83"/>
        <v>0.18150001597747714</v>
      </c>
      <c r="P227" s="11" t="str">
        <f t="shared" si="84"/>
        <v/>
      </c>
      <c r="Q227" s="11">
        <f t="shared" ca="1" si="96"/>
        <v>0</v>
      </c>
      <c r="R227" s="32">
        <f t="shared" ca="1" si="97"/>
        <v>0.65454935994211283</v>
      </c>
      <c r="S227" s="32">
        <v>4.9821676426717006E-4</v>
      </c>
      <c r="T227" s="32">
        <f t="shared" ca="1" si="85"/>
        <v>1.9219209091324515E-2</v>
      </c>
      <c r="U227" s="32">
        <f t="shared" si="86"/>
        <v>0.14084507042253522</v>
      </c>
      <c r="V227" s="32">
        <f t="shared" ca="1" si="98"/>
        <v>0</v>
      </c>
      <c r="W227" s="8">
        <f t="shared" ca="1" si="87"/>
        <v>9391402.4349340945</v>
      </c>
      <c r="X227" s="8">
        <f t="shared" ca="1" si="101"/>
        <v>1226497454.0810785</v>
      </c>
      <c r="Y227" s="22">
        <f t="shared" ca="1" si="88"/>
        <v>0.81849998402252289</v>
      </c>
      <c r="Z227" s="8">
        <f t="shared" ca="1" si="99"/>
        <v>144144068.18493387</v>
      </c>
      <c r="AA227" s="12">
        <f t="shared" ca="1" si="100"/>
        <v>1.1347541797997878</v>
      </c>
      <c r="AB227" s="158">
        <f t="shared" si="102"/>
        <v>723000</v>
      </c>
      <c r="AC227" s="160">
        <f t="shared" si="103"/>
        <v>2.3310000000000271E-2</v>
      </c>
      <c r="AD227" s="162">
        <f t="shared" ca="1" si="104"/>
        <v>0.93097068934210758</v>
      </c>
      <c r="AE227" s="162">
        <f t="shared" ca="1" si="105"/>
        <v>0.93024573295145763</v>
      </c>
      <c r="AF227" s="85">
        <v>5.8202897736773574E-4</v>
      </c>
      <c r="AG227" s="85">
        <v>1.0847610757735767E-2</v>
      </c>
      <c r="AH227" s="85">
        <v>6.287079195619543E-4</v>
      </c>
    </row>
    <row r="228" spans="1:34">
      <c r="A228" s="7">
        <f t="shared" si="89"/>
        <v>44135</v>
      </c>
      <c r="B228" s="8">
        <f t="shared" ca="1" si="90"/>
        <v>193074356.96171412</v>
      </c>
      <c r="C228" s="144">
        <f t="shared" si="81"/>
        <v>0</v>
      </c>
      <c r="D228" s="136"/>
      <c r="E228" s="136"/>
      <c r="F228" s="78">
        <f ca="1">IF(AD227&gt;1,0,IF(AE227&gt;=1,U$2,T$2))</f>
        <v>0.65</v>
      </c>
      <c r="G228" s="29">
        <f t="shared" ca="1" si="82"/>
        <v>20328236.66860459</v>
      </c>
      <c r="H228" s="8">
        <f t="shared" ca="1" si="91"/>
        <v>144330480.34709257</v>
      </c>
      <c r="I228" s="8">
        <f t="shared" ca="1" si="92"/>
        <v>1370827934.4281714</v>
      </c>
      <c r="J228" s="8">
        <f t="shared" ca="1" si="93"/>
        <v>1348987.971421516</v>
      </c>
      <c r="K228" s="12">
        <f t="shared" ca="1" si="94"/>
        <v>0.92879627803561737</v>
      </c>
      <c r="L228" s="48"/>
      <c r="M228" s="47">
        <f ca="1">IF(AND(I$2&gt;0,R221&lt;F221-0.12),0,IF(AND(N228&gt;=L$4,I$2&gt;0),0,IF(OR(AND(N228&gt;=C$1,N228&lt;D$1),N228&gt;=E$1),0,1)))</f>
        <v>1</v>
      </c>
      <c r="N228" s="193">
        <f t="shared" si="95"/>
        <v>44135</v>
      </c>
      <c r="O228" s="11">
        <f t="shared" ca="1" si="83"/>
        <v>0.18277705792375618</v>
      </c>
      <c r="P228" s="11" t="str">
        <f t="shared" si="84"/>
        <v/>
      </c>
      <c r="Q228" s="11">
        <f t="shared" ca="1" si="96"/>
        <v>0</v>
      </c>
      <c r="R228" s="32">
        <f t="shared" ca="1" si="97"/>
        <v>0.65364827299049777</v>
      </c>
      <c r="S228" s="32">
        <v>4.9820613927209381E-4</v>
      </c>
      <c r="T228" s="32">
        <f t="shared" ca="1" si="85"/>
        <v>1.924406404627901E-2</v>
      </c>
      <c r="U228" s="32">
        <f t="shared" si="86"/>
        <v>0.14084507042253522</v>
      </c>
      <c r="V228" s="32">
        <f t="shared" ca="1" si="98"/>
        <v>0</v>
      </c>
      <c r="W228" s="8">
        <f t="shared" ca="1" si="87"/>
        <v>9397642.2134553827</v>
      </c>
      <c r="X228" s="8">
        <f t="shared" ca="1" si="101"/>
        <v>1235895096.294534</v>
      </c>
      <c r="Y228" s="22">
        <f t="shared" ca="1" si="88"/>
        <v>0.8172229420762438</v>
      </c>
      <c r="Z228" s="8">
        <f t="shared" ca="1" si="99"/>
        <v>144330480.34709257</v>
      </c>
      <c r="AA228" s="12">
        <f t="shared" ca="1" si="100"/>
        <v>1.1347541797997878</v>
      </c>
      <c r="AB228" s="158">
        <f t="shared" si="102"/>
        <v>724000</v>
      </c>
      <c r="AC228" s="160">
        <f t="shared" si="103"/>
        <v>2.3280000000000273E-2</v>
      </c>
      <c r="AD228" s="162">
        <f t="shared" ca="1" si="104"/>
        <v>0.92952100549353744</v>
      </c>
      <c r="AE228" s="162">
        <f t="shared" ca="1" si="105"/>
        <v>0.92879627803561737</v>
      </c>
      <c r="AF228" s="85">
        <v>5.807234916788811E-4</v>
      </c>
      <c r="AG228" s="85">
        <v>1.0839062031322082E-2</v>
      </c>
      <c r="AH228" s="85">
        <v>6.2868019316266409E-4</v>
      </c>
    </row>
    <row r="229" spans="1:34">
      <c r="A229" s="7">
        <f t="shared" si="89"/>
        <v>44136</v>
      </c>
      <c r="B229" s="8">
        <f t="shared" ca="1" si="90"/>
        <v>194422984.85863033</v>
      </c>
      <c r="C229" s="144">
        <f t="shared" si="81"/>
        <v>0</v>
      </c>
      <c r="D229" s="136"/>
      <c r="E229" s="136"/>
      <c r="F229" s="78">
        <f ca="1">IF(AD228&gt;1,0,IF(AE228&gt;=1,U$2,T$2))</f>
        <v>0.65</v>
      </c>
      <c r="G229" s="29">
        <f t="shared" ca="1" si="82"/>
        <v>20353252.986160897</v>
      </c>
      <c r="H229" s="8">
        <f t="shared" ca="1" si="91"/>
        <v>144508096.20174235</v>
      </c>
      <c r="I229" s="8">
        <f t="shared" ca="1" si="92"/>
        <v>1380403192.4962766</v>
      </c>
      <c r="J229" s="8">
        <f t="shared" ca="1" si="93"/>
        <v>1348627.8969162216</v>
      </c>
      <c r="K229" s="12">
        <f t="shared" ca="1" si="94"/>
        <v>0.92734714934929752</v>
      </c>
      <c r="L229" s="48"/>
      <c r="M229" s="46">
        <f ca="1">IF(AND(I$2&gt;0,R222&lt;F222-0.12),0,IF(AND(N229&gt;=L$5,I$2&gt;0),0,IF(OR(AND(N229&gt;=C$1,N229&lt;D$1),N229&gt;=E$1),0,1)))</f>
        <v>1</v>
      </c>
      <c r="N229" s="193">
        <f t="shared" si="95"/>
        <v>44136</v>
      </c>
      <c r="O229" s="11">
        <f t="shared" ca="1" si="83"/>
        <v>0.18405375899950355</v>
      </c>
      <c r="P229" s="11" t="str">
        <f t="shared" si="84"/>
        <v/>
      </c>
      <c r="Q229" s="11">
        <f t="shared" ca="1" si="96"/>
        <v>0</v>
      </c>
      <c r="R229" s="32">
        <f t="shared" ca="1" si="97"/>
        <v>0.65270776817689158</v>
      </c>
      <c r="S229" s="32">
        <v>4.9819551590802875E-4</v>
      </c>
      <c r="T229" s="32">
        <f t="shared" ca="1" si="85"/>
        <v>1.9267746160232312E-2</v>
      </c>
      <c r="U229" s="32">
        <f t="shared" si="86"/>
        <v>0.14084507042253522</v>
      </c>
      <c r="V229" s="32">
        <f t="shared" ca="1" si="98"/>
        <v>0</v>
      </c>
      <c r="W229" s="8">
        <f t="shared" ca="1" si="87"/>
        <v>9407039.2575812973</v>
      </c>
      <c r="X229" s="8">
        <f t="shared" ca="1" si="101"/>
        <v>1245302135.5521152</v>
      </c>
      <c r="Y229" s="22">
        <f t="shared" ca="1" si="88"/>
        <v>0.81594624100049651</v>
      </c>
      <c r="Z229" s="8">
        <f t="shared" ca="1" si="99"/>
        <v>144508096.20174235</v>
      </c>
      <c r="AA229" s="12">
        <f t="shared" ca="1" si="100"/>
        <v>1.1347541797997878</v>
      </c>
      <c r="AB229" s="158">
        <f t="shared" si="102"/>
        <v>725000</v>
      </c>
      <c r="AC229" s="160">
        <f t="shared" si="103"/>
        <v>2.3250000000000274E-2</v>
      </c>
      <c r="AD229" s="162">
        <f t="shared" ca="1" si="104"/>
        <v>0.92807171369245745</v>
      </c>
      <c r="AE229" s="162">
        <f t="shared" ca="1" si="105"/>
        <v>0.92734714934929752</v>
      </c>
      <c r="AF229" s="85">
        <v>5.7941992379799293E-4</v>
      </c>
      <c r="AG229" s="85">
        <v>1.0830545615329562E-2</v>
      </c>
      <c r="AH229" s="85">
        <v>6.2865250008453861E-4</v>
      </c>
    </row>
    <row r="230" spans="1:34">
      <c r="A230" s="7">
        <f t="shared" si="89"/>
        <v>44137</v>
      </c>
      <c r="B230" s="8">
        <f t="shared" ca="1" si="90"/>
        <v>195771165.654109</v>
      </c>
      <c r="C230" s="144">
        <f t="shared" si="81"/>
        <v>0</v>
      </c>
      <c r="D230" s="136"/>
      <c r="E230" s="136"/>
      <c r="F230" s="78">
        <f ca="1">IF(AD229&gt;1,S$2,T$2)</f>
        <v>0.65</v>
      </c>
      <c r="G230" s="29">
        <f t="shared" ca="1" si="82"/>
        <v>20376498.674937975</v>
      </c>
      <c r="H230" s="8">
        <f t="shared" ca="1" si="91"/>
        <v>144673140.59205961</v>
      </c>
      <c r="I230" s="8">
        <f t="shared" ca="1" si="92"/>
        <v>1389975276.1441753</v>
      </c>
      <c r="J230" s="8">
        <f t="shared" ca="1" si="93"/>
        <v>1348180.7954786702</v>
      </c>
      <c r="K230" s="12">
        <f t="shared" ca="1" si="94"/>
        <v>0.92589840746723839</v>
      </c>
      <c r="L230" s="48"/>
      <c r="M230" s="38">
        <f ca="1">IF(AND(I$2&gt;0,R223&lt;F223),0,IF(AND(N230&gt;=L$6,I$2&gt;0),0,IF(OR(AND(N230&gt;=C$1,N230&lt;D$1),N230&gt;=E$1),0,1)))</f>
        <v>1</v>
      </c>
      <c r="N230" s="193">
        <f t="shared" si="95"/>
        <v>44137</v>
      </c>
      <c r="O230" s="11">
        <f t="shared" ca="1" si="83"/>
        <v>0.18533003681922336</v>
      </c>
      <c r="P230" s="11" t="str">
        <f t="shared" si="84"/>
        <v/>
      </c>
      <c r="Q230" s="11">
        <f t="shared" ca="1" si="96"/>
        <v>0</v>
      </c>
      <c r="R230" s="32">
        <f t="shared" ca="1" si="97"/>
        <v>0.65171115596703222</v>
      </c>
      <c r="S230" s="32">
        <v>4.9818489417379191E-4</v>
      </c>
      <c r="T230" s="32">
        <f t="shared" ca="1" si="85"/>
        <v>1.9289752078941281E-2</v>
      </c>
      <c r="U230" s="32">
        <f t="shared" si="86"/>
        <v>0.14084507042253522</v>
      </c>
      <c r="V230" s="32">
        <f t="shared" ca="1" si="98"/>
        <v>0</v>
      </c>
      <c r="W230" s="8">
        <f t="shared" ca="1" si="87"/>
        <v>16219843.433490178</v>
      </c>
      <c r="X230" s="8">
        <f t="shared" ca="1" si="101"/>
        <v>1261521978.9856055</v>
      </c>
      <c r="Y230" s="22">
        <f t="shared" ca="1" si="88"/>
        <v>0.81466996318077667</v>
      </c>
      <c r="Z230" s="8">
        <f t="shared" ca="1" si="99"/>
        <v>144673140.59205961</v>
      </c>
      <c r="AA230" s="12">
        <f t="shared" ca="1" si="100"/>
        <v>1.1347541797997878</v>
      </c>
      <c r="AB230" s="158">
        <f t="shared" si="102"/>
        <v>726000</v>
      </c>
      <c r="AC230" s="160">
        <f t="shared" si="103"/>
        <v>2.3220000000000275E-2</v>
      </c>
      <c r="AD230" s="162">
        <f t="shared" ca="1" si="104"/>
        <v>0.9266227784082679</v>
      </c>
      <c r="AE230" s="162">
        <f t="shared" ca="1" si="105"/>
        <v>0.92589840746723839</v>
      </c>
      <c r="AF230" s="85">
        <v>5.8085959988597843E-4</v>
      </c>
      <c r="AG230" s="85">
        <v>1.0822061293180248E-2</v>
      </c>
      <c r="AH230" s="85">
        <v>6.286248369329865E-4</v>
      </c>
    </row>
    <row r="231" spans="1:34">
      <c r="A231" s="7">
        <f t="shared" si="89"/>
        <v>44138</v>
      </c>
      <c r="B231" s="8">
        <f t="shared" ca="1" si="90"/>
        <v>197118777.63074353</v>
      </c>
      <c r="C231" s="144">
        <f t="shared" si="81"/>
        <v>0</v>
      </c>
      <c r="D231" s="136"/>
      <c r="E231" s="136"/>
      <c r="F231" s="78">
        <f ca="1">IF(AD230&gt;1,0,IF(AE230&gt;=1,U$2,T$2))</f>
        <v>0.65</v>
      </c>
      <c r="G231" s="29">
        <f t="shared" ca="1" si="82"/>
        <v>19439625.660940077</v>
      </c>
      <c r="H231" s="8">
        <f t="shared" ca="1" si="91"/>
        <v>138021342.19267455</v>
      </c>
      <c r="I231" s="8">
        <f t="shared" ca="1" si="92"/>
        <v>1399543321.1782804</v>
      </c>
      <c r="J231" s="8">
        <f t="shared" ca="1" si="93"/>
        <v>1347611.9766345259</v>
      </c>
      <c r="K231" s="12">
        <f t="shared" ca="1" si="94"/>
        <v>0.92445014587672558</v>
      </c>
      <c r="L231" s="48"/>
      <c r="M231" s="38">
        <f ca="1">IF(AND(I$2&gt;0,R224&lt;F224-0.02),0,IF(AND(N231&gt;=L$7,I$2&gt;0),0,IF(OR(AND(N231&gt;=C$1,N231&lt;D$1),N231&gt;=E$1),0,1)))</f>
        <v>1</v>
      </c>
      <c r="N231" s="193">
        <f t="shared" si="95"/>
        <v>44138</v>
      </c>
      <c r="O231" s="11">
        <f t="shared" ca="1" si="83"/>
        <v>0.18660577615710405</v>
      </c>
      <c r="P231" s="11" t="str">
        <f t="shared" si="84"/>
        <v/>
      </c>
      <c r="Q231" s="11">
        <f t="shared" ca="1" si="96"/>
        <v>0</v>
      </c>
      <c r="R231" s="32">
        <f t="shared" ca="1" si="97"/>
        <v>0.62008929721761452</v>
      </c>
      <c r="S231" s="32">
        <v>4.9817427406833865E-4</v>
      </c>
      <c r="T231" s="32">
        <f t="shared" ca="1" si="85"/>
        <v>1.8402845625689938E-2</v>
      </c>
      <c r="U231" s="32">
        <f t="shared" si="86"/>
        <v>0.14084507042253522</v>
      </c>
      <c r="V231" s="32">
        <f t="shared" ca="1" si="98"/>
        <v>0</v>
      </c>
      <c r="W231" s="8">
        <f t="shared" ca="1" si="87"/>
        <v>9896138.6492249426</v>
      </c>
      <c r="X231" s="8">
        <f t="shared" ca="1" si="101"/>
        <v>1271418117.6348305</v>
      </c>
      <c r="Y231" s="22">
        <f t="shared" ca="1" si="88"/>
        <v>0.81339422384289595</v>
      </c>
      <c r="Z231" s="8">
        <f t="shared" ca="1" si="99"/>
        <v>138021342.19267455</v>
      </c>
      <c r="AA231" s="12">
        <f t="shared" ca="1" si="100"/>
        <v>1.1347541797997878</v>
      </c>
      <c r="AB231" s="158">
        <f t="shared" si="102"/>
        <v>727000</v>
      </c>
      <c r="AC231" s="160">
        <f t="shared" si="103"/>
        <v>2.3190000000000276E-2</v>
      </c>
      <c r="AD231" s="162">
        <f t="shared" ca="1" si="104"/>
        <v>0.92517427667198193</v>
      </c>
      <c r="AE231" s="162">
        <f t="shared" ca="1" si="105"/>
        <v>0.92445014587672558</v>
      </c>
      <c r="AF231" s="85">
        <v>5.8233300465283192E-4</v>
      </c>
      <c r="AG231" s="85">
        <v>1.0813608852342636E-2</v>
      </c>
      <c r="AH231" s="85">
        <v>6.2859720073745145E-4</v>
      </c>
    </row>
    <row r="232" spans="1:34">
      <c r="A232" s="7">
        <f t="shared" si="89"/>
        <v>44139</v>
      </c>
      <c r="B232" s="8">
        <f t="shared" ca="1" si="90"/>
        <v>198402417.97203246</v>
      </c>
      <c r="C232" s="144">
        <f t="shared" si="81"/>
        <v>0</v>
      </c>
      <c r="D232" s="136"/>
      <c r="E232" s="136"/>
      <c r="F232" s="78">
        <f ca="1">IF(AD231&gt;1,S$2,T$2)</f>
        <v>0.65</v>
      </c>
      <c r="G232" s="29">
        <f t="shared" ca="1" si="82"/>
        <v>19329443.657267749</v>
      </c>
      <c r="H232" s="8">
        <f t="shared" ca="1" si="91"/>
        <v>137239049.96660101</v>
      </c>
      <c r="I232" s="8">
        <f t="shared" ca="1" si="92"/>
        <v>1408657167.6014318</v>
      </c>
      <c r="J232" s="8">
        <f t="shared" ca="1" si="93"/>
        <v>1283640.3412889282</v>
      </c>
      <c r="K232" s="12">
        <f t="shared" ca="1" si="94"/>
        <v>0.92300249533073031</v>
      </c>
      <c r="L232" s="48"/>
      <c r="M232" s="38">
        <f ca="1">IF(AND(I$2&gt;0,R225&lt;F225-0.04),0,IF(AND(N232&gt;=L$8,I$2&gt;0),0,IF(OR(AND(N232&gt;=C$1,N232&lt;D$1),N232&gt;=E$1),0,1)))</f>
        <v>1</v>
      </c>
      <c r="N232" s="193">
        <f t="shared" si="95"/>
        <v>44139</v>
      </c>
      <c r="O232" s="11">
        <f t="shared" ca="1" si="83"/>
        <v>0.18782095568019092</v>
      </c>
      <c r="P232" s="11" t="str">
        <f t="shared" si="84"/>
        <v/>
      </c>
      <c r="Q232" s="11">
        <f t="shared" ca="1" si="96"/>
        <v>0</v>
      </c>
      <c r="R232" s="32">
        <f t="shared" ca="1" si="97"/>
        <v>0.61493120206363516</v>
      </c>
      <c r="S232" s="32">
        <v>4.9816365559074026E-4</v>
      </c>
      <c r="T232" s="32">
        <f t="shared" ca="1" si="85"/>
        <v>1.82985399955468E-2</v>
      </c>
      <c r="U232" s="32">
        <f t="shared" si="86"/>
        <v>0.14084507042253522</v>
      </c>
      <c r="V232" s="32">
        <f t="shared" ca="1" si="98"/>
        <v>0</v>
      </c>
      <c r="W232" s="8">
        <f t="shared" ca="1" si="87"/>
        <v>9936336.9251077659</v>
      </c>
      <c r="X232" s="8">
        <f t="shared" ca="1" si="101"/>
        <v>1281354454.5599382</v>
      </c>
      <c r="Y232" s="22">
        <f t="shared" ca="1" si="88"/>
        <v>0.81217904431980914</v>
      </c>
      <c r="Z232" s="8">
        <f t="shared" ca="1" si="99"/>
        <v>137239049.96660101</v>
      </c>
      <c r="AA232" s="12">
        <f t="shared" ca="1" si="100"/>
        <v>1.1347541797997878</v>
      </c>
      <c r="AB232" s="158">
        <f t="shared" si="102"/>
        <v>728000</v>
      </c>
      <c r="AC232" s="160">
        <f t="shared" si="103"/>
        <v>2.3160000000000278E-2</v>
      </c>
      <c r="AD232" s="162">
        <f t="shared" ca="1" si="104"/>
        <v>0.92372632060372795</v>
      </c>
      <c r="AE232" s="162">
        <f t="shared" ca="1" si="105"/>
        <v>0.92300249533073031</v>
      </c>
      <c r="AF232" s="85">
        <v>5.8252917567895514E-4</v>
      </c>
      <c r="AG232" s="85">
        <v>1.0805188084061505E-2</v>
      </c>
      <c r="AH232" s="85">
        <v>6.2856958889843581E-4</v>
      </c>
    </row>
    <row r="233" spans="1:34">
      <c r="A233" s="7">
        <f t="shared" si="89"/>
        <v>44140</v>
      </c>
      <c r="B233" s="8">
        <f t="shared" ca="1" si="90"/>
        <v>199676784.0241048</v>
      </c>
      <c r="C233" s="144">
        <f t="shared" si="81"/>
        <v>0</v>
      </c>
      <c r="D233" s="136"/>
      <c r="E233" s="136"/>
      <c r="F233" s="78">
        <f ca="1">IF(AD232&gt;1,0,IF(AE232&gt;=1,U$2,T$2))</f>
        <v>0.65</v>
      </c>
      <c r="G233" s="29">
        <f t="shared" ca="1" si="82"/>
        <v>19204325.635381259</v>
      </c>
      <c r="H233" s="8">
        <f t="shared" ca="1" si="91"/>
        <v>136350712.01120692</v>
      </c>
      <c r="I233" s="8">
        <f t="shared" ca="1" si="92"/>
        <v>1417705166.5711455</v>
      </c>
      <c r="J233" s="8">
        <f t="shared" ca="1" si="93"/>
        <v>1274366.0520723492</v>
      </c>
      <c r="K233" s="12">
        <f t="shared" ca="1" si="94"/>
        <v>0.92162356528770051</v>
      </c>
      <c r="L233" s="48"/>
      <c r="M233" s="38">
        <f ca="1">IF(AND(I$2&gt;0,R226&lt;F226-0.06),0,IF(AND(N233&gt;=L$9,I$2&gt;0),0,IF(OR(AND(N233&gt;=C$1,N233&lt;D$1),N233&gt;=E$1),0,1)))</f>
        <v>1</v>
      </c>
      <c r="N233" s="193">
        <f t="shared" si="95"/>
        <v>44140</v>
      </c>
      <c r="O233" s="11">
        <f t="shared" ca="1" si="83"/>
        <v>0.18902735554281941</v>
      </c>
      <c r="P233" s="11" t="str">
        <f t="shared" si="84"/>
        <v/>
      </c>
      <c r="Q233" s="11">
        <f t="shared" ca="1" si="96"/>
        <v>0</v>
      </c>
      <c r="R233" s="32">
        <f t="shared" ca="1" si="97"/>
        <v>0.60932243065346214</v>
      </c>
      <c r="S233" s="32">
        <v>4.9815303874016351E-4</v>
      </c>
      <c r="T233" s="32">
        <f t="shared" ca="1" si="85"/>
        <v>1.8180094934827591E-2</v>
      </c>
      <c r="U233" s="32">
        <f t="shared" si="86"/>
        <v>0.14084507042253522</v>
      </c>
      <c r="V233" s="32">
        <f t="shared" ca="1" si="98"/>
        <v>0</v>
      </c>
      <c r="W233" s="8">
        <f t="shared" ca="1" si="87"/>
        <v>9992201.326544797</v>
      </c>
      <c r="X233" s="8">
        <f t="shared" ca="1" si="101"/>
        <v>1291346655.886483</v>
      </c>
      <c r="Y233" s="22">
        <f t="shared" ca="1" si="88"/>
        <v>0.81097264445718054</v>
      </c>
      <c r="Z233" s="8">
        <f t="shared" ca="1" si="99"/>
        <v>136350712.01120692</v>
      </c>
      <c r="AA233" s="12">
        <f t="shared" ca="1" si="100"/>
        <v>1.1347541797997878</v>
      </c>
      <c r="AB233" s="158">
        <f t="shared" si="102"/>
        <v>729000</v>
      </c>
      <c r="AC233" s="160">
        <f t="shared" si="103"/>
        <v>2.3130000000000279E-2</v>
      </c>
      <c r="AD233" s="162">
        <f t="shared" ca="1" si="104"/>
        <v>0.92231303030921541</v>
      </c>
      <c r="AE233" s="162">
        <f t="shared" ca="1" si="105"/>
        <v>0.92162356528770051</v>
      </c>
      <c r="AF233" s="85">
        <v>5.8401014886976996E-4</v>
      </c>
      <c r="AG233" s="85">
        <v>1.0796798783114264E-2</v>
      </c>
      <c r="AH233" s="85">
        <v>6.2854199914113955E-4</v>
      </c>
    </row>
    <row r="234" spans="1:34">
      <c r="A234" s="7">
        <f t="shared" si="89"/>
        <v>44141</v>
      </c>
      <c r="B234" s="8">
        <f t="shared" ca="1" si="90"/>
        <v>200941009.67132095</v>
      </c>
      <c r="C234" s="144">
        <f t="shared" si="81"/>
        <v>0</v>
      </c>
      <c r="D234" s="136"/>
      <c r="E234" s="136"/>
      <c r="F234" s="78">
        <f ca="1">IF(AD233&gt;1,S$2,T$2)</f>
        <v>0.65</v>
      </c>
      <c r="G234" s="29">
        <f t="shared" ca="1" si="82"/>
        <v>19061198.983084053</v>
      </c>
      <c r="H234" s="8">
        <f t="shared" ca="1" si="91"/>
        <v>135334512.77989677</v>
      </c>
      <c r="I234" s="8">
        <f t="shared" ca="1" si="92"/>
        <v>1426681168.6663802</v>
      </c>
      <c r="J234" s="8">
        <f t="shared" ca="1" si="93"/>
        <v>1264225.6472161473</v>
      </c>
      <c r="K234" s="12">
        <f t="shared" ca="1" si="94"/>
        <v>0.92025459800107279</v>
      </c>
      <c r="L234" s="48"/>
      <c r="M234" s="39">
        <f ca="1">IF(AND(I$2&gt;0,R227&lt;F227-0.1),0,IF(AND(N234&gt;=L$10,I$2&gt;0),0,IF(OR(AND(N234&gt;=C$1,N234&lt;D$1),N234&gt;=E$1),0,1)))</f>
        <v>1</v>
      </c>
      <c r="N234" s="193">
        <f t="shared" si="95"/>
        <v>44141</v>
      </c>
      <c r="O234" s="11">
        <f t="shared" ca="1" si="83"/>
        <v>0.19022415582218402</v>
      </c>
      <c r="P234" s="11" t="str">
        <f t="shared" si="84"/>
        <v/>
      </c>
      <c r="Q234" s="11">
        <f t="shared" ca="1" si="96"/>
        <v>0</v>
      </c>
      <c r="R234" s="32">
        <f t="shared" ca="1" si="97"/>
        <v>0.60316944727294097</v>
      </c>
      <c r="S234" s="32">
        <v>4.9814242351585544E-4</v>
      </c>
      <c r="T234" s="32">
        <f t="shared" ca="1" si="85"/>
        <v>1.8044601703986234E-2</v>
      </c>
      <c r="U234" s="32">
        <f t="shared" si="86"/>
        <v>0.14084507042253522</v>
      </c>
      <c r="V234" s="32">
        <f t="shared" ca="1" si="98"/>
        <v>0</v>
      </c>
      <c r="W234" s="8">
        <f t="shared" ca="1" si="87"/>
        <v>10054776.77788779</v>
      </c>
      <c r="X234" s="8">
        <f t="shared" ca="1" si="101"/>
        <v>1301401432.6643708</v>
      </c>
      <c r="Y234" s="22">
        <f t="shared" ca="1" si="88"/>
        <v>0.80977584417781601</v>
      </c>
      <c r="Z234" s="8">
        <f t="shared" ca="1" si="99"/>
        <v>135334512.77989677</v>
      </c>
      <c r="AA234" s="12">
        <f t="shared" ca="1" si="100"/>
        <v>1.1347541797997878</v>
      </c>
      <c r="AB234" s="158">
        <f t="shared" si="102"/>
        <v>730000</v>
      </c>
      <c r="AC234" s="160">
        <f t="shared" si="103"/>
        <v>2.310000000000028E-2</v>
      </c>
      <c r="AD234" s="162">
        <f t="shared" ca="1" si="104"/>
        <v>0.92093908164438665</v>
      </c>
      <c r="AE234" s="162">
        <f t="shared" ca="1" si="105"/>
        <v>0.92025459800107279</v>
      </c>
      <c r="AF234" s="85">
        <v>5.8421617066063095E-4</v>
      </c>
      <c r="AG234" s="85">
        <v>1.0788440747591119E-2</v>
      </c>
      <c r="AH234" s="85">
        <v>6.2851442947488918E-4</v>
      </c>
    </row>
    <row r="235" spans="1:34">
      <c r="A235" s="7">
        <f t="shared" si="89"/>
        <v>44142</v>
      </c>
      <c r="B235" s="8">
        <f t="shared" ca="1" si="90"/>
        <v>202193949.38614926</v>
      </c>
      <c r="C235" s="144">
        <f t="shared" si="81"/>
        <v>0</v>
      </c>
      <c r="D235" s="136"/>
      <c r="E235" s="136"/>
      <c r="F235" s="78">
        <f ca="1">IF(AD234&gt;1,0,IF(AE234&gt;=1,U$2,T$2))</f>
        <v>0.65</v>
      </c>
      <c r="G235" s="29">
        <f t="shared" ca="1" si="82"/>
        <v>18897972.954547893</v>
      </c>
      <c r="H235" s="8">
        <f t="shared" ca="1" si="91"/>
        <v>134175607.97729003</v>
      </c>
      <c r="I235" s="8">
        <f t="shared" ca="1" si="92"/>
        <v>1435577040.6416612</v>
      </c>
      <c r="J235" s="8">
        <f t="shared" ca="1" si="93"/>
        <v>1252939.7148283194</v>
      </c>
      <c r="K235" s="12">
        <f t="shared" ca="1" si="94"/>
        <v>0.91889652388167831</v>
      </c>
      <c r="L235" s="48"/>
      <c r="M235" s="47">
        <f ca="1">IF(AND(I$2&gt;0,R228&lt;F228-0.12),0,IF(AND(N235&gt;=L$4,I$2&gt;0),0,IF(OR(AND(N235&gt;=C$1,N235&lt;D$1),N235&gt;=E$1),0,1)))</f>
        <v>1</v>
      </c>
      <c r="N235" s="193">
        <f t="shared" si="95"/>
        <v>44142</v>
      </c>
      <c r="O235" s="11">
        <f t="shared" ca="1" si="83"/>
        <v>0.19141027208555483</v>
      </c>
      <c r="P235" s="11" t="str">
        <f t="shared" si="84"/>
        <v/>
      </c>
      <c r="Q235" s="11">
        <f t="shared" ca="1" si="96"/>
        <v>0</v>
      </c>
      <c r="R235" s="32">
        <f t="shared" ca="1" si="97"/>
        <v>0.59641071964627257</v>
      </c>
      <c r="S235" s="32">
        <v>4.9813180991712942E-4</v>
      </c>
      <c r="T235" s="32">
        <f t="shared" ca="1" si="85"/>
        <v>1.7890081063638673E-2</v>
      </c>
      <c r="U235" s="32">
        <f t="shared" si="86"/>
        <v>0.14084507042253522</v>
      </c>
      <c r="V235" s="32">
        <f t="shared" ca="1" si="98"/>
        <v>0</v>
      </c>
      <c r="W235" s="8">
        <f t="shared" ca="1" si="87"/>
        <v>10124541.103799317</v>
      </c>
      <c r="X235" s="8">
        <f t="shared" ca="1" si="101"/>
        <v>1311525973.7681701</v>
      </c>
      <c r="Y235" s="22">
        <f t="shared" ca="1" si="88"/>
        <v>0.80858972791444517</v>
      </c>
      <c r="Z235" s="8">
        <f t="shared" ca="1" si="99"/>
        <v>134175607.97729003</v>
      </c>
      <c r="AA235" s="12">
        <f t="shared" ca="1" si="100"/>
        <v>1.1347541797997878</v>
      </c>
      <c r="AB235" s="158">
        <f t="shared" si="102"/>
        <v>731000</v>
      </c>
      <c r="AC235" s="160">
        <f t="shared" si="103"/>
        <v>2.3070000000000281E-2</v>
      </c>
      <c r="AD235" s="162">
        <f t="shared" ca="1" si="104"/>
        <v>0.9195755609413756</v>
      </c>
      <c r="AE235" s="162">
        <f t="shared" ca="1" si="105"/>
        <v>0.91889652388167831</v>
      </c>
      <c r="AF235" s="85">
        <v>5.8296503229068744E-4</v>
      </c>
      <c r="AG235" s="85">
        <v>1.0780113778696612E-2</v>
      </c>
      <c r="AH235" s="85">
        <v>6.2848687815763346E-4</v>
      </c>
    </row>
    <row r="236" spans="1:34">
      <c r="A236" s="7">
        <f t="shared" si="89"/>
        <v>44143</v>
      </c>
      <c r="B236" s="8">
        <f t="shared" ca="1" si="90"/>
        <v>203434326.64731669</v>
      </c>
      <c r="C236" s="144">
        <f t="shared" si="81"/>
        <v>0</v>
      </c>
      <c r="D236" s="136"/>
      <c r="E236" s="136"/>
      <c r="F236" s="78">
        <f ca="1">IF(AD235&gt;1,0,IF(AE235&gt;=1,U$2,T$2))</f>
        <v>0.65</v>
      </c>
      <c r="G236" s="29">
        <f t="shared" ca="1" si="82"/>
        <v>18712358.510954857</v>
      </c>
      <c r="H236" s="8">
        <f t="shared" ca="1" si="91"/>
        <v>132857745.42777947</v>
      </c>
      <c r="I236" s="8">
        <f t="shared" ca="1" si="92"/>
        <v>1444383719.19595</v>
      </c>
      <c r="J236" s="8">
        <f t="shared" ca="1" si="93"/>
        <v>1240377.2611674306</v>
      </c>
      <c r="K236" s="12">
        <f t="shared" ca="1" si="94"/>
        <v>0.91755057349408975</v>
      </c>
      <c r="L236" s="48"/>
      <c r="M236" s="46">
        <f ca="1">IF(AND(I$2&gt;0,R229&lt;F229-0.12),0,IF(AND(N236&gt;=L$5,I$2&gt;0),0,IF(OR(AND(N236&gt;=C$1,N236&lt;D$1),N236&gt;=E$1),0,1)))</f>
        <v>1</v>
      </c>
      <c r="N236" s="193">
        <f t="shared" si="95"/>
        <v>44143</v>
      </c>
      <c r="O236" s="11">
        <f t="shared" ca="1" si="83"/>
        <v>0.19258449589279333</v>
      </c>
      <c r="P236" s="11" t="str">
        <f t="shared" si="84"/>
        <v/>
      </c>
      <c r="Q236" s="11">
        <f t="shared" ca="1" si="96"/>
        <v>0</v>
      </c>
      <c r="R236" s="32">
        <f t="shared" ca="1" si="97"/>
        <v>0.58897915313170102</v>
      </c>
      <c r="S236" s="32">
        <v>4.9812119794335444E-4</v>
      </c>
      <c r="T236" s="32">
        <f t="shared" ca="1" si="85"/>
        <v>1.7714366057037263E-2</v>
      </c>
      <c r="U236" s="32">
        <f t="shared" si="86"/>
        <v>0.14084507042253522</v>
      </c>
      <c r="V236" s="32">
        <f t="shared" ca="1" si="98"/>
        <v>0</v>
      </c>
      <c r="W236" s="8">
        <f t="shared" ca="1" si="87"/>
        <v>10202011.923990704</v>
      </c>
      <c r="X236" s="8">
        <f t="shared" ca="1" si="101"/>
        <v>1321727985.6921608</v>
      </c>
      <c r="Y236" s="22">
        <f t="shared" ca="1" si="88"/>
        <v>0.80741550410720664</v>
      </c>
      <c r="Z236" s="8">
        <f t="shared" ca="1" si="99"/>
        <v>132857745.42777947</v>
      </c>
      <c r="AA236" s="12">
        <f t="shared" ca="1" si="100"/>
        <v>1.1347541797997878</v>
      </c>
      <c r="AB236" s="158">
        <f t="shared" si="102"/>
        <v>732000</v>
      </c>
      <c r="AC236" s="160">
        <f t="shared" si="103"/>
        <v>2.3040000000000282E-2</v>
      </c>
      <c r="AD236" s="162">
        <f t="shared" ca="1" si="104"/>
        <v>0.91822354868788403</v>
      </c>
      <c r="AE236" s="162">
        <f t="shared" ca="1" si="105"/>
        <v>0.91755057349408975</v>
      </c>
      <c r="AF236" s="85">
        <v>5.8445872966645231E-4</v>
      </c>
      <c r="AG236" s="85">
        <v>1.0771817680570341E-2</v>
      </c>
      <c r="AH236" s="85">
        <v>6.2845934366487373E-4</v>
      </c>
    </row>
    <row r="237" spans="1:34">
      <c r="A237" s="7">
        <f t="shared" si="89"/>
        <v>44144</v>
      </c>
      <c r="B237" s="8">
        <f t="shared" ca="1" si="90"/>
        <v>204660722.02468482</v>
      </c>
      <c r="C237" s="144">
        <f t="shared" si="81"/>
        <v>0</v>
      </c>
      <c r="D237" s="136"/>
      <c r="E237" s="136"/>
      <c r="F237" s="78">
        <f ca="1">IF(AD236&gt;1,S$2,T$2)</f>
        <v>0.65</v>
      </c>
      <c r="G237" s="29">
        <f t="shared" ca="1" si="82"/>
        <v>18501850.800436959</v>
      </c>
      <c r="H237" s="8">
        <f t="shared" ca="1" si="91"/>
        <v>131363140.6831024</v>
      </c>
      <c r="I237" s="8">
        <f t="shared" ca="1" si="92"/>
        <v>1453091126.3752637</v>
      </c>
      <c r="J237" s="8">
        <f t="shared" ca="1" si="93"/>
        <v>1226395.3773681172</v>
      </c>
      <c r="K237" s="12">
        <f t="shared" ca="1" si="94"/>
        <v>0.91621811812080545</v>
      </c>
      <c r="L237" s="48"/>
      <c r="M237" s="38">
        <f ca="1">IF(AND(I$2&gt;0,R230&lt;F230),0,IF(AND(N237&gt;=L$6,I$2&gt;0),0,IF(OR(AND(N237&gt;=C$1,N237&lt;D$1),N237&gt;=E$1),0,1)))</f>
        <v>1</v>
      </c>
      <c r="N237" s="193">
        <f t="shared" si="95"/>
        <v>44144</v>
      </c>
      <c r="O237" s="11">
        <f t="shared" ca="1" si="83"/>
        <v>0.19374548351670182</v>
      </c>
      <c r="P237" s="11" t="str">
        <f t="shared" si="84"/>
        <v/>
      </c>
      <c r="Q237" s="11">
        <f t="shared" ca="1" si="96"/>
        <v>0</v>
      </c>
      <c r="R237" s="32">
        <f t="shared" ca="1" si="97"/>
        <v>0.58080161926065443</v>
      </c>
      <c r="S237" s="32">
        <v>4.9811058759394503E-4</v>
      </c>
      <c r="T237" s="32">
        <f t="shared" ca="1" si="85"/>
        <v>1.7515085424413653E-2</v>
      </c>
      <c r="U237" s="32">
        <f t="shared" si="86"/>
        <v>0.14084507042253522</v>
      </c>
      <c r="V237" s="32">
        <f t="shared" ca="1" si="98"/>
        <v>0</v>
      </c>
      <c r="W237" s="8">
        <f t="shared" ca="1" si="87"/>
        <v>10287733.839191845</v>
      </c>
      <c r="X237" s="8">
        <f t="shared" ca="1" si="101"/>
        <v>1332015719.5313528</v>
      </c>
      <c r="Y237" s="22">
        <f t="shared" ca="1" si="88"/>
        <v>0.80625451648329816</v>
      </c>
      <c r="Z237" s="8">
        <f t="shared" ca="1" si="99"/>
        <v>131363140.6831024</v>
      </c>
      <c r="AA237" s="12">
        <f t="shared" ca="1" si="100"/>
        <v>1.1347541797997878</v>
      </c>
      <c r="AB237" s="158">
        <f t="shared" si="102"/>
        <v>733000</v>
      </c>
      <c r="AC237" s="160">
        <f t="shared" si="103"/>
        <v>2.3010000000000284E-2</v>
      </c>
      <c r="AD237" s="162">
        <f t="shared" ca="1" si="104"/>
        <v>0.9168843458074476</v>
      </c>
      <c r="AE237" s="162">
        <f t="shared" ca="1" si="105"/>
        <v>0.91621811812080545</v>
      </c>
      <c r="AF237" s="85">
        <v>5.8601702460688509E-4</v>
      </c>
      <c r="AG237" s="85">
        <v>1.0763552260124907E-2</v>
      </c>
      <c r="AH237" s="85">
        <v>6.2843182466247442E-4</v>
      </c>
    </row>
    <row r="238" spans="1:34">
      <c r="A238" s="7">
        <f t="shared" si="89"/>
        <v>44145</v>
      </c>
      <c r="B238" s="8">
        <f t="shared" ca="1" si="90"/>
        <v>205871559.94769397</v>
      </c>
      <c r="C238" s="144">
        <f t="shared" si="81"/>
        <v>0</v>
      </c>
      <c r="D238" s="136"/>
      <c r="E238" s="136"/>
      <c r="F238" s="78">
        <f ca="1">IF(AD237&gt;1,0,IF(AE237&gt;=1,U$2,T$2))</f>
        <v>0.65</v>
      </c>
      <c r="G238" s="29">
        <f t="shared" ca="1" si="82"/>
        <v>18263712.126376845</v>
      </c>
      <c r="H238" s="8">
        <f t="shared" ca="1" si="91"/>
        <v>129672356.0972756</v>
      </c>
      <c r="I238" s="8">
        <f t="shared" ca="1" si="92"/>
        <v>1461688075.6286287</v>
      </c>
      <c r="J238" s="8">
        <f t="shared" ca="1" si="93"/>
        <v>1210837.9230091621</v>
      </c>
      <c r="K238" s="12">
        <f t="shared" ca="1" si="94"/>
        <v>1.5753420477496989</v>
      </c>
      <c r="L238" s="48"/>
      <c r="M238" s="38">
        <f ca="1">IF(AND(I$2&gt;0,R231&lt;F231-0.02),0,IF(AND(N238&gt;=L$7,I$2&gt;0),0,IF(OR(AND(N238&gt;=C$1,N238&lt;D$1),N238&gt;=E$1),0,1)))</f>
        <v>0</v>
      </c>
      <c r="N238" s="193">
        <f t="shared" si="95"/>
        <v>44145</v>
      </c>
      <c r="O238" s="11">
        <f t="shared" ca="1" si="83"/>
        <v>0.19489174341715049</v>
      </c>
      <c r="P238" s="11" t="str">
        <f t="shared" si="84"/>
        <v/>
      </c>
      <c r="Q238" s="11">
        <f t="shared" ca="1" si="96"/>
        <v>0.6</v>
      </c>
      <c r="R238" s="32">
        <f t="shared" ca="1" si="97"/>
        <v>0.57179850771681895</v>
      </c>
      <c r="S238" s="32">
        <v>4.9809997886835443E-4</v>
      </c>
      <c r="T238" s="32">
        <f t="shared" ca="1" si="85"/>
        <v>1.7289647479636745E-2</v>
      </c>
      <c r="U238" s="32">
        <f t="shared" si="86"/>
        <v>0.14084507042253522</v>
      </c>
      <c r="V238" s="32">
        <f t="shared" ca="1" si="98"/>
        <v>0.6</v>
      </c>
      <c r="W238" s="8">
        <f t="shared" ca="1" si="87"/>
        <v>9966920.570108436</v>
      </c>
      <c r="X238" s="8">
        <f t="shared" ca="1" si="101"/>
        <v>1341982640.1014612</v>
      </c>
      <c r="Y238" s="22">
        <f t="shared" ca="1" si="88"/>
        <v>0.80510825658284957</v>
      </c>
      <c r="Z238" s="8">
        <f t="shared" ca="1" si="99"/>
        <v>129672356.0972756</v>
      </c>
      <c r="AA238" s="12">
        <f t="shared" ca="1" si="100"/>
        <v>1.1347541797997878</v>
      </c>
      <c r="AB238" s="158">
        <f t="shared" si="102"/>
        <v>734000</v>
      </c>
      <c r="AC238" s="160">
        <f t="shared" si="103"/>
        <v>2.2980000000000285E-2</v>
      </c>
      <c r="AD238" s="162">
        <f t="shared" ca="1" si="104"/>
        <v>1.2457800829352521</v>
      </c>
      <c r="AE238" s="162">
        <f t="shared" ca="1" si="105"/>
        <v>0.91621811812080545</v>
      </c>
      <c r="AF238" s="85">
        <v>5.8761149186842569E-4</v>
      </c>
      <c r="AG238" s="85">
        <v>1.0755317326899305E-2</v>
      </c>
      <c r="AH238" s="85">
        <v>6.2840431998287109E-4</v>
      </c>
    </row>
    <row r="239" spans="1:34">
      <c r="A239" s="7">
        <f t="shared" si="89"/>
        <v>44146</v>
      </c>
      <c r="B239" s="8">
        <f t="shared" ca="1" si="90"/>
        <v>207926673.7805995</v>
      </c>
      <c r="C239" s="144">
        <f t="shared" si="81"/>
        <v>0</v>
      </c>
      <c r="D239" s="136"/>
      <c r="E239" s="136"/>
      <c r="F239" s="78">
        <f ca="1">IF(AD238&gt;1,S$2,T$2)</f>
        <v>0.22</v>
      </c>
      <c r="G239" s="29">
        <f t="shared" ca="1" si="82"/>
        <v>18915034.329689644</v>
      </c>
      <c r="H239" s="8">
        <f t="shared" ca="1" si="91"/>
        <v>134296743.74079648</v>
      </c>
      <c r="I239" s="8">
        <f t="shared" ca="1" si="92"/>
        <v>1476279383.842258</v>
      </c>
      <c r="J239" s="8">
        <f t="shared" ca="1" si="93"/>
        <v>2055113.8329055365</v>
      </c>
      <c r="K239" s="12">
        <f t="shared" ca="1" si="94"/>
        <v>0.91359995934870852</v>
      </c>
      <c r="L239" s="48"/>
      <c r="M239" s="38">
        <f ca="1">IF(AND(I$2&gt;0,R232&lt;F232-0.04),0,IF(AND(N239&gt;=L$8,I$2&gt;0),0,IF(OR(AND(N239&gt;=C$1,N239&lt;D$1),N239&gt;=E$1),0,1)))</f>
        <v>1</v>
      </c>
      <c r="N239" s="193">
        <f t="shared" si="95"/>
        <v>44146</v>
      </c>
      <c r="O239" s="11">
        <f t="shared" ca="1" si="83"/>
        <v>0.19683725117896772</v>
      </c>
      <c r="P239" s="11" t="str">
        <f t="shared" si="84"/>
        <v/>
      </c>
      <c r="Q239" s="11">
        <f t="shared" ca="1" si="96"/>
        <v>0</v>
      </c>
      <c r="R239" s="32">
        <f t="shared" ca="1" si="97"/>
        <v>0.59061229641684732</v>
      </c>
      <c r="S239" s="32">
        <v>4.9808937176606754E-4</v>
      </c>
      <c r="T239" s="32">
        <f t="shared" ca="1" si="85"/>
        <v>1.7906232498772864E-2</v>
      </c>
      <c r="U239" s="32">
        <f t="shared" si="86"/>
        <v>0.14084507042253522</v>
      </c>
      <c r="V239" s="32">
        <f t="shared" ca="1" si="98"/>
        <v>0</v>
      </c>
      <c r="W239" s="8">
        <f t="shared" ca="1" si="87"/>
        <v>9582996.9638606943</v>
      </c>
      <c r="X239" s="8">
        <f t="shared" ca="1" si="101"/>
        <v>1351565637.0653219</v>
      </c>
      <c r="Y239" s="22">
        <f t="shared" ca="1" si="88"/>
        <v>0.80316274882103222</v>
      </c>
      <c r="Z239" s="8">
        <f t="shared" ca="1" si="99"/>
        <v>134296743.74079648</v>
      </c>
      <c r="AA239" s="12">
        <f t="shared" ca="1" si="100"/>
        <v>1.1347541797997878</v>
      </c>
      <c r="AB239" s="158">
        <f t="shared" si="102"/>
        <v>735000</v>
      </c>
      <c r="AC239" s="160">
        <f t="shared" si="103"/>
        <v>2.2950000000000286E-2</v>
      </c>
      <c r="AD239" s="162">
        <f t="shared" ca="1" si="104"/>
        <v>1.2444710035492037</v>
      </c>
      <c r="AE239" s="162">
        <f t="shared" ca="1" si="105"/>
        <v>0.91359995934870852</v>
      </c>
      <c r="AF239" s="85">
        <v>5.8793276172037644E-4</v>
      </c>
      <c r="AG239" s="85">
        <v>1.0747112692926183E-2</v>
      </c>
      <c r="AH239" s="85">
        <v>6.2837682860424971E-4</v>
      </c>
    </row>
    <row r="240" spans="1:34">
      <c r="A240" s="7">
        <f t="shared" si="89"/>
        <v>44147</v>
      </c>
      <c r="B240" s="8">
        <f t="shared" ca="1" si="90"/>
        <v>209161014.82307693</v>
      </c>
      <c r="C240" s="144">
        <f t="shared" si="81"/>
        <v>0</v>
      </c>
      <c r="D240" s="136"/>
      <c r="E240" s="136"/>
      <c r="F240" s="78">
        <f ca="1">IF(AD239&gt;1,0,IF(AE239&gt;=1,U$2,T$2))</f>
        <v>0</v>
      </c>
      <c r="G240" s="29">
        <f t="shared" ca="1" si="82"/>
        <v>18799657.489933167</v>
      </c>
      <c r="H240" s="8">
        <f t="shared" ca="1" si="91"/>
        <v>133477568.17852548</v>
      </c>
      <c r="I240" s="8">
        <f t="shared" ca="1" si="92"/>
        <v>1485043205.2438476</v>
      </c>
      <c r="J240" s="8">
        <f t="shared" ca="1" si="93"/>
        <v>1234341.0424774205</v>
      </c>
      <c r="K240" s="12">
        <f t="shared" ca="1" si="94"/>
        <v>0.91139228628415336</v>
      </c>
      <c r="L240" s="48"/>
      <c r="M240" s="38">
        <f ca="1">IF(AND(I$2&gt;0,R233&lt;F233-0.06),0,IF(AND(N240&gt;=L$9,I$2&gt;0),0,IF(OR(AND(N240&gt;=C$1,N240&lt;D$1),N240&gt;=E$1),0,1)))</f>
        <v>1</v>
      </c>
      <c r="N240" s="193">
        <f t="shared" si="95"/>
        <v>44147</v>
      </c>
      <c r="O240" s="11">
        <f t="shared" ca="1" si="83"/>
        <v>0.19800576069917969</v>
      </c>
      <c r="P240" s="11" t="str">
        <f t="shared" si="84"/>
        <v/>
      </c>
      <c r="Q240" s="11">
        <f t="shared" ca="1" si="96"/>
        <v>0</v>
      </c>
      <c r="R240" s="32">
        <f t="shared" ca="1" si="97"/>
        <v>0.58544585552890427</v>
      </c>
      <c r="S240" s="32">
        <v>4.9807876628659602E-4</v>
      </c>
      <c r="T240" s="32">
        <f t="shared" ca="1" si="85"/>
        <v>1.7797009090470065E-2</v>
      </c>
      <c r="U240" s="32">
        <f t="shared" si="86"/>
        <v>0.14084507042253522</v>
      </c>
      <c r="V240" s="32">
        <f t="shared" ca="1" si="98"/>
        <v>0</v>
      </c>
      <c r="W240" s="8">
        <f t="shared" ca="1" si="87"/>
        <v>9579970.7657565232</v>
      </c>
      <c r="X240" s="8">
        <f t="shared" ca="1" si="101"/>
        <v>1361145607.8310785</v>
      </c>
      <c r="Y240" s="22">
        <f t="shared" ca="1" si="88"/>
        <v>0.80199423930082037</v>
      </c>
      <c r="Z240" s="8">
        <f t="shared" ca="1" si="99"/>
        <v>133477568.17852548</v>
      </c>
      <c r="AA240" s="12">
        <f t="shared" ca="1" si="100"/>
        <v>1.1347541797997878</v>
      </c>
      <c r="AB240" s="158">
        <f t="shared" si="102"/>
        <v>736000</v>
      </c>
      <c r="AC240" s="160">
        <f t="shared" si="103"/>
        <v>2.2920000000000287E-2</v>
      </c>
      <c r="AD240" s="162">
        <f t="shared" ca="1" si="104"/>
        <v>0.912496122816431</v>
      </c>
      <c r="AE240" s="162">
        <f t="shared" ca="1" si="105"/>
        <v>0.91139228628415336</v>
      </c>
      <c r="AF240" s="85">
        <v>5.8826182995057677E-4</v>
      </c>
      <c r="AG240" s="85">
        <v>1.0738938172611543E-2</v>
      </c>
      <c r="AH240" s="85">
        <v>6.2834934963232792E-4</v>
      </c>
    </row>
    <row r="241" spans="1:34">
      <c r="A241" s="7">
        <f t="shared" si="89"/>
        <v>44148</v>
      </c>
      <c r="B241" s="8">
        <f t="shared" ca="1" si="90"/>
        <v>210384862.16744187</v>
      </c>
      <c r="C241" s="144">
        <f t="shared" si="81"/>
        <v>0</v>
      </c>
      <c r="D241" s="136"/>
      <c r="E241" s="136"/>
      <c r="F241" s="78">
        <f ca="1">IF(AD240&gt;1,S$2,T$2)</f>
        <v>0.65</v>
      </c>
      <c r="G241" s="29">
        <f t="shared" ca="1" si="82"/>
        <v>18674213.177149307</v>
      </c>
      <c r="H241" s="8">
        <f t="shared" ca="1" si="91"/>
        <v>132586913.55776006</v>
      </c>
      <c r="I241" s="8">
        <f t="shared" ca="1" si="92"/>
        <v>1493732521.3888388</v>
      </c>
      <c r="J241" s="8">
        <f t="shared" ca="1" si="93"/>
        <v>1223847.3443649427</v>
      </c>
      <c r="K241" s="12">
        <f t="shared" ca="1" si="94"/>
        <v>0.91006631522195713</v>
      </c>
      <c r="L241" s="48"/>
      <c r="M241" s="39">
        <f ca="1">IF(AND(I$2&gt;0,R234&lt;F234-0.1),0,IF(AND(N241&gt;=L$10,I$2&gt;0),0,IF(OR(AND(N241&gt;=C$1,N241&lt;D$1),N241&gt;=E$1),0,1)))</f>
        <v>1</v>
      </c>
      <c r="N241" s="193">
        <f t="shared" si="95"/>
        <v>44148</v>
      </c>
      <c r="O241" s="11">
        <f t="shared" ca="1" si="83"/>
        <v>0.19916433618517851</v>
      </c>
      <c r="P241" s="11" t="str">
        <f t="shared" si="84"/>
        <v/>
      </c>
      <c r="Q241" s="11">
        <f t="shared" ca="1" si="96"/>
        <v>0</v>
      </c>
      <c r="R241" s="32">
        <f t="shared" ca="1" si="97"/>
        <v>0.579990148744848</v>
      </c>
      <c r="S241" s="32">
        <v>4.9806816242947368E-4</v>
      </c>
      <c r="T241" s="32">
        <f t="shared" ca="1" si="85"/>
        <v>1.7678255141034674E-2</v>
      </c>
      <c r="U241" s="32">
        <f t="shared" si="86"/>
        <v>0.14084507042253522</v>
      </c>
      <c r="V241" s="32">
        <f t="shared" ca="1" si="98"/>
        <v>0</v>
      </c>
      <c r="W241" s="8">
        <f t="shared" ca="1" si="87"/>
        <v>9577814.5970927626</v>
      </c>
      <c r="X241" s="8">
        <f t="shared" ca="1" si="101"/>
        <v>1370723422.4281714</v>
      </c>
      <c r="Y241" s="22">
        <f t="shared" ca="1" si="88"/>
        <v>0.80083566381482152</v>
      </c>
      <c r="Z241" s="8">
        <f t="shared" ca="1" si="99"/>
        <v>132586913.55776006</v>
      </c>
      <c r="AA241" s="12">
        <f t="shared" ca="1" si="100"/>
        <v>1.1347541797997878</v>
      </c>
      <c r="AB241" s="158">
        <f t="shared" si="102"/>
        <v>737000</v>
      </c>
      <c r="AC241" s="160">
        <f t="shared" si="103"/>
        <v>2.2890000000000289E-2</v>
      </c>
      <c r="AD241" s="162">
        <f t="shared" ca="1" si="104"/>
        <v>0.91072930075305525</v>
      </c>
      <c r="AE241" s="162">
        <f t="shared" ca="1" si="105"/>
        <v>0.91006631522195713</v>
      </c>
      <c r="AF241" s="85">
        <v>5.8856939872498765E-4</v>
      </c>
      <c r="AG241" s="85">
        <v>1.0730793582625617E-2</v>
      </c>
      <c r="AH241" s="85">
        <v>6.2832188228441181E-4</v>
      </c>
    </row>
    <row r="242" spans="1:34">
      <c r="A242" s="7">
        <f t="shared" si="89"/>
        <v>44149</v>
      </c>
      <c r="B242" s="8">
        <f t="shared" ca="1" si="90"/>
        <v>211598774.47999886</v>
      </c>
      <c r="C242" s="144">
        <f t="shared" si="81"/>
        <v>0</v>
      </c>
      <c r="D242" s="136"/>
      <c r="E242" s="136"/>
      <c r="F242" s="78">
        <f ca="1">IF(AD241&gt;1,0,IF(AE241&gt;=1,U$2,T$2))</f>
        <v>0.65</v>
      </c>
      <c r="G242" s="29">
        <f t="shared" ca="1" si="82"/>
        <v>18539137.51828476</v>
      </c>
      <c r="H242" s="8">
        <f t="shared" ca="1" si="91"/>
        <v>131627876.37982179</v>
      </c>
      <c r="I242" s="8">
        <f t="shared" ca="1" si="92"/>
        <v>1502351298.8079932</v>
      </c>
      <c r="J242" s="8">
        <f t="shared" ca="1" si="93"/>
        <v>1213912.3125569704</v>
      </c>
      <c r="K242" s="12">
        <f t="shared" ca="1" si="94"/>
        <v>0.90875161684660632</v>
      </c>
      <c r="L242" s="48"/>
      <c r="M242" s="47">
        <f ca="1">IF(AND(I$2&gt;0,R235&lt;F235-0.12),0,IF(AND(N242&gt;=L$4,I$2&gt;0),0,IF(OR(AND(N242&gt;=C$1,N242&lt;D$1),N242&gt;=E$1),0,1)))</f>
        <v>1</v>
      </c>
      <c r="N242" s="193">
        <f t="shared" si="95"/>
        <v>44149</v>
      </c>
      <c r="O242" s="11">
        <f t="shared" ca="1" si="83"/>
        <v>0.20031350650773241</v>
      </c>
      <c r="P242" s="11" t="str">
        <f t="shared" si="84"/>
        <v/>
      </c>
      <c r="Q242" s="11">
        <f t="shared" ca="1" si="96"/>
        <v>0</v>
      </c>
      <c r="R242" s="32">
        <f t="shared" ca="1" si="97"/>
        <v>0.57426108898102302</v>
      </c>
      <c r="S242" s="32">
        <v>4.9805756019425241E-4</v>
      </c>
      <c r="T242" s="32">
        <f t="shared" ca="1" si="85"/>
        <v>1.7550383517309573E-2</v>
      </c>
      <c r="U242" s="32">
        <f t="shared" si="86"/>
        <v>0.14084507042253522</v>
      </c>
      <c r="V242" s="32">
        <f t="shared" ca="1" si="98"/>
        <v>0</v>
      </c>
      <c r="W242" s="8">
        <f t="shared" ca="1" si="87"/>
        <v>9575258.0681051724</v>
      </c>
      <c r="X242" s="8">
        <f t="shared" ca="1" si="101"/>
        <v>1380298680.4962766</v>
      </c>
      <c r="Y242" s="22">
        <f t="shared" ca="1" si="88"/>
        <v>0.79968649349226761</v>
      </c>
      <c r="Z242" s="8">
        <f t="shared" ca="1" si="99"/>
        <v>131627876.37982179</v>
      </c>
      <c r="AA242" s="12">
        <f t="shared" ca="1" si="100"/>
        <v>1.1347541797997878</v>
      </c>
      <c r="AB242" s="158">
        <f t="shared" si="102"/>
        <v>738000</v>
      </c>
      <c r="AC242" s="160">
        <f t="shared" si="103"/>
        <v>2.286000000000029E-2</v>
      </c>
      <c r="AD242" s="162">
        <f t="shared" ca="1" si="104"/>
        <v>0.90940896603428167</v>
      </c>
      <c r="AE242" s="162">
        <f t="shared" ca="1" si="105"/>
        <v>0.90875161684660632</v>
      </c>
      <c r="AF242" s="85">
        <v>5.8888458882298269E-4</v>
      </c>
      <c r="AG242" s="85">
        <v>1.0722678741803743E-2</v>
      </c>
      <c r="AH242" s="85">
        <v>6.2829442587544586E-4</v>
      </c>
    </row>
    <row r="243" spans="1:34">
      <c r="A243" s="7">
        <f t="shared" si="89"/>
        <v>44150</v>
      </c>
      <c r="B243" s="8">
        <f t="shared" ca="1" si="90"/>
        <v>212802165.27961907</v>
      </c>
      <c r="C243" s="144">
        <f t="shared" si="81"/>
        <v>0</v>
      </c>
      <c r="D243" s="136"/>
      <c r="E243" s="136"/>
      <c r="F243" s="78">
        <f ca="1">IF(AD242&gt;1,0,IF(AE242&gt;=1,U$2,T$2))</f>
        <v>0.65</v>
      </c>
      <c r="G243" s="29">
        <f t="shared" ca="1" si="82"/>
        <v>18393900.420988742</v>
      </c>
      <c r="H243" s="8">
        <f t="shared" ca="1" si="91"/>
        <v>130596692.98902006</v>
      </c>
      <c r="I243" s="8">
        <f t="shared" ca="1" si="92"/>
        <v>1510895373.4852967</v>
      </c>
      <c r="J243" s="8">
        <f t="shared" ca="1" si="93"/>
        <v>1203390.7996202041</v>
      </c>
      <c r="K243" s="12">
        <f t="shared" ca="1" si="94"/>
        <v>0.90744759101978645</v>
      </c>
      <c r="L243" s="48"/>
      <c r="M243" s="46">
        <f ca="1">IF(AND(I$2&gt;0,R236&lt;F236-0.12),0,IF(AND(N243&gt;=L$5,I$2&gt;0),0,IF(OR(AND(N243&gt;=C$1,N243&lt;D$1),N243&gt;=E$1),0,1)))</f>
        <v>1</v>
      </c>
      <c r="N243" s="193">
        <f t="shared" si="95"/>
        <v>44150</v>
      </c>
      <c r="O243" s="11">
        <f t="shared" ca="1" si="83"/>
        <v>0.20145271646470622</v>
      </c>
      <c r="P243" s="11" t="str">
        <f t="shared" si="84"/>
        <v/>
      </c>
      <c r="Q243" s="11">
        <f t="shared" ca="1" si="96"/>
        <v>0</v>
      </c>
      <c r="R243" s="32">
        <f t="shared" ca="1" si="97"/>
        <v>0.56824458269442268</v>
      </c>
      <c r="S243" s="32">
        <v>4.9804695958049973E-4</v>
      </c>
      <c r="T243" s="32">
        <f t="shared" ca="1" si="85"/>
        <v>1.7412892398536009E-2</v>
      </c>
      <c r="U243" s="32">
        <f t="shared" si="86"/>
        <v>0.14084507042253522</v>
      </c>
      <c r="V243" s="32">
        <f t="shared" ca="1" si="98"/>
        <v>0</v>
      </c>
      <c r="W243" s="8">
        <f t="shared" ca="1" si="87"/>
        <v>9572083.6478985585</v>
      </c>
      <c r="X243" s="8">
        <f t="shared" ca="1" si="101"/>
        <v>1389870764.1441753</v>
      </c>
      <c r="Y243" s="22">
        <f t="shared" ca="1" si="88"/>
        <v>0.79854728353529381</v>
      </c>
      <c r="Z243" s="8">
        <f t="shared" ca="1" si="99"/>
        <v>130596692.98902006</v>
      </c>
      <c r="AA243" s="12">
        <f t="shared" ca="1" si="100"/>
        <v>1.1347541797997878</v>
      </c>
      <c r="AB243" s="158">
        <f t="shared" si="102"/>
        <v>739000</v>
      </c>
      <c r="AC243" s="160">
        <f t="shared" si="103"/>
        <v>2.2830000000000291E-2</v>
      </c>
      <c r="AD243" s="162">
        <f t="shared" ca="1" si="104"/>
        <v>0.90809960393319633</v>
      </c>
      <c r="AE243" s="162">
        <f t="shared" ca="1" si="105"/>
        <v>0.90744759101978645</v>
      </c>
      <c r="AF243" s="85">
        <v>5.9051702219778813E-4</v>
      </c>
      <c r="AG243" s="85">
        <v>1.0714593471056261E-2</v>
      </c>
      <c r="AH243" s="85">
        <v>6.2826697980580446E-4</v>
      </c>
    </row>
    <row r="244" spans="1:34">
      <c r="A244" s="7">
        <f t="shared" si="89"/>
        <v>44151</v>
      </c>
      <c r="B244" s="8">
        <f t="shared" ca="1" si="90"/>
        <v>213994415.32436794</v>
      </c>
      <c r="C244" s="144">
        <f t="shared" si="81"/>
        <v>0</v>
      </c>
      <c r="D244" s="136"/>
      <c r="E244" s="136"/>
      <c r="F244" s="78">
        <f ca="1">IF(AD243&gt;1,S$2,T$2)</f>
        <v>0.65</v>
      </c>
      <c r="G244" s="29">
        <f t="shared" ca="1" si="82"/>
        <v>18237969.670258932</v>
      </c>
      <c r="H244" s="8">
        <f t="shared" ca="1" si="91"/>
        <v>129489584.65883842</v>
      </c>
      <c r="I244" s="8">
        <f t="shared" ca="1" si="92"/>
        <v>1519360348.8030136</v>
      </c>
      <c r="J244" s="8">
        <f t="shared" ca="1" si="93"/>
        <v>1192250.0447488623</v>
      </c>
      <c r="K244" s="12">
        <f t="shared" ca="1" si="94"/>
        <v>1.5602828724067173</v>
      </c>
      <c r="L244" s="48"/>
      <c r="M244" s="38">
        <f ca="1">IF(AND(I$2&gt;0,R237&lt;F237),0,IF(AND(N244&gt;=L$6,I$2&gt;0),0,IF(OR(AND(N244&gt;=C$1,N244&lt;D$1),N244&gt;=E$1),0,1)))</f>
        <v>0</v>
      </c>
      <c r="N244" s="193">
        <f t="shared" si="95"/>
        <v>44151</v>
      </c>
      <c r="O244" s="11">
        <f t="shared" ca="1" si="83"/>
        <v>0.20258137984040181</v>
      </c>
      <c r="P244" s="11" t="str">
        <f t="shared" si="84"/>
        <v/>
      </c>
      <c r="Q244" s="11">
        <f t="shared" ca="1" si="96"/>
        <v>0.6</v>
      </c>
      <c r="R244" s="32">
        <f t="shared" ca="1" si="97"/>
        <v>0.56192663308366075</v>
      </c>
      <c r="S244" s="32">
        <v>4.9803636058779572E-4</v>
      </c>
      <c r="T244" s="32">
        <f t="shared" ca="1" si="85"/>
        <v>1.7265277954511788E-2</v>
      </c>
      <c r="U244" s="32">
        <f t="shared" si="86"/>
        <v>0.14084507042253522</v>
      </c>
      <c r="V244" s="32">
        <f t="shared" ca="1" si="98"/>
        <v>0.6</v>
      </c>
      <c r="W244" s="8">
        <f t="shared" ca="1" si="87"/>
        <v>9568045.0341051333</v>
      </c>
      <c r="X244" s="8">
        <f t="shared" ca="1" si="101"/>
        <v>1399438809.1782804</v>
      </c>
      <c r="Y244" s="22">
        <f t="shared" ca="1" si="88"/>
        <v>0.79741862015959819</v>
      </c>
      <c r="Z244" s="8">
        <f t="shared" ca="1" si="99"/>
        <v>129489584.65883842</v>
      </c>
      <c r="AA244" s="12">
        <f t="shared" ca="1" si="100"/>
        <v>1.1347541797997878</v>
      </c>
      <c r="AB244" s="158">
        <f t="shared" si="102"/>
        <v>740000</v>
      </c>
      <c r="AC244" s="160">
        <f t="shared" si="103"/>
        <v>2.2800000000000292E-2</v>
      </c>
      <c r="AD244" s="162">
        <f t="shared" ca="1" si="104"/>
        <v>1.2338652317132519</v>
      </c>
      <c r="AE244" s="162">
        <f t="shared" ca="1" si="105"/>
        <v>0.90744759101978645</v>
      </c>
      <c r="AF244" s="85">
        <v>5.9221701856736273E-4</v>
      </c>
      <c r="AG244" s="85">
        <v>1.0706537593286467E-2</v>
      </c>
      <c r="AH244" s="85">
        <v>6.2823954355061158E-4</v>
      </c>
    </row>
    <row r="245" spans="1:34">
      <c r="A245" s="7">
        <f t="shared" si="89"/>
        <v>44152</v>
      </c>
      <c r="B245" s="8">
        <f t="shared" ca="1" si="90"/>
        <v>216027014.73179495</v>
      </c>
      <c r="C245" s="144">
        <f t="shared" si="81"/>
        <v>0</v>
      </c>
      <c r="D245" s="136"/>
      <c r="E245" s="136"/>
      <c r="F245" s="78">
        <f ca="1">IF(AD244&gt;1,0,IF(AE244&gt;=1,U$2,T$2))</f>
        <v>0</v>
      </c>
      <c r="G245" s="29">
        <f t="shared" ca="1" si="82"/>
        <v>18922957.101051424</v>
      </c>
      <c r="H245" s="8">
        <f t="shared" ca="1" si="91"/>
        <v>134352995.41746509</v>
      </c>
      <c r="I245" s="8">
        <f t="shared" ca="1" si="92"/>
        <v>1533791804.5957453</v>
      </c>
      <c r="J245" s="8">
        <f t="shared" ca="1" si="93"/>
        <v>2032599.4074270143</v>
      </c>
      <c r="K245" s="12">
        <f t="shared" ca="1" si="94"/>
        <v>1.5580775751499107</v>
      </c>
      <c r="L245" s="48"/>
      <c r="M245" s="38">
        <f ca="1">IF(AND(I$2&gt;0,R238&lt;F238-0.02),0,IF(AND(N245&gt;=L$7,I$2&gt;0),0,IF(OR(AND(N245&gt;=C$1,N245&lt;D$1),N245&gt;=E$1),0,1)))</f>
        <v>0</v>
      </c>
      <c r="N245" s="193">
        <f t="shared" si="95"/>
        <v>44152</v>
      </c>
      <c r="O245" s="11">
        <f t="shared" ca="1" si="83"/>
        <v>0.20450557394609939</v>
      </c>
      <c r="P245" s="11" t="str">
        <f t="shared" si="84"/>
        <v/>
      </c>
      <c r="Q245" s="11">
        <f t="shared" ca="1" si="96"/>
        <v>0.6</v>
      </c>
      <c r="R245" s="32">
        <f t="shared" ca="1" si="97"/>
        <v>0.58147872225498842</v>
      </c>
      <c r="S245" s="32">
        <v>4.980257632157312E-4</v>
      </c>
      <c r="T245" s="32">
        <f t="shared" ca="1" si="85"/>
        <v>1.7913732722328678E-2</v>
      </c>
      <c r="U245" s="32">
        <f t="shared" si="86"/>
        <v>0.14084507042253522</v>
      </c>
      <c r="V245" s="32">
        <f t="shared" ca="1" si="98"/>
        <v>0.6</v>
      </c>
      <c r="W245" s="8">
        <f t="shared" ca="1" si="87"/>
        <v>9113846.4231513888</v>
      </c>
      <c r="X245" s="8">
        <f t="shared" ca="1" si="101"/>
        <v>1408552655.6014318</v>
      </c>
      <c r="Y245" s="22">
        <f t="shared" ca="1" si="88"/>
        <v>0.79549442605390064</v>
      </c>
      <c r="Z245" s="8">
        <f t="shared" ca="1" si="99"/>
        <v>134352995.41746509</v>
      </c>
      <c r="AA245" s="12">
        <f t="shared" ca="1" si="100"/>
        <v>1.1347541797997878</v>
      </c>
      <c r="AB245" s="158">
        <f t="shared" si="102"/>
        <v>741000</v>
      </c>
      <c r="AC245" s="160">
        <f t="shared" si="103"/>
        <v>2.2770000000000293E-2</v>
      </c>
      <c r="AD245" s="162">
        <f t="shared" ca="1" si="104"/>
        <v>1.5591802237783141</v>
      </c>
      <c r="AE245" s="162">
        <f t="shared" ca="1" si="105"/>
        <v>0.90744759101978645</v>
      </c>
      <c r="AF245" s="85">
        <v>5.9246031533193814E-4</v>
      </c>
      <c r="AG245" s="85">
        <v>1.0698510933315799E-2</v>
      </c>
      <c r="AH245" s="85">
        <v>6.2821211665039221E-4</v>
      </c>
    </row>
    <row r="246" spans="1:34">
      <c r="A246" s="7">
        <f t="shared" si="89"/>
        <v>44153</v>
      </c>
      <c r="B246" s="8">
        <f t="shared" ca="1" si="90"/>
        <v>218132974.38284296</v>
      </c>
      <c r="C246" s="144">
        <f t="shared" si="81"/>
        <v>0</v>
      </c>
      <c r="D246" s="136"/>
      <c r="E246" s="136"/>
      <c r="F246" s="78">
        <f ca="1">IF(AD245&gt;1,S$2,T$2)</f>
        <v>0.22</v>
      </c>
      <c r="G246" s="29">
        <f t="shared" ca="1" si="82"/>
        <v>19745276.410810497</v>
      </c>
      <c r="H246" s="8">
        <f t="shared" ca="1" si="91"/>
        <v>140191462.51675451</v>
      </c>
      <c r="I246" s="8">
        <f t="shared" ca="1" si="92"/>
        <v>1548744118.1181862</v>
      </c>
      <c r="J246" s="8">
        <f t="shared" ca="1" si="93"/>
        <v>2105959.651047999</v>
      </c>
      <c r="K246" s="12">
        <f t="shared" ca="1" si="94"/>
        <v>0.90269062497209696</v>
      </c>
      <c r="L246" s="48"/>
      <c r="M246" s="38">
        <f ca="1">IF(AND(I$2&gt;0,R239&lt;F239-0.04),0,IF(AND(N246&gt;=L$8,I$2&gt;0),0,IF(OR(AND(N246&gt;=C$1,N246&lt;D$1),N246&gt;=E$1),0,1)))</f>
        <v>1</v>
      </c>
      <c r="N246" s="193">
        <f t="shared" si="95"/>
        <v>44153</v>
      </c>
      <c r="O246" s="11">
        <f t="shared" ca="1" si="83"/>
        <v>0.2064992157490915</v>
      </c>
      <c r="P246" s="11" t="str">
        <f t="shared" si="84"/>
        <v/>
      </c>
      <c r="Q246" s="11">
        <f t="shared" ca="1" si="96"/>
        <v>0</v>
      </c>
      <c r="R246" s="32">
        <f t="shared" ca="1" si="97"/>
        <v>0.60513151695665301</v>
      </c>
      <c r="S246" s="32">
        <v>4.9801516746390579E-4</v>
      </c>
      <c r="T246" s="32">
        <f t="shared" ca="1" si="85"/>
        <v>1.8692195002233934E-2</v>
      </c>
      <c r="U246" s="32">
        <f t="shared" si="86"/>
        <v>0.14084507042253522</v>
      </c>
      <c r="V246" s="32">
        <f t="shared" ca="1" si="98"/>
        <v>0</v>
      </c>
      <c r="W246" s="8">
        <f t="shared" ca="1" si="87"/>
        <v>9047998.9697136786</v>
      </c>
      <c r="X246" s="8">
        <f t="shared" ca="1" si="101"/>
        <v>1417600654.5711455</v>
      </c>
      <c r="Y246" s="22">
        <f t="shared" ca="1" si="88"/>
        <v>0.79350078425090853</v>
      </c>
      <c r="Z246" s="8">
        <f t="shared" ca="1" si="99"/>
        <v>140191462.51675451</v>
      </c>
      <c r="AA246" s="12">
        <f t="shared" ca="1" si="100"/>
        <v>1.1347541797997878</v>
      </c>
      <c r="AB246" s="158">
        <f t="shared" si="102"/>
        <v>742000</v>
      </c>
      <c r="AC246" s="160">
        <f t="shared" si="103"/>
        <v>2.2740000000000295E-2</v>
      </c>
      <c r="AD246" s="162">
        <f t="shared" ca="1" si="104"/>
        <v>1.2303841000610038</v>
      </c>
      <c r="AE246" s="162">
        <f t="shared" ca="1" si="105"/>
        <v>0.90269062497209696</v>
      </c>
      <c r="AF246" s="85">
        <v>5.9267496354601583E-4</v>
      </c>
      <c r="AG246" s="85">
        <v>1.0690513317815561E-2</v>
      </c>
      <c r="AH246" s="85">
        <v>6.2818469870289486E-4</v>
      </c>
    </row>
    <row r="247" spans="1:34">
      <c r="A247" s="7">
        <f t="shared" si="89"/>
        <v>44154</v>
      </c>
      <c r="B247" s="8">
        <f t="shared" ca="1" si="90"/>
        <v>219406108.37595162</v>
      </c>
      <c r="C247" s="144">
        <f t="shared" si="81"/>
        <v>0</v>
      </c>
      <c r="D247" s="136"/>
      <c r="E247" s="136"/>
      <c r="F247" s="78">
        <f ca="1">IF(AD246&gt;1,0,IF(AE246&gt;=1,U$2,T$2))</f>
        <v>0</v>
      </c>
      <c r="G247" s="29">
        <f t="shared" ca="1" si="82"/>
        <v>19744044.35184681</v>
      </c>
      <c r="H247" s="8">
        <f t="shared" ca="1" si="91"/>
        <v>140182714.89811236</v>
      </c>
      <c r="I247" s="8">
        <f t="shared" ca="1" si="92"/>
        <v>1557783369.4692578</v>
      </c>
      <c r="J247" s="8">
        <f t="shared" ca="1" si="93"/>
        <v>1273133.9931086665</v>
      </c>
      <c r="K247" s="12">
        <f t="shared" ca="1" si="94"/>
        <v>0.90042833160312807</v>
      </c>
      <c r="L247" s="48"/>
      <c r="M247" s="38">
        <f ca="1">IF(AND(I$2&gt;0,R240&lt;F240-0.06),0,IF(AND(N247&gt;=L$9,I$2&gt;0),0,IF(OR(AND(N247&gt;=C$1,N247&lt;D$1),N247&gt;=E$1),0,1)))</f>
        <v>1</v>
      </c>
      <c r="N247" s="193">
        <f t="shared" si="95"/>
        <v>44154</v>
      </c>
      <c r="O247" s="11">
        <f t="shared" ca="1" si="83"/>
        <v>0.2077044492625677</v>
      </c>
      <c r="P247" s="11" t="str">
        <f t="shared" si="84"/>
        <v/>
      </c>
      <c r="Q247" s="11">
        <f t="shared" ca="1" si="96"/>
        <v>0</v>
      </c>
      <c r="R247" s="32">
        <f t="shared" ca="1" si="97"/>
        <v>0.60348216316345482</v>
      </c>
      <c r="S247" s="32">
        <v>4.9800457333192666E-4</v>
      </c>
      <c r="T247" s="32">
        <f t="shared" ca="1" si="85"/>
        <v>1.8691028653081646E-2</v>
      </c>
      <c r="U247" s="32">
        <f t="shared" si="86"/>
        <v>0.14084507042253522</v>
      </c>
      <c r="V247" s="32">
        <f t="shared" ca="1" si="98"/>
        <v>0</v>
      </c>
      <c r="W247" s="8">
        <f t="shared" ca="1" si="87"/>
        <v>8976002.0952346455</v>
      </c>
      <c r="X247" s="8">
        <f t="shared" ca="1" si="101"/>
        <v>1426576656.6663802</v>
      </c>
      <c r="Y247" s="22">
        <f t="shared" ca="1" si="88"/>
        <v>0.7922955507374323</v>
      </c>
      <c r="Z247" s="8">
        <f t="shared" ca="1" si="99"/>
        <v>140182714.89811236</v>
      </c>
      <c r="AA247" s="12">
        <f t="shared" ca="1" si="100"/>
        <v>1.1347541797997878</v>
      </c>
      <c r="AB247" s="158">
        <f t="shared" si="102"/>
        <v>743000</v>
      </c>
      <c r="AC247" s="160">
        <f t="shared" si="103"/>
        <v>2.2710000000000296E-2</v>
      </c>
      <c r="AD247" s="162">
        <f t="shared" ca="1" si="104"/>
        <v>0.90155947828761251</v>
      </c>
      <c r="AE247" s="162">
        <f t="shared" ca="1" si="105"/>
        <v>0.90042833160312807</v>
      </c>
      <c r="AF247" s="85">
        <v>5.9288998353890297E-4</v>
      </c>
      <c r="AG247" s="85">
        <v>1.0682544575244446E-2</v>
      </c>
      <c r="AH247" s="85">
        <v>6.2815728935593468E-4</v>
      </c>
    </row>
    <row r="248" spans="1:34">
      <c r="A248" s="7">
        <f t="shared" si="89"/>
        <v>44155</v>
      </c>
      <c r="B248" s="8">
        <f t="shared" ca="1" si="90"/>
        <v>220675972.44129673</v>
      </c>
      <c r="C248" s="144">
        <f t="shared" si="81"/>
        <v>0</v>
      </c>
      <c r="D248" s="136"/>
      <c r="E248" s="136"/>
      <c r="F248" s="78">
        <f ca="1">IF(AD247&gt;1,S$2,T$2)</f>
        <v>0.65</v>
      </c>
      <c r="G248" s="29">
        <f t="shared" ca="1" si="82"/>
        <v>19749682.769975781</v>
      </c>
      <c r="H248" s="8">
        <f t="shared" ca="1" si="91"/>
        <v>140222747.66682804</v>
      </c>
      <c r="I248" s="8">
        <f t="shared" ca="1" si="92"/>
        <v>1566799404.3332081</v>
      </c>
      <c r="J248" s="8">
        <f t="shared" ca="1" si="93"/>
        <v>1269864.0653451136</v>
      </c>
      <c r="K248" s="12">
        <f t="shared" ca="1" si="94"/>
        <v>0.89906068783607607</v>
      </c>
      <c r="L248" s="48"/>
      <c r="M248" s="39">
        <f ca="1">IF(AND(I$2&gt;0,R241&lt;F241-0.1),0,IF(AND(N248&gt;=L$10,I$2&gt;0),0,IF(OR(AND(N248&gt;=C$1,N248&lt;D$1),N248&gt;=E$1),0,1)))</f>
        <v>1</v>
      </c>
      <c r="N248" s="193">
        <f t="shared" si="95"/>
        <v>44155</v>
      </c>
      <c r="O248" s="11">
        <f t="shared" ca="1" si="83"/>
        <v>0.20890658724442773</v>
      </c>
      <c r="P248" s="11" t="str">
        <f t="shared" si="84"/>
        <v/>
      </c>
      <c r="Q248" s="11">
        <f t="shared" ca="1" si="96"/>
        <v>0</v>
      </c>
      <c r="R248" s="32">
        <f t="shared" ca="1" si="97"/>
        <v>0.60204678121378574</v>
      </c>
      <c r="S248" s="32">
        <v>4.9799398081940699E-4</v>
      </c>
      <c r="T248" s="32">
        <f t="shared" ca="1" si="85"/>
        <v>1.869636635557707E-2</v>
      </c>
      <c r="U248" s="32">
        <f t="shared" si="86"/>
        <v>0.14084507042253522</v>
      </c>
      <c r="V248" s="32">
        <f t="shared" ca="1" si="98"/>
        <v>0</v>
      </c>
      <c r="W248" s="8">
        <f t="shared" ca="1" si="87"/>
        <v>8895871.9752810672</v>
      </c>
      <c r="X248" s="8">
        <f t="shared" ca="1" si="101"/>
        <v>1435472528.6416612</v>
      </c>
      <c r="Y248" s="22">
        <f t="shared" ca="1" si="88"/>
        <v>0.79109341275557221</v>
      </c>
      <c r="Z248" s="8">
        <f t="shared" ca="1" si="99"/>
        <v>140222747.66682804</v>
      </c>
      <c r="AA248" s="12">
        <f t="shared" ca="1" si="100"/>
        <v>1.1347541797997878</v>
      </c>
      <c r="AB248" s="158">
        <f t="shared" si="102"/>
        <v>744000</v>
      </c>
      <c r="AC248" s="160">
        <f t="shared" si="103"/>
        <v>2.2680000000000297E-2</v>
      </c>
      <c r="AD248" s="162">
        <f t="shared" ca="1" si="104"/>
        <v>0.89974450971960207</v>
      </c>
      <c r="AE248" s="162">
        <f t="shared" ca="1" si="105"/>
        <v>0.89906068783607607</v>
      </c>
      <c r="AF248" s="85">
        <v>5.9307571489899643E-4</v>
      </c>
      <c r="AG248" s="85">
        <v>1.0674604535791332E-2</v>
      </c>
      <c r="AH248" s="85">
        <v>6.2812988830113193E-4</v>
      </c>
    </row>
    <row r="249" spans="1:34">
      <c r="A249" s="7">
        <f t="shared" si="89"/>
        <v>44156</v>
      </c>
      <c r="B249" s="8">
        <f t="shared" ca="1" si="90"/>
        <v>221944269.82527664</v>
      </c>
      <c r="C249" s="144">
        <f t="shared" si="81"/>
        <v>0</v>
      </c>
      <c r="D249" s="136"/>
      <c r="E249" s="136"/>
      <c r="F249" s="78">
        <f ca="1">IF(AD248&gt;1,0,IF(AE248&gt;=1,U$2,T$2))</f>
        <v>0.65</v>
      </c>
      <c r="G249" s="29">
        <f t="shared" ca="1" si="82"/>
        <v>19765040.439127371</v>
      </c>
      <c r="H249" s="8">
        <f t="shared" ca="1" si="91"/>
        <v>140331787.11780432</v>
      </c>
      <c r="I249" s="8">
        <f t="shared" ca="1" si="92"/>
        <v>1575804315.7594655</v>
      </c>
      <c r="J249" s="8">
        <f t="shared" ca="1" si="93"/>
        <v>1268297.3839799089</v>
      </c>
      <c r="K249" s="12">
        <f t="shared" ca="1" si="94"/>
        <v>0.89769655673646431</v>
      </c>
      <c r="L249" s="48"/>
      <c r="M249" s="47">
        <f ca="1">IF(AND(I$2&gt;0,R242&lt;F242-0.12),0,IF(AND(N249&gt;=L$4,I$2&gt;0),0,IF(OR(AND(N249&gt;=C$1,N249&lt;D$1),N249&gt;=E$1),0,1)))</f>
        <v>1</v>
      </c>
      <c r="N249" s="193">
        <f t="shared" si="95"/>
        <v>44156</v>
      </c>
      <c r="O249" s="11">
        <f t="shared" ca="1" si="83"/>
        <v>0.21010724210126205</v>
      </c>
      <c r="P249" s="11" t="str">
        <f t="shared" si="84"/>
        <v/>
      </c>
      <c r="Q249" s="11">
        <f t="shared" ca="1" si="96"/>
        <v>0</v>
      </c>
      <c r="R249" s="32">
        <f t="shared" ca="1" si="97"/>
        <v>0.60091028986072592</v>
      </c>
      <c r="S249" s="32">
        <v>4.9798338992596523E-4</v>
      </c>
      <c r="T249" s="32">
        <f t="shared" ca="1" si="85"/>
        <v>1.8710904949040576E-2</v>
      </c>
      <c r="U249" s="32">
        <f t="shared" si="86"/>
        <v>0.14084507042253522</v>
      </c>
      <c r="V249" s="32">
        <f t="shared" ca="1" si="98"/>
        <v>0</v>
      </c>
      <c r="W249" s="8">
        <f t="shared" ca="1" si="87"/>
        <v>8806678.5542887561</v>
      </c>
      <c r="X249" s="8">
        <f t="shared" ca="1" si="101"/>
        <v>1444279207.19595</v>
      </c>
      <c r="Y249" s="22">
        <f t="shared" ca="1" si="88"/>
        <v>0.78989275789873792</v>
      </c>
      <c r="Z249" s="8">
        <f t="shared" ca="1" si="99"/>
        <v>140331787.11780432</v>
      </c>
      <c r="AA249" s="12">
        <f t="shared" ca="1" si="100"/>
        <v>1.1347541797997878</v>
      </c>
      <c r="AB249" s="158">
        <f t="shared" si="102"/>
        <v>745000</v>
      </c>
      <c r="AC249" s="160">
        <f t="shared" si="103"/>
        <v>2.2650000000000298E-2</v>
      </c>
      <c r="AD249" s="162">
        <f t="shared" ca="1" si="104"/>
        <v>0.89837862228627019</v>
      </c>
      <c r="AE249" s="162">
        <f t="shared" ca="1" si="105"/>
        <v>0.89769655673646431</v>
      </c>
      <c r="AF249" s="85">
        <v>5.9326093132148875E-4</v>
      </c>
      <c r="AG249" s="85">
        <v>1.0666693031322763E-2</v>
      </c>
      <c r="AH249" s="85">
        <v>6.2810249526843234E-4</v>
      </c>
    </row>
    <row r="250" spans="1:34">
      <c r="A250" s="7">
        <f t="shared" si="89"/>
        <v>44157</v>
      </c>
      <c r="B250" s="8">
        <f t="shared" ca="1" si="90"/>
        <v>223211627.59284532</v>
      </c>
      <c r="C250" s="144">
        <f t="shared" si="81"/>
        <v>0</v>
      </c>
      <c r="D250" s="136"/>
      <c r="E250" s="136"/>
      <c r="F250" s="78">
        <f ca="1">IF(AD249&gt;1,0,IF(AE249&gt;=1,U$2,T$2))</f>
        <v>0.65</v>
      </c>
      <c r="G250" s="29">
        <f t="shared" ca="1" si="82"/>
        <v>19792020.94552863</v>
      </c>
      <c r="H250" s="8">
        <f t="shared" ca="1" si="91"/>
        <v>140523348.71325326</v>
      </c>
      <c r="I250" s="8">
        <f t="shared" ca="1" si="92"/>
        <v>1584802555.9092031</v>
      </c>
      <c r="J250" s="8">
        <f t="shared" ca="1" si="93"/>
        <v>1267357.7675686867</v>
      </c>
      <c r="K250" s="12">
        <f t="shared" ca="1" si="94"/>
        <v>0.89633410861917473</v>
      </c>
      <c r="L250" s="48"/>
      <c r="M250" s="46">
        <f ca="1">IF(AND(I$2&gt;0,R243&lt;F243-0.12),0,IF(AND(N250&gt;=L$5,I$2&gt;0),0,IF(OR(AND(N250&gt;=C$1,N250&lt;D$1),N250&gt;=E$1),0,1)))</f>
        <v>1</v>
      </c>
      <c r="N250" s="193">
        <f t="shared" si="95"/>
        <v>44157</v>
      </c>
      <c r="O250" s="11">
        <f t="shared" ca="1" si="83"/>
        <v>0.21130700745456041</v>
      </c>
      <c r="P250" s="11" t="str">
        <f t="shared" si="84"/>
        <v/>
      </c>
      <c r="Q250" s="11">
        <f t="shared" ca="1" si="96"/>
        <v>0</v>
      </c>
      <c r="R250" s="32">
        <f t="shared" ca="1" si="97"/>
        <v>0.60012803456818165</v>
      </c>
      <c r="S250" s="32">
        <v>4.9797280065122409E-4</v>
      </c>
      <c r="T250" s="32">
        <f t="shared" ca="1" si="85"/>
        <v>1.8736446495100433E-2</v>
      </c>
      <c r="U250" s="32">
        <f t="shared" si="86"/>
        <v>0.14084507042253522</v>
      </c>
      <c r="V250" s="32">
        <f t="shared" ca="1" si="98"/>
        <v>0</v>
      </c>
      <c r="W250" s="8">
        <f t="shared" ca="1" si="87"/>
        <v>8707407.1793136317</v>
      </c>
      <c r="X250" s="8">
        <f t="shared" ca="1" si="101"/>
        <v>1452986614.3752637</v>
      </c>
      <c r="Y250" s="22">
        <f t="shared" ca="1" si="88"/>
        <v>0.78869299254543956</v>
      </c>
      <c r="Z250" s="8">
        <f t="shared" ca="1" si="99"/>
        <v>140523348.71325326</v>
      </c>
      <c r="AA250" s="12">
        <f t="shared" ca="1" si="100"/>
        <v>1.1347541797997878</v>
      </c>
      <c r="AB250" s="158">
        <f t="shared" si="102"/>
        <v>746000</v>
      </c>
      <c r="AC250" s="160">
        <f t="shared" si="103"/>
        <v>2.26200000000003E-2</v>
      </c>
      <c r="AD250" s="162">
        <f t="shared" ca="1" si="104"/>
        <v>0.89701533267781952</v>
      </c>
      <c r="AE250" s="162">
        <f t="shared" ca="1" si="105"/>
        <v>0.89633410861917473</v>
      </c>
      <c r="AF250" s="85">
        <v>5.9347926927385782E-4</v>
      </c>
      <c r="AG250" s="85">
        <v>1.0658809895334687E-2</v>
      </c>
      <c r="AH250" s="85">
        <v>6.2807511002131429E-4</v>
      </c>
    </row>
    <row r="251" spans="1:34">
      <c r="A251" s="7">
        <f t="shared" si="89"/>
        <v>44158</v>
      </c>
      <c r="B251" s="8">
        <f t="shared" ca="1" si="90"/>
        <v>224478789.26798692</v>
      </c>
      <c r="C251" s="144">
        <f t="shared" si="81"/>
        <v>0</v>
      </c>
      <c r="D251" s="136"/>
      <c r="E251" s="136"/>
      <c r="F251" s="78">
        <f ca="1">IF(AD250&gt;1,S$2,T$2)</f>
        <v>0.65</v>
      </c>
      <c r="G251" s="29">
        <f t="shared" ca="1" si="82"/>
        <v>19832787.243302118</v>
      </c>
      <c r="H251" s="8">
        <f t="shared" ca="1" si="91"/>
        <v>140812789.42744502</v>
      </c>
      <c r="I251" s="8">
        <f t="shared" ca="1" si="92"/>
        <v>1593799403.8027084</v>
      </c>
      <c r="J251" s="8">
        <f t="shared" ca="1" si="93"/>
        <v>1267161.6751416028</v>
      </c>
      <c r="K251" s="12">
        <f t="shared" ca="1" si="94"/>
        <v>1.5410285567660558</v>
      </c>
      <c r="L251" s="48"/>
      <c r="M251" s="38">
        <f ca="1">IF(AND(I$2&gt;0,R244&lt;F244),0,IF(AND(N251&gt;=L$6,I$2&gt;0),0,IF(OR(AND(N251&gt;=C$1,N251&lt;D$1),N251&gt;=E$1),0,1)))</f>
        <v>0</v>
      </c>
      <c r="N251" s="193">
        <f t="shared" si="95"/>
        <v>44158</v>
      </c>
      <c r="O251" s="11">
        <f t="shared" ca="1" si="83"/>
        <v>0.21250658717369444</v>
      </c>
      <c r="P251" s="11" t="str">
        <f t="shared" si="84"/>
        <v/>
      </c>
      <c r="Q251" s="11">
        <f t="shared" ca="1" si="96"/>
        <v>0.6</v>
      </c>
      <c r="R251" s="32">
        <f t="shared" ca="1" si="97"/>
        <v>0.59976260217697563</v>
      </c>
      <c r="S251" s="32">
        <v>4.9796221299480963E-4</v>
      </c>
      <c r="T251" s="32">
        <f t="shared" ca="1" si="85"/>
        <v>1.8775038590326004E-2</v>
      </c>
      <c r="U251" s="32">
        <f t="shared" si="86"/>
        <v>0.14084507042253522</v>
      </c>
      <c r="V251" s="32">
        <f t="shared" ca="1" si="98"/>
        <v>0.6</v>
      </c>
      <c r="W251" s="8">
        <f t="shared" ca="1" si="87"/>
        <v>8596949.253365051</v>
      </c>
      <c r="X251" s="8">
        <f t="shared" ca="1" si="101"/>
        <v>1461583563.6286287</v>
      </c>
      <c r="Y251" s="22">
        <f t="shared" ca="1" si="88"/>
        <v>0.78749341282630558</v>
      </c>
      <c r="Z251" s="8">
        <f t="shared" ca="1" si="99"/>
        <v>140812789.42744502</v>
      </c>
      <c r="AA251" s="12">
        <f t="shared" ca="1" si="100"/>
        <v>1.1347541797997878</v>
      </c>
      <c r="AB251" s="158">
        <f t="shared" si="102"/>
        <v>747000</v>
      </c>
      <c r="AC251" s="160">
        <f t="shared" si="103"/>
        <v>2.2590000000000301E-2</v>
      </c>
      <c r="AD251" s="162">
        <f t="shared" ca="1" si="104"/>
        <v>1.2186813326926154</v>
      </c>
      <c r="AE251" s="162">
        <f t="shared" ca="1" si="105"/>
        <v>0.89633410861917473</v>
      </c>
      <c r="AF251" s="85">
        <v>5.9366808256502935E-4</v>
      </c>
      <c r="AG251" s="85">
        <v>1.0650954962907947E-2</v>
      </c>
      <c r="AH251" s="85">
        <v>6.2804773235259302E-4</v>
      </c>
    </row>
    <row r="252" spans="1:34">
      <c r="A252" s="7">
        <f t="shared" si="89"/>
        <v>44159</v>
      </c>
      <c r="B252" s="8">
        <f t="shared" ca="1" si="90"/>
        <v>226661852.94671509</v>
      </c>
      <c r="C252" s="144">
        <f t="shared" si="81"/>
        <v>0</v>
      </c>
      <c r="D252" s="136"/>
      <c r="E252" s="136"/>
      <c r="F252" s="78">
        <f ca="1">IF(AD251&gt;1,0,IF(AE251&gt;=1,U$2,T$2))</f>
        <v>0</v>
      </c>
      <c r="G252" s="29">
        <f t="shared" ca="1" si="82"/>
        <v>20805012.999021105</v>
      </c>
      <c r="H252" s="8">
        <f t="shared" ca="1" si="91"/>
        <v>147715592.29304984</v>
      </c>
      <c r="I252" s="8">
        <f t="shared" ca="1" si="92"/>
        <v>1609299155.9216783</v>
      </c>
      <c r="J252" s="8">
        <f t="shared" ca="1" si="93"/>
        <v>2183063.6787281502</v>
      </c>
      <c r="K252" s="12">
        <f t="shared" ca="1" si="94"/>
        <v>0.89361144176945007</v>
      </c>
      <c r="L252" s="48"/>
      <c r="M252" s="38">
        <f ca="1">IF(AND(I$2&gt;0,R245&lt;F245-0.02),0,IF(AND(N252&gt;=L$7,I$2&gt;0),0,IF(OR(AND(N252&gt;=C$1,N252&lt;D$1),N252&gt;=E$1),0,1)))</f>
        <v>1</v>
      </c>
      <c r="N252" s="193">
        <f t="shared" si="95"/>
        <v>44159</v>
      </c>
      <c r="O252" s="11">
        <f t="shared" ca="1" si="83"/>
        <v>0.2145732207895571</v>
      </c>
      <c r="P252" s="11" t="str">
        <f t="shared" si="84"/>
        <v/>
      </c>
      <c r="Q252" s="11">
        <f t="shared" ca="1" si="96"/>
        <v>0</v>
      </c>
      <c r="R252" s="32">
        <f t="shared" ca="1" si="97"/>
        <v>0.6274880925908054</v>
      </c>
      <c r="S252" s="32">
        <v>4.9795162695635148E-4</v>
      </c>
      <c r="T252" s="32">
        <f t="shared" ca="1" si="85"/>
        <v>1.9695412305739977E-2</v>
      </c>
      <c r="U252" s="32">
        <f t="shared" si="86"/>
        <v>0.14084507042253522</v>
      </c>
      <c r="V252" s="32">
        <f t="shared" ca="1" si="98"/>
        <v>0</v>
      </c>
      <c r="W252" s="8">
        <f t="shared" ca="1" si="87"/>
        <v>14591308.213629309</v>
      </c>
      <c r="X252" s="8">
        <f t="shared" ca="1" si="101"/>
        <v>1476174871.842258</v>
      </c>
      <c r="Y252" s="22">
        <f t="shared" ca="1" si="88"/>
        <v>0.7854267792104429</v>
      </c>
      <c r="Z252" s="8">
        <f t="shared" ca="1" si="99"/>
        <v>147715592.29304984</v>
      </c>
      <c r="AA252" s="12">
        <f t="shared" ca="1" si="100"/>
        <v>1.1347541797997878</v>
      </c>
      <c r="AB252" s="158">
        <f t="shared" si="102"/>
        <v>748000</v>
      </c>
      <c r="AC252" s="160">
        <f t="shared" si="103"/>
        <v>2.2560000000000302E-2</v>
      </c>
      <c r="AD252" s="162">
        <f t="shared" ca="1" si="104"/>
        <v>1.2173199992677528</v>
      </c>
      <c r="AE252" s="162">
        <f t="shared" ca="1" si="105"/>
        <v>0.89361144176945007</v>
      </c>
      <c r="AF252" s="85">
        <v>5.9382520041766443E-4</v>
      </c>
      <c r="AG252" s="85">
        <v>1.064312807066725E-2</v>
      </c>
      <c r="AH252" s="85">
        <v>6.2802036208075055E-4</v>
      </c>
    </row>
    <row r="253" spans="1:34">
      <c r="A253" s="7">
        <f t="shared" si="89"/>
        <v>44160</v>
      </c>
      <c r="B253" s="8">
        <f t="shared" ca="1" si="90"/>
        <v>227989824.20829275</v>
      </c>
      <c r="C253" s="144">
        <f t="shared" si="81"/>
        <v>0</v>
      </c>
      <c r="D253" s="136"/>
      <c r="E253" s="136"/>
      <c r="F253" s="78">
        <f ca="1">IF(AD252&gt;1,S$2,T$2)</f>
        <v>0.22</v>
      </c>
      <c r="G253" s="29">
        <f t="shared" ca="1" si="82"/>
        <v>20077870.427693244</v>
      </c>
      <c r="H253" s="8">
        <f t="shared" ca="1" si="91"/>
        <v>142552880.03662202</v>
      </c>
      <c r="I253" s="8">
        <f t="shared" ca="1" si="92"/>
        <v>1618727751.8788798</v>
      </c>
      <c r="J253" s="8">
        <f t="shared" ca="1" si="93"/>
        <v>1327971.2615776716</v>
      </c>
      <c r="K253" s="12">
        <f t="shared" ca="1" si="94"/>
        <v>0.89126632063573519</v>
      </c>
      <c r="L253" s="48"/>
      <c r="M253" s="38">
        <f ca="1">IF(AND(I$2&gt;0,R246&lt;F246-0.04),0,IF(AND(N253&gt;=L$8,I$2&gt;0),0,IF(OR(AND(N253&gt;=C$1,N253&lt;D$1),N253&gt;=E$1),0,1)))</f>
        <v>1</v>
      </c>
      <c r="N253" s="193">
        <f t="shared" si="95"/>
        <v>44160</v>
      </c>
      <c r="O253" s="11">
        <f t="shared" ca="1" si="83"/>
        <v>0.21583036691718396</v>
      </c>
      <c r="P253" s="11" t="str">
        <f t="shared" si="84"/>
        <v/>
      </c>
      <c r="Q253" s="11">
        <f t="shared" ca="1" si="96"/>
        <v>0</v>
      </c>
      <c r="R253" s="32">
        <f t="shared" ca="1" si="97"/>
        <v>0.60394448696386493</v>
      </c>
      <c r="S253" s="32">
        <v>4.9794104253548122E-4</v>
      </c>
      <c r="T253" s="32">
        <f t="shared" ca="1" si="85"/>
        <v>1.9007050671549602E-2</v>
      </c>
      <c r="U253" s="32">
        <f t="shared" si="86"/>
        <v>0.14084507042253522</v>
      </c>
      <c r="V253" s="32">
        <f t="shared" ca="1" si="98"/>
        <v>0</v>
      </c>
      <c r="W253" s="8">
        <f t="shared" ca="1" si="87"/>
        <v>8763821.4015896861</v>
      </c>
      <c r="X253" s="8">
        <f t="shared" ca="1" si="101"/>
        <v>1484938693.2438476</v>
      </c>
      <c r="Y253" s="22">
        <f t="shared" ca="1" si="88"/>
        <v>0.78416963308281606</v>
      </c>
      <c r="Z253" s="8">
        <f t="shared" ca="1" si="99"/>
        <v>142552880.03662202</v>
      </c>
      <c r="AA253" s="12">
        <f t="shared" ca="1" si="100"/>
        <v>1.1347541797997878</v>
      </c>
      <c r="AB253" s="158">
        <f t="shared" si="102"/>
        <v>749000</v>
      </c>
      <c r="AC253" s="160">
        <f t="shared" si="103"/>
        <v>2.2530000000000303E-2</v>
      </c>
      <c r="AD253" s="162">
        <f t="shared" ca="1" si="104"/>
        <v>0.89243888120259263</v>
      </c>
      <c r="AE253" s="162">
        <f t="shared" ca="1" si="105"/>
        <v>0.89126632063573519</v>
      </c>
      <c r="AF253" s="85">
        <v>5.939490652374852E-4</v>
      </c>
      <c r="AG253" s="85">
        <v>1.0635329056743146E-2</v>
      </c>
      <c r="AH253" s="85">
        <v>6.2799299904672552E-4</v>
      </c>
    </row>
    <row r="254" spans="1:34">
      <c r="A254" s="7">
        <f t="shared" si="89"/>
        <v>44161</v>
      </c>
      <c r="B254" s="8">
        <f t="shared" ca="1" si="90"/>
        <v>229268019.18702784</v>
      </c>
      <c r="C254" s="144">
        <f t="shared" si="81"/>
        <v>0</v>
      </c>
      <c r="D254" s="136"/>
      <c r="E254" s="136"/>
      <c r="F254" s="78">
        <f ca="1">IF(AD253&gt;1,0,IF(AE253&gt;=1,U$2,T$2))</f>
        <v>0.65</v>
      </c>
      <c r="G254" s="29">
        <f t="shared" ca="1" si="82"/>
        <v>20121724.363950908</v>
      </c>
      <c r="H254" s="8">
        <f t="shared" ca="1" si="91"/>
        <v>142864242.98405144</v>
      </c>
      <c r="I254" s="8">
        <f t="shared" ca="1" si="92"/>
        <v>1627802936.2278988</v>
      </c>
      <c r="J254" s="8">
        <f t="shared" ca="1" si="93"/>
        <v>1278194.9787350851</v>
      </c>
      <c r="K254" s="12">
        <f t="shared" ca="1" si="94"/>
        <v>0.88983976881279148</v>
      </c>
      <c r="L254" s="48"/>
      <c r="M254" s="38">
        <f ca="1">IF(AND(I$2&gt;0,R247&lt;F247-0.06),0,IF(AND(N254&gt;=L$9,I$2&gt;0),0,IF(OR(AND(N254&gt;=C$1,N254&lt;D$1),N254&gt;=E$1),0,1)))</f>
        <v>1</v>
      </c>
      <c r="N254" s="193">
        <f t="shared" si="95"/>
        <v>44161</v>
      </c>
      <c r="O254" s="11">
        <f t="shared" ca="1" si="83"/>
        <v>0.21704039149705318</v>
      </c>
      <c r="P254" s="11" t="str">
        <f t="shared" si="84"/>
        <v/>
      </c>
      <c r="Q254" s="11">
        <f t="shared" ca="1" si="96"/>
        <v>0</v>
      </c>
      <c r="R254" s="32">
        <f t="shared" ca="1" si="97"/>
        <v>0.60365173091853541</v>
      </c>
      <c r="S254" s="32">
        <v>4.9793045973183284E-4</v>
      </c>
      <c r="T254" s="32">
        <f t="shared" ca="1" si="85"/>
        <v>1.9048565731206859E-2</v>
      </c>
      <c r="U254" s="32">
        <f t="shared" si="86"/>
        <v>0.14084507042253522</v>
      </c>
      <c r="V254" s="32">
        <f t="shared" ca="1" si="98"/>
        <v>0</v>
      </c>
      <c r="W254" s="8">
        <f t="shared" ca="1" si="87"/>
        <v>8689316.1449910924</v>
      </c>
      <c r="X254" s="8">
        <f t="shared" ca="1" si="101"/>
        <v>1493628009.3888388</v>
      </c>
      <c r="Y254" s="22">
        <f t="shared" ca="1" si="88"/>
        <v>0.78295960850294688</v>
      </c>
      <c r="Z254" s="8">
        <f t="shared" ca="1" si="99"/>
        <v>142864242.98405144</v>
      </c>
      <c r="AA254" s="12">
        <f t="shared" ca="1" si="100"/>
        <v>1.1347541797997878</v>
      </c>
      <c r="AB254" s="158">
        <f t="shared" si="102"/>
        <v>750000</v>
      </c>
      <c r="AC254" s="160">
        <f t="shared" si="103"/>
        <v>2.2500000000000304E-2</v>
      </c>
      <c r="AD254" s="162">
        <f t="shared" ca="1" si="104"/>
        <v>0.89055304472426333</v>
      </c>
      <c r="AE254" s="162">
        <f t="shared" ca="1" si="105"/>
        <v>0.88983976881279148</v>
      </c>
      <c r="AF254" s="85">
        <v>5.9406833460765886E-4</v>
      </c>
      <c r="AG254" s="85">
        <v>1.0627557760736811E-2</v>
      </c>
      <c r="AH254" s="85">
        <v>6.2796564311110253E-4</v>
      </c>
    </row>
    <row r="255" spans="1:34">
      <c r="A255" s="7">
        <f t="shared" si="89"/>
        <v>44162</v>
      </c>
      <c r="B255" s="8">
        <f t="shared" ca="1" si="90"/>
        <v>230546955.65532303</v>
      </c>
      <c r="C255" s="144">
        <f t="shared" si="81"/>
        <v>0</v>
      </c>
      <c r="D255" s="136"/>
      <c r="E255" s="136"/>
      <c r="F255" s="78">
        <f ca="1">IF(AD254&gt;1,S$2,T$2)</f>
        <v>0.65</v>
      </c>
      <c r="G255" s="29">
        <f t="shared" ca="1" si="82"/>
        <v>20176813.487881161</v>
      </c>
      <c r="H255" s="8">
        <f t="shared" ca="1" si="91"/>
        <v>143255375.76395625</v>
      </c>
      <c r="I255" s="8">
        <f t="shared" ca="1" si="92"/>
        <v>1636883385.1527948</v>
      </c>
      <c r="J255" s="8">
        <f t="shared" ca="1" si="93"/>
        <v>1278936.4682951993</v>
      </c>
      <c r="K255" s="12">
        <f t="shared" ca="1" si="94"/>
        <v>0.88846668836312437</v>
      </c>
      <c r="L255" s="48"/>
      <c r="M255" s="39">
        <f ca="1">IF(AND(I$2&gt;0,R248&lt;F248-0.1),0,IF(AND(N255&gt;=L$10,I$2&gt;0),0,IF(OR(AND(N255&gt;=C$1,N255&lt;D$1),N255&gt;=E$1),0,1)))</f>
        <v>1</v>
      </c>
      <c r="N255" s="193">
        <f t="shared" si="95"/>
        <v>44162</v>
      </c>
      <c r="O255" s="11">
        <f t="shared" ca="1" si="83"/>
        <v>0.21825111802037264</v>
      </c>
      <c r="P255" s="11" t="str">
        <f t="shared" si="84"/>
        <v/>
      </c>
      <c r="Q255" s="11">
        <f t="shared" ca="1" si="96"/>
        <v>0</v>
      </c>
      <c r="R255" s="32">
        <f t="shared" ca="1" si="97"/>
        <v>0.60369240888508102</v>
      </c>
      <c r="S255" s="32">
        <v>4.9791987854504193E-4</v>
      </c>
      <c r="T255" s="32">
        <f t="shared" ca="1" si="85"/>
        <v>1.9100716768527499E-2</v>
      </c>
      <c r="U255" s="32">
        <f t="shared" si="86"/>
        <v>0.14084507042253522</v>
      </c>
      <c r="V255" s="32">
        <f t="shared" ca="1" si="98"/>
        <v>0</v>
      </c>
      <c r="W255" s="8">
        <f t="shared" ca="1" si="87"/>
        <v>8618777.4191544894</v>
      </c>
      <c r="X255" s="8">
        <f t="shared" ca="1" si="101"/>
        <v>1502246786.8079932</v>
      </c>
      <c r="Y255" s="22">
        <f t="shared" ca="1" si="88"/>
        <v>0.78174888197962733</v>
      </c>
      <c r="Z255" s="8">
        <f t="shared" ca="1" si="99"/>
        <v>143255375.76395625</v>
      </c>
      <c r="AA255" s="12">
        <f t="shared" ca="1" si="100"/>
        <v>1.1347541797997878</v>
      </c>
      <c r="AB255" s="158">
        <f t="shared" si="102"/>
        <v>751000</v>
      </c>
      <c r="AC255" s="160">
        <f t="shared" si="103"/>
        <v>2.2470000000000306E-2</v>
      </c>
      <c r="AD255" s="162">
        <f t="shared" ca="1" si="104"/>
        <v>0.88915322858795798</v>
      </c>
      <c r="AE255" s="162">
        <f t="shared" ca="1" si="105"/>
        <v>0.88846668836312437</v>
      </c>
      <c r="AF255" s="85">
        <v>5.9418272670182888E-4</v>
      </c>
      <c r="AG255" s="85">
        <v>1.0619814023687295E-2</v>
      </c>
      <c r="AH255" s="85">
        <v>6.2793829415165407E-4</v>
      </c>
    </row>
    <row r="256" spans="1:34">
      <c r="A256" s="7">
        <f t="shared" si="89"/>
        <v>44163</v>
      </c>
      <c r="B256" s="8">
        <f t="shared" ca="1" si="90"/>
        <v>231827414.70255861</v>
      </c>
      <c r="C256" s="144">
        <f t="shared" si="81"/>
        <v>0</v>
      </c>
      <c r="D256" s="136"/>
      <c r="E256" s="136"/>
      <c r="F256" s="78">
        <f ca="1">IF(AD255&gt;1,0,IF(AE255&gt;=1,U$2,T$2))</f>
        <v>0.65</v>
      </c>
      <c r="G256" s="29">
        <f t="shared" ca="1" si="82"/>
        <v>20243360.222559776</v>
      </c>
      <c r="H256" s="8">
        <f t="shared" ca="1" si="91"/>
        <v>143727857.58017442</v>
      </c>
      <c r="I256" s="8">
        <f t="shared" ca="1" si="92"/>
        <v>1645974644.3881674</v>
      </c>
      <c r="J256" s="8">
        <f t="shared" ca="1" si="93"/>
        <v>1280459.0472355857</v>
      </c>
      <c r="K256" s="12">
        <f t="shared" ca="1" si="94"/>
        <v>0.88709281138019314</v>
      </c>
      <c r="L256" s="48"/>
      <c r="M256" s="47">
        <f ca="1">IF(AND(I$2&gt;0,R249&lt;F249-0.12),0,IF(AND(N256&gt;=L$4,I$2&gt;0),0,IF(OR(AND(N256&gt;=C$1,N256&lt;D$1),N256&gt;=E$1),0,1)))</f>
        <v>1</v>
      </c>
      <c r="N256" s="193">
        <f t="shared" si="95"/>
        <v>44163</v>
      </c>
      <c r="O256" s="11">
        <f t="shared" ca="1" si="83"/>
        <v>0.21946328591842232</v>
      </c>
      <c r="P256" s="11" t="str">
        <f t="shared" si="84"/>
        <v/>
      </c>
      <c r="Q256" s="11">
        <f t="shared" ca="1" si="96"/>
        <v>0</v>
      </c>
      <c r="R256" s="32">
        <f t="shared" ca="1" si="97"/>
        <v>0.60407048323703139</v>
      </c>
      <c r="S256" s="32">
        <v>4.9790929897474572E-4</v>
      </c>
      <c r="T256" s="32">
        <f t="shared" ca="1" si="85"/>
        <v>1.9163714344023256E-2</v>
      </c>
      <c r="U256" s="32">
        <f t="shared" si="86"/>
        <v>0.14084507042253522</v>
      </c>
      <c r="V256" s="32">
        <f t="shared" ca="1" si="98"/>
        <v>0</v>
      </c>
      <c r="W256" s="8">
        <f t="shared" ca="1" si="87"/>
        <v>8544074.6773034483</v>
      </c>
      <c r="X256" s="8">
        <f t="shared" ca="1" si="101"/>
        <v>1510790861.4852967</v>
      </c>
      <c r="Y256" s="22">
        <f t="shared" ca="1" si="88"/>
        <v>0.78053671408157765</v>
      </c>
      <c r="Z256" s="8">
        <f t="shared" ca="1" si="99"/>
        <v>143727857.58017442</v>
      </c>
      <c r="AA256" s="12">
        <f t="shared" ca="1" si="100"/>
        <v>1.1347541797997878</v>
      </c>
      <c r="AB256" s="158">
        <f t="shared" si="102"/>
        <v>752000</v>
      </c>
      <c r="AC256" s="160">
        <f t="shared" si="103"/>
        <v>2.2440000000000307E-2</v>
      </c>
      <c r="AD256" s="162">
        <f t="shared" ca="1" si="104"/>
        <v>0.88777974987165875</v>
      </c>
      <c r="AE256" s="162">
        <f t="shared" ca="1" si="105"/>
        <v>0.88709281138019314</v>
      </c>
      <c r="AF256" s="85">
        <v>5.9429262640674706E-4</v>
      </c>
      <c r="AG256" s="85">
        <v>1.0612097688041004E-2</v>
      </c>
      <c r="AH256" s="85">
        <v>6.2791095206119038E-4</v>
      </c>
    </row>
    <row r="257" spans="1:34">
      <c r="A257" s="7">
        <f t="shared" si="89"/>
        <v>44164</v>
      </c>
      <c r="B257" s="8">
        <f t="shared" ca="1" si="90"/>
        <v>233110110.36910236</v>
      </c>
      <c r="C257" s="144">
        <f t="shared" si="81"/>
        <v>0</v>
      </c>
      <c r="D257" s="136"/>
      <c r="E257" s="136"/>
      <c r="F257" s="78">
        <f ca="1">IF(AD256&gt;1,0,IF(AE256&gt;=1,U$2,T$2))</f>
        <v>0.65</v>
      </c>
      <c r="G257" s="29">
        <f t="shared" ca="1" si="82"/>
        <v>20322665.089483328</v>
      </c>
      <c r="H257" s="8">
        <f t="shared" ca="1" si="91"/>
        <v>144290922.13533163</v>
      </c>
      <c r="I257" s="8">
        <f t="shared" ca="1" si="92"/>
        <v>1655081783.6206281</v>
      </c>
      <c r="J257" s="8">
        <f t="shared" ca="1" si="93"/>
        <v>1282695.6665437517</v>
      </c>
      <c r="K257" s="12">
        <f t="shared" ca="1" si="94"/>
        <v>0.88571729879126215</v>
      </c>
      <c r="L257" s="48"/>
      <c r="M257" s="46">
        <f ca="1">IF(AND(I$2&gt;0,R250&lt;F250-0.12),0,IF(AND(N257&gt;=L$5,I$2&gt;0),0,IF(OR(AND(N257&gt;=C$1,N257&lt;D$1),N257&gt;=E$1),0,1)))</f>
        <v>1</v>
      </c>
      <c r="N257" s="193">
        <f t="shared" si="95"/>
        <v>44164</v>
      </c>
      <c r="O257" s="11">
        <f t="shared" ca="1" si="83"/>
        <v>0.22067757114941708</v>
      </c>
      <c r="P257" s="11" t="str">
        <f t="shared" si="84"/>
        <v/>
      </c>
      <c r="Q257" s="11">
        <f t="shared" ca="1" si="96"/>
        <v>0</v>
      </c>
      <c r="R257" s="32">
        <f t="shared" ca="1" si="97"/>
        <v>0.6048219450933966</v>
      </c>
      <c r="S257" s="32">
        <v>4.9789872102058274E-4</v>
      </c>
      <c r="T257" s="32">
        <f t="shared" ca="1" si="85"/>
        <v>1.9238789618044216E-2</v>
      </c>
      <c r="U257" s="32">
        <f t="shared" si="86"/>
        <v>0.14084507042253522</v>
      </c>
      <c r="V257" s="32">
        <f t="shared" ca="1" si="98"/>
        <v>0</v>
      </c>
      <c r="W257" s="8">
        <f t="shared" ca="1" si="87"/>
        <v>8464975.3177169226</v>
      </c>
      <c r="X257" s="8">
        <f t="shared" ca="1" si="101"/>
        <v>1519255836.8030136</v>
      </c>
      <c r="Y257" s="22">
        <f t="shared" ca="1" si="88"/>
        <v>0.77932242885058289</v>
      </c>
      <c r="Z257" s="8">
        <f t="shared" ca="1" si="99"/>
        <v>144290922.13533163</v>
      </c>
      <c r="AA257" s="12">
        <f t="shared" ca="1" si="100"/>
        <v>1.1347541797997878</v>
      </c>
      <c r="AB257" s="158">
        <f t="shared" si="102"/>
        <v>753000</v>
      </c>
      <c r="AC257" s="160">
        <f t="shared" si="103"/>
        <v>2.2410000000000308E-2</v>
      </c>
      <c r="AD257" s="162">
        <f t="shared" ca="1" si="104"/>
        <v>0.88640505508572764</v>
      </c>
      <c r="AE257" s="162">
        <f t="shared" ca="1" si="105"/>
        <v>0.88571729879126215</v>
      </c>
      <c r="AF257" s="85">
        <v>5.9439775542577844E-4</v>
      </c>
      <c r="AG257" s="85">
        <v>1.0604408597623211E-2</v>
      </c>
      <c r="AH257" s="85">
        <v>6.2788361674567664E-4</v>
      </c>
    </row>
    <row r="258" spans="1:34">
      <c r="A258" s="7">
        <f t="shared" si="89"/>
        <v>44165</v>
      </c>
      <c r="B258" s="8">
        <f t="shared" ca="1" si="90"/>
        <v>234395834.37105212</v>
      </c>
      <c r="C258" s="144">
        <f t="shared" si="81"/>
        <v>0</v>
      </c>
      <c r="D258" s="136"/>
      <c r="E258" s="136"/>
      <c r="F258" s="78">
        <f ca="1">IF(AD257&gt;1,S$2,T$2)</f>
        <v>0.65</v>
      </c>
      <c r="G258" s="29">
        <f t="shared" ca="1" si="82"/>
        <v>20416139.046684228</v>
      </c>
      <c r="H258" s="8">
        <f t="shared" ca="1" si="91"/>
        <v>144954587.23145801</v>
      </c>
      <c r="I258" s="8">
        <f t="shared" ca="1" si="92"/>
        <v>1664210424.0344715</v>
      </c>
      <c r="J258" s="8">
        <f t="shared" ca="1" si="93"/>
        <v>1285724.0019497613</v>
      </c>
      <c r="K258" s="12">
        <f t="shared" ca="1" si="94"/>
        <v>1.5227193966958432</v>
      </c>
      <c r="L258" s="48"/>
      <c r="M258" s="38">
        <f ca="1">IF(AND(I$2&gt;0,R251&lt;F251),0,IF(AND(N258&gt;=L$6,I$2&gt;0),0,IF(OR(AND(N258&gt;=C$1,N258&lt;D$1),N258&gt;=E$1),0,1)))</f>
        <v>0</v>
      </c>
      <c r="N258" s="193">
        <f t="shared" si="95"/>
        <v>44165</v>
      </c>
      <c r="O258" s="11">
        <f t="shared" ca="1" si="83"/>
        <v>0.22189472320459619</v>
      </c>
      <c r="P258" s="11" t="str">
        <f t="shared" si="84"/>
        <v/>
      </c>
      <c r="Q258" s="11">
        <f t="shared" ca="1" si="96"/>
        <v>0.6</v>
      </c>
      <c r="R258" s="32">
        <f t="shared" ca="1" si="97"/>
        <v>0.60598566560318212</v>
      </c>
      <c r="S258" s="32">
        <v>4.9788814468219248E-4</v>
      </c>
      <c r="T258" s="32">
        <f t="shared" ca="1" si="85"/>
        <v>1.9327278297527735E-2</v>
      </c>
      <c r="U258" s="32">
        <f t="shared" si="86"/>
        <v>0.14084507042253522</v>
      </c>
      <c r="V258" s="32">
        <f t="shared" ca="1" si="98"/>
        <v>0.6</v>
      </c>
      <c r="W258" s="8">
        <f t="shared" ca="1" si="87"/>
        <v>14431455.792731801</v>
      </c>
      <c r="X258" s="8">
        <f t="shared" ca="1" si="101"/>
        <v>1533687292.5957453</v>
      </c>
      <c r="Y258" s="22">
        <f t="shared" ca="1" si="88"/>
        <v>0.77810527679540376</v>
      </c>
      <c r="Z258" s="8">
        <f t="shared" ca="1" si="99"/>
        <v>144954587.23145801</v>
      </c>
      <c r="AA258" s="12">
        <f t="shared" ca="1" si="100"/>
        <v>1.1347541797997878</v>
      </c>
      <c r="AB258" s="158">
        <f t="shared" si="102"/>
        <v>754000</v>
      </c>
      <c r="AC258" s="160">
        <f t="shared" si="103"/>
        <v>2.2380000000000309E-2</v>
      </c>
      <c r="AD258" s="162">
        <f t="shared" ca="1" si="104"/>
        <v>1.2042183477435526</v>
      </c>
      <c r="AE258" s="162">
        <f t="shared" ca="1" si="105"/>
        <v>0.88571729879126215</v>
      </c>
      <c r="AF258" s="85">
        <v>5.944675852567968E-4</v>
      </c>
      <c r="AG258" s="85">
        <v>1.0596746597611374E-2</v>
      </c>
      <c r="AH258" s="85">
        <v>6.2785628812258752E-4</v>
      </c>
    </row>
    <row r="259" spans="1:34">
      <c r="A259" s="7">
        <f t="shared" si="89"/>
        <v>44166</v>
      </c>
      <c r="B259" s="8">
        <f t="shared" ca="1" si="90"/>
        <v>236616409.43762535</v>
      </c>
      <c r="C259" s="144">
        <f t="shared" si="81"/>
        <v>0</v>
      </c>
      <c r="D259" s="136"/>
      <c r="E259" s="136"/>
      <c r="F259" s="78">
        <f ca="1">IF(AD258&gt;1,0,IF(AE258&gt;=1,U$2,T$2))</f>
        <v>0</v>
      </c>
      <c r="G259" s="29">
        <f t="shared" ca="1" si="82"/>
        <v>20604114.705830462</v>
      </c>
      <c r="H259" s="8">
        <f t="shared" ca="1" si="91"/>
        <v>146289214.41139627</v>
      </c>
      <c r="I259" s="8">
        <f t="shared" ca="1" si="92"/>
        <v>1679976507.0071416</v>
      </c>
      <c r="J259" s="8">
        <f t="shared" ca="1" si="93"/>
        <v>2220575.0665732468</v>
      </c>
      <c r="K259" s="12">
        <f t="shared" ca="1" si="94"/>
        <v>0.9891887128499206</v>
      </c>
      <c r="L259" s="48"/>
      <c r="M259" s="38">
        <f ca="1">IF(AND(I$2&gt;0,R252&lt;F252-0.02),0,IF(AND(N259&gt;=L$7,I$2&gt;0),0,IF(OR(AND(N259&gt;=C$1,N259&lt;D$1),N259&gt;=E$1),0,1)))</f>
        <v>1</v>
      </c>
      <c r="N259" s="193">
        <f t="shared" si="95"/>
        <v>44166</v>
      </c>
      <c r="O259" s="11">
        <f t="shared" ca="1" si="83"/>
        <v>0.22399686760095222</v>
      </c>
      <c r="P259" s="11" t="str">
        <f t="shared" si="84"/>
        <v/>
      </c>
      <c r="Q259" s="11">
        <f t="shared" ca="1" si="96"/>
        <v>0.1</v>
      </c>
      <c r="R259" s="32">
        <f t="shared" ca="1" si="97"/>
        <v>0.60993637572889703</v>
      </c>
      <c r="S259" s="32">
        <v>4.9787756995921543E-4</v>
      </c>
      <c r="T259" s="32">
        <f t="shared" ca="1" si="85"/>
        <v>1.9505228588186169E-2</v>
      </c>
      <c r="U259" s="32">
        <f t="shared" si="86"/>
        <v>0.14084507042253522</v>
      </c>
      <c r="V259" s="32">
        <f t="shared" ca="1" si="98"/>
        <v>0</v>
      </c>
      <c r="W259" s="8">
        <f t="shared" ca="1" si="87"/>
        <v>14952313.522440793</v>
      </c>
      <c r="X259" s="8">
        <f t="shared" ca="1" si="101"/>
        <v>1548639606.1181862</v>
      </c>
      <c r="Y259" s="22">
        <f t="shared" ca="1" si="88"/>
        <v>0.77600313239904772</v>
      </c>
      <c r="Z259" s="8">
        <f t="shared" ca="1" si="99"/>
        <v>146289214.41139627</v>
      </c>
      <c r="AA259" s="12">
        <f t="shared" ca="1" si="100"/>
        <v>1.1347541797997878</v>
      </c>
      <c r="AB259" s="158">
        <f t="shared" si="102"/>
        <v>755000</v>
      </c>
      <c r="AC259" s="160">
        <f t="shared" si="103"/>
        <v>2.2350000000000311E-2</v>
      </c>
      <c r="AD259" s="162">
        <f t="shared" ca="1" si="104"/>
        <v>1.2559540547728818</v>
      </c>
      <c r="AE259" s="162">
        <f t="shared" ca="1" si="105"/>
        <v>0.9891887128499206</v>
      </c>
      <c r="AF259" s="85">
        <v>5.9449975021777014E-4</v>
      </c>
      <c r="AG259" s="85">
        <v>1.0589111534510091E-2</v>
      </c>
      <c r="AH259" s="85">
        <v>6.278289661194662E-4</v>
      </c>
    </row>
    <row r="260" spans="1:34">
      <c r="A260" s="7">
        <f t="shared" si="89"/>
        <v>44167</v>
      </c>
      <c r="B260" s="8">
        <f t="shared" ca="1" si="90"/>
        <v>238072220.70228767</v>
      </c>
      <c r="C260" s="144">
        <f t="shared" ref="C260:C323" si="106">IF(H$2=0,D260,IF(H$2=1,E260,D260-E260))</f>
        <v>0</v>
      </c>
      <c r="D260" s="136"/>
      <c r="E260" s="136"/>
      <c r="F260" s="78">
        <f ca="1">IF(AD259&gt;1,S$2,T$2)</f>
        <v>0.22</v>
      </c>
      <c r="G260" s="29">
        <f t="shared" ref="G260:G323" ca="1" si="107">H260/V$2</f>
        <v>19953966.31944479</v>
      </c>
      <c r="H260" s="8">
        <f t="shared" ca="1" si="91"/>
        <v>141673160.868058</v>
      </c>
      <c r="I260" s="8">
        <f t="shared" ca="1" si="92"/>
        <v>1690312766.9862442</v>
      </c>
      <c r="J260" s="8">
        <f t="shared" ca="1" si="93"/>
        <v>1455811.2646623254</v>
      </c>
      <c r="K260" s="12">
        <f t="shared" ca="1" si="94"/>
        <v>0.98651630132455459</v>
      </c>
      <c r="L260" s="48"/>
      <c r="M260" s="38">
        <f ca="1">IF(AND(I$2&gt;0,R253&lt;F253-0.04),0,IF(AND(N260&gt;=L$8,I$2&gt;0),0,IF(OR(AND(N260&gt;=C$1,N260&lt;D$1),N260&gt;=E$1),0,1)))</f>
        <v>1</v>
      </c>
      <c r="N260" s="193">
        <f t="shared" si="95"/>
        <v>44167</v>
      </c>
      <c r="O260" s="11">
        <f t="shared" ref="O260:O323" ca="1" si="108">I260/W$2</f>
        <v>0.22537503559816591</v>
      </c>
      <c r="P260" s="11" t="str">
        <f t="shared" ref="P260:P323" si="109">IF(C260&gt;0,Z260/W$2,"")</f>
        <v/>
      </c>
      <c r="Q260" s="11">
        <f t="shared" ca="1" si="96"/>
        <v>0.1</v>
      </c>
      <c r="R260" s="32">
        <f t="shared" ca="1" si="97"/>
        <v>0.58911710085980684</v>
      </c>
      <c r="S260" s="32">
        <v>4.9786699685129272E-4</v>
      </c>
      <c r="T260" s="32">
        <f t="shared" ref="T260:T323" ca="1" si="110">Z260/W$2</f>
        <v>1.8889754782407734E-2</v>
      </c>
      <c r="U260" s="32">
        <f t="shared" ref="U260:U323" si="111">1/V$2</f>
        <v>0.14084507042253522</v>
      </c>
      <c r="V260" s="32">
        <f t="shared" ca="1" si="98"/>
        <v>0</v>
      </c>
      <c r="W260" s="8">
        <f t="shared" ref="W260:W323" ca="1" si="112">IF(ROW(J259)&gt;(1+N$2),OFFSET(J259,2-N$2,0)*V$2,0)</f>
        <v>9039251.351071531</v>
      </c>
      <c r="X260" s="8">
        <f t="shared" ca="1" si="101"/>
        <v>1557678857.4692578</v>
      </c>
      <c r="Y260" s="22">
        <f t="shared" ref="Y260:Y323" ca="1" si="113">IF(I260&lt;W$2,1-I260/W$2,0)</f>
        <v>0.77462496440183415</v>
      </c>
      <c r="Z260" s="8">
        <f t="shared" ca="1" si="99"/>
        <v>141673160.868058</v>
      </c>
      <c r="AA260" s="12">
        <f t="shared" ca="1" si="100"/>
        <v>1.1347541797997878</v>
      </c>
      <c r="AB260" s="158">
        <f t="shared" si="102"/>
        <v>756000</v>
      </c>
      <c r="AC260" s="160">
        <f t="shared" si="103"/>
        <v>2.2320000000000312E-2</v>
      </c>
      <c r="AD260" s="162">
        <f t="shared" ca="1" si="104"/>
        <v>0.9878525070872376</v>
      </c>
      <c r="AE260" s="162">
        <f t="shared" ca="1" si="105"/>
        <v>0.98651630132455459</v>
      </c>
      <c r="AF260" s="85">
        <v>5.9452702680310137E-4</v>
      </c>
      <c r="AG260" s="85">
        <v>1.0581503256127531E-2</v>
      </c>
      <c r="AH260" s="85">
        <v>6.2780165067266417E-4</v>
      </c>
    </row>
    <row r="261" spans="1:34">
      <c r="A261" s="7">
        <f t="shared" ref="A261:A324" si="114">A260+1</f>
        <v>44168</v>
      </c>
      <c r="B261" s="8">
        <f t="shared" ref="B261:B324" ca="1" si="115">B260 + J261</f>
        <v>239478285.92016006</v>
      </c>
      <c r="C261" s="144">
        <f t="shared" si="106"/>
        <v>0</v>
      </c>
      <c r="D261" s="136"/>
      <c r="E261" s="136"/>
      <c r="F261" s="78">
        <f ca="1">IF(AD260&gt;1,0,IF(AE260&gt;=1,U$2,T$2))</f>
        <v>0.65</v>
      </c>
      <c r="G261" s="29">
        <f t="shared" ca="1" si="107"/>
        <v>20086897.544208512</v>
      </c>
      <c r="H261" s="8">
        <f t="shared" ref="H261:H324" ca="1" si="116">H260+IF(C261&gt;0,V$2*(C261-C260),V$2*J261)-W260</f>
        <v>142616972.56388041</v>
      </c>
      <c r="I261" s="8">
        <f t="shared" ref="I261:I324" ca="1" si="117">I260+IF(C261&gt;0,V$2*(C261-C260),V$2*J261)</f>
        <v>1700295830.033138</v>
      </c>
      <c r="J261" s="8">
        <f t="shared" ref="J261:J324" ca="1" si="118">IF(C261&gt;0,C261-C260,H260*K260/(N$2*V$2))</f>
        <v>1406065.2178723866</v>
      </c>
      <c r="K261" s="12">
        <f t="shared" ref="K261:K324" ca="1" si="119">IF(C261&gt;0,1+N$2*(C261-C260)/Z261,K$4*Y260*Q261+(1-Q261)*AA260*Y260)</f>
        <v>0.98476426561947727</v>
      </c>
      <c r="L261" s="48"/>
      <c r="M261" s="38">
        <f ca="1">IF(AND(I$2&gt;0,R254&lt;F254-0.06),0,IF(AND(N261&gt;=L$9,I$2&gt;0),0,IF(OR(AND(N261&gt;=C$1,N261&lt;D$1),N261&gt;=E$1),0,1)))</f>
        <v>1</v>
      </c>
      <c r="N261" s="193">
        <f t="shared" ref="N261:N324" si="120">N260+1</f>
        <v>44168</v>
      </c>
      <c r="O261" s="11">
        <f t="shared" ca="1" si="108"/>
        <v>0.22670611067108506</v>
      </c>
      <c r="P261" s="11" t="str">
        <f t="shared" si="109"/>
        <v/>
      </c>
      <c r="Q261" s="11">
        <f t="shared" ref="Q261:Q324" ca="1" si="121">IF(J$2&gt;0,100%,IF(M261&lt;1,V261,IF(AND(I$2=1,N261&gt;=B$1),B$2,0)))</f>
        <v>0.1</v>
      </c>
      <c r="R261" s="32">
        <f t="shared" ref="R261:R324" ca="1" si="122">G261*AC261/AB261</f>
        <v>0.59146228039684812</v>
      </c>
      <c r="S261" s="32">
        <v>4.9785642535806612E-4</v>
      </c>
      <c r="T261" s="32">
        <f t="shared" ca="1" si="110"/>
        <v>1.9015596341850721E-2</v>
      </c>
      <c r="U261" s="32">
        <f t="shared" si="111"/>
        <v>0.14084507042253522</v>
      </c>
      <c r="V261" s="32">
        <f t="shared" ref="V261:V324" ca="1" si="123">IF(N261&gt;=G$1,G$2,IF(N261&gt;=F$1,F$2,IF(N261&gt;=E$1,E$2,IF(N261&gt;=D$1,0,IF(N261&gt;=C$1,C$2,IF(M261&lt;1,C$2,0))))))</f>
        <v>0</v>
      </c>
      <c r="W261" s="8">
        <f t="shared" ca="1" si="112"/>
        <v>9016034.8639503065</v>
      </c>
      <c r="X261" s="8">
        <f t="shared" ca="1" si="101"/>
        <v>1566694892.3332081</v>
      </c>
      <c r="Y261" s="22">
        <f t="shared" ca="1" si="113"/>
        <v>0.77329388932891496</v>
      </c>
      <c r="Z261" s="8">
        <f t="shared" ref="Z261:Z324" ca="1" si="124">H260+IF(C261&gt;0,V$2*(C261-C260),V$2*J261)-W260</f>
        <v>142616972.56388041</v>
      </c>
      <c r="AA261" s="12">
        <f t="shared" ref="AA261:AA324" ca="1" si="125">IF(C261&gt;0,K261/Y260,AA260)</f>
        <v>1.1347541797997878</v>
      </c>
      <c r="AB261" s="158">
        <f t="shared" si="102"/>
        <v>757000</v>
      </c>
      <c r="AC261" s="160">
        <f t="shared" si="103"/>
        <v>2.2290000000000313E-2</v>
      </c>
      <c r="AD261" s="162">
        <f t="shared" ca="1" si="104"/>
        <v>0.98564028347201593</v>
      </c>
      <c r="AE261" s="162">
        <f t="shared" ca="1" si="105"/>
        <v>0.98476426561947727</v>
      </c>
      <c r="AF261" s="85">
        <v>5.9454996858766113E-4</v>
      </c>
      <c r="AG261" s="85">
        <v>1.0573921611553216E-2</v>
      </c>
      <c r="AH261" s="85">
        <v>6.277743417262391E-4</v>
      </c>
    </row>
    <row r="262" spans="1:34">
      <c r="A262" s="7">
        <f t="shared" si="114"/>
        <v>44169</v>
      </c>
      <c r="B262" s="8">
        <f t="shared" ca="1" si="115"/>
        <v>240891204.41363835</v>
      </c>
      <c r="C262" s="144">
        <f t="shared" si="106"/>
        <v>0</v>
      </c>
      <c r="D262" s="136"/>
      <c r="E262" s="136"/>
      <c r="F262" s="78">
        <f ca="1">IF(AD261&gt;1,S$2,T$2)</f>
        <v>0.65</v>
      </c>
      <c r="G262" s="29">
        <f t="shared" ca="1" si="107"/>
        <v>20229951.972341694</v>
      </c>
      <c r="H262" s="8">
        <f t="shared" ca="1" si="116"/>
        <v>143632659.00362602</v>
      </c>
      <c r="I262" s="8">
        <f t="shared" ca="1" si="117"/>
        <v>1710327551.336834</v>
      </c>
      <c r="J262" s="8">
        <f t="shared" ca="1" si="118"/>
        <v>1412918.4934782984</v>
      </c>
      <c r="K262" s="12">
        <f t="shared" ca="1" si="119"/>
        <v>0.98307209814888741</v>
      </c>
      <c r="L262" s="48"/>
      <c r="M262" s="39">
        <f ca="1">IF(AND(I$2&gt;0,R255&lt;F255-0.1),0,IF(AND(N262&gt;=L$10,I$2&gt;0),0,IF(OR(AND(N262&gt;=C$1,N262&lt;D$1),N262&gt;=E$1),0,1)))</f>
        <v>1</v>
      </c>
      <c r="N262" s="193">
        <f t="shared" si="120"/>
        <v>44169</v>
      </c>
      <c r="O262" s="11">
        <f t="shared" ca="1" si="108"/>
        <v>0.22804367351157787</v>
      </c>
      <c r="P262" s="11" t="str">
        <f t="shared" si="109"/>
        <v/>
      </c>
      <c r="Q262" s="11">
        <f t="shared" ca="1" si="121"/>
        <v>0.1</v>
      </c>
      <c r="R262" s="32">
        <f t="shared" ca="1" si="122"/>
        <v>0.59408803549384237</v>
      </c>
      <c r="S262" s="32">
        <v>4.9784585547917829E-4</v>
      </c>
      <c r="T262" s="32">
        <f t="shared" ca="1" si="110"/>
        <v>1.9151021200483471E-2</v>
      </c>
      <c r="U262" s="32">
        <f t="shared" si="111"/>
        <v>0.14084507042253522</v>
      </c>
      <c r="V262" s="32">
        <f t="shared" ca="1" si="123"/>
        <v>0</v>
      </c>
      <c r="W262" s="8">
        <f t="shared" ca="1" si="112"/>
        <v>9004911.4262573533</v>
      </c>
      <c r="X262" s="8">
        <f t="shared" ref="X262:X325" ca="1" si="126">W262+X261</f>
        <v>1575699803.7594655</v>
      </c>
      <c r="Y262" s="22">
        <f t="shared" ca="1" si="113"/>
        <v>0.77195632648842216</v>
      </c>
      <c r="Z262" s="8">
        <f t="shared" ca="1" si="124"/>
        <v>143632659.00362602</v>
      </c>
      <c r="AA262" s="12">
        <f t="shared" ca="1" si="125"/>
        <v>1.1347541797997878</v>
      </c>
      <c r="AB262" s="158">
        <f t="shared" ref="AB262:AB325" si="127">AB261+AB$2</f>
        <v>758000</v>
      </c>
      <c r="AC262" s="160">
        <f t="shared" ref="AC262:AC325" si="128">AC261-AC$2</f>
        <v>2.2260000000000314E-2</v>
      </c>
      <c r="AD262" s="162">
        <f t="shared" ref="AD262:AD325" ca="1" si="129">(K262+K261)/2</f>
        <v>0.98391818188418234</v>
      </c>
      <c r="AE262" s="162">
        <f t="shared" ref="AE262:AE325" ca="1" si="130">IF(Q262&lt;=B$2,K262,AE261)</f>
        <v>0.98307209814888741</v>
      </c>
      <c r="AF262" s="85">
        <v>5.9456846845521133E-4</v>
      </c>
      <c r="AG262" s="85">
        <v>1.0566366451136983E-2</v>
      </c>
      <c r="AH262" s="85">
        <v>6.2774703923098988E-4</v>
      </c>
    </row>
    <row r="263" spans="1:34">
      <c r="A263" s="7">
        <f t="shared" si="114"/>
        <v>44170</v>
      </c>
      <c r="B263" s="8">
        <f t="shared" ca="1" si="115"/>
        <v>242311740.22298843</v>
      </c>
      <c r="C263" s="144">
        <f t="shared" si="106"/>
        <v>0</v>
      </c>
      <c r="D263" s="136"/>
      <c r="E263" s="136"/>
      <c r="F263" s="78">
        <f ca="1">IF(AD262&gt;1,0,IF(AE262&gt;=1,U$2,T$2))</f>
        <v>0.65</v>
      </c>
      <c r="G263" s="29">
        <f t="shared" ca="1" si="107"/>
        <v>20382190.397711873</v>
      </c>
      <c r="H263" s="8">
        <f t="shared" ca="1" si="116"/>
        <v>144713551.82375428</v>
      </c>
      <c r="I263" s="8">
        <f t="shared" ca="1" si="117"/>
        <v>1720413355.5832195</v>
      </c>
      <c r="J263" s="8">
        <f t="shared" ca="1" si="118"/>
        <v>1420535.8093500838</v>
      </c>
      <c r="K263" s="12">
        <f t="shared" ca="1" si="119"/>
        <v>0.98137168291716959</v>
      </c>
      <c r="L263" s="48"/>
      <c r="M263" s="47">
        <f ca="1">IF(AND(I$2&gt;0,R256&lt;F256-0.12),0,IF(AND(N263&gt;=L$4,I$2&gt;0),0,IF(OR(AND(N263&gt;=C$1,N263&lt;D$1),N263&gt;=E$1),0,1)))</f>
        <v>1</v>
      </c>
      <c r="N263" s="193">
        <f t="shared" si="120"/>
        <v>44170</v>
      </c>
      <c r="O263" s="11">
        <f t="shared" ca="1" si="108"/>
        <v>0.22938844741109593</v>
      </c>
      <c r="P263" s="11" t="str">
        <f t="shared" si="109"/>
        <v/>
      </c>
      <c r="Q263" s="11">
        <f t="shared" ca="1" si="121"/>
        <v>0.1</v>
      </c>
      <c r="R263" s="32">
        <f t="shared" ca="1" si="122"/>
        <v>0.59696454880255778</v>
      </c>
      <c r="S263" s="32">
        <v>4.9783528721427208E-4</v>
      </c>
      <c r="T263" s="32">
        <f t="shared" ca="1" si="110"/>
        <v>1.9295140243167239E-2</v>
      </c>
      <c r="U263" s="32">
        <f t="shared" si="111"/>
        <v>0.14084507042253522</v>
      </c>
      <c r="V263" s="32">
        <f t="shared" ca="1" si="123"/>
        <v>0</v>
      </c>
      <c r="W263" s="8">
        <f t="shared" ca="1" si="112"/>
        <v>8998240.1497376747</v>
      </c>
      <c r="X263" s="8">
        <f t="shared" ca="1" si="126"/>
        <v>1584698043.9092031</v>
      </c>
      <c r="Y263" s="22">
        <f t="shared" ca="1" si="113"/>
        <v>0.77061155258890413</v>
      </c>
      <c r="Z263" s="8">
        <f t="shared" ca="1" si="124"/>
        <v>144713551.82375428</v>
      </c>
      <c r="AA263" s="12">
        <f t="shared" ca="1" si="125"/>
        <v>1.1347541797997878</v>
      </c>
      <c r="AB263" s="158">
        <f t="shared" si="127"/>
        <v>759000</v>
      </c>
      <c r="AC263" s="160">
        <f t="shared" si="128"/>
        <v>2.2230000000000315E-2</v>
      </c>
      <c r="AD263" s="162">
        <f t="shared" ca="1" si="129"/>
        <v>0.98222189053302844</v>
      </c>
      <c r="AE263" s="162">
        <f t="shared" ca="1" si="130"/>
        <v>0.98137168291716959</v>
      </c>
      <c r="AF263" s="85">
        <v>5.9458310072959359E-4</v>
      </c>
      <c r="AG263" s="85">
        <v>1.055883762646906E-2</v>
      </c>
      <c r="AH263" s="85">
        <v>6.2771974314361273E-4</v>
      </c>
    </row>
    <row r="264" spans="1:34">
      <c r="A264" s="7">
        <f t="shared" si="114"/>
        <v>44171</v>
      </c>
      <c r="B264" s="8">
        <f t="shared" ca="1" si="115"/>
        <v>243740490.54385561</v>
      </c>
      <c r="C264" s="144">
        <f t="shared" si="106"/>
        <v>0</v>
      </c>
      <c r="D264" s="136"/>
      <c r="E264" s="136"/>
      <c r="F264" s="78">
        <f ca="1">IF(AD263&gt;1,0,IF(AE263&gt;=1,U$2,T$2))</f>
        <v>0.65</v>
      </c>
      <c r="G264" s="29">
        <f t="shared" ca="1" si="107"/>
        <v>20543582.951010372</v>
      </c>
      <c r="H264" s="8">
        <f t="shared" ca="1" si="116"/>
        <v>145859438.95217365</v>
      </c>
      <c r="I264" s="8">
        <f t="shared" ca="1" si="117"/>
        <v>1730557482.8613765</v>
      </c>
      <c r="J264" s="8">
        <f t="shared" ca="1" si="118"/>
        <v>1428750.3208671911</v>
      </c>
      <c r="K264" s="12">
        <f t="shared" ca="1" si="119"/>
        <v>0.9796621004192626</v>
      </c>
      <c r="L264" s="48"/>
      <c r="M264" s="46">
        <f ca="1">IF(AND(I$2&gt;0,R257&lt;F257-0.12),0,IF(AND(N264&gt;=L$5,I$2&gt;0),0,IF(OR(AND(N264&gt;=C$1,N264&lt;D$1),N264&gt;=E$1),0,1)))</f>
        <v>1</v>
      </c>
      <c r="N264" s="193">
        <f t="shared" si="120"/>
        <v>44171</v>
      </c>
      <c r="O264" s="11">
        <f t="shared" ca="1" si="108"/>
        <v>0.23074099771485021</v>
      </c>
      <c r="P264" s="11" t="str">
        <f t="shared" si="109"/>
        <v/>
      </c>
      <c r="Q264" s="11">
        <f t="shared" ca="1" si="121"/>
        <v>0.1</v>
      </c>
      <c r="R264" s="32">
        <f t="shared" ca="1" si="122"/>
        <v>0.60008887041110104</v>
      </c>
      <c r="S264" s="32">
        <v>4.9782472056299058E-4</v>
      </c>
      <c r="T264" s="32">
        <f t="shared" ca="1" si="110"/>
        <v>1.9447925193623154E-2</v>
      </c>
      <c r="U264" s="32">
        <f t="shared" si="111"/>
        <v>0.14084507042253522</v>
      </c>
      <c r="V264" s="32">
        <f t="shared" ca="1" si="123"/>
        <v>0</v>
      </c>
      <c r="W264" s="8">
        <f t="shared" ca="1" si="112"/>
        <v>8996847.8935053796</v>
      </c>
      <c r="X264" s="8">
        <f t="shared" ca="1" si="126"/>
        <v>1593694891.8027084</v>
      </c>
      <c r="Y264" s="22">
        <f t="shared" ca="1" si="113"/>
        <v>0.76925900228514976</v>
      </c>
      <c r="Z264" s="8">
        <f t="shared" ca="1" si="124"/>
        <v>145859438.95217365</v>
      </c>
      <c r="AA264" s="12">
        <f t="shared" ca="1" si="125"/>
        <v>1.1347541797997878</v>
      </c>
      <c r="AB264" s="158">
        <f t="shared" si="127"/>
        <v>760000</v>
      </c>
      <c r="AC264" s="160">
        <f t="shared" si="128"/>
        <v>2.2200000000000317E-2</v>
      </c>
      <c r="AD264" s="162">
        <f t="shared" ca="1" si="129"/>
        <v>0.9805168916682161</v>
      </c>
      <c r="AE264" s="162">
        <f t="shared" ca="1" si="130"/>
        <v>0.9796621004192626</v>
      </c>
      <c r="AF264" s="85">
        <v>5.9459378932795622E-4</v>
      </c>
      <c r="AG264" s="85">
        <v>1.0551334990361125E-2</v>
      </c>
      <c r="AH264" s="85">
        <v>6.2769245342596356E-4</v>
      </c>
    </row>
    <row r="265" spans="1:34">
      <c r="A265" s="7">
        <f t="shared" si="114"/>
        <v>44172</v>
      </c>
      <c r="B265" s="8">
        <f t="shared" ca="1" si="115"/>
        <v>245178045.51699305</v>
      </c>
      <c r="C265" s="144">
        <f t="shared" si="106"/>
        <v>0</v>
      </c>
      <c r="D265" s="136"/>
      <c r="E265" s="136"/>
      <c r="F265" s="78">
        <f ca="1">IF(AD264&gt;1,S$2,T$2)</f>
        <v>0.65</v>
      </c>
      <c r="G265" s="29">
        <f t="shared" ca="1" si="107"/>
        <v>20713976.249006215</v>
      </c>
      <c r="H265" s="8">
        <f t="shared" ca="1" si="116"/>
        <v>147069231.36794412</v>
      </c>
      <c r="I265" s="8">
        <f t="shared" ca="1" si="117"/>
        <v>1740764123.1706524</v>
      </c>
      <c r="J265" s="8">
        <f t="shared" ca="1" si="118"/>
        <v>1437554.9731374411</v>
      </c>
      <c r="K265" s="12">
        <f t="shared" ca="1" si="119"/>
        <v>1.5030564507044</v>
      </c>
      <c r="L265" s="48"/>
      <c r="M265" s="38">
        <f ca="1">IF(AND(I$2&gt;0,R258&lt;F258),0,IF(AND(N265&gt;=L$6,I$2&gt;0),0,IF(OR(AND(N265&gt;=C$1,N265&lt;D$1),N265&gt;=E$1),0,1)))</f>
        <v>0</v>
      </c>
      <c r="N265" s="193">
        <f t="shared" si="120"/>
        <v>44172</v>
      </c>
      <c r="O265" s="11">
        <f t="shared" ca="1" si="108"/>
        <v>0.23210188308942031</v>
      </c>
      <c r="P265" s="11" t="str">
        <f t="shared" si="109"/>
        <v/>
      </c>
      <c r="Q265" s="11">
        <f t="shared" ca="1" si="121"/>
        <v>0.6</v>
      </c>
      <c r="R265" s="32">
        <f t="shared" ca="1" si="122"/>
        <v>0.60345447232651039</v>
      </c>
      <c r="S265" s="32">
        <v>4.9781415552497784E-4</v>
      </c>
      <c r="T265" s="32">
        <f t="shared" ca="1" si="110"/>
        <v>1.9609230849059217E-2</v>
      </c>
      <c r="U265" s="32">
        <f t="shared" si="111"/>
        <v>0.14084507042253522</v>
      </c>
      <c r="V265" s="32">
        <f t="shared" ca="1" si="123"/>
        <v>0.6</v>
      </c>
      <c r="W265" s="8">
        <f t="shared" ca="1" si="112"/>
        <v>15499752.118969865</v>
      </c>
      <c r="X265" s="8">
        <f t="shared" ca="1" si="126"/>
        <v>1609194643.9216783</v>
      </c>
      <c r="Y265" s="22">
        <f t="shared" ca="1" si="113"/>
        <v>0.76789811691057963</v>
      </c>
      <c r="Z265" s="8">
        <f t="shared" ca="1" si="124"/>
        <v>147069231.36794412</v>
      </c>
      <c r="AA265" s="12">
        <f t="shared" ca="1" si="125"/>
        <v>1.1347541797997878</v>
      </c>
      <c r="AB265" s="158">
        <f t="shared" si="127"/>
        <v>761000</v>
      </c>
      <c r="AC265" s="160">
        <f t="shared" si="128"/>
        <v>2.2170000000000318E-2</v>
      </c>
      <c r="AD265" s="162">
        <f t="shared" ca="1" si="129"/>
        <v>1.2413592755618312</v>
      </c>
      <c r="AE265" s="162">
        <f t="shared" ca="1" si="130"/>
        <v>0.9796621004192626</v>
      </c>
      <c r="AF265" s="85">
        <v>5.9459968092600852E-4</v>
      </c>
      <c r="AG265" s="85">
        <v>1.0543858396828261E-2</v>
      </c>
      <c r="AH265" s="85">
        <v>6.2766517004441043E-4</v>
      </c>
    </row>
    <row r="266" spans="1:34">
      <c r="A266" s="7">
        <f t="shared" si="114"/>
        <v>44173</v>
      </c>
      <c r="B266" s="8">
        <f t="shared" ca="1" si="115"/>
        <v>247401922.34705067</v>
      </c>
      <c r="C266" s="144">
        <f t="shared" si="106"/>
        <v>0</v>
      </c>
      <c r="D266" s="136"/>
      <c r="E266" s="136"/>
      <c r="F266" s="78">
        <f ca="1">IF(AD265&gt;1,0,IF(AE265&gt;=1,U$2,T$2))</f>
        <v>0</v>
      </c>
      <c r="G266" s="29">
        <f t="shared" ca="1" si="107"/>
        <v>20754789.400335677</v>
      </c>
      <c r="H266" s="8">
        <f t="shared" ca="1" si="116"/>
        <v>147359004.7423833</v>
      </c>
      <c r="I266" s="8">
        <f t="shared" ca="1" si="117"/>
        <v>1756553648.6640613</v>
      </c>
      <c r="J266" s="8">
        <f t="shared" ca="1" si="118"/>
        <v>2223876.8300576089</v>
      </c>
      <c r="K266" s="12">
        <f t="shared" ca="1" si="119"/>
        <v>0.97621256726984451</v>
      </c>
      <c r="L266" s="48"/>
      <c r="M266" s="38">
        <f ca="1">IF(AND(I$2&gt;0,R259&lt;F259-0.02),0,IF(AND(N266&gt;=L$7,I$2&gt;0),0,IF(OR(AND(N266&gt;=C$1,N266&lt;D$1),N266&gt;=E$1),0,1)))</f>
        <v>1</v>
      </c>
      <c r="N266" s="193">
        <f t="shared" si="120"/>
        <v>44173</v>
      </c>
      <c r="O266" s="11">
        <f t="shared" ca="1" si="108"/>
        <v>0.23420715315520818</v>
      </c>
      <c r="P266" s="11" t="str">
        <f t="shared" si="109"/>
        <v/>
      </c>
      <c r="Q266" s="11">
        <f t="shared" ca="1" si="121"/>
        <v>0.1</v>
      </c>
      <c r="R266" s="32">
        <f t="shared" ca="1" si="122"/>
        <v>0.60303285737984058</v>
      </c>
      <c r="S266" s="32">
        <v>4.978035920998777E-4</v>
      </c>
      <c r="T266" s="32">
        <f t="shared" ca="1" si="110"/>
        <v>1.9647867298984441E-2</v>
      </c>
      <c r="U266" s="32">
        <f t="shared" si="111"/>
        <v>0.14084507042253522</v>
      </c>
      <c r="V266" s="32">
        <f t="shared" ca="1" si="123"/>
        <v>0</v>
      </c>
      <c r="W266" s="8">
        <f t="shared" ca="1" si="112"/>
        <v>9428595.9572014678</v>
      </c>
      <c r="X266" s="8">
        <f t="shared" ca="1" si="126"/>
        <v>1618623239.8788798</v>
      </c>
      <c r="Y266" s="22">
        <f t="shared" ca="1" si="113"/>
        <v>0.76579284684479187</v>
      </c>
      <c r="Z266" s="8">
        <f t="shared" ca="1" si="124"/>
        <v>147359004.7423833</v>
      </c>
      <c r="AA266" s="12">
        <f t="shared" ca="1" si="125"/>
        <v>1.1347541797997878</v>
      </c>
      <c r="AB266" s="158">
        <f t="shared" si="127"/>
        <v>762000</v>
      </c>
      <c r="AC266" s="160">
        <f t="shared" si="128"/>
        <v>2.2140000000000319E-2</v>
      </c>
      <c r="AD266" s="162">
        <f t="shared" ca="1" si="129"/>
        <v>1.2396345089871224</v>
      </c>
      <c r="AE266" s="162">
        <f t="shared" ca="1" si="130"/>
        <v>0.97621256726984451</v>
      </c>
      <c r="AF266" s="85">
        <v>5.9460134767078685E-4</v>
      </c>
      <c r="AG266" s="85">
        <v>1.0536407701071723E-2</v>
      </c>
      <c r="AH266" s="85">
        <v>6.276378929692708E-4</v>
      </c>
    </row>
    <row r="267" spans="1:34">
      <c r="A267" s="7">
        <f t="shared" si="114"/>
        <v>44174</v>
      </c>
      <c r="B267" s="8">
        <f t="shared" ca="1" si="115"/>
        <v>248849142.79302543</v>
      </c>
      <c r="C267" s="144">
        <f t="shared" si="106"/>
        <v>0</v>
      </c>
      <c r="D267" s="136"/>
      <c r="E267" s="136"/>
      <c r="F267" s="78">
        <f ca="1">IF(AD266&gt;1,S$2,T$2)</f>
        <v>0.22</v>
      </c>
      <c r="G267" s="29">
        <f t="shared" ca="1" si="107"/>
        <v>20874038.584732763</v>
      </c>
      <c r="H267" s="8">
        <f t="shared" ca="1" si="116"/>
        <v>148205673.95160261</v>
      </c>
      <c r="I267" s="8">
        <f t="shared" ca="1" si="117"/>
        <v>1766828913.830482</v>
      </c>
      <c r="J267" s="8">
        <f t="shared" ca="1" si="118"/>
        <v>1447220.4459747607</v>
      </c>
      <c r="K267" s="12">
        <f t="shared" ca="1" si="119"/>
        <v>0.97353618214731363</v>
      </c>
      <c r="L267" s="48"/>
      <c r="M267" s="38">
        <f ca="1">IF(AND(I$2&gt;0,R260&lt;F260-0.04),0,IF(AND(N267&gt;=L$8,I$2&gt;0),0,IF(OR(AND(N267&gt;=C$1,N267&lt;D$1),N267&gt;=E$1),0,1)))</f>
        <v>1</v>
      </c>
      <c r="N267" s="193">
        <f t="shared" si="120"/>
        <v>44174</v>
      </c>
      <c r="O267" s="11">
        <f t="shared" ca="1" si="108"/>
        <v>0.23557718851073092</v>
      </c>
      <c r="P267" s="11" t="str">
        <f t="shared" si="109"/>
        <v/>
      </c>
      <c r="Q267" s="11">
        <f t="shared" ca="1" si="121"/>
        <v>0.1</v>
      </c>
      <c r="R267" s="32">
        <f t="shared" ca="1" si="122"/>
        <v>0.60488203552876552</v>
      </c>
      <c r="S267" s="32">
        <v>4.9779303028733444E-4</v>
      </c>
      <c r="T267" s="32">
        <f t="shared" ca="1" si="110"/>
        <v>1.9760756526880349E-2</v>
      </c>
      <c r="U267" s="32">
        <f t="shared" si="111"/>
        <v>0.14084507042253522</v>
      </c>
      <c r="V267" s="32">
        <f t="shared" ca="1" si="123"/>
        <v>0</v>
      </c>
      <c r="W267" s="8">
        <f t="shared" ca="1" si="112"/>
        <v>9075184.3490191046</v>
      </c>
      <c r="X267" s="8">
        <f t="shared" ca="1" si="126"/>
        <v>1627698424.2278988</v>
      </c>
      <c r="Y267" s="22">
        <f t="shared" ca="1" si="113"/>
        <v>0.76442281148926905</v>
      </c>
      <c r="Z267" s="8">
        <f t="shared" ca="1" si="124"/>
        <v>148205673.95160261</v>
      </c>
      <c r="AA267" s="12">
        <f t="shared" ca="1" si="125"/>
        <v>1.1347541797997878</v>
      </c>
      <c r="AB267" s="158">
        <f t="shared" si="127"/>
        <v>763000</v>
      </c>
      <c r="AC267" s="160">
        <f t="shared" si="128"/>
        <v>2.211000000000032E-2</v>
      </c>
      <c r="AD267" s="162">
        <f t="shared" ca="1" si="129"/>
        <v>0.97487437470857907</v>
      </c>
      <c r="AE267" s="162">
        <f t="shared" ca="1" si="130"/>
        <v>0.97353618214731363</v>
      </c>
      <c r="AF267" s="85">
        <v>5.9459942487254352E-4</v>
      </c>
      <c r="AG267" s="85">
        <v>1.0528982759462457E-2</v>
      </c>
      <c r="AH267" s="85">
        <v>6.2761062217431545E-4</v>
      </c>
    </row>
    <row r="268" spans="1:34">
      <c r="A268" s="7">
        <f t="shared" si="114"/>
        <v>44175</v>
      </c>
      <c r="B268" s="8">
        <f t="shared" ca="1" si="115"/>
        <v>250300687.92372376</v>
      </c>
      <c r="C268" s="144">
        <f t="shared" si="106"/>
        <v>0</v>
      </c>
      <c r="D268" s="136"/>
      <c r="E268" s="136"/>
      <c r="F268" s="78">
        <f ca="1">IF(AD267&gt;1,0,IF(AE267&gt;=1,U$2,T$2))</f>
        <v>0.65</v>
      </c>
      <c r="G268" s="29">
        <f t="shared" ca="1" si="107"/>
        <v>21047388.736695994</v>
      </c>
      <c r="H268" s="8">
        <f t="shared" ca="1" si="116"/>
        <v>149436460.03054154</v>
      </c>
      <c r="I268" s="8">
        <f t="shared" ca="1" si="117"/>
        <v>1777134884.25844</v>
      </c>
      <c r="J268" s="8">
        <f t="shared" ca="1" si="118"/>
        <v>1451545.1306983177</v>
      </c>
      <c r="K268" s="12">
        <f t="shared" ca="1" si="119"/>
        <v>0.97179448529689527</v>
      </c>
      <c r="L268" s="48"/>
      <c r="M268" s="38">
        <f ca="1">IF(AND(I$2&gt;0,R261&lt;F261-0.06),0,IF(AND(N268&gt;=L$9,I$2&gt;0),0,IF(OR(AND(N268&gt;=C$1,N268&lt;D$1),N268&gt;=E$1),0,1)))</f>
        <v>1</v>
      </c>
      <c r="N268" s="193">
        <f t="shared" si="120"/>
        <v>44175</v>
      </c>
      <c r="O268" s="11">
        <f t="shared" ca="1" si="108"/>
        <v>0.23695131790112534</v>
      </c>
      <c r="P268" s="11" t="str">
        <f t="shared" si="109"/>
        <v/>
      </c>
      <c r="Q268" s="11">
        <f t="shared" ca="1" si="121"/>
        <v>0.1</v>
      </c>
      <c r="R268" s="32">
        <f t="shared" ca="1" si="122"/>
        <v>0.60828055406577786</v>
      </c>
      <c r="S268" s="32">
        <v>4.9778247008699288E-4</v>
      </c>
      <c r="T268" s="32">
        <f t="shared" ca="1" si="110"/>
        <v>1.992486133740554E-2</v>
      </c>
      <c r="U268" s="32">
        <f t="shared" si="111"/>
        <v>0.14084507042253522</v>
      </c>
      <c r="V268" s="32">
        <f t="shared" ca="1" si="123"/>
        <v>0</v>
      </c>
      <c r="W268" s="8">
        <f t="shared" ca="1" si="112"/>
        <v>9080448.9248959143</v>
      </c>
      <c r="X268" s="8">
        <f t="shared" ca="1" si="126"/>
        <v>1636778873.1527948</v>
      </c>
      <c r="Y268" s="22">
        <f t="shared" ca="1" si="113"/>
        <v>0.76304868209887466</v>
      </c>
      <c r="Z268" s="8">
        <f t="shared" ca="1" si="124"/>
        <v>149436460.03054154</v>
      </c>
      <c r="AA268" s="12">
        <f t="shared" ca="1" si="125"/>
        <v>1.1347541797997878</v>
      </c>
      <c r="AB268" s="158">
        <f t="shared" si="127"/>
        <v>764000</v>
      </c>
      <c r="AC268" s="160">
        <f t="shared" si="128"/>
        <v>2.2080000000000322E-2</v>
      </c>
      <c r="AD268" s="162">
        <f t="shared" ca="1" si="129"/>
        <v>0.97266533372210451</v>
      </c>
      <c r="AE268" s="162">
        <f t="shared" ca="1" si="130"/>
        <v>0.97179448529689527</v>
      </c>
      <c r="AF268" s="85">
        <v>5.9459459815405194E-4</v>
      </c>
      <c r="AG268" s="85">
        <v>1.0521583429525283E-2</v>
      </c>
      <c r="AH268" s="85">
        <v>6.2758335763633637E-4</v>
      </c>
    </row>
    <row r="269" spans="1:34">
      <c r="A269" s="7">
        <f t="shared" si="114"/>
        <v>44176</v>
      </c>
      <c r="B269" s="8">
        <f t="shared" ca="1" si="115"/>
        <v>251761669.08831099</v>
      </c>
      <c r="C269" s="144">
        <f t="shared" si="106"/>
        <v>0</v>
      </c>
      <c r="D269" s="136"/>
      <c r="E269" s="136"/>
      <c r="F269" s="78">
        <f ca="1">IF(AD268&gt;1,S$2,T$2)</f>
        <v>0.65</v>
      </c>
      <c r="G269" s="29">
        <f t="shared" ca="1" si="107"/>
        <v>21229433.432988018</v>
      </c>
      <c r="H269" s="8">
        <f t="shared" ca="1" si="116"/>
        <v>150728977.37421492</v>
      </c>
      <c r="I269" s="8">
        <f t="shared" ca="1" si="117"/>
        <v>1787507850.5270092</v>
      </c>
      <c r="J269" s="8">
        <f t="shared" ca="1" si="118"/>
        <v>1460981.1645872253</v>
      </c>
      <c r="K269" s="12">
        <f t="shared" ca="1" si="119"/>
        <v>0.97004758378689437</v>
      </c>
      <c r="L269" s="48"/>
      <c r="M269" s="39">
        <f ca="1">IF(AND(I$2&gt;0,R262&lt;F262-0.1),0,IF(AND(N269&gt;=L$10,I$2&gt;0),0,IF(OR(AND(N269&gt;=C$1,N269&lt;D$1),N269&gt;=E$1),0,1)))</f>
        <v>1</v>
      </c>
      <c r="N269" s="193">
        <f t="shared" si="120"/>
        <v>44176</v>
      </c>
      <c r="O269" s="11">
        <f t="shared" ca="1" si="108"/>
        <v>0.23833438007026789</v>
      </c>
      <c r="P269" s="11" t="str">
        <f t="shared" si="109"/>
        <v/>
      </c>
      <c r="Q269" s="11">
        <f t="shared" ca="1" si="121"/>
        <v>0.1</v>
      </c>
      <c r="R269" s="32">
        <f t="shared" ca="1" si="122"/>
        <v>0.61190719895084</v>
      </c>
      <c r="S269" s="32">
        <v>4.9777191149849771E-4</v>
      </c>
      <c r="T269" s="32">
        <f t="shared" ca="1" si="110"/>
        <v>2.0097196983228656E-2</v>
      </c>
      <c r="U269" s="32">
        <f t="shared" si="111"/>
        <v>0.14084507042253522</v>
      </c>
      <c r="V269" s="32">
        <f t="shared" ca="1" si="123"/>
        <v>0</v>
      </c>
      <c r="W269" s="8">
        <f t="shared" ca="1" si="112"/>
        <v>9091259.2353726588</v>
      </c>
      <c r="X269" s="8">
        <f t="shared" ca="1" si="126"/>
        <v>1645870132.3881674</v>
      </c>
      <c r="Y269" s="22">
        <f t="shared" ca="1" si="113"/>
        <v>0.76166561992973214</v>
      </c>
      <c r="Z269" s="8">
        <f t="shared" ca="1" si="124"/>
        <v>150728977.37421492</v>
      </c>
      <c r="AA269" s="12">
        <f t="shared" ca="1" si="125"/>
        <v>1.1347541797997878</v>
      </c>
      <c r="AB269" s="158">
        <f t="shared" si="127"/>
        <v>765000</v>
      </c>
      <c r="AC269" s="160">
        <f t="shared" si="128"/>
        <v>2.2050000000000323E-2</v>
      </c>
      <c r="AD269" s="162">
        <f t="shared" ca="1" si="129"/>
        <v>0.97092103454189482</v>
      </c>
      <c r="AE269" s="162">
        <f t="shared" ca="1" si="130"/>
        <v>0.97004758378689437</v>
      </c>
      <c r="AF269" s="85">
        <v>5.9458690759601129E-4</v>
      </c>
      <c r="AG269" s="85">
        <v>1.0514209569923697E-2</v>
      </c>
      <c r="AH269" s="85">
        <v>6.2755609933476907E-4</v>
      </c>
    </row>
    <row r="270" spans="1:34">
      <c r="A270" s="7">
        <f t="shared" si="114"/>
        <v>44177</v>
      </c>
      <c r="B270" s="8">
        <f t="shared" ca="1" si="115"/>
        <v>253232637.70308489</v>
      </c>
      <c r="C270" s="144">
        <f t="shared" si="106"/>
        <v>0</v>
      </c>
      <c r="D270" s="136"/>
      <c r="E270" s="136"/>
      <c r="F270" s="78">
        <f ca="1">IF(AD269&gt;1,0,IF(AE269&gt;=1,U$2,T$2))</f>
        <v>0.65</v>
      </c>
      <c r="G270" s="29">
        <f t="shared" ca="1" si="107"/>
        <v>21419943.000526343</v>
      </c>
      <c r="H270" s="8">
        <f t="shared" ca="1" si="116"/>
        <v>152081595.30373701</v>
      </c>
      <c r="I270" s="8">
        <f t="shared" ca="1" si="117"/>
        <v>1797951727.6919041</v>
      </c>
      <c r="J270" s="8">
        <f t="shared" ca="1" si="118"/>
        <v>1470968.6147739103</v>
      </c>
      <c r="K270" s="12">
        <f t="shared" ca="1" si="119"/>
        <v>0.96828932622498709</v>
      </c>
      <c r="L270" s="48"/>
      <c r="M270" s="47">
        <f ca="1">IF(AND(I$2&gt;0,R263&lt;F263-0.12),0,IF(AND(N270&gt;=L$4,I$2&gt;0),0,IF(OR(AND(N270&gt;=C$1,N270&lt;D$1),N270&gt;=E$1),0,1)))</f>
        <v>1</v>
      </c>
      <c r="N270" s="193">
        <f t="shared" si="120"/>
        <v>44177</v>
      </c>
      <c r="O270" s="11">
        <f t="shared" ca="1" si="108"/>
        <v>0.23972689702558722</v>
      </c>
      <c r="P270" s="11" t="str">
        <f t="shared" si="109"/>
        <v/>
      </c>
      <c r="Q270" s="11">
        <f t="shared" ca="1" si="121"/>
        <v>0.1</v>
      </c>
      <c r="R270" s="32">
        <f t="shared" ca="1" si="122"/>
        <v>0.61575345283498306</v>
      </c>
      <c r="S270" s="32">
        <v>4.9776135452149397E-4</v>
      </c>
      <c r="T270" s="32">
        <f t="shared" ca="1" si="110"/>
        <v>2.0277546040498268E-2</v>
      </c>
      <c r="U270" s="32">
        <f t="shared" si="111"/>
        <v>0.14084507042253522</v>
      </c>
      <c r="V270" s="32">
        <f t="shared" ca="1" si="123"/>
        <v>0</v>
      </c>
      <c r="W270" s="8">
        <f t="shared" ca="1" si="112"/>
        <v>9107139.2324606366</v>
      </c>
      <c r="X270" s="8">
        <f t="shared" ca="1" si="126"/>
        <v>1654977271.6206281</v>
      </c>
      <c r="Y270" s="22">
        <f t="shared" ca="1" si="113"/>
        <v>0.76027310297441275</v>
      </c>
      <c r="Z270" s="8">
        <f t="shared" ca="1" si="124"/>
        <v>152081595.30373701</v>
      </c>
      <c r="AA270" s="12">
        <f t="shared" ca="1" si="125"/>
        <v>1.1347541797997878</v>
      </c>
      <c r="AB270" s="158">
        <f t="shared" si="127"/>
        <v>766000</v>
      </c>
      <c r="AC270" s="160">
        <f t="shared" si="128"/>
        <v>2.2020000000000324E-2</v>
      </c>
      <c r="AD270" s="162">
        <f t="shared" ca="1" si="129"/>
        <v>0.96916845500594073</v>
      </c>
      <c r="AE270" s="162">
        <f t="shared" ca="1" si="130"/>
        <v>0.96828932622498709</v>
      </c>
      <c r="AF270" s="85">
        <v>5.9457640061957851E-4</v>
      </c>
      <c r="AG270" s="85">
        <v>1.0506861040445238E-2</v>
      </c>
      <c r="AH270" s="85">
        <v>6.2752884725136122E-4</v>
      </c>
    </row>
    <row r="271" spans="1:34">
      <c r="A271" s="7">
        <f t="shared" si="114"/>
        <v>44178</v>
      </c>
      <c r="B271" s="8">
        <f t="shared" ca="1" si="115"/>
        <v>254714116.4299247</v>
      </c>
      <c r="C271" s="144">
        <f t="shared" si="106"/>
        <v>0</v>
      </c>
      <c r="D271" s="136"/>
      <c r="E271" s="136"/>
      <c r="F271" s="78">
        <f ca="1">IF(AD270&gt;1,0,IF(AE270&gt;=1,U$2,T$2))</f>
        <v>0.65</v>
      </c>
      <c r="G271" s="29">
        <f t="shared" ca="1" si="107"/>
        <v>21618726.060822394</v>
      </c>
      <c r="H271" s="8">
        <f t="shared" ca="1" si="116"/>
        <v>153492955.03183898</v>
      </c>
      <c r="I271" s="8">
        <f t="shared" ca="1" si="117"/>
        <v>1808470226.6524668</v>
      </c>
      <c r="J271" s="8">
        <f t="shared" ca="1" si="118"/>
        <v>1481478.7268398055</v>
      </c>
      <c r="K271" s="12">
        <f t="shared" ca="1" si="119"/>
        <v>0.96651904899421548</v>
      </c>
      <c r="L271" s="48"/>
      <c r="M271" s="46">
        <f ca="1">IF(AND(I$2&gt;0,R264&lt;F264-0.12),0,IF(AND(N271&gt;=L$5,I$2&gt;0),0,IF(OR(AND(N271&gt;=C$1,N271&lt;D$1),N271&gt;=E$1),0,1)))</f>
        <v>1</v>
      </c>
      <c r="N271" s="193">
        <f t="shared" si="120"/>
        <v>44178</v>
      </c>
      <c r="O271" s="11">
        <f t="shared" ca="1" si="108"/>
        <v>0.24112936355366224</v>
      </c>
      <c r="P271" s="11" t="str">
        <f t="shared" si="109"/>
        <v/>
      </c>
      <c r="Q271" s="11">
        <f t="shared" ca="1" si="121"/>
        <v>0.1</v>
      </c>
      <c r="R271" s="32">
        <f t="shared" ca="1" si="122"/>
        <v>0.61981197663297449</v>
      </c>
      <c r="S271" s="32">
        <v>4.9775079915562691E-4</v>
      </c>
      <c r="T271" s="32">
        <f t="shared" ca="1" si="110"/>
        <v>2.0465727337578531E-2</v>
      </c>
      <c r="U271" s="32">
        <f t="shared" si="111"/>
        <v>0.14084507042253522</v>
      </c>
      <c r="V271" s="32">
        <f t="shared" ca="1" si="123"/>
        <v>0</v>
      </c>
      <c r="W271" s="8">
        <f t="shared" ca="1" si="112"/>
        <v>9128640.4138433039</v>
      </c>
      <c r="X271" s="8">
        <f t="shared" ca="1" si="126"/>
        <v>1664105912.0344715</v>
      </c>
      <c r="Y271" s="22">
        <f t="shared" ca="1" si="113"/>
        <v>0.75887063644633779</v>
      </c>
      <c r="Z271" s="8">
        <f t="shared" ca="1" si="124"/>
        <v>153492955.03183898</v>
      </c>
      <c r="AA271" s="12">
        <f t="shared" ca="1" si="125"/>
        <v>1.1347541797997878</v>
      </c>
      <c r="AB271" s="158">
        <f t="shared" si="127"/>
        <v>767000</v>
      </c>
      <c r="AC271" s="160">
        <f t="shared" si="128"/>
        <v>2.1990000000000325E-2</v>
      </c>
      <c r="AD271" s="162">
        <f t="shared" ca="1" si="129"/>
        <v>0.96740418760960134</v>
      </c>
      <c r="AE271" s="162">
        <f t="shared" ca="1" si="130"/>
        <v>0.96651904899421548</v>
      </c>
      <c r="AF271" s="85">
        <v>5.9456311685851255E-4</v>
      </c>
      <c r="AG271" s="85">
        <v>1.0499537701987369E-2</v>
      </c>
      <c r="AH271" s="85">
        <v>6.2750160136988275E-4</v>
      </c>
    </row>
    <row r="272" spans="1:34">
      <c r="A272" s="7">
        <f t="shared" si="114"/>
        <v>44179</v>
      </c>
      <c r="B272" s="8">
        <f t="shared" ca="1" si="115"/>
        <v>256206610.04083702</v>
      </c>
      <c r="C272" s="144">
        <f t="shared" si="106"/>
        <v>0</v>
      </c>
      <c r="D272" s="136"/>
      <c r="E272" s="136"/>
      <c r="F272" s="78">
        <f ca="1">IF(AD271&gt;1,S$2,T$2)</f>
        <v>0.65</v>
      </c>
      <c r="G272" s="29">
        <f t="shared" ca="1" si="107"/>
        <v>21825495.669784956</v>
      </c>
      <c r="H272" s="8">
        <f t="shared" ca="1" si="116"/>
        <v>154961019.25547317</v>
      </c>
      <c r="I272" s="8">
        <f t="shared" ca="1" si="117"/>
        <v>1819066931.2899442</v>
      </c>
      <c r="J272" s="8">
        <f t="shared" ca="1" si="118"/>
        <v>1492493.610912323</v>
      </c>
      <c r="K272" s="12">
        <f t="shared" ca="1" si="119"/>
        <v>1.4827586053234296</v>
      </c>
      <c r="L272" s="48"/>
      <c r="M272" s="38">
        <f ca="1">IF(AND(I$2&gt;0,R265&lt;F265),0,IF(AND(N272&gt;=L$6,I$2&gt;0),0,IF(OR(AND(N272&gt;=C$1,N272&lt;D$1),N272&gt;=E$1),0,1)))</f>
        <v>0</v>
      </c>
      <c r="N272" s="193">
        <f t="shared" si="120"/>
        <v>44179</v>
      </c>
      <c r="O272" s="11">
        <f t="shared" ca="1" si="108"/>
        <v>0.2425422575053259</v>
      </c>
      <c r="P272" s="11" t="str">
        <f t="shared" si="109"/>
        <v/>
      </c>
      <c r="Q272" s="11">
        <f t="shared" ca="1" si="121"/>
        <v>0.6</v>
      </c>
      <c r="R272" s="32">
        <f t="shared" ca="1" si="122"/>
        <v>0.6240727668079229</v>
      </c>
      <c r="S272" s="32">
        <v>4.9774024540054178E-4</v>
      </c>
      <c r="T272" s="32">
        <f t="shared" ca="1" si="110"/>
        <v>2.066146923406309E-2</v>
      </c>
      <c r="U272" s="32">
        <f t="shared" si="111"/>
        <v>0.14084507042253522</v>
      </c>
      <c r="V272" s="32">
        <f t="shared" ca="1" si="123"/>
        <v>0.6</v>
      </c>
      <c r="W272" s="8">
        <f t="shared" ca="1" si="112"/>
        <v>15766082.972670052</v>
      </c>
      <c r="X272" s="8">
        <f t="shared" ca="1" si="126"/>
        <v>1679871995.0071416</v>
      </c>
      <c r="Y272" s="22">
        <f t="shared" ca="1" si="113"/>
        <v>0.75745774249467412</v>
      </c>
      <c r="Z272" s="8">
        <f t="shared" ca="1" si="124"/>
        <v>154961019.25547317</v>
      </c>
      <c r="AA272" s="12">
        <f t="shared" ca="1" si="125"/>
        <v>1.1347541797997878</v>
      </c>
      <c r="AB272" s="158">
        <f t="shared" si="127"/>
        <v>768000</v>
      </c>
      <c r="AC272" s="160">
        <f t="shared" si="128"/>
        <v>2.1960000000000326E-2</v>
      </c>
      <c r="AD272" s="162">
        <f t="shared" ca="1" si="129"/>
        <v>1.2246388271588224</v>
      </c>
      <c r="AE272" s="162">
        <f t="shared" ca="1" si="130"/>
        <v>0.96651904899421548</v>
      </c>
      <c r="AF272" s="85">
        <v>5.9454710326191818E-4</v>
      </c>
      <c r="AG272" s="85">
        <v>1.0492239416543828E-2</v>
      </c>
      <c r="AH272" s="85">
        <v>6.2747436167587332E-4</v>
      </c>
    </row>
    <row r="273" spans="1:34">
      <c r="A273" s="7">
        <f t="shared" si="114"/>
        <v>44180</v>
      </c>
      <c r="B273" s="8">
        <f t="shared" ca="1" si="115"/>
        <v>258518177.29225293</v>
      </c>
      <c r="C273" s="144">
        <f t="shared" si="106"/>
        <v>0</v>
      </c>
      <c r="D273" s="136"/>
      <c r="E273" s="136"/>
      <c r="F273" s="78">
        <f ca="1">IF(AD272&gt;1,0,IF(AE272&gt;=1,U$2,T$2))</f>
        <v>0</v>
      </c>
      <c r="G273" s="29">
        <f t="shared" ca="1" si="107"/>
        <v>21916487.854627628</v>
      </c>
      <c r="H273" s="8">
        <f t="shared" ca="1" si="116"/>
        <v>155607063.76785615</v>
      </c>
      <c r="I273" s="8">
        <f t="shared" ca="1" si="117"/>
        <v>1835479058.7749972</v>
      </c>
      <c r="J273" s="8">
        <f t="shared" ca="1" si="118"/>
        <v>2311567.2514159209</v>
      </c>
      <c r="K273" s="12">
        <f t="shared" ca="1" si="119"/>
        <v>0.96293994100945701</v>
      </c>
      <c r="L273" s="48"/>
      <c r="M273" s="38">
        <f ca="1">IF(AND(I$2&gt;0,R266&lt;F266-0.02),0,IF(AND(N273&gt;=L$7,I$2&gt;0),0,IF(OR(AND(N273&gt;=C$1,N273&lt;D$1),N273&gt;=E$1),0,1)))</f>
        <v>1</v>
      </c>
      <c r="N273" s="193">
        <f t="shared" si="120"/>
        <v>44180</v>
      </c>
      <c r="O273" s="11">
        <f t="shared" ca="1" si="108"/>
        <v>0.24473054116999962</v>
      </c>
      <c r="P273" s="11" t="str">
        <f t="shared" si="109"/>
        <v/>
      </c>
      <c r="Q273" s="11">
        <f t="shared" ca="1" si="121"/>
        <v>0.1</v>
      </c>
      <c r="R273" s="32">
        <f t="shared" ca="1" si="122"/>
        <v>0.62500465364368141</v>
      </c>
      <c r="S273" s="32">
        <v>4.9772969325588448E-4</v>
      </c>
      <c r="T273" s="32">
        <f t="shared" ca="1" si="110"/>
        <v>2.0747608502380822E-2</v>
      </c>
      <c r="U273" s="32">
        <f t="shared" si="111"/>
        <v>0.14084507042253522</v>
      </c>
      <c r="V273" s="32">
        <f t="shared" ca="1" si="123"/>
        <v>0</v>
      </c>
      <c r="W273" s="8">
        <f t="shared" ca="1" si="112"/>
        <v>10336259.979102509</v>
      </c>
      <c r="X273" s="8">
        <f t="shared" ca="1" si="126"/>
        <v>1690208254.9862442</v>
      </c>
      <c r="Y273" s="22">
        <f t="shared" ca="1" si="113"/>
        <v>0.75526945883000041</v>
      </c>
      <c r="Z273" s="8">
        <f t="shared" ca="1" si="124"/>
        <v>155607063.76785615</v>
      </c>
      <c r="AA273" s="12">
        <f t="shared" ca="1" si="125"/>
        <v>1.1347541797997878</v>
      </c>
      <c r="AB273" s="158">
        <f t="shared" si="127"/>
        <v>769000</v>
      </c>
      <c r="AC273" s="160">
        <f t="shared" si="128"/>
        <v>2.1930000000000328E-2</v>
      </c>
      <c r="AD273" s="162">
        <f t="shared" ca="1" si="129"/>
        <v>1.2228492731664433</v>
      </c>
      <c r="AE273" s="162">
        <f t="shared" ca="1" si="130"/>
        <v>0.96293994100945701</v>
      </c>
      <c r="AF273" s="85">
        <v>5.9452911176613584E-4</v>
      </c>
      <c r="AG273" s="85">
        <v>1.0484966047191414E-2</v>
      </c>
      <c r="AH273" s="85">
        <v>6.2744712815642042E-4</v>
      </c>
    </row>
    <row r="274" spans="1:34">
      <c r="A274" s="7">
        <f t="shared" si="114"/>
        <v>44181</v>
      </c>
      <c r="B274" s="8">
        <f t="shared" ca="1" si="115"/>
        <v>260025624.54381505</v>
      </c>
      <c r="C274" s="144">
        <f t="shared" si="106"/>
        <v>0</v>
      </c>
      <c r="D274" s="136"/>
      <c r="E274" s="136"/>
      <c r="F274" s="78">
        <f ca="1">IF(AD273&gt;1,S$2,T$2)</f>
        <v>0.22</v>
      </c>
      <c r="G274" s="29">
        <f t="shared" ca="1" si="107"/>
        <v>21968123.841527417</v>
      </c>
      <c r="H274" s="8">
        <f t="shared" ca="1" si="116"/>
        <v>155973679.27484465</v>
      </c>
      <c r="I274" s="8">
        <f t="shared" ca="1" si="117"/>
        <v>1846181934.2610881</v>
      </c>
      <c r="J274" s="8">
        <f t="shared" ca="1" si="118"/>
        <v>1507447.251562115</v>
      </c>
      <c r="K274" s="12">
        <f t="shared" ca="1" si="119"/>
        <v>0.96015802246172011</v>
      </c>
      <c r="L274" s="48"/>
      <c r="M274" s="38">
        <f ca="1">IF(AND(I$2&gt;0,R267&lt;F267-0.04),0,IF(AND(N274&gt;=L$8,I$2&gt;0),0,IF(OR(AND(N274&gt;=C$1,N274&lt;D$1),N274&gt;=E$1),0,1)))</f>
        <v>1</v>
      </c>
      <c r="N274" s="193">
        <f t="shared" si="120"/>
        <v>44181</v>
      </c>
      <c r="O274" s="11">
        <f t="shared" ca="1" si="108"/>
        <v>0.24615759123481176</v>
      </c>
      <c r="P274" s="11" t="str">
        <f t="shared" si="109"/>
        <v/>
      </c>
      <c r="Q274" s="11">
        <f t="shared" ca="1" si="121"/>
        <v>0.1</v>
      </c>
      <c r="R274" s="32">
        <f t="shared" ca="1" si="122"/>
        <v>0.62480767809020477</v>
      </c>
      <c r="S274" s="32">
        <v>4.9771914272130047E-4</v>
      </c>
      <c r="T274" s="32">
        <f t="shared" ca="1" si="110"/>
        <v>2.0796490569979287E-2</v>
      </c>
      <c r="U274" s="32">
        <f t="shared" si="111"/>
        <v>0.14084507042253522</v>
      </c>
      <c r="V274" s="32">
        <f t="shared" ca="1" si="123"/>
        <v>0</v>
      </c>
      <c r="W274" s="8">
        <f t="shared" ca="1" si="112"/>
        <v>9983063.046893945</v>
      </c>
      <c r="X274" s="8">
        <f t="shared" ca="1" si="126"/>
        <v>1700191318.033138</v>
      </c>
      <c r="Y274" s="22">
        <f t="shared" ca="1" si="113"/>
        <v>0.75384240876518827</v>
      </c>
      <c r="Z274" s="8">
        <f t="shared" ca="1" si="124"/>
        <v>155973679.27484465</v>
      </c>
      <c r="AA274" s="12">
        <f t="shared" ca="1" si="125"/>
        <v>1.1347541797997878</v>
      </c>
      <c r="AB274" s="158">
        <f t="shared" si="127"/>
        <v>770000</v>
      </c>
      <c r="AC274" s="160">
        <f t="shared" si="128"/>
        <v>2.1900000000000329E-2</v>
      </c>
      <c r="AD274" s="162">
        <f t="shared" ca="1" si="129"/>
        <v>0.96154898173558856</v>
      </c>
      <c r="AE274" s="162">
        <f t="shared" ca="1" si="130"/>
        <v>0.96015802246172011</v>
      </c>
      <c r="AF274" s="85">
        <v>5.9450996590838302E-4</v>
      </c>
      <c r="AG274" s="85">
        <v>1.0477717458077174E-2</v>
      </c>
      <c r="AH274" s="85">
        <v>6.2741990079996559E-4</v>
      </c>
    </row>
    <row r="275" spans="1:34">
      <c r="A275" s="7">
        <f t="shared" si="114"/>
        <v>44182</v>
      </c>
      <c r="B275" s="8">
        <f t="shared" ca="1" si="115"/>
        <v>261532258.13987756</v>
      </c>
      <c r="C275" s="144">
        <f t="shared" si="106"/>
        <v>0</v>
      </c>
      <c r="D275" s="136"/>
      <c r="E275" s="136"/>
      <c r="F275" s="78">
        <f ca="1">IF(AD274&gt;1,0,IF(AE274&gt;=1,U$2,T$2))</f>
        <v>0.65</v>
      </c>
      <c r="G275" s="29">
        <f t="shared" ca="1" si="107"/>
        <v>22068692.219717536</v>
      </c>
      <c r="H275" s="8">
        <f t="shared" ca="1" si="116"/>
        <v>156687714.75999451</v>
      </c>
      <c r="I275" s="8">
        <f t="shared" ca="1" si="117"/>
        <v>1856879032.7931321</v>
      </c>
      <c r="J275" s="8">
        <f t="shared" ca="1" si="118"/>
        <v>1506633.5960625093</v>
      </c>
      <c r="K275" s="12">
        <f t="shared" ca="1" si="119"/>
        <v>0.95834384402227091</v>
      </c>
      <c r="L275" s="48"/>
      <c r="M275" s="38">
        <f ca="1">IF(AND(I$2&gt;0,R268&lt;F268-0.06),0,IF(AND(N275&gt;=L$9,I$2&gt;0),0,IF(OR(AND(N275&gt;=C$1,N275&lt;D$1),N275&gt;=E$1),0,1)))</f>
        <v>1</v>
      </c>
      <c r="N275" s="193">
        <f t="shared" si="120"/>
        <v>44182</v>
      </c>
      <c r="O275" s="11">
        <f t="shared" ca="1" si="108"/>
        <v>0.24758387103908427</v>
      </c>
      <c r="P275" s="11" t="str">
        <f t="shared" si="109"/>
        <v/>
      </c>
      <c r="Q275" s="11">
        <f t="shared" ca="1" si="121"/>
        <v>0.1</v>
      </c>
      <c r="R275" s="32">
        <f t="shared" ca="1" si="122"/>
        <v>0.62599519953985705</v>
      </c>
      <c r="S275" s="32">
        <v>4.9770859379643577E-4</v>
      </c>
      <c r="T275" s="32">
        <f t="shared" ca="1" si="110"/>
        <v>2.08916953013326E-2</v>
      </c>
      <c r="U275" s="32">
        <f t="shared" si="111"/>
        <v>0.14084507042253522</v>
      </c>
      <c r="V275" s="32">
        <f t="shared" ca="1" si="123"/>
        <v>0</v>
      </c>
      <c r="W275" s="8">
        <f t="shared" ca="1" si="112"/>
        <v>10031721.303695919</v>
      </c>
      <c r="X275" s="8">
        <f t="shared" ca="1" si="126"/>
        <v>1710223039.336834</v>
      </c>
      <c r="Y275" s="22">
        <f t="shared" ca="1" si="113"/>
        <v>0.7524161289609157</v>
      </c>
      <c r="Z275" s="8">
        <f t="shared" ca="1" si="124"/>
        <v>156687714.75999451</v>
      </c>
      <c r="AA275" s="12">
        <f t="shared" ca="1" si="125"/>
        <v>1.1347541797997878</v>
      </c>
      <c r="AB275" s="158">
        <f t="shared" si="127"/>
        <v>771000</v>
      </c>
      <c r="AC275" s="160">
        <f t="shared" si="128"/>
        <v>2.187000000000033E-2</v>
      </c>
      <c r="AD275" s="162">
        <f t="shared" ca="1" si="129"/>
        <v>0.95925093324199551</v>
      </c>
      <c r="AE275" s="162">
        <f t="shared" ca="1" si="130"/>
        <v>0.95834384402227091</v>
      </c>
      <c r="AF275" s="85">
        <v>5.9448975224936536E-4</v>
      </c>
      <c r="AG275" s="85">
        <v>1.0470493514405953E-2</v>
      </c>
      <c r="AH275" s="85">
        <v>6.2739267959613463E-4</v>
      </c>
    </row>
    <row r="276" spans="1:34">
      <c r="A276" s="7">
        <f t="shared" si="114"/>
        <v>44183</v>
      </c>
      <c r="B276" s="8">
        <f t="shared" ca="1" si="115"/>
        <v>263042929.23519102</v>
      </c>
      <c r="C276" s="144">
        <f t="shared" si="106"/>
        <v>0</v>
      </c>
      <c r="D276" s="136"/>
      <c r="E276" s="136"/>
      <c r="F276" s="78">
        <f ca="1">IF(AD275&gt;1,S$2,T$2)</f>
        <v>0.65</v>
      </c>
      <c r="G276" s="29">
        <f t="shared" ca="1" si="107"/>
        <v>22166444.821552701</v>
      </c>
      <c r="H276" s="8">
        <f t="shared" ca="1" si="116"/>
        <v>157381758.23302418</v>
      </c>
      <c r="I276" s="8">
        <f t="shared" ca="1" si="117"/>
        <v>1867604797.5698576</v>
      </c>
      <c r="J276" s="8">
        <f t="shared" ca="1" si="118"/>
        <v>1510671.0953134636</v>
      </c>
      <c r="K276" s="12">
        <f t="shared" ca="1" si="119"/>
        <v>0.95653064479868666</v>
      </c>
      <c r="L276" s="48"/>
      <c r="M276" s="39">
        <f ca="1">IF(AND(I$2&gt;0,R269&lt;F269-0.1),0,IF(AND(N276&gt;=L$10,I$2&gt;0),0,IF(OR(AND(N276&gt;=C$1,N276&lt;D$1),N276&gt;=E$1),0,1)))</f>
        <v>1</v>
      </c>
      <c r="N276" s="193">
        <f t="shared" si="120"/>
        <v>44183</v>
      </c>
      <c r="O276" s="11">
        <f t="shared" ca="1" si="108"/>
        <v>0.24901397300931435</v>
      </c>
      <c r="P276" s="11" t="str">
        <f t="shared" si="109"/>
        <v/>
      </c>
      <c r="Q276" s="11">
        <f t="shared" ca="1" si="121"/>
        <v>0.1</v>
      </c>
      <c r="R276" s="32">
        <f t="shared" ca="1" si="122"/>
        <v>0.62709216956310665</v>
      </c>
      <c r="S276" s="32">
        <v>4.9769804648093626E-4</v>
      </c>
      <c r="T276" s="32">
        <f t="shared" ca="1" si="110"/>
        <v>2.0984234431069889E-2</v>
      </c>
      <c r="U276" s="32">
        <f t="shared" si="111"/>
        <v>0.14084507042253522</v>
      </c>
      <c r="V276" s="32">
        <f t="shared" ca="1" si="123"/>
        <v>0</v>
      </c>
      <c r="W276" s="8">
        <f t="shared" ca="1" si="112"/>
        <v>10085804.246385595</v>
      </c>
      <c r="X276" s="8">
        <f t="shared" ca="1" si="126"/>
        <v>1720308843.5832195</v>
      </c>
      <c r="Y276" s="22">
        <f t="shared" ca="1" si="113"/>
        <v>0.75098602699068562</v>
      </c>
      <c r="Z276" s="8">
        <f t="shared" ca="1" si="124"/>
        <v>157381758.23302418</v>
      </c>
      <c r="AA276" s="12">
        <f t="shared" ca="1" si="125"/>
        <v>1.1347541797997878</v>
      </c>
      <c r="AB276" s="158">
        <f t="shared" si="127"/>
        <v>772000</v>
      </c>
      <c r="AC276" s="160">
        <f t="shared" si="128"/>
        <v>2.1840000000000331E-2</v>
      </c>
      <c r="AD276" s="162">
        <f t="shared" ca="1" si="129"/>
        <v>0.95743724441047884</v>
      </c>
      <c r="AE276" s="162">
        <f t="shared" ca="1" si="130"/>
        <v>0.95653064479868666</v>
      </c>
      <c r="AF276" s="85">
        <v>5.9446854647016655E-4</v>
      </c>
      <c r="AG276" s="85">
        <v>1.0463294082428293E-2</v>
      </c>
      <c r="AH276" s="85">
        <v>6.2736546453558953E-4</v>
      </c>
    </row>
    <row r="277" spans="1:34">
      <c r="A277" s="7">
        <f t="shared" si="114"/>
        <v>44184</v>
      </c>
      <c r="B277" s="8">
        <f t="shared" ca="1" si="115"/>
        <v>264557420.93219489</v>
      </c>
      <c r="C277" s="144">
        <f t="shared" si="106"/>
        <v>0</v>
      </c>
      <c r="D277" s="136"/>
      <c r="E277" s="136"/>
      <c r="F277" s="78">
        <f ca="1">IF(AD276&gt;1,0,IF(AE276&gt;=1,U$2,T$2))</f>
        <v>0.65</v>
      </c>
      <c r="G277" s="29">
        <f t="shared" ca="1" si="107"/>
        <v>22260400.709206495</v>
      </c>
      <c r="H277" s="8">
        <f t="shared" ca="1" si="116"/>
        <v>158048845.03536612</v>
      </c>
      <c r="I277" s="8">
        <f t="shared" ca="1" si="117"/>
        <v>1878357688.6185851</v>
      </c>
      <c r="J277" s="8">
        <f t="shared" ca="1" si="118"/>
        <v>1514491.6970038796</v>
      </c>
      <c r="K277" s="12">
        <f t="shared" ca="1" si="119"/>
        <v>0.95471258653669633</v>
      </c>
      <c r="L277" s="48"/>
      <c r="M277" s="47">
        <f ca="1">IF(AND(I$2&gt;0,R270&lt;F270-0.12),0,IF(AND(N277&gt;=L$4,I$2&gt;0),0,IF(OR(AND(N277&gt;=C$1,N277&lt;D$1),N277&gt;=E$1),0,1)))</f>
        <v>1</v>
      </c>
      <c r="N277" s="193">
        <f t="shared" si="120"/>
        <v>44184</v>
      </c>
      <c r="O277" s="11">
        <f t="shared" ca="1" si="108"/>
        <v>0.25044769181581134</v>
      </c>
      <c r="P277" s="11" t="str">
        <f t="shared" si="109"/>
        <v/>
      </c>
      <c r="Q277" s="11">
        <f t="shared" ca="1" si="121"/>
        <v>0.1</v>
      </c>
      <c r="R277" s="32">
        <f t="shared" ca="1" si="122"/>
        <v>0.6280715905146198</v>
      </c>
      <c r="S277" s="32">
        <v>4.9768750077444819E-4</v>
      </c>
      <c r="T277" s="32">
        <f t="shared" ca="1" si="110"/>
        <v>2.1073179338048816E-2</v>
      </c>
      <c r="U277" s="32">
        <f t="shared" si="111"/>
        <v>0.14084507042253522</v>
      </c>
      <c r="V277" s="32">
        <f t="shared" ca="1" si="123"/>
        <v>0</v>
      </c>
      <c r="W277" s="8">
        <f t="shared" ca="1" si="112"/>
        <v>10144127.278157055</v>
      </c>
      <c r="X277" s="8">
        <f t="shared" ca="1" si="126"/>
        <v>1730452970.8613765</v>
      </c>
      <c r="Y277" s="22">
        <f t="shared" ca="1" si="113"/>
        <v>0.74955230818418861</v>
      </c>
      <c r="Z277" s="8">
        <f t="shared" ca="1" si="124"/>
        <v>158048845.03536612</v>
      </c>
      <c r="AA277" s="12">
        <f t="shared" ca="1" si="125"/>
        <v>1.1347541797997878</v>
      </c>
      <c r="AB277" s="158">
        <f t="shared" si="127"/>
        <v>773000</v>
      </c>
      <c r="AC277" s="160">
        <f t="shared" si="128"/>
        <v>2.1810000000000333E-2</v>
      </c>
      <c r="AD277" s="162">
        <f t="shared" ca="1" si="129"/>
        <v>0.95562161566769155</v>
      </c>
      <c r="AE277" s="162">
        <f t="shared" ca="1" si="130"/>
        <v>0.95471258653669633</v>
      </c>
      <c r="AF277" s="85">
        <v>5.9444642843033948E-4</v>
      </c>
      <c r="AG277" s="85">
        <v>1.0456119029428638E-2</v>
      </c>
      <c r="AH277" s="85">
        <v>6.273382556098992E-4</v>
      </c>
    </row>
    <row r="278" spans="1:34">
      <c r="A278" s="7">
        <f t="shared" si="114"/>
        <v>44185</v>
      </c>
      <c r="B278" s="8">
        <f t="shared" ca="1" si="115"/>
        <v>266075441.27065417</v>
      </c>
      <c r="C278" s="144">
        <f t="shared" si="106"/>
        <v>0</v>
      </c>
      <c r="D278" s="136"/>
      <c r="E278" s="136"/>
      <c r="F278" s="78">
        <f ca="1">IF(AD277&gt;1,0,IF(AE277&gt;=1,U$2,T$2))</f>
        <v>0.65</v>
      </c>
      <c r="G278" s="29">
        <f t="shared" ca="1" si="107"/>
        <v>22349670.726798579</v>
      </c>
      <c r="H278" s="8">
        <f t="shared" ca="1" si="116"/>
        <v>158682662.16026992</v>
      </c>
      <c r="I278" s="8">
        <f t="shared" ca="1" si="117"/>
        <v>1889135633.021646</v>
      </c>
      <c r="J278" s="8">
        <f t="shared" ca="1" si="118"/>
        <v>1518020.3384592747</v>
      </c>
      <c r="K278" s="12">
        <f t="shared" ca="1" si="119"/>
        <v>0.95288993026757518</v>
      </c>
      <c r="L278" s="48"/>
      <c r="M278" s="46">
        <f ca="1">IF(AND(I$2&gt;0,R271&lt;F271-0.12),0,IF(AND(N278&gt;=L$5,I$2&gt;0),0,IF(OR(AND(N278&gt;=C$1,N278&lt;D$1),N278&gt;=E$1),0,1)))</f>
        <v>1</v>
      </c>
      <c r="N278" s="193">
        <f t="shared" si="120"/>
        <v>44185</v>
      </c>
      <c r="O278" s="11">
        <f t="shared" ca="1" si="108"/>
        <v>0.25188475106955283</v>
      </c>
      <c r="P278" s="11" t="str">
        <f t="shared" si="109"/>
        <v/>
      </c>
      <c r="Q278" s="11">
        <f t="shared" ca="1" si="121"/>
        <v>0.1</v>
      </c>
      <c r="R278" s="32">
        <f t="shared" ca="1" si="122"/>
        <v>0.62890933905643476</v>
      </c>
      <c r="S278" s="32">
        <v>4.9767695667661798E-4</v>
      </c>
      <c r="T278" s="32">
        <f t="shared" ca="1" si="110"/>
        <v>2.1157688288035988E-2</v>
      </c>
      <c r="U278" s="32">
        <f t="shared" si="111"/>
        <v>0.14084507042253522</v>
      </c>
      <c r="V278" s="32">
        <f t="shared" ca="1" si="123"/>
        <v>0</v>
      </c>
      <c r="W278" s="8">
        <f t="shared" ca="1" si="112"/>
        <v>10206640.309275832</v>
      </c>
      <c r="X278" s="8">
        <f t="shared" ca="1" si="126"/>
        <v>1740659611.1706524</v>
      </c>
      <c r="Y278" s="22">
        <f t="shared" ca="1" si="113"/>
        <v>0.74811524893044723</v>
      </c>
      <c r="Z278" s="8">
        <f t="shared" ca="1" si="124"/>
        <v>158682662.16026992</v>
      </c>
      <c r="AA278" s="12">
        <f t="shared" ca="1" si="125"/>
        <v>1.1347541797997878</v>
      </c>
      <c r="AB278" s="158">
        <f t="shared" si="127"/>
        <v>774000</v>
      </c>
      <c r="AC278" s="160">
        <f t="shared" si="128"/>
        <v>2.1780000000000334E-2</v>
      </c>
      <c r="AD278" s="162">
        <f t="shared" ca="1" si="129"/>
        <v>0.95380125840213581</v>
      </c>
      <c r="AE278" s="162">
        <f t="shared" ca="1" si="130"/>
        <v>0.95288993026757518</v>
      </c>
      <c r="AF278" s="85">
        <v>5.9442346657470103E-4</v>
      </c>
      <c r="AG278" s="85">
        <v>1.0448968223713852E-2</v>
      </c>
      <c r="AH278" s="85">
        <v>6.273110528114248E-4</v>
      </c>
    </row>
    <row r="279" spans="1:34">
      <c r="A279" s="7">
        <f t="shared" si="114"/>
        <v>44186</v>
      </c>
      <c r="B279" s="8">
        <f t="shared" ca="1" si="115"/>
        <v>267596639.56925148</v>
      </c>
      <c r="C279" s="144">
        <f t="shared" si="106"/>
        <v>0</v>
      </c>
      <c r="D279" s="136"/>
      <c r="E279" s="136"/>
      <c r="F279" s="78">
        <f ca="1">IF(AD278&gt;1,S$2,T$2)</f>
        <v>0.65</v>
      </c>
      <c r="G279" s="29">
        <f t="shared" ca="1" si="107"/>
        <v>22433314.052258451</v>
      </c>
      <c r="H279" s="8">
        <f t="shared" ca="1" si="116"/>
        <v>159276529.77103499</v>
      </c>
      <c r="I279" s="8">
        <f t="shared" ca="1" si="117"/>
        <v>1899936140.9416869</v>
      </c>
      <c r="J279" s="8">
        <f t="shared" ca="1" si="118"/>
        <v>1521198.2985973121</v>
      </c>
      <c r="K279" s="12">
        <f t="shared" ca="1" si="119"/>
        <v>1.4617436356739844</v>
      </c>
      <c r="L279" s="48"/>
      <c r="M279" s="38">
        <f ca="1">IF(AND(I$2&gt;0,R272&lt;F272),0,IF(AND(N279&gt;=L$6,I$2&gt;0),0,IF(OR(AND(N279&gt;=C$1,N279&lt;D$1),N279&gt;=E$1),0,1)))</f>
        <v>0</v>
      </c>
      <c r="N279" s="193">
        <f t="shared" si="120"/>
        <v>44186</v>
      </c>
      <c r="O279" s="11">
        <f t="shared" ca="1" si="108"/>
        <v>0.2533248187922249</v>
      </c>
      <c r="P279" s="11" t="str">
        <f t="shared" si="109"/>
        <v/>
      </c>
      <c r="Q279" s="11">
        <f t="shared" ca="1" si="121"/>
        <v>0.6</v>
      </c>
      <c r="R279" s="32">
        <f t="shared" ca="1" si="122"/>
        <v>0.62958010404726295</v>
      </c>
      <c r="S279" s="32">
        <v>4.9766641418709187E-4</v>
      </c>
      <c r="T279" s="32">
        <f t="shared" ca="1" si="110"/>
        <v>2.1236870636137998E-2</v>
      </c>
      <c r="U279" s="32">
        <f t="shared" si="111"/>
        <v>0.14084507042253522</v>
      </c>
      <c r="V279" s="32">
        <f t="shared" ca="1" si="123"/>
        <v>0.6</v>
      </c>
      <c r="W279" s="8">
        <f t="shared" ca="1" si="112"/>
        <v>15789525.493409023</v>
      </c>
      <c r="X279" s="8">
        <f t="shared" ca="1" si="126"/>
        <v>1756449136.6640613</v>
      </c>
      <c r="Y279" s="22">
        <f t="shared" ca="1" si="113"/>
        <v>0.7466751812077751</v>
      </c>
      <c r="Z279" s="8">
        <f t="shared" ca="1" si="124"/>
        <v>159276529.77103499</v>
      </c>
      <c r="AA279" s="12">
        <f t="shared" ca="1" si="125"/>
        <v>1.1347541797997878</v>
      </c>
      <c r="AB279" s="158">
        <f t="shared" si="127"/>
        <v>775000</v>
      </c>
      <c r="AC279" s="160">
        <f t="shared" si="128"/>
        <v>2.1750000000000335E-2</v>
      </c>
      <c r="AD279" s="162">
        <f t="shared" ca="1" si="129"/>
        <v>1.2073167829707798</v>
      </c>
      <c r="AE279" s="162">
        <f t="shared" ca="1" si="130"/>
        <v>0.95288993026757518</v>
      </c>
      <c r="AF279" s="85">
        <v>5.9439973264916184E-4</v>
      </c>
      <c r="AG279" s="85">
        <v>1.0441841534601974E-2</v>
      </c>
      <c r="AH279" s="85">
        <v>6.2728385613322168E-4</v>
      </c>
    </row>
    <row r="280" spans="1:34">
      <c r="A280" s="7">
        <f t="shared" si="114"/>
        <v>44187</v>
      </c>
      <c r="B280" s="8">
        <f t="shared" ca="1" si="115"/>
        <v>269938907.71517754</v>
      </c>
      <c r="C280" s="144">
        <f t="shared" si="106"/>
        <v>0</v>
      </c>
      <c r="D280" s="136"/>
      <c r="E280" s="136"/>
      <c r="F280" s="78">
        <f ca="1">IF(AD279&gt;1,0,IF(AE279&gt;=1,U$2,T$2))</f>
        <v>0</v>
      </c>
      <c r="G280" s="29">
        <f t="shared" ca="1" si="107"/>
        <v>22551705.368126884</v>
      </c>
      <c r="H280" s="8">
        <f t="shared" ca="1" si="116"/>
        <v>160117108.11370087</v>
      </c>
      <c r="I280" s="8">
        <f t="shared" ca="1" si="117"/>
        <v>1916566244.7777617</v>
      </c>
      <c r="J280" s="8">
        <f t="shared" ca="1" si="118"/>
        <v>2342268.1459260392</v>
      </c>
      <c r="K280" s="12">
        <f t="shared" ca="1" si="119"/>
        <v>0.94923229984740176</v>
      </c>
      <c r="L280" s="48"/>
      <c r="M280" s="38">
        <f ca="1">IF(AND(I$2&gt;0,R273&lt;F273-0.02),0,IF(AND(N280&gt;=L$7,I$2&gt;0),0,IF(OR(AND(N280&gt;=C$1,N280&lt;D$1),N280&gt;=E$1),0,1)))</f>
        <v>1</v>
      </c>
      <c r="N280" s="193">
        <f t="shared" si="120"/>
        <v>44187</v>
      </c>
      <c r="O280" s="11">
        <f t="shared" ca="1" si="108"/>
        <v>0.25554216597036822</v>
      </c>
      <c r="P280" s="11" t="str">
        <f t="shared" si="109"/>
        <v/>
      </c>
      <c r="Q280" s="11">
        <f t="shared" ca="1" si="121"/>
        <v>0.1</v>
      </c>
      <c r="R280" s="32">
        <f t="shared" ca="1" si="122"/>
        <v>0.63121525849964366</v>
      </c>
      <c r="S280" s="32">
        <v>4.9765587330551639E-4</v>
      </c>
      <c r="T280" s="32">
        <f t="shared" ca="1" si="110"/>
        <v>2.1348947748493448E-2</v>
      </c>
      <c r="U280" s="32">
        <f t="shared" si="111"/>
        <v>0.14084507042253522</v>
      </c>
      <c r="V280" s="32">
        <f t="shared" ca="1" si="123"/>
        <v>0</v>
      </c>
      <c r="W280" s="8">
        <f t="shared" ca="1" si="112"/>
        <v>10275265.166420801</v>
      </c>
      <c r="X280" s="8">
        <f t="shared" ca="1" si="126"/>
        <v>1766724401.830482</v>
      </c>
      <c r="Y280" s="22">
        <f t="shared" ca="1" si="113"/>
        <v>0.74445783402963173</v>
      </c>
      <c r="Z280" s="8">
        <f t="shared" ca="1" si="124"/>
        <v>160117108.11370087</v>
      </c>
      <c r="AA280" s="12">
        <f t="shared" ca="1" si="125"/>
        <v>1.1347541797997878</v>
      </c>
      <c r="AB280" s="158">
        <f t="shared" si="127"/>
        <v>776000</v>
      </c>
      <c r="AC280" s="160">
        <f t="shared" si="128"/>
        <v>2.1720000000000336E-2</v>
      </c>
      <c r="AD280" s="162">
        <f t="shared" ca="1" si="129"/>
        <v>1.2054879677606931</v>
      </c>
      <c r="AE280" s="162">
        <f t="shared" ca="1" si="130"/>
        <v>0.94923229984740176</v>
      </c>
      <c r="AF280" s="85">
        <v>5.9437531966728978E-4</v>
      </c>
      <c r="AG280" s="85">
        <v>1.0434738832411273E-2</v>
      </c>
      <c r="AH280" s="85">
        <v>6.2725666556895225E-4</v>
      </c>
    </row>
    <row r="281" spans="1:34">
      <c r="A281" s="7">
        <f t="shared" si="114"/>
        <v>44188</v>
      </c>
      <c r="B281" s="8">
        <f t="shared" ca="1" si="115"/>
        <v>271467965.36889666</v>
      </c>
      <c r="C281" s="144">
        <f t="shared" si="106"/>
        <v>0</v>
      </c>
      <c r="D281" s="136"/>
      <c r="E281" s="136"/>
      <c r="F281" s="78">
        <f ca="1">IF(AD280&gt;1,S$2,T$2)</f>
        <v>0.22</v>
      </c>
      <c r="G281" s="29">
        <f t="shared" ca="1" si="107"/>
        <v>22633542.575871274</v>
      </c>
      <c r="H281" s="8">
        <f t="shared" ca="1" si="116"/>
        <v>160698152.28868604</v>
      </c>
      <c r="I281" s="8">
        <f t="shared" ca="1" si="117"/>
        <v>1927422554.1191676</v>
      </c>
      <c r="J281" s="8">
        <f t="shared" ca="1" si="118"/>
        <v>1529057.6537191486</v>
      </c>
      <c r="K281" s="12">
        <f t="shared" ca="1" si="119"/>
        <v>0.94641343347224705</v>
      </c>
      <c r="L281" s="48"/>
      <c r="M281" s="38">
        <f ca="1">IF(AND(I$2&gt;0,R274&lt;F274-0.04),0,IF(AND(N281&gt;=L$8,I$2&gt;0),0,IF(OR(AND(N281&gt;=C$1,N281&lt;D$1),N281&gt;=E$1),0,1)))</f>
        <v>1</v>
      </c>
      <c r="N281" s="193">
        <f t="shared" si="120"/>
        <v>44188</v>
      </c>
      <c r="O281" s="11">
        <f t="shared" ca="1" si="108"/>
        <v>0.25698967388255567</v>
      </c>
      <c r="P281" s="11" t="str">
        <f t="shared" si="109"/>
        <v/>
      </c>
      <c r="Q281" s="11">
        <f t="shared" ca="1" si="121"/>
        <v>0.1</v>
      </c>
      <c r="R281" s="32">
        <f t="shared" ca="1" si="122"/>
        <v>0.63181665182838553</v>
      </c>
      <c r="S281" s="32">
        <v>4.9764533403153833E-4</v>
      </c>
      <c r="T281" s="32">
        <f t="shared" ca="1" si="110"/>
        <v>2.142642030515814E-2</v>
      </c>
      <c r="U281" s="32">
        <f t="shared" si="111"/>
        <v>0.14084507042253522</v>
      </c>
      <c r="V281" s="32">
        <f t="shared" ca="1" si="123"/>
        <v>0</v>
      </c>
      <c r="W281" s="8">
        <f t="shared" ca="1" si="112"/>
        <v>10305970.427958054</v>
      </c>
      <c r="X281" s="8">
        <f t="shared" ca="1" si="126"/>
        <v>1777030372.25844</v>
      </c>
      <c r="Y281" s="22">
        <f t="shared" ca="1" si="113"/>
        <v>0.74301032611744433</v>
      </c>
      <c r="Z281" s="8">
        <f t="shared" ca="1" si="124"/>
        <v>160698152.28868604</v>
      </c>
      <c r="AA281" s="12">
        <f t="shared" ca="1" si="125"/>
        <v>1.1347541797997878</v>
      </c>
      <c r="AB281" s="158">
        <f t="shared" si="127"/>
        <v>777000</v>
      </c>
      <c r="AC281" s="160">
        <f t="shared" si="128"/>
        <v>2.1690000000000337E-2</v>
      </c>
      <c r="AD281" s="162">
        <f t="shared" ca="1" si="129"/>
        <v>0.9478228666598244</v>
      </c>
      <c r="AE281" s="162">
        <f t="shared" ca="1" si="130"/>
        <v>0.94641343347224705</v>
      </c>
      <c r="AF281" s="85">
        <v>5.9435030956441609E-4</v>
      </c>
      <c r="AG281" s="85">
        <v>1.04276599884495E-2</v>
      </c>
      <c r="AH281" s="85">
        <v>6.272294811128093E-4</v>
      </c>
    </row>
    <row r="282" spans="1:34">
      <c r="A282" s="7">
        <f t="shared" si="114"/>
        <v>44189</v>
      </c>
      <c r="B282" s="8">
        <f t="shared" ca="1" si="115"/>
        <v>272998014.56467313</v>
      </c>
      <c r="C282" s="144">
        <f t="shared" si="106"/>
        <v>0</v>
      </c>
      <c r="D282" s="136"/>
      <c r="E282" s="136"/>
      <c r="F282" s="78">
        <f ca="1">IF(AD281&gt;1,0,IF(AE281&gt;=1,U$2,T$2))</f>
        <v>0.65</v>
      </c>
      <c r="G282" s="29">
        <f t="shared" ca="1" si="107"/>
        <v>22712046.640949432</v>
      </c>
      <c r="H282" s="8">
        <f t="shared" ca="1" si="116"/>
        <v>161255531.15074095</v>
      </c>
      <c r="I282" s="8">
        <f t="shared" ca="1" si="117"/>
        <v>1938285903.4091806</v>
      </c>
      <c r="J282" s="8">
        <f t="shared" ca="1" si="118"/>
        <v>1530049.1957764728</v>
      </c>
      <c r="K282" s="12">
        <f t="shared" ca="1" si="119"/>
        <v>0.94457324740591697</v>
      </c>
      <c r="L282" s="48"/>
      <c r="M282" s="38">
        <f ca="1">IF(AND(I$2&gt;0,R275&lt;F275-0.06),0,IF(AND(N282&gt;=L$9,I$2&gt;0),0,IF(OR(AND(N282&gt;=C$1,N282&lt;D$1),N282&gt;=E$1),0,1)))</f>
        <v>1</v>
      </c>
      <c r="N282" s="193">
        <f t="shared" si="120"/>
        <v>44189</v>
      </c>
      <c r="O282" s="11">
        <f t="shared" ca="1" si="108"/>
        <v>0.25843812045455744</v>
      </c>
      <c r="P282" s="11" t="str">
        <f t="shared" si="109"/>
        <v/>
      </c>
      <c r="Q282" s="11">
        <f t="shared" ca="1" si="121"/>
        <v>0.1</v>
      </c>
      <c r="R282" s="32">
        <f t="shared" ca="1" si="122"/>
        <v>0.63231739105780516</v>
      </c>
      <c r="S282" s="32">
        <v>4.9763479636480434E-4</v>
      </c>
      <c r="T282" s="32">
        <f t="shared" ca="1" si="110"/>
        <v>2.150073748676546E-2</v>
      </c>
      <c r="U282" s="32">
        <f t="shared" si="111"/>
        <v>0.14084507042253522</v>
      </c>
      <c r="V282" s="32">
        <f t="shared" ca="1" si="123"/>
        <v>0</v>
      </c>
      <c r="W282" s="8">
        <f t="shared" ca="1" si="112"/>
        <v>10372966.2685693</v>
      </c>
      <c r="X282" s="8">
        <f t="shared" ca="1" si="126"/>
        <v>1787403338.5270092</v>
      </c>
      <c r="Y282" s="22">
        <f t="shared" ca="1" si="113"/>
        <v>0.74156187954544261</v>
      </c>
      <c r="Z282" s="8">
        <f t="shared" ca="1" si="124"/>
        <v>161255531.15074095</v>
      </c>
      <c r="AA282" s="12">
        <f t="shared" ca="1" si="125"/>
        <v>1.1347541797997878</v>
      </c>
      <c r="AB282" s="158">
        <f t="shared" si="127"/>
        <v>778000</v>
      </c>
      <c r="AC282" s="160">
        <f t="shared" si="128"/>
        <v>2.1660000000000339E-2</v>
      </c>
      <c r="AD282" s="162">
        <f t="shared" ca="1" si="129"/>
        <v>0.94549334043908195</v>
      </c>
      <c r="AE282" s="162">
        <f t="shared" ca="1" si="130"/>
        <v>0.94457324740591697</v>
      </c>
      <c r="AF282" s="85">
        <v>5.9432477149045759E-4</v>
      </c>
      <c r="AG282" s="85">
        <v>1.0420604875003398E-2</v>
      </c>
      <c r="AH282" s="85">
        <v>6.2720230275945053E-4</v>
      </c>
    </row>
    <row r="283" spans="1:34">
      <c r="A283" s="7">
        <f t="shared" si="114"/>
        <v>44190</v>
      </c>
      <c r="B283" s="8">
        <f t="shared" ca="1" si="115"/>
        <v>274530385.3968786</v>
      </c>
      <c r="C283" s="144">
        <f t="shared" si="106"/>
        <v>0</v>
      </c>
      <c r="D283" s="136"/>
      <c r="E283" s="136"/>
      <c r="F283" s="78">
        <f ca="1">IF(AD282&gt;1,S$2,T$2)</f>
        <v>0.65</v>
      </c>
      <c r="G283" s="29">
        <f t="shared" ca="1" si="107"/>
        <v>22783436.308567654</v>
      </c>
      <c r="H283" s="8">
        <f t="shared" ca="1" si="116"/>
        <v>161762397.79083034</v>
      </c>
      <c r="I283" s="8">
        <f t="shared" ca="1" si="117"/>
        <v>1949165736.3178394</v>
      </c>
      <c r="J283" s="8">
        <f t="shared" ca="1" si="118"/>
        <v>1532370.8322054467</v>
      </c>
      <c r="K283" s="12">
        <f t="shared" ca="1" si="119"/>
        <v>0.9427318680413006</v>
      </c>
      <c r="L283" s="48"/>
      <c r="M283" s="39">
        <f ca="1">IF(AND(I$2&gt;0,R276&lt;F276-0.1),0,IF(AND(N283&gt;=L$10,I$2&gt;0),0,IF(OR(AND(N283&gt;=C$1,N283&lt;D$1),N283&gt;=E$1),0,1)))</f>
        <v>1</v>
      </c>
      <c r="N283" s="193">
        <f t="shared" si="120"/>
        <v>44190</v>
      </c>
      <c r="O283" s="11">
        <f t="shared" ca="1" si="108"/>
        <v>0.25988876484237861</v>
      </c>
      <c r="P283" s="11" t="str">
        <f t="shared" si="109"/>
        <v/>
      </c>
      <c r="Q283" s="11">
        <f t="shared" ca="1" si="121"/>
        <v>0.1</v>
      </c>
      <c r="R283" s="32">
        <f t="shared" ca="1" si="122"/>
        <v>0.63261325719425687</v>
      </c>
      <c r="S283" s="32">
        <v>4.976242603049614E-4</v>
      </c>
      <c r="T283" s="32">
        <f t="shared" ca="1" si="110"/>
        <v>2.1568319705444046E-2</v>
      </c>
      <c r="U283" s="32">
        <f t="shared" si="111"/>
        <v>0.14084507042253522</v>
      </c>
      <c r="V283" s="32">
        <f t="shared" ca="1" si="123"/>
        <v>0</v>
      </c>
      <c r="W283" s="8">
        <f t="shared" ca="1" si="112"/>
        <v>10443877.164894762</v>
      </c>
      <c r="X283" s="8">
        <f t="shared" ca="1" si="126"/>
        <v>1797847215.6919041</v>
      </c>
      <c r="Y283" s="22">
        <f t="shared" ca="1" si="113"/>
        <v>0.74011123515762134</v>
      </c>
      <c r="Z283" s="8">
        <f t="shared" ca="1" si="124"/>
        <v>161762397.79083034</v>
      </c>
      <c r="AA283" s="12">
        <f t="shared" ca="1" si="125"/>
        <v>1.1347541797997878</v>
      </c>
      <c r="AB283" s="158">
        <f t="shared" si="127"/>
        <v>779000</v>
      </c>
      <c r="AC283" s="160">
        <f t="shared" si="128"/>
        <v>2.163000000000034E-2</v>
      </c>
      <c r="AD283" s="162">
        <f t="shared" ca="1" si="129"/>
        <v>0.94365255772360879</v>
      </c>
      <c r="AE283" s="162">
        <f t="shared" ca="1" si="130"/>
        <v>0.9427318680413006</v>
      </c>
      <c r="AF283" s="85">
        <v>5.9429876036339187E-4</v>
      </c>
      <c r="AG283" s="85">
        <v>1.0413573365328404E-2</v>
      </c>
      <c r="AH283" s="85">
        <v>6.271751305039399E-4</v>
      </c>
    </row>
    <row r="284" spans="1:34">
      <c r="A284" s="7">
        <f t="shared" si="114"/>
        <v>44191</v>
      </c>
      <c r="B284" s="8">
        <f t="shared" ca="1" si="115"/>
        <v>276064576.21627688</v>
      </c>
      <c r="C284" s="144">
        <f t="shared" si="106"/>
        <v>0</v>
      </c>
      <c r="D284" s="136"/>
      <c r="E284" s="136"/>
      <c r="F284" s="78">
        <f ca="1">IF(AD283&gt;1,0,IF(AE283&gt;=1,U$2,T$2))</f>
        <v>0.65</v>
      </c>
      <c r="G284" s="29">
        <f t="shared" ca="1" si="107"/>
        <v>22846658.513192028</v>
      </c>
      <c r="H284" s="8">
        <f t="shared" ca="1" si="116"/>
        <v>162211275.44366339</v>
      </c>
      <c r="I284" s="8">
        <f t="shared" ca="1" si="117"/>
        <v>1960058491.1355672</v>
      </c>
      <c r="J284" s="8">
        <f t="shared" ca="1" si="118"/>
        <v>1534190.8193982842</v>
      </c>
      <c r="K284" s="12">
        <f t="shared" ca="1" si="119"/>
        <v>0.94088769464011035</v>
      </c>
      <c r="L284" s="48"/>
      <c r="M284" s="47">
        <f ca="1">IF(AND(I$2&gt;0,R277&lt;F277-0.12),0,IF(AND(N284&gt;=L$4,I$2&gt;0),0,IF(OR(AND(N284&gt;=C$1,N284&lt;D$1),N284&gt;=E$1),0,1)))</f>
        <v>1</v>
      </c>
      <c r="N284" s="193">
        <f t="shared" si="120"/>
        <v>44191</v>
      </c>
      <c r="O284" s="11">
        <f t="shared" ca="1" si="108"/>
        <v>0.26134113215140897</v>
      </c>
      <c r="P284" s="11" t="str">
        <f t="shared" si="109"/>
        <v/>
      </c>
      <c r="Q284" s="11">
        <f t="shared" ca="1" si="121"/>
        <v>0.1</v>
      </c>
      <c r="R284" s="32">
        <f t="shared" ca="1" si="122"/>
        <v>0.63267669728840459</v>
      </c>
      <c r="S284" s="32">
        <v>4.976137258516565E-4</v>
      </c>
      <c r="T284" s="32">
        <f t="shared" ca="1" si="110"/>
        <v>2.1628170059155117E-2</v>
      </c>
      <c r="U284" s="32">
        <f t="shared" si="111"/>
        <v>0.14084507042253522</v>
      </c>
      <c r="V284" s="32">
        <f t="shared" ca="1" si="123"/>
        <v>0</v>
      </c>
      <c r="W284" s="8">
        <f t="shared" ca="1" si="112"/>
        <v>10518498.960562618</v>
      </c>
      <c r="X284" s="8">
        <f t="shared" ca="1" si="126"/>
        <v>1808365714.6524668</v>
      </c>
      <c r="Y284" s="22">
        <f t="shared" ca="1" si="113"/>
        <v>0.73865886784859103</v>
      </c>
      <c r="Z284" s="8">
        <f t="shared" ca="1" si="124"/>
        <v>162211275.44366339</v>
      </c>
      <c r="AA284" s="12">
        <f t="shared" ca="1" si="125"/>
        <v>1.1347541797997878</v>
      </c>
      <c r="AB284" s="158">
        <f t="shared" si="127"/>
        <v>780000</v>
      </c>
      <c r="AC284" s="160">
        <f t="shared" si="128"/>
        <v>2.1600000000000341E-2</v>
      </c>
      <c r="AD284" s="162">
        <f t="shared" ca="1" si="129"/>
        <v>0.94180978134070548</v>
      </c>
      <c r="AE284" s="162">
        <f t="shared" ca="1" si="130"/>
        <v>0.94088769464011035</v>
      </c>
      <c r="AF284" s="85">
        <v>5.9427233141709133E-4</v>
      </c>
      <c r="AG284" s="85">
        <v>1.040656533363855E-2</v>
      </c>
      <c r="AH284" s="85">
        <v>6.2714796434169698E-4</v>
      </c>
    </row>
    <row r="285" spans="1:34">
      <c r="A285" s="7">
        <f t="shared" si="114"/>
        <v>44192</v>
      </c>
      <c r="B285" s="8">
        <f t="shared" ca="1" si="115"/>
        <v>277600014.7776131</v>
      </c>
      <c r="C285" s="144">
        <f t="shared" si="106"/>
        <v>0</v>
      </c>
      <c r="D285" s="136"/>
      <c r="E285" s="136"/>
      <c r="F285" s="78">
        <f ca="1">IF(AD284&gt;1,0,IF(AE284&gt;=1,U$2,T$2))</f>
        <v>0.65</v>
      </c>
      <c r="G285" s="29">
        <f t="shared" ca="1" si="107"/>
        <v>22900618.347688444</v>
      </c>
      <c r="H285" s="8">
        <f t="shared" ca="1" si="116"/>
        <v>162594390.26858795</v>
      </c>
      <c r="I285" s="8">
        <f t="shared" ca="1" si="117"/>
        <v>1970960104.9210544</v>
      </c>
      <c r="J285" s="8">
        <f t="shared" ca="1" si="118"/>
        <v>1535438.5613362214</v>
      </c>
      <c r="K285" s="12">
        <f t="shared" ca="1" si="119"/>
        <v>0.93904133092577868</v>
      </c>
      <c r="L285" s="48"/>
      <c r="M285" s="46">
        <f ca="1">IF(AND(I$2&gt;0,R278&lt;F278-0.12),0,IF(AND(N285&gt;=L$5,I$2&gt;0),0,IF(OR(AND(N285&gt;=C$1,N285&lt;D$1),N285&gt;=E$1),0,1)))</f>
        <v>1</v>
      </c>
      <c r="N285" s="193">
        <f t="shared" si="120"/>
        <v>44192</v>
      </c>
      <c r="O285" s="11">
        <f t="shared" ca="1" si="108"/>
        <v>0.26279468065614059</v>
      </c>
      <c r="P285" s="11" t="str">
        <f t="shared" si="109"/>
        <v/>
      </c>
      <c r="Q285" s="11">
        <f t="shared" ca="1" si="121"/>
        <v>0.1</v>
      </c>
      <c r="R285" s="32">
        <f t="shared" ca="1" si="122"/>
        <v>0.63247930571017619</v>
      </c>
      <c r="S285" s="32">
        <v>4.9760319300453672E-4</v>
      </c>
      <c r="T285" s="32">
        <f t="shared" ca="1" si="110"/>
        <v>2.1679252035811725E-2</v>
      </c>
      <c r="U285" s="32">
        <f t="shared" si="111"/>
        <v>0.14084507042253522</v>
      </c>
      <c r="V285" s="32">
        <f t="shared" ca="1" si="123"/>
        <v>0</v>
      </c>
      <c r="W285" s="8">
        <f t="shared" ca="1" si="112"/>
        <v>10596704.637477493</v>
      </c>
      <c r="X285" s="8">
        <f t="shared" ca="1" si="126"/>
        <v>1818962419.2899442</v>
      </c>
      <c r="Y285" s="22">
        <f t="shared" ca="1" si="113"/>
        <v>0.73720531934385947</v>
      </c>
      <c r="Z285" s="8">
        <f t="shared" ca="1" si="124"/>
        <v>162594390.26858795</v>
      </c>
      <c r="AA285" s="12">
        <f t="shared" ca="1" si="125"/>
        <v>1.1347541797997878</v>
      </c>
      <c r="AB285" s="158">
        <f t="shared" si="127"/>
        <v>781000</v>
      </c>
      <c r="AC285" s="160">
        <f t="shared" si="128"/>
        <v>2.1570000000000342E-2</v>
      </c>
      <c r="AD285" s="162">
        <f t="shared" ca="1" si="129"/>
        <v>0.93996451278294457</v>
      </c>
      <c r="AE285" s="162">
        <f t="shared" ca="1" si="130"/>
        <v>0.93904133092577868</v>
      </c>
      <c r="AF285" s="85">
        <v>5.9424554004088536E-4</v>
      </c>
      <c r="AG285" s="85">
        <v>1.0399580655096562E-2</v>
      </c>
      <c r="AH285" s="85">
        <v>6.2712080426845262E-4</v>
      </c>
    </row>
    <row r="286" spans="1:34">
      <c r="A286" s="7">
        <f t="shared" si="114"/>
        <v>44193</v>
      </c>
      <c r="B286" s="8">
        <f t="shared" ca="1" si="115"/>
        <v>279136059.57277286</v>
      </c>
      <c r="C286" s="144">
        <f t="shared" si="106"/>
        <v>0</v>
      </c>
      <c r="D286" s="136"/>
      <c r="E286" s="136"/>
      <c r="F286" s="78">
        <f ca="1">IF(AD285&gt;1,S$2,T$2)</f>
        <v>0.65</v>
      </c>
      <c r="G286" s="29">
        <f t="shared" ca="1" si="107"/>
        <v>22944169.531935882</v>
      </c>
      <c r="H286" s="8">
        <f t="shared" ca="1" si="116"/>
        <v>162903603.67674476</v>
      </c>
      <c r="I286" s="8">
        <f t="shared" ca="1" si="117"/>
        <v>1981866022.9666886</v>
      </c>
      <c r="J286" s="8">
        <f t="shared" ca="1" si="118"/>
        <v>1536044.7951597618</v>
      </c>
      <c r="K286" s="12">
        <f t="shared" ca="1" si="119"/>
        <v>1.4404267060142217</v>
      </c>
      <c r="L286" s="48"/>
      <c r="M286" s="38">
        <f ca="1">IF(AND(I$2&gt;0,R279&lt;F279),0,IF(AND(N286&gt;=L$6,I$2&gt;0),0,IF(OR(AND(N286&gt;=C$1,N286&lt;D$1),N286&gt;=E$1),0,1)))</f>
        <v>0</v>
      </c>
      <c r="N286" s="193">
        <f t="shared" si="120"/>
        <v>44193</v>
      </c>
      <c r="O286" s="11">
        <f t="shared" ca="1" si="108"/>
        <v>0.26424880306222515</v>
      </c>
      <c r="P286" s="11" t="str">
        <f t="shared" si="109"/>
        <v/>
      </c>
      <c r="Q286" s="11">
        <f t="shared" ca="1" si="121"/>
        <v>0.6</v>
      </c>
      <c r="R286" s="32">
        <f t="shared" ca="1" si="122"/>
        <v>0.63199157508683734</v>
      </c>
      <c r="S286" s="32">
        <v>4.9759266176324939E-4</v>
      </c>
      <c r="T286" s="32">
        <f t="shared" ca="1" si="110"/>
        <v>2.1720480490232636E-2</v>
      </c>
      <c r="U286" s="32">
        <f t="shared" si="111"/>
        <v>0.14084507042253522</v>
      </c>
      <c r="V286" s="32">
        <f t="shared" ca="1" si="123"/>
        <v>0.6</v>
      </c>
      <c r="W286" s="8">
        <f t="shared" ca="1" si="112"/>
        <v>16412127.485053038</v>
      </c>
      <c r="X286" s="8">
        <f t="shared" ca="1" si="126"/>
        <v>1835374546.7749972</v>
      </c>
      <c r="Y286" s="22">
        <f t="shared" ca="1" si="113"/>
        <v>0.7357511969377748</v>
      </c>
      <c r="Z286" s="8">
        <f t="shared" ca="1" si="124"/>
        <v>162903603.67674476</v>
      </c>
      <c r="AA286" s="12">
        <f t="shared" ca="1" si="125"/>
        <v>1.1347541797997878</v>
      </c>
      <c r="AB286" s="158">
        <f t="shared" si="127"/>
        <v>782000</v>
      </c>
      <c r="AC286" s="160">
        <f t="shared" si="128"/>
        <v>2.1540000000000344E-2</v>
      </c>
      <c r="AD286" s="162">
        <f t="shared" ca="1" si="129"/>
        <v>1.1897340184700003</v>
      </c>
      <c r="AE286" s="162">
        <f t="shared" ca="1" si="130"/>
        <v>0.93904133092577868</v>
      </c>
      <c r="AF286" s="85">
        <v>5.9421844196199975E-4</v>
      </c>
      <c r="AG286" s="85">
        <v>1.0392619205804131E-2</v>
      </c>
      <c r="AH286" s="85">
        <v>6.2709365028020935E-4</v>
      </c>
    </row>
    <row r="287" spans="1:34">
      <c r="A287" s="7">
        <f t="shared" si="114"/>
        <v>44194</v>
      </c>
      <c r="B287" s="8">
        <f t="shared" ca="1" si="115"/>
        <v>281496730.61142415</v>
      </c>
      <c r="C287" s="144">
        <f t="shared" si="106"/>
        <v>0</v>
      </c>
      <c r="D287" s="136"/>
      <c r="E287" s="136"/>
      <c r="F287" s="78">
        <f ca="1">IF(AD286&gt;1,0,IF(AE286&gt;=1,U$2,T$2))</f>
        <v>0</v>
      </c>
      <c r="G287" s="29">
        <f t="shared" ca="1" si="107"/>
        <v>22993273.319171268</v>
      </c>
      <c r="H287" s="8">
        <f t="shared" ca="1" si="116"/>
        <v>163252240.56611601</v>
      </c>
      <c r="I287" s="8">
        <f t="shared" ca="1" si="117"/>
        <v>1998626787.3411129</v>
      </c>
      <c r="J287" s="8">
        <f t="shared" ca="1" si="118"/>
        <v>2360671.0386513053</v>
      </c>
      <c r="K287" s="12">
        <f t="shared" ca="1" si="119"/>
        <v>0.93534487065049676</v>
      </c>
      <c r="L287" s="48"/>
      <c r="M287" s="38">
        <f ca="1">IF(AND(I$2&gt;0,R280&lt;F280-0.02),0,IF(AND(N287&gt;=L$7,I$2&gt;0),0,IF(OR(AND(N287&gt;=C$1,N287&lt;D$1),N287&gt;=E$1),0,1)))</f>
        <v>1</v>
      </c>
      <c r="N287" s="193">
        <f t="shared" si="120"/>
        <v>44194</v>
      </c>
      <c r="O287" s="11">
        <f t="shared" ca="1" si="108"/>
        <v>0.2664835716454817</v>
      </c>
      <c r="P287" s="11" t="str">
        <f t="shared" si="109"/>
        <v/>
      </c>
      <c r="Q287" s="11">
        <f t="shared" ca="1" si="121"/>
        <v>0.1</v>
      </c>
      <c r="R287" s="32">
        <f t="shared" ca="1" si="122"/>
        <v>0.63165429003241624</v>
      </c>
      <c r="S287" s="32">
        <v>4.9758213212744179E-4</v>
      </c>
      <c r="T287" s="32">
        <f t="shared" ca="1" si="110"/>
        <v>2.1766965408815467E-2</v>
      </c>
      <c r="U287" s="32">
        <f t="shared" si="111"/>
        <v>0.14084507042253522</v>
      </c>
      <c r="V287" s="32">
        <f t="shared" ca="1" si="123"/>
        <v>0</v>
      </c>
      <c r="W287" s="8">
        <f t="shared" ca="1" si="112"/>
        <v>10702875.486091016</v>
      </c>
      <c r="X287" s="8">
        <f t="shared" ca="1" si="126"/>
        <v>1846077422.2610881</v>
      </c>
      <c r="Y287" s="22">
        <f t="shared" ca="1" si="113"/>
        <v>0.73351642835451836</v>
      </c>
      <c r="Z287" s="8">
        <f t="shared" ca="1" si="124"/>
        <v>163252240.56611601</v>
      </c>
      <c r="AA287" s="12">
        <f t="shared" ca="1" si="125"/>
        <v>1.1347541797997878</v>
      </c>
      <c r="AB287" s="158">
        <f t="shared" si="127"/>
        <v>783000</v>
      </c>
      <c r="AC287" s="160">
        <f t="shared" si="128"/>
        <v>2.1510000000000345E-2</v>
      </c>
      <c r="AD287" s="162">
        <f t="shared" ca="1" si="129"/>
        <v>1.1878857883323592</v>
      </c>
      <c r="AE287" s="162">
        <f t="shared" ca="1" si="130"/>
        <v>0.93534487065049676</v>
      </c>
      <c r="AF287" s="85">
        <v>5.9419109308468307E-4</v>
      </c>
      <c r="AG287" s="85">
        <v>1.0385680862792342E-2</v>
      </c>
      <c r="AH287" s="85">
        <v>6.2706650237320859E-4</v>
      </c>
    </row>
    <row r="288" spans="1:34">
      <c r="A288" s="7">
        <f t="shared" si="114"/>
        <v>44195</v>
      </c>
      <c r="B288" s="8">
        <f t="shared" ca="1" si="115"/>
        <v>283032919.20132071</v>
      </c>
      <c r="C288" s="144">
        <f t="shared" si="106"/>
        <v>0</v>
      </c>
      <c r="D288" s="136"/>
      <c r="E288" s="136"/>
      <c r="F288" s="78">
        <f ca="1">IF(AD287&gt;1,S$2,T$2)</f>
        <v>0.22</v>
      </c>
      <c r="G288" s="29">
        <f t="shared" ca="1" si="107"/>
        <v>23022014.65750571</v>
      </c>
      <c r="H288" s="8">
        <f t="shared" ca="1" si="116"/>
        <v>163456304.06829053</v>
      </c>
      <c r="I288" s="8">
        <f t="shared" ca="1" si="117"/>
        <v>2009533726.3293784</v>
      </c>
      <c r="J288" s="8">
        <f t="shared" ca="1" si="118"/>
        <v>1536188.5898965551</v>
      </c>
      <c r="K288" s="12">
        <f t="shared" ca="1" si="119"/>
        <v>0.93250385681302073</v>
      </c>
      <c r="L288" s="48"/>
      <c r="M288" s="38">
        <f ca="1">IF(AND(I$2&gt;0,R281&lt;F281-0.04),0,IF(AND(N288&gt;=L$8,I$2&gt;0),0,IF(OR(AND(N288&gt;=C$1,N288&lt;D$1),N288&gt;=E$1),0,1)))</f>
        <v>1</v>
      </c>
      <c r="N288" s="193">
        <f t="shared" si="120"/>
        <v>44195</v>
      </c>
      <c r="O288" s="11">
        <f t="shared" ca="1" si="108"/>
        <v>0.26793783017725042</v>
      </c>
      <c r="P288" s="11" t="str">
        <f t="shared" si="109"/>
        <v/>
      </c>
      <c r="Q288" s="11">
        <f t="shared" ca="1" si="121"/>
        <v>0.1</v>
      </c>
      <c r="R288" s="32">
        <f t="shared" ca="1" si="122"/>
        <v>0.63075621791228387</v>
      </c>
      <c r="S288" s="32">
        <v>4.9757160409676126E-4</v>
      </c>
      <c r="T288" s="32">
        <f t="shared" ca="1" si="110"/>
        <v>2.1794173875772069E-2</v>
      </c>
      <c r="U288" s="32">
        <f t="shared" si="111"/>
        <v>0.14084507042253522</v>
      </c>
      <c r="V288" s="32">
        <f t="shared" ca="1" si="123"/>
        <v>0</v>
      </c>
      <c r="W288" s="8">
        <f t="shared" ca="1" si="112"/>
        <v>10697098.532043817</v>
      </c>
      <c r="X288" s="8">
        <f t="shared" ca="1" si="126"/>
        <v>1856774520.7931321</v>
      </c>
      <c r="Y288" s="22">
        <f t="shared" ca="1" si="113"/>
        <v>0.73206216982274963</v>
      </c>
      <c r="Z288" s="8">
        <f t="shared" ca="1" si="124"/>
        <v>163456304.06829053</v>
      </c>
      <c r="AA288" s="12">
        <f t="shared" ca="1" si="125"/>
        <v>1.1347541797997878</v>
      </c>
      <c r="AB288" s="158">
        <f t="shared" si="127"/>
        <v>784000</v>
      </c>
      <c r="AC288" s="160">
        <f t="shared" si="128"/>
        <v>2.1480000000000346E-2</v>
      </c>
      <c r="AD288" s="162">
        <f t="shared" ca="1" si="129"/>
        <v>0.93392436373175869</v>
      </c>
      <c r="AE288" s="162">
        <f t="shared" ca="1" si="130"/>
        <v>0.93250385681302073</v>
      </c>
      <c r="AF288" s="85">
        <v>5.9416353326378587E-4</v>
      </c>
      <c r="AG288" s="85">
        <v>1.0378765504012297E-2</v>
      </c>
      <c r="AH288" s="85">
        <v>6.2703936054389988E-4</v>
      </c>
    </row>
    <row r="289" spans="1:34">
      <c r="A289" s="7">
        <f t="shared" si="114"/>
        <v>44196</v>
      </c>
      <c r="B289" s="8">
        <f t="shared" ca="1" si="115"/>
        <v>284566356.16272998</v>
      </c>
      <c r="C289" s="144">
        <f t="shared" si="106"/>
        <v>0</v>
      </c>
      <c r="D289" s="136"/>
      <c r="E289" s="136"/>
      <c r="F289" s="78">
        <f ca="1">IF(AD288&gt;1,0,IF(AE288&gt;=1,U$2,T$2))</f>
        <v>0.65</v>
      </c>
      <c r="G289" s="29">
        <f t="shared" ca="1" si="107"/>
        <v>23048818.022852484</v>
      </c>
      <c r="H289" s="8">
        <f t="shared" ca="1" si="116"/>
        <v>163646607.96225262</v>
      </c>
      <c r="I289" s="8">
        <f t="shared" ca="1" si="117"/>
        <v>2020421128.7553842</v>
      </c>
      <c r="J289" s="8">
        <f t="shared" ca="1" si="118"/>
        <v>1533436.9614092836</v>
      </c>
      <c r="K289" s="12">
        <f t="shared" ca="1" si="119"/>
        <v>0.93065508882738779</v>
      </c>
      <c r="L289" s="48"/>
      <c r="M289" s="38">
        <f ca="1">IF(AND(I$2&gt;0,R282&lt;F282-0.06),0,IF(AND(N289&gt;=L$9,I$2&gt;0),0,IF(OR(AND(N289&gt;=C$1,N289&lt;D$1),N289&gt;=E$1),0,1)))</f>
        <v>1</v>
      </c>
      <c r="N289" s="193">
        <f t="shared" si="120"/>
        <v>44196</v>
      </c>
      <c r="O289" s="11">
        <f t="shared" ca="1" si="108"/>
        <v>0.2693894838340512</v>
      </c>
      <c r="P289" s="11" t="str">
        <f t="shared" si="109"/>
        <v/>
      </c>
      <c r="Q289" s="11">
        <f t="shared" ca="1" si="121"/>
        <v>0.1</v>
      </c>
      <c r="R289" s="32">
        <f t="shared" ca="1" si="122"/>
        <v>0.6298052822805017</v>
      </c>
      <c r="S289" s="32">
        <v>4.9756107767085552E-4</v>
      </c>
      <c r="T289" s="32">
        <f t="shared" ca="1" si="110"/>
        <v>2.1819547728300349E-2</v>
      </c>
      <c r="U289" s="32">
        <f t="shared" si="111"/>
        <v>0.14084507042253522</v>
      </c>
      <c r="V289" s="32">
        <f t="shared" ca="1" si="123"/>
        <v>0</v>
      </c>
      <c r="W289" s="8">
        <f t="shared" ca="1" si="112"/>
        <v>10725764.77672559</v>
      </c>
      <c r="X289" s="8">
        <f t="shared" ca="1" si="126"/>
        <v>1867500285.5698576</v>
      </c>
      <c r="Y289" s="22">
        <f t="shared" ca="1" si="113"/>
        <v>0.73061051616594885</v>
      </c>
      <c r="Z289" s="8">
        <f t="shared" ca="1" si="124"/>
        <v>163646607.96225262</v>
      </c>
      <c r="AA289" s="12">
        <f t="shared" ca="1" si="125"/>
        <v>1.1347541797997878</v>
      </c>
      <c r="AB289" s="158">
        <f t="shared" si="127"/>
        <v>785000</v>
      </c>
      <c r="AC289" s="160">
        <f t="shared" si="128"/>
        <v>2.1450000000000347E-2</v>
      </c>
      <c r="AD289" s="162">
        <f t="shared" ca="1" si="129"/>
        <v>0.93157947282020426</v>
      </c>
      <c r="AE289" s="162">
        <f t="shared" ca="1" si="130"/>
        <v>0.93065508882738779</v>
      </c>
      <c r="AF289" s="85">
        <v>5.9413578429454877E-4</v>
      </c>
      <c r="AG289" s="85">
        <v>1.0371873008325856E-2</v>
      </c>
      <c r="AH289" s="85">
        <v>6.2701222478891495E-4</v>
      </c>
    </row>
    <row r="290" spans="1:34">
      <c r="A290" s="7">
        <f t="shared" si="114"/>
        <v>44197</v>
      </c>
      <c r="B290" s="8">
        <f t="shared" ca="1" si="115"/>
        <v>286098534.71876025</v>
      </c>
      <c r="C290" s="144">
        <f t="shared" si="106"/>
        <v>0</v>
      </c>
      <c r="D290" s="136"/>
      <c r="E290" s="136"/>
      <c r="F290" s="78">
        <f ca="1">IF(AD289&gt;1,S$2,T$2)</f>
        <v>0.65</v>
      </c>
      <c r="G290" s="29">
        <f t="shared" ca="1" si="107"/>
        <v>23070325.483569309</v>
      </c>
      <c r="H290" s="8">
        <f t="shared" ca="1" si="116"/>
        <v>163799310.9333421</v>
      </c>
      <c r="I290" s="8">
        <f t="shared" ca="1" si="117"/>
        <v>2031299596.5031993</v>
      </c>
      <c r="J290" s="8">
        <f t="shared" ca="1" si="118"/>
        <v>1532178.5560302911</v>
      </c>
      <c r="K290" s="12">
        <f t="shared" ca="1" si="119"/>
        <v>0.92880963236397895</v>
      </c>
      <c r="L290" s="48"/>
      <c r="M290" s="39">
        <f ca="1">IF(AND(I$2&gt;0,R283&lt;F283-0.1),0,IF(AND(N290&gt;=L$10,I$2&gt;0),0,IF(OR(AND(N290&gt;=C$1,N290&lt;D$1),N290&gt;=E$1),0,1)))</f>
        <v>1</v>
      </c>
      <c r="N290" s="193">
        <f t="shared" si="120"/>
        <v>44197</v>
      </c>
      <c r="O290" s="11">
        <f t="shared" ca="1" si="108"/>
        <v>0.27083994620042656</v>
      </c>
      <c r="P290" s="11" t="str">
        <f t="shared" si="109"/>
        <v/>
      </c>
      <c r="Q290" s="11">
        <f t="shared" ca="1" si="121"/>
        <v>0.1</v>
      </c>
      <c r="R290" s="32">
        <f t="shared" ca="1" si="122"/>
        <v>0.62871039676598295</v>
      </c>
      <c r="S290" s="32">
        <v>4.9755055284937233E-4</v>
      </c>
      <c r="T290" s="32">
        <f t="shared" ca="1" si="110"/>
        <v>2.1839908124445612E-2</v>
      </c>
      <c r="U290" s="32">
        <f t="shared" si="111"/>
        <v>0.14084507042253522</v>
      </c>
      <c r="V290" s="32">
        <f t="shared" ca="1" si="123"/>
        <v>0</v>
      </c>
      <c r="W290" s="8">
        <f t="shared" ca="1" si="112"/>
        <v>10752891.048727544</v>
      </c>
      <c r="X290" s="8">
        <f t="shared" ca="1" si="126"/>
        <v>1878253176.6185851</v>
      </c>
      <c r="Y290" s="22">
        <f t="shared" ca="1" si="113"/>
        <v>0.72916005379957349</v>
      </c>
      <c r="Z290" s="8">
        <f t="shared" ca="1" si="124"/>
        <v>163799310.9333421</v>
      </c>
      <c r="AA290" s="12">
        <f t="shared" ca="1" si="125"/>
        <v>1.1347541797997878</v>
      </c>
      <c r="AB290" s="158">
        <f t="shared" si="127"/>
        <v>786000</v>
      </c>
      <c r="AC290" s="160">
        <f t="shared" si="128"/>
        <v>2.1420000000000348E-2</v>
      </c>
      <c r="AD290" s="162">
        <f t="shared" ca="1" si="129"/>
        <v>0.92973236059568332</v>
      </c>
      <c r="AE290" s="162">
        <f t="shared" ca="1" si="130"/>
        <v>0.92880963236397895</v>
      </c>
      <c r="AF290" s="85">
        <v>5.9410786646994546E-4</v>
      </c>
      <c r="AG290" s="85">
        <v>1.0365003255496547E-2</v>
      </c>
      <c r="AH290" s="85">
        <v>6.2698509510504573E-4</v>
      </c>
    </row>
    <row r="291" spans="1:34">
      <c r="A291" s="7">
        <f t="shared" si="114"/>
        <v>44198</v>
      </c>
      <c r="B291" s="8">
        <f t="shared" ca="1" si="115"/>
        <v>287629101.89953965</v>
      </c>
      <c r="C291" s="144">
        <f t="shared" si="106"/>
        <v>0</v>
      </c>
      <c r="D291" s="136"/>
      <c r="E291" s="136"/>
      <c r="F291" s="78">
        <f ca="1">IF(AD290&gt;1,0,IF(AE290&gt;=1,U$2,T$2))</f>
        <v>0.65</v>
      </c>
      <c r="G291" s="29">
        <f t="shared" ca="1" si="107"/>
        <v>23086400.967344817</v>
      </c>
      <c r="H291" s="8">
        <f t="shared" ca="1" si="116"/>
        <v>163913446.86814818</v>
      </c>
      <c r="I291" s="8">
        <f t="shared" ca="1" si="117"/>
        <v>2042166623.486733</v>
      </c>
      <c r="J291" s="8">
        <f t="shared" ca="1" si="118"/>
        <v>1530567.1807793819</v>
      </c>
      <c r="K291" s="12">
        <f t="shared" ca="1" si="119"/>
        <v>0.92696569036278709</v>
      </c>
      <c r="L291" s="48"/>
      <c r="M291" s="47">
        <f ca="1">IF(AND(I$2&gt;0,R284&lt;F284-0.12),0,IF(AND(N291&gt;=L$4,I$2&gt;0),0,IF(OR(AND(N291&gt;=C$1,N291&lt;D$1),N291&gt;=E$1),0,1)))</f>
        <v>1</v>
      </c>
      <c r="N291" s="193">
        <f t="shared" si="120"/>
        <v>44198</v>
      </c>
      <c r="O291" s="11">
        <f t="shared" ca="1" si="108"/>
        <v>0.27228888313156441</v>
      </c>
      <c r="P291" s="11" t="str">
        <f t="shared" si="109"/>
        <v/>
      </c>
      <c r="Q291" s="11">
        <f t="shared" ca="1" si="121"/>
        <v>0.1</v>
      </c>
      <c r="R291" s="32">
        <f t="shared" ca="1" si="122"/>
        <v>0.62746901739709493</v>
      </c>
      <c r="S291" s="32">
        <v>4.975400296319592E-4</v>
      </c>
      <c r="T291" s="32">
        <f t="shared" ca="1" si="110"/>
        <v>2.1855126249086424E-2</v>
      </c>
      <c r="U291" s="32">
        <f t="shared" si="111"/>
        <v>0.14084507042253522</v>
      </c>
      <c r="V291" s="32">
        <f t="shared" ca="1" si="123"/>
        <v>0</v>
      </c>
      <c r="W291" s="8">
        <f t="shared" ca="1" si="112"/>
        <v>10777944.40306085</v>
      </c>
      <c r="X291" s="8">
        <f t="shared" ca="1" si="126"/>
        <v>1889031121.021646</v>
      </c>
      <c r="Y291" s="22">
        <f t="shared" ca="1" si="113"/>
        <v>0.72771111686843559</v>
      </c>
      <c r="Z291" s="8">
        <f t="shared" ca="1" si="124"/>
        <v>163913446.86814818</v>
      </c>
      <c r="AA291" s="12">
        <f t="shared" ca="1" si="125"/>
        <v>1.1347541797997878</v>
      </c>
      <c r="AB291" s="158">
        <f t="shared" si="127"/>
        <v>787000</v>
      </c>
      <c r="AC291" s="160">
        <f t="shared" si="128"/>
        <v>2.139000000000035E-2</v>
      </c>
      <c r="AD291" s="162">
        <f t="shared" ca="1" si="129"/>
        <v>0.92788766136338308</v>
      </c>
      <c r="AE291" s="162">
        <f t="shared" ca="1" si="130"/>
        <v>0.92696569036278709</v>
      </c>
      <c r="AF291" s="85">
        <v>5.9445148392560897E-4</v>
      </c>
      <c r="AG291" s="85">
        <v>1.0358156126180598E-2</v>
      </c>
      <c r="AH291" s="85">
        <v>6.2695797148922363E-4</v>
      </c>
    </row>
    <row r="292" spans="1:34">
      <c r="A292" s="7">
        <f t="shared" si="114"/>
        <v>44199</v>
      </c>
      <c r="B292" s="8">
        <f t="shared" ca="1" si="115"/>
        <v>289157694.87173158</v>
      </c>
      <c r="C292" s="144">
        <f t="shared" si="106"/>
        <v>0</v>
      </c>
      <c r="D292" s="136"/>
      <c r="E292" s="136"/>
      <c r="F292" s="78">
        <f ca="1">IF(AD291&gt;1,0,IF(AE291&gt;=1,U$2,T$2))</f>
        <v>0.65</v>
      </c>
      <c r="G292" s="29">
        <f t="shared" ca="1" si="107"/>
        <v>23096973.60107746</v>
      </c>
      <c r="H292" s="8">
        <f t="shared" ca="1" si="116"/>
        <v>163988512.56764996</v>
      </c>
      <c r="I292" s="8">
        <f t="shared" ca="1" si="117"/>
        <v>2053019633.5892956</v>
      </c>
      <c r="J292" s="8">
        <f t="shared" ca="1" si="118"/>
        <v>1528592.9721919217</v>
      </c>
      <c r="K292" s="12">
        <f t="shared" ca="1" si="119"/>
        <v>0.92512368761501507</v>
      </c>
      <c r="L292" s="48"/>
      <c r="M292" s="46">
        <f ca="1">IF(AND(I$2&gt;0,R285&lt;F285-0.12),0,IF(AND(N292&gt;=L$5,I$2&gt;0),0,IF(OR(AND(N292&gt;=C$1,N292&lt;D$1),N292&gt;=E$1),0,1)))</f>
        <v>1</v>
      </c>
      <c r="N292" s="193">
        <f t="shared" si="120"/>
        <v>44199</v>
      </c>
      <c r="O292" s="11">
        <f t="shared" ca="1" si="108"/>
        <v>0.27373595114523941</v>
      </c>
      <c r="P292" s="11" t="str">
        <f t="shared" si="109"/>
        <v/>
      </c>
      <c r="Q292" s="11">
        <f t="shared" ca="1" si="121"/>
        <v>0.1</v>
      </c>
      <c r="R292" s="32">
        <f t="shared" ca="1" si="122"/>
        <v>0.62608040116627239</v>
      </c>
      <c r="S292" s="32">
        <v>4.975295080182642E-4</v>
      </c>
      <c r="T292" s="32">
        <f t="shared" ca="1" si="110"/>
        <v>2.1865135009019994E-2</v>
      </c>
      <c r="U292" s="32">
        <f t="shared" si="111"/>
        <v>0.14084507042253522</v>
      </c>
      <c r="V292" s="32">
        <f t="shared" ca="1" si="123"/>
        <v>0</v>
      </c>
      <c r="W292" s="8">
        <f t="shared" ca="1" si="112"/>
        <v>10800507.920040915</v>
      </c>
      <c r="X292" s="8">
        <f t="shared" ca="1" si="126"/>
        <v>1899831628.9416869</v>
      </c>
      <c r="Y292" s="22">
        <f t="shared" ca="1" si="113"/>
        <v>0.72626404885476059</v>
      </c>
      <c r="Z292" s="8">
        <f t="shared" ca="1" si="124"/>
        <v>163988512.56764996</v>
      </c>
      <c r="AA292" s="12">
        <f t="shared" ca="1" si="125"/>
        <v>1.1347541797997878</v>
      </c>
      <c r="AB292" s="158">
        <f t="shared" si="127"/>
        <v>788000</v>
      </c>
      <c r="AC292" s="160">
        <f t="shared" si="128"/>
        <v>2.1360000000000351E-2</v>
      </c>
      <c r="AD292" s="162">
        <f t="shared" ca="1" si="129"/>
        <v>0.92604468898890113</v>
      </c>
      <c r="AE292" s="162">
        <f t="shared" ca="1" si="130"/>
        <v>0.92512368761501507</v>
      </c>
      <c r="AF292" s="85">
        <v>5.9480368613586436E-4</v>
      </c>
      <c r="AG292" s="85">
        <v>1.0351331501918141E-2</v>
      </c>
      <c r="AH292" s="85">
        <v>6.2693085393850264E-4</v>
      </c>
    </row>
    <row r="293" spans="1:34">
      <c r="A293" s="7">
        <f t="shared" si="114"/>
        <v>44200</v>
      </c>
      <c r="B293" s="8">
        <f t="shared" ca="1" si="115"/>
        <v>290683948.97105837</v>
      </c>
      <c r="C293" s="144">
        <f t="shared" si="106"/>
        <v>0</v>
      </c>
      <c r="D293" s="136"/>
      <c r="E293" s="136"/>
      <c r="F293" s="78">
        <f ca="1">IF(AD292&gt;1,S$2,T$2)</f>
        <v>0.65</v>
      </c>
      <c r="G293" s="29">
        <f t="shared" ca="1" si="107"/>
        <v>23102029.401806969</v>
      </c>
      <c r="H293" s="8">
        <f t="shared" ca="1" si="116"/>
        <v>164024408.75282946</v>
      </c>
      <c r="I293" s="8">
        <f t="shared" ca="1" si="117"/>
        <v>2063856037.6945159</v>
      </c>
      <c r="J293" s="8">
        <f t="shared" ca="1" si="118"/>
        <v>1526254.0993268169</v>
      </c>
      <c r="K293" s="12">
        <f t="shared" ca="1" si="119"/>
        <v>1.4190485393126435</v>
      </c>
      <c r="L293" s="48"/>
      <c r="M293" s="38">
        <f ca="1">IF(AND(I$2&gt;0,R286&lt;F286),0,IF(AND(N293&gt;=L$6,I$2&gt;0),0,IF(OR(AND(N293&gt;=C$1,N293&lt;D$1),N293&gt;=E$1),0,1)))</f>
        <v>0</v>
      </c>
      <c r="N293" s="193">
        <f t="shared" si="120"/>
        <v>44200</v>
      </c>
      <c r="O293" s="11">
        <f t="shared" ca="1" si="108"/>
        <v>0.27518080502593545</v>
      </c>
      <c r="P293" s="11" t="str">
        <f t="shared" si="109"/>
        <v/>
      </c>
      <c r="Q293" s="11">
        <f t="shared" ca="1" si="121"/>
        <v>0.6</v>
      </c>
      <c r="R293" s="32">
        <f t="shared" ca="1" si="122"/>
        <v>0.62454535759258656</v>
      </c>
      <c r="S293" s="32">
        <v>4.9751898800793519E-4</v>
      </c>
      <c r="T293" s="32">
        <f t="shared" ca="1" si="110"/>
        <v>2.1869921167043928E-2</v>
      </c>
      <c r="U293" s="32">
        <f t="shared" si="111"/>
        <v>0.14084507042253522</v>
      </c>
      <c r="V293" s="32">
        <f t="shared" ca="1" si="123"/>
        <v>0.6</v>
      </c>
      <c r="W293" s="8">
        <f t="shared" ca="1" si="112"/>
        <v>16630103.836074878</v>
      </c>
      <c r="X293" s="8">
        <f t="shared" ca="1" si="126"/>
        <v>1916461732.7777617</v>
      </c>
      <c r="Y293" s="22">
        <f t="shared" ca="1" si="113"/>
        <v>0.72481919497406455</v>
      </c>
      <c r="Z293" s="8">
        <f t="shared" ca="1" si="124"/>
        <v>164024408.75282946</v>
      </c>
      <c r="AA293" s="12">
        <f t="shared" ca="1" si="125"/>
        <v>1.1347541797997878</v>
      </c>
      <c r="AB293" s="158">
        <f t="shared" si="127"/>
        <v>789000</v>
      </c>
      <c r="AC293" s="160">
        <f t="shared" si="128"/>
        <v>2.1330000000000352E-2</v>
      </c>
      <c r="AD293" s="162">
        <f t="shared" ca="1" si="129"/>
        <v>1.1720861134638292</v>
      </c>
      <c r="AE293" s="162">
        <f t="shared" ca="1" si="130"/>
        <v>0.92512368761501507</v>
      </c>
      <c r="AF293" s="85">
        <v>5.9516465389793853E-4</v>
      </c>
      <c r="AG293" s="85">
        <v>1.0344529265124499E-2</v>
      </c>
      <c r="AH293" s="85">
        <v>6.2690374245004355E-4</v>
      </c>
    </row>
    <row r="294" spans="1:34">
      <c r="A294" s="7">
        <f t="shared" si="114"/>
        <v>44201</v>
      </c>
      <c r="B294" s="8">
        <f t="shared" ca="1" si="115"/>
        <v>293025584.76232922</v>
      </c>
      <c r="C294" s="144">
        <f t="shared" si="106"/>
        <v>0</v>
      </c>
      <c r="D294" s="136"/>
      <c r="E294" s="136"/>
      <c r="F294" s="78">
        <f ca="1">IF(AD293&gt;1,0,IF(AE293&gt;=1,U$2,T$2))</f>
        <v>0</v>
      </c>
      <c r="G294" s="29">
        <f t="shared" ca="1" si="107"/>
        <v>23101397.047151778</v>
      </c>
      <c r="H294" s="8">
        <f t="shared" ca="1" si="116"/>
        <v>164019919.03477761</v>
      </c>
      <c r="I294" s="8">
        <f t="shared" ca="1" si="117"/>
        <v>2080481651.8125391</v>
      </c>
      <c r="J294" s="8">
        <f t="shared" ca="1" si="118"/>
        <v>2341635.7912708516</v>
      </c>
      <c r="K294" s="12">
        <f t="shared" ca="1" si="119"/>
        <v>0.9214472487298595</v>
      </c>
      <c r="L294" s="48"/>
      <c r="M294" s="38">
        <f ca="1">IF(AND(I$2&gt;0,R287&lt;F287-0.02),0,IF(AND(N294&gt;=L$7,I$2&gt;0),0,IF(OR(AND(N294&gt;=C$1,N294&lt;D$1),N294&gt;=E$1),0,1)))</f>
        <v>1</v>
      </c>
      <c r="N294" s="193">
        <f t="shared" si="120"/>
        <v>44201</v>
      </c>
      <c r="O294" s="11">
        <f t="shared" ca="1" si="108"/>
        <v>0.27739755357500523</v>
      </c>
      <c r="P294" s="11" t="str">
        <f t="shared" si="109"/>
        <v/>
      </c>
      <c r="Q294" s="11">
        <f t="shared" ca="1" si="121"/>
        <v>0.1</v>
      </c>
      <c r="R294" s="32">
        <f t="shared" ca="1" si="122"/>
        <v>0.62286045203081142</v>
      </c>
      <c r="S294" s="32">
        <v>4.9750846960062035E-4</v>
      </c>
      <c r="T294" s="32">
        <f t="shared" ca="1" si="110"/>
        <v>2.1869322537970349E-2</v>
      </c>
      <c r="U294" s="32">
        <f t="shared" si="111"/>
        <v>0.14084507042253522</v>
      </c>
      <c r="V294" s="32">
        <f t="shared" ca="1" si="123"/>
        <v>0</v>
      </c>
      <c r="W294" s="8">
        <f t="shared" ca="1" si="112"/>
        <v>10856309.341405954</v>
      </c>
      <c r="X294" s="8">
        <f t="shared" ca="1" si="126"/>
        <v>1927318042.1191676</v>
      </c>
      <c r="Y294" s="22">
        <f t="shared" ca="1" si="113"/>
        <v>0.72260244642499472</v>
      </c>
      <c r="Z294" s="8">
        <f t="shared" ca="1" si="124"/>
        <v>164019919.03477761</v>
      </c>
      <c r="AA294" s="12">
        <f t="shared" ca="1" si="125"/>
        <v>1.1347541797997878</v>
      </c>
      <c r="AB294" s="158">
        <f t="shared" si="127"/>
        <v>790000</v>
      </c>
      <c r="AC294" s="160">
        <f t="shared" si="128"/>
        <v>2.1300000000000353E-2</v>
      </c>
      <c r="AD294" s="162">
        <f t="shared" ca="1" si="129"/>
        <v>1.1702478940212515</v>
      </c>
      <c r="AE294" s="162">
        <f t="shared" ca="1" si="130"/>
        <v>0.9214472487298595</v>
      </c>
      <c r="AF294" s="85">
        <v>5.9553460905663487E-4</v>
      </c>
      <c r="AG294" s="85">
        <v>1.0337749299081633E-2</v>
      </c>
      <c r="AH294" s="85">
        <v>6.2687663702110151E-4</v>
      </c>
    </row>
    <row r="295" spans="1:34">
      <c r="A295" s="7">
        <f t="shared" si="114"/>
        <v>44202</v>
      </c>
      <c r="B295" s="8">
        <f t="shared" ca="1" si="115"/>
        <v>294546064.67310882</v>
      </c>
      <c r="C295" s="144">
        <f t="shared" si="106"/>
        <v>0</v>
      </c>
      <c r="D295" s="136"/>
      <c r="E295" s="136"/>
      <c r="F295" s="78">
        <f ca="1">IF(AD294&gt;1,S$2,T$2)</f>
        <v>0.22</v>
      </c>
      <c r="G295" s="29">
        <f t="shared" ca="1" si="107"/>
        <v>23092819.304212209</v>
      </c>
      <c r="H295" s="8">
        <f t="shared" ca="1" si="116"/>
        <v>163959017.05990666</v>
      </c>
      <c r="I295" s="8">
        <f t="shared" ca="1" si="117"/>
        <v>2091277059.179074</v>
      </c>
      <c r="J295" s="8">
        <f t="shared" ca="1" si="118"/>
        <v>1520479.9107795791</v>
      </c>
      <c r="K295" s="12">
        <f t="shared" ca="1" si="119"/>
        <v>0.91862914337913215</v>
      </c>
      <c r="L295" s="48"/>
      <c r="M295" s="38">
        <f ca="1">IF(AND(I$2&gt;0,R288&lt;F288-0.04),0,IF(AND(N295&gt;=L$8,I$2&gt;0),0,IF(OR(AND(N295&gt;=C$1,N295&lt;D$1),N295&gt;=E$1),0,1)))</f>
        <v>1</v>
      </c>
      <c r="N295" s="193">
        <f t="shared" si="120"/>
        <v>44202</v>
      </c>
      <c r="O295" s="11">
        <f t="shared" ca="1" si="108"/>
        <v>0.27883694122387653</v>
      </c>
      <c r="P295" s="11" t="str">
        <f t="shared" si="109"/>
        <v/>
      </c>
      <c r="Q295" s="11">
        <f t="shared" ca="1" si="121"/>
        <v>0.1</v>
      </c>
      <c r="R295" s="32">
        <f t="shared" ca="1" si="122"/>
        <v>0.62096620303489491</v>
      </c>
      <c r="S295" s="32">
        <v>4.9749795279596795E-4</v>
      </c>
      <c r="T295" s="32">
        <f t="shared" ca="1" si="110"/>
        <v>2.1861202274654223E-2</v>
      </c>
      <c r="U295" s="32">
        <f t="shared" si="111"/>
        <v>0.14084507042253522</v>
      </c>
      <c r="V295" s="32">
        <f t="shared" ca="1" si="123"/>
        <v>0</v>
      </c>
      <c r="W295" s="8">
        <f t="shared" ca="1" si="112"/>
        <v>10863349.290012956</v>
      </c>
      <c r="X295" s="8">
        <f t="shared" ca="1" si="126"/>
        <v>1938181391.4091806</v>
      </c>
      <c r="Y295" s="22">
        <f t="shared" ca="1" si="113"/>
        <v>0.72116305877612352</v>
      </c>
      <c r="Z295" s="8">
        <f t="shared" ca="1" si="124"/>
        <v>163959017.05990666</v>
      </c>
      <c r="AA295" s="12">
        <f t="shared" ca="1" si="125"/>
        <v>1.1347541797997878</v>
      </c>
      <c r="AB295" s="158">
        <f t="shared" si="127"/>
        <v>791000</v>
      </c>
      <c r="AC295" s="160">
        <f t="shared" si="128"/>
        <v>2.1270000000000355E-2</v>
      </c>
      <c r="AD295" s="162">
        <f t="shared" ca="1" si="129"/>
        <v>0.92003819605449588</v>
      </c>
      <c r="AE295" s="162">
        <f t="shared" ca="1" si="130"/>
        <v>0.91862914337913215</v>
      </c>
      <c r="AF295" s="85">
        <v>5.959137764587056E-4</v>
      </c>
      <c r="AG295" s="85">
        <v>1.0330991487929701E-2</v>
      </c>
      <c r="AH295" s="85">
        <v>6.2684953764901316E-4</v>
      </c>
    </row>
    <row r="296" spans="1:34">
      <c r="A296" s="7">
        <f t="shared" si="114"/>
        <v>44203</v>
      </c>
      <c r="B296" s="8">
        <f t="shared" ca="1" si="115"/>
        <v>296061331.58851153</v>
      </c>
      <c r="C296" s="144">
        <f t="shared" si="106"/>
        <v>0</v>
      </c>
      <c r="D296" s="136"/>
      <c r="E296" s="136"/>
      <c r="F296" s="78">
        <f ca="1">IF(AD295&gt;1,0,IF(AE295&gt;=1,U$2,T$2))</f>
        <v>0.65</v>
      </c>
      <c r="G296" s="29">
        <f t="shared" ca="1" si="107"/>
        <v>23078037.023838416</v>
      </c>
      <c r="H296" s="8">
        <f t="shared" ca="1" si="116"/>
        <v>163854062.86925274</v>
      </c>
      <c r="I296" s="8">
        <f t="shared" ca="1" si="117"/>
        <v>2102035454.2784331</v>
      </c>
      <c r="J296" s="8">
        <f t="shared" ca="1" si="118"/>
        <v>1515266.9154026818</v>
      </c>
      <c r="K296" s="12">
        <f t="shared" ca="1" si="119"/>
        <v>0.91679928043109649</v>
      </c>
      <c r="L296" s="48"/>
      <c r="M296" s="38">
        <f ca="1">IF(AND(I$2&gt;0,R289&lt;F289-0.06),0,IF(AND(N296&gt;=L$9,I$2&gt;0),0,IF(OR(AND(N296&gt;=C$1,N296&lt;D$1),N296&gt;=E$1),0,1)))</f>
        <v>1</v>
      </c>
      <c r="N296" s="193">
        <f t="shared" si="120"/>
        <v>44203</v>
      </c>
      <c r="O296" s="11">
        <f t="shared" ca="1" si="108"/>
        <v>0.28027139390379108</v>
      </c>
      <c r="P296" s="11" t="str">
        <f t="shared" si="109"/>
        <v/>
      </c>
      <c r="Q296" s="11">
        <f t="shared" ca="1" si="121"/>
        <v>0.1</v>
      </c>
      <c r="R296" s="32">
        <f t="shared" ca="1" si="122"/>
        <v>0.61891099291204066</v>
      </c>
      <c r="S296" s="32">
        <v>4.9748743759362617E-4</v>
      </c>
      <c r="T296" s="32">
        <f t="shared" ca="1" si="110"/>
        <v>2.1847208382567034E-2</v>
      </c>
      <c r="U296" s="32">
        <f t="shared" si="111"/>
        <v>0.14084507042253522</v>
      </c>
      <c r="V296" s="32">
        <f t="shared" ca="1" si="123"/>
        <v>0</v>
      </c>
      <c r="W296" s="8">
        <f t="shared" ca="1" si="112"/>
        <v>10879832.90865867</v>
      </c>
      <c r="X296" s="8">
        <f t="shared" ca="1" si="126"/>
        <v>1949061224.3178394</v>
      </c>
      <c r="Y296" s="22">
        <f t="shared" ca="1" si="113"/>
        <v>0.71972860609620892</v>
      </c>
      <c r="Z296" s="8">
        <f t="shared" ca="1" si="124"/>
        <v>163854062.86925274</v>
      </c>
      <c r="AA296" s="12">
        <f t="shared" ca="1" si="125"/>
        <v>1.1347541797997878</v>
      </c>
      <c r="AB296" s="158">
        <f t="shared" si="127"/>
        <v>792000</v>
      </c>
      <c r="AC296" s="160">
        <f t="shared" si="128"/>
        <v>2.1240000000000356E-2</v>
      </c>
      <c r="AD296" s="162">
        <f t="shared" ca="1" si="129"/>
        <v>0.91771421190511426</v>
      </c>
      <c r="AE296" s="162">
        <f t="shared" ca="1" si="130"/>
        <v>0.91679928043109649</v>
      </c>
      <c r="AF296" s="85">
        <v>5.9593069914626383E-4</v>
      </c>
      <c r="AG296" s="85">
        <v>1.0324255716658735E-2</v>
      </c>
      <c r="AH296" s="85">
        <v>6.268224443311877E-4</v>
      </c>
    </row>
    <row r="297" spans="1:34">
      <c r="A297" s="7">
        <f t="shared" si="114"/>
        <v>44204</v>
      </c>
      <c r="B297" s="8">
        <f t="shared" ca="1" si="115"/>
        <v>297572612.14116991</v>
      </c>
      <c r="C297" s="144">
        <f t="shared" si="106"/>
        <v>0</v>
      </c>
      <c r="D297" s="136"/>
      <c r="E297" s="136"/>
      <c r="F297" s="78">
        <f ca="1">IF(AD296&gt;1,S$2,T$2)</f>
        <v>0.65</v>
      </c>
      <c r="G297" s="29">
        <f t="shared" ca="1" si="107"/>
        <v>23056946.744291343</v>
      </c>
      <c r="H297" s="8">
        <f t="shared" ca="1" si="116"/>
        <v>163704321.88446853</v>
      </c>
      <c r="I297" s="8">
        <f t="shared" ca="1" si="117"/>
        <v>2112765546.2023075</v>
      </c>
      <c r="J297" s="8">
        <f t="shared" ca="1" si="118"/>
        <v>1511280.5526583758</v>
      </c>
      <c r="K297" s="12">
        <f t="shared" ca="1" si="119"/>
        <v>0.91497569120428546</v>
      </c>
      <c r="L297" s="48"/>
      <c r="M297" s="39">
        <f ca="1">IF(AND(I$2&gt;0,R290&lt;F290-0.1),0,IF(AND(N297&gt;=L$10,I$2&gt;0),0,IF(OR(AND(N297&gt;=C$1,N297&lt;D$1),N297&gt;=E$1),0,1)))</f>
        <v>1</v>
      </c>
      <c r="N297" s="193">
        <f t="shared" si="120"/>
        <v>44204</v>
      </c>
      <c r="O297" s="11">
        <f t="shared" ca="1" si="108"/>
        <v>0.28170207282697435</v>
      </c>
      <c r="P297" s="11" t="str">
        <f t="shared" si="109"/>
        <v/>
      </c>
      <c r="Q297" s="11">
        <f t="shared" ca="1" si="121"/>
        <v>0.1</v>
      </c>
      <c r="R297" s="32">
        <f t="shared" ca="1" si="122"/>
        <v>0.61669336752386839</v>
      </c>
      <c r="S297" s="32">
        <v>4.9747692399324352E-4</v>
      </c>
      <c r="T297" s="32">
        <f t="shared" ca="1" si="110"/>
        <v>2.1827242917929136E-2</v>
      </c>
      <c r="U297" s="32">
        <f t="shared" si="111"/>
        <v>0.14084507042253522</v>
      </c>
      <c r="V297" s="32">
        <f t="shared" ca="1" si="123"/>
        <v>0</v>
      </c>
      <c r="W297" s="8">
        <f t="shared" ca="1" si="112"/>
        <v>10892754.817727817</v>
      </c>
      <c r="X297" s="8">
        <f t="shared" ca="1" si="126"/>
        <v>1959953979.1355672</v>
      </c>
      <c r="Y297" s="22">
        <f t="shared" ca="1" si="113"/>
        <v>0.71829792717302565</v>
      </c>
      <c r="Z297" s="8">
        <f t="shared" ca="1" si="124"/>
        <v>163704321.88446853</v>
      </c>
      <c r="AA297" s="12">
        <f t="shared" ca="1" si="125"/>
        <v>1.1347541797997878</v>
      </c>
      <c r="AB297" s="158">
        <f t="shared" si="127"/>
        <v>793000</v>
      </c>
      <c r="AC297" s="160">
        <f t="shared" si="128"/>
        <v>2.1210000000000357E-2</v>
      </c>
      <c r="AD297" s="162">
        <f t="shared" ca="1" si="129"/>
        <v>0.91588748581769097</v>
      </c>
      <c r="AE297" s="162">
        <f t="shared" ca="1" si="130"/>
        <v>0.91497569120428546</v>
      </c>
      <c r="AF297" s="85">
        <v>5.963202622330171E-4</v>
      </c>
      <c r="AG297" s="85">
        <v>1.031754187110042E-2</v>
      </c>
      <c r="AH297" s="85">
        <v>6.267953570650973E-4</v>
      </c>
    </row>
    <row r="298" spans="1:34">
      <c r="A298" s="7">
        <f t="shared" si="114"/>
        <v>44205</v>
      </c>
      <c r="B298" s="8">
        <f t="shared" ca="1" si="115"/>
        <v>299079508.26862836</v>
      </c>
      <c r="C298" s="144">
        <f t="shared" si="106"/>
        <v>0</v>
      </c>
      <c r="D298" s="136"/>
      <c r="E298" s="136"/>
      <c r="F298" s="78">
        <f ca="1">IF(AD297&gt;1,0,IF(AE297&gt;=1,U$2,T$2))</f>
        <v>0.65</v>
      </c>
      <c r="G298" s="29">
        <f t="shared" ca="1" si="107"/>
        <v>23029652.052351516</v>
      </c>
      <c r="H298" s="8">
        <f t="shared" ca="1" si="116"/>
        <v>163510529.57169574</v>
      </c>
      <c r="I298" s="8">
        <f t="shared" ca="1" si="117"/>
        <v>2123464508.7072625</v>
      </c>
      <c r="J298" s="8">
        <f t="shared" ca="1" si="118"/>
        <v>1506896.127458455</v>
      </c>
      <c r="K298" s="12">
        <f t="shared" ca="1" si="119"/>
        <v>0.91315689947425938</v>
      </c>
      <c r="L298" s="48"/>
      <c r="M298" s="47">
        <f ca="1">IF(AND(I$2&gt;0,R291&lt;F291-0.12),0,IF(AND(N298&gt;=L$4,I$2&gt;0),0,IF(OR(AND(N298&gt;=C$1,N298&lt;D$1),N298&gt;=E$1),0,1)))</f>
        <v>1</v>
      </c>
      <c r="N298" s="193">
        <f t="shared" si="120"/>
        <v>44205</v>
      </c>
      <c r="O298" s="11">
        <f t="shared" ca="1" si="108"/>
        <v>0.28312860116096833</v>
      </c>
      <c r="P298" s="11" t="str">
        <f t="shared" si="109"/>
        <v/>
      </c>
      <c r="Q298" s="11">
        <f t="shared" ca="1" si="121"/>
        <v>0.1</v>
      </c>
      <c r="R298" s="32">
        <f t="shared" ca="1" si="122"/>
        <v>0.61431741872646517</v>
      </c>
      <c r="S298" s="32">
        <v>4.9746641199446861E-4</v>
      </c>
      <c r="T298" s="32">
        <f t="shared" ca="1" si="110"/>
        <v>2.1801403942892764E-2</v>
      </c>
      <c r="U298" s="32">
        <f t="shared" si="111"/>
        <v>0.14084507042253522</v>
      </c>
      <c r="V298" s="32">
        <f t="shared" ca="1" si="123"/>
        <v>0</v>
      </c>
      <c r="W298" s="8">
        <f t="shared" ca="1" si="112"/>
        <v>10901613.785487171</v>
      </c>
      <c r="X298" s="8">
        <f t="shared" ca="1" si="126"/>
        <v>1970855592.9210544</v>
      </c>
      <c r="Y298" s="22">
        <f t="shared" ca="1" si="113"/>
        <v>0.71687139883903161</v>
      </c>
      <c r="Z298" s="8">
        <f t="shared" ca="1" si="124"/>
        <v>163510529.57169574</v>
      </c>
      <c r="AA298" s="12">
        <f t="shared" ca="1" si="125"/>
        <v>1.1347541797997878</v>
      </c>
      <c r="AB298" s="158">
        <f t="shared" si="127"/>
        <v>794000</v>
      </c>
      <c r="AC298" s="160">
        <f t="shared" si="128"/>
        <v>2.1180000000000358E-2</v>
      </c>
      <c r="AD298" s="162">
        <f t="shared" ca="1" si="129"/>
        <v>0.91406629533927242</v>
      </c>
      <c r="AE298" s="162">
        <f t="shared" ca="1" si="130"/>
        <v>0.91315689947425938</v>
      </c>
      <c r="AF298" s="85">
        <v>5.9671956918417039E-4</v>
      </c>
      <c r="AG298" s="85">
        <v>1.0310849837920006E-2</v>
      </c>
      <c r="AH298" s="85">
        <v>6.2676827584826923E-4</v>
      </c>
    </row>
    <row r="299" spans="1:34">
      <c r="A299" s="7">
        <f t="shared" si="114"/>
        <v>44206</v>
      </c>
      <c r="B299" s="8">
        <f t="shared" ca="1" si="115"/>
        <v>300581628.67320669</v>
      </c>
      <c r="C299" s="144">
        <f t="shared" si="106"/>
        <v>0</v>
      </c>
      <c r="D299" s="136"/>
      <c r="E299" s="136"/>
      <c r="F299" s="78">
        <f ca="1">IF(AD298&gt;1,0,IF(AE298&gt;=1,U$2,T$2))</f>
        <v>0.65</v>
      </c>
      <c r="G299" s="29">
        <f t="shared" ca="1" si="107"/>
        <v>22996333.895593602</v>
      </c>
      <c r="H299" s="8">
        <f t="shared" ca="1" si="116"/>
        <v>163273970.65871456</v>
      </c>
      <c r="I299" s="8">
        <f t="shared" ca="1" si="117"/>
        <v>2134129563.5797684</v>
      </c>
      <c r="J299" s="8">
        <f t="shared" ca="1" si="118"/>
        <v>1502120.404578309</v>
      </c>
      <c r="K299" s="12">
        <f t="shared" ca="1" si="119"/>
        <v>0.91134338430011841</v>
      </c>
      <c r="L299" s="48"/>
      <c r="M299" s="46">
        <f ca="1">IF(AND(I$2&gt;0,R292&lt;F292-0.12),0,IF(AND(N299&gt;=L$5,I$2&gt;0),0,IF(OR(AND(N299&gt;=C$1,N299&lt;D$1),N299&gt;=E$1),0,1)))</f>
        <v>1</v>
      </c>
      <c r="N299" s="193">
        <f t="shared" si="120"/>
        <v>44206</v>
      </c>
      <c r="O299" s="11">
        <f t="shared" ca="1" si="108"/>
        <v>0.28455060847730246</v>
      </c>
      <c r="P299" s="11" t="str">
        <f t="shared" si="109"/>
        <v/>
      </c>
      <c r="Q299" s="11">
        <f t="shared" ca="1" si="121"/>
        <v>0.1</v>
      </c>
      <c r="R299" s="32">
        <f t="shared" ca="1" si="122"/>
        <v>0.61178926024127422</v>
      </c>
      <c r="S299" s="32">
        <v>4.9745590159694993E-4</v>
      </c>
      <c r="T299" s="32">
        <f t="shared" ca="1" si="110"/>
        <v>2.1769862754495276E-2</v>
      </c>
      <c r="U299" s="32">
        <f t="shared" si="111"/>
        <v>0.14084507042253522</v>
      </c>
      <c r="V299" s="32">
        <f t="shared" ca="1" si="123"/>
        <v>0</v>
      </c>
      <c r="W299" s="8">
        <f t="shared" ca="1" si="112"/>
        <v>10905918.045634309</v>
      </c>
      <c r="X299" s="8">
        <f t="shared" ca="1" si="126"/>
        <v>1981761510.9666886</v>
      </c>
      <c r="Y299" s="22">
        <f t="shared" ca="1" si="113"/>
        <v>0.7154493915226976</v>
      </c>
      <c r="Z299" s="8">
        <f t="shared" ca="1" si="124"/>
        <v>163273970.65871456</v>
      </c>
      <c r="AA299" s="12">
        <f t="shared" ca="1" si="125"/>
        <v>1.1347541797997878</v>
      </c>
      <c r="AB299" s="158">
        <f t="shared" si="127"/>
        <v>795000</v>
      </c>
      <c r="AC299" s="160">
        <f t="shared" si="128"/>
        <v>2.1150000000000359E-2</v>
      </c>
      <c r="AD299" s="162">
        <f t="shared" ca="1" si="129"/>
        <v>0.91225014188718889</v>
      </c>
      <c r="AE299" s="162">
        <f t="shared" ca="1" si="130"/>
        <v>0.91134338430011841</v>
      </c>
      <c r="AF299" s="85">
        <v>5.9712881783006001E-4</v>
      </c>
      <c r="AG299" s="85">
        <v>1.0304179504608315E-2</v>
      </c>
      <c r="AH299" s="85">
        <v>6.2674120067827944E-4</v>
      </c>
    </row>
    <row r="300" spans="1:34">
      <c r="A300" s="7">
        <f t="shared" si="114"/>
        <v>44207</v>
      </c>
      <c r="B300" s="8">
        <f t="shared" ca="1" si="115"/>
        <v>302078597.01312852</v>
      </c>
      <c r="C300" s="144">
        <f t="shared" si="106"/>
        <v>0</v>
      </c>
      <c r="D300" s="136"/>
      <c r="E300" s="136"/>
      <c r="F300" s="78">
        <f ca="1">IF(AD299&gt;1,S$2,T$2)</f>
        <v>0.65</v>
      </c>
      <c r="G300" s="29">
        <f t="shared" ca="1" si="107"/>
        <v>22957257.440355685</v>
      </c>
      <c r="H300" s="8">
        <f t="shared" ca="1" si="116"/>
        <v>162996527.82652536</v>
      </c>
      <c r="I300" s="8">
        <f t="shared" ca="1" si="117"/>
        <v>2144758038.7932136</v>
      </c>
      <c r="J300" s="8">
        <f t="shared" ca="1" si="118"/>
        <v>1496968.3399218428</v>
      </c>
      <c r="K300" s="12">
        <f t="shared" ca="1" si="119"/>
        <v>1.3979177622702847</v>
      </c>
      <c r="L300" s="48"/>
      <c r="M300" s="38">
        <f ca="1">IF(AND(I$2&gt;0,R293&lt;F293),0,IF(AND(N300&gt;=L$6,I$2&gt;0),0,IF(OR(AND(N300&gt;=C$1,N300&lt;D$1),N300&gt;=E$1),0,1)))</f>
        <v>0</v>
      </c>
      <c r="N300" s="193">
        <f t="shared" si="120"/>
        <v>44207</v>
      </c>
      <c r="O300" s="11">
        <f t="shared" ca="1" si="108"/>
        <v>0.28596773850576179</v>
      </c>
      <c r="P300" s="11" t="str">
        <f t="shared" si="109"/>
        <v/>
      </c>
      <c r="Q300" s="11">
        <f t="shared" ca="1" si="121"/>
        <v>0.6</v>
      </c>
      <c r="R300" s="32">
        <f t="shared" ca="1" si="122"/>
        <v>0.60911718233708589</v>
      </c>
      <c r="S300" s="32">
        <v>4.9744539280033632E-4</v>
      </c>
      <c r="T300" s="32">
        <f t="shared" ca="1" si="110"/>
        <v>2.1732870376870047E-2</v>
      </c>
      <c r="U300" s="32">
        <f t="shared" si="111"/>
        <v>0.14084507042253522</v>
      </c>
      <c r="V300" s="32">
        <f t="shared" ca="1" si="123"/>
        <v>0.6</v>
      </c>
      <c r="W300" s="8">
        <f t="shared" ca="1" si="112"/>
        <v>16760764.374424266</v>
      </c>
      <c r="X300" s="8">
        <f t="shared" ca="1" si="126"/>
        <v>1998522275.3411129</v>
      </c>
      <c r="Y300" s="22">
        <f t="shared" ca="1" si="113"/>
        <v>0.71403226149423826</v>
      </c>
      <c r="Z300" s="8">
        <f t="shared" ca="1" si="124"/>
        <v>162996527.82652536</v>
      </c>
      <c r="AA300" s="12">
        <f t="shared" ca="1" si="125"/>
        <v>1.1347541797997878</v>
      </c>
      <c r="AB300" s="158">
        <f t="shared" si="127"/>
        <v>796000</v>
      </c>
      <c r="AC300" s="160">
        <f t="shared" si="128"/>
        <v>2.1120000000000361E-2</v>
      </c>
      <c r="AD300" s="162">
        <f t="shared" ca="1" si="129"/>
        <v>1.1546305732852016</v>
      </c>
      <c r="AE300" s="162">
        <f t="shared" ca="1" si="130"/>
        <v>0.91134338430011841</v>
      </c>
      <c r="AF300" s="85">
        <v>5.9754824781403735E-4</v>
      </c>
      <c r="AG300" s="85">
        <v>1.0297530759473844E-2</v>
      </c>
      <c r="AH300" s="85">
        <v>6.2671413155274624E-4</v>
      </c>
    </row>
    <row r="301" spans="1:34">
      <c r="A301" s="7">
        <f t="shared" si="114"/>
        <v>44208</v>
      </c>
      <c r="B301" s="8">
        <f t="shared" ca="1" si="115"/>
        <v>304370908.29519171</v>
      </c>
      <c r="C301" s="144">
        <f t="shared" si="106"/>
        <v>0</v>
      </c>
      <c r="D301" s="136"/>
      <c r="E301" s="136"/>
      <c r="F301" s="78">
        <f ca="1">IF(AD300&gt;1,0,IF(AE300&gt;=1,U$2,T$2))</f>
        <v>0</v>
      </c>
      <c r="G301" s="29">
        <f t="shared" ca="1" si="107"/>
        <v>22888897.683767587</v>
      </c>
      <c r="H301" s="8">
        <f t="shared" ca="1" si="116"/>
        <v>162511173.55474985</v>
      </c>
      <c r="I301" s="8">
        <f t="shared" ca="1" si="117"/>
        <v>2161033448.8958626</v>
      </c>
      <c r="J301" s="8">
        <f t="shared" ca="1" si="118"/>
        <v>2292311.2820632048</v>
      </c>
      <c r="K301" s="12">
        <f t="shared" ca="1" si="119"/>
        <v>0.90773404929179324</v>
      </c>
      <c r="L301" s="48"/>
      <c r="M301" s="38">
        <f ca="1">IF(AND(I$2&gt;0,R294&lt;F294-0.02),0,IF(AND(N301&gt;=L$7,I$2&gt;0),0,IF(OR(AND(N301&gt;=C$1,N301&lt;D$1),N301&gt;=E$1),0,1)))</f>
        <v>1</v>
      </c>
      <c r="N301" s="193">
        <f t="shared" si="120"/>
        <v>44208</v>
      </c>
      <c r="O301" s="11">
        <f t="shared" ca="1" si="108"/>
        <v>0.28813779318611499</v>
      </c>
      <c r="P301" s="11" t="str">
        <f t="shared" si="109"/>
        <v/>
      </c>
      <c r="Q301" s="11">
        <f t="shared" ca="1" si="121"/>
        <v>0.1</v>
      </c>
      <c r="R301" s="32">
        <f t="shared" ca="1" si="122"/>
        <v>0.60567986468088675</v>
      </c>
      <c r="S301" s="32">
        <v>4.9743488560427659E-4</v>
      </c>
      <c r="T301" s="32">
        <f t="shared" ca="1" si="110"/>
        <v>2.1668156473966645E-2</v>
      </c>
      <c r="U301" s="32">
        <f t="shared" si="111"/>
        <v>0.14084507042253522</v>
      </c>
      <c r="V301" s="32">
        <f t="shared" ca="1" si="123"/>
        <v>0</v>
      </c>
      <c r="W301" s="8">
        <f t="shared" ca="1" si="112"/>
        <v>10906938.98826554</v>
      </c>
      <c r="X301" s="8">
        <f t="shared" ca="1" si="126"/>
        <v>2009429214.3293784</v>
      </c>
      <c r="Y301" s="22">
        <f t="shared" ca="1" si="113"/>
        <v>0.71186220681388501</v>
      </c>
      <c r="Z301" s="8">
        <f t="shared" ca="1" si="124"/>
        <v>162511173.55474985</v>
      </c>
      <c r="AA301" s="12">
        <f t="shared" ca="1" si="125"/>
        <v>1.1347541797997878</v>
      </c>
      <c r="AB301" s="158">
        <f t="shared" si="127"/>
        <v>797000</v>
      </c>
      <c r="AC301" s="160">
        <f t="shared" si="128"/>
        <v>2.1090000000000362E-2</v>
      </c>
      <c r="AD301" s="162">
        <f t="shared" ca="1" si="129"/>
        <v>1.1528259057810391</v>
      </c>
      <c r="AE301" s="162">
        <f t="shared" ca="1" si="130"/>
        <v>0.90773404929179324</v>
      </c>
      <c r="AF301" s="85">
        <v>5.9797810304972217E-4</v>
      </c>
      <c r="AG301" s="85">
        <v>1.0290903491634987E-2</v>
      </c>
      <c r="AH301" s="85">
        <v>6.2668706846932538E-4</v>
      </c>
    </row>
    <row r="302" spans="1:34">
      <c r="A302" s="7">
        <f t="shared" si="114"/>
        <v>44209</v>
      </c>
      <c r="B302" s="8">
        <f t="shared" ca="1" si="115"/>
        <v>305854981.99364257</v>
      </c>
      <c r="C302" s="144">
        <f t="shared" si="106"/>
        <v>0</v>
      </c>
      <c r="D302" s="136"/>
      <c r="E302" s="136"/>
      <c r="F302" s="78">
        <f ca="1">IF(AD301&gt;1,S$2,T$2)</f>
        <v>0.22</v>
      </c>
      <c r="G302" s="29">
        <f t="shared" ca="1" si="107"/>
        <v>22836782.792321879</v>
      </c>
      <c r="H302" s="8">
        <f t="shared" ca="1" si="116"/>
        <v>162141157.82548535</v>
      </c>
      <c r="I302" s="8">
        <f t="shared" ca="1" si="117"/>
        <v>2171570372.1548638</v>
      </c>
      <c r="J302" s="8">
        <f t="shared" ca="1" si="118"/>
        <v>1484073.6984508499</v>
      </c>
      <c r="K302" s="12">
        <f t="shared" ca="1" si="119"/>
        <v>0.90497530486467248</v>
      </c>
      <c r="L302" s="48"/>
      <c r="M302" s="38">
        <f ca="1">IF(AND(I$2&gt;0,R295&lt;F295-0.04),0,IF(AND(N302&gt;=L$8,I$2&gt;0),0,IF(OR(AND(N302&gt;=C$1,N302&lt;D$1),N302&gt;=E$1),0,1)))</f>
        <v>1</v>
      </c>
      <c r="N302" s="193">
        <f t="shared" si="120"/>
        <v>44209</v>
      </c>
      <c r="O302" s="11">
        <f t="shared" ca="1" si="108"/>
        <v>0.2895427162873152</v>
      </c>
      <c r="P302" s="11" t="str">
        <f t="shared" si="109"/>
        <v/>
      </c>
      <c r="Q302" s="11">
        <f t="shared" ca="1" si="121"/>
        <v>0.1</v>
      </c>
      <c r="R302" s="32">
        <f t="shared" ca="1" si="122"/>
        <v>0.60268501955677578</v>
      </c>
      <c r="S302" s="32">
        <v>4.974243800084197E-4</v>
      </c>
      <c r="T302" s="32">
        <f t="shared" ca="1" si="110"/>
        <v>2.1618821043398045E-2</v>
      </c>
      <c r="U302" s="32">
        <f t="shared" si="111"/>
        <v>0.14084507042253522</v>
      </c>
      <c r="V302" s="32">
        <f t="shared" ca="1" si="123"/>
        <v>0</v>
      </c>
      <c r="W302" s="8">
        <f t="shared" ca="1" si="112"/>
        <v>10887402.426005913</v>
      </c>
      <c r="X302" s="8">
        <f t="shared" ca="1" si="126"/>
        <v>2020316616.7553842</v>
      </c>
      <c r="Y302" s="22">
        <f t="shared" ca="1" si="113"/>
        <v>0.7104572837126848</v>
      </c>
      <c r="Z302" s="8">
        <f t="shared" ca="1" si="124"/>
        <v>162141157.82548535</v>
      </c>
      <c r="AA302" s="12">
        <f t="shared" ca="1" si="125"/>
        <v>1.1347541797997878</v>
      </c>
      <c r="AB302" s="158">
        <f t="shared" si="127"/>
        <v>798000</v>
      </c>
      <c r="AC302" s="160">
        <f t="shared" si="128"/>
        <v>2.1060000000000363E-2</v>
      </c>
      <c r="AD302" s="162">
        <f t="shared" ca="1" si="129"/>
        <v>0.90635467707823292</v>
      </c>
      <c r="AE302" s="162">
        <f t="shared" ca="1" si="130"/>
        <v>0.90497530486467248</v>
      </c>
      <c r="AF302" s="85">
        <v>5.9841863181097819E-4</v>
      </c>
      <c r="AG302" s="85">
        <v>1.0284297591012355E-2</v>
      </c>
      <c r="AH302" s="85">
        <v>6.2666001142570535E-4</v>
      </c>
    </row>
    <row r="303" spans="1:34">
      <c r="A303" s="7">
        <f t="shared" si="114"/>
        <v>44210</v>
      </c>
      <c r="B303" s="8">
        <f t="shared" ca="1" si="115"/>
        <v>307331176.59861469</v>
      </c>
      <c r="C303" s="144">
        <f t="shared" si="106"/>
        <v>0</v>
      </c>
      <c r="D303" s="136"/>
      <c r="E303" s="136"/>
      <c r="F303" s="78">
        <f ca="1">IF(AD302&gt;1,0,IF(AE302&gt;=1,U$2,T$2))</f>
        <v>0.65</v>
      </c>
      <c r="G303" s="29">
        <f t="shared" ca="1" si="107"/>
        <v>22779540.435884725</v>
      </c>
      <c r="H303" s="8">
        <f t="shared" ca="1" si="116"/>
        <v>161734737.09478155</v>
      </c>
      <c r="I303" s="8">
        <f t="shared" ca="1" si="117"/>
        <v>2182051353.8501658</v>
      </c>
      <c r="J303" s="8">
        <f t="shared" ca="1" si="118"/>
        <v>1476194.6049721285</v>
      </c>
      <c r="K303" s="12">
        <f t="shared" ca="1" si="119"/>
        <v>0.90318925596412658</v>
      </c>
      <c r="L303" s="48"/>
      <c r="M303" s="38">
        <f ca="1">IF(AND(I$2&gt;0,R296&lt;F296-0.06),0,IF(AND(N303&gt;=L$9,I$2&gt;0),0,IF(OR(AND(N303&gt;=C$1,N303&lt;D$1),N303&gt;=E$1),0,1)))</f>
        <v>1</v>
      </c>
      <c r="N303" s="193">
        <f t="shared" si="120"/>
        <v>44210</v>
      </c>
      <c r="O303" s="11">
        <f t="shared" ca="1" si="108"/>
        <v>0.29094018051335546</v>
      </c>
      <c r="P303" s="11" t="str">
        <f t="shared" si="109"/>
        <v/>
      </c>
      <c r="Q303" s="11">
        <f t="shared" ca="1" si="121"/>
        <v>0.1</v>
      </c>
      <c r="R303" s="32">
        <f t="shared" ca="1" si="122"/>
        <v>0.59956662749269596</v>
      </c>
      <c r="S303" s="32">
        <v>4.9741387601241467E-4</v>
      </c>
      <c r="T303" s="32">
        <f t="shared" ca="1" si="110"/>
        <v>2.1564631612637539E-2</v>
      </c>
      <c r="U303" s="32">
        <f t="shared" si="111"/>
        <v>0.14084507042253522</v>
      </c>
      <c r="V303" s="32">
        <f t="shared" ca="1" si="123"/>
        <v>0</v>
      </c>
      <c r="W303" s="8">
        <f t="shared" ca="1" si="112"/>
        <v>10878467.747815067</v>
      </c>
      <c r="X303" s="8">
        <f t="shared" ca="1" si="126"/>
        <v>2031195084.5031993</v>
      </c>
      <c r="Y303" s="22">
        <f t="shared" ca="1" si="113"/>
        <v>0.70905981948664454</v>
      </c>
      <c r="Z303" s="8">
        <f t="shared" ca="1" si="124"/>
        <v>161734737.09478155</v>
      </c>
      <c r="AA303" s="12">
        <f t="shared" ca="1" si="125"/>
        <v>1.1347541797997878</v>
      </c>
      <c r="AB303" s="158">
        <f t="shared" si="127"/>
        <v>799000</v>
      </c>
      <c r="AC303" s="160">
        <f t="shared" si="128"/>
        <v>2.1030000000000364E-2</v>
      </c>
      <c r="AD303" s="162">
        <f t="shared" ca="1" si="129"/>
        <v>0.90408228041439953</v>
      </c>
      <c r="AE303" s="162">
        <f t="shared" ca="1" si="130"/>
        <v>0.90318925596412658</v>
      </c>
      <c r="AF303" s="85">
        <v>5.9887008720112917E-4</v>
      </c>
      <c r="AG303" s="85">
        <v>1.0277712948321176E-2</v>
      </c>
      <c r="AH303" s="85">
        <v>6.2663296041960334E-4</v>
      </c>
    </row>
    <row r="304" spans="1:34">
      <c r="A304" s="7">
        <f t="shared" si="114"/>
        <v>44211</v>
      </c>
      <c r="B304" s="8">
        <f t="shared" ca="1" si="115"/>
        <v>308800764.89700693</v>
      </c>
      <c r="C304" s="144">
        <f t="shared" si="106"/>
        <v>0</v>
      </c>
      <c r="D304" s="136"/>
      <c r="E304" s="136"/>
      <c r="F304" s="78">
        <f ca="1">IF(AD303&gt;1,S$2,T$2)</f>
        <v>0.65</v>
      </c>
      <c r="G304" s="29">
        <f t="shared" ca="1" si="107"/>
        <v>22716950.178246681</v>
      </c>
      <c r="H304" s="8">
        <f t="shared" ca="1" si="116"/>
        <v>161290346.26555142</v>
      </c>
      <c r="I304" s="8">
        <f t="shared" ca="1" si="117"/>
        <v>2192485430.7687507</v>
      </c>
      <c r="J304" s="8">
        <f t="shared" ca="1" si="118"/>
        <v>1469588.2983922474</v>
      </c>
      <c r="K304" s="12">
        <f t="shared" ca="1" si="119"/>
        <v>0.90141268937315877</v>
      </c>
      <c r="L304" s="48"/>
      <c r="M304" s="39">
        <f ca="1">IF(AND(I$2&gt;0,R297&lt;F297-0.1),0,IF(AND(N304&gt;=L$10,I$2&gt;0),0,IF(OR(AND(N304&gt;=C$1,N304&lt;D$1),N304&gt;=E$1),0,1)))</f>
        <v>1</v>
      </c>
      <c r="N304" s="193">
        <f t="shared" si="120"/>
        <v>44211</v>
      </c>
      <c r="O304" s="11">
        <f t="shared" ca="1" si="108"/>
        <v>0.29233139076916675</v>
      </c>
      <c r="P304" s="11" t="str">
        <f t="shared" si="109"/>
        <v/>
      </c>
      <c r="Q304" s="11">
        <f t="shared" ca="1" si="121"/>
        <v>0.1</v>
      </c>
      <c r="R304" s="32">
        <f t="shared" ca="1" si="122"/>
        <v>0.59631994217898576</v>
      </c>
      <c r="S304" s="32">
        <v>4.9740337361591066E-4</v>
      </c>
      <c r="T304" s="32">
        <f t="shared" ca="1" si="110"/>
        <v>2.1505379502073523E-2</v>
      </c>
      <c r="U304" s="32">
        <f t="shared" si="111"/>
        <v>0.14084507042253522</v>
      </c>
      <c r="V304" s="32">
        <f t="shared" ca="1" si="123"/>
        <v>0</v>
      </c>
      <c r="W304" s="8">
        <f t="shared" ca="1" si="112"/>
        <v>10867026.983533612</v>
      </c>
      <c r="X304" s="8">
        <f t="shared" ca="1" si="126"/>
        <v>2042062111.486733</v>
      </c>
      <c r="Y304" s="22">
        <f t="shared" ca="1" si="113"/>
        <v>0.7076686092308333</v>
      </c>
      <c r="Z304" s="8">
        <f t="shared" ca="1" si="124"/>
        <v>161290346.26555142</v>
      </c>
      <c r="AA304" s="12">
        <f t="shared" ca="1" si="125"/>
        <v>1.1347541797997878</v>
      </c>
      <c r="AB304" s="158">
        <f t="shared" si="127"/>
        <v>800000</v>
      </c>
      <c r="AC304" s="160">
        <f t="shared" si="128"/>
        <v>2.1000000000000366E-2</v>
      </c>
      <c r="AD304" s="162">
        <f t="shared" ca="1" si="129"/>
        <v>0.90230097266864262</v>
      </c>
      <c r="AE304" s="162">
        <f t="shared" ca="1" si="130"/>
        <v>0.90141268937315877</v>
      </c>
      <c r="AF304" s="85">
        <v>5.9933272767939574E-4</v>
      </c>
      <c r="AG304" s="85">
        <v>1.0271149455063803E-2</v>
      </c>
      <c r="AH304" s="85">
        <v>6.2660591544876185E-4</v>
      </c>
    </row>
    <row r="305" spans="1:34">
      <c r="A305" s="7">
        <f t="shared" si="114"/>
        <v>44212</v>
      </c>
      <c r="B305" s="8">
        <f t="shared" ca="1" si="115"/>
        <v>310263432.55090189</v>
      </c>
      <c r="C305" s="144">
        <f t="shared" si="106"/>
        <v>0</v>
      </c>
      <c r="D305" s="136"/>
      <c r="E305" s="136"/>
      <c r="F305" s="78">
        <f ca="1">IF(AD304&gt;1,0,IF(AE304&gt;=1,U$2,T$2))</f>
        <v>0.65</v>
      </c>
      <c r="G305" s="29">
        <f t="shared" ca="1" si="107"/>
        <v>22649050.651362255</v>
      </c>
      <c r="H305" s="8">
        <f t="shared" ca="1" si="116"/>
        <v>160808259.624672</v>
      </c>
      <c r="I305" s="8">
        <f t="shared" ca="1" si="117"/>
        <v>2202870371.1114049</v>
      </c>
      <c r="J305" s="8">
        <f t="shared" ca="1" si="118"/>
        <v>1462667.6538949572</v>
      </c>
      <c r="K305" s="12">
        <f t="shared" ca="1" si="119"/>
        <v>0.89964407332171992</v>
      </c>
      <c r="L305" s="48"/>
      <c r="M305" s="47">
        <f ca="1">IF(AND(I$2&gt;0,R298&lt;F298-0.12),0,IF(AND(N305&gt;=L$4,I$2&gt;0),0,IF(OR(AND(N305&gt;=C$1,N305&lt;D$1),N305&gt;=E$1),0,1)))</f>
        <v>1</v>
      </c>
      <c r="N305" s="193">
        <f t="shared" si="120"/>
        <v>44212</v>
      </c>
      <c r="O305" s="11">
        <f t="shared" ca="1" si="108"/>
        <v>0.29371604948152064</v>
      </c>
      <c r="P305" s="11" t="str">
        <f t="shared" si="109"/>
        <v/>
      </c>
      <c r="Q305" s="11">
        <f t="shared" ca="1" si="121"/>
        <v>0.1</v>
      </c>
      <c r="R305" s="32">
        <f t="shared" ca="1" si="122"/>
        <v>0.59294705637837053</v>
      </c>
      <c r="S305" s="32">
        <v>4.9739287281855705E-4</v>
      </c>
      <c r="T305" s="32">
        <f t="shared" ca="1" si="110"/>
        <v>2.1441101283289601E-2</v>
      </c>
      <c r="U305" s="32">
        <f t="shared" si="111"/>
        <v>0.14084507042253522</v>
      </c>
      <c r="V305" s="32">
        <f t="shared" ca="1" si="123"/>
        <v>0</v>
      </c>
      <c r="W305" s="8">
        <f t="shared" ca="1" si="112"/>
        <v>10853010.102562644</v>
      </c>
      <c r="X305" s="8">
        <f t="shared" ca="1" si="126"/>
        <v>2052915121.5892956</v>
      </c>
      <c r="Y305" s="22">
        <f t="shared" ca="1" si="113"/>
        <v>0.70628395051847936</v>
      </c>
      <c r="Z305" s="8">
        <f t="shared" ca="1" si="124"/>
        <v>160808259.624672</v>
      </c>
      <c r="AA305" s="12">
        <f t="shared" ca="1" si="125"/>
        <v>1.1347541797997878</v>
      </c>
      <c r="AB305" s="158">
        <f t="shared" si="127"/>
        <v>801000</v>
      </c>
      <c r="AC305" s="160">
        <f t="shared" si="128"/>
        <v>2.0970000000000367E-2</v>
      </c>
      <c r="AD305" s="162">
        <f t="shared" ca="1" si="129"/>
        <v>0.9005283813474394</v>
      </c>
      <c r="AE305" s="162">
        <f t="shared" ca="1" si="130"/>
        <v>0.89964407332171992</v>
      </c>
      <c r="AF305" s="85">
        <v>5.9980681721865433E-4</v>
      </c>
      <c r="AG305" s="85">
        <v>1.0264607003522313E-2</v>
      </c>
      <c r="AH305" s="85">
        <v>6.2657887651094578E-4</v>
      </c>
    </row>
    <row r="306" spans="1:34">
      <c r="A306" s="7">
        <f t="shared" si="114"/>
        <v>44213</v>
      </c>
      <c r="B306" s="8">
        <f t="shared" ca="1" si="115"/>
        <v>311718867.13553488</v>
      </c>
      <c r="C306" s="144">
        <f t="shared" si="106"/>
        <v>0</v>
      </c>
      <c r="D306" s="136"/>
      <c r="E306" s="136"/>
      <c r="F306" s="78">
        <f ca="1">IF(AD305&gt;1,0,IF(AE305&gt;=1,U$2,T$2))</f>
        <v>0.65</v>
      </c>
      <c r="G306" s="29">
        <f t="shared" ca="1" si="107"/>
        <v>22575892.2638033</v>
      </c>
      <c r="H306" s="8">
        <f t="shared" ca="1" si="116"/>
        <v>160288835.07300341</v>
      </c>
      <c r="I306" s="8">
        <f t="shared" ca="1" si="117"/>
        <v>2213203956.6622992</v>
      </c>
      <c r="J306" s="8">
        <f t="shared" ca="1" si="118"/>
        <v>1455434.5846329636</v>
      </c>
      <c r="K306" s="12">
        <f t="shared" ca="1" si="119"/>
        <v>0.89788378610833564</v>
      </c>
      <c r="L306" s="48"/>
      <c r="M306" s="46">
        <f ca="1">IF(AND(I$2&gt;0,R299&lt;F299-0.12),0,IF(AND(N306&gt;=L$5,I$2&gt;0),0,IF(OR(AND(N306&gt;=C$1,N306&lt;D$1),N306&gt;=E$1),0,1)))</f>
        <v>1</v>
      </c>
      <c r="N306" s="193">
        <f t="shared" si="120"/>
        <v>44213</v>
      </c>
      <c r="O306" s="11">
        <f t="shared" ca="1" si="108"/>
        <v>0.29509386088830658</v>
      </c>
      <c r="P306" s="11" t="str">
        <f t="shared" si="109"/>
        <v/>
      </c>
      <c r="Q306" s="11">
        <f t="shared" ca="1" si="121"/>
        <v>0.1</v>
      </c>
      <c r="R306" s="32">
        <f t="shared" ca="1" si="122"/>
        <v>0.58945035411976232</v>
      </c>
      <c r="S306" s="32">
        <v>4.9738237362000309E-4</v>
      </c>
      <c r="T306" s="32">
        <f t="shared" ca="1" si="110"/>
        <v>2.1371844676400454E-2</v>
      </c>
      <c r="U306" s="32">
        <f t="shared" si="111"/>
        <v>0.14084507042253522</v>
      </c>
      <c r="V306" s="32">
        <f t="shared" ca="1" si="123"/>
        <v>0</v>
      </c>
      <c r="W306" s="8">
        <f t="shared" ca="1" si="112"/>
        <v>10836404.1052204</v>
      </c>
      <c r="X306" s="8">
        <f t="shared" ca="1" si="126"/>
        <v>2063751525.6945159</v>
      </c>
      <c r="Y306" s="22">
        <f t="shared" ca="1" si="113"/>
        <v>0.70490613911169342</v>
      </c>
      <c r="Z306" s="8">
        <f t="shared" ca="1" si="124"/>
        <v>160288835.07300341</v>
      </c>
      <c r="AA306" s="12">
        <f t="shared" ca="1" si="125"/>
        <v>1.1347541797997878</v>
      </c>
      <c r="AB306" s="158">
        <f t="shared" si="127"/>
        <v>802000</v>
      </c>
      <c r="AC306" s="160">
        <f t="shared" si="128"/>
        <v>2.0940000000000368E-2</v>
      </c>
      <c r="AD306" s="162">
        <f t="shared" ca="1" si="129"/>
        <v>0.89876392971502783</v>
      </c>
      <c r="AE306" s="162">
        <f t="shared" ca="1" si="130"/>
        <v>0.89788378610833564</v>
      </c>
      <c r="AF306" s="85">
        <v>5.999121803894116E-4</v>
      </c>
      <c r="AG306" s="85">
        <v>1.0258085486751207E-2</v>
      </c>
      <c r="AH306" s="85">
        <v>6.2655184360393924E-4</v>
      </c>
    </row>
    <row r="307" spans="1:34">
      <c r="A307" s="7">
        <f t="shared" si="114"/>
        <v>44214</v>
      </c>
      <c r="B307" s="8">
        <f t="shared" ca="1" si="115"/>
        <v>313166761.96557754</v>
      </c>
      <c r="C307" s="144">
        <f t="shared" si="106"/>
        <v>0</v>
      </c>
      <c r="D307" s="136"/>
      <c r="E307" s="136"/>
      <c r="F307" s="78">
        <f ca="1">IF(AD306&gt;1,S$2,T$2)</f>
        <v>0.65</v>
      </c>
      <c r="G307" s="29">
        <f t="shared" ca="1" si="107"/>
        <v>22497532.994519167</v>
      </c>
      <c r="H307" s="8">
        <f t="shared" ca="1" si="116"/>
        <v>159732484.26108608</v>
      </c>
      <c r="I307" s="8">
        <f t="shared" ca="1" si="117"/>
        <v>2223484009.9556022</v>
      </c>
      <c r="J307" s="8">
        <f t="shared" ca="1" si="118"/>
        <v>1447894.8300426851</v>
      </c>
      <c r="K307" s="12">
        <f t="shared" ca="1" si="119"/>
        <v>1.3773172837569501</v>
      </c>
      <c r="L307" s="48"/>
      <c r="M307" s="38">
        <f ca="1">IF(AND(I$2&gt;0,R300&lt;F300),0,IF(AND(N307&gt;=L$6,I$2&gt;0),0,IF(OR(AND(N307&gt;=C$1,N307&lt;D$1),N307&gt;=E$1),0,1)))</f>
        <v>0</v>
      </c>
      <c r="N307" s="193">
        <f t="shared" si="120"/>
        <v>44214</v>
      </c>
      <c r="O307" s="11">
        <f t="shared" ca="1" si="108"/>
        <v>0.29646453466074696</v>
      </c>
      <c r="P307" s="11" t="str">
        <f t="shared" si="109"/>
        <v/>
      </c>
      <c r="Q307" s="11">
        <f t="shared" ca="1" si="121"/>
        <v>0.6</v>
      </c>
      <c r="R307" s="32">
        <f t="shared" ca="1" si="122"/>
        <v>0.58583239715492419</v>
      </c>
      <c r="S307" s="32">
        <v>4.9737187601989826E-4</v>
      </c>
      <c r="T307" s="32">
        <f t="shared" ca="1" si="110"/>
        <v>2.129766456814481E-2</v>
      </c>
      <c r="U307" s="32">
        <f t="shared" si="111"/>
        <v>0.14084507042253522</v>
      </c>
      <c r="V307" s="32">
        <f t="shared" ca="1" si="123"/>
        <v>0.6</v>
      </c>
      <c r="W307" s="8">
        <f t="shared" ca="1" si="112"/>
        <v>16625614.118023045</v>
      </c>
      <c r="X307" s="8">
        <f t="shared" ca="1" si="126"/>
        <v>2080377139.8125391</v>
      </c>
      <c r="Y307" s="22">
        <f t="shared" ca="1" si="113"/>
        <v>0.70353546533925304</v>
      </c>
      <c r="Z307" s="8">
        <f t="shared" ca="1" si="124"/>
        <v>159732484.26108608</v>
      </c>
      <c r="AA307" s="12">
        <f t="shared" ca="1" si="125"/>
        <v>1.1347541797997878</v>
      </c>
      <c r="AB307" s="158">
        <f t="shared" si="127"/>
        <v>803000</v>
      </c>
      <c r="AC307" s="160">
        <f t="shared" si="128"/>
        <v>2.0910000000000369E-2</v>
      </c>
      <c r="AD307" s="162">
        <f t="shared" ca="1" si="129"/>
        <v>1.1376005349326428</v>
      </c>
      <c r="AE307" s="162">
        <f t="shared" ca="1" si="130"/>
        <v>0.89788378610833564</v>
      </c>
      <c r="AF307" s="85">
        <v>6.0001165081375403E-4</v>
      </c>
      <c r="AG307" s="85">
        <v>1.0251584798570173E-2</v>
      </c>
      <c r="AH307" s="85">
        <v>6.2652481672554391E-4</v>
      </c>
    </row>
    <row r="308" spans="1:34">
      <c r="A308" s="7">
        <f t="shared" si="114"/>
        <v>44215</v>
      </c>
      <c r="B308" s="8">
        <f t="shared" ca="1" si="115"/>
        <v>315380064.89666635</v>
      </c>
      <c r="C308" s="144">
        <f t="shared" si="106"/>
        <v>0</v>
      </c>
      <c r="D308" s="136"/>
      <c r="E308" s="136"/>
      <c r="F308" s="78">
        <f ca="1">IF(AD307&gt;1,0,IF(AE307&gt;=1,U$2,T$2))</f>
        <v>0</v>
      </c>
      <c r="G308" s="29">
        <f t="shared" ca="1" si="107"/>
        <v>22369200.134337138</v>
      </c>
      <c r="H308" s="8">
        <f t="shared" ca="1" si="116"/>
        <v>158821320.95379367</v>
      </c>
      <c r="I308" s="8">
        <f t="shared" ca="1" si="117"/>
        <v>2239198460.7663326</v>
      </c>
      <c r="J308" s="8">
        <f t="shared" ca="1" si="118"/>
        <v>2213302.9310888215</v>
      </c>
      <c r="K308" s="12">
        <f t="shared" ca="1" si="119"/>
        <v>0.89438969527280865</v>
      </c>
      <c r="L308" s="48"/>
      <c r="M308" s="38">
        <f ca="1">IF(AND(I$2&gt;0,R301&lt;F301-0.02),0,IF(AND(N308&gt;=L$7,I$2&gt;0),0,IF(OR(AND(N308&gt;=C$1,N308&lt;D$1),N308&gt;=E$1),0,1)))</f>
        <v>1</v>
      </c>
      <c r="N308" s="193">
        <f t="shared" si="120"/>
        <v>44215</v>
      </c>
      <c r="O308" s="11">
        <f t="shared" ca="1" si="108"/>
        <v>0.29855979476884437</v>
      </c>
      <c r="P308" s="11" t="str">
        <f t="shared" si="109"/>
        <v/>
      </c>
      <c r="Q308" s="11">
        <f t="shared" ca="1" si="121"/>
        <v>0.1</v>
      </c>
      <c r="R308" s="32">
        <f t="shared" ca="1" si="122"/>
        <v>0.58093146617533298</v>
      </c>
      <c r="S308" s="32">
        <v>4.9736138001789235E-4</v>
      </c>
      <c r="T308" s="32">
        <f t="shared" ca="1" si="110"/>
        <v>2.1176176127172489E-2</v>
      </c>
      <c r="U308" s="32">
        <f t="shared" si="111"/>
        <v>0.14084507042253522</v>
      </c>
      <c r="V308" s="32">
        <f t="shared" ca="1" si="123"/>
        <v>0</v>
      </c>
      <c r="W308" s="8">
        <f t="shared" ca="1" si="112"/>
        <v>10795407.366535012</v>
      </c>
      <c r="X308" s="8">
        <f t="shared" ca="1" si="126"/>
        <v>2091172547.179074</v>
      </c>
      <c r="Y308" s="22">
        <f t="shared" ca="1" si="113"/>
        <v>0.70144020523115569</v>
      </c>
      <c r="Z308" s="8">
        <f t="shared" ca="1" si="124"/>
        <v>158821320.95379367</v>
      </c>
      <c r="AA308" s="12">
        <f t="shared" ca="1" si="125"/>
        <v>1.1347541797997878</v>
      </c>
      <c r="AB308" s="158">
        <f t="shared" si="127"/>
        <v>804000</v>
      </c>
      <c r="AC308" s="160">
        <f t="shared" si="128"/>
        <v>2.088000000000037E-2</v>
      </c>
      <c r="AD308" s="162">
        <f t="shared" ca="1" si="129"/>
        <v>1.1358534895148793</v>
      </c>
      <c r="AE308" s="162">
        <f t="shared" ca="1" si="130"/>
        <v>0.89438969527280865</v>
      </c>
      <c r="AF308" s="85">
        <v>6.0010492314577658E-4</v>
      </c>
      <c r="AG308" s="85">
        <v>1.0245104833556954E-2</v>
      </c>
      <c r="AH308" s="85">
        <v>6.264977958735763E-4</v>
      </c>
    </row>
    <row r="309" spans="1:34">
      <c r="A309" s="7">
        <f t="shared" si="114"/>
        <v>44216</v>
      </c>
      <c r="B309" s="8">
        <f t="shared" ca="1" si="115"/>
        <v>316809120.76035535</v>
      </c>
      <c r="C309" s="144">
        <f t="shared" si="106"/>
        <v>0</v>
      </c>
      <c r="D309" s="136"/>
      <c r="E309" s="136"/>
      <c r="F309" s="78">
        <f ca="1">IF(AD308&gt;1,S$2,T$2)</f>
        <v>0.22</v>
      </c>
      <c r="G309" s="29">
        <f t="shared" ca="1" si="107"/>
        <v>22277776.087246582</v>
      </c>
      <c r="H309" s="8">
        <f t="shared" ca="1" si="116"/>
        <v>158172210.21945071</v>
      </c>
      <c r="I309" s="8">
        <f t="shared" ca="1" si="117"/>
        <v>2249344757.3985248</v>
      </c>
      <c r="J309" s="8">
        <f t="shared" ca="1" si="118"/>
        <v>1429055.8636890189</v>
      </c>
      <c r="K309" s="12">
        <f t="shared" ca="1" si="119"/>
        <v>0.89172603559689634</v>
      </c>
      <c r="L309" s="48"/>
      <c r="M309" s="38">
        <f ca="1">IF(AND(I$2&gt;0,R302&lt;F302-0.04),0,IF(AND(N309&gt;=L$8,I$2&gt;0),0,IF(OR(AND(N309&gt;=C$1,N309&lt;D$1),N309&gt;=E$1),0,1)))</f>
        <v>1</v>
      </c>
      <c r="N309" s="193">
        <f t="shared" si="120"/>
        <v>44216</v>
      </c>
      <c r="O309" s="11">
        <f t="shared" ca="1" si="108"/>
        <v>0.29991263431980331</v>
      </c>
      <c r="P309" s="11" t="str">
        <f t="shared" si="109"/>
        <v/>
      </c>
      <c r="Q309" s="11">
        <f t="shared" ca="1" si="121"/>
        <v>0.1</v>
      </c>
      <c r="R309" s="32">
        <f t="shared" ca="1" si="122"/>
        <v>0.57700823778770127</v>
      </c>
      <c r="S309" s="32">
        <v>4.9735088561363486E-4</v>
      </c>
      <c r="T309" s="32">
        <f t="shared" ca="1" si="110"/>
        <v>2.1089628029260094E-2</v>
      </c>
      <c r="U309" s="32">
        <f t="shared" si="111"/>
        <v>0.14084507042253522</v>
      </c>
      <c r="V309" s="32">
        <f t="shared" ca="1" si="123"/>
        <v>0</v>
      </c>
      <c r="W309" s="8">
        <f t="shared" ca="1" si="112"/>
        <v>10758395.099359041</v>
      </c>
      <c r="X309" s="8">
        <f t="shared" ca="1" si="126"/>
        <v>2101930942.2784331</v>
      </c>
      <c r="Y309" s="22">
        <f t="shared" ca="1" si="113"/>
        <v>0.70008736568019669</v>
      </c>
      <c r="Z309" s="8">
        <f t="shared" ca="1" si="124"/>
        <v>158172210.21945071</v>
      </c>
      <c r="AA309" s="12">
        <f t="shared" ca="1" si="125"/>
        <v>1.1347541797997878</v>
      </c>
      <c r="AB309" s="158">
        <f t="shared" si="127"/>
        <v>805000</v>
      </c>
      <c r="AC309" s="160">
        <f t="shared" si="128"/>
        <v>2.0850000000000372E-2</v>
      </c>
      <c r="AD309" s="162">
        <f t="shared" ca="1" si="129"/>
        <v>0.89305786543485244</v>
      </c>
      <c r="AE309" s="162">
        <f t="shared" ca="1" si="130"/>
        <v>0.89172603559689634</v>
      </c>
      <c r="AF309" s="85">
        <v>6.001916412323176E-4</v>
      </c>
      <c r="AG309" s="85">
        <v>1.0238645487040315E-2</v>
      </c>
      <c r="AH309" s="85">
        <v>6.2647078104586694E-4</v>
      </c>
    </row>
    <row r="310" spans="1:34">
      <c r="A310" s="7">
        <f t="shared" si="114"/>
        <v>44217</v>
      </c>
      <c r="B310" s="8">
        <f t="shared" ca="1" si="115"/>
        <v>318228097.39979792</v>
      </c>
      <c r="C310" s="144">
        <f t="shared" si="106"/>
        <v>0</v>
      </c>
      <c r="D310" s="136"/>
      <c r="E310" s="136"/>
      <c r="F310" s="78">
        <f ca="1">IF(AD309&gt;1,0,IF(AE309&gt;=1,U$2,T$2))</f>
        <v>0.65</v>
      </c>
      <c r="G310" s="29">
        <f t="shared" ca="1" si="107"/>
        <v>22181485.811286453</v>
      </c>
      <c r="H310" s="8">
        <f t="shared" ca="1" si="116"/>
        <v>157488549.2601338</v>
      </c>
      <c r="I310" s="8">
        <f t="shared" ca="1" si="117"/>
        <v>2259419491.5385671</v>
      </c>
      <c r="J310" s="8">
        <f t="shared" ca="1" si="118"/>
        <v>1418976.6394425521</v>
      </c>
      <c r="K310" s="12">
        <f t="shared" ca="1" si="119"/>
        <v>0.89000619940761228</v>
      </c>
      <c r="L310" s="48"/>
      <c r="M310" s="38">
        <f ca="1">IF(AND(I$2&gt;0,R303&lt;F303-0.06),0,IF(AND(N310&gt;=L$9,I$2&gt;0),0,IF(OR(AND(N310&gt;=C$1,N310&lt;D$1),N310&gt;=E$1),0,1)))</f>
        <v>1</v>
      </c>
      <c r="N310" s="193">
        <f t="shared" si="120"/>
        <v>44217</v>
      </c>
      <c r="O310" s="11">
        <f t="shared" ca="1" si="108"/>
        <v>0.3012559322051423</v>
      </c>
      <c r="P310" s="11" t="str">
        <f t="shared" si="109"/>
        <v/>
      </c>
      <c r="Q310" s="11">
        <f t="shared" ca="1" si="121"/>
        <v>0.1</v>
      </c>
      <c r="R310" s="32">
        <f t="shared" ca="1" si="122"/>
        <v>0.57297584936847668</v>
      </c>
      <c r="S310" s="32">
        <v>4.9734039280677558E-4</v>
      </c>
      <c r="T310" s="32">
        <f t="shared" ca="1" si="110"/>
        <v>2.0998473234684508E-2</v>
      </c>
      <c r="U310" s="32">
        <f t="shared" si="111"/>
        <v>0.14084507042253522</v>
      </c>
      <c r="V310" s="32">
        <f t="shared" ca="1" si="123"/>
        <v>0</v>
      </c>
      <c r="W310" s="8">
        <f t="shared" ca="1" si="112"/>
        <v>10730091.923874468</v>
      </c>
      <c r="X310" s="8">
        <f t="shared" ca="1" si="126"/>
        <v>2112661034.2023075</v>
      </c>
      <c r="Y310" s="22">
        <f t="shared" ca="1" si="113"/>
        <v>0.69874406779485776</v>
      </c>
      <c r="Z310" s="8">
        <f t="shared" ca="1" si="124"/>
        <v>157488549.2601338</v>
      </c>
      <c r="AA310" s="12">
        <f t="shared" ca="1" si="125"/>
        <v>1.1347541797997878</v>
      </c>
      <c r="AB310" s="158">
        <f t="shared" si="127"/>
        <v>806000</v>
      </c>
      <c r="AC310" s="160">
        <f t="shared" si="128"/>
        <v>2.0820000000000373E-2</v>
      </c>
      <c r="AD310" s="162">
        <f t="shared" ca="1" si="129"/>
        <v>0.89086611750225431</v>
      </c>
      <c r="AE310" s="162">
        <f t="shared" ca="1" si="130"/>
        <v>0.89000619940761228</v>
      </c>
      <c r="AF310" s="85">
        <v>6.002714353737519E-4</v>
      </c>
      <c r="AG310" s="85">
        <v>1.023220665509306E-2</v>
      </c>
      <c r="AH310" s="85">
        <v>6.2644377224025749E-4</v>
      </c>
    </row>
    <row r="311" spans="1:34">
      <c r="A311" s="7">
        <f t="shared" si="114"/>
        <v>44218</v>
      </c>
      <c r="B311" s="8">
        <f t="shared" ca="1" si="115"/>
        <v>319638215.9629491</v>
      </c>
      <c r="C311" s="144">
        <f t="shared" si="106"/>
        <v>0</v>
      </c>
      <c r="D311" s="136"/>
      <c r="E311" s="136"/>
      <c r="F311" s="78">
        <f ca="1">IF(AD310&gt;1,S$2,T$2)</f>
        <v>0.65</v>
      </c>
      <c r="G311" s="29">
        <f t="shared" ca="1" si="107"/>
        <v>22080323.821779285</v>
      </c>
      <c r="H311" s="8">
        <f t="shared" ca="1" si="116"/>
        <v>156770299.13463292</v>
      </c>
      <c r="I311" s="8">
        <f t="shared" ca="1" si="117"/>
        <v>2269431333.3369408</v>
      </c>
      <c r="J311" s="8">
        <f t="shared" ca="1" si="118"/>
        <v>1410118.5631512094</v>
      </c>
      <c r="K311" s="12">
        <f t="shared" ca="1" si="119"/>
        <v>0.8882984933351834</v>
      </c>
      <c r="L311" s="48"/>
      <c r="M311" s="39">
        <f ca="1">IF(AND(I$2&gt;0,R304&lt;F304-0.1),0,IF(AND(N311&gt;=L$10,I$2&gt;0),0,IF(OR(AND(N311&gt;=C$1,N311&lt;D$1),N311&gt;=E$1),0,1)))</f>
        <v>1</v>
      </c>
      <c r="N311" s="193">
        <f t="shared" si="120"/>
        <v>44218</v>
      </c>
      <c r="O311" s="11">
        <f t="shared" ca="1" si="108"/>
        <v>0.30259084444492546</v>
      </c>
      <c r="P311" s="11" t="str">
        <f t="shared" si="109"/>
        <v/>
      </c>
      <c r="Q311" s="11">
        <f t="shared" ca="1" si="121"/>
        <v>0.1</v>
      </c>
      <c r="R311" s="32">
        <f t="shared" ca="1" si="122"/>
        <v>0.56883510812242821</v>
      </c>
      <c r="S311" s="32">
        <v>4.9732990159696453E-4</v>
      </c>
      <c r="T311" s="32">
        <f t="shared" ca="1" si="110"/>
        <v>2.090270655128439E-2</v>
      </c>
      <c r="U311" s="32">
        <f t="shared" si="111"/>
        <v>0.14084507042253522</v>
      </c>
      <c r="V311" s="32">
        <f t="shared" ca="1" si="123"/>
        <v>0</v>
      </c>
      <c r="W311" s="8">
        <f t="shared" ca="1" si="112"/>
        <v>10698962.504955031</v>
      </c>
      <c r="X311" s="8">
        <f t="shared" ca="1" si="126"/>
        <v>2123359996.7072625</v>
      </c>
      <c r="Y311" s="22">
        <f t="shared" ca="1" si="113"/>
        <v>0.69740915555507454</v>
      </c>
      <c r="Z311" s="8">
        <f t="shared" ca="1" si="124"/>
        <v>156770299.13463292</v>
      </c>
      <c r="AA311" s="12">
        <f t="shared" ca="1" si="125"/>
        <v>1.1347541797997878</v>
      </c>
      <c r="AB311" s="158">
        <f t="shared" si="127"/>
        <v>807000</v>
      </c>
      <c r="AC311" s="160">
        <f t="shared" si="128"/>
        <v>2.0790000000000374E-2</v>
      </c>
      <c r="AD311" s="162">
        <f t="shared" ca="1" si="129"/>
        <v>0.88915234637139784</v>
      </c>
      <c r="AE311" s="162">
        <f t="shared" ca="1" si="130"/>
        <v>0.8882984933351834</v>
      </c>
      <c r="AF311" s="85">
        <v>6.0035268188369205E-4</v>
      </c>
      <c r="AG311" s="85">
        <v>1.0225788234525154E-2</v>
      </c>
      <c r="AH311" s="85">
        <v>6.264167694546006E-4</v>
      </c>
    </row>
    <row r="312" spans="1:34">
      <c r="A312" s="7">
        <f t="shared" si="114"/>
        <v>44219</v>
      </c>
      <c r="B312" s="8">
        <f t="shared" ca="1" si="115"/>
        <v>321039210.1331805</v>
      </c>
      <c r="C312" s="144">
        <f t="shared" si="106"/>
        <v>0</v>
      </c>
      <c r="D312" s="136"/>
      <c r="E312" s="136"/>
      <c r="F312" s="78">
        <f ca="1">IF(AD311&gt;1,0,IF(AE311&gt;=1,U$2,T$2))</f>
        <v>0.65</v>
      </c>
      <c r="G312" s="29">
        <f t="shared" ca="1" si="107"/>
        <v>21974421.864552222</v>
      </c>
      <c r="H312" s="8">
        <f t="shared" ca="1" si="116"/>
        <v>156018395.23832077</v>
      </c>
      <c r="I312" s="8">
        <f t="shared" ca="1" si="117"/>
        <v>2279378391.9455838</v>
      </c>
      <c r="J312" s="8">
        <f t="shared" ca="1" si="118"/>
        <v>1400994.1702313926</v>
      </c>
      <c r="K312" s="12">
        <f t="shared" ca="1" si="119"/>
        <v>0.8866014477558537</v>
      </c>
      <c r="L312" s="48"/>
      <c r="M312" s="47">
        <f ca="1">IF(AND(I$2&gt;0,R305&lt;F305-0.12),0,IF(AND(N312&gt;=L$4,I$2&gt;0),0,IF(OR(AND(N312&gt;=C$1,N312&lt;D$1),N312&gt;=E$1),0,1)))</f>
        <v>1</v>
      </c>
      <c r="N312" s="193">
        <f t="shared" si="120"/>
        <v>44219</v>
      </c>
      <c r="O312" s="11">
        <f t="shared" ca="1" si="108"/>
        <v>0.30391711892607787</v>
      </c>
      <c r="P312" s="11" t="str">
        <f t="shared" si="109"/>
        <v/>
      </c>
      <c r="Q312" s="11">
        <f t="shared" ca="1" si="121"/>
        <v>0.1</v>
      </c>
      <c r="R312" s="32">
        <f t="shared" ca="1" si="122"/>
        <v>0.56459034394568364</v>
      </c>
      <c r="S312" s="32">
        <v>4.9731941198385163E-4</v>
      </c>
      <c r="T312" s="32">
        <f t="shared" ca="1" si="110"/>
        <v>2.0802452698442768E-2</v>
      </c>
      <c r="U312" s="32">
        <f t="shared" si="111"/>
        <v>0.14084507042253522</v>
      </c>
      <c r="V312" s="32">
        <f t="shared" ca="1" si="123"/>
        <v>0</v>
      </c>
      <c r="W312" s="8">
        <f t="shared" ca="1" si="112"/>
        <v>10665054.872505995</v>
      </c>
      <c r="X312" s="8">
        <f t="shared" ca="1" si="126"/>
        <v>2134025051.5797684</v>
      </c>
      <c r="Y312" s="22">
        <f t="shared" ca="1" si="113"/>
        <v>0.69608288107392213</v>
      </c>
      <c r="Z312" s="8">
        <f t="shared" ca="1" si="124"/>
        <v>156018395.23832077</v>
      </c>
      <c r="AA312" s="12">
        <f t="shared" ca="1" si="125"/>
        <v>1.1347541797997878</v>
      </c>
      <c r="AB312" s="158">
        <f t="shared" si="127"/>
        <v>808000</v>
      </c>
      <c r="AC312" s="160">
        <f t="shared" si="128"/>
        <v>2.0760000000000375E-2</v>
      </c>
      <c r="AD312" s="162">
        <f t="shared" ca="1" si="129"/>
        <v>0.88744997054551855</v>
      </c>
      <c r="AE312" s="162">
        <f t="shared" ca="1" si="130"/>
        <v>0.8866014477558537</v>
      </c>
      <c r="AF312" s="85">
        <v>6.0042663282338737E-4</v>
      </c>
      <c r="AG312" s="85">
        <v>1.0219390122876926E-2</v>
      </c>
      <c r="AH312" s="85">
        <v>6.2638977268675798E-4</v>
      </c>
    </row>
    <row r="313" spans="1:34">
      <c r="A313" s="7">
        <f t="shared" si="114"/>
        <v>44220</v>
      </c>
      <c r="B313" s="8">
        <f t="shared" ca="1" si="115"/>
        <v>322430821.15023118</v>
      </c>
      <c r="C313" s="144">
        <f t="shared" si="106"/>
        <v>0</v>
      </c>
      <c r="D313" s="136"/>
      <c r="E313" s="136"/>
      <c r="F313" s="78">
        <f ca="1">IF(AD312&gt;1,0,IF(AE312&gt;=1,U$2,T$2))</f>
        <v>0.65</v>
      </c>
      <c r="G313" s="29">
        <f t="shared" ca="1" si="107"/>
        <v>21863912.477024619</v>
      </c>
      <c r="H313" s="8">
        <f t="shared" ca="1" si="116"/>
        <v>155233778.58687478</v>
      </c>
      <c r="I313" s="8">
        <f t="shared" ca="1" si="117"/>
        <v>2289258830.1666436</v>
      </c>
      <c r="J313" s="8">
        <f t="shared" ca="1" si="118"/>
        <v>1391611.0170507063</v>
      </c>
      <c r="K313" s="12">
        <f t="shared" ca="1" si="119"/>
        <v>0.88491538317562113</v>
      </c>
      <c r="L313" s="48"/>
      <c r="M313" s="46">
        <f ca="1">IF(AND(I$2&gt;0,R306&lt;F306-0.12),0,IF(AND(N313&gt;=L$5,I$2&gt;0),0,IF(OR(AND(N313&gt;=C$1,N313&lt;D$1),N313&gt;=E$1),0,1)))</f>
        <v>1</v>
      </c>
      <c r="N313" s="193">
        <f t="shared" si="120"/>
        <v>44220</v>
      </c>
      <c r="O313" s="11">
        <f t="shared" ca="1" si="108"/>
        <v>0.3052345106888858</v>
      </c>
      <c r="P313" s="11" t="str">
        <f t="shared" si="109"/>
        <v/>
      </c>
      <c r="Q313" s="11">
        <f t="shared" ca="1" si="121"/>
        <v>0.1</v>
      </c>
      <c r="R313" s="32">
        <f t="shared" ca="1" si="122"/>
        <v>0.5602458660676497</v>
      </c>
      <c r="S313" s="32">
        <v>4.973089239670871E-4</v>
      </c>
      <c r="T313" s="32">
        <f t="shared" ca="1" si="110"/>
        <v>2.0697837144916638E-2</v>
      </c>
      <c r="U313" s="32">
        <f t="shared" si="111"/>
        <v>0.14084507042253522</v>
      </c>
      <c r="V313" s="32">
        <f t="shared" ca="1" si="123"/>
        <v>0</v>
      </c>
      <c r="W313" s="8">
        <f t="shared" ca="1" si="112"/>
        <v>10628475.213445084</v>
      </c>
      <c r="X313" s="8">
        <f t="shared" ca="1" si="126"/>
        <v>2144653526.7932136</v>
      </c>
      <c r="Y313" s="22">
        <f t="shared" ca="1" si="113"/>
        <v>0.69476548931111415</v>
      </c>
      <c r="Z313" s="8">
        <f t="shared" ca="1" si="124"/>
        <v>155233778.58687478</v>
      </c>
      <c r="AA313" s="12">
        <f t="shared" ca="1" si="125"/>
        <v>1.1347541797997878</v>
      </c>
      <c r="AB313" s="158">
        <f t="shared" si="127"/>
        <v>809000</v>
      </c>
      <c r="AC313" s="160">
        <f t="shared" si="128"/>
        <v>2.0730000000000377E-2</v>
      </c>
      <c r="AD313" s="162">
        <f t="shared" ca="1" si="129"/>
        <v>0.88575841546573741</v>
      </c>
      <c r="AE313" s="162">
        <f t="shared" ca="1" si="130"/>
        <v>0.88491538317562113</v>
      </c>
      <c r="AF313" s="85">
        <v>6.0049288791419974E-4</v>
      </c>
      <c r="AG313" s="85">
        <v>1.0213012218412348E-2</v>
      </c>
      <c r="AH313" s="85">
        <v>6.2636278193459974E-4</v>
      </c>
    </row>
    <row r="314" spans="1:34">
      <c r="A314" s="7">
        <f t="shared" si="114"/>
        <v>44221</v>
      </c>
      <c r="B314" s="8">
        <f t="shared" ca="1" si="115"/>
        <v>323812800.61361152</v>
      </c>
      <c r="C314" s="144">
        <f t="shared" si="106"/>
        <v>0</v>
      </c>
      <c r="D314" s="136"/>
      <c r="E314" s="136"/>
      <c r="F314" s="78">
        <f ca="1">IF(AD313&gt;1,S$2,T$2)</f>
        <v>0.65</v>
      </c>
      <c r="G314" s="29">
        <f t="shared" ca="1" si="107"/>
        <v>21748923.600483093</v>
      </c>
      <c r="H314" s="8">
        <f t="shared" ca="1" si="116"/>
        <v>154417357.56342995</v>
      </c>
      <c r="I314" s="8">
        <f t="shared" ca="1" si="117"/>
        <v>2299070884.3566437</v>
      </c>
      <c r="J314" s="8">
        <f t="shared" ca="1" si="118"/>
        <v>1381979.4633803205</v>
      </c>
      <c r="K314" s="12">
        <f t="shared" ca="1" si="119"/>
        <v>1.3575034511572439</v>
      </c>
      <c r="L314" s="48"/>
      <c r="M314" s="38">
        <f ca="1">IF(AND(I$2&gt;0,R307&lt;F307),0,IF(AND(N314&gt;=L$6,I$2&gt;0),0,IF(OR(AND(N314&gt;=C$1,N314&lt;D$1),N314&gt;=E$1),0,1)))</f>
        <v>0</v>
      </c>
      <c r="N314" s="193">
        <f t="shared" si="120"/>
        <v>44221</v>
      </c>
      <c r="O314" s="11">
        <f t="shared" ca="1" si="108"/>
        <v>0.3065427845808858</v>
      </c>
      <c r="P314" s="11" t="str">
        <f t="shared" si="109"/>
        <v/>
      </c>
      <c r="Q314" s="11">
        <f t="shared" ca="1" si="121"/>
        <v>0.6</v>
      </c>
      <c r="R314" s="32">
        <f t="shared" ca="1" si="122"/>
        <v>0.55580582534568923</v>
      </c>
      <c r="S314" s="32">
        <v>4.9729843754632097E-4</v>
      </c>
      <c r="T314" s="32">
        <f t="shared" ca="1" si="110"/>
        <v>2.0588981008457328E-2</v>
      </c>
      <c r="U314" s="32">
        <f t="shared" si="111"/>
        <v>0.14084507042253522</v>
      </c>
      <c r="V314" s="32">
        <f t="shared" ca="1" si="123"/>
        <v>0.6</v>
      </c>
      <c r="W314" s="8">
        <f t="shared" ca="1" si="112"/>
        <v>16275410.102648754</v>
      </c>
      <c r="X314" s="8">
        <f t="shared" ca="1" si="126"/>
        <v>2160928936.8958626</v>
      </c>
      <c r="Y314" s="22">
        <f t="shared" ca="1" si="113"/>
        <v>0.6934572154191142</v>
      </c>
      <c r="Z314" s="8">
        <f t="shared" ca="1" si="124"/>
        <v>154417357.56342995</v>
      </c>
      <c r="AA314" s="12">
        <f t="shared" ca="1" si="125"/>
        <v>1.1347541797997878</v>
      </c>
      <c r="AB314" s="158">
        <f t="shared" si="127"/>
        <v>810000</v>
      </c>
      <c r="AC314" s="160">
        <f t="shared" si="128"/>
        <v>2.0700000000000378E-2</v>
      </c>
      <c r="AD314" s="162">
        <f t="shared" ca="1" si="129"/>
        <v>1.1212094171664324</v>
      </c>
      <c r="AE314" s="162">
        <f t="shared" ca="1" si="130"/>
        <v>0.88491538317562113</v>
      </c>
      <c r="AF314" s="85">
        <v>6.0055103385125324E-4</v>
      </c>
      <c r="AG314" s="85">
        <v>1.020665442011238E-2</v>
      </c>
      <c r="AH314" s="85">
        <v>6.2633579719600311E-4</v>
      </c>
    </row>
    <row r="315" spans="1:34">
      <c r="A315" s="7">
        <f t="shared" si="114"/>
        <v>44222</v>
      </c>
      <c r="B315" s="8">
        <f t="shared" ca="1" si="115"/>
        <v>325921674.8169409</v>
      </c>
      <c r="C315" s="144">
        <f t="shared" si="106"/>
        <v>0</v>
      </c>
      <c r="D315" s="136"/>
      <c r="E315" s="136"/>
      <c r="F315" s="78">
        <f ca="1">IF(AD314&gt;1,0,IF(AE314&gt;=1,U$2,T$2))</f>
        <v>0</v>
      </c>
      <c r="G315" s="29">
        <f t="shared" ca="1" si="107"/>
        <v>21565486.521749247</v>
      </c>
      <c r="H315" s="8">
        <f t="shared" ca="1" si="116"/>
        <v>153114954.30441964</v>
      </c>
      <c r="I315" s="8">
        <f t="shared" ca="1" si="117"/>
        <v>2314043891.2002821</v>
      </c>
      <c r="J315" s="8">
        <f t="shared" ca="1" si="118"/>
        <v>2108874.2033293592</v>
      </c>
      <c r="K315" s="12">
        <f t="shared" ca="1" si="119"/>
        <v>0.88157743019302404</v>
      </c>
      <c r="L315" s="48"/>
      <c r="M315" s="38">
        <f ca="1">IF(AND(I$2&gt;0,R308&lt;F308-0.02),0,IF(AND(N315&gt;=L$7,I$2&gt;0),0,IF(OR(AND(N315&gt;=C$1,N315&lt;D$1),N315&gt;=E$1),0,1)))</f>
        <v>1</v>
      </c>
      <c r="N315" s="193">
        <f t="shared" si="120"/>
        <v>44222</v>
      </c>
      <c r="O315" s="11">
        <f t="shared" ca="1" si="108"/>
        <v>0.30853918549337095</v>
      </c>
      <c r="P315" s="11" t="str">
        <f t="shared" si="109"/>
        <v/>
      </c>
      <c r="Q315" s="11">
        <f t="shared" ca="1" si="121"/>
        <v>0.1</v>
      </c>
      <c r="R315" s="32">
        <f t="shared" ca="1" si="122"/>
        <v>0.54964069840266971</v>
      </c>
      <c r="S315" s="32">
        <v>4.972879527212037E-4</v>
      </c>
      <c r="T315" s="32">
        <f t="shared" ca="1" si="110"/>
        <v>2.0415327240589285E-2</v>
      </c>
      <c r="U315" s="32">
        <f t="shared" si="111"/>
        <v>0.14084507042253522</v>
      </c>
      <c r="V315" s="32">
        <f t="shared" ca="1" si="123"/>
        <v>0</v>
      </c>
      <c r="W315" s="8">
        <f t="shared" ca="1" si="112"/>
        <v>10536923.259001033</v>
      </c>
      <c r="X315" s="8">
        <f t="shared" ca="1" si="126"/>
        <v>2171465860.1548638</v>
      </c>
      <c r="Y315" s="22">
        <f t="shared" ca="1" si="113"/>
        <v>0.691460814506629</v>
      </c>
      <c r="Z315" s="8">
        <f t="shared" ca="1" si="124"/>
        <v>153114954.30441964</v>
      </c>
      <c r="AA315" s="12">
        <f t="shared" ca="1" si="125"/>
        <v>1.1347541797997878</v>
      </c>
      <c r="AB315" s="158">
        <f t="shared" si="127"/>
        <v>811000</v>
      </c>
      <c r="AC315" s="160">
        <f t="shared" si="128"/>
        <v>2.0670000000000379E-2</v>
      </c>
      <c r="AD315" s="162">
        <f t="shared" ca="1" si="129"/>
        <v>1.1195404406751339</v>
      </c>
      <c r="AE315" s="162">
        <f t="shared" ca="1" si="130"/>
        <v>0.88157743019302404</v>
      </c>
      <c r="AF315" s="85">
        <v>6.0060064212363558E-4</v>
      </c>
      <c r="AG315" s="85">
        <v>1.0200316627668415E-2</v>
      </c>
      <c r="AH315" s="85">
        <v>6.2630881846885227E-4</v>
      </c>
    </row>
    <row r="316" spans="1:34">
      <c r="A316" s="7">
        <f t="shared" si="114"/>
        <v>44223</v>
      </c>
      <c r="B316" s="8">
        <f t="shared" ca="1" si="115"/>
        <v>327279649.54470563</v>
      </c>
      <c r="C316" s="144">
        <f t="shared" si="106"/>
        <v>0</v>
      </c>
      <c r="D316" s="136"/>
      <c r="E316" s="136"/>
      <c r="F316" s="78">
        <f ca="1">IF(AD315&gt;1,S$2,T$2)</f>
        <v>0.22</v>
      </c>
      <c r="G316" s="29">
        <f t="shared" ca="1" si="107"/>
        <v>21439387.551063105</v>
      </c>
      <c r="H316" s="8">
        <f t="shared" ca="1" si="116"/>
        <v>152219651.61254805</v>
      </c>
      <c r="I316" s="8">
        <f t="shared" ca="1" si="117"/>
        <v>2323685511.7674117</v>
      </c>
      <c r="J316" s="8">
        <f t="shared" ca="1" si="118"/>
        <v>1357974.727764714</v>
      </c>
      <c r="K316" s="12">
        <f t="shared" ca="1" si="119"/>
        <v>0.87903944811290391</v>
      </c>
      <c r="L316" s="48"/>
      <c r="M316" s="38">
        <f ca="1">IF(AND(I$2&gt;0,R309&lt;F309-0.04),0,IF(AND(N316&gt;=L$8,I$2&gt;0),0,IF(OR(AND(N316&gt;=C$1,N316&lt;D$1),N316&gt;=E$1),0,1)))</f>
        <v>1</v>
      </c>
      <c r="N316" s="193">
        <f t="shared" si="120"/>
        <v>44223</v>
      </c>
      <c r="O316" s="11">
        <f t="shared" ca="1" si="108"/>
        <v>0.30982473490232154</v>
      </c>
      <c r="P316" s="11" t="str">
        <f t="shared" si="109"/>
        <v/>
      </c>
      <c r="Q316" s="11">
        <f t="shared" ca="1" si="121"/>
        <v>0.1</v>
      </c>
      <c r="R316" s="32">
        <f t="shared" ca="1" si="122"/>
        <v>0.54496177223392939</v>
      </c>
      <c r="S316" s="32">
        <v>4.9727746949138573E-4</v>
      </c>
      <c r="T316" s="32">
        <f t="shared" ca="1" si="110"/>
        <v>2.029595354833974E-2</v>
      </c>
      <c r="U316" s="32">
        <f t="shared" si="111"/>
        <v>0.14084507042253522</v>
      </c>
      <c r="V316" s="32">
        <f t="shared" ca="1" si="123"/>
        <v>0</v>
      </c>
      <c r="W316" s="8">
        <f t="shared" ca="1" si="112"/>
        <v>10480981.695302112</v>
      </c>
      <c r="X316" s="8">
        <f t="shared" ca="1" si="126"/>
        <v>2181946841.8501658</v>
      </c>
      <c r="Y316" s="22">
        <f t="shared" ca="1" si="113"/>
        <v>0.69017526509767846</v>
      </c>
      <c r="Z316" s="8">
        <f t="shared" ca="1" si="124"/>
        <v>152219651.61254805</v>
      </c>
      <c r="AA316" s="12">
        <f t="shared" ca="1" si="125"/>
        <v>1.1347541797997878</v>
      </c>
      <c r="AB316" s="158">
        <f t="shared" si="127"/>
        <v>812000</v>
      </c>
      <c r="AC316" s="160">
        <f t="shared" si="128"/>
        <v>2.064000000000038E-2</v>
      </c>
      <c r="AD316" s="162">
        <f t="shared" ca="1" si="129"/>
        <v>0.88030843915296397</v>
      </c>
      <c r="AE316" s="162">
        <f t="shared" ca="1" si="130"/>
        <v>0.87903944811290391</v>
      </c>
      <c r="AF316" s="85">
        <v>6.0064126856381904E-4</v>
      </c>
      <c r="AG316" s="85">
        <v>1.0193998741475781E-2</v>
      </c>
      <c r="AH316" s="85">
        <v>6.2628184575103682E-4</v>
      </c>
    </row>
    <row r="317" spans="1:34">
      <c r="A317" s="7">
        <f t="shared" si="114"/>
        <v>44224</v>
      </c>
      <c r="B317" s="8">
        <f t="shared" ca="1" si="115"/>
        <v>328625797.21618885</v>
      </c>
      <c r="C317" s="144">
        <f t="shared" si="106"/>
        <v>0</v>
      </c>
      <c r="D317" s="136"/>
      <c r="E317" s="136"/>
      <c r="F317" s="78">
        <f ca="1">IF(AD316&gt;1,0,IF(AE316&gt;=1,U$2,T$2))</f>
        <v>0.65</v>
      </c>
      <c r="G317" s="29">
        <f t="shared" ca="1" si="107"/>
        <v>21309340.617574207</v>
      </c>
      <c r="H317" s="8">
        <f t="shared" ca="1" si="116"/>
        <v>151296318.38477686</v>
      </c>
      <c r="I317" s="8">
        <f t="shared" ca="1" si="117"/>
        <v>2333243160.2349424</v>
      </c>
      <c r="J317" s="8">
        <f t="shared" ca="1" si="118"/>
        <v>1346147.6714832271</v>
      </c>
      <c r="K317" s="12">
        <f t="shared" ca="1" si="119"/>
        <v>1.3485346043921247</v>
      </c>
      <c r="L317" s="48"/>
      <c r="M317" s="38">
        <f ca="1">IF(AND(I$2&gt;0,R310&lt;F310-0.06),0,IF(AND(N317&gt;=L$9,I$2&gt;0),0,IF(OR(AND(N317&gt;=C$1,N317&lt;D$1),N317&gt;=E$1),0,1)))</f>
        <v>0</v>
      </c>
      <c r="N317" s="193">
        <f t="shared" si="120"/>
        <v>44224</v>
      </c>
      <c r="O317" s="11">
        <f t="shared" ca="1" si="108"/>
        <v>0.31109908803132563</v>
      </c>
      <c r="P317" s="11" t="str">
        <f t="shared" si="109"/>
        <v/>
      </c>
      <c r="Q317" s="11">
        <f t="shared" ca="1" si="121"/>
        <v>0.6</v>
      </c>
      <c r="R317" s="32">
        <f t="shared" ca="1" si="122"/>
        <v>0.5402035794934964</v>
      </c>
      <c r="S317" s="32">
        <v>4.9726698785651751E-4</v>
      </c>
      <c r="T317" s="32">
        <f t="shared" ca="1" si="110"/>
        <v>2.0172842451303581E-2</v>
      </c>
      <c r="U317" s="32">
        <f t="shared" si="111"/>
        <v>0.14084507042253522</v>
      </c>
      <c r="V317" s="32">
        <f t="shared" ca="1" si="123"/>
        <v>0.6</v>
      </c>
      <c r="W317" s="8">
        <f t="shared" ca="1" si="112"/>
        <v>10434076.918584956</v>
      </c>
      <c r="X317" s="8">
        <f t="shared" ca="1" si="126"/>
        <v>2192380918.7687507</v>
      </c>
      <c r="Y317" s="22">
        <f t="shared" ca="1" si="113"/>
        <v>0.68890091196867442</v>
      </c>
      <c r="Z317" s="8">
        <f t="shared" ca="1" si="124"/>
        <v>151296318.38477686</v>
      </c>
      <c r="AA317" s="12">
        <f t="shared" ca="1" si="125"/>
        <v>1.1347541797997878</v>
      </c>
      <c r="AB317" s="158">
        <f t="shared" si="127"/>
        <v>813000</v>
      </c>
      <c r="AC317" s="160">
        <f t="shared" si="128"/>
        <v>2.0610000000000381E-2</v>
      </c>
      <c r="AD317" s="162">
        <f t="shared" ca="1" si="129"/>
        <v>1.1137870262525142</v>
      </c>
      <c r="AE317" s="162">
        <f t="shared" ca="1" si="130"/>
        <v>0.87903944811290391</v>
      </c>
      <c r="AF317" s="85">
        <v>6.0067245288483772E-4</v>
      </c>
      <c r="AG317" s="85">
        <v>1.0187700662627331E-2</v>
      </c>
      <c r="AH317" s="85">
        <v>6.2625487904045189E-4</v>
      </c>
    </row>
    <row r="318" spans="1:34">
      <c r="A318" s="7">
        <f t="shared" si="114"/>
        <v>44225</v>
      </c>
      <c r="B318" s="8">
        <f t="shared" ca="1" si="115"/>
        <v>330678396.01758724</v>
      </c>
      <c r="C318" s="144">
        <f t="shared" si="106"/>
        <v>0</v>
      </c>
      <c r="D318" s="136"/>
      <c r="E318" s="136"/>
      <c r="F318" s="78">
        <f ca="1">IF(AD317&gt;1,S$2,T$2)</f>
        <v>0.22</v>
      </c>
      <c r="G318" s="29">
        <f t="shared" ca="1" si="107"/>
        <v>21892351.120580353</v>
      </c>
      <c r="H318" s="8">
        <f t="shared" ca="1" si="116"/>
        <v>155435692.95612049</v>
      </c>
      <c r="I318" s="8">
        <f t="shared" ca="1" si="117"/>
        <v>2347816611.7248712</v>
      </c>
      <c r="J318" s="8">
        <f t="shared" ca="1" si="118"/>
        <v>2052598.8013983904</v>
      </c>
      <c r="K318" s="12">
        <f t="shared" ca="1" si="119"/>
        <v>0.87578509838407359</v>
      </c>
      <c r="L318" s="48"/>
      <c r="M318" s="39">
        <f ca="1">IF(AND(I$2&gt;0,R311&lt;F311-0.1),0,IF(AND(N318&gt;=L$10,I$2&gt;0),0,IF(OR(AND(N318&gt;=C$1,N318&lt;D$1),N318&gt;=E$1),0,1)))</f>
        <v>1</v>
      </c>
      <c r="N318" s="193">
        <f t="shared" si="120"/>
        <v>44225</v>
      </c>
      <c r="O318" s="11">
        <f t="shared" ca="1" si="108"/>
        <v>0.31304221489664946</v>
      </c>
      <c r="P318" s="11" t="str">
        <f t="shared" si="109"/>
        <v/>
      </c>
      <c r="Q318" s="11">
        <f t="shared" ca="1" si="121"/>
        <v>0.1</v>
      </c>
      <c r="R318" s="32">
        <f t="shared" ca="1" si="122"/>
        <v>0.55349457747119413</v>
      </c>
      <c r="S318" s="32">
        <v>4.9725650781624984E-4</v>
      </c>
      <c r="T318" s="32">
        <f t="shared" ca="1" si="110"/>
        <v>2.0724759060816066E-2</v>
      </c>
      <c r="U318" s="32">
        <f t="shared" si="111"/>
        <v>0.14084507042253522</v>
      </c>
      <c r="V318" s="32">
        <f t="shared" ca="1" si="123"/>
        <v>0</v>
      </c>
      <c r="W318" s="8">
        <f t="shared" ca="1" si="112"/>
        <v>10384940.342654195</v>
      </c>
      <c r="X318" s="8">
        <f t="shared" ca="1" si="126"/>
        <v>2202765859.1114049</v>
      </c>
      <c r="Y318" s="22">
        <f t="shared" ca="1" si="113"/>
        <v>0.68695778510335059</v>
      </c>
      <c r="Z318" s="8">
        <f t="shared" ca="1" si="124"/>
        <v>155435692.95612049</v>
      </c>
      <c r="AA318" s="12">
        <f t="shared" ca="1" si="125"/>
        <v>1.1347541797997878</v>
      </c>
      <c r="AB318" s="158">
        <f t="shared" si="127"/>
        <v>814000</v>
      </c>
      <c r="AC318" s="160">
        <f t="shared" si="128"/>
        <v>2.0580000000000383E-2</v>
      </c>
      <c r="AD318" s="162">
        <f t="shared" ca="1" si="129"/>
        <v>1.1121598513880993</v>
      </c>
      <c r="AE318" s="162">
        <f t="shared" ca="1" si="130"/>
        <v>0.87578509838407359</v>
      </c>
      <c r="AF318" s="85">
        <v>6.0069371819581707E-4</v>
      </c>
      <c r="AG318" s="85">
        <v>1.018142229290709E-2</v>
      </c>
      <c r="AH318" s="85">
        <v>6.2622791833499695E-4</v>
      </c>
    </row>
    <row r="319" spans="1:34">
      <c r="A319" s="7">
        <f t="shared" si="114"/>
        <v>44226</v>
      </c>
      <c r="B319" s="8">
        <f t="shared" ca="1" si="115"/>
        <v>332047895.65187269</v>
      </c>
      <c r="C319" s="144">
        <f t="shared" si="106"/>
        <v>0</v>
      </c>
      <c r="D319" s="136"/>
      <c r="E319" s="136"/>
      <c r="F319" s="78">
        <f ca="1">IF(AD318&gt;1,0,IF(AE318&gt;=1,U$2,T$2))</f>
        <v>0</v>
      </c>
      <c r="G319" s="29">
        <f t="shared" ca="1" si="107"/>
        <v>21799183.100970834</v>
      </c>
      <c r="H319" s="8">
        <f t="shared" ca="1" si="116"/>
        <v>154774200.01689291</v>
      </c>
      <c r="I319" s="8">
        <f t="shared" ca="1" si="117"/>
        <v>2357540059.1282978</v>
      </c>
      <c r="J319" s="8">
        <f t="shared" ca="1" si="118"/>
        <v>1369499.6342854393</v>
      </c>
      <c r="K319" s="12">
        <f t="shared" ca="1" si="119"/>
        <v>0.87331484246866597</v>
      </c>
      <c r="L319" s="48"/>
      <c r="M319" s="47">
        <f ca="1">IF(AND(I$2&gt;0,R312&lt;F312-0.12),0,IF(AND(N319&gt;=L$4,I$2&gt;0),0,IF(OR(AND(N319&gt;=C$1,N319&lt;D$1),N319&gt;=E$1),0,1)))</f>
        <v>1</v>
      </c>
      <c r="N319" s="193">
        <f t="shared" si="120"/>
        <v>44226</v>
      </c>
      <c r="O319" s="11">
        <f t="shared" ca="1" si="108"/>
        <v>0.31433867455043973</v>
      </c>
      <c r="P319" s="11" t="str">
        <f t="shared" si="109"/>
        <v/>
      </c>
      <c r="Q319" s="11">
        <f t="shared" ca="1" si="121"/>
        <v>0.1</v>
      </c>
      <c r="R319" s="32">
        <f t="shared" ca="1" si="122"/>
        <v>0.54966038371160619</v>
      </c>
      <c r="S319" s="32">
        <v>4.9724602937023337E-4</v>
      </c>
      <c r="T319" s="32">
        <f t="shared" ca="1" si="110"/>
        <v>2.0636560002252387E-2</v>
      </c>
      <c r="U319" s="32">
        <f t="shared" si="111"/>
        <v>0.14084507042253522</v>
      </c>
      <c r="V319" s="32">
        <f t="shared" ca="1" si="123"/>
        <v>0</v>
      </c>
      <c r="W319" s="8">
        <f t="shared" ca="1" si="112"/>
        <v>10333585.550894041</v>
      </c>
      <c r="X319" s="8">
        <f t="shared" ca="1" si="126"/>
        <v>2213099444.6622992</v>
      </c>
      <c r="Y319" s="22">
        <f t="shared" ca="1" si="113"/>
        <v>0.68566132544956027</v>
      </c>
      <c r="Z319" s="8">
        <f t="shared" ca="1" si="124"/>
        <v>154774200.01689291</v>
      </c>
      <c r="AA319" s="12">
        <f t="shared" ca="1" si="125"/>
        <v>1.1347541797997878</v>
      </c>
      <c r="AB319" s="158">
        <f t="shared" si="127"/>
        <v>815000</v>
      </c>
      <c r="AC319" s="160">
        <f t="shared" si="128"/>
        <v>2.0550000000000384E-2</v>
      </c>
      <c r="AD319" s="162">
        <f t="shared" ca="1" si="129"/>
        <v>0.87454997042636973</v>
      </c>
      <c r="AE319" s="162">
        <f t="shared" ca="1" si="130"/>
        <v>0.87331484246866597</v>
      </c>
      <c r="AF319" s="85">
        <v>6.0070457049401105E-4</v>
      </c>
      <c r="AG319" s="85">
        <v>1.0175163534783989E-2</v>
      </c>
      <c r="AH319" s="85">
        <v>6.2620096363257612E-4</v>
      </c>
    </row>
    <row r="320" spans="1:34">
      <c r="A320" s="7">
        <f t="shared" si="114"/>
        <v>44227</v>
      </c>
      <c r="B320" s="8">
        <f t="shared" ca="1" si="115"/>
        <v>333407720.66299909</v>
      </c>
      <c r="C320" s="144">
        <f t="shared" si="106"/>
        <v>0</v>
      </c>
      <c r="D320" s="136"/>
      <c r="E320" s="136"/>
      <c r="F320" s="78">
        <f ca="1">IF(AD319&gt;1,0,IF(AE319&gt;=1,U$2,T$2))</f>
        <v>0.65</v>
      </c>
      <c r="G320" s="29">
        <f t="shared" ca="1" si="107"/>
        <v>21703573.527464293</v>
      </c>
      <c r="H320" s="8">
        <f t="shared" ca="1" si="116"/>
        <v>154095372.04499647</v>
      </c>
      <c r="I320" s="8">
        <f t="shared" ca="1" si="117"/>
        <v>2367194816.7072954</v>
      </c>
      <c r="J320" s="8">
        <f t="shared" ca="1" si="118"/>
        <v>1359825.0111264249</v>
      </c>
      <c r="K320" s="12">
        <f t="shared" ca="1" si="119"/>
        <v>0.87166668084524601</v>
      </c>
      <c r="L320" s="48"/>
      <c r="M320" s="46">
        <f ca="1">IF(AND(I$2&gt;0,R313&lt;F313-0.12),0,IF(AND(N320&gt;=L$5,I$2&gt;0),0,IF(OR(AND(N320&gt;=C$1,N320&lt;D$1),N320&gt;=E$1),0,1)))</f>
        <v>1</v>
      </c>
      <c r="N320" s="193">
        <f t="shared" si="120"/>
        <v>44227</v>
      </c>
      <c r="O320" s="11">
        <f t="shared" ca="1" si="108"/>
        <v>0.31562597556097272</v>
      </c>
      <c r="P320" s="11" t="str">
        <f t="shared" si="109"/>
        <v/>
      </c>
      <c r="Q320" s="11">
        <f t="shared" ca="1" si="121"/>
        <v>0.1</v>
      </c>
      <c r="R320" s="32">
        <f t="shared" ca="1" si="122"/>
        <v>0.54578104017595064</v>
      </c>
      <c r="S320" s="32">
        <v>4.9723555251811888E-4</v>
      </c>
      <c r="T320" s="32">
        <f t="shared" ca="1" si="110"/>
        <v>2.0546049605999529E-2</v>
      </c>
      <c r="U320" s="32">
        <f t="shared" si="111"/>
        <v>0.14084507042253522</v>
      </c>
      <c r="V320" s="32">
        <f t="shared" ca="1" si="123"/>
        <v>0</v>
      </c>
      <c r="W320" s="8">
        <f t="shared" ca="1" si="112"/>
        <v>10280053.293303063</v>
      </c>
      <c r="X320" s="8">
        <f t="shared" ca="1" si="126"/>
        <v>2223379497.9556022</v>
      </c>
      <c r="Y320" s="22">
        <f t="shared" ca="1" si="113"/>
        <v>0.68437402443902728</v>
      </c>
      <c r="Z320" s="8">
        <f t="shared" ca="1" si="124"/>
        <v>154095372.04499647</v>
      </c>
      <c r="AA320" s="12">
        <f t="shared" ca="1" si="125"/>
        <v>1.1347541797997878</v>
      </c>
      <c r="AB320" s="158">
        <f t="shared" si="127"/>
        <v>816000</v>
      </c>
      <c r="AC320" s="160">
        <f t="shared" si="128"/>
        <v>2.0520000000000385E-2</v>
      </c>
      <c r="AD320" s="162">
        <f t="shared" ca="1" si="129"/>
        <v>0.87249076165695594</v>
      </c>
      <c r="AE320" s="162">
        <f t="shared" ca="1" si="130"/>
        <v>0.87166668084524601</v>
      </c>
      <c r="AF320" s="85">
        <v>6.0070449814150415E-4</v>
      </c>
      <c r="AG320" s="85">
        <v>1.0168924291405666E-2</v>
      </c>
      <c r="AH320" s="85">
        <v>6.2617401493109722E-4</v>
      </c>
    </row>
    <row r="321" spans="1:34">
      <c r="A321" s="7">
        <f t="shared" si="114"/>
        <v>44228</v>
      </c>
      <c r="B321" s="8">
        <f t="shared" ca="1" si="115"/>
        <v>334759026.51293951</v>
      </c>
      <c r="C321" s="144">
        <f t="shared" si="106"/>
        <v>0</v>
      </c>
      <c r="D321" s="136"/>
      <c r="E321" s="136"/>
      <c r="F321" s="78">
        <f ca="1">IF(AD320&gt;1,S$2,T$2)</f>
        <v>0.65</v>
      </c>
      <c r="G321" s="29">
        <f t="shared" ca="1" si="107"/>
        <v>21606984.547362</v>
      </c>
      <c r="H321" s="8">
        <f t="shared" ca="1" si="116"/>
        <v>153409590.2862702</v>
      </c>
      <c r="I321" s="8">
        <f t="shared" ca="1" si="117"/>
        <v>2376789088.2418723</v>
      </c>
      <c r="J321" s="8">
        <f t="shared" ca="1" si="118"/>
        <v>1351305.8499403964</v>
      </c>
      <c r="K321" s="12">
        <f t="shared" ca="1" si="119"/>
        <v>1.3371995505699763</v>
      </c>
      <c r="L321" s="48"/>
      <c r="M321" s="38">
        <f ca="1">IF(AND(I$2&gt;0,R314&lt;F314),0,IF(AND(N321&gt;=L$6,I$2&gt;0),0,IF(OR(AND(N321&gt;=C$1,N321&lt;D$1),N321&gt;=E$1),0,1)))</f>
        <v>0</v>
      </c>
      <c r="N321" s="193">
        <f t="shared" si="120"/>
        <v>44228</v>
      </c>
      <c r="O321" s="11">
        <f t="shared" ca="1" si="108"/>
        <v>0.31690521176558295</v>
      </c>
      <c r="P321" s="11" t="str">
        <f t="shared" si="109"/>
        <v/>
      </c>
      <c r="Q321" s="11">
        <f t="shared" ca="1" si="121"/>
        <v>0.6</v>
      </c>
      <c r="R321" s="32">
        <f t="shared" ca="1" si="122"/>
        <v>0.54189365162234482</v>
      </c>
      <c r="S321" s="32">
        <v>4.9722507725955738E-4</v>
      </c>
      <c r="T321" s="32">
        <f t="shared" ca="1" si="110"/>
        <v>2.0454612038169361E-2</v>
      </c>
      <c r="U321" s="32">
        <f t="shared" si="111"/>
        <v>0.14084507042253522</v>
      </c>
      <c r="V321" s="32">
        <f t="shared" ca="1" si="123"/>
        <v>0.6</v>
      </c>
      <c r="W321" s="8">
        <f t="shared" ca="1" si="112"/>
        <v>15714450.810730632</v>
      </c>
      <c r="X321" s="8">
        <f t="shared" ca="1" si="126"/>
        <v>2239093948.7663326</v>
      </c>
      <c r="Y321" s="22">
        <f t="shared" ca="1" si="113"/>
        <v>0.68309478823441705</v>
      </c>
      <c r="Z321" s="8">
        <f t="shared" ca="1" si="124"/>
        <v>153409590.2862702</v>
      </c>
      <c r="AA321" s="12">
        <f t="shared" ca="1" si="125"/>
        <v>1.1347541797997878</v>
      </c>
      <c r="AB321" s="158">
        <f t="shared" si="127"/>
        <v>817000</v>
      </c>
      <c r="AC321" s="160">
        <f t="shared" si="128"/>
        <v>2.0490000000000386E-2</v>
      </c>
      <c r="AD321" s="162">
        <f t="shared" ca="1" si="129"/>
        <v>1.1044331157076113</v>
      </c>
      <c r="AE321" s="162">
        <f t="shared" ca="1" si="130"/>
        <v>0.87166668084524601</v>
      </c>
      <c r="AF321" s="85">
        <v>6.0070193739629864E-4</v>
      </c>
      <c r="AG321" s="85">
        <v>1.0162704466592336E-2</v>
      </c>
      <c r="AH321" s="85">
        <v>6.2614707222847133E-4</v>
      </c>
    </row>
    <row r="322" spans="1:34">
      <c r="A322" s="7">
        <f t="shared" si="114"/>
        <v>44229</v>
      </c>
      <c r="B322" s="8">
        <f t="shared" ca="1" si="115"/>
        <v>336822801.51478988</v>
      </c>
      <c r="C322" s="144">
        <f t="shared" si="106"/>
        <v>0</v>
      </c>
      <c r="D322" s="136"/>
      <c r="E322" s="136"/>
      <c r="F322" s="78">
        <f ca="1">IF(AD321&gt;1,0,IF(AE321&gt;=1,U$2,T$2))</f>
        <v>0</v>
      </c>
      <c r="G322" s="29">
        <f t="shared" ca="1" si="107"/>
        <v>21457456.618123531</v>
      </c>
      <c r="H322" s="8">
        <f t="shared" ca="1" si="116"/>
        <v>152347941.98867705</v>
      </c>
      <c r="I322" s="8">
        <f t="shared" ca="1" si="117"/>
        <v>2391441890.7550097</v>
      </c>
      <c r="J322" s="8">
        <f t="shared" ca="1" si="118"/>
        <v>2063775.0018503494</v>
      </c>
      <c r="K322" s="12">
        <f t="shared" ca="1" si="119"/>
        <v>0.86840389659221429</v>
      </c>
      <c r="L322" s="48"/>
      <c r="M322" s="38">
        <f ca="1">IF(AND(I$2&gt;0,R315&lt;F315-0.02),0,IF(AND(N322&gt;=L$7,I$2&gt;0),0,IF(OR(AND(N322&gt;=C$1,N322&lt;D$1),N322&gt;=E$1),0,1)))</f>
        <v>1</v>
      </c>
      <c r="N322" s="193">
        <f t="shared" si="120"/>
        <v>44229</v>
      </c>
      <c r="O322" s="11">
        <f t="shared" ca="1" si="108"/>
        <v>0.31885891876733463</v>
      </c>
      <c r="P322" s="11" t="str">
        <f t="shared" si="109"/>
        <v/>
      </c>
      <c r="Q322" s="11">
        <f t="shared" ca="1" si="121"/>
        <v>0.1</v>
      </c>
      <c r="R322" s="32">
        <f t="shared" ca="1" si="122"/>
        <v>0.53669873154867453</v>
      </c>
      <c r="S322" s="32">
        <v>4.9721460359419996E-4</v>
      </c>
      <c r="T322" s="32">
        <f t="shared" ca="1" si="110"/>
        <v>2.0313058931823606E-2</v>
      </c>
      <c r="U322" s="32">
        <f t="shared" si="111"/>
        <v>0.14084507042253522</v>
      </c>
      <c r="V322" s="32">
        <f t="shared" ca="1" si="123"/>
        <v>0</v>
      </c>
      <c r="W322" s="8">
        <f t="shared" ca="1" si="112"/>
        <v>10146296.632192034</v>
      </c>
      <c r="X322" s="8">
        <f t="shared" ca="1" si="126"/>
        <v>2249240245.3985248</v>
      </c>
      <c r="Y322" s="22">
        <f t="shared" ca="1" si="113"/>
        <v>0.68114108123266537</v>
      </c>
      <c r="Z322" s="8">
        <f t="shared" ca="1" si="124"/>
        <v>152347941.98867705</v>
      </c>
      <c r="AA322" s="12">
        <f t="shared" ca="1" si="125"/>
        <v>1.1347541797997878</v>
      </c>
      <c r="AB322" s="158">
        <f t="shared" si="127"/>
        <v>818000</v>
      </c>
      <c r="AC322" s="160">
        <f t="shared" si="128"/>
        <v>2.0460000000000388E-2</v>
      </c>
      <c r="AD322" s="162">
        <f t="shared" ca="1" si="129"/>
        <v>1.1028017235810954</v>
      </c>
      <c r="AE322" s="162">
        <f t="shared" ca="1" si="130"/>
        <v>0.86840389659221429</v>
      </c>
      <c r="AF322" s="85">
        <v>6.0069697024992235E-4</v>
      </c>
      <c r="AG322" s="85">
        <v>1.0156503964830721E-2</v>
      </c>
      <c r="AH322" s="85">
        <v>6.2612013552261307E-4</v>
      </c>
    </row>
    <row r="323" spans="1:34">
      <c r="A323" s="7">
        <f t="shared" si="114"/>
        <v>44230</v>
      </c>
      <c r="B323" s="8">
        <f t="shared" ca="1" si="115"/>
        <v>338153782.86751395</v>
      </c>
      <c r="C323" s="144">
        <f t="shared" si="106"/>
        <v>0</v>
      </c>
      <c r="D323" s="136"/>
      <c r="E323" s="136"/>
      <c r="F323" s="78">
        <f ca="1">IF(AD322&gt;1,S$2,T$2)</f>
        <v>0.22</v>
      </c>
      <c r="G323" s="29">
        <f t="shared" ca="1" si="107"/>
        <v>21359382.107158571</v>
      </c>
      <c r="H323" s="8">
        <f t="shared" ca="1" si="116"/>
        <v>151651612.96082586</v>
      </c>
      <c r="I323" s="8">
        <f t="shared" ca="1" si="117"/>
        <v>2400891858.3593507</v>
      </c>
      <c r="J323" s="8">
        <f t="shared" ca="1" si="118"/>
        <v>1330981.3527240623</v>
      </c>
      <c r="K323" s="12">
        <f t="shared" ca="1" si="119"/>
        <v>0.86592019037406864</v>
      </c>
      <c r="L323" s="48"/>
      <c r="M323" s="38">
        <f ca="1">IF(AND(I$2&gt;0,R316&lt;F316-0.04),0,IF(AND(N323&gt;=L$8,I$2&gt;0),0,IF(OR(AND(N323&gt;=C$1,N323&lt;D$1),N323&gt;=E$1),0,1)))</f>
        <v>1</v>
      </c>
      <c r="N323" s="193">
        <f t="shared" si="120"/>
        <v>44230</v>
      </c>
      <c r="O323" s="11">
        <f t="shared" ca="1" si="108"/>
        <v>0.32011891444791341</v>
      </c>
      <c r="P323" s="11" t="str">
        <f t="shared" si="109"/>
        <v/>
      </c>
      <c r="Q323" s="11">
        <f t="shared" ca="1" si="121"/>
        <v>0.1</v>
      </c>
      <c r="R323" s="32">
        <f t="shared" ca="1" si="122"/>
        <v>0.53281096025550423</v>
      </c>
      <c r="S323" s="32">
        <v>4.9720413152169773E-4</v>
      </c>
      <c r="T323" s="32">
        <f t="shared" ca="1" si="110"/>
        <v>2.0220215061443447E-2</v>
      </c>
      <c r="U323" s="32">
        <f t="shared" si="111"/>
        <v>0.14084507042253522</v>
      </c>
      <c r="V323" s="32">
        <f t="shared" ca="1" si="123"/>
        <v>0</v>
      </c>
      <c r="W323" s="8">
        <f t="shared" ca="1" si="112"/>
        <v>10074734.140042119</v>
      </c>
      <c r="X323" s="8">
        <f t="shared" ca="1" si="126"/>
        <v>2259314979.5385671</v>
      </c>
      <c r="Y323" s="22">
        <f t="shared" ca="1" si="113"/>
        <v>0.67988108555208659</v>
      </c>
      <c r="Z323" s="8">
        <f t="shared" ca="1" si="124"/>
        <v>151651612.96082586</v>
      </c>
      <c r="AA323" s="12">
        <f t="shared" ca="1" si="125"/>
        <v>1.1347541797997878</v>
      </c>
      <c r="AB323" s="158">
        <f t="shared" si="127"/>
        <v>819000</v>
      </c>
      <c r="AC323" s="160">
        <f t="shared" si="128"/>
        <v>2.0430000000000389E-2</v>
      </c>
      <c r="AD323" s="162">
        <f t="shared" ca="1" si="129"/>
        <v>0.86716204348314152</v>
      </c>
      <c r="AE323" s="162">
        <f t="shared" ca="1" si="130"/>
        <v>0.86592019037406864</v>
      </c>
      <c r="AF323" s="85">
        <v>6.0068968688704795E-4</v>
      </c>
      <c r="AG323" s="85">
        <v>1.015032269126807E-2</v>
      </c>
      <c r="AH323" s="85">
        <v>6.260932048114396E-4</v>
      </c>
    </row>
    <row r="324" spans="1:34">
      <c r="A324" s="7">
        <f t="shared" si="114"/>
        <v>44231</v>
      </c>
      <c r="B324" s="8">
        <f t="shared" ca="1" si="115"/>
        <v>339474891.45469278</v>
      </c>
      <c r="C324" s="144">
        <f t="shared" ref="C324:C387" si="131">IF(H$2=0,D324,IF(H$2=1,E324,D324-E324))</f>
        <v>0</v>
      </c>
      <c r="D324" s="136"/>
      <c r="E324" s="136"/>
      <c r="F324" s="78">
        <f ca="1">IF(AD323&gt;1,0,IF(AE323&gt;=1,U$2,T$2))</f>
        <v>0.65</v>
      </c>
      <c r="G324" s="29">
        <f t="shared" ref="G324:G387" ca="1" si="132">H324/V$2</f>
        <v>21261514.054894824</v>
      </c>
      <c r="H324" s="8">
        <f t="shared" ca="1" si="116"/>
        <v>150956749.78975323</v>
      </c>
      <c r="I324" s="8">
        <f t="shared" ca="1" si="117"/>
        <v>2410271729.32832</v>
      </c>
      <c r="J324" s="8">
        <f t="shared" ca="1" si="118"/>
        <v>1321108.5871788019</v>
      </c>
      <c r="K324" s="12">
        <f t="shared" ca="1" si="119"/>
        <v>1.3284207897669489</v>
      </c>
      <c r="L324" s="48"/>
      <c r="M324" s="38">
        <f ca="1">IF(AND(I$2&gt;0,R317&lt;F317-0.06),0,IF(AND(N324&gt;=L$9,I$2&gt;0),0,IF(OR(AND(N324&gt;=C$1,N324&lt;D$1),N324&gt;=E$1),0,1)))</f>
        <v>0</v>
      </c>
      <c r="N324" s="193">
        <f t="shared" si="120"/>
        <v>44231</v>
      </c>
      <c r="O324" s="11">
        <f t="shared" ref="O324:O387" ca="1" si="133">I324/W$2</f>
        <v>0.32136956391044269</v>
      </c>
      <c r="P324" s="11" t="str">
        <f t="shared" ref="P324:P387" si="134">IF(C324&gt;0,Z324/W$2,"")</f>
        <v/>
      </c>
      <c r="Q324" s="11">
        <f t="shared" ca="1" si="121"/>
        <v>0.6</v>
      </c>
      <c r="R324" s="32">
        <f t="shared" ca="1" si="122"/>
        <v>0.52894498380471056</v>
      </c>
      <c r="S324" s="32">
        <v>4.9719366104170189E-4</v>
      </c>
      <c r="T324" s="32">
        <f t="shared" ref="T324:T387" ca="1" si="135">Z324/W$2</f>
        <v>2.0127566638633763E-2</v>
      </c>
      <c r="U324" s="32">
        <f t="shared" ref="U324:U387" si="136">1/V$2</f>
        <v>0.14084507042253522</v>
      </c>
      <c r="V324" s="32">
        <f t="shared" ca="1" si="123"/>
        <v>0.6</v>
      </c>
      <c r="W324" s="8">
        <f t="shared" ref="W324:W387" ca="1" si="137">IF(ROW(J323)&gt;(1+N$2),OFFSET(J323,2-N$2,0)*V$2,0)</f>
        <v>10011841.798373586</v>
      </c>
      <c r="X324" s="8">
        <f t="shared" ca="1" si="126"/>
        <v>2269326821.3369408</v>
      </c>
      <c r="Y324" s="22">
        <f t="shared" ref="Y324:Y387" ca="1" si="138">IF(I324&lt;W$2,1-I324/W$2,0)</f>
        <v>0.67863043608955731</v>
      </c>
      <c r="Z324" s="8">
        <f t="shared" ca="1" si="124"/>
        <v>150956749.78975323</v>
      </c>
      <c r="AA324" s="12">
        <f t="shared" ca="1" si="125"/>
        <v>1.1347541797997878</v>
      </c>
      <c r="AB324" s="158">
        <f t="shared" si="127"/>
        <v>820000</v>
      </c>
      <c r="AC324" s="160">
        <f t="shared" si="128"/>
        <v>2.040000000000039E-2</v>
      </c>
      <c r="AD324" s="162">
        <f t="shared" ca="1" si="129"/>
        <v>1.0971704900705088</v>
      </c>
      <c r="AE324" s="162">
        <f t="shared" ca="1" si="130"/>
        <v>0.86592019037406864</v>
      </c>
      <c r="AF324" s="85">
        <v>6.0068018796596595E-4</v>
      </c>
      <c r="AG324" s="85">
        <v>1.0144160551706223E-2</v>
      </c>
      <c r="AH324" s="85">
        <v>6.2606628009287087E-4</v>
      </c>
    </row>
    <row r="325" spans="1:34">
      <c r="A325" s="7">
        <f t="shared" ref="A325:A388" si="139">A324+1</f>
        <v>44232</v>
      </c>
      <c r="B325" s="8">
        <f t="shared" ref="B325:B388" ca="1" si="140">B324 + J325</f>
        <v>341492336.97558165</v>
      </c>
      <c r="C325" s="144">
        <f t="shared" si="131"/>
        <v>0</v>
      </c>
      <c r="D325" s="136"/>
      <c r="E325" s="136"/>
      <c r="F325" s="78">
        <f ca="1">IF(AD324&gt;1,S$2,T$2)</f>
        <v>0.22</v>
      </c>
      <c r="G325" s="29">
        <f t="shared" ca="1" si="132"/>
        <v>21868841.012632504</v>
      </c>
      <c r="H325" s="8">
        <f t="shared" ref="H325:H388" ca="1" si="141">H324+IF(C325&gt;0,V$2*(C325-C324),V$2*J325)-W324</f>
        <v>155268771.18969077</v>
      </c>
      <c r="I325" s="8">
        <f t="shared" ref="I325:I388" ca="1" si="142">I324+IF(C325&gt;0,V$2*(C325-C324),V$2*J325)</f>
        <v>2424595592.5266314</v>
      </c>
      <c r="J325" s="8">
        <f t="shared" ref="J325:J388" ca="1" si="143">IF(C325&gt;0,C325-C324,H324*K324/(N$2*V$2))</f>
        <v>2017445.5208888904</v>
      </c>
      <c r="K325" s="12">
        <f t="shared" ref="K325:K388" ca="1" si="144">IF(C325&gt;0,1+N$2*(C325-C324)/Z325,K$4*Y324*Q325+(1-Q325)*AA324*Y324)</f>
        <v>0.86272846052516938</v>
      </c>
      <c r="L325" s="48"/>
      <c r="M325" s="39">
        <f ca="1">IF(AND(I$2&gt;0,R318&lt;F318-0.1),0,IF(AND(N325&gt;=L$10,I$2&gt;0),0,IF(OR(AND(N325&gt;=C$1,N325&lt;D$1),N325&gt;=E$1),0,1)))</f>
        <v>1</v>
      </c>
      <c r="N325" s="193">
        <f t="shared" ref="N325:N388" si="145">N324+1</f>
        <v>44232</v>
      </c>
      <c r="O325" s="11">
        <f t="shared" ca="1" si="133"/>
        <v>0.32327941233688418</v>
      </c>
      <c r="P325" s="11" t="str">
        <f t="shared" si="134"/>
        <v/>
      </c>
      <c r="Q325" s="11">
        <f t="shared" ref="Q325:Q388" ca="1" si="146">IF(J$2&gt;0,100%,IF(M325&lt;1,V325,IF(AND(I$2=1,N325&gt;=B$1),B$2,0)))</f>
        <v>0.1</v>
      </c>
      <c r="R325" s="32">
        <f t="shared" ref="R325:R388" ca="1" si="147">G325*AC325/AB325</f>
        <v>0.54259231598944302</v>
      </c>
      <c r="S325" s="32">
        <v>4.97183192153864E-4</v>
      </c>
      <c r="T325" s="32">
        <f t="shared" ca="1" si="135"/>
        <v>2.0702502825292103E-2</v>
      </c>
      <c r="U325" s="32">
        <f t="shared" si="136"/>
        <v>0.14084507042253522</v>
      </c>
      <c r="V325" s="32">
        <f t="shared" ref="V325:V388" ca="1" si="148">IF(N325&gt;=G$1,G$2,IF(N325&gt;=F$1,F$2,IF(N325&gt;=E$1,E$2,IF(N325&gt;=D$1,0,IF(N325&gt;=C$1,C$2,IF(M325&lt;1,C$2,0))))))</f>
        <v>0</v>
      </c>
      <c r="W325" s="8">
        <f t="shared" ca="1" si="137"/>
        <v>9947058.6086428873</v>
      </c>
      <c r="X325" s="8">
        <f t="shared" ca="1" si="126"/>
        <v>2279273879.9455838</v>
      </c>
      <c r="Y325" s="22">
        <f t="shared" ca="1" si="138"/>
        <v>0.67672058766311582</v>
      </c>
      <c r="Z325" s="8">
        <f t="shared" ref="Z325:Z388" ca="1" si="149">H324+IF(C325&gt;0,V$2*(C325-C324),V$2*J325)-W324</f>
        <v>155268771.18969077</v>
      </c>
      <c r="AA325" s="12">
        <f t="shared" ref="AA325:AA388" ca="1" si="150">IF(C325&gt;0,K325/Y324,AA324)</f>
        <v>1.1347541797997878</v>
      </c>
      <c r="AB325" s="158">
        <f t="shared" si="127"/>
        <v>821000</v>
      </c>
      <c r="AC325" s="160">
        <f t="shared" si="128"/>
        <v>2.0370000000000391E-2</v>
      </c>
      <c r="AD325" s="162">
        <f t="shared" ca="1" si="129"/>
        <v>1.0955746251460592</v>
      </c>
      <c r="AE325" s="162">
        <f t="shared" ca="1" si="130"/>
        <v>0.86272846052516938</v>
      </c>
      <c r="AF325" s="85">
        <v>6.0066858517860138E-4</v>
      </c>
      <c r="AG325" s="85">
        <v>1.0138017452595757E-2</v>
      </c>
      <c r="AH325" s="85">
        <v>6.2603936136482934E-4</v>
      </c>
    </row>
    <row r="326" spans="1:34">
      <c r="A326" s="7">
        <f t="shared" si="139"/>
        <v>44233</v>
      </c>
      <c r="B326" s="8">
        <f t="shared" ca="1" si="140"/>
        <v>342839970.65703154</v>
      </c>
      <c r="C326" s="144">
        <f t="shared" si="131"/>
        <v>0</v>
      </c>
      <c r="D326" s="136"/>
      <c r="E326" s="136"/>
      <c r="F326" s="78">
        <f ca="1">IF(AD325&gt;1,0,IF(AE325&gt;=1,U$2,T$2))</f>
        <v>0</v>
      </c>
      <c r="G326" s="29">
        <f t="shared" ca="1" si="132"/>
        <v>21815480.523850977</v>
      </c>
      <c r="H326" s="8">
        <f t="shared" ca="1" si="141"/>
        <v>154889911.71934193</v>
      </c>
      <c r="I326" s="8">
        <f t="shared" ca="1" si="142"/>
        <v>2434163791.6649256</v>
      </c>
      <c r="J326" s="8">
        <f t="shared" ca="1" si="143"/>
        <v>1347633.6814498662</v>
      </c>
      <c r="K326" s="12">
        <f t="shared" ca="1" si="144"/>
        <v>0.86030051078233938</v>
      </c>
      <c r="L326" s="48"/>
      <c r="M326" s="47">
        <f ca="1">IF(AND(I$2&gt;0,R319&lt;F319-0.12),0,IF(AND(N326&gt;=L$4,I$2&gt;0),0,IF(OR(AND(N326&gt;=C$1,N326&lt;D$1),N326&gt;=E$1),0,1)))</f>
        <v>1</v>
      </c>
      <c r="N326" s="193">
        <f t="shared" si="145"/>
        <v>44233</v>
      </c>
      <c r="O326" s="11">
        <f t="shared" ca="1" si="133"/>
        <v>0.3245551722219901</v>
      </c>
      <c r="P326" s="11" t="str">
        <f t="shared" si="134"/>
        <v/>
      </c>
      <c r="Q326" s="11">
        <f t="shared" ca="1" si="146"/>
        <v>0.1</v>
      </c>
      <c r="R326" s="32">
        <f t="shared" ca="1" si="147"/>
        <v>0.53981371515223531</v>
      </c>
      <c r="S326" s="32">
        <v>4.9717272485783547E-4</v>
      </c>
      <c r="T326" s="32">
        <f t="shared" ca="1" si="135"/>
        <v>2.0651988229245591E-2</v>
      </c>
      <c r="U326" s="32">
        <f t="shared" si="136"/>
        <v>0.14084507042253522</v>
      </c>
      <c r="V326" s="32">
        <f t="shared" ca="1" si="148"/>
        <v>0</v>
      </c>
      <c r="W326" s="8">
        <f t="shared" ca="1" si="137"/>
        <v>9880438.2210600153</v>
      </c>
      <c r="X326" s="8">
        <f t="shared" ref="X326:X389" ca="1" si="151">W326+X325</f>
        <v>2289154318.1666436</v>
      </c>
      <c r="Y326" s="22">
        <f t="shared" ca="1" si="138"/>
        <v>0.67544482777800985</v>
      </c>
      <c r="Z326" s="8">
        <f t="shared" ca="1" si="149"/>
        <v>154889911.71934193</v>
      </c>
      <c r="AA326" s="12">
        <f t="shared" ca="1" si="150"/>
        <v>1.1347541797997878</v>
      </c>
      <c r="AB326" s="158">
        <f t="shared" ref="AB326:AB389" si="152">AB325+AB$2</f>
        <v>822000</v>
      </c>
      <c r="AC326" s="160">
        <f t="shared" ref="AC326:AC389" si="153">AC325-AC$2</f>
        <v>2.0340000000000392E-2</v>
      </c>
      <c r="AD326" s="162">
        <f t="shared" ref="AD326:AD389" ca="1" si="154">(K326+K325)/2</f>
        <v>0.86151448565375444</v>
      </c>
      <c r="AE326" s="162">
        <f t="shared" ref="AE326:AE389" ca="1" si="155">IF(Q326&lt;=B$2,K326,AE325)</f>
        <v>0.86030051078233938</v>
      </c>
      <c r="AF326" s="85">
        <v>6.0065479570796279E-4</v>
      </c>
      <c r="AG326" s="85">
        <v>1.0131893301030179E-2</v>
      </c>
      <c r="AH326" s="85">
        <v>6.2601244862523951E-4</v>
      </c>
    </row>
    <row r="327" spans="1:34">
      <c r="A327" s="7">
        <f t="shared" si="139"/>
        <v>44234</v>
      </c>
      <c r="B327" s="8">
        <f t="shared" ca="1" si="140"/>
        <v>344180532.73114806</v>
      </c>
      <c r="C327" s="144">
        <f t="shared" si="131"/>
        <v>0</v>
      </c>
      <c r="D327" s="136"/>
      <c r="E327" s="136"/>
      <c r="F327" s="78">
        <f ca="1">IF(AD326&gt;1,0,IF(AE326&gt;=1,U$2,T$2))</f>
        <v>0.65</v>
      </c>
      <c r="G327" s="29">
        <f t="shared" ca="1" si="132"/>
        <v>21764431.580916781</v>
      </c>
      <c r="H327" s="8">
        <f t="shared" ca="1" si="141"/>
        <v>154527464.22450915</v>
      </c>
      <c r="I327" s="8">
        <f t="shared" ca="1" si="142"/>
        <v>2443681782.3911529</v>
      </c>
      <c r="J327" s="8">
        <f t="shared" ca="1" si="143"/>
        <v>1340562.0741165124</v>
      </c>
      <c r="K327" s="12">
        <f t="shared" ca="1" si="144"/>
        <v>0.85867866433522244</v>
      </c>
      <c r="L327" s="48"/>
      <c r="M327" s="46">
        <f ca="1">IF(AND(I$2&gt;0,R320&lt;F320-0.12),0,IF(AND(N327&gt;=L$5,I$2&gt;0),0,IF(OR(AND(N327&gt;=C$1,N327&lt;D$1),N327&gt;=E$1),0,1)))</f>
        <v>1</v>
      </c>
      <c r="N327" s="193">
        <f t="shared" si="145"/>
        <v>44234</v>
      </c>
      <c r="O327" s="11">
        <f t="shared" ca="1" si="133"/>
        <v>0.32582423765215374</v>
      </c>
      <c r="P327" s="11" t="str">
        <f t="shared" si="134"/>
        <v/>
      </c>
      <c r="Q327" s="11">
        <f t="shared" ca="1" si="146"/>
        <v>0.1</v>
      </c>
      <c r="R327" s="32">
        <f t="shared" ca="1" si="147"/>
        <v>0.53710280122530796</v>
      </c>
      <c r="S327" s="32">
        <v>4.9716225915326774E-4</v>
      </c>
      <c r="T327" s="32">
        <f t="shared" ca="1" si="135"/>
        <v>2.0603661896601219E-2</v>
      </c>
      <c r="U327" s="32">
        <f t="shared" si="136"/>
        <v>0.14084507042253522</v>
      </c>
      <c r="V327" s="32">
        <f t="shared" ca="1" si="148"/>
        <v>0</v>
      </c>
      <c r="W327" s="8">
        <f t="shared" ca="1" si="137"/>
        <v>9812054.1900002751</v>
      </c>
      <c r="X327" s="8">
        <f t="shared" ca="1" si="151"/>
        <v>2298966372.3566437</v>
      </c>
      <c r="Y327" s="22">
        <f t="shared" ca="1" si="138"/>
        <v>0.67417576234784626</v>
      </c>
      <c r="Z327" s="8">
        <f t="shared" ca="1" si="149"/>
        <v>154527464.22450915</v>
      </c>
      <c r="AA327" s="12">
        <f t="shared" ca="1" si="150"/>
        <v>1.1347541797997878</v>
      </c>
      <c r="AB327" s="158">
        <f t="shared" si="152"/>
        <v>823000</v>
      </c>
      <c r="AC327" s="160">
        <f t="shared" si="153"/>
        <v>2.0310000000000394E-2</v>
      </c>
      <c r="AD327" s="162">
        <f t="shared" ca="1" si="154"/>
        <v>0.85948958755878091</v>
      </c>
      <c r="AE327" s="162">
        <f t="shared" ca="1" si="155"/>
        <v>0.85867866433522244</v>
      </c>
      <c r="AF327" s="85">
        <v>6.0063894065212826E-4</v>
      </c>
      <c r="AG327" s="85">
        <v>1.0125788004740215E-2</v>
      </c>
      <c r="AH327" s="85">
        <v>6.2598554187202839E-4</v>
      </c>
    </row>
    <row r="328" spans="1:34">
      <c r="A328" s="7">
        <f t="shared" si="139"/>
        <v>44235</v>
      </c>
      <c r="B328" s="8">
        <f t="shared" ca="1" si="140"/>
        <v>345515436.51971358</v>
      </c>
      <c r="C328" s="144">
        <f t="shared" si="131"/>
        <v>0</v>
      </c>
      <c r="D328" s="136"/>
      <c r="E328" s="136"/>
      <c r="F328" s="78">
        <f ca="1">IF(AD327&gt;1,S$2,T$2)</f>
        <v>0.65</v>
      </c>
      <c r="G328" s="29">
        <f t="shared" ca="1" si="132"/>
        <v>21717355.906101961</v>
      </c>
      <c r="H328" s="8">
        <f t="shared" ca="1" si="141"/>
        <v>154193226.93332392</v>
      </c>
      <c r="I328" s="8">
        <f t="shared" ca="1" si="142"/>
        <v>2453159599.289968</v>
      </c>
      <c r="J328" s="8">
        <f t="shared" ca="1" si="143"/>
        <v>1334903.7885654969</v>
      </c>
      <c r="K328" s="12">
        <f t="shared" ca="1" si="144"/>
        <v>1.3172731492193401</v>
      </c>
      <c r="L328" s="48"/>
      <c r="M328" s="38">
        <f ca="1">IF(AND(I$2&gt;0,R321&lt;F321),0,IF(AND(N328&gt;=L$6,I$2&gt;0),0,IF(OR(AND(N328&gt;=C$1,N328&lt;D$1),N328&gt;=E$1),0,1)))</f>
        <v>0</v>
      </c>
      <c r="N328" s="193">
        <f t="shared" si="145"/>
        <v>44235</v>
      </c>
      <c r="O328" s="11">
        <f t="shared" ca="1" si="133"/>
        <v>0.32708794657199575</v>
      </c>
      <c r="P328" s="11" t="str">
        <f t="shared" si="134"/>
        <v/>
      </c>
      <c r="Q328" s="11">
        <f t="shared" ca="1" si="146"/>
        <v>0.6</v>
      </c>
      <c r="R328" s="32">
        <f t="shared" ca="1" si="147"/>
        <v>0.53449997302883046</v>
      </c>
      <c r="S328" s="32">
        <v>4.9715179503981278E-4</v>
      </c>
      <c r="T328" s="32">
        <f t="shared" ca="1" si="135"/>
        <v>2.0559096924443188E-2</v>
      </c>
      <c r="U328" s="32">
        <f t="shared" si="136"/>
        <v>0.14084507042253522</v>
      </c>
      <c r="V328" s="32">
        <f t="shared" ca="1" si="148"/>
        <v>0.6</v>
      </c>
      <c r="W328" s="8">
        <f t="shared" ca="1" si="137"/>
        <v>14973006.84363845</v>
      </c>
      <c r="X328" s="8">
        <f t="shared" ca="1" si="151"/>
        <v>2313939379.2002821</v>
      </c>
      <c r="Y328" s="22">
        <f t="shared" ca="1" si="138"/>
        <v>0.6729120534280042</v>
      </c>
      <c r="Z328" s="8">
        <f t="shared" ca="1" si="149"/>
        <v>154193226.93332392</v>
      </c>
      <c r="AA328" s="12">
        <f t="shared" ca="1" si="150"/>
        <v>1.1347541797997878</v>
      </c>
      <c r="AB328" s="158">
        <f t="shared" si="152"/>
        <v>824000</v>
      </c>
      <c r="AC328" s="160">
        <f t="shared" si="153"/>
        <v>2.0280000000000395E-2</v>
      </c>
      <c r="AD328" s="162">
        <f t="shared" ca="1" si="154"/>
        <v>1.0879759067772814</v>
      </c>
      <c r="AE328" s="162">
        <f t="shared" ca="1" si="155"/>
        <v>0.85867866433522244</v>
      </c>
      <c r="AF328" s="85">
        <v>6.0062115335341891E-4</v>
      </c>
      <c r="AG328" s="85">
        <v>1.0119701472088124E-2</v>
      </c>
      <c r="AH328" s="85">
        <v>6.2595864110312428E-4</v>
      </c>
    </row>
    <row r="329" spans="1:34">
      <c r="A329" s="7">
        <f t="shared" si="139"/>
        <v>44236</v>
      </c>
      <c r="B329" s="8">
        <f t="shared" ca="1" si="140"/>
        <v>347558842.93450987</v>
      </c>
      <c r="C329" s="144">
        <f t="shared" si="131"/>
        <v>0</v>
      </c>
      <c r="D329" s="136"/>
      <c r="E329" s="136"/>
      <c r="F329" s="78">
        <f ca="1">IF(AD328&gt;1,0,IF(AE328&gt;=1,U$2,T$2))</f>
        <v>0</v>
      </c>
      <c r="G329" s="29">
        <f t="shared" ca="1" si="132"/>
        <v>21651888.117568903</v>
      </c>
      <c r="H329" s="8">
        <f t="shared" ca="1" si="141"/>
        <v>153728405.63473919</v>
      </c>
      <c r="I329" s="8">
        <f t="shared" ca="1" si="142"/>
        <v>2467667784.8350215</v>
      </c>
      <c r="J329" s="8">
        <f t="shared" ca="1" si="143"/>
        <v>2043406.4147962977</v>
      </c>
      <c r="K329" s="12">
        <f t="shared" ca="1" si="144"/>
        <v>0.85545880209557834</v>
      </c>
      <c r="L329" s="48"/>
      <c r="M329" s="38">
        <f ca="1">IF(AND(I$2&gt;0,R322&lt;F322-0.02),0,IF(AND(N329&gt;=L$7,I$2&gt;0),0,IF(OR(AND(N329&gt;=C$1,N329&lt;D$1),N329&gt;=E$1),0,1)))</f>
        <v>1</v>
      </c>
      <c r="N329" s="193">
        <f t="shared" si="145"/>
        <v>44236</v>
      </c>
      <c r="O329" s="11">
        <f t="shared" ca="1" si="133"/>
        <v>0.32902237131133621</v>
      </c>
      <c r="P329" s="11" t="str">
        <f t="shared" si="134"/>
        <v/>
      </c>
      <c r="Q329" s="11">
        <f t="shared" ca="1" si="146"/>
        <v>0.1</v>
      </c>
      <c r="R329" s="32">
        <f t="shared" ca="1" si="147"/>
        <v>0.5314554356130653</v>
      </c>
      <c r="S329" s="32">
        <v>4.9714133251712222E-4</v>
      </c>
      <c r="T329" s="32">
        <f t="shared" ca="1" si="135"/>
        <v>2.0497120751298559E-2</v>
      </c>
      <c r="U329" s="32">
        <f t="shared" si="136"/>
        <v>0.14084507042253522</v>
      </c>
      <c r="V329" s="32">
        <f t="shared" ca="1" si="148"/>
        <v>0</v>
      </c>
      <c r="W329" s="8">
        <f t="shared" ca="1" si="137"/>
        <v>9641620.5671294685</v>
      </c>
      <c r="X329" s="8">
        <f t="shared" ca="1" si="151"/>
        <v>2323580999.7674117</v>
      </c>
      <c r="Y329" s="22">
        <f t="shared" ca="1" si="138"/>
        <v>0.67097762868866373</v>
      </c>
      <c r="Z329" s="8">
        <f t="shared" ca="1" si="149"/>
        <v>153728405.63473919</v>
      </c>
      <c r="AA329" s="12">
        <f t="shared" ca="1" si="150"/>
        <v>1.1347541797997878</v>
      </c>
      <c r="AB329" s="158">
        <f t="shared" si="152"/>
        <v>825000</v>
      </c>
      <c r="AC329" s="160">
        <f t="shared" si="153"/>
        <v>2.0250000000000396E-2</v>
      </c>
      <c r="AD329" s="162">
        <f t="shared" ca="1" si="154"/>
        <v>1.0863659756574593</v>
      </c>
      <c r="AE329" s="162">
        <f t="shared" ca="1" si="155"/>
        <v>0.85545880209557834</v>
      </c>
      <c r="AF329" s="85">
        <v>6.0060157996590579E-4</v>
      </c>
      <c r="AG329" s="85">
        <v>1.0113633612062106E-2</v>
      </c>
      <c r="AH329" s="85">
        <v>6.259317463164581E-4</v>
      </c>
    </row>
    <row r="330" spans="1:34">
      <c r="A330" s="7">
        <f t="shared" si="139"/>
        <v>44237</v>
      </c>
      <c r="B330" s="8">
        <f t="shared" ca="1" si="140"/>
        <v>348881864.23966438</v>
      </c>
      <c r="C330" s="144">
        <f t="shared" si="131"/>
        <v>0</v>
      </c>
      <c r="D330" s="136"/>
      <c r="E330" s="136"/>
      <c r="F330" s="78">
        <f ca="1">IF(AD329&gt;1,S$2,T$2)</f>
        <v>0.22</v>
      </c>
      <c r="G330" s="29">
        <f t="shared" ca="1" si="132"/>
        <v>21616934.694958687</v>
      </c>
      <c r="H330" s="8">
        <f t="shared" ca="1" si="141"/>
        <v>153480236.33420667</v>
      </c>
      <c r="I330" s="8">
        <f t="shared" ca="1" si="142"/>
        <v>2477061236.1016183</v>
      </c>
      <c r="J330" s="8">
        <f t="shared" ca="1" si="143"/>
        <v>1323021.3051544984</v>
      </c>
      <c r="K330" s="12">
        <f t="shared" ca="1" si="144"/>
        <v>0.852999609008116</v>
      </c>
      <c r="L330" s="48"/>
      <c r="M330" s="38">
        <f ca="1">IF(AND(I$2&gt;0,R323&lt;F323-0.04),0,IF(AND(N330&gt;=L$8,I$2&gt;0),0,IF(OR(AND(N330&gt;=C$1,N330&lt;D$1),N330&gt;=E$1),0,1)))</f>
        <v>1</v>
      </c>
      <c r="N330" s="193">
        <f t="shared" si="145"/>
        <v>44237</v>
      </c>
      <c r="O330" s="11">
        <f t="shared" ca="1" si="133"/>
        <v>0.33027483148021575</v>
      </c>
      <c r="P330" s="11" t="str">
        <f t="shared" si="134"/>
        <v/>
      </c>
      <c r="Q330" s="11">
        <f t="shared" ca="1" si="146"/>
        <v>0.1</v>
      </c>
      <c r="R330" s="32">
        <f t="shared" ca="1" si="147"/>
        <v>0.52916999943350274</v>
      </c>
      <c r="S330" s="32">
        <v>4.9713087158484784E-4</v>
      </c>
      <c r="T330" s="32">
        <f t="shared" ca="1" si="135"/>
        <v>2.0464031511227557E-2</v>
      </c>
      <c r="U330" s="32">
        <f t="shared" si="136"/>
        <v>0.14084507042253522</v>
      </c>
      <c r="V330" s="32">
        <f t="shared" ca="1" si="148"/>
        <v>0</v>
      </c>
      <c r="W330" s="8">
        <f t="shared" ca="1" si="137"/>
        <v>9557648.4675309118</v>
      </c>
      <c r="X330" s="8">
        <f t="shared" ca="1" si="151"/>
        <v>2333138648.2349424</v>
      </c>
      <c r="Y330" s="22">
        <f t="shared" ca="1" si="138"/>
        <v>0.66972516851978425</v>
      </c>
      <c r="Z330" s="8">
        <f t="shared" ca="1" si="149"/>
        <v>153480236.33420667</v>
      </c>
      <c r="AA330" s="12">
        <f t="shared" ca="1" si="150"/>
        <v>1.1347541797997878</v>
      </c>
      <c r="AB330" s="158">
        <f t="shared" si="152"/>
        <v>826000</v>
      </c>
      <c r="AC330" s="160">
        <f t="shared" si="153"/>
        <v>2.0220000000000397E-2</v>
      </c>
      <c r="AD330" s="162">
        <f t="shared" ca="1" si="154"/>
        <v>0.85422920555184723</v>
      </c>
      <c r="AE330" s="162">
        <f t="shared" ca="1" si="155"/>
        <v>0.852999609008116</v>
      </c>
      <c r="AF330" s="85">
        <v>6.0058038010778496E-4</v>
      </c>
      <c r="AG330" s="85">
        <v>1.0107584334270742E-2</v>
      </c>
      <c r="AH330" s="85">
        <v>6.2590485750996184E-4</v>
      </c>
    </row>
    <row r="331" spans="1:34">
      <c r="A331" s="7">
        <f t="shared" si="139"/>
        <v>44238</v>
      </c>
      <c r="B331" s="8">
        <f t="shared" ca="1" si="140"/>
        <v>350198952.58557534</v>
      </c>
      <c r="C331" s="144">
        <f t="shared" si="131"/>
        <v>0</v>
      </c>
      <c r="D331" s="136"/>
      <c r="E331" s="136"/>
      <c r="F331" s="78">
        <f ca="1">IF(AD330&gt;1,0,IF(AE330&gt;=1,U$2,T$2))</f>
        <v>0.65</v>
      </c>
      <c r="G331" s="29">
        <f t="shared" ca="1" si="132"/>
        <v>21587875.369386442</v>
      </c>
      <c r="H331" s="8">
        <f t="shared" ca="1" si="141"/>
        <v>153273915.12264374</v>
      </c>
      <c r="I331" s="8">
        <f t="shared" ca="1" si="142"/>
        <v>2486412563.3575864</v>
      </c>
      <c r="J331" s="8">
        <f t="shared" ca="1" si="143"/>
        <v>1317088.3459109813</v>
      </c>
      <c r="K331" s="12">
        <f t="shared" ca="1" si="144"/>
        <v>1.3085771264976536</v>
      </c>
      <c r="L331" s="48"/>
      <c r="M331" s="38">
        <f ca="1">IF(AND(I$2&gt;0,R324&lt;F324-0.06),0,IF(AND(N331&gt;=L$9,I$2&gt;0),0,IF(OR(AND(N331&gt;=C$1,N331&lt;D$1),N331&gt;=E$1),0,1)))</f>
        <v>0</v>
      </c>
      <c r="N331" s="193">
        <f t="shared" si="145"/>
        <v>44238</v>
      </c>
      <c r="O331" s="11">
        <f t="shared" ca="1" si="133"/>
        <v>0.33152167511434483</v>
      </c>
      <c r="P331" s="11" t="str">
        <f t="shared" si="134"/>
        <v/>
      </c>
      <c r="Q331" s="11">
        <f t="shared" ca="1" si="146"/>
        <v>0.6</v>
      </c>
      <c r="R331" s="32">
        <f t="shared" ca="1" si="147"/>
        <v>0.52703652201683293</v>
      </c>
      <c r="S331" s="32">
        <v>4.971204122426417E-4</v>
      </c>
      <c r="T331" s="32">
        <f t="shared" ca="1" si="135"/>
        <v>2.0436522016352498E-2</v>
      </c>
      <c r="U331" s="32">
        <f t="shared" si="136"/>
        <v>0.14084507042253522</v>
      </c>
      <c r="V331" s="32">
        <f t="shared" ca="1" si="148"/>
        <v>0.6</v>
      </c>
      <c r="W331" s="8">
        <f t="shared" ca="1" si="137"/>
        <v>14573451.489928572</v>
      </c>
      <c r="X331" s="8">
        <f t="shared" ca="1" si="151"/>
        <v>2347712099.7248712</v>
      </c>
      <c r="Y331" s="22">
        <f t="shared" ca="1" si="138"/>
        <v>0.66847832488565517</v>
      </c>
      <c r="Z331" s="8">
        <f t="shared" ca="1" si="149"/>
        <v>153273915.12264374</v>
      </c>
      <c r="AA331" s="12">
        <f t="shared" ca="1" si="150"/>
        <v>1.1347541797997878</v>
      </c>
      <c r="AB331" s="158">
        <f t="shared" si="152"/>
        <v>827000</v>
      </c>
      <c r="AC331" s="160">
        <f t="shared" si="153"/>
        <v>2.0190000000000399E-2</v>
      </c>
      <c r="AD331" s="162">
        <f t="shared" ca="1" si="154"/>
        <v>1.0807883677528847</v>
      </c>
      <c r="AE331" s="162">
        <f t="shared" ca="1" si="155"/>
        <v>0.852999609008116</v>
      </c>
      <c r="AF331" s="85">
        <v>6.0055772753928548E-4</v>
      </c>
      <c r="AG331" s="85">
        <v>1.0101553548937532E-2</v>
      </c>
      <c r="AH331" s="85">
        <v>6.2587797468156956E-4</v>
      </c>
    </row>
    <row r="332" spans="1:34">
      <c r="A332" s="7">
        <f t="shared" si="139"/>
        <v>44239</v>
      </c>
      <c r="B332" s="8">
        <f t="shared" ca="1" si="140"/>
        <v>352216766.86543685</v>
      </c>
      <c r="C332" s="144">
        <f t="shared" si="131"/>
        <v>0</v>
      </c>
      <c r="D332" s="136"/>
      <c r="E332" s="136"/>
      <c r="F332" s="78">
        <f ca="1">IF(AD331&gt;1,S$2,T$2)</f>
        <v>0.22</v>
      </c>
      <c r="G332" s="29">
        <f t="shared" ca="1" si="132"/>
        <v>21553090.847849566</v>
      </c>
      <c r="H332" s="8">
        <f t="shared" ca="1" si="141"/>
        <v>153026945.01973191</v>
      </c>
      <c r="I332" s="8">
        <f t="shared" ca="1" si="142"/>
        <v>2500739044.7446032</v>
      </c>
      <c r="J332" s="8">
        <f t="shared" ca="1" si="143"/>
        <v>2017814.2798615131</v>
      </c>
      <c r="K332" s="12">
        <f t="shared" ca="1" si="144"/>
        <v>0.84982229716401569</v>
      </c>
      <c r="L332" s="48"/>
      <c r="M332" s="39">
        <f ca="1">IF(AND(I$2&gt;0,R325&lt;F325-0.1),0,IF(AND(N332&gt;=L$10,I$2&gt;0),0,IF(OR(AND(N332&gt;=C$1,N332&lt;D$1),N332&gt;=E$1),0,1)))</f>
        <v>1</v>
      </c>
      <c r="N332" s="193">
        <f t="shared" si="145"/>
        <v>44239</v>
      </c>
      <c r="O332" s="11">
        <f t="shared" ca="1" si="133"/>
        <v>0.33343187263261376</v>
      </c>
      <c r="P332" s="11" t="str">
        <f t="shared" si="134"/>
        <v/>
      </c>
      <c r="Q332" s="11">
        <f t="shared" ca="1" si="146"/>
        <v>0.1</v>
      </c>
      <c r="R332" s="32">
        <f t="shared" ca="1" si="147"/>
        <v>0.52477090759982592</v>
      </c>
      <c r="S332" s="32">
        <v>4.971099544901561E-4</v>
      </c>
      <c r="T332" s="32">
        <f t="shared" ca="1" si="135"/>
        <v>2.0403592669297588E-2</v>
      </c>
      <c r="U332" s="32">
        <f t="shared" si="136"/>
        <v>0.14084507042253522</v>
      </c>
      <c r="V332" s="32">
        <f t="shared" ca="1" si="148"/>
        <v>0</v>
      </c>
      <c r="W332" s="8">
        <f t="shared" ca="1" si="137"/>
        <v>9723447.4034266192</v>
      </c>
      <c r="X332" s="8">
        <f t="shared" ca="1" si="151"/>
        <v>2357435547.1282978</v>
      </c>
      <c r="Y332" s="22">
        <f t="shared" ca="1" si="138"/>
        <v>0.66656812736738624</v>
      </c>
      <c r="Z332" s="8">
        <f t="shared" ca="1" si="149"/>
        <v>153026945.01973191</v>
      </c>
      <c r="AA332" s="12">
        <f t="shared" ca="1" si="150"/>
        <v>1.1347541797997878</v>
      </c>
      <c r="AB332" s="158">
        <f t="shared" si="152"/>
        <v>828000</v>
      </c>
      <c r="AC332" s="160">
        <f t="shared" si="153"/>
        <v>2.01600000000004E-2</v>
      </c>
      <c r="AD332" s="162">
        <f t="shared" ca="1" si="154"/>
        <v>1.0791997118308347</v>
      </c>
      <c r="AE332" s="162">
        <f t="shared" ca="1" si="155"/>
        <v>0.84982229716401569</v>
      </c>
      <c r="AF332" s="85">
        <v>6.0053381086696926E-4</v>
      </c>
      <c r="AG332" s="85">
        <v>1.0095541166895459E-2</v>
      </c>
      <c r="AH332" s="85">
        <v>6.2585109782921659E-4</v>
      </c>
    </row>
    <row r="333" spans="1:34">
      <c r="A333" s="7">
        <f t="shared" si="139"/>
        <v>44240</v>
      </c>
      <c r="B333" s="8">
        <f t="shared" ca="1" si="140"/>
        <v>353525073.80653</v>
      </c>
      <c r="C333" s="144">
        <f t="shared" si="131"/>
        <v>0</v>
      </c>
      <c r="D333" s="136"/>
      <c r="E333" s="136"/>
      <c r="F333" s="78">
        <f ca="1">IF(AD332&gt;1,0,IF(AE332&gt;=1,U$2,T$2))</f>
        <v>0</v>
      </c>
      <c r="G333" s="29">
        <f t="shared" ca="1" si="132"/>
        <v>21491898.154657286</v>
      </c>
      <c r="H333" s="8">
        <f t="shared" ca="1" si="141"/>
        <v>152592476.89806673</v>
      </c>
      <c r="I333" s="8">
        <f t="shared" ca="1" si="142"/>
        <v>2510028024.0263648</v>
      </c>
      <c r="J333" s="8">
        <f t="shared" ca="1" si="143"/>
        <v>1308306.9410931601</v>
      </c>
      <c r="K333" s="12">
        <f t="shared" ca="1" si="144"/>
        <v>0.84739390362815947</v>
      </c>
      <c r="L333" s="48"/>
      <c r="M333" s="47">
        <f ca="1">IF(AND(I$2&gt;0,R326&lt;F326-0.12),0,IF(AND(N333&gt;=L$4,I$2&gt;0),0,IF(OR(AND(N333&gt;=C$1,N333&lt;D$1),N333&gt;=E$1),0,1)))</f>
        <v>1</v>
      </c>
      <c r="N333" s="193">
        <f t="shared" si="145"/>
        <v>44240</v>
      </c>
      <c r="O333" s="11">
        <f t="shared" ca="1" si="133"/>
        <v>0.33467040320351532</v>
      </c>
      <c r="P333" s="11" t="str">
        <f t="shared" si="134"/>
        <v/>
      </c>
      <c r="Q333" s="11">
        <f t="shared" ca="1" si="146"/>
        <v>0.1</v>
      </c>
      <c r="R333" s="32">
        <f t="shared" ca="1" si="147"/>
        <v>0.52187202636098895</v>
      </c>
      <c r="S333" s="32">
        <v>4.9709949832704291E-4</v>
      </c>
      <c r="T333" s="32">
        <f t="shared" ca="1" si="135"/>
        <v>2.0345663586408897E-2</v>
      </c>
      <c r="U333" s="32">
        <f t="shared" si="136"/>
        <v>0.14084507042253522</v>
      </c>
      <c r="V333" s="32">
        <f t="shared" ca="1" si="148"/>
        <v>0</v>
      </c>
      <c r="W333" s="8">
        <f t="shared" ca="1" si="137"/>
        <v>9654757.5789976157</v>
      </c>
      <c r="X333" s="8">
        <f t="shared" ca="1" si="151"/>
        <v>2367090304.7072954</v>
      </c>
      <c r="Y333" s="22">
        <f t="shared" ca="1" si="138"/>
        <v>0.66532959679648473</v>
      </c>
      <c r="Z333" s="8">
        <f t="shared" ca="1" si="149"/>
        <v>152592476.89806673</v>
      </c>
      <c r="AA333" s="12">
        <f t="shared" ca="1" si="150"/>
        <v>1.1347541797997878</v>
      </c>
      <c r="AB333" s="158">
        <f t="shared" si="152"/>
        <v>829000</v>
      </c>
      <c r="AC333" s="160">
        <f t="shared" si="153"/>
        <v>2.0130000000000401E-2</v>
      </c>
      <c r="AD333" s="162">
        <f t="shared" ca="1" si="154"/>
        <v>0.84860810039608758</v>
      </c>
      <c r="AE333" s="162">
        <f t="shared" ca="1" si="155"/>
        <v>0.84739390362815947</v>
      </c>
      <c r="AF333" s="85">
        <v>6.005088342755379E-4</v>
      </c>
      <c r="AG333" s="85">
        <v>1.0089547099581625E-2</v>
      </c>
      <c r="AH333" s="85">
        <v>6.2582422695083983E-4</v>
      </c>
    </row>
    <row r="334" spans="1:34">
      <c r="A334" s="7">
        <f t="shared" si="139"/>
        <v>44241</v>
      </c>
      <c r="B334" s="8">
        <f t="shared" ca="1" si="140"/>
        <v>354825938.34036243</v>
      </c>
      <c r="C334" s="144">
        <f t="shared" si="131"/>
        <v>0</v>
      </c>
      <c r="D334" s="136"/>
      <c r="E334" s="136"/>
      <c r="F334" s="78">
        <f ca="1">IF(AD333&gt;1,0,IF(AE333&gt;=1,U$2,T$2))</f>
        <v>0.65</v>
      </c>
      <c r="G334" s="29">
        <f t="shared" ca="1" si="132"/>
        <v>21432937.677363284</v>
      </c>
      <c r="H334" s="8">
        <f t="shared" ca="1" si="141"/>
        <v>152173857.50927931</v>
      </c>
      <c r="I334" s="8">
        <f t="shared" ca="1" si="142"/>
        <v>2519264162.2165751</v>
      </c>
      <c r="J334" s="8">
        <f t="shared" ca="1" si="143"/>
        <v>1300864.5338324197</v>
      </c>
      <c r="K334" s="12">
        <f t="shared" ca="1" si="144"/>
        <v>0.84581938601750783</v>
      </c>
      <c r="L334" s="48"/>
      <c r="M334" s="46">
        <f ca="1">IF(AND(I$2&gt;0,R327&lt;F327-0.12),0,IF(AND(N334&gt;=L$5,I$2&gt;0),0,IF(OR(AND(N334&gt;=C$1,N334&lt;D$1),N334&gt;=E$1),0,1)))</f>
        <v>1</v>
      </c>
      <c r="N334" s="193">
        <f t="shared" si="145"/>
        <v>44241</v>
      </c>
      <c r="O334" s="11">
        <f t="shared" ca="1" si="133"/>
        <v>0.33590188829554335</v>
      </c>
      <c r="P334" s="11" t="str">
        <f t="shared" si="134"/>
        <v/>
      </c>
      <c r="Q334" s="11">
        <f t="shared" ca="1" si="146"/>
        <v>0.1</v>
      </c>
      <c r="R334" s="32">
        <f t="shared" ca="1" si="147"/>
        <v>0.5190386112229044</v>
      </c>
      <c r="S334" s="32">
        <v>4.9708904375295486E-4</v>
      </c>
      <c r="T334" s="32">
        <f t="shared" ca="1" si="135"/>
        <v>2.0289847667903909E-2</v>
      </c>
      <c r="U334" s="32">
        <f t="shared" si="136"/>
        <v>0.14084507042253522</v>
      </c>
      <c r="V334" s="32">
        <f t="shared" ca="1" si="148"/>
        <v>0</v>
      </c>
      <c r="W334" s="8">
        <f t="shared" ca="1" si="137"/>
        <v>9594271.5345768146</v>
      </c>
      <c r="X334" s="8">
        <f t="shared" ca="1" si="151"/>
        <v>2376684576.2418723</v>
      </c>
      <c r="Y334" s="22">
        <f t="shared" ca="1" si="138"/>
        <v>0.66409811170445665</v>
      </c>
      <c r="Z334" s="8">
        <f t="shared" ca="1" si="149"/>
        <v>152173857.50927931</v>
      </c>
      <c r="AA334" s="12">
        <f t="shared" ca="1" si="150"/>
        <v>1.1347541797997878</v>
      </c>
      <c r="AB334" s="158">
        <f t="shared" si="152"/>
        <v>830000</v>
      </c>
      <c r="AC334" s="160">
        <f t="shared" si="153"/>
        <v>2.0100000000000402E-2</v>
      </c>
      <c r="AD334" s="162">
        <f t="shared" ca="1" si="154"/>
        <v>0.84660664482283365</v>
      </c>
      <c r="AE334" s="162">
        <f t="shared" ca="1" si="155"/>
        <v>0.84581938601750783</v>
      </c>
      <c r="AF334" s="85">
        <v>6.0048301828832167E-4</v>
      </c>
      <c r="AG334" s="85">
        <v>1.0083571259031948E-2</v>
      </c>
      <c r="AH334" s="85">
        <v>6.2579736204437797E-4</v>
      </c>
    </row>
    <row r="335" spans="1:34">
      <c r="A335" s="7">
        <f t="shared" si="139"/>
        <v>44242</v>
      </c>
      <c r="B335" s="8">
        <f t="shared" ca="1" si="140"/>
        <v>356120823.63942093</v>
      </c>
      <c r="C335" s="144">
        <f t="shared" si="131"/>
        <v>0</v>
      </c>
      <c r="D335" s="136"/>
      <c r="E335" s="136"/>
      <c r="F335" s="78">
        <f ca="1">IF(AD334&gt;1,S$2,T$2)</f>
        <v>0.65</v>
      </c>
      <c r="G335" s="29">
        <f t="shared" ca="1" si="132"/>
        <v>21376517.126481384</v>
      </c>
      <c r="H335" s="8">
        <f t="shared" ca="1" si="141"/>
        <v>151773271.59801781</v>
      </c>
      <c r="I335" s="8">
        <f t="shared" ca="1" si="142"/>
        <v>2528457847.8398905</v>
      </c>
      <c r="J335" s="8">
        <f t="shared" ca="1" si="143"/>
        <v>1294885.2990584946</v>
      </c>
      <c r="K335" s="12">
        <f t="shared" ca="1" si="144"/>
        <v>1.2975824107781964</v>
      </c>
      <c r="L335" s="48"/>
      <c r="M335" s="38">
        <f ca="1">IF(AND(I$2&gt;0,R328&lt;F328),0,IF(AND(N335&gt;=L$6,I$2&gt;0),0,IF(OR(AND(N335&gt;=C$1,N335&lt;D$1),N335&gt;=E$1),0,1)))</f>
        <v>0</v>
      </c>
      <c r="N335" s="193">
        <f t="shared" si="145"/>
        <v>44242</v>
      </c>
      <c r="O335" s="11">
        <f t="shared" ca="1" si="133"/>
        <v>0.33712771304531874</v>
      </c>
      <c r="P335" s="11" t="str">
        <f t="shared" si="134"/>
        <v/>
      </c>
      <c r="Q335" s="11">
        <f t="shared" ca="1" si="146"/>
        <v>0.6</v>
      </c>
      <c r="R335" s="32">
        <f t="shared" ca="1" si="147"/>
        <v>0.51627761579842357</v>
      </c>
      <c r="S335" s="32">
        <v>4.9707859076754391E-4</v>
      </c>
      <c r="T335" s="32">
        <f t="shared" ca="1" si="135"/>
        <v>2.0236436213069042E-2</v>
      </c>
      <c r="U335" s="32">
        <f t="shared" si="136"/>
        <v>0.14084507042253522</v>
      </c>
      <c r="V335" s="32">
        <f t="shared" ca="1" si="148"/>
        <v>0.6</v>
      </c>
      <c r="W335" s="8">
        <f t="shared" ca="1" si="137"/>
        <v>14652802.51313748</v>
      </c>
      <c r="X335" s="8">
        <f t="shared" ca="1" si="151"/>
        <v>2391337378.7550097</v>
      </c>
      <c r="Y335" s="22">
        <f t="shared" ca="1" si="138"/>
        <v>0.66287228695468126</v>
      </c>
      <c r="Z335" s="8">
        <f t="shared" ca="1" si="149"/>
        <v>151773271.59801781</v>
      </c>
      <c r="AA335" s="12">
        <f t="shared" ca="1" si="150"/>
        <v>1.1347541797997878</v>
      </c>
      <c r="AB335" s="158">
        <f t="shared" si="152"/>
        <v>831000</v>
      </c>
      <c r="AC335" s="160">
        <f t="shared" si="153"/>
        <v>2.0070000000000403E-2</v>
      </c>
      <c r="AD335" s="162">
        <f t="shared" ca="1" si="154"/>
        <v>1.071700898397852</v>
      </c>
      <c r="AE335" s="162">
        <f t="shared" ca="1" si="155"/>
        <v>0.84581938601750783</v>
      </c>
      <c r="AF335" s="85">
        <v>6.0045660055746744E-4</v>
      </c>
      <c r="AG335" s="85">
        <v>1.0077613557875922E-2</v>
      </c>
      <c r="AH335" s="85">
        <v>6.2577050310777028E-4</v>
      </c>
    </row>
    <row r="336" spans="1:34">
      <c r="A336" s="7">
        <f t="shared" si="139"/>
        <v>44243</v>
      </c>
      <c r="B336" s="8">
        <f t="shared" ca="1" si="140"/>
        <v>358102094.54135102</v>
      </c>
      <c r="C336" s="144">
        <f t="shared" si="131"/>
        <v>0</v>
      </c>
      <c r="D336" s="136"/>
      <c r="E336" s="136"/>
      <c r="F336" s="78">
        <f ca="1">IF(AD335&gt;1,0,IF(AE335&gt;=1,U$2,T$2))</f>
        <v>0</v>
      </c>
      <c r="G336" s="29">
        <f t="shared" ca="1" si="132"/>
        <v>21294013.026561111</v>
      </c>
      <c r="H336" s="8">
        <f t="shared" ca="1" si="141"/>
        <v>151187492.48858389</v>
      </c>
      <c r="I336" s="8">
        <f t="shared" ca="1" si="142"/>
        <v>2542524871.2435942</v>
      </c>
      <c r="J336" s="8">
        <f t="shared" ca="1" si="143"/>
        <v>1981270.9019300798</v>
      </c>
      <c r="K336" s="12">
        <f t="shared" ca="1" si="144"/>
        <v>0.84269546020441233</v>
      </c>
      <c r="L336" s="48"/>
      <c r="M336" s="38">
        <f ca="1">IF(AND(I$2&gt;0,R329&lt;F329-0.02),0,IF(AND(N336&gt;=L$7,I$2&gt;0),0,IF(OR(AND(N336&gt;=C$1,N336&lt;D$1),N336&gt;=E$1),0,1)))</f>
        <v>1</v>
      </c>
      <c r="N336" s="193">
        <f t="shared" si="145"/>
        <v>44243</v>
      </c>
      <c r="O336" s="11">
        <f t="shared" ca="1" si="133"/>
        <v>0.33900331616581253</v>
      </c>
      <c r="P336" s="11" t="str">
        <f t="shared" si="134"/>
        <v/>
      </c>
      <c r="Q336" s="11">
        <f t="shared" ca="1" si="146"/>
        <v>0.1</v>
      </c>
      <c r="R336" s="32">
        <f t="shared" ca="1" si="147"/>
        <v>0.51289906376477556</v>
      </c>
      <c r="S336" s="32">
        <v>4.9706813937046301E-4</v>
      </c>
      <c r="T336" s="32">
        <f t="shared" ca="1" si="135"/>
        <v>2.0158332331811187E-2</v>
      </c>
      <c r="U336" s="32">
        <f t="shared" si="136"/>
        <v>0.14084507042253522</v>
      </c>
      <c r="V336" s="32">
        <f t="shared" ca="1" si="148"/>
        <v>0</v>
      </c>
      <c r="W336" s="8">
        <f t="shared" ca="1" si="137"/>
        <v>9449967.604340842</v>
      </c>
      <c r="X336" s="8">
        <f t="shared" ca="1" si="151"/>
        <v>2400787346.3593507</v>
      </c>
      <c r="Y336" s="22">
        <f t="shared" ca="1" si="138"/>
        <v>0.66099668383418742</v>
      </c>
      <c r="Z336" s="8">
        <f t="shared" ca="1" si="149"/>
        <v>151187492.48858389</v>
      </c>
      <c r="AA336" s="12">
        <f t="shared" ca="1" si="150"/>
        <v>1.1347541797997878</v>
      </c>
      <c r="AB336" s="158">
        <f t="shared" si="152"/>
        <v>832000</v>
      </c>
      <c r="AC336" s="160">
        <f t="shared" si="153"/>
        <v>2.0040000000000405E-2</v>
      </c>
      <c r="AD336" s="162">
        <f t="shared" ca="1" si="154"/>
        <v>1.0701389354913045</v>
      </c>
      <c r="AE336" s="162">
        <f t="shared" ca="1" si="155"/>
        <v>0.84269546020441233</v>
      </c>
      <c r="AF336" s="85">
        <v>6.0042962571821485E-4</v>
      </c>
      <c r="AG336" s="85">
        <v>1.007167390933141E-2</v>
      </c>
      <c r="AH336" s="85">
        <v>6.2574365013895808E-4</v>
      </c>
    </row>
    <row r="337" spans="1:34">
      <c r="A337" s="7">
        <f t="shared" si="139"/>
        <v>44244</v>
      </c>
      <c r="B337" s="8">
        <f t="shared" ca="1" si="140"/>
        <v>359383835.12042361</v>
      </c>
      <c r="C337" s="144">
        <f t="shared" si="131"/>
        <v>0</v>
      </c>
      <c r="D337" s="136"/>
      <c r="E337" s="136"/>
      <c r="F337" s="78">
        <f ca="1">IF(AD336&gt;1,S$2,T$2)</f>
        <v>0.22</v>
      </c>
      <c r="G337" s="29">
        <f t="shared" ca="1" si="132"/>
        <v>21244772.252909668</v>
      </c>
      <c r="H337" s="8">
        <f t="shared" ca="1" si="141"/>
        <v>150837882.99565864</v>
      </c>
      <c r="I337" s="8">
        <f t="shared" ca="1" si="142"/>
        <v>2551625229.3550096</v>
      </c>
      <c r="J337" s="8">
        <f t="shared" ca="1" si="143"/>
        <v>1281740.5790726193</v>
      </c>
      <c r="K337" s="12">
        <f t="shared" ca="1" si="144"/>
        <v>0.84031104579172544</v>
      </c>
      <c r="L337" s="48"/>
      <c r="M337" s="38">
        <f ca="1">IF(AND(I$2&gt;0,R330&lt;F330-0.04),0,IF(AND(N337&gt;=L$8,I$2&gt;0),0,IF(OR(AND(N337&gt;=C$1,N337&lt;D$1),N337&gt;=E$1),0,1)))</f>
        <v>1</v>
      </c>
      <c r="N337" s="193">
        <f t="shared" si="145"/>
        <v>44244</v>
      </c>
      <c r="O337" s="11">
        <f t="shared" ca="1" si="133"/>
        <v>0.34021669724733461</v>
      </c>
      <c r="P337" s="11" t="str">
        <f t="shared" si="134"/>
        <v/>
      </c>
      <c r="Q337" s="11">
        <f t="shared" ca="1" si="146"/>
        <v>0.1</v>
      </c>
      <c r="R337" s="32">
        <f t="shared" ca="1" si="147"/>
        <v>0.51033360477878886</v>
      </c>
      <c r="S337" s="32">
        <v>4.9705768956136457E-4</v>
      </c>
      <c r="T337" s="32">
        <f t="shared" ca="1" si="135"/>
        <v>2.0111717732754483E-2</v>
      </c>
      <c r="U337" s="32">
        <f t="shared" si="136"/>
        <v>0.14084507042253522</v>
      </c>
      <c r="V337" s="32">
        <f t="shared" ca="1" si="148"/>
        <v>0</v>
      </c>
      <c r="W337" s="8">
        <f t="shared" ca="1" si="137"/>
        <v>9379870.9689694922</v>
      </c>
      <c r="X337" s="8">
        <f t="shared" ca="1" si="151"/>
        <v>2410167217.32832</v>
      </c>
      <c r="Y337" s="22">
        <f t="shared" ca="1" si="138"/>
        <v>0.65978330275266539</v>
      </c>
      <c r="Z337" s="8">
        <f t="shared" ca="1" si="149"/>
        <v>150837882.99565864</v>
      </c>
      <c r="AA337" s="12">
        <f t="shared" ca="1" si="150"/>
        <v>1.1347541797997878</v>
      </c>
      <c r="AB337" s="158">
        <f t="shared" si="152"/>
        <v>833000</v>
      </c>
      <c r="AC337" s="160">
        <f t="shared" si="153"/>
        <v>2.0010000000000406E-2</v>
      </c>
      <c r="AD337" s="162">
        <f t="shared" ca="1" si="154"/>
        <v>0.84150325299806883</v>
      </c>
      <c r="AE337" s="162">
        <f t="shared" ca="1" si="155"/>
        <v>0.84031104579172544</v>
      </c>
      <c r="AF337" s="85">
        <v>6.0040213748610322E-4</v>
      </c>
      <c r="AG337" s="85">
        <v>1.0065752227199522E-2</v>
      </c>
      <c r="AH337" s="85">
        <v>6.2571680313588366E-4</v>
      </c>
    </row>
    <row r="338" spans="1:34">
      <c r="A338" s="7">
        <f t="shared" si="139"/>
        <v>44245</v>
      </c>
      <c r="B338" s="8">
        <f t="shared" ca="1" si="140"/>
        <v>360658993.46252716</v>
      </c>
      <c r="C338" s="144">
        <f t="shared" si="131"/>
        <v>0</v>
      </c>
      <c r="D338" s="136"/>
      <c r="E338" s="136"/>
      <c r="F338" s="78">
        <f ca="1">IF(AD337&gt;1,0,IF(AE337&gt;=1,U$2,T$2))</f>
        <v>0.65</v>
      </c>
      <c r="G338" s="29">
        <f t="shared" ca="1" si="132"/>
        <v>21198822.007834405</v>
      </c>
      <c r="H338" s="8">
        <f t="shared" ca="1" si="141"/>
        <v>150511636.25562426</v>
      </c>
      <c r="I338" s="8">
        <f t="shared" ca="1" si="142"/>
        <v>2560678853.5839448</v>
      </c>
      <c r="J338" s="8">
        <f t="shared" ca="1" si="143"/>
        <v>1275158.3421035397</v>
      </c>
      <c r="K338" s="12">
        <f t="shared" ca="1" si="144"/>
        <v>1.2891516983532765</v>
      </c>
      <c r="L338" s="48"/>
      <c r="M338" s="38">
        <f ca="1">IF(AND(I$2&gt;0,R331&lt;F331-0.06),0,IF(AND(N338&gt;=L$9,I$2&gt;0),0,IF(OR(AND(N338&gt;=C$1,N338&lt;D$1),N338&gt;=E$1),0,1)))</f>
        <v>0</v>
      </c>
      <c r="N338" s="193">
        <f t="shared" si="145"/>
        <v>44245</v>
      </c>
      <c r="O338" s="11">
        <f t="shared" ca="1" si="133"/>
        <v>0.34142384714452595</v>
      </c>
      <c r="P338" s="11" t="str">
        <f t="shared" si="134"/>
        <v/>
      </c>
      <c r="Q338" s="11">
        <f t="shared" ca="1" si="146"/>
        <v>0.6</v>
      </c>
      <c r="R338" s="32">
        <f t="shared" ca="1" si="147"/>
        <v>0.50785667112294963</v>
      </c>
      <c r="S338" s="32">
        <v>4.9704724133990132E-4</v>
      </c>
      <c r="T338" s="32">
        <f t="shared" ca="1" si="135"/>
        <v>2.0068218167416569E-2</v>
      </c>
      <c r="U338" s="32">
        <f t="shared" si="136"/>
        <v>0.14084507042253522</v>
      </c>
      <c r="V338" s="32">
        <f t="shared" ca="1" si="148"/>
        <v>0.6</v>
      </c>
      <c r="W338" s="8">
        <f t="shared" ca="1" si="137"/>
        <v>14323863.19831112</v>
      </c>
      <c r="X338" s="8">
        <f t="shared" ca="1" si="151"/>
        <v>2424491080.5266314</v>
      </c>
      <c r="Y338" s="22">
        <f t="shared" ca="1" si="138"/>
        <v>0.65857615285547411</v>
      </c>
      <c r="Z338" s="8">
        <f t="shared" ca="1" si="149"/>
        <v>150511636.25562426</v>
      </c>
      <c r="AA338" s="12">
        <f t="shared" ca="1" si="150"/>
        <v>1.1347541797997878</v>
      </c>
      <c r="AB338" s="158">
        <f t="shared" si="152"/>
        <v>834000</v>
      </c>
      <c r="AC338" s="160">
        <f t="shared" si="153"/>
        <v>1.9980000000000407E-2</v>
      </c>
      <c r="AD338" s="162">
        <f t="shared" ca="1" si="154"/>
        <v>1.0647313720725009</v>
      </c>
      <c r="AE338" s="162">
        <f t="shared" ca="1" si="155"/>
        <v>0.84031104579172544</v>
      </c>
      <c r="AF338" s="85">
        <v>6.0037417846375656E-4</v>
      </c>
      <c r="AG338" s="85">
        <v>1.0059848425859528E-2</v>
      </c>
      <c r="AH338" s="85">
        <v>6.2568996209649039E-4</v>
      </c>
    </row>
    <row r="339" spans="1:34">
      <c r="A339" s="7">
        <f t="shared" si="139"/>
        <v>44246</v>
      </c>
      <c r="B339" s="8">
        <f t="shared" ca="1" si="140"/>
        <v>362611028.99070489</v>
      </c>
      <c r="C339" s="144">
        <f t="shared" si="131"/>
        <v>0</v>
      </c>
      <c r="D339" s="136"/>
      <c r="E339" s="136"/>
      <c r="F339" s="78">
        <f ca="1">IF(AD338&gt;1,S$2,T$2)</f>
        <v>0.22</v>
      </c>
      <c r="G339" s="29">
        <f t="shared" ca="1" si="132"/>
        <v>21133412.015123267</v>
      </c>
      <c r="H339" s="8">
        <f t="shared" ca="1" si="141"/>
        <v>150047225.30737519</v>
      </c>
      <c r="I339" s="8">
        <f t="shared" ca="1" si="142"/>
        <v>2574538305.8340068</v>
      </c>
      <c r="J339" s="8">
        <f t="shared" ca="1" si="143"/>
        <v>1952035.5281777526</v>
      </c>
      <c r="K339" s="12">
        <f t="shared" ca="1" si="144"/>
        <v>0.8372338761661603</v>
      </c>
      <c r="L339" s="48"/>
      <c r="M339" s="39">
        <f ca="1">IF(AND(I$2&gt;0,R332&lt;F332-0.1),0,IF(AND(N339&gt;=L$10,I$2&gt;0),0,IF(OR(AND(N339&gt;=C$1,N339&lt;D$1),N339&gt;=E$1),0,1)))</f>
        <v>1</v>
      </c>
      <c r="N339" s="193">
        <f t="shared" si="145"/>
        <v>44246</v>
      </c>
      <c r="O339" s="11">
        <f t="shared" ca="1" si="133"/>
        <v>0.34327177411120091</v>
      </c>
      <c r="P339" s="11" t="str">
        <f t="shared" si="134"/>
        <v/>
      </c>
      <c r="Q339" s="11">
        <f t="shared" ca="1" si="146"/>
        <v>0.1</v>
      </c>
      <c r="R339" s="32">
        <f t="shared" ca="1" si="147"/>
        <v>0.50492403557091958</v>
      </c>
      <c r="S339" s="32">
        <v>4.970367947057261E-4</v>
      </c>
      <c r="T339" s="32">
        <f t="shared" ca="1" si="135"/>
        <v>2.0006296707650025E-2</v>
      </c>
      <c r="U339" s="32">
        <f t="shared" si="136"/>
        <v>0.14084507042253522</v>
      </c>
      <c r="V339" s="32">
        <f t="shared" ca="1" si="148"/>
        <v>0</v>
      </c>
      <c r="W339" s="8">
        <f t="shared" ca="1" si="137"/>
        <v>9568199.1382940486</v>
      </c>
      <c r="X339" s="8">
        <f t="shared" ca="1" si="151"/>
        <v>2434059279.6649256</v>
      </c>
      <c r="Y339" s="22">
        <f t="shared" ca="1" si="138"/>
        <v>0.65672822588879909</v>
      </c>
      <c r="Z339" s="8">
        <f t="shared" ca="1" si="149"/>
        <v>150047225.30737519</v>
      </c>
      <c r="AA339" s="12">
        <f t="shared" ca="1" si="150"/>
        <v>1.1347541797997878</v>
      </c>
      <c r="AB339" s="158">
        <f t="shared" si="152"/>
        <v>835000</v>
      </c>
      <c r="AC339" s="160">
        <f t="shared" si="153"/>
        <v>1.9950000000000408E-2</v>
      </c>
      <c r="AD339" s="162">
        <f t="shared" ca="1" si="154"/>
        <v>1.0631927872597184</v>
      </c>
      <c r="AE339" s="162">
        <f t="shared" ca="1" si="155"/>
        <v>0.8372338761661603</v>
      </c>
      <c r="AF339" s="85">
        <v>6.003457898690036E-4</v>
      </c>
      <c r="AG339" s="85">
        <v>1.0053962420263836E-2</v>
      </c>
      <c r="AH339" s="85">
        <v>6.2566312701872317E-4</v>
      </c>
    </row>
    <row r="340" spans="1:34">
      <c r="A340" s="7">
        <f t="shared" si="139"/>
        <v>44247</v>
      </c>
      <c r="B340" s="8">
        <f t="shared" ca="1" si="140"/>
        <v>363874858.16627908</v>
      </c>
      <c r="C340" s="144">
        <f t="shared" si="131"/>
        <v>0</v>
      </c>
      <c r="D340" s="136"/>
      <c r="E340" s="136"/>
      <c r="F340" s="78">
        <f ca="1">IF(AD339&gt;1,0,IF(AE339&gt;=1,U$2,T$2))</f>
        <v>0</v>
      </c>
      <c r="G340" s="29">
        <f t="shared" ca="1" si="132"/>
        <v>21049607.509247556</v>
      </c>
      <c r="H340" s="8">
        <f t="shared" ca="1" si="141"/>
        <v>149452213.31565765</v>
      </c>
      <c r="I340" s="8">
        <f t="shared" ca="1" si="142"/>
        <v>2583511492.9805832</v>
      </c>
      <c r="J340" s="8">
        <f t="shared" ca="1" si="143"/>
        <v>1263829.1755741541</v>
      </c>
      <c r="K340" s="12">
        <f t="shared" ca="1" si="144"/>
        <v>0.8348846458600323</v>
      </c>
      <c r="L340" s="48"/>
      <c r="M340" s="47">
        <f ca="1">IF(AND(I$2&gt;0,R333&lt;F333-0.12),0,IF(AND(N340&gt;=L$4,I$2&gt;0),0,IF(OR(AND(N340&gt;=C$1,N340&lt;D$1),N340&gt;=E$1),0,1)))</f>
        <v>1</v>
      </c>
      <c r="N340" s="193">
        <f t="shared" si="145"/>
        <v>44247</v>
      </c>
      <c r="O340" s="11">
        <f t="shared" ca="1" si="133"/>
        <v>0.34446819906407777</v>
      </c>
      <c r="P340" s="11" t="str">
        <f t="shared" si="134"/>
        <v/>
      </c>
      <c r="Q340" s="11">
        <f t="shared" ca="1" si="146"/>
        <v>0.1</v>
      </c>
      <c r="R340" s="32">
        <f t="shared" ca="1" si="147"/>
        <v>0.50156481050744017</v>
      </c>
      <c r="S340" s="32">
        <v>4.9702634965849196E-4</v>
      </c>
      <c r="T340" s="32">
        <f t="shared" ca="1" si="135"/>
        <v>1.9926961775421019E-2</v>
      </c>
      <c r="U340" s="32">
        <f t="shared" si="136"/>
        <v>0.14084507042253522</v>
      </c>
      <c r="V340" s="32">
        <f t="shared" ca="1" si="148"/>
        <v>0</v>
      </c>
      <c r="W340" s="8">
        <f t="shared" ca="1" si="137"/>
        <v>9517990.7262272369</v>
      </c>
      <c r="X340" s="8">
        <f t="shared" ca="1" si="151"/>
        <v>2443577270.3911529</v>
      </c>
      <c r="Y340" s="22">
        <f t="shared" ca="1" si="138"/>
        <v>0.65553180093592223</v>
      </c>
      <c r="Z340" s="8">
        <f t="shared" ca="1" si="149"/>
        <v>149452213.31565765</v>
      </c>
      <c r="AA340" s="12">
        <f t="shared" ca="1" si="150"/>
        <v>1.1347541797997878</v>
      </c>
      <c r="AB340" s="158">
        <f t="shared" si="152"/>
        <v>836000</v>
      </c>
      <c r="AC340" s="160">
        <f t="shared" si="153"/>
        <v>1.992000000000041E-2</v>
      </c>
      <c r="AD340" s="162">
        <f t="shared" ca="1" si="154"/>
        <v>0.83605926101309636</v>
      </c>
      <c r="AE340" s="162">
        <f t="shared" ca="1" si="155"/>
        <v>0.8348846458600323</v>
      </c>
      <c r="AF340" s="85">
        <v>6.0031701124361005E-4</v>
      </c>
      <c r="AG340" s="85">
        <v>1.0048094125933021E-2</v>
      </c>
      <c r="AH340" s="85">
        <v>6.2563629790052787E-4</v>
      </c>
    </row>
    <row r="341" spans="1:34">
      <c r="A341" s="7">
        <f t="shared" si="139"/>
        <v>44248</v>
      </c>
      <c r="B341" s="8">
        <f t="shared" ca="1" si="140"/>
        <v>365130143.45991129</v>
      </c>
      <c r="C341" s="144">
        <f t="shared" si="131"/>
        <v>0</v>
      </c>
      <c r="D341" s="136"/>
      <c r="E341" s="136"/>
      <c r="F341" s="78">
        <f ca="1">IF(AD340&gt;1,0,IF(AE340&gt;=1,U$2,T$2))</f>
        <v>0.65</v>
      </c>
      <c r="G341" s="29">
        <f t="shared" ca="1" si="132"/>
        <v>20964330.728763245</v>
      </c>
      <c r="H341" s="8">
        <f t="shared" ca="1" si="141"/>
        <v>148846748.17421904</v>
      </c>
      <c r="I341" s="8">
        <f t="shared" ca="1" si="142"/>
        <v>2592424018.565372</v>
      </c>
      <c r="J341" s="8">
        <f t="shared" ca="1" si="143"/>
        <v>1255285.2936322016</v>
      </c>
      <c r="K341" s="12">
        <f t="shared" ca="1" si="144"/>
        <v>1.2808446818453714</v>
      </c>
      <c r="L341" s="48"/>
      <c r="M341" s="46">
        <f ca="1">IF(AND(I$2&gt;0,R334&lt;F334-0.12),0,IF(AND(N341&gt;=L$5,I$2&gt;0),0,IF(OR(AND(N341&gt;=C$1,N341&lt;D$1),N341&gt;=E$1),0,1)))</f>
        <v>0</v>
      </c>
      <c r="N341" s="193">
        <f t="shared" si="145"/>
        <v>44248</v>
      </c>
      <c r="O341" s="11">
        <f t="shared" ca="1" si="133"/>
        <v>0.34565653580871625</v>
      </c>
      <c r="P341" s="11" t="str">
        <f t="shared" si="134"/>
        <v/>
      </c>
      <c r="Q341" s="11">
        <f t="shared" ca="1" si="146"/>
        <v>0.6</v>
      </c>
      <c r="R341" s="32">
        <f t="shared" ca="1" si="147"/>
        <v>0.49818463344696484</v>
      </c>
      <c r="S341" s="32">
        <v>4.9701590619785185E-4</v>
      </c>
      <c r="T341" s="32">
        <f t="shared" ca="1" si="135"/>
        <v>1.9846233089895873E-2</v>
      </c>
      <c r="U341" s="32">
        <f t="shared" si="136"/>
        <v>0.14084507042253522</v>
      </c>
      <c r="V341" s="32">
        <f t="shared" ca="1" si="148"/>
        <v>0.6</v>
      </c>
      <c r="W341" s="8">
        <f t="shared" ca="1" si="137"/>
        <v>9477816.8988150284</v>
      </c>
      <c r="X341" s="8">
        <f t="shared" ca="1" si="151"/>
        <v>2453055087.289968</v>
      </c>
      <c r="Y341" s="22">
        <f t="shared" ca="1" si="138"/>
        <v>0.65434346419128375</v>
      </c>
      <c r="Z341" s="8">
        <f t="shared" ca="1" si="149"/>
        <v>148846748.17421904</v>
      </c>
      <c r="AA341" s="12">
        <f t="shared" ca="1" si="150"/>
        <v>1.1347541797997878</v>
      </c>
      <c r="AB341" s="158">
        <f t="shared" si="152"/>
        <v>837000</v>
      </c>
      <c r="AC341" s="160">
        <f t="shared" si="153"/>
        <v>1.9890000000000411E-2</v>
      </c>
      <c r="AD341" s="162">
        <f t="shared" ca="1" si="154"/>
        <v>1.0578646638527018</v>
      </c>
      <c r="AE341" s="162">
        <f t="shared" ca="1" si="155"/>
        <v>0.8348846458600323</v>
      </c>
      <c r="AF341" s="85">
        <v>6.002878849840508E-4</v>
      </c>
      <c r="AG341" s="85">
        <v>1.0042243458950908E-2</v>
      </c>
      <c r="AH341" s="85">
        <v>6.2560947473985144E-4</v>
      </c>
    </row>
    <row r="342" spans="1:34">
      <c r="A342" s="7">
        <f t="shared" si="139"/>
        <v>44249</v>
      </c>
      <c r="B342" s="8">
        <f t="shared" ca="1" si="140"/>
        <v>367048147.14008158</v>
      </c>
      <c r="C342" s="144">
        <f t="shared" si="131"/>
        <v>0</v>
      </c>
      <c r="D342" s="136"/>
      <c r="E342" s="136"/>
      <c r="F342" s="78">
        <f ca="1">IF(AD341&gt;1,S$2,T$2)</f>
        <v>0.22</v>
      </c>
      <c r="G342" s="29">
        <f t="shared" ca="1" si="132"/>
        <v>21547430.620368026</v>
      </c>
      <c r="H342" s="8">
        <f t="shared" ca="1" si="141"/>
        <v>152986757.40461299</v>
      </c>
      <c r="I342" s="8">
        <f t="shared" ca="1" si="142"/>
        <v>2606041844.694581</v>
      </c>
      <c r="J342" s="8">
        <f t="shared" ca="1" si="143"/>
        <v>1918003.6801702788</v>
      </c>
      <c r="K342" s="12">
        <f t="shared" ca="1" si="144"/>
        <v>1.2785227886932184</v>
      </c>
      <c r="L342" s="48"/>
      <c r="M342" s="38">
        <f ca="1">IF(AND(I$2&gt;0,R335&lt;F335),0,IF(AND(N342&gt;=L$6,I$2&gt;0),0,IF(OR(AND(N342&gt;=C$1,N342&lt;D$1),N342&gt;=E$1),0,1)))</f>
        <v>0</v>
      </c>
      <c r="N342" s="193">
        <f t="shared" si="145"/>
        <v>44249</v>
      </c>
      <c r="O342" s="11">
        <f t="shared" ca="1" si="133"/>
        <v>0.34747224595927745</v>
      </c>
      <c r="P342" s="11" t="str">
        <f t="shared" si="134"/>
        <v/>
      </c>
      <c r="Q342" s="11">
        <f t="shared" ca="1" si="146"/>
        <v>0.6</v>
      </c>
      <c r="R342" s="32">
        <f t="shared" ca="1" si="147"/>
        <v>0.51065867794811204</v>
      </c>
      <c r="S342" s="32">
        <v>4.9700546432345904E-4</v>
      </c>
      <c r="T342" s="32">
        <f t="shared" ca="1" si="135"/>
        <v>2.0398234320615063E-2</v>
      </c>
      <c r="U342" s="32">
        <f t="shared" si="136"/>
        <v>0.14084507042253522</v>
      </c>
      <c r="V342" s="32">
        <f t="shared" ca="1" si="148"/>
        <v>0.6</v>
      </c>
      <c r="W342" s="8">
        <f t="shared" ca="1" si="137"/>
        <v>14508185.545053713</v>
      </c>
      <c r="X342" s="8">
        <f t="shared" ca="1" si="151"/>
        <v>2467563272.8350215</v>
      </c>
      <c r="Y342" s="22">
        <f t="shared" ca="1" si="138"/>
        <v>0.65252775404072261</v>
      </c>
      <c r="Z342" s="8">
        <f t="shared" ca="1" si="149"/>
        <v>152986757.40461299</v>
      </c>
      <c r="AA342" s="12">
        <f t="shared" ca="1" si="150"/>
        <v>1.1347541797997878</v>
      </c>
      <c r="AB342" s="158">
        <f t="shared" si="152"/>
        <v>838000</v>
      </c>
      <c r="AC342" s="160">
        <f t="shared" si="153"/>
        <v>1.9860000000000412E-2</v>
      </c>
      <c r="AD342" s="162">
        <f t="shared" ca="1" si="154"/>
        <v>1.2796837352692949</v>
      </c>
      <c r="AE342" s="162">
        <f t="shared" ca="1" si="155"/>
        <v>0.8348846458600323</v>
      </c>
      <c r="AF342" s="85">
        <v>6.0025845161681913E-4</v>
      </c>
      <c r="AG342" s="85">
        <v>1.0036410335959702E-2</v>
      </c>
      <c r="AH342" s="85">
        <v>6.2558265753464215E-4</v>
      </c>
    </row>
    <row r="343" spans="1:34">
      <c r="A343" s="7">
        <f t="shared" si="139"/>
        <v>44250</v>
      </c>
      <c r="B343" s="8">
        <f t="shared" ca="1" si="140"/>
        <v>369015924.36050493</v>
      </c>
      <c r="C343" s="144">
        <f t="shared" si="131"/>
        <v>0</v>
      </c>
      <c r="D343" s="136"/>
      <c r="E343" s="136"/>
      <c r="F343" s="78">
        <f ca="1">IF(AD342&gt;1,0,IF(AE342&gt;=1,U$2,T$2))</f>
        <v>0</v>
      </c>
      <c r="G343" s="29">
        <f t="shared" ca="1" si="132"/>
        <v>21471801.425995056</v>
      </c>
      <c r="H343" s="8">
        <f t="shared" ca="1" si="141"/>
        <v>152449790.12456489</v>
      </c>
      <c r="I343" s="8">
        <f t="shared" ca="1" si="142"/>
        <v>2620013062.9595866</v>
      </c>
      <c r="J343" s="8">
        <f t="shared" ca="1" si="143"/>
        <v>1967777.2204233271</v>
      </c>
      <c r="K343" s="12">
        <f t="shared" ca="1" si="144"/>
        <v>0.82954467520995068</v>
      </c>
      <c r="L343" s="48"/>
      <c r="M343" s="38">
        <f ca="1">IF(AND(I$2&gt;0,R336&lt;F336-0.02),0,IF(AND(N343&gt;=L$7,I$2&gt;0),0,IF(OR(AND(N343&gt;=C$1,N343&lt;D$1),N343&gt;=E$1),0,1)))</f>
        <v>1</v>
      </c>
      <c r="N343" s="193">
        <f t="shared" si="145"/>
        <v>44250</v>
      </c>
      <c r="O343" s="11">
        <f t="shared" ca="1" si="133"/>
        <v>0.3493350750612782</v>
      </c>
      <c r="P343" s="11" t="str">
        <f t="shared" si="134"/>
        <v/>
      </c>
      <c r="Q343" s="11">
        <f t="shared" ca="1" si="146"/>
        <v>0.1</v>
      </c>
      <c r="R343" s="32">
        <f t="shared" ca="1" si="147"/>
        <v>0.50749204085517374</v>
      </c>
      <c r="S343" s="32">
        <v>4.9699502403496648E-4</v>
      </c>
      <c r="T343" s="32">
        <f t="shared" ca="1" si="135"/>
        <v>2.0326638683275319E-2</v>
      </c>
      <c r="U343" s="32">
        <f t="shared" si="136"/>
        <v>0.14084507042253522</v>
      </c>
      <c r="V343" s="32">
        <f t="shared" ca="1" si="148"/>
        <v>0</v>
      </c>
      <c r="W343" s="8">
        <f t="shared" ca="1" si="137"/>
        <v>9393451.2665969376</v>
      </c>
      <c r="X343" s="8">
        <f t="shared" ca="1" si="151"/>
        <v>2476956724.1016183</v>
      </c>
      <c r="Y343" s="22">
        <f t="shared" ca="1" si="138"/>
        <v>0.65066492493872174</v>
      </c>
      <c r="Z343" s="8">
        <f t="shared" ca="1" si="149"/>
        <v>152449790.12456489</v>
      </c>
      <c r="AA343" s="12">
        <f t="shared" ca="1" si="150"/>
        <v>1.1347541797997878</v>
      </c>
      <c r="AB343" s="158">
        <f t="shared" si="152"/>
        <v>839000</v>
      </c>
      <c r="AC343" s="160">
        <f t="shared" si="153"/>
        <v>1.9830000000000413E-2</v>
      </c>
      <c r="AD343" s="162">
        <f t="shared" ca="1" si="154"/>
        <v>1.0540337319515847</v>
      </c>
      <c r="AE343" s="162">
        <f t="shared" ca="1" si="155"/>
        <v>0.82954467520995068</v>
      </c>
      <c r="AF343" s="85">
        <v>6.0022874946713241E-4</v>
      </c>
      <c r="AG343" s="85">
        <v>1.003059467415518E-2</v>
      </c>
      <c r="AH343" s="85">
        <v>6.2555584628284932E-4</v>
      </c>
    </row>
    <row r="344" spans="1:34">
      <c r="A344" s="7">
        <f t="shared" si="139"/>
        <v>44251</v>
      </c>
      <c r="B344" s="8">
        <f t="shared" ca="1" si="140"/>
        <v>370288197.11336917</v>
      </c>
      <c r="C344" s="144">
        <f t="shared" si="131"/>
        <v>0</v>
      </c>
      <c r="D344" s="136"/>
      <c r="E344" s="136"/>
      <c r="F344" s="78">
        <f ca="1">IF(AD343&gt;1,S$2,T$2)</f>
        <v>0.22</v>
      </c>
      <c r="G344" s="29">
        <f t="shared" ca="1" si="132"/>
        <v>21421052.873704817</v>
      </c>
      <c r="H344" s="8">
        <f t="shared" ca="1" si="141"/>
        <v>152089475.40330419</v>
      </c>
      <c r="I344" s="8">
        <f t="shared" ca="1" si="142"/>
        <v>2629046199.5049229</v>
      </c>
      <c r="J344" s="8">
        <f t="shared" ca="1" si="143"/>
        <v>1272272.7528642591</v>
      </c>
      <c r="K344" s="12">
        <f t="shared" ca="1" si="144"/>
        <v>0.82717650013567712</v>
      </c>
      <c r="L344" s="48"/>
      <c r="M344" s="38">
        <f ca="1">IF(AND(I$2&gt;0,R337&lt;F337-0.04),0,IF(AND(N344&gt;=L$8,I$2&gt;0),0,IF(OR(AND(N344&gt;=C$1,N344&lt;D$1),N344&gt;=E$1),0,1)))</f>
        <v>1</v>
      </c>
      <c r="N344" s="193">
        <f t="shared" si="145"/>
        <v>44251</v>
      </c>
      <c r="O344" s="11">
        <f t="shared" ca="1" si="133"/>
        <v>0.35053949326732303</v>
      </c>
      <c r="P344" s="11" t="str">
        <f t="shared" si="134"/>
        <v/>
      </c>
      <c r="Q344" s="11">
        <f t="shared" ca="1" si="146"/>
        <v>0.1</v>
      </c>
      <c r="R344" s="32">
        <f t="shared" ca="1" si="147"/>
        <v>0.50492481773733844</v>
      </c>
      <c r="S344" s="32">
        <v>4.9698458533202776E-4</v>
      </c>
      <c r="T344" s="32">
        <f t="shared" ca="1" si="135"/>
        <v>2.0278596720440557E-2</v>
      </c>
      <c r="U344" s="32">
        <f t="shared" si="136"/>
        <v>0.14084507042253522</v>
      </c>
      <c r="V344" s="32">
        <f t="shared" ca="1" si="148"/>
        <v>0</v>
      </c>
      <c r="W344" s="8">
        <f t="shared" ca="1" si="137"/>
        <v>9351327.2559679672</v>
      </c>
      <c r="X344" s="8">
        <f t="shared" ca="1" si="151"/>
        <v>2486308051.3575864</v>
      </c>
      <c r="Y344" s="22">
        <f t="shared" ca="1" si="138"/>
        <v>0.64946050673267697</v>
      </c>
      <c r="Z344" s="8">
        <f t="shared" ca="1" si="149"/>
        <v>152089475.40330419</v>
      </c>
      <c r="AA344" s="12">
        <f t="shared" ca="1" si="150"/>
        <v>1.1347541797997878</v>
      </c>
      <c r="AB344" s="158">
        <f t="shared" si="152"/>
        <v>840000</v>
      </c>
      <c r="AC344" s="160">
        <f t="shared" si="153"/>
        <v>1.9800000000000414E-2</v>
      </c>
      <c r="AD344" s="162">
        <f t="shared" ca="1" si="154"/>
        <v>0.82836058767281395</v>
      </c>
      <c r="AE344" s="162">
        <f t="shared" ca="1" si="155"/>
        <v>0.82717650013567712</v>
      </c>
      <c r="AF344" s="85">
        <v>6.0019881430720319E-4</v>
      </c>
      <c r="AG344" s="85">
        <v>1.0024796391281923E-2</v>
      </c>
      <c r="AH344" s="85">
        <v>6.2552904098242339E-4</v>
      </c>
    </row>
    <row r="345" spans="1:34">
      <c r="A345" s="7">
        <f t="shared" si="139"/>
        <v>44252</v>
      </c>
      <c r="B345" s="8">
        <f t="shared" ca="1" si="140"/>
        <v>371553839.36660433</v>
      </c>
      <c r="C345" s="144">
        <f t="shared" si="131"/>
        <v>0</v>
      </c>
      <c r="D345" s="136"/>
      <c r="E345" s="136"/>
      <c r="F345" s="78">
        <f ca="1">IF(AD344&gt;1,0,IF(AE344&gt;=1,U$2,T$2))</f>
        <v>0.65</v>
      </c>
      <c r="G345" s="29">
        <f t="shared" ca="1" si="132"/>
        <v>21369606.781029008</v>
      </c>
      <c r="H345" s="8">
        <f t="shared" ca="1" si="141"/>
        <v>151724208.14530596</v>
      </c>
      <c r="I345" s="8">
        <f t="shared" ca="1" si="142"/>
        <v>2638032259.5028925</v>
      </c>
      <c r="J345" s="8">
        <f t="shared" ca="1" si="143"/>
        <v>1265642.2532351741</v>
      </c>
      <c r="K345" s="12">
        <f t="shared" ca="1" si="144"/>
        <v>1.2689819699509328</v>
      </c>
      <c r="L345" s="48"/>
      <c r="M345" s="38">
        <f ca="1">IF(AND(I$2&gt;0,R338&lt;F338-0.06),0,IF(AND(N345&gt;=L$9,I$2&gt;0),0,IF(OR(AND(N345&gt;=C$1,N345&lt;D$1),N345&gt;=E$1),0,1)))</f>
        <v>0</v>
      </c>
      <c r="N345" s="193">
        <f t="shared" si="145"/>
        <v>44252</v>
      </c>
      <c r="O345" s="11">
        <f t="shared" ca="1" si="133"/>
        <v>0.35173763460038565</v>
      </c>
      <c r="P345" s="11" t="str">
        <f t="shared" si="134"/>
        <v/>
      </c>
      <c r="Q345" s="11">
        <f t="shared" ca="1" si="146"/>
        <v>0.6</v>
      </c>
      <c r="R345" s="32">
        <f t="shared" ca="1" si="147"/>
        <v>0.50235092278353433</v>
      </c>
      <c r="S345" s="32">
        <v>4.9697414821429638E-4</v>
      </c>
      <c r="T345" s="32">
        <f t="shared" ca="1" si="135"/>
        <v>2.0229894419374127E-2</v>
      </c>
      <c r="U345" s="32">
        <f t="shared" si="136"/>
        <v>0.14084507042253522</v>
      </c>
      <c r="V345" s="32">
        <f t="shared" ca="1" si="148"/>
        <v>0.6</v>
      </c>
      <c r="W345" s="8">
        <f t="shared" ca="1" si="137"/>
        <v>14326481.387016742</v>
      </c>
      <c r="X345" s="8">
        <f t="shared" ca="1" si="151"/>
        <v>2500634532.7446032</v>
      </c>
      <c r="Y345" s="22">
        <f t="shared" ca="1" si="138"/>
        <v>0.64826236539961435</v>
      </c>
      <c r="Z345" s="8">
        <f t="shared" ca="1" si="149"/>
        <v>151724208.14530596</v>
      </c>
      <c r="AA345" s="12">
        <f t="shared" ca="1" si="150"/>
        <v>1.1347541797997878</v>
      </c>
      <c r="AB345" s="158">
        <f t="shared" si="152"/>
        <v>841000</v>
      </c>
      <c r="AC345" s="160">
        <f t="shared" si="153"/>
        <v>1.9770000000000416E-2</v>
      </c>
      <c r="AD345" s="162">
        <f t="shared" ca="1" si="154"/>
        <v>1.048079235043305</v>
      </c>
      <c r="AE345" s="162">
        <f t="shared" ca="1" si="155"/>
        <v>0.82717650013567712</v>
      </c>
      <c r="AF345" s="85">
        <v>6.0016867898114213E-4</v>
      </c>
      <c r="AG345" s="85">
        <v>1.0019015405628606E-2</v>
      </c>
      <c r="AH345" s="85">
        <v>6.2550224163131587E-4</v>
      </c>
    </row>
    <row r="346" spans="1:34">
      <c r="A346" s="7">
        <f t="shared" si="139"/>
        <v>44253</v>
      </c>
      <c r="B346" s="8">
        <f t="shared" ca="1" si="140"/>
        <v>373490814.06018054</v>
      </c>
      <c r="C346" s="144">
        <f t="shared" si="131"/>
        <v>0</v>
      </c>
      <c r="D346" s="136"/>
      <c r="E346" s="136"/>
      <c r="F346" s="78">
        <f ca="1">IF(AD345&gt;1,S$2,T$2)</f>
        <v>0.22</v>
      </c>
      <c r="G346" s="29">
        <f t="shared" ca="1" si="132"/>
        <v>21288767.194743712</v>
      </c>
      <c r="H346" s="8">
        <f t="shared" ca="1" si="141"/>
        <v>151150247.08268034</v>
      </c>
      <c r="I346" s="8">
        <f t="shared" ca="1" si="142"/>
        <v>2651784779.8272834</v>
      </c>
      <c r="J346" s="8">
        <f t="shared" ca="1" si="143"/>
        <v>1936974.6935762146</v>
      </c>
      <c r="K346" s="12">
        <f t="shared" ca="1" si="144"/>
        <v>0.82412217721960235</v>
      </c>
      <c r="L346" s="48"/>
      <c r="M346" s="39">
        <f ca="1">IF(AND(I$2&gt;0,R339&lt;F339-0.1),0,IF(AND(N346&gt;=L$10,I$2&gt;0),0,IF(OR(AND(N346&gt;=C$1,N346&lt;D$1),N346&gt;=E$1),0,1)))</f>
        <v>1</v>
      </c>
      <c r="N346" s="193">
        <f t="shared" si="145"/>
        <v>44253</v>
      </c>
      <c r="O346" s="11">
        <f t="shared" ca="1" si="133"/>
        <v>0.35357130397697112</v>
      </c>
      <c r="P346" s="11" t="str">
        <f t="shared" si="134"/>
        <v/>
      </c>
      <c r="Q346" s="11">
        <f t="shared" ca="1" si="146"/>
        <v>0.1</v>
      </c>
      <c r="R346" s="32">
        <f t="shared" ca="1" si="147"/>
        <v>0.49909770121644864</v>
      </c>
      <c r="S346" s="32">
        <v>4.9696371268142571E-4</v>
      </c>
      <c r="T346" s="32">
        <f t="shared" ca="1" si="135"/>
        <v>2.0153366277690713E-2</v>
      </c>
      <c r="U346" s="32">
        <f t="shared" si="136"/>
        <v>0.14084507042253522</v>
      </c>
      <c r="V346" s="32">
        <f t="shared" ca="1" si="148"/>
        <v>0</v>
      </c>
      <c r="W346" s="8">
        <f t="shared" ca="1" si="137"/>
        <v>9288979.2817614358</v>
      </c>
      <c r="X346" s="8">
        <f t="shared" ca="1" si="151"/>
        <v>2509923512.0263648</v>
      </c>
      <c r="Y346" s="22">
        <f t="shared" ca="1" si="138"/>
        <v>0.64642869602302888</v>
      </c>
      <c r="Z346" s="8">
        <f t="shared" ca="1" si="149"/>
        <v>151150247.08268034</v>
      </c>
      <c r="AA346" s="12">
        <f t="shared" ca="1" si="150"/>
        <v>1.1347541797997878</v>
      </c>
      <c r="AB346" s="158">
        <f t="shared" si="152"/>
        <v>842000</v>
      </c>
      <c r="AC346" s="160">
        <f t="shared" si="153"/>
        <v>1.9740000000000417E-2</v>
      </c>
      <c r="AD346" s="162">
        <f t="shared" ca="1" si="154"/>
        <v>1.0465520735852676</v>
      </c>
      <c r="AE346" s="162">
        <f t="shared" ca="1" si="155"/>
        <v>0.82412217721960235</v>
      </c>
      <c r="AF346" s="85">
        <v>6.0013837300536483E-4</v>
      </c>
      <c r="AG346" s="85">
        <v>1.0013251636023339E-2</v>
      </c>
      <c r="AH346" s="85">
        <v>6.2547544822747934E-4</v>
      </c>
    </row>
    <row r="347" spans="1:34">
      <c r="A347" s="7">
        <f t="shared" si="139"/>
        <v>44254</v>
      </c>
      <c r="B347" s="8">
        <f t="shared" ca="1" si="140"/>
        <v>374743995.85809863</v>
      </c>
      <c r="C347" s="144">
        <f t="shared" si="131"/>
        <v>0</v>
      </c>
      <c r="D347" s="136"/>
      <c r="E347" s="136"/>
      <c r="F347" s="78">
        <f ca="1">IF(AD346&gt;1,0,IF(AE346&gt;=1,U$2,T$2))</f>
        <v>0</v>
      </c>
      <c r="G347" s="29">
        <f t="shared" ca="1" si="132"/>
        <v>21233642.051568653</v>
      </c>
      <c r="H347" s="8">
        <f t="shared" ca="1" si="141"/>
        <v>150758858.56613743</v>
      </c>
      <c r="I347" s="8">
        <f t="shared" ca="1" si="142"/>
        <v>2660682370.5925021</v>
      </c>
      <c r="J347" s="8">
        <f t="shared" ca="1" si="143"/>
        <v>1253181.7979181025</v>
      </c>
      <c r="K347" s="12">
        <f t="shared" ca="1" si="144"/>
        <v>0.82179107228494974</v>
      </c>
      <c r="L347" s="48"/>
      <c r="M347" s="47">
        <f ca="1">IF(AND(I$2&gt;0,R340&lt;F340-0.12),0,IF(AND(N347&gt;=L$4,I$2&gt;0),0,IF(OR(AND(N347&gt;=C$1,N347&lt;D$1),N347&gt;=E$1),0,1)))</f>
        <v>1</v>
      </c>
      <c r="N347" s="193">
        <f t="shared" si="145"/>
        <v>44254</v>
      </c>
      <c r="O347" s="11">
        <f t="shared" ca="1" si="133"/>
        <v>0.35475764941233362</v>
      </c>
      <c r="P347" s="11" t="str">
        <f t="shared" si="134"/>
        <v/>
      </c>
      <c r="Q347" s="11">
        <f t="shared" ca="1" si="146"/>
        <v>0.1</v>
      </c>
      <c r="R347" s="32">
        <f t="shared" ca="1" si="147"/>
        <v>0.49645917536942713</v>
      </c>
      <c r="S347" s="32">
        <v>4.9695327873306968E-4</v>
      </c>
      <c r="T347" s="32">
        <f t="shared" ca="1" si="135"/>
        <v>2.0101181142151658E-2</v>
      </c>
      <c r="U347" s="32">
        <f t="shared" si="136"/>
        <v>0.14084507042253522</v>
      </c>
      <c r="V347" s="32">
        <f t="shared" ca="1" si="148"/>
        <v>0</v>
      </c>
      <c r="W347" s="8">
        <f t="shared" ca="1" si="137"/>
        <v>9236138.1902101785</v>
      </c>
      <c r="X347" s="8">
        <f t="shared" ca="1" si="151"/>
        <v>2519159650.2165751</v>
      </c>
      <c r="Y347" s="22">
        <f t="shared" ca="1" si="138"/>
        <v>0.64524235058766632</v>
      </c>
      <c r="Z347" s="8">
        <f t="shared" ca="1" si="149"/>
        <v>150758858.56613743</v>
      </c>
      <c r="AA347" s="12">
        <f t="shared" ca="1" si="150"/>
        <v>1.1347541797997878</v>
      </c>
      <c r="AB347" s="158">
        <f t="shared" si="152"/>
        <v>843000</v>
      </c>
      <c r="AC347" s="160">
        <f t="shared" si="153"/>
        <v>1.9710000000000418E-2</v>
      </c>
      <c r="AD347" s="162">
        <f t="shared" ca="1" si="154"/>
        <v>0.82295662475227604</v>
      </c>
      <c r="AE347" s="162">
        <f t="shared" ca="1" si="155"/>
        <v>0.82179107228494974</v>
      </c>
      <c r="AF347" s="85">
        <v>6.0010792214332264E-4</v>
      </c>
      <c r="AG347" s="85">
        <v>1.0007505001829047E-2</v>
      </c>
      <c r="AH347" s="85">
        <v>6.2544866076886716E-4</v>
      </c>
    </row>
    <row r="348" spans="1:34">
      <c r="A348" s="7">
        <f t="shared" si="139"/>
        <v>44255</v>
      </c>
      <c r="B348" s="8">
        <f t="shared" ca="1" si="140"/>
        <v>375990397.10596102</v>
      </c>
      <c r="C348" s="144">
        <f t="shared" si="131"/>
        <v>0</v>
      </c>
      <c r="D348" s="136"/>
      <c r="E348" s="136"/>
      <c r="F348" s="78">
        <f ca="1">IF(AD347&gt;1,0,IF(AE347&gt;=1,U$2,T$2))</f>
        <v>0.65</v>
      </c>
      <c r="G348" s="29">
        <f t="shared" ca="1" si="132"/>
        <v>21179178.765598621</v>
      </c>
      <c r="H348" s="8">
        <f t="shared" ca="1" si="141"/>
        <v>150372169.2357502</v>
      </c>
      <c r="I348" s="8">
        <f t="shared" ca="1" si="142"/>
        <v>2669531819.4523249</v>
      </c>
      <c r="J348" s="8">
        <f t="shared" ca="1" si="143"/>
        <v>1246401.2478623861</v>
      </c>
      <c r="K348" s="12">
        <f t="shared" ca="1" si="144"/>
        <v>1.2607401076067772</v>
      </c>
      <c r="L348" s="48"/>
      <c r="M348" s="46">
        <f ca="1">IF(AND(I$2&gt;0,R341&lt;F341-0.12),0,IF(AND(N348&gt;=L$5,I$2&gt;0),0,IF(OR(AND(N348&gt;=C$1,N348&lt;D$1),N348&gt;=E$1),0,1)))</f>
        <v>0</v>
      </c>
      <c r="N348" s="193">
        <f t="shared" si="145"/>
        <v>44255</v>
      </c>
      <c r="O348" s="11">
        <f t="shared" ca="1" si="133"/>
        <v>0.35593757592697667</v>
      </c>
      <c r="P348" s="11" t="str">
        <f t="shared" si="134"/>
        <v/>
      </c>
      <c r="Q348" s="11">
        <f t="shared" ca="1" si="146"/>
        <v>0.6</v>
      </c>
      <c r="R348" s="32">
        <f t="shared" ca="1" si="147"/>
        <v>0.4938462536812675</v>
      </c>
      <c r="S348" s="32">
        <v>4.9694284636888188E-4</v>
      </c>
      <c r="T348" s="32">
        <f t="shared" ca="1" si="135"/>
        <v>2.0049622564766695E-2</v>
      </c>
      <c r="U348" s="32">
        <f t="shared" si="136"/>
        <v>0.14084507042253522</v>
      </c>
      <c r="V348" s="32">
        <f t="shared" ca="1" si="148"/>
        <v>0.6</v>
      </c>
      <c r="W348" s="8">
        <f t="shared" ca="1" si="137"/>
        <v>9193685.623315312</v>
      </c>
      <c r="X348" s="8">
        <f t="shared" ca="1" si="151"/>
        <v>2528353335.8398905</v>
      </c>
      <c r="Y348" s="22">
        <f t="shared" ca="1" si="138"/>
        <v>0.64406242407302328</v>
      </c>
      <c r="Z348" s="8">
        <f t="shared" ca="1" si="149"/>
        <v>150372169.2357502</v>
      </c>
      <c r="AA348" s="12">
        <f t="shared" ca="1" si="150"/>
        <v>1.1347541797997878</v>
      </c>
      <c r="AB348" s="158">
        <f t="shared" si="152"/>
        <v>844000</v>
      </c>
      <c r="AC348" s="160">
        <f t="shared" si="153"/>
        <v>1.9680000000000419E-2</v>
      </c>
      <c r="AD348" s="162">
        <f t="shared" ca="1" si="154"/>
        <v>1.0412655899458634</v>
      </c>
      <c r="AE348" s="162">
        <f t="shared" ca="1" si="155"/>
        <v>0.82179107228494974</v>
      </c>
      <c r="AF348" s="85">
        <v>6.0007734795333083E-4</v>
      </c>
      <c r="AG348" s="85">
        <v>1.0001775422938916E-2</v>
      </c>
      <c r="AH348" s="85">
        <v>6.2542187925343419E-4</v>
      </c>
    </row>
    <row r="349" spans="1:34">
      <c r="A349" s="7">
        <f t="shared" si="139"/>
        <v>44256</v>
      </c>
      <c r="B349" s="8">
        <f t="shared" ca="1" si="140"/>
        <v>377897642.82852989</v>
      </c>
      <c r="C349" s="144">
        <f t="shared" si="131"/>
        <v>0</v>
      </c>
      <c r="D349" s="136"/>
      <c r="E349" s="136"/>
      <c r="F349" s="78">
        <f ca="1">IF(AD348&gt;1,S$2,T$2)</f>
        <v>0.22</v>
      </c>
      <c r="G349" s="29">
        <f t="shared" ca="1" si="132"/>
        <v>21791539.189108979</v>
      </c>
      <c r="H349" s="8">
        <f t="shared" ca="1" si="141"/>
        <v>154719928.24267375</v>
      </c>
      <c r="I349" s="8">
        <f t="shared" ca="1" si="142"/>
        <v>2683073264.0825639</v>
      </c>
      <c r="J349" s="8">
        <f t="shared" ca="1" si="143"/>
        <v>1907245.7225688556</v>
      </c>
      <c r="K349" s="12">
        <f t="shared" ca="1" si="144"/>
        <v>0.81878288101021768</v>
      </c>
      <c r="L349" s="48"/>
      <c r="M349" s="38">
        <f ca="1">IF(AND(I$2&gt;0,R342&lt;F342),0,IF(AND(N349&gt;=L$6,I$2&gt;0),0,IF(OR(AND(N349&gt;=C$1,N349&lt;D$1),N349&gt;=E$1),0,1)))</f>
        <v>1</v>
      </c>
      <c r="N349" s="193">
        <f t="shared" si="145"/>
        <v>44256</v>
      </c>
      <c r="O349" s="11">
        <f t="shared" ca="1" si="133"/>
        <v>0.35774310187767516</v>
      </c>
      <c r="P349" s="11" t="str">
        <f t="shared" si="134"/>
        <v/>
      </c>
      <c r="Q349" s="11">
        <f t="shared" ca="1" si="146"/>
        <v>0.1</v>
      </c>
      <c r="R349" s="32">
        <f t="shared" ca="1" si="147"/>
        <v>0.50674999416094746</v>
      </c>
      <c r="S349" s="32">
        <v>4.9693241558851624E-4</v>
      </c>
      <c r="T349" s="32">
        <f t="shared" ca="1" si="135"/>
        <v>2.0629323765689832E-2</v>
      </c>
      <c r="U349" s="32">
        <f t="shared" si="136"/>
        <v>0.14084507042253522</v>
      </c>
      <c r="V349" s="32">
        <f t="shared" ca="1" si="148"/>
        <v>0</v>
      </c>
      <c r="W349" s="8">
        <f t="shared" ca="1" si="137"/>
        <v>14067023.403703567</v>
      </c>
      <c r="X349" s="8">
        <f t="shared" ca="1" si="151"/>
        <v>2542420359.2435942</v>
      </c>
      <c r="Y349" s="22">
        <f t="shared" ca="1" si="138"/>
        <v>0.64225689812232489</v>
      </c>
      <c r="Z349" s="8">
        <f t="shared" ca="1" si="149"/>
        <v>154719928.24267375</v>
      </c>
      <c r="AA349" s="12">
        <f t="shared" ca="1" si="150"/>
        <v>1.1347541797997878</v>
      </c>
      <c r="AB349" s="158">
        <f t="shared" si="152"/>
        <v>845000</v>
      </c>
      <c r="AC349" s="160">
        <f t="shared" si="153"/>
        <v>1.9650000000000421E-2</v>
      </c>
      <c r="AD349" s="162">
        <f t="shared" ca="1" si="154"/>
        <v>1.0397614943084974</v>
      </c>
      <c r="AE349" s="162">
        <f t="shared" ca="1" si="155"/>
        <v>0.81878288101021768</v>
      </c>
      <c r="AF349" s="85">
        <v>6.0004666730820503E-4</v>
      </c>
      <c r="AG349" s="85">
        <v>9.9960628197718667E-3</v>
      </c>
      <c r="AH349" s="85">
        <v>6.2539510367913608E-4</v>
      </c>
    </row>
    <row r="350" spans="1:34">
      <c r="A350" s="7">
        <f t="shared" si="139"/>
        <v>44257</v>
      </c>
      <c r="B350" s="8">
        <f t="shared" ca="1" si="140"/>
        <v>379172109.91702318</v>
      </c>
      <c r="C350" s="144">
        <f t="shared" si="131"/>
        <v>0</v>
      </c>
      <c r="D350" s="136"/>
      <c r="E350" s="136"/>
      <c r="F350" s="78">
        <f ca="1">IF(AD349&gt;1,0,IF(AE349&gt;=1,U$2,T$2))</f>
        <v>0</v>
      </c>
      <c r="G350" s="29">
        <f t="shared" ca="1" si="132"/>
        <v>21084735.375672165</v>
      </c>
      <c r="H350" s="8">
        <f t="shared" ca="1" si="141"/>
        <v>149701621.16727236</v>
      </c>
      <c r="I350" s="8">
        <f t="shared" ca="1" si="142"/>
        <v>2692121980.4108663</v>
      </c>
      <c r="J350" s="8">
        <f t="shared" ca="1" si="143"/>
        <v>1274467.0884932654</v>
      </c>
      <c r="K350" s="12">
        <f t="shared" ca="1" si="144"/>
        <v>0.81648755421518038</v>
      </c>
      <c r="L350" s="48"/>
      <c r="M350" s="38">
        <f ca="1">IF(AND(I$2&gt;0,R343&lt;F343-0.02),0,IF(AND(N350&gt;=L$7,I$2&gt;0),0,IF(OR(AND(N350&gt;=C$1,N350&lt;D$1),N350&gt;=E$1),0,1)))</f>
        <v>1</v>
      </c>
      <c r="N350" s="193">
        <f t="shared" si="145"/>
        <v>44257</v>
      </c>
      <c r="O350" s="11">
        <f t="shared" ca="1" si="133"/>
        <v>0.35894959738811549</v>
      </c>
      <c r="P350" s="11" t="str">
        <f t="shared" si="134"/>
        <v/>
      </c>
      <c r="Q350" s="11">
        <f t="shared" ca="1" si="146"/>
        <v>0.1</v>
      </c>
      <c r="R350" s="32">
        <f t="shared" ca="1" si="147"/>
        <v>0.48898641615921606</v>
      </c>
      <c r="S350" s="32">
        <v>4.9692198639162658E-4</v>
      </c>
      <c r="T350" s="32">
        <f t="shared" ca="1" si="135"/>
        <v>1.9960216155636316E-2</v>
      </c>
      <c r="U350" s="32">
        <f t="shared" si="136"/>
        <v>0.14084507042253522</v>
      </c>
      <c r="V350" s="32">
        <f t="shared" ca="1" si="148"/>
        <v>0</v>
      </c>
      <c r="W350" s="8">
        <f t="shared" ca="1" si="137"/>
        <v>9100358.1114155967</v>
      </c>
      <c r="X350" s="8">
        <f t="shared" ca="1" si="151"/>
        <v>2551520717.3550096</v>
      </c>
      <c r="Y350" s="22">
        <f t="shared" ca="1" si="138"/>
        <v>0.64105040261188451</v>
      </c>
      <c r="Z350" s="8">
        <f t="shared" ca="1" si="149"/>
        <v>149701621.16727236</v>
      </c>
      <c r="AA350" s="12">
        <f t="shared" ca="1" si="150"/>
        <v>1.1347541797997878</v>
      </c>
      <c r="AB350" s="158">
        <f t="shared" si="152"/>
        <v>846000</v>
      </c>
      <c r="AC350" s="160">
        <f t="shared" si="153"/>
        <v>1.9620000000000422E-2</v>
      </c>
      <c r="AD350" s="162">
        <f t="shared" ca="1" si="154"/>
        <v>0.81763521761269908</v>
      </c>
      <c r="AE350" s="162">
        <f t="shared" ca="1" si="155"/>
        <v>0.81648755421518038</v>
      </c>
      <c r="AF350" s="85">
        <v>6.0001589188537271E-4</v>
      </c>
      <c r="AG350" s="85">
        <v>9.9903671132680911E-3</v>
      </c>
      <c r="AH350" s="85">
        <v>6.2536833404392951E-4</v>
      </c>
    </row>
    <row r="351" spans="1:34">
      <c r="A351" s="7">
        <f t="shared" si="139"/>
        <v>44258</v>
      </c>
      <c r="B351" s="8">
        <f t="shared" ca="1" si="140"/>
        <v>380401783.06117725</v>
      </c>
      <c r="C351" s="144">
        <f t="shared" si="131"/>
        <v>0</v>
      </c>
      <c r="D351" s="136"/>
      <c r="E351" s="136"/>
      <c r="F351" s="78">
        <f ca="1">IF(AD350&gt;1,S$2,T$2)</f>
        <v>0.65</v>
      </c>
      <c r="G351" s="29">
        <f t="shared" ca="1" si="132"/>
        <v>21032667.940753605</v>
      </c>
      <c r="H351" s="8">
        <f t="shared" ca="1" si="141"/>
        <v>149331942.3793506</v>
      </c>
      <c r="I351" s="8">
        <f t="shared" ca="1" si="142"/>
        <v>2700852659.7343602</v>
      </c>
      <c r="J351" s="8">
        <f t="shared" ca="1" si="143"/>
        <v>1229673.1441540613</v>
      </c>
      <c r="K351" s="12">
        <f t="shared" ca="1" si="144"/>
        <v>0.81495376209652659</v>
      </c>
      <c r="L351" s="48"/>
      <c r="M351" s="38">
        <f ca="1">IF(AND(I$2&gt;0,R344&lt;F344-0.04),0,IF(AND(N351&gt;=L$8,I$2&gt;0),0,IF(OR(AND(N351&gt;=C$1,N351&lt;D$1),N351&gt;=E$1),0,1)))</f>
        <v>1</v>
      </c>
      <c r="N351" s="193">
        <f t="shared" si="145"/>
        <v>44258</v>
      </c>
      <c r="O351" s="11">
        <f t="shared" ca="1" si="133"/>
        <v>0.36011368796458137</v>
      </c>
      <c r="P351" s="11" t="str">
        <f t="shared" si="134"/>
        <v/>
      </c>
      <c r="Q351" s="11">
        <f t="shared" ca="1" si="146"/>
        <v>0.1</v>
      </c>
      <c r="R351" s="32">
        <f t="shared" ca="1" si="147"/>
        <v>0.48645804599689729</v>
      </c>
      <c r="S351" s="32">
        <v>4.9691155877786724E-4</v>
      </c>
      <c r="T351" s="32">
        <f t="shared" ca="1" si="135"/>
        <v>1.9910925650580079E-2</v>
      </c>
      <c r="U351" s="32">
        <f t="shared" si="136"/>
        <v>0.14084507042253522</v>
      </c>
      <c r="V351" s="32">
        <f t="shared" ca="1" si="148"/>
        <v>0</v>
      </c>
      <c r="W351" s="8">
        <f t="shared" ca="1" si="137"/>
        <v>9053624.2289351318</v>
      </c>
      <c r="X351" s="8">
        <f t="shared" ca="1" si="151"/>
        <v>2560574341.5839448</v>
      </c>
      <c r="Y351" s="22">
        <f t="shared" ca="1" si="138"/>
        <v>0.63988631203541857</v>
      </c>
      <c r="Z351" s="8">
        <f t="shared" ca="1" si="149"/>
        <v>149331942.3793506</v>
      </c>
      <c r="AA351" s="12">
        <f t="shared" ca="1" si="150"/>
        <v>1.1347541797997878</v>
      </c>
      <c r="AB351" s="158">
        <f t="shared" si="152"/>
        <v>847000</v>
      </c>
      <c r="AC351" s="160">
        <f t="shared" si="153"/>
        <v>1.9590000000000423E-2</v>
      </c>
      <c r="AD351" s="162">
        <f t="shared" ca="1" si="154"/>
        <v>0.81572065815585348</v>
      </c>
      <c r="AE351" s="162">
        <f t="shared" ca="1" si="155"/>
        <v>0.81495376209652659</v>
      </c>
      <c r="AF351" s="85">
        <v>5.9998503258201113E-4</v>
      </c>
      <c r="AG351" s="85">
        <v>9.9846882248846303E-3</v>
      </c>
      <c r="AH351" s="85">
        <v>6.2534157034577198E-4</v>
      </c>
    </row>
    <row r="352" spans="1:34">
      <c r="A352" s="7">
        <f t="shared" si="139"/>
        <v>44259</v>
      </c>
      <c r="B352" s="8">
        <f t="shared" ca="1" si="140"/>
        <v>381626115.33726615</v>
      </c>
      <c r="C352" s="144">
        <f t="shared" si="131"/>
        <v>0</v>
      </c>
      <c r="D352" s="136"/>
      <c r="E352" s="136"/>
      <c r="F352" s="78">
        <f ca="1">IF(AD351&gt;1,0,IF(AE351&gt;=1,U$2,T$2))</f>
        <v>0.65</v>
      </c>
      <c r="G352" s="29">
        <f t="shared" ca="1" si="132"/>
        <v>20981841.874738935</v>
      </c>
      <c r="H352" s="8">
        <f t="shared" ca="1" si="141"/>
        <v>148971077.31064644</v>
      </c>
      <c r="I352" s="8">
        <f t="shared" ca="1" si="142"/>
        <v>2709545418.8945913</v>
      </c>
      <c r="J352" s="8">
        <f t="shared" ca="1" si="143"/>
        <v>1224332.2760888683</v>
      </c>
      <c r="K352" s="12">
        <f t="shared" ca="1" si="144"/>
        <v>1.2502749349246729</v>
      </c>
      <c r="L352" s="48"/>
      <c r="M352" s="38">
        <f ca="1">IF(AND(I$2&gt;0,R345&lt;F345-0.06),0,IF(AND(N352&gt;=L$9,I$2&gt;0),0,IF(OR(AND(N352&gt;=C$1,N352&lt;D$1),N352&gt;=E$1),0,1)))</f>
        <v>0</v>
      </c>
      <c r="N352" s="193">
        <f t="shared" si="145"/>
        <v>44259</v>
      </c>
      <c r="O352" s="11">
        <f t="shared" ca="1" si="133"/>
        <v>0.36127272251927883</v>
      </c>
      <c r="P352" s="11" t="str">
        <f t="shared" si="134"/>
        <v/>
      </c>
      <c r="Q352" s="11">
        <f t="shared" ca="1" si="146"/>
        <v>0.6</v>
      </c>
      <c r="R352" s="32">
        <f t="shared" ca="1" si="147"/>
        <v>0.48396795645035673</v>
      </c>
      <c r="S352" s="32">
        <v>4.9690113274689237E-4</v>
      </c>
      <c r="T352" s="32">
        <f t="shared" ca="1" si="135"/>
        <v>1.9862810308086194E-2</v>
      </c>
      <c r="U352" s="32">
        <f t="shared" si="136"/>
        <v>0.14084507042253522</v>
      </c>
      <c r="V352" s="32">
        <f t="shared" ca="1" si="148"/>
        <v>0.6</v>
      </c>
      <c r="W352" s="8">
        <f t="shared" ca="1" si="137"/>
        <v>13859452.250062043</v>
      </c>
      <c r="X352" s="8">
        <f t="shared" ca="1" si="151"/>
        <v>2574433793.8340068</v>
      </c>
      <c r="Y352" s="22">
        <f t="shared" ca="1" si="138"/>
        <v>0.63872727748072111</v>
      </c>
      <c r="Z352" s="8">
        <f t="shared" ca="1" si="149"/>
        <v>148971077.31064644</v>
      </c>
      <c r="AA352" s="12">
        <f t="shared" ca="1" si="150"/>
        <v>1.1347541797997878</v>
      </c>
      <c r="AB352" s="158">
        <f t="shared" si="152"/>
        <v>848000</v>
      </c>
      <c r="AC352" s="160">
        <f t="shared" si="153"/>
        <v>1.9560000000000424E-2</v>
      </c>
      <c r="AD352" s="162">
        <f t="shared" ca="1" si="154"/>
        <v>1.0326143485105996</v>
      </c>
      <c r="AE352" s="162">
        <f t="shared" ca="1" si="155"/>
        <v>0.81495376209652659</v>
      </c>
      <c r="AF352" s="85">
        <v>5.9995409951922628E-4</v>
      </c>
      <c r="AG352" s="85">
        <v>9.9790260765909942E-3</v>
      </c>
      <c r="AH352" s="85">
        <v>6.2531481258262269E-4</v>
      </c>
    </row>
    <row r="353" spans="1:34">
      <c r="A353" s="7">
        <f t="shared" si="139"/>
        <v>44260</v>
      </c>
      <c r="B353" s="8">
        <f t="shared" ca="1" si="140"/>
        <v>383499906.12187606</v>
      </c>
      <c r="C353" s="144">
        <f t="shared" si="131"/>
        <v>0</v>
      </c>
      <c r="D353" s="136"/>
      <c r="E353" s="136"/>
      <c r="F353" s="78">
        <f ca="1">IF(AD352&gt;1,S$2,T$2)</f>
        <v>0.22</v>
      </c>
      <c r="G353" s="29">
        <f t="shared" ca="1" si="132"/>
        <v>20903597.131171111</v>
      </c>
      <c r="H353" s="8">
        <f t="shared" ca="1" si="141"/>
        <v>148415539.63131487</v>
      </c>
      <c r="I353" s="8">
        <f t="shared" ca="1" si="142"/>
        <v>2722849333.465322</v>
      </c>
      <c r="J353" s="8">
        <f t="shared" ca="1" si="143"/>
        <v>1873790.7846099287</v>
      </c>
      <c r="K353" s="12">
        <f t="shared" ca="1" si="144"/>
        <v>0.81200042245622872</v>
      </c>
      <c r="L353" s="48"/>
      <c r="M353" s="39">
        <f ca="1">IF(AND(I$2&gt;0,R346&lt;F346-0.1),0,IF(AND(N353&gt;=L$10,I$2&gt;0),0,IF(OR(AND(N353&gt;=C$1,N353&lt;D$1),N353&gt;=E$1),0,1)))</f>
        <v>1</v>
      </c>
      <c r="N353" s="193">
        <f t="shared" si="145"/>
        <v>44260</v>
      </c>
      <c r="O353" s="11">
        <f t="shared" ca="1" si="133"/>
        <v>0.36304657779537625</v>
      </c>
      <c r="P353" s="11" t="str">
        <f t="shared" si="134"/>
        <v/>
      </c>
      <c r="Q353" s="11">
        <f t="shared" ca="1" si="146"/>
        <v>0.1</v>
      </c>
      <c r="R353" s="32">
        <f t="shared" ca="1" si="147"/>
        <v>0.48085659831776284</v>
      </c>
      <c r="S353" s="32">
        <v>4.968907082983561E-4</v>
      </c>
      <c r="T353" s="32">
        <f t="shared" ca="1" si="135"/>
        <v>1.9788738617508649E-2</v>
      </c>
      <c r="U353" s="32">
        <f t="shared" si="136"/>
        <v>0.14084507042253522</v>
      </c>
      <c r="V353" s="32">
        <f t="shared" ca="1" si="148"/>
        <v>0</v>
      </c>
      <c r="W353" s="8">
        <f t="shared" ca="1" si="137"/>
        <v>8973187.146576494</v>
      </c>
      <c r="X353" s="8">
        <f t="shared" ca="1" si="151"/>
        <v>2583406980.9805832</v>
      </c>
      <c r="Y353" s="22">
        <f t="shared" ca="1" si="138"/>
        <v>0.63695342220462381</v>
      </c>
      <c r="Z353" s="8">
        <f t="shared" ca="1" si="149"/>
        <v>148415539.63131487</v>
      </c>
      <c r="AA353" s="12">
        <f t="shared" ca="1" si="150"/>
        <v>1.1347541797997878</v>
      </c>
      <c r="AB353" s="158">
        <f t="shared" si="152"/>
        <v>849000</v>
      </c>
      <c r="AC353" s="160">
        <f t="shared" si="153"/>
        <v>1.9530000000000425E-2</v>
      </c>
      <c r="AD353" s="162">
        <f t="shared" ca="1" si="154"/>
        <v>1.0311376786904507</v>
      </c>
      <c r="AE353" s="162">
        <f t="shared" ca="1" si="155"/>
        <v>0.81200042245622872</v>
      </c>
      <c r="AF353" s="85">
        <v>5.9992310205039183E-4</v>
      </c>
      <c r="AG353" s="85">
        <v>9.9733805908648349E-3</v>
      </c>
      <c r="AH353" s="85">
        <v>6.2528806075244105E-4</v>
      </c>
    </row>
    <row r="354" spans="1:34">
      <c r="A354" s="7">
        <f t="shared" si="139"/>
        <v>44261</v>
      </c>
      <c r="B354" s="8">
        <f t="shared" ca="1" si="140"/>
        <v>384712315.38625932</v>
      </c>
      <c r="C354" s="144">
        <f t="shared" si="131"/>
        <v>0</v>
      </c>
      <c r="D354" s="136"/>
      <c r="E354" s="136"/>
      <c r="F354" s="78">
        <f ca="1">IF(AD353&gt;1,0,IF(AE353&gt;=1,U$2,T$2))</f>
        <v>0</v>
      </c>
      <c r="G354" s="29">
        <f t="shared" ca="1" si="132"/>
        <v>20852177.219980225</v>
      </c>
      <c r="H354" s="8">
        <f t="shared" ca="1" si="141"/>
        <v>148050458.2618596</v>
      </c>
      <c r="I354" s="8">
        <f t="shared" ca="1" si="142"/>
        <v>2731457439.2424431</v>
      </c>
      <c r="J354" s="8">
        <f t="shared" ca="1" si="143"/>
        <v>1212409.2643832681</v>
      </c>
      <c r="K354" s="12">
        <f t="shared" ca="1" si="144"/>
        <v>0.80974535791718416</v>
      </c>
      <c r="L354" s="48"/>
      <c r="M354" s="47">
        <f ca="1">IF(AND(I$2&gt;0,R347&lt;F347-0.12),0,IF(AND(N354&gt;=L$4,I$2&gt;0),0,IF(OR(AND(N354&gt;=C$1,N354&lt;D$1),N354&gt;=E$1),0,1)))</f>
        <v>1</v>
      </c>
      <c r="N354" s="193">
        <f t="shared" si="145"/>
        <v>44261</v>
      </c>
      <c r="O354" s="11">
        <f t="shared" ca="1" si="133"/>
        <v>0.36419432523232576</v>
      </c>
      <c r="P354" s="11" t="str">
        <f t="shared" si="134"/>
        <v/>
      </c>
      <c r="Q354" s="11">
        <f t="shared" ca="1" si="146"/>
        <v>0.1</v>
      </c>
      <c r="R354" s="32">
        <f t="shared" ca="1" si="147"/>
        <v>0.47837347739955677</v>
      </c>
      <c r="S354" s="32">
        <v>4.9688028543191281E-4</v>
      </c>
      <c r="T354" s="32">
        <f t="shared" ca="1" si="135"/>
        <v>1.9740061101581278E-2</v>
      </c>
      <c r="U354" s="32">
        <f t="shared" si="136"/>
        <v>0.14084507042253522</v>
      </c>
      <c r="V354" s="32">
        <f t="shared" ca="1" si="148"/>
        <v>0</v>
      </c>
      <c r="W354" s="8">
        <f t="shared" ca="1" si="137"/>
        <v>8912525.5847886316</v>
      </c>
      <c r="X354" s="8">
        <f t="shared" ca="1" si="151"/>
        <v>2592319506.565372</v>
      </c>
      <c r="Y354" s="22">
        <f t="shared" ca="1" si="138"/>
        <v>0.63580567476767424</v>
      </c>
      <c r="Z354" s="8">
        <f t="shared" ca="1" si="149"/>
        <v>148050458.2618596</v>
      </c>
      <c r="AA354" s="12">
        <f t="shared" ca="1" si="150"/>
        <v>1.1347541797997878</v>
      </c>
      <c r="AB354" s="158">
        <f t="shared" si="152"/>
        <v>850000</v>
      </c>
      <c r="AC354" s="160">
        <f t="shared" si="153"/>
        <v>1.9500000000000427E-2</v>
      </c>
      <c r="AD354" s="162">
        <f t="shared" ca="1" si="154"/>
        <v>0.81087289018670639</v>
      </c>
      <c r="AE354" s="162">
        <f t="shared" ca="1" si="155"/>
        <v>0.80974535791718416</v>
      </c>
      <c r="AF354" s="85">
        <v>5.9989204877606238E-4</v>
      </c>
      <c r="AG354" s="85">
        <v>9.9677516906876637E-3</v>
      </c>
      <c r="AH354" s="85">
        <v>6.252613148531878E-4</v>
      </c>
    </row>
    <row r="355" spans="1:34">
      <c r="A355" s="7">
        <f t="shared" si="139"/>
        <v>44262</v>
      </c>
      <c r="B355" s="8">
        <f t="shared" ca="1" si="140"/>
        <v>385918383.50814116</v>
      </c>
      <c r="C355" s="144">
        <f t="shared" si="131"/>
        <v>0</v>
      </c>
      <c r="D355" s="136"/>
      <c r="E355" s="136"/>
      <c r="F355" s="78">
        <f ca="1">IF(AD354&gt;1,0,IF(AE354&gt;=1,U$2,T$2))</f>
        <v>0.65</v>
      </c>
      <c r="G355" s="29">
        <f t="shared" ca="1" si="132"/>
        <v>20802960.048229843</v>
      </c>
      <c r="H355" s="8">
        <f t="shared" ca="1" si="141"/>
        <v>147701016.34243187</v>
      </c>
      <c r="I355" s="8">
        <f t="shared" ca="1" si="142"/>
        <v>2740020522.907804</v>
      </c>
      <c r="J355" s="8">
        <f t="shared" ca="1" si="143"/>
        <v>1206068.1218818172</v>
      </c>
      <c r="K355" s="12">
        <f t="shared" ca="1" si="144"/>
        <v>1.2423017709447284</v>
      </c>
      <c r="L355" s="48"/>
      <c r="M355" s="46">
        <f ca="1">IF(AND(I$2&gt;0,R348&lt;F348-0.12),0,IF(AND(N355&gt;=L$5,I$2&gt;0),0,IF(OR(AND(N355&gt;=C$1,N355&lt;D$1),N355&gt;=E$1),0,1)))</f>
        <v>0</v>
      </c>
      <c r="N355" s="193">
        <f t="shared" si="145"/>
        <v>44262</v>
      </c>
      <c r="O355" s="11">
        <f t="shared" ca="1" si="133"/>
        <v>0.36533606972104055</v>
      </c>
      <c r="P355" s="11" t="str">
        <f t="shared" si="134"/>
        <v/>
      </c>
      <c r="Q355" s="11">
        <f t="shared" ca="1" si="146"/>
        <v>0.6</v>
      </c>
      <c r="R355" s="32">
        <f t="shared" ca="1" si="147"/>
        <v>0.47595021402942883</v>
      </c>
      <c r="S355" s="32">
        <v>4.9686986414721704E-4</v>
      </c>
      <c r="T355" s="32">
        <f t="shared" ca="1" si="135"/>
        <v>1.9693468845657584E-2</v>
      </c>
      <c r="U355" s="32">
        <f t="shared" si="136"/>
        <v>0.14084507042253522</v>
      </c>
      <c r="V355" s="32">
        <f t="shared" ca="1" si="148"/>
        <v>0.6</v>
      </c>
      <c r="W355" s="8">
        <f t="shared" ca="1" si="137"/>
        <v>13617826.129208978</v>
      </c>
      <c r="X355" s="8">
        <f t="shared" ca="1" si="151"/>
        <v>2605937332.694581</v>
      </c>
      <c r="Y355" s="22">
        <f t="shared" ca="1" si="138"/>
        <v>0.6346639302789594</v>
      </c>
      <c r="Z355" s="8">
        <f t="shared" ca="1" si="149"/>
        <v>147701016.34243187</v>
      </c>
      <c r="AA355" s="12">
        <f t="shared" ca="1" si="150"/>
        <v>1.1347541797997878</v>
      </c>
      <c r="AB355" s="158">
        <f t="shared" si="152"/>
        <v>851000</v>
      </c>
      <c r="AC355" s="160">
        <f t="shared" si="153"/>
        <v>1.9470000000000428E-2</v>
      </c>
      <c r="AD355" s="162">
        <f t="shared" ca="1" si="154"/>
        <v>1.0260235644309563</v>
      </c>
      <c r="AE355" s="162">
        <f t="shared" ca="1" si="155"/>
        <v>0.80974535791718416</v>
      </c>
      <c r="AF355" s="85">
        <v>5.9986094756606448E-4</v>
      </c>
      <c r="AG355" s="85">
        <v>9.9621392995406077E-3</v>
      </c>
      <c r="AH355" s="85">
        <v>6.2523457488282495E-4</v>
      </c>
    </row>
    <row r="356" spans="1:34">
      <c r="A356" s="7">
        <f t="shared" si="139"/>
        <v>44263</v>
      </c>
      <c r="B356" s="8">
        <f t="shared" ca="1" si="140"/>
        <v>387764351.65877032</v>
      </c>
      <c r="C356" s="144">
        <f t="shared" si="131"/>
        <v>0</v>
      </c>
      <c r="D356" s="136"/>
      <c r="E356" s="136"/>
      <c r="F356" s="78">
        <f ca="1">IF(AD355&gt;1,S$2,T$2)</f>
        <v>0.22</v>
      </c>
      <c r="G356" s="29">
        <f t="shared" ca="1" si="132"/>
        <v>20730924.518688735</v>
      </c>
      <c r="H356" s="8">
        <f t="shared" ca="1" si="141"/>
        <v>147189564.08269</v>
      </c>
      <c r="I356" s="8">
        <f t="shared" ca="1" si="142"/>
        <v>2753126896.7772713</v>
      </c>
      <c r="J356" s="8">
        <f t="shared" ca="1" si="143"/>
        <v>1845968.1506291691</v>
      </c>
      <c r="K356" s="12">
        <f t="shared" ca="1" si="144"/>
        <v>0.80683477545672899</v>
      </c>
      <c r="L356" s="48"/>
      <c r="M356" s="38">
        <f ca="1">IF(AND(I$2&gt;0,R349&lt;F349),0,IF(AND(N356&gt;=L$6,I$2&gt;0),0,IF(OR(AND(N356&gt;=C$1,N356&lt;D$1),N356&gt;=E$1),0,1)))</f>
        <v>1</v>
      </c>
      <c r="N356" s="193">
        <f t="shared" si="145"/>
        <v>44263</v>
      </c>
      <c r="O356" s="11">
        <f t="shared" ca="1" si="133"/>
        <v>0.36708358623696952</v>
      </c>
      <c r="P356" s="11" t="str">
        <f t="shared" si="134"/>
        <v/>
      </c>
      <c r="Q356" s="11">
        <f t="shared" ca="1" si="146"/>
        <v>0.1</v>
      </c>
      <c r="R356" s="32">
        <f t="shared" ca="1" si="147"/>
        <v>0.47301546084896468</v>
      </c>
      <c r="S356" s="32">
        <v>4.968594444439235E-4</v>
      </c>
      <c r="T356" s="32">
        <f t="shared" ca="1" si="135"/>
        <v>1.9625275211025334E-2</v>
      </c>
      <c r="U356" s="32">
        <f t="shared" si="136"/>
        <v>0.14084507042253522</v>
      </c>
      <c r="V356" s="32">
        <f t="shared" ca="1" si="148"/>
        <v>0</v>
      </c>
      <c r="W356" s="8">
        <f t="shared" ca="1" si="137"/>
        <v>13971218.265005622</v>
      </c>
      <c r="X356" s="8">
        <f t="shared" ca="1" si="151"/>
        <v>2619908550.9595866</v>
      </c>
      <c r="Y356" s="22">
        <f t="shared" ca="1" si="138"/>
        <v>0.63291641376303054</v>
      </c>
      <c r="Z356" s="8">
        <f t="shared" ca="1" si="149"/>
        <v>147189564.08269</v>
      </c>
      <c r="AA356" s="12">
        <f t="shared" ca="1" si="150"/>
        <v>1.1347541797997878</v>
      </c>
      <c r="AB356" s="158">
        <f t="shared" si="152"/>
        <v>852000</v>
      </c>
      <c r="AC356" s="160">
        <f t="shared" si="153"/>
        <v>1.9440000000000429E-2</v>
      </c>
      <c r="AD356" s="162">
        <f t="shared" ca="1" si="154"/>
        <v>1.0245682732007286</v>
      </c>
      <c r="AE356" s="162">
        <f t="shared" ca="1" si="155"/>
        <v>0.80683477545672899</v>
      </c>
      <c r="AF356" s="85">
        <v>5.9982980547583096E-4</v>
      </c>
      <c r="AG356" s="85">
        <v>9.9565433414002084E-3</v>
      </c>
      <c r="AH356" s="85">
        <v>6.2520784083931497E-4</v>
      </c>
    </row>
    <row r="357" spans="1:34">
      <c r="A357" s="7">
        <f t="shared" si="139"/>
        <v>44264</v>
      </c>
      <c r="B357" s="8">
        <f t="shared" ca="1" si="140"/>
        <v>388959096.71798795</v>
      </c>
      <c r="C357" s="144">
        <f t="shared" si="131"/>
        <v>0</v>
      </c>
      <c r="D357" s="136"/>
      <c r="E357" s="136"/>
      <c r="F357" s="78">
        <f ca="1">IF(AD356&gt;1,0,IF(AE356&gt;=1,U$2,T$2))</f>
        <v>0</v>
      </c>
      <c r="G357" s="29">
        <f t="shared" ca="1" si="132"/>
        <v>19957892.357483026</v>
      </c>
      <c r="H357" s="8">
        <f t="shared" ca="1" si="141"/>
        <v>141701035.73812947</v>
      </c>
      <c r="I357" s="8">
        <f t="shared" ca="1" si="142"/>
        <v>2761609586.6977162</v>
      </c>
      <c r="J357" s="8">
        <f t="shared" ca="1" si="143"/>
        <v>1194745.0592176158</v>
      </c>
      <c r="K357" s="12">
        <f t="shared" ca="1" si="144"/>
        <v>0.80461319482409943</v>
      </c>
      <c r="L357" s="48"/>
      <c r="M357" s="38">
        <f ca="1">IF(AND(I$2&gt;0,R350&lt;F350-0.02),0,IF(AND(N357&gt;=L$7,I$2&gt;0),0,IF(OR(AND(N357&gt;=C$1,N357&lt;D$1),N357&gt;=E$1),0,1)))</f>
        <v>1</v>
      </c>
      <c r="N357" s="193">
        <f t="shared" si="145"/>
        <v>44264</v>
      </c>
      <c r="O357" s="11">
        <f t="shared" ca="1" si="133"/>
        <v>0.36821461155969548</v>
      </c>
      <c r="P357" s="11" t="str">
        <f t="shared" si="134"/>
        <v/>
      </c>
      <c r="Q357" s="11">
        <f t="shared" ca="1" si="146"/>
        <v>0.1</v>
      </c>
      <c r="R357" s="32">
        <f t="shared" ca="1" si="147"/>
        <v>0.45414148963511625</v>
      </c>
      <c r="S357" s="32">
        <v>4.9684902632168685E-4</v>
      </c>
      <c r="T357" s="32">
        <f t="shared" ca="1" si="135"/>
        <v>1.8893471431750596E-2</v>
      </c>
      <c r="U357" s="32">
        <f t="shared" si="136"/>
        <v>0.14084507042253522</v>
      </c>
      <c r="V357" s="32">
        <f t="shared" ca="1" si="148"/>
        <v>0</v>
      </c>
      <c r="W357" s="8">
        <f t="shared" ca="1" si="137"/>
        <v>9033136.545336239</v>
      </c>
      <c r="X357" s="8">
        <f t="shared" ca="1" si="151"/>
        <v>2628941687.5049229</v>
      </c>
      <c r="Y357" s="22">
        <f t="shared" ca="1" si="138"/>
        <v>0.63178538844030452</v>
      </c>
      <c r="Z357" s="8">
        <f t="shared" ca="1" si="149"/>
        <v>141701035.73812947</v>
      </c>
      <c r="AA357" s="12">
        <f t="shared" ca="1" si="150"/>
        <v>1.1347541797997878</v>
      </c>
      <c r="AB357" s="158">
        <f t="shared" si="152"/>
        <v>853000</v>
      </c>
      <c r="AC357" s="160">
        <f t="shared" si="153"/>
        <v>1.941000000000043E-2</v>
      </c>
      <c r="AD357" s="162">
        <f t="shared" ca="1" si="154"/>
        <v>0.80572398514041421</v>
      </c>
      <c r="AE357" s="162">
        <f t="shared" ca="1" si="155"/>
        <v>0.80461319482409943</v>
      </c>
      <c r="AF357" s="85">
        <v>5.9979862877163829E-4</v>
      </c>
      <c r="AG357" s="85">
        <v>9.9509637407342779E-3</v>
      </c>
      <c r="AH357" s="85">
        <v>6.2518111272062183E-4</v>
      </c>
    </row>
    <row r="358" spans="1:34">
      <c r="A358" s="7">
        <f t="shared" si="139"/>
        <v>44265</v>
      </c>
      <c r="B358" s="8">
        <f t="shared" ca="1" si="140"/>
        <v>390106124.11311007</v>
      </c>
      <c r="C358" s="144">
        <f t="shared" si="131"/>
        <v>0</v>
      </c>
      <c r="D358" s="136"/>
      <c r="E358" s="136"/>
      <c r="F358" s="78">
        <f ca="1">IF(AD357&gt;1,S$2,T$2)</f>
        <v>0.65</v>
      </c>
      <c r="G358" s="29">
        <f t="shared" ca="1" si="132"/>
        <v>19832646.999740899</v>
      </c>
      <c r="H358" s="8">
        <f t="shared" ca="1" si="141"/>
        <v>140811793.69816038</v>
      </c>
      <c r="I358" s="8">
        <f t="shared" ca="1" si="142"/>
        <v>2769753481.2030835</v>
      </c>
      <c r="J358" s="8">
        <f t="shared" ca="1" si="143"/>
        <v>1147027.3951221353</v>
      </c>
      <c r="K358" s="12">
        <f t="shared" ca="1" si="144"/>
        <v>1.234446526768084</v>
      </c>
      <c r="L358" s="48"/>
      <c r="M358" s="38">
        <f ca="1">IF(AND(I$2&gt;0,R351&lt;F351-0.04),0,IF(AND(N358&gt;=L$8,I$2&gt;0),0,IF(OR(AND(N358&gt;=C$1,N358&lt;D$1),N358&gt;=E$1),0,1)))</f>
        <v>0</v>
      </c>
      <c r="N358" s="193">
        <f t="shared" si="145"/>
        <v>44265</v>
      </c>
      <c r="O358" s="11">
        <f t="shared" ca="1" si="133"/>
        <v>0.36930046416041112</v>
      </c>
      <c r="P358" s="11" t="str">
        <f t="shared" si="134"/>
        <v/>
      </c>
      <c r="Q358" s="11">
        <f t="shared" ca="1" si="146"/>
        <v>0.6</v>
      </c>
      <c r="R358" s="32">
        <f t="shared" ca="1" si="147"/>
        <v>0.4500663921018585</v>
      </c>
      <c r="S358" s="32">
        <v>4.968386097801619E-4</v>
      </c>
      <c r="T358" s="32">
        <f t="shared" ca="1" si="135"/>
        <v>1.8774905826421384E-2</v>
      </c>
      <c r="U358" s="32">
        <f t="shared" si="136"/>
        <v>0.14084507042253522</v>
      </c>
      <c r="V358" s="32">
        <f t="shared" ca="1" si="148"/>
        <v>0.6</v>
      </c>
      <c r="W358" s="8">
        <f t="shared" ca="1" si="137"/>
        <v>8986059.9979697354</v>
      </c>
      <c r="X358" s="8">
        <f t="shared" ca="1" si="151"/>
        <v>2637927747.5028925</v>
      </c>
      <c r="Y358" s="22">
        <f t="shared" ca="1" si="138"/>
        <v>0.63069953583958882</v>
      </c>
      <c r="Z358" s="8">
        <f t="shared" ca="1" si="149"/>
        <v>140811793.69816038</v>
      </c>
      <c r="AA358" s="12">
        <f t="shared" ca="1" si="150"/>
        <v>1.1347541797997878</v>
      </c>
      <c r="AB358" s="158">
        <f t="shared" si="152"/>
        <v>854000</v>
      </c>
      <c r="AC358" s="160">
        <f t="shared" si="153"/>
        <v>1.9380000000000432E-2</v>
      </c>
      <c r="AD358" s="162">
        <f t="shared" ca="1" si="154"/>
        <v>1.0195298607960916</v>
      </c>
      <c r="AE358" s="162">
        <f t="shared" ca="1" si="155"/>
        <v>0.80461319482409943</v>
      </c>
      <c r="AF358" s="85">
        <v>5.9976742296420713E-4</v>
      </c>
      <c r="AG358" s="85">
        <v>9.9454004224977816E-3</v>
      </c>
      <c r="AH358" s="85">
        <v>6.2515439052471006E-4</v>
      </c>
    </row>
    <row r="359" spans="1:34">
      <c r="A359" s="7">
        <f t="shared" si="139"/>
        <v>44266</v>
      </c>
      <c r="B359" s="8">
        <f t="shared" ca="1" si="140"/>
        <v>391854862.84207058</v>
      </c>
      <c r="C359" s="144">
        <f t="shared" si="131"/>
        <v>0</v>
      </c>
      <c r="D359" s="136"/>
      <c r="E359" s="136"/>
      <c r="F359" s="78">
        <f ca="1">IF(AD358&gt;1,0,IF(AE358&gt;=1,U$2,T$2))</f>
        <v>0</v>
      </c>
      <c r="G359" s="29">
        <f t="shared" ca="1" si="132"/>
        <v>20315743.475466266</v>
      </c>
      <c r="H359" s="8">
        <f t="shared" ca="1" si="141"/>
        <v>144241778.67581049</v>
      </c>
      <c r="I359" s="8">
        <f t="shared" ca="1" si="142"/>
        <v>2782169526.1787033</v>
      </c>
      <c r="J359" s="8">
        <f t="shared" ca="1" si="143"/>
        <v>1748738.7289605439</v>
      </c>
      <c r="K359" s="12">
        <f t="shared" ca="1" si="144"/>
        <v>1.2323248775560869</v>
      </c>
      <c r="L359" s="48"/>
      <c r="M359" s="38">
        <f ca="1">IF(AND(I$2&gt;0,R352&lt;F352-0.06),0,IF(AND(N359&gt;=L$9,I$2&gt;0),0,IF(OR(AND(N359&gt;=C$1,N359&lt;D$1),N359&gt;=E$1),0,1)))</f>
        <v>0</v>
      </c>
      <c r="N359" s="193">
        <f t="shared" si="145"/>
        <v>44266</v>
      </c>
      <c r="O359" s="11">
        <f t="shared" ca="1" si="133"/>
        <v>0.3709559368238271</v>
      </c>
      <c r="P359" s="11" t="str">
        <f t="shared" si="134"/>
        <v/>
      </c>
      <c r="Q359" s="11">
        <f t="shared" ca="1" si="146"/>
        <v>0.6</v>
      </c>
      <c r="R359" s="32">
        <f t="shared" ca="1" si="147"/>
        <v>0.45977735233951</v>
      </c>
      <c r="S359" s="32">
        <v>4.9682819481900353E-4</v>
      </c>
      <c r="T359" s="32">
        <f t="shared" ca="1" si="135"/>
        <v>1.9232237156774731E-2</v>
      </c>
      <c r="U359" s="32">
        <f t="shared" si="136"/>
        <v>0.14084507042253522</v>
      </c>
      <c r="V359" s="32">
        <f t="shared" ca="1" si="148"/>
        <v>0.6</v>
      </c>
      <c r="W359" s="8">
        <f t="shared" ca="1" si="137"/>
        <v>13752520.324391123</v>
      </c>
      <c r="X359" s="8">
        <f t="shared" ca="1" si="151"/>
        <v>2651680267.8272834</v>
      </c>
      <c r="Y359" s="22">
        <f t="shared" ca="1" si="138"/>
        <v>0.6290440631761729</v>
      </c>
      <c r="Z359" s="8">
        <f t="shared" ca="1" si="149"/>
        <v>144241778.67581049</v>
      </c>
      <c r="AA359" s="12">
        <f t="shared" ca="1" si="150"/>
        <v>1.1347541797997878</v>
      </c>
      <c r="AB359" s="158">
        <f t="shared" si="152"/>
        <v>855000</v>
      </c>
      <c r="AC359" s="160">
        <f t="shared" si="153"/>
        <v>1.9350000000000433E-2</v>
      </c>
      <c r="AD359" s="162">
        <f t="shared" ca="1" si="154"/>
        <v>1.2333857021620855</v>
      </c>
      <c r="AE359" s="162">
        <f t="shared" ca="1" si="155"/>
        <v>0.80461319482409943</v>
      </c>
      <c r="AF359" s="85">
        <v>5.9973619285132607E-4</v>
      </c>
      <c r="AG359" s="85">
        <v>9.9398533121287762E-3</v>
      </c>
      <c r="AH359" s="85">
        <v>6.2512767424954569E-4</v>
      </c>
    </row>
    <row r="360" spans="1:34">
      <c r="A360" s="7">
        <f t="shared" si="139"/>
        <v>44267</v>
      </c>
      <c r="B360" s="8">
        <f t="shared" ca="1" si="140"/>
        <v>393643119.70570379</v>
      </c>
      <c r="C360" s="144">
        <f t="shared" si="131"/>
        <v>0</v>
      </c>
      <c r="D360" s="136"/>
      <c r="E360" s="136"/>
      <c r="F360" s="78">
        <f ca="1">IF(AD359&gt;1,S$2,T$2)</f>
        <v>0.22</v>
      </c>
      <c r="G360" s="29">
        <f t="shared" ca="1" si="132"/>
        <v>20167025.645523254</v>
      </c>
      <c r="H360" s="8">
        <f t="shared" ca="1" si="141"/>
        <v>143185882.08321509</v>
      </c>
      <c r="I360" s="8">
        <f t="shared" ca="1" si="142"/>
        <v>2794866149.9104991</v>
      </c>
      <c r="J360" s="8">
        <f t="shared" ca="1" si="143"/>
        <v>1788256.8636332029</v>
      </c>
      <c r="K360" s="12">
        <f t="shared" ca="1" si="144"/>
        <v>0.79969035776470676</v>
      </c>
      <c r="L360" s="48"/>
      <c r="M360" s="39">
        <f ca="1">IF(AND(I$2&gt;0,R353&lt;F353-0.1),0,IF(AND(N360&gt;=L$10,I$2&gt;0),0,IF(OR(AND(N360&gt;=C$1,N360&lt;D$1),N360&gt;=E$1),0,1)))</f>
        <v>1</v>
      </c>
      <c r="N360" s="193">
        <f t="shared" si="145"/>
        <v>44267</v>
      </c>
      <c r="O360" s="11">
        <f t="shared" ca="1" si="133"/>
        <v>0.37264881998806654</v>
      </c>
      <c r="P360" s="11" t="str">
        <f t="shared" si="134"/>
        <v/>
      </c>
      <c r="Q360" s="11">
        <f t="shared" ca="1" si="146"/>
        <v>0.1</v>
      </c>
      <c r="R360" s="32">
        <f t="shared" ca="1" si="147"/>
        <v>0.45517165358822198</v>
      </c>
      <c r="S360" s="32">
        <v>4.9681778143786666E-4</v>
      </c>
      <c r="T360" s="32">
        <f t="shared" ca="1" si="135"/>
        <v>1.9091450944428677E-2</v>
      </c>
      <c r="U360" s="32">
        <f t="shared" si="136"/>
        <v>0.14084507042253522</v>
      </c>
      <c r="V360" s="32">
        <f t="shared" ca="1" si="148"/>
        <v>0</v>
      </c>
      <c r="W360" s="8">
        <f t="shared" ca="1" si="137"/>
        <v>8897590.765218528</v>
      </c>
      <c r="X360" s="8">
        <f t="shared" ca="1" si="151"/>
        <v>2660577858.5925021</v>
      </c>
      <c r="Y360" s="22">
        <f t="shared" ca="1" si="138"/>
        <v>0.62735118001193346</v>
      </c>
      <c r="Z360" s="8">
        <f t="shared" ca="1" si="149"/>
        <v>143185882.08321509</v>
      </c>
      <c r="AA360" s="12">
        <f t="shared" ca="1" si="150"/>
        <v>1.1347541797997878</v>
      </c>
      <c r="AB360" s="158">
        <f t="shared" si="152"/>
        <v>856000</v>
      </c>
      <c r="AC360" s="160">
        <f t="shared" si="153"/>
        <v>1.9320000000000434E-2</v>
      </c>
      <c r="AD360" s="162">
        <f t="shared" ca="1" si="154"/>
        <v>1.0160076176603967</v>
      </c>
      <c r="AE360" s="162">
        <f t="shared" ca="1" si="155"/>
        <v>0.79969035776470676</v>
      </c>
      <c r="AF360" s="85">
        <v>5.9970494257025064E-4</v>
      </c>
      <c r="AG360" s="85">
        <v>9.9343223355443724E-3</v>
      </c>
      <c r="AH360" s="85">
        <v>6.2510096389309508E-4</v>
      </c>
    </row>
    <row r="361" spans="1:34">
      <c r="A361" s="7">
        <f t="shared" si="139"/>
        <v>44268</v>
      </c>
      <c r="B361" s="8">
        <f t="shared" ca="1" si="140"/>
        <v>394795075.1309551</v>
      </c>
      <c r="C361" s="144">
        <f t="shared" si="131"/>
        <v>0</v>
      </c>
      <c r="D361" s="136"/>
      <c r="E361" s="136"/>
      <c r="F361" s="78">
        <f ca="1">IF(AD360&gt;1,0,IF(AE360&gt;=1,U$2,T$2))</f>
        <v>0</v>
      </c>
      <c r="G361" s="29">
        <f t="shared" ca="1" si="132"/>
        <v>20065799.272856474</v>
      </c>
      <c r="H361" s="8">
        <f t="shared" ca="1" si="141"/>
        <v>142467174.83728096</v>
      </c>
      <c r="I361" s="8">
        <f t="shared" ca="1" si="142"/>
        <v>2803045033.4297833</v>
      </c>
      <c r="J361" s="8">
        <f t="shared" ca="1" si="143"/>
        <v>1151955.4252513219</v>
      </c>
      <c r="K361" s="12">
        <f t="shared" ca="1" si="144"/>
        <v>0.79753823135176682</v>
      </c>
      <c r="L361" s="48"/>
      <c r="M361" s="47">
        <f ca="1">IF(AND(I$2&gt;0,R354&lt;F354-0.12),0,IF(AND(N361&gt;=L$4,I$2&gt;0),0,IF(OR(AND(N361&gt;=C$1,N361&lt;D$1),N361&gt;=E$1),0,1)))</f>
        <v>1</v>
      </c>
      <c r="N361" s="193">
        <f t="shared" si="145"/>
        <v>44268</v>
      </c>
      <c r="O361" s="11">
        <f t="shared" ca="1" si="133"/>
        <v>0.37373933779063778</v>
      </c>
      <c r="P361" s="11" t="str">
        <f t="shared" si="134"/>
        <v/>
      </c>
      <c r="Q361" s="11">
        <f t="shared" ca="1" si="146"/>
        <v>0.1</v>
      </c>
      <c r="R361" s="32">
        <f t="shared" ca="1" si="147"/>
        <v>0.45165608865042023</v>
      </c>
      <c r="S361" s="32">
        <v>4.968073696364066E-4</v>
      </c>
      <c r="T361" s="32">
        <f t="shared" ca="1" si="135"/>
        <v>1.8995623311637462E-2</v>
      </c>
      <c r="U361" s="32">
        <f t="shared" si="136"/>
        <v>0.14084507042253522</v>
      </c>
      <c r="V361" s="32">
        <f t="shared" ca="1" si="148"/>
        <v>0</v>
      </c>
      <c r="W361" s="8">
        <f t="shared" ca="1" si="137"/>
        <v>8849448.8598229401</v>
      </c>
      <c r="X361" s="8">
        <f t="shared" ca="1" si="151"/>
        <v>2669427307.4523249</v>
      </c>
      <c r="Y361" s="22">
        <f t="shared" ca="1" si="138"/>
        <v>0.62626066220936227</v>
      </c>
      <c r="Z361" s="8">
        <f t="shared" ca="1" si="149"/>
        <v>142467174.83728096</v>
      </c>
      <c r="AA361" s="12">
        <f t="shared" ca="1" si="150"/>
        <v>1.1347541797997878</v>
      </c>
      <c r="AB361" s="158">
        <f t="shared" si="152"/>
        <v>857000</v>
      </c>
      <c r="AC361" s="160">
        <f t="shared" si="153"/>
        <v>1.9290000000000435E-2</v>
      </c>
      <c r="AD361" s="162">
        <f t="shared" ca="1" si="154"/>
        <v>0.79861429455823685</v>
      </c>
      <c r="AE361" s="162">
        <f t="shared" ca="1" si="155"/>
        <v>0.79753823135176682</v>
      </c>
      <c r="AF361" s="85">
        <v>5.996736756606752E-4</v>
      </c>
      <c r="AG361" s="85">
        <v>9.9288074191367631E-3</v>
      </c>
      <c r="AH361" s="85">
        <v>6.2507425945332611E-4</v>
      </c>
    </row>
    <row r="362" spans="1:34">
      <c r="A362" s="7">
        <f t="shared" si="139"/>
        <v>44269</v>
      </c>
      <c r="B362" s="8">
        <f t="shared" ca="1" si="140"/>
        <v>395938163.84972179</v>
      </c>
      <c r="C362" s="144">
        <f t="shared" si="131"/>
        <v>0</v>
      </c>
      <c r="D362" s="136"/>
      <c r="E362" s="136"/>
      <c r="F362" s="78">
        <f ca="1">IF(AD361&gt;1,0,IF(AE361&gt;=1,U$2,T$2))</f>
        <v>0.65</v>
      </c>
      <c r="G362" s="29">
        <f t="shared" ca="1" si="132"/>
        <v>19962486.743760768</v>
      </c>
      <c r="H362" s="8">
        <f t="shared" ca="1" si="141"/>
        <v>141733655.88070145</v>
      </c>
      <c r="I362" s="8">
        <f t="shared" ca="1" si="142"/>
        <v>2811160963.3330269</v>
      </c>
      <c r="J362" s="8">
        <f t="shared" ca="1" si="143"/>
        <v>1143088.71876668</v>
      </c>
      <c r="K362" s="12">
        <f t="shared" ca="1" si="144"/>
        <v>1.2236517549485462</v>
      </c>
      <c r="L362" s="48"/>
      <c r="M362" s="46">
        <f ca="1">IF(AND(I$2&gt;0,R355&lt;F355-0.12),0,IF(AND(N362&gt;=L$5,I$2&gt;0),0,IF(OR(AND(N362&gt;=C$1,N362&lt;D$1),N362&gt;=E$1),0,1)))</f>
        <v>0</v>
      </c>
      <c r="N362" s="193">
        <f t="shared" si="145"/>
        <v>44269</v>
      </c>
      <c r="O362" s="11">
        <f t="shared" ca="1" si="133"/>
        <v>0.3748214617777369</v>
      </c>
      <c r="P362" s="11" t="str">
        <f t="shared" si="134"/>
        <v/>
      </c>
      <c r="Q362" s="11">
        <f t="shared" ca="1" si="146"/>
        <v>0.6</v>
      </c>
      <c r="R362" s="32">
        <f t="shared" ca="1" si="147"/>
        <v>0.44810896816415052</v>
      </c>
      <c r="S362" s="32">
        <v>4.9679695941427836E-4</v>
      </c>
      <c r="T362" s="32">
        <f t="shared" ca="1" si="135"/>
        <v>1.8897820784093525E-2</v>
      </c>
      <c r="U362" s="32">
        <f t="shared" si="136"/>
        <v>0.14084507042253522</v>
      </c>
      <c r="V362" s="32">
        <f t="shared" ca="1" si="148"/>
        <v>0.6</v>
      </c>
      <c r="W362" s="8">
        <f t="shared" ca="1" si="137"/>
        <v>13541444.630238874</v>
      </c>
      <c r="X362" s="8">
        <f t="shared" ca="1" si="151"/>
        <v>2682968752.0825639</v>
      </c>
      <c r="Y362" s="22">
        <f t="shared" ca="1" si="138"/>
        <v>0.6251785382222631</v>
      </c>
      <c r="Z362" s="8">
        <f t="shared" ca="1" si="149"/>
        <v>141733655.88070145</v>
      </c>
      <c r="AA362" s="12">
        <f t="shared" ca="1" si="150"/>
        <v>1.1347541797997878</v>
      </c>
      <c r="AB362" s="158">
        <f t="shared" si="152"/>
        <v>858000</v>
      </c>
      <c r="AC362" s="160">
        <f t="shared" si="153"/>
        <v>1.9260000000000436E-2</v>
      </c>
      <c r="AD362" s="162">
        <f t="shared" ca="1" si="154"/>
        <v>1.0105949931501566</v>
      </c>
      <c r="AE362" s="162">
        <f t="shared" ca="1" si="155"/>
        <v>0.79753823135176682</v>
      </c>
      <c r="AF362" s="85">
        <v>5.9964239513911842E-4</v>
      </c>
      <c r="AG362" s="85">
        <v>9.9233084897692708E-3</v>
      </c>
      <c r="AH362" s="85">
        <v>6.2504756092820731E-4</v>
      </c>
    </row>
    <row r="363" spans="1:34">
      <c r="A363" s="7">
        <f t="shared" si="139"/>
        <v>44270</v>
      </c>
      <c r="B363" s="8">
        <f t="shared" ca="1" si="140"/>
        <v>397682958.98808891</v>
      </c>
      <c r="C363" s="144">
        <f t="shared" si="131"/>
        <v>0</v>
      </c>
      <c r="D363" s="136"/>
      <c r="E363" s="136"/>
      <c r="F363" s="78">
        <f ca="1">IF(AD362&gt;1,S$2,T$2)</f>
        <v>0.22</v>
      </c>
      <c r="G363" s="29">
        <f t="shared" ca="1" si="132"/>
        <v>19800036.159559056</v>
      </c>
      <c r="H363" s="8">
        <f t="shared" ca="1" si="141"/>
        <v>140580256.7328693</v>
      </c>
      <c r="I363" s="8">
        <f t="shared" ca="1" si="142"/>
        <v>2823549008.8154335</v>
      </c>
      <c r="J363" s="8">
        <f t="shared" ca="1" si="143"/>
        <v>1744795.1383671397</v>
      </c>
      <c r="K363" s="12">
        <f t="shared" ca="1" si="144"/>
        <v>0.79477619798751675</v>
      </c>
      <c r="L363" s="48"/>
      <c r="M363" s="38">
        <f ca="1">IF(AND(I$2&gt;0,R356&lt;F356),0,IF(AND(N363&gt;=L$6,I$2&gt;0),0,IF(OR(AND(N363&gt;=C$1,N363&lt;D$1),N363&gt;=E$1),0,1)))</f>
        <v>1</v>
      </c>
      <c r="N363" s="193">
        <f t="shared" si="145"/>
        <v>44270</v>
      </c>
      <c r="O363" s="11">
        <f t="shared" ca="1" si="133"/>
        <v>0.37647320117539113</v>
      </c>
      <c r="P363" s="11" t="str">
        <f t="shared" si="134"/>
        <v/>
      </c>
      <c r="Q363" s="11">
        <f t="shared" ca="1" si="146"/>
        <v>0.1</v>
      </c>
      <c r="R363" s="32">
        <f t="shared" ca="1" si="147"/>
        <v>0.44325342881062785</v>
      </c>
      <c r="S363" s="32">
        <v>4.9678655077113761E-4</v>
      </c>
      <c r="T363" s="32">
        <f t="shared" ca="1" si="135"/>
        <v>1.8744034231049238E-2</v>
      </c>
      <c r="U363" s="32">
        <f t="shared" si="136"/>
        <v>0.14084507042253522</v>
      </c>
      <c r="V363" s="32">
        <f t="shared" ca="1" si="148"/>
        <v>0</v>
      </c>
      <c r="W363" s="8">
        <f t="shared" ca="1" si="137"/>
        <v>9048716.3283021841</v>
      </c>
      <c r="X363" s="8">
        <f t="shared" ca="1" si="151"/>
        <v>2692017468.4108663</v>
      </c>
      <c r="Y363" s="22">
        <f t="shared" ca="1" si="138"/>
        <v>0.62352679882460893</v>
      </c>
      <c r="Z363" s="8">
        <f t="shared" ca="1" si="149"/>
        <v>140580256.7328693</v>
      </c>
      <c r="AA363" s="12">
        <f t="shared" ca="1" si="150"/>
        <v>1.1347541797997878</v>
      </c>
      <c r="AB363" s="158">
        <f t="shared" si="152"/>
        <v>859000</v>
      </c>
      <c r="AC363" s="160">
        <f t="shared" si="153"/>
        <v>1.9230000000000438E-2</v>
      </c>
      <c r="AD363" s="162">
        <f t="shared" ca="1" si="154"/>
        <v>1.0092139764680315</v>
      </c>
      <c r="AE363" s="162">
        <f t="shared" ca="1" si="155"/>
        <v>0.79477619798751675</v>
      </c>
      <c r="AF363" s="85">
        <v>5.9961110358561513E-4</v>
      </c>
      <c r="AG363" s="85">
        <v>9.917825474772447E-3</v>
      </c>
      <c r="AH363" s="85">
        <v>6.250208683157084E-4</v>
      </c>
    </row>
    <row r="364" spans="1:34">
      <c r="A364" s="7">
        <f t="shared" si="139"/>
        <v>44271</v>
      </c>
      <c r="B364" s="8">
        <f t="shared" ca="1" si="140"/>
        <v>398807001.66372532</v>
      </c>
      <c r="C364" s="144">
        <f t="shared" si="131"/>
        <v>0</v>
      </c>
      <c r="D364" s="136"/>
      <c r="E364" s="136"/>
      <c r="F364" s="78">
        <f ca="1">IF(AD363&gt;1,0,IF(AE363&gt;=1,U$2,T$2))</f>
        <v>0</v>
      </c>
      <c r="G364" s="29">
        <f t="shared" ca="1" si="132"/>
        <v>19649611.746702198</v>
      </c>
      <c r="H364" s="8">
        <f t="shared" ca="1" si="141"/>
        <v>139512243.40158561</v>
      </c>
      <c r="I364" s="8">
        <f t="shared" ca="1" si="142"/>
        <v>2831529711.8124518</v>
      </c>
      <c r="J364" s="8">
        <f t="shared" ca="1" si="143"/>
        <v>1124042.6756364072</v>
      </c>
      <c r="K364" s="12">
        <f t="shared" ca="1" si="144"/>
        <v>0.79267637677121794</v>
      </c>
      <c r="L364" s="48"/>
      <c r="M364" s="38">
        <f ca="1">IF(AND(I$2&gt;0,R357&lt;F357-0.02),0,IF(AND(N364&gt;=L$7,I$2&gt;0),0,IF(OR(AND(N364&gt;=C$1,N364&lt;D$1),N364&gt;=E$1),0,1)))</f>
        <v>1</v>
      </c>
      <c r="N364" s="193">
        <f t="shared" si="145"/>
        <v>44271</v>
      </c>
      <c r="O364" s="11">
        <f t="shared" ca="1" si="133"/>
        <v>0.37753729490832694</v>
      </c>
      <c r="P364" s="11" t="str">
        <f t="shared" si="134"/>
        <v/>
      </c>
      <c r="Q364" s="11">
        <f t="shared" ca="1" si="146"/>
        <v>0.1</v>
      </c>
      <c r="R364" s="32">
        <f t="shared" ca="1" si="147"/>
        <v>0.43868900643801256</v>
      </c>
      <c r="S364" s="32">
        <v>4.9677614370663935E-4</v>
      </c>
      <c r="T364" s="32">
        <f t="shared" ca="1" si="135"/>
        <v>1.8601632453544747E-2</v>
      </c>
      <c r="U364" s="32">
        <f t="shared" si="136"/>
        <v>0.14084507042253522</v>
      </c>
      <c r="V364" s="32">
        <f t="shared" ca="1" si="148"/>
        <v>0</v>
      </c>
      <c r="W364" s="8">
        <f t="shared" ca="1" si="137"/>
        <v>8730679.3234938346</v>
      </c>
      <c r="X364" s="8">
        <f t="shared" ca="1" si="151"/>
        <v>2700748147.7343602</v>
      </c>
      <c r="Y364" s="22">
        <f t="shared" ca="1" si="138"/>
        <v>0.62246270509167312</v>
      </c>
      <c r="Z364" s="8">
        <f t="shared" ca="1" si="149"/>
        <v>139512243.40158561</v>
      </c>
      <c r="AA364" s="12">
        <f t="shared" ca="1" si="150"/>
        <v>1.1347541797997878</v>
      </c>
      <c r="AB364" s="158">
        <f t="shared" si="152"/>
        <v>860000</v>
      </c>
      <c r="AC364" s="160">
        <f t="shared" si="153"/>
        <v>1.9200000000000439E-2</v>
      </c>
      <c r="AD364" s="162">
        <f t="shared" ca="1" si="154"/>
        <v>0.79372628737936735</v>
      </c>
      <c r="AE364" s="162">
        <f t="shared" ca="1" si="155"/>
        <v>0.79267637677121794</v>
      </c>
      <c r="AF364" s="85">
        <v>5.9957980324365121E-4</v>
      </c>
      <c r="AG364" s="85">
        <v>9.9123583019402051E-3</v>
      </c>
      <c r="AH364" s="85">
        <v>6.2499418161380009E-4</v>
      </c>
    </row>
    <row r="365" spans="1:34">
      <c r="A365" s="7">
        <f t="shared" si="139"/>
        <v>44272</v>
      </c>
      <c r="B365" s="8">
        <f t="shared" ca="1" si="140"/>
        <v>399919557.59546369</v>
      </c>
      <c r="C365" s="144">
        <f t="shared" si="131"/>
        <v>0</v>
      </c>
      <c r="D365" s="136"/>
      <c r="E365" s="136"/>
      <c r="F365" s="78">
        <f ca="1">IF(AD364&gt;1,S$2,T$2)</f>
        <v>0.65</v>
      </c>
      <c r="G365" s="29">
        <f t="shared" ca="1" si="132"/>
        <v>19532494.534286499</v>
      </c>
      <c r="H365" s="8">
        <f t="shared" ca="1" si="141"/>
        <v>138680711.19343415</v>
      </c>
      <c r="I365" s="8">
        <f t="shared" ca="1" si="142"/>
        <v>2839428858.927794</v>
      </c>
      <c r="J365" s="8">
        <f t="shared" ca="1" si="143"/>
        <v>1112555.9317383617</v>
      </c>
      <c r="K365" s="12">
        <f t="shared" ca="1" si="144"/>
        <v>1.2162309201864132</v>
      </c>
      <c r="L365" s="48"/>
      <c r="M365" s="38">
        <f ca="1">IF(AND(I$2&gt;0,R358&lt;F358-0.04),0,IF(AND(N365&gt;=L$8,I$2&gt;0),0,IF(OR(AND(N365&gt;=C$1,N365&lt;D$1),N365&gt;=E$1),0,1)))</f>
        <v>0</v>
      </c>
      <c r="N365" s="193">
        <f t="shared" si="145"/>
        <v>44272</v>
      </c>
      <c r="O365" s="11">
        <f t="shared" ca="1" si="133"/>
        <v>0.37859051452370585</v>
      </c>
      <c r="P365" s="11" t="str">
        <f t="shared" si="134"/>
        <v/>
      </c>
      <c r="Q365" s="11">
        <f t="shared" ca="1" si="146"/>
        <v>0.6</v>
      </c>
      <c r="R365" s="32">
        <f t="shared" ca="1" si="147"/>
        <v>0.43488724764492542</v>
      </c>
      <c r="S365" s="32">
        <v>4.9676573822043924E-4</v>
      </c>
      <c r="T365" s="32">
        <f t="shared" ca="1" si="135"/>
        <v>1.8490761492457885E-2</v>
      </c>
      <c r="U365" s="32">
        <f t="shared" si="136"/>
        <v>0.14084507042253522</v>
      </c>
      <c r="V365" s="32">
        <f t="shared" ca="1" si="148"/>
        <v>0.6</v>
      </c>
      <c r="W365" s="8">
        <f t="shared" ca="1" si="137"/>
        <v>8692759.1602309644</v>
      </c>
      <c r="X365" s="8">
        <f t="shared" ca="1" si="151"/>
        <v>2709440906.8945913</v>
      </c>
      <c r="Y365" s="22">
        <f t="shared" ca="1" si="138"/>
        <v>0.62140948547629415</v>
      </c>
      <c r="Z365" s="8">
        <f t="shared" ca="1" si="149"/>
        <v>138680711.19343415</v>
      </c>
      <c r="AA365" s="12">
        <f t="shared" ca="1" si="150"/>
        <v>1.1347541797997878</v>
      </c>
      <c r="AB365" s="158">
        <f t="shared" si="152"/>
        <v>861000</v>
      </c>
      <c r="AC365" s="160">
        <f t="shared" si="153"/>
        <v>1.917000000000044E-2</v>
      </c>
      <c r="AD365" s="162">
        <f t="shared" ca="1" si="154"/>
        <v>1.0044536484788156</v>
      </c>
      <c r="AE365" s="162">
        <f t="shared" ca="1" si="155"/>
        <v>0.79267637677121794</v>
      </c>
      <c r="AF365" s="85">
        <v>5.9954849613433879E-4</v>
      </c>
      <c r="AG365" s="85">
        <v>9.9069068995260058E-3</v>
      </c>
      <c r="AH365" s="85">
        <v>6.2496750082045383E-4</v>
      </c>
    </row>
    <row r="366" spans="1:34">
      <c r="A366" s="7">
        <f t="shared" si="139"/>
        <v>44273</v>
      </c>
      <c r="B366" s="8">
        <f t="shared" ca="1" si="140"/>
        <v>401616416.4383902</v>
      </c>
      <c r="C366" s="144">
        <f t="shared" si="131"/>
        <v>0</v>
      </c>
      <c r="D366" s="136"/>
      <c r="E366" s="136"/>
      <c r="F366" s="78">
        <f ca="1">IF(AD365&gt;1,0,IF(AE365&gt;=1,U$2,T$2))</f>
        <v>0</v>
      </c>
      <c r="G366" s="29">
        <f t="shared" ca="1" si="132"/>
        <v>20005021.101124156</v>
      </c>
      <c r="H366" s="8">
        <f t="shared" ca="1" si="141"/>
        <v>142035649.81798151</v>
      </c>
      <c r="I366" s="8">
        <f t="shared" ca="1" si="142"/>
        <v>2851476556.7125721</v>
      </c>
      <c r="J366" s="8">
        <f t="shared" ca="1" si="143"/>
        <v>1696858.8429265257</v>
      </c>
      <c r="K366" s="12">
        <f t="shared" ca="1" si="144"/>
        <v>0.78998468127938781</v>
      </c>
      <c r="L366" s="48"/>
      <c r="M366" s="38">
        <f ca="1">IF(AND(I$2&gt;0,R359&lt;F359-0.06),0,IF(AND(N366&gt;=L$9,I$2&gt;0),0,IF(OR(AND(N366&gt;=C$1,N366&lt;D$1),N366&gt;=E$1),0,1)))</f>
        <v>1</v>
      </c>
      <c r="N366" s="193">
        <f t="shared" si="145"/>
        <v>44273</v>
      </c>
      <c r="O366" s="11">
        <f t="shared" ca="1" si="133"/>
        <v>0.38019687422834297</v>
      </c>
      <c r="P366" s="11" t="str">
        <f t="shared" si="134"/>
        <v/>
      </c>
      <c r="Q366" s="11">
        <f t="shared" ca="1" si="146"/>
        <v>0.1</v>
      </c>
      <c r="R366" s="32">
        <f t="shared" ca="1" si="147"/>
        <v>0.44419501609689693</v>
      </c>
      <c r="S366" s="32">
        <v>4.9675533431219304E-4</v>
      </c>
      <c r="T366" s="32">
        <f t="shared" ca="1" si="135"/>
        <v>1.8938086642397534E-2</v>
      </c>
      <c r="U366" s="32">
        <f t="shared" si="136"/>
        <v>0.14084507042253522</v>
      </c>
      <c r="V366" s="32">
        <f t="shared" ca="1" si="148"/>
        <v>0</v>
      </c>
      <c r="W366" s="8">
        <f t="shared" ca="1" si="137"/>
        <v>13303914.570730492</v>
      </c>
      <c r="X366" s="8">
        <f t="shared" ca="1" si="151"/>
        <v>2722744821.465322</v>
      </c>
      <c r="Y366" s="22">
        <f t="shared" ca="1" si="138"/>
        <v>0.61980312577165697</v>
      </c>
      <c r="Z366" s="8">
        <f t="shared" ca="1" si="149"/>
        <v>142035649.81798151</v>
      </c>
      <c r="AA366" s="12">
        <f t="shared" ca="1" si="150"/>
        <v>1.1347541797997878</v>
      </c>
      <c r="AB366" s="158">
        <f t="shared" si="152"/>
        <v>862000</v>
      </c>
      <c r="AC366" s="160">
        <f t="shared" si="153"/>
        <v>1.9140000000000441E-2</v>
      </c>
      <c r="AD366" s="162">
        <f t="shared" ca="1" si="154"/>
        <v>1.0031078007329004</v>
      </c>
      <c r="AE366" s="162">
        <f t="shared" ca="1" si="155"/>
        <v>0.78998468127938781</v>
      </c>
      <c r="AF366" s="85">
        <v>5.9951718406963978E-4</v>
      </c>
      <c r="AG366" s="85">
        <v>9.9014711962390548E-3</v>
      </c>
      <c r="AH366" s="85">
        <v>6.2494082593364227E-4</v>
      </c>
    </row>
    <row r="367" spans="1:34">
      <c r="A367" s="7">
        <f t="shared" si="139"/>
        <v>44274</v>
      </c>
      <c r="B367" s="8">
        <f t="shared" ca="1" si="140"/>
        <v>402745249.31114441</v>
      </c>
      <c r="C367" s="144">
        <f t="shared" si="131"/>
        <v>0</v>
      </c>
      <c r="D367" s="136"/>
      <c r="E367" s="136"/>
      <c r="F367" s="78">
        <f ca="1">IF(AD366&gt;1,S$2,T$2)</f>
        <v>0.22</v>
      </c>
      <c r="G367" s="29">
        <f t="shared" ca="1" si="132"/>
        <v>19260063.18926844</v>
      </c>
      <c r="H367" s="8">
        <f t="shared" ca="1" si="141"/>
        <v>136746448.64380592</v>
      </c>
      <c r="I367" s="8">
        <f t="shared" ca="1" si="142"/>
        <v>2859491270.109127</v>
      </c>
      <c r="J367" s="8">
        <f t="shared" ca="1" si="143"/>
        <v>1128832.8727542141</v>
      </c>
      <c r="K367" s="12">
        <f t="shared" ca="1" si="144"/>
        <v>0.78794255030303939</v>
      </c>
      <c r="L367" s="48"/>
      <c r="M367" s="39">
        <f ca="1">IF(AND(I$2&gt;0,R360&lt;F360-0.1),0,IF(AND(N367&gt;=L$10,I$2&gt;0),0,IF(OR(AND(N367&gt;=C$1,N367&lt;D$1),N367&gt;=E$1),0,1)))</f>
        <v>1</v>
      </c>
      <c r="N367" s="193">
        <f t="shared" si="145"/>
        <v>44274</v>
      </c>
      <c r="O367" s="11">
        <f t="shared" ca="1" si="133"/>
        <v>0.38126550268121695</v>
      </c>
      <c r="P367" s="11" t="str">
        <f t="shared" si="134"/>
        <v/>
      </c>
      <c r="Q367" s="11">
        <f t="shared" ca="1" si="146"/>
        <v>0.1</v>
      </c>
      <c r="R367" s="32">
        <f t="shared" ca="1" si="147"/>
        <v>0.42648876888404219</v>
      </c>
      <c r="S367" s="32">
        <v>4.9674493198155641E-4</v>
      </c>
      <c r="T367" s="32">
        <f t="shared" ca="1" si="135"/>
        <v>1.8232859819174121E-2</v>
      </c>
      <c r="U367" s="32">
        <f t="shared" si="136"/>
        <v>0.14084507042253522</v>
      </c>
      <c r="V367" s="32">
        <f t="shared" ca="1" si="148"/>
        <v>0</v>
      </c>
      <c r="W367" s="8">
        <f t="shared" ca="1" si="137"/>
        <v>8608105.777121203</v>
      </c>
      <c r="X367" s="8">
        <f t="shared" ca="1" si="151"/>
        <v>2731352927.2424431</v>
      </c>
      <c r="Y367" s="22">
        <f t="shared" ca="1" si="138"/>
        <v>0.61873449731878305</v>
      </c>
      <c r="Z367" s="8">
        <f t="shared" ca="1" si="149"/>
        <v>136746448.64380592</v>
      </c>
      <c r="AA367" s="12">
        <f t="shared" ca="1" si="150"/>
        <v>1.1347541797997878</v>
      </c>
      <c r="AB367" s="158">
        <f t="shared" si="152"/>
        <v>863000</v>
      </c>
      <c r="AC367" s="160">
        <f t="shared" si="153"/>
        <v>1.9110000000000443E-2</v>
      </c>
      <c r="AD367" s="162">
        <f t="shared" ca="1" si="154"/>
        <v>0.78896361579121366</v>
      </c>
      <c r="AE367" s="162">
        <f t="shared" ca="1" si="155"/>
        <v>0.78794255030303939</v>
      </c>
      <c r="AF367" s="85">
        <v>5.9948586866578294E-4</v>
      </c>
      <c r="AG367" s="85">
        <v>9.8960511212405691E-3</v>
      </c>
      <c r="AH367" s="85">
        <v>6.2491415695133893E-4</v>
      </c>
    </row>
    <row r="368" spans="1:34">
      <c r="A368" s="7">
        <f t="shared" si="139"/>
        <v>44275</v>
      </c>
      <c r="B368" s="8">
        <f t="shared" ca="1" si="140"/>
        <v>403829236.69031227</v>
      </c>
      <c r="C368" s="144">
        <f t="shared" si="131"/>
        <v>0</v>
      </c>
      <c r="D368" s="136"/>
      <c r="E368" s="136"/>
      <c r="F368" s="78">
        <f ca="1">IF(AD367&gt;1,0,IF(AE367&gt;=1,U$2,T$2))</f>
        <v>0.65</v>
      </c>
      <c r="G368" s="29">
        <f t="shared" ca="1" si="132"/>
        <v>19131641.30405302</v>
      </c>
      <c r="H368" s="8">
        <f t="shared" ca="1" si="141"/>
        <v>135834653.25877643</v>
      </c>
      <c r="I368" s="8">
        <f t="shared" ca="1" si="142"/>
        <v>2867187580.5012188</v>
      </c>
      <c r="J368" s="8">
        <f t="shared" ca="1" si="143"/>
        <v>1083987.3791678476</v>
      </c>
      <c r="K368" s="12">
        <f t="shared" ca="1" si="144"/>
        <v>0.78658402564662433</v>
      </c>
      <c r="L368" s="48"/>
      <c r="M368" s="47">
        <f ca="1">IF(AND(I$2&gt;0,R361&lt;F361-0.12),0,IF(AND(N368&gt;=L$4,I$2&gt;0),0,IF(OR(AND(N368&gt;=C$1,N368&lt;D$1),N368&gt;=E$1),0,1)))</f>
        <v>1</v>
      </c>
      <c r="N368" s="193">
        <f t="shared" si="145"/>
        <v>44275</v>
      </c>
      <c r="O368" s="11">
        <f t="shared" ca="1" si="133"/>
        <v>0.38229167740016251</v>
      </c>
      <c r="P368" s="11" t="str">
        <f t="shared" si="134"/>
        <v/>
      </c>
      <c r="Q368" s="11">
        <f t="shared" ca="1" si="146"/>
        <v>0.1</v>
      </c>
      <c r="R368" s="32">
        <f t="shared" ca="1" si="147"/>
        <v>0.42249041213118066</v>
      </c>
      <c r="S368" s="32">
        <v>4.9673453122818523E-4</v>
      </c>
      <c r="T368" s="32">
        <f t="shared" ca="1" si="135"/>
        <v>1.811128710117019E-2</v>
      </c>
      <c r="U368" s="32">
        <f t="shared" si="136"/>
        <v>0.14084507042253522</v>
      </c>
      <c r="V368" s="32">
        <f t="shared" ca="1" si="148"/>
        <v>0</v>
      </c>
      <c r="W368" s="8">
        <f t="shared" ca="1" si="137"/>
        <v>8563083.6653609015</v>
      </c>
      <c r="X368" s="8">
        <f t="shared" ca="1" si="151"/>
        <v>2739916010.907804</v>
      </c>
      <c r="Y368" s="22">
        <f t="shared" ca="1" si="138"/>
        <v>0.61770832259983743</v>
      </c>
      <c r="Z368" s="8">
        <f t="shared" ca="1" si="149"/>
        <v>135834653.25877643</v>
      </c>
      <c r="AA368" s="12">
        <f t="shared" ca="1" si="150"/>
        <v>1.1347541797997878</v>
      </c>
      <c r="AB368" s="158">
        <f t="shared" si="152"/>
        <v>864000</v>
      </c>
      <c r="AC368" s="160">
        <f t="shared" si="153"/>
        <v>1.9080000000000444E-2</v>
      </c>
      <c r="AD368" s="162">
        <f t="shared" ca="1" si="154"/>
        <v>0.7872632879748318</v>
      </c>
      <c r="AE368" s="162">
        <f t="shared" ca="1" si="155"/>
        <v>0.78658402564662433</v>
      </c>
      <c r="AF368" s="85">
        <v>5.9945455135679174E-4</v>
      </c>
      <c r="AG368" s="85">
        <v>9.8906466041400638E-3</v>
      </c>
      <c r="AH368" s="85">
        <v>6.2488749387151819E-4</v>
      </c>
    </row>
    <row r="369" spans="1:34">
      <c r="A369" s="7">
        <f t="shared" si="139"/>
        <v>44276</v>
      </c>
      <c r="B369" s="8">
        <f t="shared" ca="1" si="140"/>
        <v>404904139.79275292</v>
      </c>
      <c r="C369" s="144">
        <f t="shared" si="131"/>
        <v>0</v>
      </c>
      <c r="D369" s="136"/>
      <c r="E369" s="136"/>
      <c r="F369" s="78">
        <f ca="1">IF(AD368&gt;1,0,IF(AE368&gt;=1,U$2,T$2))</f>
        <v>0.65</v>
      </c>
      <c r="G369" s="29">
        <f t="shared" ca="1" si="132"/>
        <v>19000476.284611866</v>
      </c>
      <c r="H369" s="8">
        <f t="shared" ca="1" si="141"/>
        <v>134903381.62074423</v>
      </c>
      <c r="I369" s="8">
        <f t="shared" ca="1" si="142"/>
        <v>2874819392.5285473</v>
      </c>
      <c r="J369" s="8">
        <f t="shared" ca="1" si="143"/>
        <v>1074903.1024406613</v>
      </c>
      <c r="K369" s="12">
        <f t="shared" ca="1" si="144"/>
        <v>1.2069413242866687</v>
      </c>
      <c r="L369" s="48"/>
      <c r="M369" s="46">
        <f ca="1">IF(AND(I$2&gt;0,R362&lt;F362-0.12),0,IF(AND(N369&gt;=L$5,I$2&gt;0),0,IF(OR(AND(N369&gt;=C$1,N369&lt;D$1),N369&gt;=E$1),0,1)))</f>
        <v>0</v>
      </c>
      <c r="N369" s="193">
        <f t="shared" si="145"/>
        <v>44276</v>
      </c>
      <c r="O369" s="11">
        <f t="shared" ca="1" si="133"/>
        <v>0.38330925233713964</v>
      </c>
      <c r="P369" s="11" t="str">
        <f t="shared" si="134"/>
        <v/>
      </c>
      <c r="Q369" s="11">
        <f t="shared" ca="1" si="146"/>
        <v>0.6</v>
      </c>
      <c r="R369" s="32">
        <f t="shared" ca="1" si="147"/>
        <v>0.41844979563221335</v>
      </c>
      <c r="S369" s="32">
        <v>4.9672413205173536E-4</v>
      </c>
      <c r="T369" s="32">
        <f t="shared" ca="1" si="135"/>
        <v>1.7987117549432562E-2</v>
      </c>
      <c r="U369" s="32">
        <f t="shared" si="136"/>
        <v>0.14084507042253522</v>
      </c>
      <c r="V369" s="32">
        <f t="shared" ca="1" si="148"/>
        <v>0.6</v>
      </c>
      <c r="W369" s="8">
        <f t="shared" ca="1" si="137"/>
        <v>13106373.8694671</v>
      </c>
      <c r="X369" s="8">
        <f t="shared" ca="1" si="151"/>
        <v>2753022384.7772713</v>
      </c>
      <c r="Y369" s="22">
        <f t="shared" ca="1" si="138"/>
        <v>0.61669074766286036</v>
      </c>
      <c r="Z369" s="8">
        <f t="shared" ca="1" si="149"/>
        <v>134903381.62074423</v>
      </c>
      <c r="AA369" s="12">
        <f t="shared" ca="1" si="150"/>
        <v>1.1347541797997878</v>
      </c>
      <c r="AB369" s="158">
        <f t="shared" si="152"/>
        <v>865000</v>
      </c>
      <c r="AC369" s="160">
        <f t="shared" si="153"/>
        <v>1.9050000000000445E-2</v>
      </c>
      <c r="AD369" s="162">
        <f t="shared" ca="1" si="154"/>
        <v>0.9967626749666465</v>
      </c>
      <c r="AE369" s="162">
        <f t="shared" ca="1" si="155"/>
        <v>0.78658402564662433</v>
      </c>
      <c r="AF369" s="85">
        <v>5.9942323340796957E-4</v>
      </c>
      <c r="AG369" s="85">
        <v>9.8852575749916755E-3</v>
      </c>
      <c r="AH369" s="85">
        <v>6.2486083669215586E-4</v>
      </c>
    </row>
    <row r="370" spans="1:34">
      <c r="A370" s="7">
        <f t="shared" si="139"/>
        <v>44277</v>
      </c>
      <c r="B370" s="8">
        <f t="shared" ca="1" si="140"/>
        <v>406542172.65054053</v>
      </c>
      <c r="C370" s="144">
        <f t="shared" si="131"/>
        <v>0</v>
      </c>
      <c r="D370" s="136"/>
      <c r="E370" s="136"/>
      <c r="F370" s="78">
        <f ca="1">IF(AD369&gt;1,S$2,T$2)</f>
        <v>0.65</v>
      </c>
      <c r="G370" s="29">
        <f t="shared" ca="1" si="132"/>
        <v>18792540.991770331</v>
      </c>
      <c r="H370" s="8">
        <f t="shared" ca="1" si="141"/>
        <v>133427041.04156934</v>
      </c>
      <c r="I370" s="8">
        <f t="shared" ca="1" si="142"/>
        <v>2886449425.8188396</v>
      </c>
      <c r="J370" s="8">
        <f t="shared" ca="1" si="143"/>
        <v>1638032.8577876347</v>
      </c>
      <c r="K370" s="12">
        <f t="shared" ca="1" si="144"/>
        <v>0.78398585011457333</v>
      </c>
      <c r="L370" s="48"/>
      <c r="M370" s="38">
        <f ca="1">IF(AND(I$2&gt;0,R363&lt;F363),0,IF(AND(N370&gt;=L$6,I$2&gt;0),0,IF(OR(AND(N370&gt;=C$1,N370&lt;D$1),N370&gt;=E$1),0,1)))</f>
        <v>1</v>
      </c>
      <c r="N370" s="193">
        <f t="shared" si="145"/>
        <v>44277</v>
      </c>
      <c r="O370" s="11">
        <f t="shared" ca="1" si="133"/>
        <v>0.38485992344251196</v>
      </c>
      <c r="P370" s="11" t="str">
        <f t="shared" si="134"/>
        <v/>
      </c>
      <c r="Q370" s="11">
        <f t="shared" ca="1" si="146"/>
        <v>0.1</v>
      </c>
      <c r="R370" s="32">
        <f t="shared" ca="1" si="147"/>
        <v>0.41274148921879916</v>
      </c>
      <c r="S370" s="32">
        <v>4.9671373445186301E-4</v>
      </c>
      <c r="T370" s="32">
        <f t="shared" ca="1" si="135"/>
        <v>1.779027213887591E-2</v>
      </c>
      <c r="U370" s="32">
        <f t="shared" si="136"/>
        <v>0.14084507042253522</v>
      </c>
      <c r="V370" s="32">
        <f t="shared" ca="1" si="148"/>
        <v>0</v>
      </c>
      <c r="W370" s="8">
        <f t="shared" ca="1" si="137"/>
        <v>8482689.9204450715</v>
      </c>
      <c r="X370" s="8">
        <f t="shared" ca="1" si="151"/>
        <v>2761505074.6977162</v>
      </c>
      <c r="Y370" s="22">
        <f t="shared" ca="1" si="138"/>
        <v>0.61514007655748804</v>
      </c>
      <c r="Z370" s="8">
        <f t="shared" ca="1" si="149"/>
        <v>133427041.04156934</v>
      </c>
      <c r="AA370" s="12">
        <f t="shared" ca="1" si="150"/>
        <v>1.1347541797997878</v>
      </c>
      <c r="AB370" s="158">
        <f t="shared" si="152"/>
        <v>866000</v>
      </c>
      <c r="AC370" s="160">
        <f t="shared" si="153"/>
        <v>1.9020000000000446E-2</v>
      </c>
      <c r="AD370" s="162">
        <f t="shared" ca="1" si="154"/>
        <v>0.995463587200621</v>
      </c>
      <c r="AE370" s="162">
        <f t="shared" ca="1" si="155"/>
        <v>0.78398585011457333</v>
      </c>
      <c r="AF370" s="85">
        <v>5.9939191592917594E-4</v>
      </c>
      <c r="AG370" s="85">
        <v>9.8798839642905336E-3</v>
      </c>
      <c r="AH370" s="85">
        <v>6.2483418541122815E-4</v>
      </c>
    </row>
    <row r="371" spans="1:34">
      <c r="A371" s="7">
        <f t="shared" si="139"/>
        <v>44278</v>
      </c>
      <c r="B371" s="8">
        <f t="shared" ca="1" si="140"/>
        <v>407594535.95234382</v>
      </c>
      <c r="C371" s="144">
        <f t="shared" si="131"/>
        <v>0</v>
      </c>
      <c r="D371" s="136"/>
      <c r="E371" s="136"/>
      <c r="F371" s="78">
        <f ca="1">IF(AD370&gt;1,0,IF(AE370&gt;=1,U$2,T$2))</f>
        <v>0.65</v>
      </c>
      <c r="G371" s="29">
        <f t="shared" ca="1" si="132"/>
        <v>18650159.234356001</v>
      </c>
      <c r="H371" s="8">
        <f t="shared" ca="1" si="141"/>
        <v>132416130.56392761</v>
      </c>
      <c r="I371" s="8">
        <f t="shared" ca="1" si="142"/>
        <v>2893921205.2616429</v>
      </c>
      <c r="J371" s="8">
        <f t="shared" ca="1" si="143"/>
        <v>1052363.3018032878</v>
      </c>
      <c r="K371" s="12">
        <f t="shared" ca="1" si="144"/>
        <v>0.78201451487174589</v>
      </c>
      <c r="L371" s="48"/>
      <c r="M371" s="38">
        <f ca="1">IF(AND(I$2&gt;0,R364&lt;F364-0.02),0,IF(AND(N371&gt;=L$7,I$2&gt;0),0,IF(OR(AND(N371&gt;=C$1,N371&lt;D$1),N371&gt;=E$1),0,1)))</f>
        <v>1</v>
      </c>
      <c r="N371" s="193">
        <f t="shared" si="145"/>
        <v>44278</v>
      </c>
      <c r="O371" s="11">
        <f t="shared" ca="1" si="133"/>
        <v>0.38585616070155238</v>
      </c>
      <c r="P371" s="11" t="str">
        <f t="shared" si="134"/>
        <v/>
      </c>
      <c r="Q371" s="11">
        <f t="shared" ca="1" si="146"/>
        <v>0.1</v>
      </c>
      <c r="R371" s="32">
        <f t="shared" ca="1" si="147"/>
        <v>0.40849656731306672</v>
      </c>
      <c r="S371" s="32">
        <v>4.9670333842822417E-4</v>
      </c>
      <c r="T371" s="32">
        <f t="shared" ca="1" si="135"/>
        <v>1.7655484075190346E-2</v>
      </c>
      <c r="U371" s="32">
        <f t="shared" si="136"/>
        <v>0.14084507042253522</v>
      </c>
      <c r="V371" s="32">
        <f t="shared" ca="1" si="148"/>
        <v>0</v>
      </c>
      <c r="W371" s="8">
        <f t="shared" ca="1" si="137"/>
        <v>8143894.5053671598</v>
      </c>
      <c r="X371" s="8">
        <f t="shared" ca="1" si="151"/>
        <v>2769648969.2030835</v>
      </c>
      <c r="Y371" s="22">
        <f t="shared" ca="1" si="138"/>
        <v>0.61414383929844762</v>
      </c>
      <c r="Z371" s="8">
        <f t="shared" ca="1" si="149"/>
        <v>132416130.56392761</v>
      </c>
      <c r="AA371" s="12">
        <f t="shared" ca="1" si="150"/>
        <v>1.1347541797997878</v>
      </c>
      <c r="AB371" s="158">
        <f t="shared" si="152"/>
        <v>867000</v>
      </c>
      <c r="AC371" s="160">
        <f t="shared" si="153"/>
        <v>1.8990000000000447E-2</v>
      </c>
      <c r="AD371" s="162">
        <f t="shared" ca="1" si="154"/>
        <v>0.78300018249315961</v>
      </c>
      <c r="AE371" s="162">
        <f t="shared" ca="1" si="155"/>
        <v>0.78201451487174589</v>
      </c>
      <c r="AF371" s="85">
        <v>5.9936059989036379E-4</v>
      </c>
      <c r="AG371" s="85">
        <v>9.8745257029691624E-3</v>
      </c>
      <c r="AH371" s="85">
        <v>6.2480754002671249E-4</v>
      </c>
    </row>
    <row r="372" spans="1:34">
      <c r="A372" s="7">
        <f t="shared" si="139"/>
        <v>44279</v>
      </c>
      <c r="B372" s="8">
        <f t="shared" ca="1" si="140"/>
        <v>408636299.89705354</v>
      </c>
      <c r="C372" s="144">
        <f t="shared" si="131"/>
        <v>0</v>
      </c>
      <c r="D372" s="136"/>
      <c r="E372" s="136"/>
      <c r="F372" s="78">
        <f ca="1">IF(AD371&gt;1,S$2,T$2)</f>
        <v>0.65</v>
      </c>
      <c r="G372" s="29">
        <f t="shared" ca="1" si="132"/>
        <v>18544895.78394356</v>
      </c>
      <c r="H372" s="8">
        <f t="shared" ca="1" si="141"/>
        <v>131668760.06599927</v>
      </c>
      <c r="I372" s="8">
        <f t="shared" ca="1" si="142"/>
        <v>2901317729.2690816</v>
      </c>
      <c r="J372" s="8">
        <f t="shared" ca="1" si="143"/>
        <v>1041763.9447096942</v>
      </c>
      <c r="K372" s="12">
        <f t="shared" ca="1" si="144"/>
        <v>1.1999766744045526</v>
      </c>
      <c r="L372" s="48"/>
      <c r="M372" s="38">
        <f ca="1">IF(AND(I$2&gt;0,R365&lt;F365-0.04),0,IF(AND(N372&gt;=L$8,I$2&gt;0),0,IF(OR(AND(N372&gt;=C$1,N372&lt;D$1),N372&gt;=E$1),0,1)))</f>
        <v>0</v>
      </c>
      <c r="N372" s="193">
        <f t="shared" si="145"/>
        <v>44279</v>
      </c>
      <c r="O372" s="11">
        <f t="shared" ca="1" si="133"/>
        <v>0.38684236390254423</v>
      </c>
      <c r="P372" s="11" t="str">
        <f t="shared" si="134"/>
        <v/>
      </c>
      <c r="Q372" s="11">
        <f t="shared" ca="1" si="146"/>
        <v>0.6</v>
      </c>
      <c r="R372" s="32">
        <f t="shared" ca="1" si="147"/>
        <v>0.40508205537278597</v>
      </c>
      <c r="S372" s="32">
        <v>4.9669294398047503E-4</v>
      </c>
      <c r="T372" s="32">
        <f t="shared" ca="1" si="135"/>
        <v>1.7555834675466571E-2</v>
      </c>
      <c r="U372" s="32">
        <f t="shared" si="136"/>
        <v>0.14084507042253522</v>
      </c>
      <c r="V372" s="32">
        <f t="shared" ca="1" si="148"/>
        <v>0.6</v>
      </c>
      <c r="W372" s="8">
        <f t="shared" ca="1" si="137"/>
        <v>12416044.97561986</v>
      </c>
      <c r="X372" s="8">
        <f t="shared" ca="1" si="151"/>
        <v>2782065014.1787033</v>
      </c>
      <c r="Y372" s="22">
        <f t="shared" ca="1" si="138"/>
        <v>0.61315763609745577</v>
      </c>
      <c r="Z372" s="8">
        <f t="shared" ca="1" si="149"/>
        <v>131668760.06599927</v>
      </c>
      <c r="AA372" s="12">
        <f t="shared" ca="1" si="150"/>
        <v>1.1347541797997878</v>
      </c>
      <c r="AB372" s="158">
        <f t="shared" si="152"/>
        <v>868000</v>
      </c>
      <c r="AC372" s="160">
        <f t="shared" si="153"/>
        <v>1.8960000000000449E-2</v>
      </c>
      <c r="AD372" s="162">
        <f t="shared" ca="1" si="154"/>
        <v>0.99099559463814924</v>
      </c>
      <c r="AE372" s="162">
        <f t="shared" ca="1" si="155"/>
        <v>0.78201451487174589</v>
      </c>
      <c r="AF372" s="85">
        <v>5.9932928613687809E-4</v>
      </c>
      <c r="AG372" s="85">
        <v>9.8691827223939092E-3</v>
      </c>
      <c r="AH372" s="85">
        <v>6.2478090053658716E-4</v>
      </c>
    </row>
    <row r="373" spans="1:34">
      <c r="A373" s="7">
        <f t="shared" si="139"/>
        <v>44280</v>
      </c>
      <c r="B373" s="8">
        <f t="shared" ca="1" si="140"/>
        <v>410225831.49491036</v>
      </c>
      <c r="C373" s="144">
        <f t="shared" si="131"/>
        <v>0</v>
      </c>
      <c r="D373" s="136"/>
      <c r="E373" s="136"/>
      <c r="F373" s="78">
        <f ca="1">IF(AD372&gt;1,0,IF(AE372&gt;=1,U$2,T$2))</f>
        <v>0.65</v>
      </c>
      <c r="G373" s="29">
        <f t="shared" ca="1" si="132"/>
        <v>18385688.652839847</v>
      </c>
      <c r="H373" s="8">
        <f t="shared" ca="1" si="141"/>
        <v>130538389.4351629</v>
      </c>
      <c r="I373" s="8">
        <f t="shared" ca="1" si="142"/>
        <v>2912603403.6138649</v>
      </c>
      <c r="J373" s="8">
        <f t="shared" ca="1" si="143"/>
        <v>1589531.5978568287</v>
      </c>
      <c r="K373" s="12">
        <f t="shared" ca="1" si="144"/>
        <v>0.77949428041833457</v>
      </c>
      <c r="L373" s="48"/>
      <c r="M373" s="38">
        <f ca="1">IF(AND(I$2&gt;0,R366&lt;F366-0.06),0,IF(AND(N373&gt;=L$9,I$2&gt;0),0,IF(OR(AND(N373&gt;=C$1,N373&lt;D$1),N373&gt;=E$1),0,1)))</f>
        <v>1</v>
      </c>
      <c r="N373" s="193">
        <f t="shared" si="145"/>
        <v>44280</v>
      </c>
      <c r="O373" s="11">
        <f t="shared" ca="1" si="133"/>
        <v>0.38834712048184866</v>
      </c>
      <c r="P373" s="11" t="str">
        <f t="shared" si="134"/>
        <v/>
      </c>
      <c r="Q373" s="11">
        <f t="shared" ca="1" si="146"/>
        <v>0.1</v>
      </c>
      <c r="R373" s="32">
        <f t="shared" ca="1" si="147"/>
        <v>0.40050757905439194</v>
      </c>
      <c r="S373" s="32">
        <v>4.9668255110827211E-4</v>
      </c>
      <c r="T373" s="32">
        <f t="shared" ca="1" si="135"/>
        <v>1.7405118591355052E-2</v>
      </c>
      <c r="U373" s="32">
        <f t="shared" si="136"/>
        <v>0.14084507042253522</v>
      </c>
      <c r="V373" s="32">
        <f t="shared" ca="1" si="148"/>
        <v>0</v>
      </c>
      <c r="W373" s="8">
        <f t="shared" ca="1" si="137"/>
        <v>12696623.731795739</v>
      </c>
      <c r="X373" s="8">
        <f t="shared" ca="1" si="151"/>
        <v>2794761637.9104991</v>
      </c>
      <c r="Y373" s="22">
        <f t="shared" ca="1" si="138"/>
        <v>0.61165287951815128</v>
      </c>
      <c r="Z373" s="8">
        <f t="shared" ca="1" si="149"/>
        <v>130538389.4351629</v>
      </c>
      <c r="AA373" s="12">
        <f t="shared" ca="1" si="150"/>
        <v>1.1347541797997878</v>
      </c>
      <c r="AB373" s="158">
        <f t="shared" si="152"/>
        <v>869000</v>
      </c>
      <c r="AC373" s="160">
        <f t="shared" si="153"/>
        <v>1.893000000000045E-2</v>
      </c>
      <c r="AD373" s="162">
        <f t="shared" ca="1" si="154"/>
        <v>0.98973547741144352</v>
      </c>
      <c r="AE373" s="162">
        <f t="shared" ca="1" si="155"/>
        <v>0.77949428041833457</v>
      </c>
      <c r="AF373" s="85">
        <v>5.9929797540431628E-4</v>
      </c>
      <c r="AG373" s="85">
        <v>9.8638549543614285E-3</v>
      </c>
      <c r="AH373" s="85">
        <v>6.2475426693883176E-4</v>
      </c>
    </row>
    <row r="374" spans="1:34">
      <c r="A374" s="7">
        <f t="shared" si="139"/>
        <v>44281</v>
      </c>
      <c r="B374" s="8">
        <f t="shared" ca="1" si="140"/>
        <v>411249512.8625133</v>
      </c>
      <c r="C374" s="144">
        <f t="shared" si="131"/>
        <v>0</v>
      </c>
      <c r="D374" s="136"/>
      <c r="E374" s="136"/>
      <c r="F374" s="78">
        <f ca="1">IF(AD373&gt;1,S$2,T$2)</f>
        <v>0.65</v>
      </c>
      <c r="G374" s="29">
        <f t="shared" ca="1" si="132"/>
        <v>17621113.156809565</v>
      </c>
      <c r="H374" s="8">
        <f t="shared" ca="1" si="141"/>
        <v>125109903.41334791</v>
      </c>
      <c r="I374" s="8">
        <f t="shared" ca="1" si="142"/>
        <v>2919871541.3238459</v>
      </c>
      <c r="J374" s="8">
        <f t="shared" ca="1" si="143"/>
        <v>1023681.3676029239</v>
      </c>
      <c r="K374" s="12">
        <f t="shared" ca="1" si="144"/>
        <v>0.77758131533735608</v>
      </c>
      <c r="L374" s="48"/>
      <c r="M374" s="39">
        <f ca="1">IF(AND(I$2&gt;0,R367&lt;F367-0.1),0,IF(AND(N374&gt;=L$10,I$2&gt;0),0,IF(OR(AND(N374&gt;=C$1,N374&lt;D$1),N374&gt;=E$1),0,1)))</f>
        <v>1</v>
      </c>
      <c r="N374" s="193">
        <f t="shared" si="145"/>
        <v>44281</v>
      </c>
      <c r="O374" s="11">
        <f t="shared" ca="1" si="133"/>
        <v>0.38931620550984614</v>
      </c>
      <c r="P374" s="11" t="str">
        <f t="shared" si="134"/>
        <v/>
      </c>
      <c r="Q374" s="11">
        <f t="shared" ca="1" si="146"/>
        <v>0.1</v>
      </c>
      <c r="R374" s="32">
        <f t="shared" ca="1" si="147"/>
        <v>0.38280349271690656</v>
      </c>
      <c r="S374" s="32">
        <v>4.9667215981127183E-4</v>
      </c>
      <c r="T374" s="32">
        <f t="shared" ca="1" si="135"/>
        <v>1.6681320455113054E-2</v>
      </c>
      <c r="U374" s="32">
        <f t="shared" si="136"/>
        <v>0.14084507042253522</v>
      </c>
      <c r="V374" s="32">
        <f t="shared" ca="1" si="148"/>
        <v>0</v>
      </c>
      <c r="W374" s="8">
        <f t="shared" ca="1" si="137"/>
        <v>8178883.5192843853</v>
      </c>
      <c r="X374" s="8">
        <f t="shared" ca="1" si="151"/>
        <v>2802940521.4297833</v>
      </c>
      <c r="Y374" s="22">
        <f t="shared" ca="1" si="138"/>
        <v>0.61068379449015386</v>
      </c>
      <c r="Z374" s="8">
        <f t="shared" ca="1" si="149"/>
        <v>125109903.41334791</v>
      </c>
      <c r="AA374" s="12">
        <f t="shared" ca="1" si="150"/>
        <v>1.1347541797997878</v>
      </c>
      <c r="AB374" s="158">
        <f t="shared" si="152"/>
        <v>870000</v>
      </c>
      <c r="AC374" s="160">
        <f t="shared" si="153"/>
        <v>1.8900000000000451E-2</v>
      </c>
      <c r="AD374" s="162">
        <f t="shared" ca="1" si="154"/>
        <v>0.77853779787784538</v>
      </c>
      <c r="AE374" s="162">
        <f t="shared" ca="1" si="155"/>
        <v>0.77758131533735608</v>
      </c>
      <c r="AF374" s="85">
        <v>5.9926666833272758E-4</v>
      </c>
      <c r="AG374" s="85">
        <v>9.8585423310951874E-3</v>
      </c>
      <c r="AH374" s="85">
        <v>6.2472763923142641E-4</v>
      </c>
    </row>
    <row r="375" spans="1:34">
      <c r="A375" s="7">
        <f t="shared" si="139"/>
        <v>44282</v>
      </c>
      <c r="B375" s="8">
        <f t="shared" ca="1" si="140"/>
        <v>412228216.31581187</v>
      </c>
      <c r="C375" s="144">
        <f t="shared" si="131"/>
        <v>0</v>
      </c>
      <c r="D375" s="136"/>
      <c r="E375" s="136"/>
      <c r="F375" s="78">
        <f ca="1">IF(AD374&gt;1,0,IF(AE374&gt;=1,U$2,T$2))</f>
        <v>0.65</v>
      </c>
      <c r="G375" s="29">
        <f t="shared" ca="1" si="132"/>
        <v>17447861.184856843</v>
      </c>
      <c r="H375" s="8">
        <f t="shared" ca="1" si="141"/>
        <v>123879814.41248357</v>
      </c>
      <c r="I375" s="8">
        <f t="shared" ca="1" si="142"/>
        <v>2926820335.8422661</v>
      </c>
      <c r="J375" s="8">
        <f t="shared" ca="1" si="143"/>
        <v>978703.45329859806</v>
      </c>
      <c r="K375" s="12">
        <f t="shared" ca="1" si="144"/>
        <v>1.1932160870687094</v>
      </c>
      <c r="L375" s="48"/>
      <c r="M375" s="47">
        <f ca="1">IF(AND(I$2&gt;0,R368&lt;F368-0.12),0,IF(AND(N375&gt;=L$4,I$2&gt;0),0,IF(OR(AND(N375&gt;=C$1,N375&lt;D$1),N375&gt;=E$1),0,1)))</f>
        <v>0</v>
      </c>
      <c r="N375" s="193">
        <f t="shared" si="145"/>
        <v>44282</v>
      </c>
      <c r="O375" s="11">
        <f t="shared" ca="1" si="133"/>
        <v>0.39024271144563549</v>
      </c>
      <c r="P375" s="11" t="str">
        <f t="shared" si="134"/>
        <v/>
      </c>
      <c r="Q375" s="11">
        <f t="shared" ca="1" si="146"/>
        <v>0.6</v>
      </c>
      <c r="R375" s="32">
        <f t="shared" ca="1" si="147"/>
        <v>0.37800360569260222</v>
      </c>
      <c r="S375" s="32">
        <v>4.9666177008913072E-4</v>
      </c>
      <c r="T375" s="32">
        <f t="shared" ca="1" si="135"/>
        <v>1.6517308588331142E-2</v>
      </c>
      <c r="U375" s="32">
        <f t="shared" si="136"/>
        <v>0.14084507042253522</v>
      </c>
      <c r="V375" s="32">
        <f t="shared" ca="1" si="148"/>
        <v>0.6</v>
      </c>
      <c r="W375" s="8">
        <f t="shared" ca="1" si="137"/>
        <v>8115929.9032434272</v>
      </c>
      <c r="X375" s="8">
        <f t="shared" ca="1" si="151"/>
        <v>2811056451.3330269</v>
      </c>
      <c r="Y375" s="22">
        <f t="shared" ca="1" si="138"/>
        <v>0.60975728855436451</v>
      </c>
      <c r="Z375" s="8">
        <f t="shared" ca="1" si="149"/>
        <v>123879814.41248357</v>
      </c>
      <c r="AA375" s="12">
        <f t="shared" ca="1" si="150"/>
        <v>1.1347541797997878</v>
      </c>
      <c r="AB375" s="158">
        <f t="shared" si="152"/>
        <v>871000</v>
      </c>
      <c r="AC375" s="160">
        <f t="shared" si="153"/>
        <v>1.8870000000000452E-2</v>
      </c>
      <c r="AD375" s="162">
        <f t="shared" ca="1" si="154"/>
        <v>0.98539870120303275</v>
      </c>
      <c r="AE375" s="162">
        <f t="shared" ca="1" si="155"/>
        <v>0.77758131533735608</v>
      </c>
      <c r="AF375" s="85">
        <v>5.9923536547990734E-4</v>
      </c>
      <c r="AG375" s="85">
        <v>9.853244785242004E-3</v>
      </c>
      <c r="AH375" s="85">
        <v>6.2470101741235245E-4</v>
      </c>
    </row>
    <row r="376" spans="1:34">
      <c r="A376" s="7">
        <f t="shared" si="139"/>
        <v>44283</v>
      </c>
      <c r="B376" s="8">
        <f t="shared" ca="1" si="140"/>
        <v>413715292.64800566</v>
      </c>
      <c r="C376" s="144">
        <f t="shared" si="131"/>
        <v>0</v>
      </c>
      <c r="D376" s="136"/>
      <c r="E376" s="136"/>
      <c r="F376" s="78">
        <f ca="1">IF(AD375&gt;1,0,IF(AE375&gt;=1,U$2,T$2))</f>
        <v>0.65</v>
      </c>
      <c r="G376" s="29">
        <f t="shared" ca="1" si="132"/>
        <v>17791848.798283938</v>
      </c>
      <c r="H376" s="8">
        <f t="shared" ca="1" si="141"/>
        <v>126322126.46781597</v>
      </c>
      <c r="I376" s="8">
        <f t="shared" ca="1" si="142"/>
        <v>2937378577.8008418</v>
      </c>
      <c r="J376" s="8">
        <f t="shared" ca="1" si="143"/>
        <v>1487076.3321937784</v>
      </c>
      <c r="K376" s="12">
        <f t="shared" ca="1" si="144"/>
        <v>1.1914057855717268</v>
      </c>
      <c r="L376" s="48"/>
      <c r="M376" s="46">
        <f ca="1">IF(AND(I$2&gt;0,R369&lt;F369-0.12),0,IF(AND(N376&gt;=L$5,I$2&gt;0),0,IF(OR(AND(N376&gt;=C$1,N376&lt;D$1),N376&gt;=E$1),0,1)))</f>
        <v>0</v>
      </c>
      <c r="N376" s="193">
        <f t="shared" si="145"/>
        <v>44283</v>
      </c>
      <c r="O376" s="11">
        <f t="shared" ca="1" si="133"/>
        <v>0.39165047704011224</v>
      </c>
      <c r="P376" s="11" t="str">
        <f t="shared" si="134"/>
        <v/>
      </c>
      <c r="Q376" s="11">
        <f t="shared" ca="1" si="146"/>
        <v>0.6</v>
      </c>
      <c r="R376" s="32">
        <f t="shared" ca="1" si="147"/>
        <v>0.38440187082531818</v>
      </c>
      <c r="S376" s="32">
        <v>4.9665138194150541E-4</v>
      </c>
      <c r="T376" s="32">
        <f t="shared" ca="1" si="135"/>
        <v>1.6842950195708795E-2</v>
      </c>
      <c r="U376" s="32">
        <f t="shared" si="136"/>
        <v>0.14084507042253522</v>
      </c>
      <c r="V376" s="32">
        <f t="shared" ca="1" si="148"/>
        <v>0.6</v>
      </c>
      <c r="W376" s="8">
        <f t="shared" ca="1" si="137"/>
        <v>12388045.482406691</v>
      </c>
      <c r="X376" s="8">
        <f t="shared" ca="1" si="151"/>
        <v>2823444496.8154335</v>
      </c>
      <c r="Y376" s="22">
        <f t="shared" ca="1" si="138"/>
        <v>0.60834952295988776</v>
      </c>
      <c r="Z376" s="8">
        <f t="shared" ca="1" si="149"/>
        <v>126322126.46781597</v>
      </c>
      <c r="AA376" s="12">
        <f t="shared" ca="1" si="150"/>
        <v>1.1347541797997878</v>
      </c>
      <c r="AB376" s="158">
        <f t="shared" si="152"/>
        <v>872000</v>
      </c>
      <c r="AC376" s="160">
        <f t="shared" si="153"/>
        <v>1.8840000000000454E-2</v>
      </c>
      <c r="AD376" s="162">
        <f t="shared" ca="1" si="154"/>
        <v>1.1923109363202182</v>
      </c>
      <c r="AE376" s="162">
        <f t="shared" ca="1" si="155"/>
        <v>0.77758131533735608</v>
      </c>
      <c r="AF376" s="85">
        <v>5.9920406733351885E-4</v>
      </c>
      <c r="AG376" s="85">
        <v>9.8479622498686362E-3</v>
      </c>
      <c r="AH376" s="85">
        <v>6.2467440147959228E-4</v>
      </c>
    </row>
    <row r="377" spans="1:34">
      <c r="A377" s="7">
        <f t="shared" si="139"/>
        <v>44284</v>
      </c>
      <c r="B377" s="8">
        <f t="shared" ca="1" si="140"/>
        <v>415229386.33331227</v>
      </c>
      <c r="C377" s="144">
        <f t="shared" si="131"/>
        <v>0</v>
      </c>
      <c r="D377" s="136"/>
      <c r="E377" s="136"/>
      <c r="F377" s="78">
        <f ca="1">IF(AD376&gt;1,S$2,T$2)</f>
        <v>0.22</v>
      </c>
      <c r="G377" s="29">
        <f t="shared" ca="1" si="132"/>
        <v>17561147.345223434</v>
      </c>
      <c r="H377" s="8">
        <f t="shared" ca="1" si="141"/>
        <v>124684146.15108638</v>
      </c>
      <c r="I377" s="8">
        <f t="shared" ca="1" si="142"/>
        <v>2948128642.9665189</v>
      </c>
      <c r="J377" s="8">
        <f t="shared" ca="1" si="143"/>
        <v>1514093.6853066331</v>
      </c>
      <c r="K377" s="12">
        <f t="shared" ca="1" si="144"/>
        <v>1.1886551500230074</v>
      </c>
      <c r="L377" s="48"/>
      <c r="M377" s="38">
        <f ca="1">IF(AND(I$2&gt;0,R370&lt;F370),0,IF(AND(N377&gt;=L$6,I$2&gt;0),0,IF(OR(AND(N377&gt;=C$1,N377&lt;D$1),N377&gt;=E$1),0,1)))</f>
        <v>0</v>
      </c>
      <c r="N377" s="193">
        <f t="shared" si="145"/>
        <v>44284</v>
      </c>
      <c r="O377" s="11">
        <f t="shared" ca="1" si="133"/>
        <v>0.39308381906220252</v>
      </c>
      <c r="P377" s="11" t="str">
        <f t="shared" si="134"/>
        <v/>
      </c>
      <c r="Q377" s="11">
        <f t="shared" ca="1" si="146"/>
        <v>0.6</v>
      </c>
      <c r="R377" s="32">
        <f t="shared" ca="1" si="147"/>
        <v>0.37837936032492647</v>
      </c>
      <c r="S377" s="32">
        <v>4.9664099536805264E-4</v>
      </c>
      <c r="T377" s="32">
        <f t="shared" ca="1" si="135"/>
        <v>1.6624552820144849E-2</v>
      </c>
      <c r="U377" s="32">
        <f t="shared" si="136"/>
        <v>0.14084507042253522</v>
      </c>
      <c r="V377" s="32">
        <f t="shared" ca="1" si="148"/>
        <v>0.6</v>
      </c>
      <c r="W377" s="8">
        <f t="shared" ca="1" si="137"/>
        <v>7980702.9970184909</v>
      </c>
      <c r="X377" s="8">
        <f t="shared" ca="1" si="151"/>
        <v>2831425199.8124518</v>
      </c>
      <c r="Y377" s="22">
        <f t="shared" ca="1" si="138"/>
        <v>0.60691618093779742</v>
      </c>
      <c r="Z377" s="8">
        <f t="shared" ca="1" si="149"/>
        <v>124684146.15108638</v>
      </c>
      <c r="AA377" s="12">
        <f t="shared" ca="1" si="150"/>
        <v>1.1347541797997878</v>
      </c>
      <c r="AB377" s="158">
        <f t="shared" si="152"/>
        <v>873000</v>
      </c>
      <c r="AC377" s="160">
        <f t="shared" si="153"/>
        <v>1.8810000000000455E-2</v>
      </c>
      <c r="AD377" s="162">
        <f t="shared" ca="1" si="154"/>
        <v>1.1900304677973672</v>
      </c>
      <c r="AE377" s="162">
        <f t="shared" ca="1" si="155"/>
        <v>0.77758131533735608</v>
      </c>
      <c r="AF377" s="85">
        <v>5.9917277432174781E-4</v>
      </c>
      <c r="AG377" s="85">
        <v>9.8426946584583841E-3</v>
      </c>
      <c r="AH377" s="85">
        <v>6.2464779143112884E-4</v>
      </c>
    </row>
    <row r="378" spans="1:34">
      <c r="A378" s="7">
        <f t="shared" si="139"/>
        <v>44285</v>
      </c>
      <c r="B378" s="8">
        <f t="shared" ca="1" si="140"/>
        <v>416720396.92132747</v>
      </c>
      <c r="C378" s="144">
        <f t="shared" si="131"/>
        <v>0</v>
      </c>
      <c r="D378" s="136"/>
      <c r="E378" s="136"/>
      <c r="F378" s="78">
        <f ca="1">IF(AD377&gt;1,0,IF(AE377&gt;=1,U$2,T$2))</f>
        <v>0</v>
      </c>
      <c r="G378" s="29">
        <f t="shared" ca="1" si="132"/>
        <v>17928115.257602222</v>
      </c>
      <c r="H378" s="8">
        <f t="shared" ca="1" si="141"/>
        <v>127289618.32897577</v>
      </c>
      <c r="I378" s="8">
        <f t="shared" ca="1" si="142"/>
        <v>2958714818.1414266</v>
      </c>
      <c r="J378" s="8">
        <f t="shared" ca="1" si="143"/>
        <v>1491010.5880151927</v>
      </c>
      <c r="K378" s="12">
        <f t="shared" ca="1" si="144"/>
        <v>1.1858545406496119</v>
      </c>
      <c r="L378" s="48"/>
      <c r="M378" s="38">
        <f ca="1">IF(AND(I$2&gt;0,R371&lt;F371-0.02),0,IF(AND(N378&gt;=L$7,I$2&gt;0),0,IF(OR(AND(N378&gt;=C$1,N378&lt;D$1),N378&gt;=E$1),0,1)))</f>
        <v>0</v>
      </c>
      <c r="N378" s="193">
        <f t="shared" si="145"/>
        <v>44285</v>
      </c>
      <c r="O378" s="11">
        <f t="shared" ca="1" si="133"/>
        <v>0.39449530908552355</v>
      </c>
      <c r="P378" s="11" t="str">
        <f t="shared" si="134"/>
        <v/>
      </c>
      <c r="Q378" s="11">
        <f t="shared" ca="1" si="146"/>
        <v>0.6</v>
      </c>
      <c r="R378" s="32">
        <f t="shared" ca="1" si="147"/>
        <v>0.38522883814391068</v>
      </c>
      <c r="S378" s="32">
        <v>4.9663061036842938E-4</v>
      </c>
      <c r="T378" s="32">
        <f t="shared" ca="1" si="135"/>
        <v>1.6971949110530102E-2</v>
      </c>
      <c r="U378" s="32">
        <f t="shared" si="136"/>
        <v>0.14084507042253522</v>
      </c>
      <c r="V378" s="32">
        <f t="shared" ca="1" si="148"/>
        <v>0.6</v>
      </c>
      <c r="W378" s="8">
        <f t="shared" ca="1" si="137"/>
        <v>7899147.1153423674</v>
      </c>
      <c r="X378" s="8">
        <f t="shared" ca="1" si="151"/>
        <v>2839324346.927794</v>
      </c>
      <c r="Y378" s="22">
        <f t="shared" ca="1" si="138"/>
        <v>0.60550469091447645</v>
      </c>
      <c r="Z378" s="8">
        <f t="shared" ca="1" si="149"/>
        <v>127289618.32897577</v>
      </c>
      <c r="AA378" s="12">
        <f t="shared" ca="1" si="150"/>
        <v>1.1347541797997878</v>
      </c>
      <c r="AB378" s="158">
        <f t="shared" si="152"/>
        <v>874000</v>
      </c>
      <c r="AC378" s="160">
        <f t="shared" si="153"/>
        <v>1.8780000000000456E-2</v>
      </c>
      <c r="AD378" s="162">
        <f t="shared" ca="1" si="154"/>
        <v>1.1872548453363096</v>
      </c>
      <c r="AE378" s="162">
        <f t="shared" ca="1" si="155"/>
        <v>0.77758131533735608</v>
      </c>
      <c r="AF378" s="85">
        <v>5.991414868221686E-4</v>
      </c>
      <c r="AG378" s="85">
        <v>9.8374419449077412E-3</v>
      </c>
      <c r="AH378" s="85">
        <v>6.2462118726494629E-4</v>
      </c>
    </row>
    <row r="379" spans="1:34">
      <c r="A379" s="7">
        <f t="shared" si="139"/>
        <v>44286</v>
      </c>
      <c r="B379" s="8">
        <f t="shared" ca="1" si="140"/>
        <v>418238978.12729299</v>
      </c>
      <c r="C379" s="144">
        <f t="shared" si="131"/>
        <v>0</v>
      </c>
      <c r="D379" s="136"/>
      <c r="E379" s="136"/>
      <c r="F379" s="78">
        <f ca="1">IF(AD378&gt;1,S$2,T$2)</f>
        <v>0.22</v>
      </c>
      <c r="G379" s="29">
        <f t="shared" ca="1" si="132"/>
        <v>18334140.531829372</v>
      </c>
      <c r="H379" s="8">
        <f t="shared" ca="1" si="141"/>
        <v>130172397.77598853</v>
      </c>
      <c r="I379" s="8">
        <f t="shared" ca="1" si="142"/>
        <v>2969496744.7037816</v>
      </c>
      <c r="J379" s="8">
        <f t="shared" ca="1" si="143"/>
        <v>1518581.2059655131</v>
      </c>
      <c r="K379" s="12">
        <f t="shared" ca="1" si="144"/>
        <v>1.183096627933147</v>
      </c>
      <c r="L379" s="48"/>
      <c r="M379" s="38">
        <f ca="1">IF(AND(I$2&gt;0,R372&lt;F372-0.04),0,IF(AND(N379&gt;=L$8,I$2&gt;0),0,IF(OR(AND(N379&gt;=C$1,N379&lt;D$1),N379&gt;=E$1),0,1)))</f>
        <v>0</v>
      </c>
      <c r="N379" s="193">
        <f t="shared" si="145"/>
        <v>44286</v>
      </c>
      <c r="O379" s="11">
        <f t="shared" ca="1" si="133"/>
        <v>0.39593289929383757</v>
      </c>
      <c r="P379" s="11" t="str">
        <f t="shared" si="134"/>
        <v/>
      </c>
      <c r="Q379" s="11">
        <f t="shared" ca="1" si="146"/>
        <v>0.6</v>
      </c>
      <c r="R379" s="32">
        <f t="shared" ca="1" si="147"/>
        <v>0.39287443996778182</v>
      </c>
      <c r="S379" s="32">
        <v>4.9662022694229257E-4</v>
      </c>
      <c r="T379" s="32">
        <f t="shared" ca="1" si="135"/>
        <v>1.7356319703465139E-2</v>
      </c>
      <c r="U379" s="32">
        <f t="shared" si="136"/>
        <v>0.14084507042253522</v>
      </c>
      <c r="V379" s="32">
        <f t="shared" ca="1" si="148"/>
        <v>0.6</v>
      </c>
      <c r="W379" s="8">
        <f t="shared" ca="1" si="137"/>
        <v>12047697.784778332</v>
      </c>
      <c r="X379" s="8">
        <f t="shared" ca="1" si="151"/>
        <v>2851372044.7125721</v>
      </c>
      <c r="Y379" s="22">
        <f t="shared" ca="1" si="138"/>
        <v>0.60406710070616243</v>
      </c>
      <c r="Z379" s="8">
        <f t="shared" ca="1" si="149"/>
        <v>130172397.77598853</v>
      </c>
      <c r="AA379" s="12">
        <f t="shared" ca="1" si="150"/>
        <v>1.1347541797997878</v>
      </c>
      <c r="AB379" s="158">
        <f t="shared" si="152"/>
        <v>875000</v>
      </c>
      <c r="AC379" s="160">
        <f t="shared" si="153"/>
        <v>1.8750000000000457E-2</v>
      </c>
      <c r="AD379" s="162">
        <f t="shared" ca="1" si="154"/>
        <v>1.1844755842913794</v>
      </c>
      <c r="AE379" s="162">
        <f t="shared" ca="1" si="155"/>
        <v>0.77758131533735608</v>
      </c>
      <c r="AF379" s="85">
        <v>5.9911020516847165E-4</v>
      </c>
      <c r="AG379" s="85">
        <v>9.8322040435230643E-3</v>
      </c>
      <c r="AH379" s="85">
        <v>6.2459458897903006E-4</v>
      </c>
    </row>
    <row r="380" spans="1:34">
      <c r="A380" s="7">
        <f t="shared" si="139"/>
        <v>44287</v>
      </c>
      <c r="B380" s="8">
        <f t="shared" ca="1" si="140"/>
        <v>419788339.54438299</v>
      </c>
      <c r="C380" s="144">
        <f t="shared" si="131"/>
        <v>0</v>
      </c>
      <c r="D380" s="136"/>
      <c r="E380" s="136"/>
      <c r="F380" s="78">
        <f ca="1">IF(AD379&gt;1,0,IF(AE379&gt;=1,U$2,T$2))</f>
        <v>0</v>
      </c>
      <c r="G380" s="29">
        <f t="shared" ca="1" si="132"/>
        <v>18186643.105992831</v>
      </c>
      <c r="H380" s="8">
        <f t="shared" ca="1" si="141"/>
        <v>129125166.05254909</v>
      </c>
      <c r="I380" s="8">
        <f t="shared" ca="1" si="142"/>
        <v>2980497210.7651205</v>
      </c>
      <c r="J380" s="8">
        <f t="shared" ca="1" si="143"/>
        <v>1549361.4170899834</v>
      </c>
      <c r="K380" s="12">
        <f t="shared" ca="1" si="144"/>
        <v>1.1802877180215865</v>
      </c>
      <c r="L380" s="48"/>
      <c r="M380" s="38">
        <f ca="1">IF(AND(I$2&gt;0,R373&lt;F373-0.06),0,IF(AND(N380&gt;=L$9,I$2&gt;0),0,IF(OR(AND(N380&gt;=C$1,N380&lt;D$1),N380&gt;=E$1),0,1)))</f>
        <v>0</v>
      </c>
      <c r="N380" s="193">
        <f t="shared" si="145"/>
        <v>44287</v>
      </c>
      <c r="O380" s="11">
        <f t="shared" ca="1" si="133"/>
        <v>0.39739962810201607</v>
      </c>
      <c r="P380" s="11" t="str">
        <f t="shared" si="134"/>
        <v/>
      </c>
      <c r="Q380" s="11">
        <f t="shared" ca="1" si="146"/>
        <v>0.6</v>
      </c>
      <c r="R380" s="32">
        <f t="shared" ca="1" si="147"/>
        <v>0.38864607185410288</v>
      </c>
      <c r="S380" s="32">
        <v>4.9660984508929928E-4</v>
      </c>
      <c r="T380" s="32">
        <f t="shared" ca="1" si="135"/>
        <v>1.7216688807006546E-2</v>
      </c>
      <c r="U380" s="32">
        <f t="shared" si="136"/>
        <v>0.14084507042253522</v>
      </c>
      <c r="V380" s="32">
        <f t="shared" ca="1" si="148"/>
        <v>0.6</v>
      </c>
      <c r="W380" s="8">
        <f t="shared" ca="1" si="137"/>
        <v>8014713.3965549199</v>
      </c>
      <c r="X380" s="8">
        <f t="shared" ca="1" si="151"/>
        <v>2859386758.109127</v>
      </c>
      <c r="Y380" s="22">
        <f t="shared" ca="1" si="138"/>
        <v>0.60260037189798399</v>
      </c>
      <c r="Z380" s="8">
        <f t="shared" ca="1" si="149"/>
        <v>129125166.05254909</v>
      </c>
      <c r="AA380" s="12">
        <f t="shared" ca="1" si="150"/>
        <v>1.1347541797997878</v>
      </c>
      <c r="AB380" s="158">
        <f t="shared" si="152"/>
        <v>876000</v>
      </c>
      <c r="AC380" s="160">
        <f t="shared" si="153"/>
        <v>1.8720000000000458E-2</v>
      </c>
      <c r="AD380" s="162">
        <f t="shared" ca="1" si="154"/>
        <v>1.1816921729773666</v>
      </c>
      <c r="AE380" s="162">
        <f t="shared" ca="1" si="155"/>
        <v>0.77758131533735608</v>
      </c>
      <c r="AF380" s="85">
        <v>5.9907892965466885E-4</v>
      </c>
      <c r="AG380" s="85">
        <v>9.8269808890173033E-3</v>
      </c>
      <c r="AH380" s="85">
        <v>6.2456799657136593E-4</v>
      </c>
    </row>
    <row r="381" spans="1:34">
      <c r="A381" s="7">
        <f t="shared" si="139"/>
        <v>44288</v>
      </c>
      <c r="B381" s="8">
        <f t="shared" ca="1" si="140"/>
        <v>421321587.50795764</v>
      </c>
      <c r="C381" s="144">
        <f t="shared" si="131"/>
        <v>0</v>
      </c>
      <c r="D381" s="136"/>
      <c r="E381" s="136"/>
      <c r="F381" s="78">
        <f ca="1">IF(AD380&gt;1,S$2,T$2)</f>
        <v>0.22</v>
      </c>
      <c r="G381" s="29">
        <f t="shared" ca="1" si="132"/>
        <v>18591058.196813282</v>
      </c>
      <c r="H381" s="8">
        <f t="shared" ca="1" si="141"/>
        <v>131996513.19737428</v>
      </c>
      <c r="I381" s="8">
        <f t="shared" ca="1" si="142"/>
        <v>2991383271.3065004</v>
      </c>
      <c r="J381" s="8">
        <f t="shared" ca="1" si="143"/>
        <v>1533247.963574664</v>
      </c>
      <c r="K381" s="12">
        <f t="shared" ca="1" si="144"/>
        <v>1.1774218741510336</v>
      </c>
      <c r="L381" s="48"/>
      <c r="M381" s="39">
        <f ca="1">IF(AND(I$2&gt;0,R374&lt;F374-0.1),0,IF(AND(N381&gt;=L$10,I$2&gt;0),0,IF(OR(AND(N381&gt;=C$1,N381&lt;D$1),N381&gt;=E$1),0,1)))</f>
        <v>0</v>
      </c>
      <c r="N381" s="193">
        <f t="shared" si="145"/>
        <v>44288</v>
      </c>
      <c r="O381" s="11">
        <f t="shared" ca="1" si="133"/>
        <v>0.39885110284086672</v>
      </c>
      <c r="P381" s="11" t="str">
        <f t="shared" si="134"/>
        <v/>
      </c>
      <c r="Q381" s="11">
        <f t="shared" ca="1" si="146"/>
        <v>0.6</v>
      </c>
      <c r="R381" s="32">
        <f t="shared" ca="1" si="147"/>
        <v>0.39619940444520957</v>
      </c>
      <c r="S381" s="32">
        <v>4.9659946480910659E-4</v>
      </c>
      <c r="T381" s="32">
        <f t="shared" ca="1" si="135"/>
        <v>1.7599535092983239E-2</v>
      </c>
      <c r="U381" s="32">
        <f t="shared" si="136"/>
        <v>0.14084507042253522</v>
      </c>
      <c r="V381" s="32">
        <f t="shared" ca="1" si="148"/>
        <v>0.6</v>
      </c>
      <c r="W381" s="8">
        <f t="shared" ca="1" si="137"/>
        <v>7696310.3920917176</v>
      </c>
      <c r="X381" s="8">
        <f t="shared" ca="1" si="151"/>
        <v>2867083068.5012188</v>
      </c>
      <c r="Y381" s="22">
        <f t="shared" ca="1" si="138"/>
        <v>0.60114889715913322</v>
      </c>
      <c r="Z381" s="8">
        <f t="shared" ca="1" si="149"/>
        <v>131996513.19737428</v>
      </c>
      <c r="AA381" s="12">
        <f t="shared" ca="1" si="150"/>
        <v>1.1347541797997878</v>
      </c>
      <c r="AB381" s="158">
        <f t="shared" si="152"/>
        <v>877000</v>
      </c>
      <c r="AC381" s="160">
        <f t="shared" si="153"/>
        <v>1.869000000000046E-2</v>
      </c>
      <c r="AD381" s="162">
        <f t="shared" ca="1" si="154"/>
        <v>1.1788547960863101</v>
      </c>
      <c r="AE381" s="162">
        <f t="shared" ca="1" si="155"/>
        <v>0.77758131533735608</v>
      </c>
      <c r="AF381" s="85">
        <v>5.9904766053908525E-4</v>
      </c>
      <c r="AG381" s="85">
        <v>9.8217724165067261E-3</v>
      </c>
      <c r="AH381" s="85">
        <v>6.2454141003994107E-4</v>
      </c>
    </row>
    <row r="382" spans="1:34">
      <c r="A382" s="7">
        <f t="shared" si="139"/>
        <v>44289</v>
      </c>
      <c r="B382" s="8">
        <f t="shared" ca="1" si="140"/>
        <v>422885124.54971069</v>
      </c>
      <c r="C382" s="144">
        <f t="shared" si="131"/>
        <v>0</v>
      </c>
      <c r="D382" s="136"/>
      <c r="E382" s="136"/>
      <c r="F382" s="78">
        <f ca="1">IF(AD381&gt;1,0,IF(AE381&gt;=1,U$2,T$2))</f>
        <v>0</v>
      </c>
      <c r="G382" s="29">
        <f t="shared" ca="1" si="132"/>
        <v>19070607.859398492</v>
      </c>
      <c r="H382" s="8">
        <f t="shared" ca="1" si="141"/>
        <v>135401315.80172929</v>
      </c>
      <c r="I382" s="8">
        <f t="shared" ca="1" si="142"/>
        <v>3002484384.302947</v>
      </c>
      <c r="J382" s="8">
        <f t="shared" ca="1" si="143"/>
        <v>1563537.0417530593</v>
      </c>
      <c r="K382" s="12">
        <f t="shared" ca="1" si="144"/>
        <v>1.1745858352320435</v>
      </c>
      <c r="L382" s="48"/>
      <c r="M382" s="47">
        <f ca="1">IF(AND(I$2&gt;0,R375&lt;F375-0.12),0,IF(AND(N382&gt;=L$4,I$2&gt;0),0,IF(OR(AND(N382&gt;=C$1,N382&lt;D$1),N382&gt;=E$1),0,1)))</f>
        <v>0</v>
      </c>
      <c r="N382" s="193">
        <f t="shared" si="145"/>
        <v>44289</v>
      </c>
      <c r="O382" s="11">
        <f t="shared" ca="1" si="133"/>
        <v>0.40033125124039293</v>
      </c>
      <c r="P382" s="11" t="str">
        <f t="shared" si="134"/>
        <v/>
      </c>
      <c r="Q382" s="11">
        <f t="shared" ca="1" si="146"/>
        <v>0.6</v>
      </c>
      <c r="R382" s="32">
        <f t="shared" ca="1" si="147"/>
        <v>0.40530471828745401</v>
      </c>
      <c r="S382" s="32">
        <v>4.9658908610137188E-4</v>
      </c>
      <c r="T382" s="32">
        <f t="shared" ca="1" si="135"/>
        <v>1.8053508773563907E-2</v>
      </c>
      <c r="U382" s="32">
        <f t="shared" si="136"/>
        <v>0.14084507042253522</v>
      </c>
      <c r="V382" s="32">
        <f t="shared" ca="1" si="148"/>
        <v>0.6</v>
      </c>
      <c r="W382" s="8">
        <f t="shared" ca="1" si="137"/>
        <v>7631812.0273286952</v>
      </c>
      <c r="X382" s="8">
        <f t="shared" ca="1" si="151"/>
        <v>2874714880.5285473</v>
      </c>
      <c r="Y382" s="22">
        <f t="shared" ca="1" si="138"/>
        <v>0.59966874875960707</v>
      </c>
      <c r="Z382" s="8">
        <f t="shared" ca="1" si="149"/>
        <v>135401315.80172929</v>
      </c>
      <c r="AA382" s="12">
        <f t="shared" ca="1" si="150"/>
        <v>1.1347541797997878</v>
      </c>
      <c r="AB382" s="158">
        <f t="shared" si="152"/>
        <v>878000</v>
      </c>
      <c r="AC382" s="160">
        <f t="shared" si="153"/>
        <v>1.8660000000000461E-2</v>
      </c>
      <c r="AD382" s="162">
        <f t="shared" ca="1" si="154"/>
        <v>1.1760038546915386</v>
      </c>
      <c r="AE382" s="162">
        <f t="shared" ca="1" si="155"/>
        <v>0.77758131533735608</v>
      </c>
      <c r="AF382" s="85">
        <v>5.9901639804812816E-4</v>
      </c>
      <c r="AG382" s="85">
        <v>9.8165785615077095E-3</v>
      </c>
      <c r="AH382" s="85">
        <v>6.2451482938274353E-4</v>
      </c>
    </row>
    <row r="383" spans="1:34">
      <c r="A383" s="7">
        <f t="shared" si="139"/>
        <v>44290</v>
      </c>
      <c r="B383" s="8">
        <f t="shared" ca="1" si="140"/>
        <v>424485129.2540617</v>
      </c>
      <c r="C383" s="144">
        <f t="shared" si="131"/>
        <v>0</v>
      </c>
      <c r="D383" s="136"/>
      <c r="E383" s="136"/>
      <c r="F383" s="78">
        <f ca="1">IF(AD382&gt;1,0,IF(AE382&gt;=1,U$2,T$2))</f>
        <v>0</v>
      </c>
      <c r="G383" s="29">
        <f t="shared" ca="1" si="132"/>
        <v>19595709.461308856</v>
      </c>
      <c r="H383" s="8">
        <f t="shared" ca="1" si="141"/>
        <v>139129537.17529288</v>
      </c>
      <c r="I383" s="8">
        <f t="shared" ca="1" si="142"/>
        <v>3013844417.7038393</v>
      </c>
      <c r="J383" s="8">
        <f t="shared" ca="1" si="143"/>
        <v>1600004.7043510254</v>
      </c>
      <c r="K383" s="12">
        <f t="shared" ca="1" si="144"/>
        <v>1.1716937707995199</v>
      </c>
      <c r="L383" s="48"/>
      <c r="M383" s="46">
        <f ca="1">IF(AND(I$2&gt;0,R376&lt;F376-0.12),0,IF(AND(N383&gt;=L$5,I$2&gt;0),0,IF(OR(AND(N383&gt;=C$1,N383&lt;D$1),N383&gt;=E$1),0,1)))</f>
        <v>0</v>
      </c>
      <c r="N383" s="193">
        <f t="shared" si="145"/>
        <v>44290</v>
      </c>
      <c r="O383" s="11">
        <f t="shared" ca="1" si="133"/>
        <v>0.40184592236051192</v>
      </c>
      <c r="P383" s="11" t="str">
        <f t="shared" si="134"/>
        <v/>
      </c>
      <c r="Q383" s="11">
        <f t="shared" ca="1" si="146"/>
        <v>0.6</v>
      </c>
      <c r="R383" s="32">
        <f t="shared" ca="1" si="147"/>
        <v>0.41532203329259731</v>
      </c>
      <c r="S383" s="32">
        <v>4.9657870896575255E-4</v>
      </c>
      <c r="T383" s="32">
        <f t="shared" ca="1" si="135"/>
        <v>1.8550604956705716E-2</v>
      </c>
      <c r="U383" s="32">
        <f t="shared" si="136"/>
        <v>0.14084507042253522</v>
      </c>
      <c r="V383" s="32">
        <f t="shared" ca="1" si="148"/>
        <v>0.6</v>
      </c>
      <c r="W383" s="8">
        <f t="shared" ca="1" si="137"/>
        <v>11630033.290292205</v>
      </c>
      <c r="X383" s="8">
        <f t="shared" ca="1" si="151"/>
        <v>2886344913.8188396</v>
      </c>
      <c r="Y383" s="22">
        <f t="shared" ca="1" si="138"/>
        <v>0.59815407763948802</v>
      </c>
      <c r="Z383" s="8">
        <f t="shared" ca="1" si="149"/>
        <v>139129537.17529288</v>
      </c>
      <c r="AA383" s="12">
        <f t="shared" ca="1" si="150"/>
        <v>1.1347541797997878</v>
      </c>
      <c r="AB383" s="158">
        <f t="shared" si="152"/>
        <v>879000</v>
      </c>
      <c r="AC383" s="160">
        <f t="shared" si="153"/>
        <v>1.8630000000000462E-2</v>
      </c>
      <c r="AD383" s="162">
        <f t="shared" ca="1" si="154"/>
        <v>1.1731398030157818</v>
      </c>
      <c r="AE383" s="162">
        <f t="shared" ca="1" si="155"/>
        <v>0.77758131533735608</v>
      </c>
      <c r="AF383" s="85">
        <v>5.9898514237982322E-4</v>
      </c>
      <c r="AG383" s="85">
        <v>9.8113992599335349E-3</v>
      </c>
      <c r="AH383" s="85">
        <v>6.2448825459776223E-4</v>
      </c>
    </row>
    <row r="384" spans="1:34">
      <c r="A384" s="7">
        <f t="shared" si="139"/>
        <v>44291</v>
      </c>
      <c r="B384" s="8">
        <f t="shared" ca="1" si="140"/>
        <v>426125141.44764835</v>
      </c>
      <c r="C384" s="144">
        <f t="shared" si="131"/>
        <v>0</v>
      </c>
      <c r="D384" s="136"/>
      <c r="E384" s="136"/>
      <c r="F384" s="78">
        <f ca="1">IF(AD383&gt;1,S$2,T$2)</f>
        <v>0.22</v>
      </c>
      <c r="G384" s="29">
        <f t="shared" ca="1" si="132"/>
        <v>19597688.797107853</v>
      </c>
      <c r="H384" s="8">
        <f t="shared" ca="1" si="141"/>
        <v>139143590.45946574</v>
      </c>
      <c r="I384" s="8">
        <f t="shared" ca="1" si="142"/>
        <v>3025488504.2783046</v>
      </c>
      <c r="J384" s="8">
        <f t="shared" ca="1" si="143"/>
        <v>1640012.1935866289</v>
      </c>
      <c r="K384" s="12">
        <f t="shared" ca="1" si="144"/>
        <v>0.76042057519899808</v>
      </c>
      <c r="L384" s="48"/>
      <c r="M384" s="38">
        <f ca="1">IF(AND(I$2&gt;0,R377&lt;F377),0,IF(AND(N384&gt;=L$6,I$2&gt;0),0,IF(OR(AND(N384&gt;=C$1,N384&lt;D$1),N384&gt;=E$1),0,1)))</f>
        <v>1</v>
      </c>
      <c r="N384" s="193">
        <f t="shared" si="145"/>
        <v>44291</v>
      </c>
      <c r="O384" s="11">
        <f t="shared" ca="1" si="133"/>
        <v>0.40339846723710726</v>
      </c>
      <c r="P384" s="11" t="str">
        <f t="shared" si="134"/>
        <v/>
      </c>
      <c r="Q384" s="11">
        <f t="shared" ca="1" si="146"/>
        <v>0.1</v>
      </c>
      <c r="R384" s="32">
        <f t="shared" ca="1" si="147"/>
        <v>0.41422387684797174</v>
      </c>
      <c r="S384" s="32">
        <v>4.9656833340190598E-4</v>
      </c>
      <c r="T384" s="32">
        <f t="shared" ca="1" si="135"/>
        <v>1.8552478727928767E-2</v>
      </c>
      <c r="U384" s="32">
        <f t="shared" si="136"/>
        <v>0.14084507042253522</v>
      </c>
      <c r="V384" s="32">
        <f t="shared" ca="1" si="148"/>
        <v>0</v>
      </c>
      <c r="W384" s="8">
        <f t="shared" ca="1" si="137"/>
        <v>7471779.4428033428</v>
      </c>
      <c r="X384" s="8">
        <f t="shared" ca="1" si="151"/>
        <v>2893816693.2616429</v>
      </c>
      <c r="Y384" s="22">
        <f t="shared" ca="1" si="138"/>
        <v>0.59660153276289274</v>
      </c>
      <c r="Z384" s="8">
        <f t="shared" ca="1" si="149"/>
        <v>139143590.45946574</v>
      </c>
      <c r="AA384" s="12">
        <f t="shared" ca="1" si="150"/>
        <v>1.1347541797997878</v>
      </c>
      <c r="AB384" s="158">
        <f t="shared" si="152"/>
        <v>880000</v>
      </c>
      <c r="AC384" s="160">
        <f t="shared" si="153"/>
        <v>1.8600000000000463E-2</v>
      </c>
      <c r="AD384" s="162">
        <f t="shared" ca="1" si="154"/>
        <v>0.96605717299925897</v>
      </c>
      <c r="AE384" s="162">
        <f t="shared" ca="1" si="155"/>
        <v>0.76042057519899808</v>
      </c>
      <c r="AF384" s="85">
        <v>5.9895389370711704E-4</v>
      </c>
      <c r="AG384" s="85">
        <v>9.8062344480912399E-3</v>
      </c>
      <c r="AH384" s="85">
        <v>6.2446168568298704E-4</v>
      </c>
    </row>
    <row r="385" spans="1:34">
      <c r="A385" s="7">
        <f t="shared" si="139"/>
        <v>44292</v>
      </c>
      <c r="B385" s="8">
        <f t="shared" ca="1" si="140"/>
        <v>427189604.71819603</v>
      </c>
      <c r="C385" s="144">
        <f t="shared" si="131"/>
        <v>0</v>
      </c>
      <c r="D385" s="136"/>
      <c r="E385" s="136"/>
      <c r="F385" s="78">
        <f ca="1">IF(AD384&gt;1,0,IF(AE384&gt;=1,U$2,T$2))</f>
        <v>0.65</v>
      </c>
      <c r="G385" s="29">
        <f t="shared" ca="1" si="132"/>
        <v>19609788.765852254</v>
      </c>
      <c r="H385" s="8">
        <f t="shared" ca="1" si="141"/>
        <v>139229500.237551</v>
      </c>
      <c r="I385" s="8">
        <f t="shared" ca="1" si="142"/>
        <v>3033046193.4991932</v>
      </c>
      <c r="J385" s="8">
        <f t="shared" ca="1" si="143"/>
        <v>1064463.2705476938</v>
      </c>
      <c r="K385" s="12">
        <f t="shared" ca="1" si="144"/>
        <v>0.75844685787061039</v>
      </c>
      <c r="L385" s="48"/>
      <c r="M385" s="38">
        <f ca="1">IF(AND(I$2&gt;0,R378&lt;F378-0.02),0,IF(AND(N385&gt;=L$7,I$2&gt;0),0,IF(OR(AND(N385&gt;=C$1,N385&lt;D$1),N385&gt;=E$1),0,1)))</f>
        <v>1</v>
      </c>
      <c r="N385" s="193">
        <f t="shared" si="145"/>
        <v>44292</v>
      </c>
      <c r="O385" s="11">
        <f t="shared" ca="1" si="133"/>
        <v>0.40440615913322575</v>
      </c>
      <c r="P385" s="11" t="str">
        <f t="shared" si="134"/>
        <v/>
      </c>
      <c r="Q385" s="11">
        <f t="shared" ca="1" si="146"/>
        <v>0.1</v>
      </c>
      <c r="R385" s="32">
        <f t="shared" ca="1" si="147"/>
        <v>0.41334140451973378</v>
      </c>
      <c r="S385" s="32">
        <v>4.9655795940948991E-4</v>
      </c>
      <c r="T385" s="32">
        <f t="shared" ca="1" si="135"/>
        <v>1.85639333650068E-2</v>
      </c>
      <c r="U385" s="32">
        <f t="shared" si="136"/>
        <v>0.14084507042253522</v>
      </c>
      <c r="V385" s="32">
        <f t="shared" ca="1" si="148"/>
        <v>0</v>
      </c>
      <c r="W385" s="8">
        <f t="shared" ca="1" si="137"/>
        <v>7396524.0074388292</v>
      </c>
      <c r="X385" s="8">
        <f t="shared" ca="1" si="151"/>
        <v>2901213217.2690816</v>
      </c>
      <c r="Y385" s="22">
        <f t="shared" ca="1" si="138"/>
        <v>0.59559384086677425</v>
      </c>
      <c r="Z385" s="8">
        <f t="shared" ca="1" si="149"/>
        <v>139229500.237551</v>
      </c>
      <c r="AA385" s="12">
        <f t="shared" ca="1" si="150"/>
        <v>1.1347541797997878</v>
      </c>
      <c r="AB385" s="158">
        <f t="shared" si="152"/>
        <v>881000</v>
      </c>
      <c r="AC385" s="160">
        <f t="shared" si="153"/>
        <v>1.8570000000000465E-2</v>
      </c>
      <c r="AD385" s="162">
        <f t="shared" ca="1" si="154"/>
        <v>0.75943371653480418</v>
      </c>
      <c r="AE385" s="162">
        <f t="shared" ca="1" si="155"/>
        <v>0.75844685787061039</v>
      </c>
      <c r="AF385" s="85">
        <v>5.9892265218094249E-4</v>
      </c>
      <c r="AG385" s="85">
        <v>9.8010840626784786E-3</v>
      </c>
      <c r="AH385" s="85">
        <v>6.2443512263640885E-4</v>
      </c>
    </row>
    <row r="386" spans="1:34">
      <c r="A386" s="7">
        <f t="shared" si="139"/>
        <v>44293</v>
      </c>
      <c r="B386" s="8">
        <f t="shared" ca="1" si="140"/>
        <v>428251960.62340796</v>
      </c>
      <c r="C386" s="144">
        <f t="shared" si="131"/>
        <v>0</v>
      </c>
      <c r="D386" s="136"/>
      <c r="E386" s="136"/>
      <c r="F386" s="78">
        <f ca="1">IF(AD385&gt;1,S$2,T$2)</f>
        <v>0.65</v>
      </c>
      <c r="G386" s="29">
        <f t="shared" ca="1" si="132"/>
        <v>19630380.726354491</v>
      </c>
      <c r="H386" s="8">
        <f t="shared" ca="1" si="141"/>
        <v>139375703.15711689</v>
      </c>
      <c r="I386" s="8">
        <f t="shared" ca="1" si="142"/>
        <v>3040588920.426198</v>
      </c>
      <c r="J386" s="8">
        <f t="shared" ca="1" si="143"/>
        <v>1062355.9052119313</v>
      </c>
      <c r="K386" s="12">
        <f t="shared" ca="1" si="144"/>
        <v>0.75716580056461713</v>
      </c>
      <c r="L386" s="48"/>
      <c r="M386" s="38">
        <f ca="1">IF(AND(I$2&gt;0,R379&lt;F379-0.04),0,IF(AND(N386&gt;=L$8,I$2&gt;0),0,IF(OR(AND(N386&gt;=C$1,N386&lt;D$1),N386&gt;=E$1),0,1)))</f>
        <v>1</v>
      </c>
      <c r="N386" s="193">
        <f t="shared" si="145"/>
        <v>44293</v>
      </c>
      <c r="O386" s="11">
        <f t="shared" ca="1" si="133"/>
        <v>0.40541185605682639</v>
      </c>
      <c r="P386" s="11" t="str">
        <f t="shared" si="134"/>
        <v/>
      </c>
      <c r="Q386" s="11">
        <f t="shared" ca="1" si="146"/>
        <v>0.1</v>
      </c>
      <c r="R386" s="32">
        <f t="shared" ca="1" si="147"/>
        <v>0.41263861526827822</v>
      </c>
      <c r="S386" s="32">
        <v>4.9654758698816181E-4</v>
      </c>
      <c r="T386" s="32">
        <f t="shared" ca="1" si="135"/>
        <v>1.8583427087615585E-2</v>
      </c>
      <c r="U386" s="32">
        <f t="shared" si="136"/>
        <v>0.14084507042253522</v>
      </c>
      <c r="V386" s="32">
        <f t="shared" ca="1" si="148"/>
        <v>0</v>
      </c>
      <c r="W386" s="8">
        <f t="shared" ca="1" si="137"/>
        <v>11285674.344783483</v>
      </c>
      <c r="X386" s="8">
        <f t="shared" ca="1" si="151"/>
        <v>2912498891.6138649</v>
      </c>
      <c r="Y386" s="22">
        <f t="shared" ca="1" si="138"/>
        <v>0.59458814394317361</v>
      </c>
      <c r="Z386" s="8">
        <f t="shared" ca="1" si="149"/>
        <v>139375703.15711689</v>
      </c>
      <c r="AA386" s="12">
        <f t="shared" ca="1" si="150"/>
        <v>1.1347541797997878</v>
      </c>
      <c r="AB386" s="158">
        <f t="shared" si="152"/>
        <v>882000</v>
      </c>
      <c r="AC386" s="160">
        <f t="shared" si="153"/>
        <v>1.8540000000000466E-2</v>
      </c>
      <c r="AD386" s="162">
        <f t="shared" ca="1" si="154"/>
        <v>0.75780632921761382</v>
      </c>
      <c r="AE386" s="162">
        <f t="shared" ca="1" si="155"/>
        <v>0.75716580056461713</v>
      </c>
      <c r="AF386" s="85">
        <v>5.9889141793299154E-4</v>
      </c>
      <c r="AG386" s="85">
        <v>9.7959480407804264E-3</v>
      </c>
      <c r="AH386" s="85">
        <v>6.2440856545601959E-4</v>
      </c>
    </row>
    <row r="387" spans="1:34">
      <c r="A387" s="7">
        <f t="shared" si="139"/>
        <v>44294</v>
      </c>
      <c r="B387" s="8">
        <f t="shared" ca="1" si="140"/>
        <v>429313635.8332693</v>
      </c>
      <c r="C387" s="144">
        <f t="shared" si="131"/>
        <v>0</v>
      </c>
      <c r="D387" s="136"/>
      <c r="E387" s="136"/>
      <c r="F387" s="78">
        <f ca="1">IF(AD386&gt;1,0,IF(AE386&gt;=1,U$2,T$2))</f>
        <v>0.65</v>
      </c>
      <c r="G387" s="29">
        <f t="shared" ca="1" si="132"/>
        <v>19102524.338358983</v>
      </c>
      <c r="H387" s="8">
        <f t="shared" ca="1" si="141"/>
        <v>135627922.80234876</v>
      </c>
      <c r="I387" s="8">
        <f t="shared" ca="1" si="142"/>
        <v>3048126814.4162135</v>
      </c>
      <c r="J387" s="8">
        <f t="shared" ca="1" si="143"/>
        <v>1061675.2098613165</v>
      </c>
      <c r="K387" s="12">
        <f t="shared" ca="1" si="144"/>
        <v>0.75588727942481604</v>
      </c>
      <c r="L387" s="48"/>
      <c r="M387" s="38">
        <f ca="1">IF(AND(I$2&gt;0,R380&lt;F380-0.06),0,IF(AND(N387&gt;=L$9,I$2&gt;0),0,IF(OR(AND(N387&gt;=C$1,N387&lt;D$1),N387&gt;=E$1),0,1)))</f>
        <v>1</v>
      </c>
      <c r="N387" s="193">
        <f t="shared" si="145"/>
        <v>44294</v>
      </c>
      <c r="O387" s="11">
        <f t="shared" ca="1" si="133"/>
        <v>0.40641690858882845</v>
      </c>
      <c r="P387" s="11" t="str">
        <f t="shared" si="134"/>
        <v/>
      </c>
      <c r="Q387" s="11">
        <f t="shared" ca="1" si="146"/>
        <v>0.1</v>
      </c>
      <c r="R387" s="32">
        <f t="shared" ca="1" si="147"/>
        <v>0.40043910022993628</v>
      </c>
      <c r="S387" s="32">
        <v>4.9653721613757975E-4</v>
      </c>
      <c r="T387" s="32">
        <f t="shared" ca="1" si="135"/>
        <v>1.8083723040313169E-2</v>
      </c>
      <c r="U387" s="32">
        <f t="shared" si="136"/>
        <v>0.14084507042253522</v>
      </c>
      <c r="V387" s="32">
        <f t="shared" ca="1" si="148"/>
        <v>0</v>
      </c>
      <c r="W387" s="8">
        <f t="shared" ca="1" si="137"/>
        <v>7268137.7099807588</v>
      </c>
      <c r="X387" s="8">
        <f t="shared" ca="1" si="151"/>
        <v>2919767029.3238459</v>
      </c>
      <c r="Y387" s="22">
        <f t="shared" ca="1" si="138"/>
        <v>0.59358309141117149</v>
      </c>
      <c r="Z387" s="8">
        <f t="shared" ca="1" si="149"/>
        <v>135627922.80234876</v>
      </c>
      <c r="AA387" s="12">
        <f t="shared" ca="1" si="150"/>
        <v>1.1347541797997878</v>
      </c>
      <c r="AB387" s="158">
        <f t="shared" si="152"/>
        <v>883000</v>
      </c>
      <c r="AC387" s="160">
        <f t="shared" si="153"/>
        <v>1.8510000000000467E-2</v>
      </c>
      <c r="AD387" s="162">
        <f t="shared" ca="1" si="154"/>
        <v>0.75652653999471653</v>
      </c>
      <c r="AE387" s="162">
        <f t="shared" ca="1" si="155"/>
        <v>0.75588727942481604</v>
      </c>
      <c r="AF387" s="85">
        <v>5.9886019107819189E-4</v>
      </c>
      <c r="AG387" s="85">
        <v>9.790826319866712E-3</v>
      </c>
      <c r="AH387" s="85">
        <v>6.2438201413981197E-4</v>
      </c>
    </row>
    <row r="388" spans="1:34">
      <c r="A388" s="7">
        <f t="shared" si="139"/>
        <v>44295</v>
      </c>
      <c r="B388" s="8">
        <f t="shared" ca="1" si="140"/>
        <v>430345018.3441456</v>
      </c>
      <c r="C388" s="144">
        <f t="shared" ref="C388:C451" si="156">IF(H$2=0,D388,IF(H$2=1,E388,D388-E388))</f>
        <v>0</v>
      </c>
      <c r="D388" s="136"/>
      <c r="E388" s="136"/>
      <c r="F388" s="78">
        <f ca="1">IF(AD387&gt;1,S$2,T$2)</f>
        <v>0.65</v>
      </c>
      <c r="G388" s="29">
        <f t="shared" ref="G388:G451" ca="1" si="157">H388/V$2</f>
        <v>19110225.481632378</v>
      </c>
      <c r="H388" s="8">
        <f t="shared" ca="1" si="141"/>
        <v>135682600.91958988</v>
      </c>
      <c r="I388" s="8">
        <f t="shared" ca="1" si="142"/>
        <v>3055449630.2434354</v>
      </c>
      <c r="J388" s="8">
        <f t="shared" ca="1" si="143"/>
        <v>1031382.5108763218</v>
      </c>
      <c r="K388" s="12">
        <f t="shared" ca="1" si="144"/>
        <v>0.75460957748636859</v>
      </c>
      <c r="L388" s="48"/>
      <c r="M388" s="39">
        <f ca="1">IF(AND(I$2&gt;0,R381&lt;F381-0.1),0,IF(AND(N388&gt;=L$10,I$2&gt;0),0,IF(OR(AND(N388&gt;=C$1,N388&lt;D$1),N388&gt;=E$1),0,1)))</f>
        <v>1</v>
      </c>
      <c r="N388" s="193">
        <f t="shared" si="145"/>
        <v>44295</v>
      </c>
      <c r="O388" s="11">
        <f t="shared" ref="O388:O451" ca="1" si="158">I388/W$2</f>
        <v>0.40739328403245806</v>
      </c>
      <c r="P388" s="11" t="str">
        <f t="shared" ref="P388:P451" si="159">IF(C388&gt;0,Z388/W$2,"")</f>
        <v/>
      </c>
      <c r="Q388" s="11">
        <f t="shared" ca="1" si="146"/>
        <v>0.1</v>
      </c>
      <c r="R388" s="32">
        <f t="shared" ca="1" si="147"/>
        <v>0.39949883133549235</v>
      </c>
      <c r="S388" s="32">
        <v>4.9652684685740122E-4</v>
      </c>
      <c r="T388" s="32">
        <f t="shared" ref="T388:T451" ca="1" si="160">Z388/W$2</f>
        <v>1.8091013455945316E-2</v>
      </c>
      <c r="U388" s="32">
        <f t="shared" ref="U388:U451" si="161">1/V$2</f>
        <v>0.14084507042253522</v>
      </c>
      <c r="V388" s="32">
        <f t="shared" ca="1" si="148"/>
        <v>0</v>
      </c>
      <c r="W388" s="8">
        <f t="shared" ref="W388:W451" ca="1" si="162">IF(ROW(J387)&gt;(1+N$2),OFFSET(J387,2-N$2,0)*V$2,0)</f>
        <v>6948794.5184200462</v>
      </c>
      <c r="X388" s="8">
        <f t="shared" ca="1" si="151"/>
        <v>2926715823.8422661</v>
      </c>
      <c r="Y388" s="22">
        <f t="shared" ref="Y388:Y451" ca="1" si="163">IF(I388&lt;W$2,1-I388/W$2,0)</f>
        <v>0.59260671596754189</v>
      </c>
      <c r="Z388" s="8">
        <f t="shared" ca="1" si="149"/>
        <v>135682600.91958988</v>
      </c>
      <c r="AA388" s="12">
        <f t="shared" ca="1" si="150"/>
        <v>1.1347541797997878</v>
      </c>
      <c r="AB388" s="158">
        <f t="shared" si="152"/>
        <v>884000</v>
      </c>
      <c r="AC388" s="160">
        <f t="shared" si="153"/>
        <v>1.8480000000000468E-2</v>
      </c>
      <c r="AD388" s="162">
        <f t="shared" ca="1" si="154"/>
        <v>0.75524842845559226</v>
      </c>
      <c r="AE388" s="162">
        <f t="shared" ca="1" si="155"/>
        <v>0.75460957748636859</v>
      </c>
      <c r="AF388" s="85">
        <v>5.9882897171689264E-4</v>
      </c>
      <c r="AG388" s="85">
        <v>9.7857188377883791E-3</v>
      </c>
      <c r="AH388" s="85">
        <v>6.2435546868577969E-4</v>
      </c>
    </row>
    <row r="389" spans="1:34">
      <c r="A389" s="7">
        <f t="shared" ref="A389:A452" si="164">A388+1</f>
        <v>44296</v>
      </c>
      <c r="B389" s="8">
        <f t="shared" ref="B389:B452" ca="1" si="165">B388 + J389</f>
        <v>431375072.57102871</v>
      </c>
      <c r="C389" s="144">
        <f t="shared" si="156"/>
        <v>0</v>
      </c>
      <c r="D389" s="136"/>
      <c r="E389" s="136"/>
      <c r="F389" s="78">
        <f ca="1">IF(AD388&gt;1,0,IF(AE388&gt;=1,U$2,T$2))</f>
        <v>0.65</v>
      </c>
      <c r="G389" s="29">
        <f t="shared" ca="1" si="157"/>
        <v>19161576.255216915</v>
      </c>
      <c r="H389" s="8">
        <f t="shared" ref="H389:H452" ca="1" si="166">H388+IF(C389&gt;0,V$2*(C389-C388),V$2*J389)-W388</f>
        <v>136047191.41204008</v>
      </c>
      <c r="I389" s="8">
        <f t="shared" ref="I389:I452" ca="1" si="167">I388+IF(C389&gt;0,V$2*(C389-C388),V$2*J389)</f>
        <v>3062763015.2543058</v>
      </c>
      <c r="J389" s="8">
        <f t="shared" ref="J389:J452" ca="1" si="168">IF(C389&gt;0,C389-C388,H388*K388/(N$2*V$2))</f>
        <v>1030054.2268831317</v>
      </c>
      <c r="K389" s="12">
        <f t="shared" ref="K389:K452" ca="1" si="169">IF(C389&gt;0,1+N$2*(C389-C388)/Z389,K$4*Y388*Q389+(1-Q389)*AA388*Y388)</f>
        <v>0.75336833212131993</v>
      </c>
      <c r="L389" s="48"/>
      <c r="M389" s="47">
        <f ca="1">IF(AND(I$2&gt;0,R382&lt;F382-0.12),0,IF(AND(N389&gt;=L$4,I$2&gt;0),0,IF(OR(AND(N389&gt;=C$1,N389&lt;D$1),N389&gt;=E$1),0,1)))</f>
        <v>1</v>
      </c>
      <c r="N389" s="193">
        <f t="shared" ref="N389:N452" si="170">N388+1</f>
        <v>44296</v>
      </c>
      <c r="O389" s="11">
        <f t="shared" ca="1" si="158"/>
        <v>0.40836840203390745</v>
      </c>
      <c r="P389" s="11" t="str">
        <f t="shared" si="159"/>
        <v/>
      </c>
      <c r="Q389" s="11">
        <f t="shared" ref="Q389:Q452" ca="1" si="171">IF(J$2&gt;0,100%,IF(M389&lt;1,V389,IF(AND(I$2=1,N389&gt;=B$1),B$2,0)))</f>
        <v>0.1</v>
      </c>
      <c r="R389" s="32">
        <f ca="1">G389*AC389/AB389</f>
        <v>0.3994701490494475</v>
      </c>
      <c r="S389" s="32">
        <v>4.9651647914728447E-4</v>
      </c>
      <c r="T389" s="32">
        <f t="shared" ca="1" si="160"/>
        <v>1.8139625521605345E-2</v>
      </c>
      <c r="U389" s="32">
        <f t="shared" si="161"/>
        <v>0.14084507042253522</v>
      </c>
      <c r="V389" s="32">
        <f t="shared" ref="V389:V452" ca="1" si="172">IF(N389&gt;=G$1,G$2,IF(N389&gt;=F$1,F$2,IF(N389&gt;=E$1,E$2,IF(N389&gt;=D$1,0,IF(N389&gt;=C$1,C$2,IF(M389&lt;1,C$2,0))))))</f>
        <v>0</v>
      </c>
      <c r="W389" s="8">
        <f t="shared" ca="1" si="162"/>
        <v>10558241.958575826</v>
      </c>
      <c r="X389" s="8">
        <f t="shared" ca="1" si="151"/>
        <v>2937274065.8008418</v>
      </c>
      <c r="Y389" s="22">
        <f t="shared" ca="1" si="163"/>
        <v>0.59163159796609255</v>
      </c>
      <c r="Z389" s="8">
        <f t="shared" ref="Z389:Z452" ca="1" si="173">H388+IF(C389&gt;0,V$2*(C389-C388),V$2*J389)-W388</f>
        <v>136047191.41204008</v>
      </c>
      <c r="AA389" s="12">
        <f t="shared" ref="AA389:AA452" ca="1" si="174">IF(C389&gt;0,K389/Y388,AA388)</f>
        <v>1.1347541797997878</v>
      </c>
      <c r="AB389" s="158">
        <f t="shared" si="152"/>
        <v>885000</v>
      </c>
      <c r="AC389" s="160">
        <f t="shared" si="153"/>
        <v>1.8450000000000469E-2</v>
      </c>
      <c r="AD389" s="162">
        <f t="shared" ca="1" si="154"/>
        <v>0.75398895480384431</v>
      </c>
      <c r="AE389" s="162">
        <f t="shared" ca="1" si="155"/>
        <v>0.75336833212131993</v>
      </c>
      <c r="AF389" s="85">
        <v>5.9879775993676725E-4</v>
      </c>
      <c r="AG389" s="85">
        <v>9.7806255327748757E-3</v>
      </c>
      <c r="AH389" s="85">
        <v>6.2432892909191761E-4</v>
      </c>
    </row>
    <row r="390" spans="1:34">
      <c r="A390" s="7">
        <f t="shared" si="164"/>
        <v>44297</v>
      </c>
      <c r="B390" s="8">
        <f t="shared" ca="1" si="165"/>
        <v>432406195.76704359</v>
      </c>
      <c r="C390" s="144">
        <f t="shared" si="156"/>
        <v>0</v>
      </c>
      <c r="D390" s="136"/>
      <c r="E390" s="136"/>
      <c r="F390" s="78">
        <f ca="1">IF(AD389&gt;1,0,IF(AE389&gt;=1,U$2,T$2))</f>
        <v>0.65</v>
      </c>
      <c r="G390" s="29">
        <f t="shared" ca="1" si="157"/>
        <v>18705623.119038012</v>
      </c>
      <c r="H390" s="8">
        <f t="shared" ca="1" si="166"/>
        <v>132809924.14516987</v>
      </c>
      <c r="I390" s="8">
        <f t="shared" ca="1" si="167"/>
        <v>3070083989.9460115</v>
      </c>
      <c r="J390" s="8">
        <f t="shared" ca="1" si="168"/>
        <v>1031123.1960148753</v>
      </c>
      <c r="K390" s="12">
        <f t="shared" ca="1" si="169"/>
        <v>0.75212868531580912</v>
      </c>
      <c r="L390" s="48"/>
      <c r="M390" s="46">
        <f ca="1">IF(AND(I$2&gt;0,R383&lt;F383-0.12),0,IF(AND(N390&gt;=L$5,I$2&gt;0),0,IF(OR(AND(N390&gt;=C$1,N390&lt;D$1),N390&gt;=E$1),0,1)))</f>
        <v>1</v>
      </c>
      <c r="N390" s="193">
        <f t="shared" si="170"/>
        <v>44297</v>
      </c>
      <c r="O390" s="11">
        <f t="shared" ca="1" si="158"/>
        <v>0.40934453199280152</v>
      </c>
      <c r="P390" s="11" t="str">
        <f t="shared" si="159"/>
        <v/>
      </c>
      <c r="Q390" s="11">
        <f t="shared" ca="1" si="171"/>
        <v>0.1</v>
      </c>
      <c r="R390" s="32">
        <f t="shared" ref="R390:R452" ca="1" si="175">G390*AC390/AB390</f>
        <v>0.38889117139129681</v>
      </c>
      <c r="S390" s="32">
        <v>4.9650611300688767E-4</v>
      </c>
      <c r="T390" s="32">
        <f t="shared" ca="1" si="160"/>
        <v>1.7707989886022648E-2</v>
      </c>
      <c r="U390" s="32">
        <f t="shared" si="161"/>
        <v>0.14084507042253522</v>
      </c>
      <c r="V390" s="32">
        <f t="shared" ca="1" si="172"/>
        <v>0</v>
      </c>
      <c r="W390" s="8">
        <f t="shared" ca="1" si="162"/>
        <v>10750065.165677095</v>
      </c>
      <c r="X390" s="8">
        <f t="shared" ref="X390:X453" ca="1" si="176">W390+X389</f>
        <v>2948024130.9665189</v>
      </c>
      <c r="Y390" s="22">
        <f t="shared" ca="1" si="163"/>
        <v>0.59065546800719848</v>
      </c>
      <c r="Z390" s="8">
        <f t="shared" ca="1" si="173"/>
        <v>132809924.14516987</v>
      </c>
      <c r="AA390" s="12">
        <f t="shared" ca="1" si="174"/>
        <v>1.1347541797997878</v>
      </c>
      <c r="AB390" s="158">
        <f t="shared" ref="AB390:AB453" si="177">AB389+AB$2</f>
        <v>886000</v>
      </c>
      <c r="AC390" s="160">
        <f t="shared" ref="AC390:AC453" si="178">AC389-AC$2</f>
        <v>1.8420000000000471E-2</v>
      </c>
      <c r="AD390" s="162">
        <f t="shared" ref="AD390:AD453" ca="1" si="179">(K390+K389)/2</f>
        <v>0.75274850871856458</v>
      </c>
      <c r="AE390" s="162">
        <f t="shared" ref="AE390:AE453" ca="1" si="180">IF(Q390&lt;=B$2,K390,AE389)</f>
        <v>0.75212868531580912</v>
      </c>
      <c r="AF390" s="85">
        <v>5.9876655581444875E-4</v>
      </c>
      <c r="AG390" s="85">
        <v>9.7755463434310748E-3</v>
      </c>
      <c r="AH390" s="85">
        <v>6.2430239535622126E-4</v>
      </c>
    </row>
    <row r="391" spans="1:34">
      <c r="A391" s="7">
        <f t="shared" si="164"/>
        <v>44298</v>
      </c>
      <c r="B391" s="8">
        <f t="shared" ca="1" si="165"/>
        <v>433411126.8902247</v>
      </c>
      <c r="C391" s="144">
        <f t="shared" si="156"/>
        <v>0</v>
      </c>
      <c r="D391" s="136"/>
      <c r="E391" s="136"/>
      <c r="F391" s="78">
        <f ca="1">IF(AD390&gt;1,S$2,T$2)</f>
        <v>0.65</v>
      </c>
      <c r="G391" s="29">
        <f t="shared" ca="1" si="157"/>
        <v>18196460.556912452</v>
      </c>
      <c r="H391" s="8">
        <f t="shared" ca="1" si="166"/>
        <v>129194869.95407841</v>
      </c>
      <c r="I391" s="8">
        <f t="shared" ca="1" si="167"/>
        <v>3077219000.9205971</v>
      </c>
      <c r="J391" s="8">
        <f t="shared" ca="1" si="168"/>
        <v>1004931.1231810761</v>
      </c>
      <c r="K391" s="12">
        <f t="shared" ca="1" si="169"/>
        <v>0.75088775203029101</v>
      </c>
      <c r="L391" s="48"/>
      <c r="M391" s="38">
        <f ca="1">IF(AND(I$2&gt;0,R384&lt;F384),0,IF(AND(N391&gt;=L$6,I$2&gt;0),0,IF(OR(AND(N391&gt;=C$1,N391&lt;D$1),N391&gt;=E$1),0,1)))</f>
        <v>1</v>
      </c>
      <c r="N391" s="193">
        <f t="shared" si="170"/>
        <v>44298</v>
      </c>
      <c r="O391" s="11">
        <f t="shared" ca="1" si="158"/>
        <v>0.41029586678941293</v>
      </c>
      <c r="P391" s="11" t="str">
        <f t="shared" si="159"/>
        <v/>
      </c>
      <c r="Q391" s="11">
        <f t="shared" ca="1" si="171"/>
        <v>0.1</v>
      </c>
      <c r="R391" s="32">
        <f t="shared" ca="1" si="175"/>
        <v>0.3772637087278789</v>
      </c>
      <c r="S391" s="32">
        <v>4.9649574843586885E-4</v>
      </c>
      <c r="T391" s="32">
        <f t="shared" ca="1" si="160"/>
        <v>1.7225982660543787E-2</v>
      </c>
      <c r="U391" s="32">
        <f t="shared" si="161"/>
        <v>0.14084507042253522</v>
      </c>
      <c r="V391" s="32">
        <f t="shared" ca="1" si="172"/>
        <v>0</v>
      </c>
      <c r="W391" s="8">
        <f t="shared" ca="1" si="162"/>
        <v>10586175.174907867</v>
      </c>
      <c r="X391" s="8">
        <f t="shared" ca="1" si="176"/>
        <v>2958610306.1414266</v>
      </c>
      <c r="Y391" s="22">
        <f t="shared" ca="1" si="163"/>
        <v>0.58970413321058701</v>
      </c>
      <c r="Z391" s="8">
        <f t="shared" ca="1" si="173"/>
        <v>129194869.95407841</v>
      </c>
      <c r="AA391" s="12">
        <f t="shared" ca="1" si="174"/>
        <v>1.1347541797997878</v>
      </c>
      <c r="AB391" s="158">
        <f t="shared" si="177"/>
        <v>887000</v>
      </c>
      <c r="AC391" s="160">
        <f t="shared" si="178"/>
        <v>1.8390000000000472E-2</v>
      </c>
      <c r="AD391" s="162">
        <f t="shared" ca="1" si="179"/>
        <v>0.75150821867305007</v>
      </c>
      <c r="AE391" s="162">
        <f t="shared" ca="1" si="180"/>
        <v>0.75088775203029101</v>
      </c>
      <c r="AF391" s="85">
        <v>5.987353594169183E-4</v>
      </c>
      <c r="AG391" s="85">
        <v>9.7704812087343156E-3</v>
      </c>
      <c r="AH391" s="85">
        <v>6.2427586747668725E-4</v>
      </c>
    </row>
    <row r="392" spans="1:34">
      <c r="A392" s="7">
        <f t="shared" si="164"/>
        <v>44299</v>
      </c>
      <c r="B392" s="8">
        <f t="shared" ca="1" si="165"/>
        <v>434387091.13040239</v>
      </c>
      <c r="C392" s="144">
        <f t="shared" si="156"/>
        <v>0</v>
      </c>
      <c r="D392" s="136"/>
      <c r="E392" s="136"/>
      <c r="F392" s="78">
        <f ca="1">IF(AD391&gt;1,0,IF(AE391&gt;=1,U$2,T$2))</f>
        <v>0.65</v>
      </c>
      <c r="G392" s="29">
        <f t="shared" ca="1" si="157"/>
        <v>17681414.209074963</v>
      </c>
      <c r="H392" s="8">
        <f t="shared" ca="1" si="166"/>
        <v>125538040.88443223</v>
      </c>
      <c r="I392" s="8">
        <f t="shared" ca="1" si="167"/>
        <v>3084148347.0258589</v>
      </c>
      <c r="J392" s="8">
        <f t="shared" ca="1" si="168"/>
        <v>975964.24017770344</v>
      </c>
      <c r="K392" s="12">
        <f t="shared" ca="1" si="169"/>
        <v>1.1522238918182501</v>
      </c>
      <c r="L392" s="48"/>
      <c r="M392" s="38">
        <f ca="1">IF(AND(I$2&gt;0,R385&lt;F385-0.02),0,IF(AND(N392&gt;=L$7,I$2&gt;0),0,IF(OR(AND(N392&gt;=C$1,N392&lt;D$1),N392&gt;=E$1),0,1)))</f>
        <v>0</v>
      </c>
      <c r="N392" s="193">
        <f t="shared" si="170"/>
        <v>44299</v>
      </c>
      <c r="O392" s="11">
        <f t="shared" ca="1" si="158"/>
        <v>0.41121977960344785</v>
      </c>
      <c r="P392" s="11" t="str">
        <f t="shared" si="159"/>
        <v/>
      </c>
      <c r="Q392" s="11">
        <f t="shared" ca="1" si="171"/>
        <v>0.6</v>
      </c>
      <c r="R392" s="32">
        <f ca="1">G392*AC392/AB392</f>
        <v>0.36557518567412689</v>
      </c>
      <c r="S392" s="32">
        <v>4.9648538543388648E-4</v>
      </c>
      <c r="T392" s="32">
        <f t="shared" ca="1" si="160"/>
        <v>1.673840545125763E-2</v>
      </c>
      <c r="U392" s="32">
        <f t="shared" si="161"/>
        <v>0.14084507042253522</v>
      </c>
      <c r="V392" s="32">
        <f t="shared" ca="1" si="172"/>
        <v>0.6</v>
      </c>
      <c r="W392" s="8">
        <f t="shared" ca="1" si="162"/>
        <v>10781926.562355142</v>
      </c>
      <c r="X392" s="8">
        <f t="shared" ca="1" si="176"/>
        <v>2969392232.7037816</v>
      </c>
      <c r="Y392" s="22">
        <f t="shared" ca="1" si="163"/>
        <v>0.5887802203965522</v>
      </c>
      <c r="Z392" s="8">
        <f t="shared" ca="1" si="173"/>
        <v>125538040.88443223</v>
      </c>
      <c r="AA392" s="12">
        <f t="shared" ca="1" si="174"/>
        <v>1.1347541797997878</v>
      </c>
      <c r="AB392" s="158">
        <f t="shared" si="177"/>
        <v>888000</v>
      </c>
      <c r="AC392" s="160">
        <f t="shared" si="178"/>
        <v>1.8360000000000473E-2</v>
      </c>
      <c r="AD392" s="162">
        <f t="shared" ca="1" si="179"/>
        <v>0.95155582192427057</v>
      </c>
      <c r="AE392" s="162">
        <f t="shared" ca="1" si="180"/>
        <v>0.75088775203029101</v>
      </c>
      <c r="AF392" s="85">
        <v>5.9870417080267651E-4</v>
      </c>
      <c r="AG392" s="85">
        <v>9.7654300680314974E-3</v>
      </c>
      <c r="AH392" s="85">
        <v>6.2424934545131307E-4</v>
      </c>
    </row>
    <row r="393" spans="1:34">
      <c r="A393" s="7">
        <f t="shared" si="164"/>
        <v>44300</v>
      </c>
      <c r="B393" s="8">
        <f t="shared" ca="1" si="165"/>
        <v>435842301.69417602</v>
      </c>
      <c r="C393" s="144">
        <f t="shared" si="156"/>
        <v>0</v>
      </c>
      <c r="D393" s="136"/>
      <c r="E393" s="136"/>
      <c r="F393" s="78">
        <f ca="1">IF(AD392&gt;1,S$2,T$2)</f>
        <v>0.65</v>
      </c>
      <c r="G393" s="29">
        <f t="shared" ca="1" si="157"/>
        <v>17618043.566883083</v>
      </c>
      <c r="H393" s="8">
        <f t="shared" ca="1" si="166"/>
        <v>125088109.32486989</v>
      </c>
      <c r="I393" s="8">
        <f t="shared" ca="1" si="167"/>
        <v>3094480342.0286517</v>
      </c>
      <c r="J393" s="8">
        <f t="shared" ca="1" si="168"/>
        <v>1455210.563773633</v>
      </c>
      <c r="K393" s="12">
        <f t="shared" ca="1" si="169"/>
        <v>1.1504186570261994</v>
      </c>
      <c r="L393" s="48"/>
      <c r="M393" s="38">
        <f ca="1">IF(AND(I$2&gt;0,R386&lt;F386-0.04),0,IF(AND(N393&gt;=L$8,I$2&gt;0),0,IF(OR(AND(N393&gt;=C$1,N393&lt;D$1),N393&gt;=E$1),0,1)))</f>
        <v>0</v>
      </c>
      <c r="N393" s="193">
        <f t="shared" si="170"/>
        <v>44300</v>
      </c>
      <c r="O393" s="11">
        <f t="shared" ca="1" si="158"/>
        <v>0.41259737893715354</v>
      </c>
      <c r="P393" s="11" t="str">
        <f t="shared" si="159"/>
        <v/>
      </c>
      <c r="Q393" s="11">
        <f t="shared" ca="1" si="171"/>
        <v>0.6</v>
      </c>
      <c r="R393" s="32">
        <f t="shared" ca="1" si="175"/>
        <v>0.36326067331943224</v>
      </c>
      <c r="S393" s="32">
        <v>4.9647502400059873E-4</v>
      </c>
      <c r="T393" s="32">
        <f t="shared" ca="1" si="160"/>
        <v>1.6678414576649318E-2</v>
      </c>
      <c r="U393" s="32">
        <f t="shared" si="161"/>
        <v>0.14084507042253522</v>
      </c>
      <c r="V393" s="32">
        <f t="shared" ca="1" si="172"/>
        <v>0.6</v>
      </c>
      <c r="W393" s="8">
        <f t="shared" ca="1" si="162"/>
        <v>11000466.061338881</v>
      </c>
      <c r="X393" s="8">
        <f t="shared" ca="1" si="176"/>
        <v>2980392698.7651205</v>
      </c>
      <c r="Y393" s="22">
        <f t="shared" ca="1" si="163"/>
        <v>0.58740262106284646</v>
      </c>
      <c r="Z393" s="8">
        <f t="shared" ca="1" si="173"/>
        <v>125088109.32486989</v>
      </c>
      <c r="AA393" s="12">
        <f t="shared" ca="1" si="174"/>
        <v>1.1347541797997878</v>
      </c>
      <c r="AB393" s="158">
        <f t="shared" si="177"/>
        <v>889000</v>
      </c>
      <c r="AC393" s="160">
        <f t="shared" si="178"/>
        <v>1.8330000000000474E-2</v>
      </c>
      <c r="AD393" s="162">
        <f t="shared" ca="1" si="179"/>
        <v>1.1513212744222248</v>
      </c>
      <c r="AE393" s="162">
        <f t="shared" ca="1" si="180"/>
        <v>0.75088775203029101</v>
      </c>
      <c r="AF393" s="85">
        <v>5.9867299002273346E-4</v>
      </c>
      <c r="AG393" s="85">
        <v>9.7603928610361691E-3</v>
      </c>
      <c r="AH393" s="85">
        <v>6.2422282927809749E-4</v>
      </c>
    </row>
    <row r="394" spans="1:34">
      <c r="A394" s="7">
        <f t="shared" si="164"/>
        <v>44301</v>
      </c>
      <c r="B394" s="8">
        <f t="shared" ca="1" si="165"/>
        <v>437290024.98129338</v>
      </c>
      <c r="C394" s="144">
        <f t="shared" si="156"/>
        <v>0</v>
      </c>
      <c r="D394" s="136"/>
      <c r="E394" s="136"/>
      <c r="F394" s="78">
        <f ca="1">IF(AD393&gt;1,0,IF(AE393&gt;=1,U$2,T$2))</f>
        <v>0</v>
      </c>
      <c r="G394" s="29">
        <f t="shared" ca="1" si="157"/>
        <v>17516405.436910436</v>
      </c>
      <c r="H394" s="8">
        <f t="shared" ca="1" si="166"/>
        <v>124366478.60206409</v>
      </c>
      <c r="I394" s="8">
        <f t="shared" ca="1" si="167"/>
        <v>3104759177.3671846</v>
      </c>
      <c r="J394" s="8">
        <f t="shared" ca="1" si="168"/>
        <v>1447723.2871173362</v>
      </c>
      <c r="K394" s="12">
        <f t="shared" ca="1" si="169"/>
        <v>1.1477269633848362</v>
      </c>
      <c r="L394" s="48"/>
      <c r="M394" s="38">
        <f ca="1">IF(AND(I$2&gt;0,R387&lt;F387-0.06),0,IF(AND(N394&gt;=L$9,I$2&gt;0),0,IF(OR(AND(N394&gt;=C$1,N394&lt;D$1),N394&gt;=E$1),0,1)))</f>
        <v>0</v>
      </c>
      <c r="N394" s="193">
        <f t="shared" si="170"/>
        <v>44301</v>
      </c>
      <c r="O394" s="11">
        <f t="shared" ca="1" si="158"/>
        <v>0.41396789031562464</v>
      </c>
      <c r="P394" s="11" t="str">
        <f t="shared" si="159"/>
        <v/>
      </c>
      <c r="Q394" s="11">
        <f t="shared" ca="1" si="171"/>
        <v>0.6</v>
      </c>
      <c r="R394" s="32">
        <f t="shared" ca="1" si="175"/>
        <v>0.36016878594996549</v>
      </c>
      <c r="S394" s="32">
        <v>4.9646466413566439E-4</v>
      </c>
      <c r="T394" s="32">
        <f t="shared" ca="1" si="160"/>
        <v>1.6582197146941879E-2</v>
      </c>
      <c r="U394" s="32">
        <f t="shared" si="161"/>
        <v>0.14084507042253522</v>
      </c>
      <c r="V394" s="32">
        <f t="shared" ca="1" si="172"/>
        <v>0.6</v>
      </c>
      <c r="W394" s="8">
        <f t="shared" ca="1" si="162"/>
        <v>10886060.541380113</v>
      </c>
      <c r="X394" s="8">
        <f t="shared" ca="1" si="176"/>
        <v>2991278759.3065004</v>
      </c>
      <c r="Y394" s="22">
        <f t="shared" ca="1" si="163"/>
        <v>0.58603210968437536</v>
      </c>
      <c r="Z394" s="8">
        <f t="shared" ca="1" si="173"/>
        <v>124366478.60206409</v>
      </c>
      <c r="AA394" s="12">
        <f t="shared" ca="1" si="174"/>
        <v>1.1347541797997878</v>
      </c>
      <c r="AB394" s="158">
        <f t="shared" si="177"/>
        <v>890000</v>
      </c>
      <c r="AC394" s="160">
        <f t="shared" si="178"/>
        <v>1.8300000000000476E-2</v>
      </c>
      <c r="AD394" s="162">
        <f t="shared" ca="1" si="179"/>
        <v>1.1490728102055177</v>
      </c>
      <c r="AE394" s="162">
        <f t="shared" ca="1" si="180"/>
        <v>0.75088775203029101</v>
      </c>
      <c r="AF394" s="85">
        <v>5.9864181712146437E-4</v>
      </c>
      <c r="AG394" s="85">
        <v>9.7553695278256684E-3</v>
      </c>
      <c r="AH394" s="85">
        <v>6.2419631895503961E-4</v>
      </c>
    </row>
    <row r="395" spans="1:34">
      <c r="A395" s="7">
        <f t="shared" si="164"/>
        <v>44302</v>
      </c>
      <c r="B395" s="8">
        <f t="shared" ca="1" si="165"/>
        <v>438726028.61140215</v>
      </c>
      <c r="C395" s="144">
        <f t="shared" si="156"/>
        <v>0</v>
      </c>
      <c r="D395" s="136"/>
      <c r="E395" s="136"/>
      <c r="F395" s="78">
        <f ca="1">IF(AD394&gt;1,S$2,T$2)</f>
        <v>0.22</v>
      </c>
      <c r="G395" s="29">
        <f t="shared" ca="1" si="157"/>
        <v>17419161.10344455</v>
      </c>
      <c r="H395" s="8">
        <f t="shared" ca="1" si="166"/>
        <v>123676043.83445629</v>
      </c>
      <c r="I395" s="8">
        <f t="shared" ca="1" si="167"/>
        <v>3114954803.1409569</v>
      </c>
      <c r="J395" s="8">
        <f t="shared" ca="1" si="168"/>
        <v>1436003.6301087749</v>
      </c>
      <c r="K395" s="12">
        <f t="shared" ca="1" si="169"/>
        <v>1.1450491189110561</v>
      </c>
      <c r="L395" s="48"/>
      <c r="M395" s="39">
        <f ca="1">IF(AND(I$2&gt;0,R388&lt;F388-0.1),0,IF(AND(N395&gt;=L$10,I$2&gt;0),0,IF(OR(AND(N395&gt;=C$1,N395&lt;D$1),N395&gt;=E$1),0,1)))</f>
        <v>0</v>
      </c>
      <c r="N395" s="193">
        <f t="shared" si="170"/>
        <v>44302</v>
      </c>
      <c r="O395" s="11">
        <f t="shared" ca="1" si="158"/>
        <v>0.4153273070854609</v>
      </c>
      <c r="P395" s="11" t="str">
        <f t="shared" si="159"/>
        <v/>
      </c>
      <c r="Q395" s="11">
        <f t="shared" ca="1" si="171"/>
        <v>0.6</v>
      </c>
      <c r="R395" s="32">
        <f t="shared" ca="1" si="175"/>
        <v>0.35718077818175115</v>
      </c>
      <c r="S395" s="32">
        <v>4.9645430583874182E-4</v>
      </c>
      <c r="T395" s="32">
        <f t="shared" ca="1" si="160"/>
        <v>1.6490139177927507E-2</v>
      </c>
      <c r="U395" s="32">
        <f t="shared" si="161"/>
        <v>0.14084507042253522</v>
      </c>
      <c r="V395" s="32">
        <f t="shared" ca="1" si="172"/>
        <v>0.6</v>
      </c>
      <c r="W395" s="8">
        <f t="shared" ca="1" si="162"/>
        <v>11101112.996446719</v>
      </c>
      <c r="X395" s="8">
        <f t="shared" ca="1" si="176"/>
        <v>3002379872.302947</v>
      </c>
      <c r="Y395" s="22">
        <f t="shared" ca="1" si="163"/>
        <v>0.58467269291453916</v>
      </c>
      <c r="Z395" s="8">
        <f t="shared" ca="1" si="173"/>
        <v>123676043.83445629</v>
      </c>
      <c r="AA395" s="12">
        <f t="shared" ca="1" si="174"/>
        <v>1.1347541797997878</v>
      </c>
      <c r="AB395" s="158">
        <f t="shared" si="177"/>
        <v>891000</v>
      </c>
      <c r="AC395" s="160">
        <f t="shared" si="178"/>
        <v>1.8270000000000477E-2</v>
      </c>
      <c r="AD395" s="162">
        <f t="shared" ca="1" si="179"/>
        <v>1.1463880411479461</v>
      </c>
      <c r="AE395" s="162">
        <f t="shared" ca="1" si="180"/>
        <v>0.75088775203029101</v>
      </c>
      <c r="AF395" s="85">
        <v>5.9861065213738561E-4</v>
      </c>
      <c r="AG395" s="85">
        <v>9.7503600088382839E-3</v>
      </c>
      <c r="AH395" s="85">
        <v>6.2416981448014017E-4</v>
      </c>
    </row>
    <row r="396" spans="1:34">
      <c r="A396" s="7">
        <f t="shared" si="164"/>
        <v>44303</v>
      </c>
      <c r="B396" s="8">
        <f t="shared" ca="1" si="165"/>
        <v>440150728.25952137</v>
      </c>
      <c r="C396" s="144">
        <f t="shared" si="156"/>
        <v>0</v>
      </c>
      <c r="D396" s="136"/>
      <c r="E396" s="136"/>
      <c r="F396" s="78">
        <f ca="1">IF(AD395&gt;1,0,IF(AE395&gt;=1,U$2,T$2))</f>
        <v>0</v>
      </c>
      <c r="G396" s="29">
        <f t="shared" ca="1" si="157"/>
        <v>17280323.7098107</v>
      </c>
      <c r="H396" s="8">
        <f t="shared" ca="1" si="166"/>
        <v>122690298.33965597</v>
      </c>
      <c r="I396" s="8">
        <f t="shared" ca="1" si="167"/>
        <v>3125070170.6426034</v>
      </c>
      <c r="J396" s="8">
        <f t="shared" ca="1" si="168"/>
        <v>1424699.6481192086</v>
      </c>
      <c r="K396" s="12">
        <f t="shared" ca="1" si="169"/>
        <v>1.1423929522116372</v>
      </c>
      <c r="L396" s="48"/>
      <c r="M396" s="47">
        <f ca="1">IF(AND(I$2&gt;0,R389&lt;F389-0.12),0,IF(AND(N396&gt;=L$4,I$2&gt;0),0,IF(OR(AND(N396&gt;=C$1,N396&lt;D$1),N396&gt;=E$1),0,1)))</f>
        <v>0</v>
      </c>
      <c r="N396" s="193">
        <f t="shared" si="170"/>
        <v>44303</v>
      </c>
      <c r="O396" s="11">
        <f t="shared" ca="1" si="158"/>
        <v>0.41667602275234711</v>
      </c>
      <c r="P396" s="11" t="str">
        <f t="shared" si="159"/>
        <v/>
      </c>
      <c r="Q396" s="11">
        <f t="shared" ca="1" si="171"/>
        <v>0.6</v>
      </c>
      <c r="R396" s="32">
        <f t="shared" ca="1" si="175"/>
        <v>0.35335549828134016</v>
      </c>
      <c r="S396" s="32">
        <v>4.9644394910948984E-4</v>
      </c>
      <c r="T396" s="32">
        <f t="shared" ca="1" si="160"/>
        <v>1.6358706445287464E-2</v>
      </c>
      <c r="U396" s="32">
        <f t="shared" si="161"/>
        <v>0.14084507042253522</v>
      </c>
      <c r="V396" s="32">
        <f t="shared" ca="1" si="172"/>
        <v>0.6</v>
      </c>
      <c r="W396" s="8">
        <f t="shared" ca="1" si="162"/>
        <v>11360033.40089228</v>
      </c>
      <c r="X396" s="8">
        <f t="shared" ca="1" si="176"/>
        <v>3013739905.7038393</v>
      </c>
      <c r="Y396" s="22">
        <f t="shared" ca="1" si="163"/>
        <v>0.58332397724765284</v>
      </c>
      <c r="Z396" s="8">
        <f t="shared" ca="1" si="173"/>
        <v>122690298.33965597</v>
      </c>
      <c r="AA396" s="12">
        <f t="shared" ca="1" si="174"/>
        <v>1.1347541797997878</v>
      </c>
      <c r="AB396" s="158">
        <f t="shared" si="177"/>
        <v>892000</v>
      </c>
      <c r="AC396" s="160">
        <f t="shared" si="178"/>
        <v>1.8240000000000478E-2</v>
      </c>
      <c r="AD396" s="162">
        <f t="shared" ca="1" si="179"/>
        <v>1.1437210355613465</v>
      </c>
      <c r="AE396" s="162">
        <f t="shared" ca="1" si="180"/>
        <v>0.75088775203029101</v>
      </c>
      <c r="AF396" s="85">
        <v>5.9857949510385637E-4</v>
      </c>
      <c r="AG396" s="85">
        <v>9.7453642448704463E-3</v>
      </c>
      <c r="AH396" s="85">
        <v>6.2414331585140055E-4</v>
      </c>
    </row>
    <row r="397" spans="1:34">
      <c r="A397" s="7">
        <f t="shared" si="164"/>
        <v>44304</v>
      </c>
      <c r="B397" s="8">
        <f t="shared" ca="1" si="165"/>
        <v>441560793.97509444</v>
      </c>
      <c r="C397" s="144">
        <f t="shared" si="156"/>
        <v>0</v>
      </c>
      <c r="D397" s="136"/>
      <c r="E397" s="136"/>
      <c r="F397" s="78">
        <f ca="1">IF(AD396&gt;1,0,IF(AE396&gt;=1,U$2,T$2))</f>
        <v>0</v>
      </c>
      <c r="G397" s="29">
        <f t="shared" ca="1" si="157"/>
        <v>17090384.721032772</v>
      </c>
      <c r="H397" s="8">
        <f t="shared" ca="1" si="166"/>
        <v>121341731.51933268</v>
      </c>
      <c r="I397" s="8">
        <f t="shared" ca="1" si="167"/>
        <v>3135081637.2231722</v>
      </c>
      <c r="J397" s="8">
        <f t="shared" ca="1" si="168"/>
        <v>1410065.7155730997</v>
      </c>
      <c r="K397" s="12">
        <f t="shared" ca="1" si="169"/>
        <v>1.1397576944151633</v>
      </c>
      <c r="L397" s="48"/>
      <c r="M397" s="46">
        <f ca="1">IF(AND(I$2&gt;0,R390&lt;F390-0.12),0,IF(AND(N397&gt;=L$5,I$2&gt;0),0,IF(OR(AND(N397&gt;=C$1,N397&lt;D$1),N397&gt;=E$1),0,1)))</f>
        <v>0</v>
      </c>
      <c r="N397" s="193">
        <f t="shared" si="170"/>
        <v>44304</v>
      </c>
      <c r="O397" s="11">
        <f t="shared" ca="1" si="158"/>
        <v>0.41801088496308964</v>
      </c>
      <c r="P397" s="11" t="str">
        <f t="shared" si="159"/>
        <v/>
      </c>
      <c r="Q397" s="11">
        <f t="shared" ca="1" si="171"/>
        <v>0.6</v>
      </c>
      <c r="R397" s="32">
        <f t="shared" ca="1" si="175"/>
        <v>0.34850605349385777</v>
      </c>
      <c r="S397" s="32">
        <v>4.9643359394756714E-4</v>
      </c>
      <c r="T397" s="32">
        <f t="shared" ca="1" si="160"/>
        <v>1.6178897535911025E-2</v>
      </c>
      <c r="U397" s="32">
        <f t="shared" si="161"/>
        <v>0.14084507042253522</v>
      </c>
      <c r="V397" s="32">
        <f t="shared" ca="1" si="172"/>
        <v>0.6</v>
      </c>
      <c r="W397" s="8">
        <f t="shared" ca="1" si="162"/>
        <v>11644086.574465064</v>
      </c>
      <c r="X397" s="8">
        <f t="shared" ca="1" si="176"/>
        <v>3025383992.2783046</v>
      </c>
      <c r="Y397" s="22">
        <f t="shared" ca="1" si="163"/>
        <v>0.58198911503691031</v>
      </c>
      <c r="Z397" s="8">
        <f t="shared" ca="1" si="173"/>
        <v>121341731.51933268</v>
      </c>
      <c r="AA397" s="12">
        <f t="shared" ca="1" si="174"/>
        <v>1.1347541797997878</v>
      </c>
      <c r="AB397" s="158">
        <f t="shared" si="177"/>
        <v>893000</v>
      </c>
      <c r="AC397" s="160">
        <f t="shared" si="178"/>
        <v>1.8210000000000479E-2</v>
      </c>
      <c r="AD397" s="162">
        <f t="shared" ca="1" si="179"/>
        <v>1.1410753233134003</v>
      </c>
      <c r="AE397" s="162">
        <f t="shared" ca="1" si="180"/>
        <v>0.75088775203029101</v>
      </c>
      <c r="AF397" s="85">
        <v>5.9854834604970632E-4</v>
      </c>
      <c r="AG397" s="85">
        <v>9.740382177073929E-3</v>
      </c>
      <c r="AH397" s="85">
        <v>6.2411682306682268E-4</v>
      </c>
    </row>
    <row r="398" spans="1:34">
      <c r="A398" s="7">
        <f t="shared" si="164"/>
        <v>44305</v>
      </c>
      <c r="B398" s="8">
        <f t="shared" ca="1" si="165"/>
        <v>442952143.79554534</v>
      </c>
      <c r="C398" s="144">
        <f t="shared" si="156"/>
        <v>0</v>
      </c>
      <c r="D398" s="136"/>
      <c r="E398" s="136"/>
      <c r="F398" s="78">
        <f ca="1">IF(AD397&gt;1,S$2,T$2)</f>
        <v>0.22</v>
      </c>
      <c r="G398" s="29">
        <f t="shared" ca="1" si="157"/>
        <v>16841722.34789703</v>
      </c>
      <c r="H398" s="8">
        <f t="shared" ca="1" si="166"/>
        <v>119576228.67006892</v>
      </c>
      <c r="I398" s="8">
        <f t="shared" ca="1" si="167"/>
        <v>3144960220.9483733</v>
      </c>
      <c r="J398" s="8">
        <f t="shared" ca="1" si="168"/>
        <v>1391349.8204508889</v>
      </c>
      <c r="K398" s="12">
        <f t="shared" ca="1" si="169"/>
        <v>1.1371495049098108</v>
      </c>
      <c r="L398" s="48"/>
      <c r="M398" s="38">
        <f ca="1">IF(AND(I$2&gt;0,R391&lt;F391),0,IF(AND(N398&gt;=L$6,I$2&gt;0),0,IF(OR(AND(N398&gt;=C$1,N398&lt;D$1),N398&gt;=E$1),0,1)))</f>
        <v>0</v>
      </c>
      <c r="N398" s="193">
        <f t="shared" si="170"/>
        <v>44305</v>
      </c>
      <c r="O398" s="11">
        <f t="shared" ca="1" si="158"/>
        <v>0.41932802945978309</v>
      </c>
      <c r="P398" s="11" t="str">
        <f t="shared" si="159"/>
        <v/>
      </c>
      <c r="Q398" s="11">
        <f t="shared" ca="1" si="171"/>
        <v>0.6</v>
      </c>
      <c r="R398" s="32">
        <f t="shared" ca="1" si="175"/>
        <v>0.34248603163845198</v>
      </c>
      <c r="S398" s="32">
        <v>4.9642324035263272E-4</v>
      </c>
      <c r="T398" s="32">
        <f t="shared" ca="1" si="160"/>
        <v>1.5943497156009189E-2</v>
      </c>
      <c r="U398" s="32">
        <f t="shared" si="161"/>
        <v>0.14084507042253522</v>
      </c>
      <c r="V398" s="32">
        <f t="shared" ca="1" si="172"/>
        <v>0.6</v>
      </c>
      <c r="W398" s="8">
        <f t="shared" ca="1" si="162"/>
        <v>7557689.2208886258</v>
      </c>
      <c r="X398" s="8">
        <f t="shared" ca="1" si="176"/>
        <v>3032941681.4991932</v>
      </c>
      <c r="Y398" s="22">
        <f t="shared" ca="1" si="163"/>
        <v>0.58067197054021691</v>
      </c>
      <c r="Z398" s="8">
        <f t="shared" ca="1" si="173"/>
        <v>119576228.67006892</v>
      </c>
      <c r="AA398" s="12">
        <f t="shared" ca="1" si="174"/>
        <v>1.1347541797997878</v>
      </c>
      <c r="AB398" s="158">
        <f t="shared" si="177"/>
        <v>894000</v>
      </c>
      <c r="AC398" s="160">
        <f t="shared" si="178"/>
        <v>1.818000000000048E-2</v>
      </c>
      <c r="AD398" s="162">
        <f t="shared" ca="1" si="179"/>
        <v>1.1384535996624869</v>
      </c>
      <c r="AE398" s="162">
        <f t="shared" ca="1" si="180"/>
        <v>0.75088775203029101</v>
      </c>
      <c r="AF398" s="85">
        <v>5.9851720499979613E-4</v>
      </c>
      <c r="AG398" s="85">
        <v>9.7354137469531105E-3</v>
      </c>
      <c r="AH398" s="85">
        <v>6.240903361244102E-4</v>
      </c>
    </row>
    <row r="399" spans="1:34">
      <c r="A399" s="7">
        <f t="shared" si="164"/>
        <v>44306</v>
      </c>
      <c r="B399" s="8">
        <f t="shared" ca="1" si="165"/>
        <v>444320112.0976696</v>
      </c>
      <c r="C399" s="144">
        <f t="shared" si="156"/>
        <v>0</v>
      </c>
      <c r="D399" s="136"/>
      <c r="E399" s="136"/>
      <c r="F399" s="78">
        <f ca="1">IF(AD398&gt;1,0,IF(AE398&gt;=1,U$2,T$2))</f>
        <v>0</v>
      </c>
      <c r="G399" s="29">
        <f t="shared" ca="1" si="157"/>
        <v>17145227.379473597</v>
      </c>
      <c r="H399" s="8">
        <f t="shared" ca="1" si="166"/>
        <v>121731114.39426252</v>
      </c>
      <c r="I399" s="8">
        <f t="shared" ca="1" si="167"/>
        <v>3154672795.8934555</v>
      </c>
      <c r="J399" s="8">
        <f t="shared" ca="1" si="168"/>
        <v>1367968.3021242577</v>
      </c>
      <c r="K399" s="12">
        <f t="shared" ca="1" si="169"/>
        <v>1.1345759340755615</v>
      </c>
      <c r="L399" s="48"/>
      <c r="M399" s="38">
        <f ca="1">IF(AND(I$2&gt;0,R392&lt;F392-0.02),0,IF(AND(N399&gt;=L$7,I$2&gt;0),0,IF(OR(AND(N399&gt;=C$1,N399&lt;D$1),N399&gt;=E$1),0,1)))</f>
        <v>0</v>
      </c>
      <c r="N399" s="193">
        <f t="shared" si="170"/>
        <v>44306</v>
      </c>
      <c r="O399" s="11">
        <f t="shared" ca="1" si="158"/>
        <v>0.42062303945246071</v>
      </c>
      <c r="P399" s="11" t="str">
        <f t="shared" si="159"/>
        <v/>
      </c>
      <c r="Q399" s="11">
        <f t="shared" ca="1" si="171"/>
        <v>0.6</v>
      </c>
      <c r="R399" s="32">
        <f t="shared" ca="1" si="175"/>
        <v>0.34769371724855203</v>
      </c>
      <c r="S399" s="32">
        <v>4.9641288832434562E-4</v>
      </c>
      <c r="T399" s="32">
        <f t="shared" ca="1" si="160"/>
        <v>1.6230815252568337E-2</v>
      </c>
      <c r="U399" s="32">
        <f t="shared" si="161"/>
        <v>0.14084507042253522</v>
      </c>
      <c r="V399" s="32">
        <f t="shared" ca="1" si="172"/>
        <v>0.6</v>
      </c>
      <c r="W399" s="8">
        <f t="shared" ca="1" si="162"/>
        <v>7542726.9270047117</v>
      </c>
      <c r="X399" s="8">
        <f t="shared" ca="1" si="176"/>
        <v>3040484408.426198</v>
      </c>
      <c r="Y399" s="22">
        <f t="shared" ca="1" si="163"/>
        <v>0.57937696054753929</v>
      </c>
      <c r="Z399" s="8">
        <f t="shared" ca="1" si="173"/>
        <v>121731114.39426252</v>
      </c>
      <c r="AA399" s="12">
        <f t="shared" ca="1" si="174"/>
        <v>1.1347541797997878</v>
      </c>
      <c r="AB399" s="158">
        <f t="shared" si="177"/>
        <v>895000</v>
      </c>
      <c r="AC399" s="160">
        <f t="shared" si="178"/>
        <v>1.8150000000000482E-2</v>
      </c>
      <c r="AD399" s="162">
        <f t="shared" ca="1" si="179"/>
        <v>1.1358627194926862</v>
      </c>
      <c r="AE399" s="162">
        <f t="shared" ca="1" si="180"/>
        <v>0.75088775203029101</v>
      </c>
      <c r="AF399" s="85">
        <v>5.9848607197551351E-4</v>
      </c>
      <c r="AG399" s="85">
        <v>9.7304588963622284E-3</v>
      </c>
      <c r="AH399" s="85">
        <v>6.2406385502216711E-4</v>
      </c>
    </row>
    <row r="400" spans="1:34">
      <c r="A400" s="7">
        <f t="shared" si="164"/>
        <v>44307</v>
      </c>
      <c r="B400" s="8">
        <f t="shared" ca="1" si="165"/>
        <v>445709580.83831275</v>
      </c>
      <c r="C400" s="144">
        <f t="shared" si="156"/>
        <v>0</v>
      </c>
      <c r="D400" s="136"/>
      <c r="E400" s="136"/>
      <c r="F400" s="78">
        <f ca="1">IF(AD399&gt;1,S$2,T$2)</f>
        <v>0.22</v>
      </c>
      <c r="G400" s="29">
        <f t="shared" ca="1" si="157"/>
        <v>17472340.214904819</v>
      </c>
      <c r="H400" s="8">
        <f t="shared" ca="1" si="166"/>
        <v>124053615.5258242</v>
      </c>
      <c r="I400" s="8">
        <f t="shared" ca="1" si="167"/>
        <v>3164538023.9520221</v>
      </c>
      <c r="J400" s="8">
        <f t="shared" ca="1" si="168"/>
        <v>1389468.7406431532</v>
      </c>
      <c r="K400" s="12">
        <f t="shared" ca="1" si="169"/>
        <v>1.1320456118857156</v>
      </c>
      <c r="L400" s="48"/>
      <c r="M400" s="38">
        <f ca="1">IF(AND(I$2&gt;0,R393&lt;F393-0.04),0,IF(AND(N400&gt;=L$8,I$2&gt;0),0,IF(OR(AND(N400&gt;=C$1,N400&lt;D$1),N400&gt;=E$1),0,1)))</f>
        <v>0</v>
      </c>
      <c r="N400" s="193">
        <f t="shared" si="170"/>
        <v>44307</v>
      </c>
      <c r="O400" s="11">
        <f t="shared" ca="1" si="158"/>
        <v>0.42193840319360293</v>
      </c>
      <c r="P400" s="11" t="str">
        <f t="shared" si="159"/>
        <v/>
      </c>
      <c r="Q400" s="11">
        <f t="shared" ca="1" si="171"/>
        <v>0.6</v>
      </c>
      <c r="R400" s="32">
        <f t="shared" ca="1" si="175"/>
        <v>0.35334688023893274</v>
      </c>
      <c r="S400" s="32">
        <v>4.9640253786236484E-4</v>
      </c>
      <c r="T400" s="32">
        <f t="shared" ca="1" si="160"/>
        <v>1.6540482070109892E-2</v>
      </c>
      <c r="U400" s="32">
        <f t="shared" si="161"/>
        <v>0.14084507042253522</v>
      </c>
      <c r="V400" s="32">
        <f t="shared" ca="1" si="172"/>
        <v>0.6</v>
      </c>
      <c r="W400" s="8">
        <f t="shared" ca="1" si="162"/>
        <v>7537893.9900153466</v>
      </c>
      <c r="X400" s="8">
        <f t="shared" ca="1" si="176"/>
        <v>3048022302.4162135</v>
      </c>
      <c r="Y400" s="22">
        <f t="shared" ca="1" si="163"/>
        <v>0.57806159680639713</v>
      </c>
      <c r="Z400" s="8">
        <f t="shared" ca="1" si="173"/>
        <v>124053615.5258242</v>
      </c>
      <c r="AA400" s="12">
        <f t="shared" ca="1" si="174"/>
        <v>1.1347541797997878</v>
      </c>
      <c r="AB400" s="158">
        <f t="shared" si="177"/>
        <v>896000</v>
      </c>
      <c r="AC400" s="160">
        <f t="shared" si="178"/>
        <v>1.8120000000000483E-2</v>
      </c>
      <c r="AD400" s="162">
        <f t="shared" ca="1" si="179"/>
        <v>1.1333107729806384</v>
      </c>
      <c r="AE400" s="162">
        <f t="shared" ca="1" si="180"/>
        <v>0.75088775203029101</v>
      </c>
      <c r="AF400" s="85">
        <v>5.9845494699520795E-4</v>
      </c>
      <c r="AG400" s="85">
        <v>9.7255175675026746E-3</v>
      </c>
      <c r="AH400" s="85">
        <v>6.2403737975809859E-4</v>
      </c>
    </row>
    <row r="401" spans="1:34">
      <c r="A401" s="7">
        <f t="shared" si="164"/>
        <v>44308</v>
      </c>
      <c r="B401" s="8">
        <f t="shared" ca="1" si="165"/>
        <v>447122401.27185971</v>
      </c>
      <c r="C401" s="144">
        <f t="shared" si="156"/>
        <v>0</v>
      </c>
      <c r="D401" s="136"/>
      <c r="E401" s="136"/>
      <c r="F401" s="78">
        <f ca="1">IF(AD400&gt;1,0,IF(AE400&gt;=1,U$2,T$2))</f>
        <v>0</v>
      </c>
      <c r="G401" s="29">
        <f t="shared" ca="1" si="157"/>
        <v>17823485.438590452</v>
      </c>
      <c r="H401" s="8">
        <f t="shared" ca="1" si="166"/>
        <v>126546746.61399221</v>
      </c>
      <c r="I401" s="8">
        <f t="shared" ca="1" si="167"/>
        <v>3174569049.0302052</v>
      </c>
      <c r="J401" s="8">
        <f t="shared" ca="1" si="168"/>
        <v>1412820.4335469515</v>
      </c>
      <c r="K401" s="12">
        <f t="shared" ca="1" si="169"/>
        <v>0.73487743104361813</v>
      </c>
      <c r="L401" s="48"/>
      <c r="M401" s="38">
        <f ca="1">IF(AND(I$2&gt;0,R394&lt;F394-0.06),0,IF(AND(N401&gt;=L$9,I$2&gt;0),0,IF(OR(AND(N401&gt;=C$1,N401&lt;D$1),N401&gt;=E$1),0,1)))</f>
        <v>1</v>
      </c>
      <c r="N401" s="193">
        <f t="shared" si="170"/>
        <v>44308</v>
      </c>
      <c r="O401" s="11">
        <f t="shared" ca="1" si="158"/>
        <v>0.42327587320402738</v>
      </c>
      <c r="P401" s="11" t="str">
        <f t="shared" si="159"/>
        <v/>
      </c>
      <c r="Q401" s="11">
        <f t="shared" ca="1" si="171"/>
        <v>0.1</v>
      </c>
      <c r="R401" s="32">
        <f t="shared" ca="1" si="175"/>
        <v>0.35945022473144916</v>
      </c>
      <c r="S401" s="32">
        <v>4.9639218896634974E-4</v>
      </c>
      <c r="T401" s="32">
        <f t="shared" ca="1" si="160"/>
        <v>1.6872899548532296E-2</v>
      </c>
      <c r="U401" s="32">
        <f t="shared" si="161"/>
        <v>0.14084507042253522</v>
      </c>
      <c r="V401" s="32">
        <f t="shared" ca="1" si="172"/>
        <v>0</v>
      </c>
      <c r="W401" s="8">
        <f t="shared" ca="1" si="162"/>
        <v>7322815.8272218844</v>
      </c>
      <c r="X401" s="8">
        <f t="shared" ca="1" si="176"/>
        <v>3055345118.2434354</v>
      </c>
      <c r="Y401" s="22">
        <f t="shared" ca="1" si="163"/>
        <v>0.57672412679597262</v>
      </c>
      <c r="Z401" s="8">
        <f t="shared" ca="1" si="173"/>
        <v>126546746.61399221</v>
      </c>
      <c r="AA401" s="12">
        <f t="shared" ca="1" si="174"/>
        <v>1.1347541797997878</v>
      </c>
      <c r="AB401" s="158">
        <f t="shared" si="177"/>
        <v>897000</v>
      </c>
      <c r="AC401" s="160">
        <f t="shared" si="178"/>
        <v>1.8090000000000484E-2</v>
      </c>
      <c r="AD401" s="162">
        <f t="shared" ca="1" si="179"/>
        <v>0.93346152146466688</v>
      </c>
      <c r="AE401" s="162">
        <f t="shared" ca="1" si="180"/>
        <v>0.73487743104361813</v>
      </c>
      <c r="AF401" s="85">
        <v>5.9842383007457174E-4</v>
      </c>
      <c r="AG401" s="85">
        <v>9.7205897029203209E-3</v>
      </c>
      <c r="AH401" s="85">
        <v>6.2401091033021088E-4</v>
      </c>
    </row>
    <row r="402" spans="1:34">
      <c r="A402" s="7">
        <f t="shared" si="164"/>
        <v>44309</v>
      </c>
      <c r="B402" s="8">
        <f t="shared" ca="1" si="165"/>
        <v>448057978.21409935</v>
      </c>
      <c r="C402" s="144">
        <f t="shared" si="156"/>
        <v>0</v>
      </c>
      <c r="D402" s="136"/>
      <c r="E402" s="136"/>
      <c r="F402" s="78">
        <f ca="1">IF(AD401&gt;1,S$2,T$2)</f>
        <v>0.65</v>
      </c>
      <c r="G402" s="29">
        <f t="shared" ca="1" si="157"/>
        <v>17727679.869953752</v>
      </c>
      <c r="H402" s="8">
        <f t="shared" ca="1" si="166"/>
        <v>125866527.07667163</v>
      </c>
      <c r="I402" s="8">
        <f t="shared" ca="1" si="167"/>
        <v>3181211645.3201065</v>
      </c>
      <c r="J402" s="8">
        <f t="shared" ca="1" si="168"/>
        <v>935576.94223962061</v>
      </c>
      <c r="K402" s="12">
        <f t="shared" ca="1" si="169"/>
        <v>0.73317713382479455</v>
      </c>
      <c r="L402" s="48"/>
      <c r="M402" s="39">
        <f ca="1">IF(AND(I$2&gt;0,R395&lt;F395-0.1),0,IF(AND(N402&gt;=L$10,I$2&gt;0),0,IF(OR(AND(N402&gt;=C$1,N402&lt;D$1),N402&gt;=E$1),0,1)))</f>
        <v>1</v>
      </c>
      <c r="N402" s="193">
        <f t="shared" si="170"/>
        <v>44309</v>
      </c>
      <c r="O402" s="11">
        <f t="shared" ca="1" si="158"/>
        <v>0.42416155270934752</v>
      </c>
      <c r="P402" s="11" t="str">
        <f t="shared" si="159"/>
        <v/>
      </c>
      <c r="Q402" s="11">
        <f t="shared" ca="1" si="171"/>
        <v>0.1</v>
      </c>
      <c r="R402" s="32">
        <f t="shared" ca="1" si="175"/>
        <v>0.35652772656054937</v>
      </c>
      <c r="S402" s="32">
        <v>4.9638184163595966E-4</v>
      </c>
      <c r="T402" s="32">
        <f t="shared" ca="1" si="160"/>
        <v>1.6782203610222885E-2</v>
      </c>
      <c r="U402" s="32">
        <f t="shared" si="161"/>
        <v>0.14084507042253522</v>
      </c>
      <c r="V402" s="32">
        <f t="shared" ca="1" si="172"/>
        <v>0</v>
      </c>
      <c r="W402" s="8">
        <f t="shared" ca="1" si="162"/>
        <v>7313385.0108702341</v>
      </c>
      <c r="X402" s="8">
        <f t="shared" ca="1" si="176"/>
        <v>3062658503.2543058</v>
      </c>
      <c r="Y402" s="22">
        <f t="shared" ca="1" si="163"/>
        <v>0.57583844729065248</v>
      </c>
      <c r="Z402" s="8">
        <f t="shared" ca="1" si="173"/>
        <v>125866527.07667163</v>
      </c>
      <c r="AA402" s="12">
        <f t="shared" ca="1" si="174"/>
        <v>1.1347541797997878</v>
      </c>
      <c r="AB402" s="158">
        <f t="shared" si="177"/>
        <v>898000</v>
      </c>
      <c r="AC402" s="160">
        <f t="shared" si="178"/>
        <v>1.8060000000000485E-2</v>
      </c>
      <c r="AD402" s="162">
        <f t="shared" ca="1" si="179"/>
        <v>0.73402728243420634</v>
      </c>
      <c r="AE402" s="162">
        <f t="shared" ca="1" si="180"/>
        <v>0.73317713382479455</v>
      </c>
      <c r="AF402" s="85">
        <v>5.983927212269704E-4</v>
      </c>
      <c r="AG402" s="85">
        <v>9.7156752455028611E-3</v>
      </c>
      <c r="AH402" s="85">
        <v>6.2398444673651091E-4</v>
      </c>
    </row>
    <row r="403" spans="1:34">
      <c r="A403" s="7">
        <f t="shared" si="164"/>
        <v>44310</v>
      </c>
      <c r="B403" s="8">
        <f t="shared" ca="1" si="165"/>
        <v>448986373.17955762</v>
      </c>
      <c r="C403" s="144">
        <f t="shared" si="156"/>
        <v>0</v>
      </c>
      <c r="D403" s="136"/>
      <c r="E403" s="136"/>
      <c r="F403" s="78">
        <f ca="1">IF(AD402&gt;1,0,IF(AE402&gt;=1,U$2,T$2))</f>
        <v>0.65</v>
      </c>
      <c r="G403" s="29">
        <f t="shared" ca="1" si="157"/>
        <v>17626020.60852892</v>
      </c>
      <c r="H403" s="8">
        <f t="shared" ca="1" si="166"/>
        <v>125144746.32055533</v>
      </c>
      <c r="I403" s="8">
        <f t="shared" ca="1" si="167"/>
        <v>3187803249.5748606</v>
      </c>
      <c r="J403" s="8">
        <f t="shared" ca="1" si="168"/>
        <v>928394.96545829996</v>
      </c>
      <c r="K403" s="12">
        <f t="shared" ca="1" si="169"/>
        <v>0.73205118827990201</v>
      </c>
      <c r="L403" s="48"/>
      <c r="M403" s="47">
        <f ca="1">IF(AND(I$2&gt;0,R396&lt;F396-0.12),0,IF(AND(N403&gt;=L$4,I$2&gt;0),0,IF(OR(AND(N403&gt;=C$1,N403&lt;D$1),N403&gt;=E$1),0,1)))</f>
        <v>1</v>
      </c>
      <c r="N403" s="193">
        <f t="shared" si="170"/>
        <v>44310</v>
      </c>
      <c r="O403" s="11">
        <f t="shared" ca="1" si="158"/>
        <v>0.42504043327664809</v>
      </c>
      <c r="P403" s="11" t="str">
        <f t="shared" si="159"/>
        <v/>
      </c>
      <c r="Q403" s="11">
        <f t="shared" ca="1" si="171"/>
        <v>0.1</v>
      </c>
      <c r="R403" s="32">
        <f t="shared" ca="1" si="175"/>
        <v>0.35350072477395439</v>
      </c>
      <c r="S403" s="32">
        <v>4.9637149587085383E-4</v>
      </c>
      <c r="T403" s="32">
        <f t="shared" ca="1" si="160"/>
        <v>1.6685966176074044E-2</v>
      </c>
      <c r="U403" s="32">
        <f t="shared" si="161"/>
        <v>0.14084507042253522</v>
      </c>
      <c r="V403" s="32">
        <f t="shared" ca="1" si="172"/>
        <v>0</v>
      </c>
      <c r="W403" s="8">
        <f t="shared" ca="1" si="162"/>
        <v>7320974.6917056143</v>
      </c>
      <c r="X403" s="8">
        <f t="shared" ca="1" si="176"/>
        <v>3069979477.9460115</v>
      </c>
      <c r="Y403" s="22">
        <f t="shared" ca="1" si="163"/>
        <v>0.57495956672335191</v>
      </c>
      <c r="Z403" s="8">
        <f t="shared" ca="1" si="173"/>
        <v>125144746.32055533</v>
      </c>
      <c r="AA403" s="12">
        <f t="shared" ca="1" si="174"/>
        <v>1.1347541797997878</v>
      </c>
      <c r="AB403" s="158">
        <f t="shared" si="177"/>
        <v>899000</v>
      </c>
      <c r="AC403" s="160">
        <f t="shared" si="178"/>
        <v>1.8030000000000487E-2</v>
      </c>
      <c r="AD403" s="162">
        <f t="shared" ca="1" si="179"/>
        <v>0.73261416105234822</v>
      </c>
      <c r="AE403" s="162">
        <f t="shared" ca="1" si="180"/>
        <v>0.73205118827990201</v>
      </c>
      <c r="AF403" s="85">
        <v>5.9836162046373101E-4</v>
      </c>
      <c r="AG403" s="85">
        <v>9.710774138477183E-3</v>
      </c>
      <c r="AH403" s="85">
        <v>6.2395798897500667E-4</v>
      </c>
    </row>
    <row r="404" spans="1:34">
      <c r="A404" s="7">
        <f t="shared" si="164"/>
        <v>44311</v>
      </c>
      <c r="B404" s="8">
        <f t="shared" ca="1" si="165"/>
        <v>449908026.70320904</v>
      </c>
      <c r="C404" s="144">
        <f t="shared" si="156"/>
        <v>0</v>
      </c>
      <c r="D404" s="136"/>
      <c r="E404" s="136"/>
      <c r="F404" s="78">
        <f ca="1">IF(AD403&gt;1,0,IF(AE403&gt;=1,U$2,T$2))</f>
        <v>0.65</v>
      </c>
      <c r="G404" s="29">
        <f t="shared" ca="1" si="157"/>
        <v>17516550.936165448</v>
      </c>
      <c r="H404" s="8">
        <f t="shared" ca="1" si="166"/>
        <v>124367511.64677468</v>
      </c>
      <c r="I404" s="8">
        <f t="shared" ca="1" si="167"/>
        <v>3194346989.5927854</v>
      </c>
      <c r="J404" s="8">
        <f t="shared" ca="1" si="168"/>
        <v>921653.52365140279</v>
      </c>
      <c r="K404" s="12">
        <f t="shared" ca="1" si="169"/>
        <v>0.73093388608051668</v>
      </c>
      <c r="L404" s="48"/>
      <c r="M404" s="46">
        <f ca="1">IF(AND(I$2&gt;0,R397&lt;F397-0.12),0,IF(AND(N404&gt;=L$5,I$2&gt;0),0,IF(OR(AND(N404&gt;=C$1,N404&lt;D$1),N404&gt;=E$1),0,1)))</f>
        <v>1</v>
      </c>
      <c r="N404" s="193">
        <f t="shared" si="170"/>
        <v>44311</v>
      </c>
      <c r="O404" s="11">
        <f t="shared" ca="1" si="158"/>
        <v>0.42591293194570473</v>
      </c>
      <c r="P404" s="11" t="str">
        <f t="shared" si="159"/>
        <v/>
      </c>
      <c r="Q404" s="11">
        <f t="shared" ca="1" si="171"/>
        <v>0.1</v>
      </c>
      <c r="R404" s="32">
        <f t="shared" ca="1" si="175"/>
        <v>0.35033101872331845</v>
      </c>
      <c r="S404" s="32">
        <v>4.9636115167069181E-4</v>
      </c>
      <c r="T404" s="32">
        <f t="shared" ca="1" si="160"/>
        <v>1.6582334886236623E-2</v>
      </c>
      <c r="U404" s="32">
        <f t="shared" si="161"/>
        <v>0.14084507042253522</v>
      </c>
      <c r="V404" s="32">
        <f t="shared" ca="1" si="172"/>
        <v>0</v>
      </c>
      <c r="W404" s="8">
        <f t="shared" ca="1" si="162"/>
        <v>7135010.9745856402</v>
      </c>
      <c r="X404" s="8">
        <f t="shared" ca="1" si="176"/>
        <v>3077114488.9205971</v>
      </c>
      <c r="Y404" s="22">
        <f t="shared" ca="1" si="163"/>
        <v>0.57408706805429532</v>
      </c>
      <c r="Z404" s="8">
        <f t="shared" ca="1" si="173"/>
        <v>124367511.64677468</v>
      </c>
      <c r="AA404" s="12">
        <f t="shared" ca="1" si="174"/>
        <v>1.1347541797997878</v>
      </c>
      <c r="AB404" s="158">
        <f t="shared" si="177"/>
        <v>900000</v>
      </c>
      <c r="AC404" s="160">
        <f t="shared" si="178"/>
        <v>1.8000000000000488E-2</v>
      </c>
      <c r="AD404" s="162">
        <f t="shared" ca="1" si="179"/>
        <v>0.73149253718020935</v>
      </c>
      <c r="AE404" s="162">
        <f t="shared" ca="1" si="180"/>
        <v>0.73093388608051668</v>
      </c>
      <c r="AF404" s="85">
        <v>5.9833052779439131E-4</v>
      </c>
      <c r="AG404" s="85">
        <v>9.7058863254067557E-3</v>
      </c>
      <c r="AH404" s="85">
        <v>6.2393153704370702E-4</v>
      </c>
    </row>
    <row r="405" spans="1:34">
      <c r="A405" s="7">
        <f t="shared" si="164"/>
        <v>44312</v>
      </c>
      <c r="B405" s="8">
        <f t="shared" ca="1" si="165"/>
        <v>450822558.17795897</v>
      </c>
      <c r="C405" s="144">
        <f t="shared" si="156"/>
        <v>0</v>
      </c>
      <c r="D405" s="136"/>
      <c r="E405" s="136"/>
      <c r="F405" s="78">
        <f ca="1">IF(AD404&gt;1,S$2,T$2)</f>
        <v>0.65</v>
      </c>
      <c r="G405" s="29">
        <f t="shared" ca="1" si="157"/>
        <v>17426151.287734281</v>
      </c>
      <c r="H405" s="8">
        <f t="shared" ca="1" si="166"/>
        <v>123725674.1429134</v>
      </c>
      <c r="I405" s="8">
        <f t="shared" ca="1" si="167"/>
        <v>3200840163.0635099</v>
      </c>
      <c r="J405" s="8">
        <f t="shared" ca="1" si="168"/>
        <v>914531.4747499089</v>
      </c>
      <c r="K405" s="12">
        <f t="shared" ca="1" si="169"/>
        <v>0.72982469705282904</v>
      </c>
      <c r="L405" s="48"/>
      <c r="M405" s="38">
        <f ca="1">IF(AND(I$2&gt;0,R398&lt;F398),0,IF(AND(N405&gt;=L$6,I$2&gt;0),0,IF(OR(AND(N405&gt;=C$1,N405&lt;D$1),N405&gt;=E$1),0,1)))</f>
        <v>1</v>
      </c>
      <c r="N405" s="193">
        <f t="shared" si="170"/>
        <v>44312</v>
      </c>
      <c r="O405" s="11">
        <f t="shared" ca="1" si="158"/>
        <v>0.426778688408468</v>
      </c>
      <c r="P405" s="11" t="str">
        <f t="shared" si="159"/>
        <v/>
      </c>
      <c r="Q405" s="11">
        <f t="shared" ca="1" si="171"/>
        <v>0.1</v>
      </c>
      <c r="R405" s="32">
        <f t="shared" ca="1" si="175"/>
        <v>0.34755598073317817</v>
      </c>
      <c r="S405" s="32">
        <v>4.9635080903513338E-4</v>
      </c>
      <c r="T405" s="32">
        <f t="shared" ca="1" si="160"/>
        <v>1.6496756552388452E-2</v>
      </c>
      <c r="U405" s="32">
        <f t="shared" si="161"/>
        <v>0.14084507042253522</v>
      </c>
      <c r="V405" s="32">
        <f t="shared" ca="1" si="172"/>
        <v>0</v>
      </c>
      <c r="W405" s="8">
        <f t="shared" ca="1" si="162"/>
        <v>6929346.1052616937</v>
      </c>
      <c r="X405" s="8">
        <f t="shared" ca="1" si="176"/>
        <v>3084043835.0258589</v>
      </c>
      <c r="Y405" s="22">
        <f t="shared" ca="1" si="163"/>
        <v>0.573221311591532</v>
      </c>
      <c r="Z405" s="8">
        <f t="shared" ca="1" si="173"/>
        <v>123725674.1429134</v>
      </c>
      <c r="AA405" s="12">
        <f t="shared" ca="1" si="174"/>
        <v>1.1347541797997878</v>
      </c>
      <c r="AB405" s="158">
        <f t="shared" si="177"/>
        <v>901000</v>
      </c>
      <c r="AC405" s="160">
        <f t="shared" si="178"/>
        <v>1.7970000000000489E-2</v>
      </c>
      <c r="AD405" s="162">
        <f t="shared" ca="1" si="179"/>
        <v>0.73037929156667292</v>
      </c>
      <c r="AE405" s="162">
        <f t="shared" ca="1" si="180"/>
        <v>0.72982469705282904</v>
      </c>
      <c r="AF405" s="85">
        <v>5.9829944322691692E-4</v>
      </c>
      <c r="AG405" s="85">
        <v>9.7010117501890644E-3</v>
      </c>
      <c r="AH405" s="85">
        <v>6.2390509094062212E-4</v>
      </c>
    </row>
    <row r="406" spans="1:34">
      <c r="A406" s="7">
        <f t="shared" si="164"/>
        <v>44313</v>
      </c>
      <c r="B406" s="8">
        <f t="shared" ca="1" si="165"/>
        <v>451730989.29112804</v>
      </c>
      <c r="C406" s="144">
        <f t="shared" si="156"/>
        <v>0</v>
      </c>
      <c r="D406" s="136"/>
      <c r="E406" s="136"/>
      <c r="F406" s="78">
        <f ca="1">IF(AD405&gt;1,0,IF(AE405&gt;=1,U$2,T$2))</f>
        <v>0.65</v>
      </c>
      <c r="G406" s="29">
        <f t="shared" ca="1" si="157"/>
        <v>17358618.160725683</v>
      </c>
      <c r="H406" s="8">
        <f t="shared" ca="1" si="166"/>
        <v>123246188.94115233</v>
      </c>
      <c r="I406" s="8">
        <f t="shared" ca="1" si="167"/>
        <v>3207290023.9670105</v>
      </c>
      <c r="J406" s="8">
        <f t="shared" ca="1" si="168"/>
        <v>908431.11316910281</v>
      </c>
      <c r="K406" s="12">
        <f t="shared" ca="1" si="169"/>
        <v>0.72872407924880966</v>
      </c>
      <c r="L406" s="48"/>
      <c r="M406" s="38">
        <f ca="1">IF(AND(I$2&gt;0,R399&lt;F399-0.02),0,IF(AND(N406&gt;=L$7,I$2&gt;0),0,IF(OR(AND(N406&gt;=C$1,N406&lt;D$1),N406&gt;=E$1),0,1)))</f>
        <v>1</v>
      </c>
      <c r="N406" s="193">
        <f t="shared" si="170"/>
        <v>44313</v>
      </c>
      <c r="O406" s="11">
        <f t="shared" ca="1" si="158"/>
        <v>0.42763866986226806</v>
      </c>
      <c r="P406" s="11" t="str">
        <f t="shared" si="159"/>
        <v/>
      </c>
      <c r="Q406" s="11">
        <f t="shared" ca="1" si="171"/>
        <v>0.1</v>
      </c>
      <c r="R406" s="32">
        <f t="shared" ca="1" si="175"/>
        <v>0.34524790443838943</v>
      </c>
      <c r="S406" s="32">
        <v>4.9634046796383821E-4</v>
      </c>
      <c r="T406" s="32">
        <f t="shared" ca="1" si="160"/>
        <v>1.6432825192153645E-2</v>
      </c>
      <c r="U406" s="32">
        <f t="shared" si="161"/>
        <v>0.14084507042253522</v>
      </c>
      <c r="V406" s="32">
        <f t="shared" ca="1" si="172"/>
        <v>0</v>
      </c>
      <c r="W406" s="8">
        <f t="shared" ca="1" si="162"/>
        <v>10331995.002792794</v>
      </c>
      <c r="X406" s="8">
        <f t="shared" ca="1" si="176"/>
        <v>3094375830.0286517</v>
      </c>
      <c r="Y406" s="22">
        <f t="shared" ca="1" si="163"/>
        <v>0.57236133013773194</v>
      </c>
      <c r="Z406" s="8">
        <f t="shared" ca="1" si="173"/>
        <v>123246188.94115233</v>
      </c>
      <c r="AA406" s="12">
        <f t="shared" ca="1" si="174"/>
        <v>1.1347541797997878</v>
      </c>
      <c r="AB406" s="158">
        <f t="shared" si="177"/>
        <v>902000</v>
      </c>
      <c r="AC406" s="160">
        <f t="shared" si="178"/>
        <v>1.794000000000049E-2</v>
      </c>
      <c r="AD406" s="162">
        <f t="shared" ca="1" si="179"/>
        <v>0.72927438815081935</v>
      </c>
      <c r="AE406" s="162">
        <f t="shared" ca="1" si="180"/>
        <v>0.72872407924880966</v>
      </c>
      <c r="AF406" s="85">
        <v>5.9826836676789112E-4</v>
      </c>
      <c r="AG406" s="85">
        <v>9.696150357053037E-3</v>
      </c>
      <c r="AH406" s="85">
        <v>6.2387865066376258E-4</v>
      </c>
    </row>
    <row r="407" spans="1:34">
      <c r="A407" s="7">
        <f t="shared" si="164"/>
        <v>44314</v>
      </c>
      <c r="B407" s="8">
        <f t="shared" ca="1" si="165"/>
        <v>452634535.22228563</v>
      </c>
      <c r="C407" s="144">
        <f t="shared" si="156"/>
        <v>0</v>
      </c>
      <c r="D407" s="136"/>
      <c r="E407" s="136"/>
      <c r="F407" s="78">
        <f ca="1">IF(AD406&gt;1,S$2,T$2)</f>
        <v>0.65</v>
      </c>
      <c r="G407" s="29">
        <f t="shared" ca="1" si="157"/>
        <v>16806953.528109655</v>
      </c>
      <c r="H407" s="8">
        <f t="shared" ca="1" si="166"/>
        <v>119329370.04957855</v>
      </c>
      <c r="I407" s="8">
        <f t="shared" ca="1" si="167"/>
        <v>3213705200.0782294</v>
      </c>
      <c r="J407" s="8">
        <f t="shared" ca="1" si="168"/>
        <v>903545.93115760642</v>
      </c>
      <c r="K407" s="12">
        <f t="shared" ca="1" si="169"/>
        <v>0.72763080309103478</v>
      </c>
      <c r="L407" s="48"/>
      <c r="M407" s="38">
        <f ca="1">IF(AND(I$2&gt;0,R400&lt;F400-0.04),0,IF(AND(N407&gt;=L$8,I$2&gt;0),0,IF(OR(AND(N407&gt;=C$1,N407&lt;D$1),N407&gt;=E$1),0,1)))</f>
        <v>1</v>
      </c>
      <c r="N407" s="193">
        <f t="shared" si="170"/>
        <v>44314</v>
      </c>
      <c r="O407" s="11">
        <f t="shared" ca="1" si="158"/>
        <v>0.42849402667709724</v>
      </c>
      <c r="P407" s="11" t="str">
        <f t="shared" si="159"/>
        <v/>
      </c>
      <c r="Q407" s="11">
        <f t="shared" ca="1" si="171"/>
        <v>0.1</v>
      </c>
      <c r="R407" s="32">
        <f t="shared" ca="1" si="175"/>
        <v>0.33334721781666909</v>
      </c>
      <c r="S407" s="32">
        <v>4.9633012845646607E-4</v>
      </c>
      <c r="T407" s="32">
        <f t="shared" ca="1" si="160"/>
        <v>1.5910582673277138E-2</v>
      </c>
      <c r="U407" s="32">
        <f t="shared" si="161"/>
        <v>0.14084507042253522</v>
      </c>
      <c r="V407" s="32">
        <f t="shared" ca="1" si="172"/>
        <v>0</v>
      </c>
      <c r="W407" s="8">
        <f t="shared" ca="1" si="162"/>
        <v>10278835.338533087</v>
      </c>
      <c r="X407" s="8">
        <f t="shared" ca="1" si="176"/>
        <v>3104654665.3671846</v>
      </c>
      <c r="Y407" s="22">
        <f t="shared" ca="1" si="163"/>
        <v>0.57150597332290276</v>
      </c>
      <c r="Z407" s="8">
        <f t="shared" ca="1" si="173"/>
        <v>119329370.04957855</v>
      </c>
      <c r="AA407" s="12">
        <f t="shared" ca="1" si="174"/>
        <v>1.1347541797997878</v>
      </c>
      <c r="AB407" s="158">
        <f t="shared" si="177"/>
        <v>903000</v>
      </c>
      <c r="AC407" s="160">
        <f t="shared" si="178"/>
        <v>1.7910000000000491E-2</v>
      </c>
      <c r="AD407" s="162">
        <f t="shared" ca="1" si="179"/>
        <v>0.72817744116992222</v>
      </c>
      <c r="AE407" s="162">
        <f t="shared" ca="1" si="180"/>
        <v>0.72763080309103478</v>
      </c>
      <c r="AF407" s="85">
        <v>5.9823729842268169E-4</v>
      </c>
      <c r="AG407" s="85">
        <v>9.6913020905565299E-3</v>
      </c>
      <c r="AH407" s="85">
        <v>6.2385221621114029E-4</v>
      </c>
    </row>
    <row r="408" spans="1:34">
      <c r="A408" s="7">
        <f t="shared" si="164"/>
        <v>44315</v>
      </c>
      <c r="B408" s="8">
        <f t="shared" ca="1" si="165"/>
        <v>453508053.58608365</v>
      </c>
      <c r="C408" s="144">
        <f t="shared" si="156"/>
        <v>0</v>
      </c>
      <c r="D408" s="136"/>
      <c r="E408" s="136"/>
      <c r="F408" s="78">
        <f ca="1">IF(AD407&gt;1,0,IF(AE407&gt;=1,U$2,T$2))</f>
        <v>0.65</v>
      </c>
      <c r="G408" s="29">
        <f t="shared" ca="1" si="157"/>
        <v>16232748.604790328</v>
      </c>
      <c r="H408" s="8">
        <f t="shared" ca="1" si="166"/>
        <v>115252515.09401132</v>
      </c>
      <c r="I408" s="8">
        <f t="shared" ca="1" si="167"/>
        <v>3219907180.4611955</v>
      </c>
      <c r="J408" s="8">
        <f t="shared" ca="1" si="168"/>
        <v>873518.36379800923</v>
      </c>
      <c r="K408" s="12">
        <f t="shared" ca="1" si="169"/>
        <v>0.72654340613856461</v>
      </c>
      <c r="L408" s="48"/>
      <c r="M408" s="38">
        <f ca="1">IF(AND(I$2&gt;0,R401&lt;F401-0.06),0,IF(AND(N408&gt;=L$9,I$2&gt;0),0,IF(OR(AND(N408&gt;=C$1,N408&lt;D$1),N408&gt;=E$1),0,1)))</f>
        <v>1</v>
      </c>
      <c r="N408" s="193">
        <f t="shared" si="170"/>
        <v>44315</v>
      </c>
      <c r="O408" s="11">
        <f t="shared" ca="1" si="158"/>
        <v>0.42932095739482606</v>
      </c>
      <c r="P408" s="11" t="str">
        <f t="shared" si="159"/>
        <v/>
      </c>
      <c r="Q408" s="11">
        <f t="shared" ca="1" si="171"/>
        <v>0.1</v>
      </c>
      <c r="R408" s="32">
        <f t="shared" ca="1" si="175"/>
        <v>0.32106365603280868</v>
      </c>
      <c r="S408" s="32">
        <v>4.9631979051267686E-4</v>
      </c>
      <c r="T408" s="32">
        <f t="shared" ca="1" si="160"/>
        <v>1.5367002012534842E-2</v>
      </c>
      <c r="U408" s="32">
        <f t="shared" si="161"/>
        <v>0.14084507042253522</v>
      </c>
      <c r="V408" s="32">
        <f t="shared" ca="1" si="172"/>
        <v>0</v>
      </c>
      <c r="W408" s="8">
        <f t="shared" ca="1" si="162"/>
        <v>10195625.773772301</v>
      </c>
      <c r="X408" s="8">
        <f t="shared" ca="1" si="176"/>
        <v>3114850291.1409569</v>
      </c>
      <c r="Y408" s="22">
        <f t="shared" ca="1" si="163"/>
        <v>0.57067904260517399</v>
      </c>
      <c r="Z408" s="8">
        <f t="shared" ca="1" si="173"/>
        <v>115252515.09401132</v>
      </c>
      <c r="AA408" s="12">
        <f t="shared" ca="1" si="174"/>
        <v>1.1347541797997878</v>
      </c>
      <c r="AB408" s="158">
        <f t="shared" si="177"/>
        <v>904000</v>
      </c>
      <c r="AC408" s="160">
        <f t="shared" si="178"/>
        <v>1.7880000000000493E-2</v>
      </c>
      <c r="AD408" s="162">
        <f t="shared" ca="1" si="179"/>
        <v>0.72708710461479975</v>
      </c>
      <c r="AE408" s="162">
        <f t="shared" ca="1" si="180"/>
        <v>0.72654340613856461</v>
      </c>
      <c r="AF408" s="85">
        <v>5.9820623819558728E-4</v>
      </c>
      <c r="AG408" s="85">
        <v>9.6864668955838045E-3</v>
      </c>
      <c r="AH408" s="85">
        <v>6.2382578758076802E-4</v>
      </c>
    </row>
    <row r="409" spans="1:34">
      <c r="A409" s="7">
        <f t="shared" si="164"/>
        <v>44316</v>
      </c>
      <c r="B409" s="8">
        <f t="shared" ca="1" si="165"/>
        <v>454350467.61910617</v>
      </c>
      <c r="C409" s="144">
        <f t="shared" si="156"/>
        <v>0</v>
      </c>
      <c r="D409" s="136"/>
      <c r="E409" s="136"/>
      <c r="F409" s="78">
        <f ca="1">IF(AD408&gt;1,S$2,T$2)</f>
        <v>0.65</v>
      </c>
      <c r="G409" s="29">
        <f t="shared" ca="1" si="157"/>
        <v>15639159.007704083</v>
      </c>
      <c r="H409" s="8">
        <f t="shared" ca="1" si="166"/>
        <v>111038028.95469898</v>
      </c>
      <c r="I409" s="8">
        <f t="shared" ca="1" si="167"/>
        <v>3225888320.0956554</v>
      </c>
      <c r="J409" s="8">
        <f t="shared" ca="1" si="168"/>
        <v>842414.0330225284</v>
      </c>
      <c r="K409" s="12">
        <f t="shared" ca="1" si="169"/>
        <v>1.1150507354759058</v>
      </c>
      <c r="L409" s="48"/>
      <c r="M409" s="39">
        <f ca="1">IF(AND(I$2&gt;0,R402&lt;F402-0.1),0,IF(AND(N409&gt;=L$10,I$2&gt;0),0,IF(OR(AND(N409&gt;=C$1,N409&lt;D$1),N409&gt;=E$1),0,1)))</f>
        <v>0</v>
      </c>
      <c r="N409" s="193">
        <f t="shared" si="170"/>
        <v>44316</v>
      </c>
      <c r="O409" s="11">
        <f t="shared" ca="1" si="158"/>
        <v>0.43011844267942073</v>
      </c>
      <c r="P409" s="11" t="str">
        <f t="shared" si="159"/>
        <v/>
      </c>
      <c r="Q409" s="11">
        <f t="shared" ca="1" si="171"/>
        <v>0.6</v>
      </c>
      <c r="R409" s="32">
        <f t="shared" ca="1" si="175"/>
        <v>0.30846297048345372</v>
      </c>
      <c r="S409" s="32">
        <v>4.9630945413213056E-4</v>
      </c>
      <c r="T409" s="32">
        <f t="shared" ca="1" si="160"/>
        <v>1.4805070527293197E-2</v>
      </c>
      <c r="U409" s="32">
        <f t="shared" si="161"/>
        <v>0.14084507042253522</v>
      </c>
      <c r="V409" s="32">
        <f t="shared" ca="1" si="172"/>
        <v>0.6</v>
      </c>
      <c r="W409" s="8">
        <f t="shared" ca="1" si="162"/>
        <v>10115367.501646381</v>
      </c>
      <c r="X409" s="8">
        <f t="shared" ca="1" si="176"/>
        <v>3124965658.6426034</v>
      </c>
      <c r="Y409" s="22">
        <f t="shared" ca="1" si="163"/>
        <v>0.56988155732057932</v>
      </c>
      <c r="Z409" s="8">
        <f t="shared" ca="1" si="173"/>
        <v>111038028.95469898</v>
      </c>
      <c r="AA409" s="12">
        <f t="shared" ca="1" si="174"/>
        <v>1.1347541797997878</v>
      </c>
      <c r="AB409" s="158">
        <f t="shared" si="177"/>
        <v>905000</v>
      </c>
      <c r="AC409" s="160">
        <f t="shared" si="178"/>
        <v>1.7850000000000494E-2</v>
      </c>
      <c r="AD409" s="162">
        <f t="shared" ca="1" si="179"/>
        <v>0.92079707080723527</v>
      </c>
      <c r="AE409" s="162">
        <f t="shared" ca="1" si="180"/>
        <v>0.72654340613856461</v>
      </c>
      <c r="AF409" s="85">
        <v>5.9817518608996912E-4</v>
      </c>
      <c r="AG409" s="85">
        <v>9.6816447173430579E-3</v>
      </c>
      <c r="AH409" s="85">
        <v>6.2379936477065928E-4</v>
      </c>
    </row>
    <row r="410" spans="1:34">
      <c r="A410" s="7">
        <f t="shared" si="164"/>
        <v>44317</v>
      </c>
      <c r="B410" s="8">
        <f t="shared" ca="1" si="165"/>
        <v>455596071.60151798</v>
      </c>
      <c r="C410" s="144">
        <f t="shared" si="156"/>
        <v>0</v>
      </c>
      <c r="D410" s="136"/>
      <c r="E410" s="136"/>
      <c r="F410" s="78">
        <f ca="1">IF(AD409&gt;1,0,IF(AE409&gt;=1,U$2,T$2))</f>
        <v>0.65</v>
      </c>
      <c r="G410" s="29">
        <f t="shared" ca="1" si="157"/>
        <v>15460063.341996664</v>
      </c>
      <c r="H410" s="8">
        <f t="shared" ca="1" si="166"/>
        <v>109766449.72817631</v>
      </c>
      <c r="I410" s="8">
        <f t="shared" ca="1" si="167"/>
        <v>3234732108.370779</v>
      </c>
      <c r="J410" s="8">
        <f t="shared" ca="1" si="168"/>
        <v>1245603.9824117911</v>
      </c>
      <c r="K410" s="12">
        <f t="shared" ca="1" si="169"/>
        <v>1.1134925276450049</v>
      </c>
      <c r="L410" s="48"/>
      <c r="M410" s="47">
        <f ca="1">IF(AND(I$2&gt;0,R403&lt;F403-0.12),0,IF(AND(N410&gt;=L$4,I$2&gt;0),0,IF(OR(AND(N410&gt;=C$1,N410&lt;D$1),N410&gt;=E$1),0,1)))</f>
        <v>0</v>
      </c>
      <c r="N410" s="193">
        <f t="shared" si="170"/>
        <v>44317</v>
      </c>
      <c r="O410" s="11">
        <f t="shared" ca="1" si="158"/>
        <v>0.43129761444943721</v>
      </c>
      <c r="P410" s="11" t="str">
        <f t="shared" si="159"/>
        <v/>
      </c>
      <c r="Q410" s="11">
        <f t="shared" ca="1" si="171"/>
        <v>0.6</v>
      </c>
      <c r="R410" s="32">
        <f t="shared" ca="1" si="175"/>
        <v>0.30408204056775739</v>
      </c>
      <c r="S410" s="32">
        <v>4.962991193144875E-4</v>
      </c>
      <c r="T410" s="32">
        <f t="shared" ca="1" si="160"/>
        <v>1.4635526630423508E-2</v>
      </c>
      <c r="U410" s="32">
        <f t="shared" si="161"/>
        <v>0.14084507042253522</v>
      </c>
      <c r="V410" s="32">
        <f t="shared" ca="1" si="172"/>
        <v>0.6</v>
      </c>
      <c r="W410" s="8">
        <f t="shared" ca="1" si="162"/>
        <v>10011466.580569007</v>
      </c>
      <c r="X410" s="8">
        <f t="shared" ca="1" si="176"/>
        <v>3134977125.2231722</v>
      </c>
      <c r="Y410" s="22">
        <f t="shared" ca="1" si="163"/>
        <v>0.56870238555056285</v>
      </c>
      <c r="Z410" s="8">
        <f t="shared" ca="1" si="173"/>
        <v>109766449.72817631</v>
      </c>
      <c r="AA410" s="12">
        <f t="shared" ca="1" si="174"/>
        <v>1.1347541797997878</v>
      </c>
      <c r="AB410" s="158">
        <f t="shared" si="177"/>
        <v>906000</v>
      </c>
      <c r="AC410" s="160">
        <f t="shared" si="178"/>
        <v>1.7820000000000495E-2</v>
      </c>
      <c r="AD410" s="162">
        <f t="shared" ca="1" si="179"/>
        <v>1.1142716315604555</v>
      </c>
      <c r="AE410" s="162">
        <f t="shared" ca="1" si="180"/>
        <v>0.72654340613856461</v>
      </c>
      <c r="AF410" s="85">
        <v>5.981441421083649E-4</v>
      </c>
      <c r="AG410" s="85">
        <v>9.6768355013639486E-3</v>
      </c>
      <c r="AH410" s="85">
        <v>6.2377294777882859E-4</v>
      </c>
    </row>
    <row r="411" spans="1:34">
      <c r="A411" s="7">
        <f t="shared" si="164"/>
        <v>44318</v>
      </c>
      <c r="B411" s="8">
        <f t="shared" ca="1" si="165"/>
        <v>456825690.53067738</v>
      </c>
      <c r="C411" s="144">
        <f t="shared" si="156"/>
        <v>0</v>
      </c>
      <c r="D411" s="136"/>
      <c r="E411" s="136"/>
      <c r="F411" s="78">
        <f ca="1">IF(AD410&gt;1,0,IF(AE410&gt;=1,U$2,T$2))</f>
        <v>0</v>
      </c>
      <c r="G411" s="29">
        <f t="shared" ca="1" si="157"/>
        <v>15279616.555582974</v>
      </c>
      <c r="H411" s="8">
        <f t="shared" ca="1" si="166"/>
        <v>108485277.54463911</v>
      </c>
      <c r="I411" s="8">
        <f t="shared" ca="1" si="167"/>
        <v>3243462402.7678108</v>
      </c>
      <c r="J411" s="8">
        <f t="shared" ca="1" si="168"/>
        <v>1229618.9291594108</v>
      </c>
      <c r="K411" s="12">
        <f t="shared" ca="1" si="169"/>
        <v>1.1111885419520888</v>
      </c>
      <c r="L411" s="48"/>
      <c r="M411" s="46">
        <f ca="1">IF(AND(I$2&gt;0,R404&lt;F404-0.12),0,IF(AND(N411&gt;=L$5,I$2&gt;0),0,IF(OR(AND(N411&gt;=C$1,N411&lt;D$1),N411&gt;=E$1),0,1)))</f>
        <v>0</v>
      </c>
      <c r="N411" s="193">
        <f t="shared" si="170"/>
        <v>44318</v>
      </c>
      <c r="O411" s="11">
        <f t="shared" ca="1" si="158"/>
        <v>0.43246165370237477</v>
      </c>
      <c r="P411" s="11" t="str">
        <f t="shared" si="159"/>
        <v/>
      </c>
      <c r="Q411" s="11">
        <f t="shared" ca="1" si="171"/>
        <v>0.6</v>
      </c>
      <c r="R411" s="32">
        <f t="shared" ca="1" si="175"/>
        <v>0.29969611744633812</v>
      </c>
      <c r="S411" s="32">
        <v>4.9628878605940778E-4</v>
      </c>
      <c r="T411" s="32">
        <f t="shared" ca="1" si="160"/>
        <v>1.4464703672618548E-2</v>
      </c>
      <c r="U411" s="32">
        <f t="shared" si="161"/>
        <v>0.14084507042253522</v>
      </c>
      <c r="V411" s="32">
        <f t="shared" ca="1" si="172"/>
        <v>0.6</v>
      </c>
      <c r="W411" s="8">
        <f t="shared" ca="1" si="162"/>
        <v>9878583.7252013106</v>
      </c>
      <c r="X411" s="8">
        <f t="shared" ca="1" si="176"/>
        <v>3144855708.9483733</v>
      </c>
      <c r="Y411" s="22">
        <f t="shared" ca="1" si="163"/>
        <v>0.56753834629762523</v>
      </c>
      <c r="Z411" s="8">
        <f t="shared" ca="1" si="173"/>
        <v>108485277.54463911</v>
      </c>
      <c r="AA411" s="12">
        <f t="shared" ca="1" si="174"/>
        <v>1.1347541797997878</v>
      </c>
      <c r="AB411" s="158">
        <f t="shared" si="177"/>
        <v>907000</v>
      </c>
      <c r="AC411" s="160">
        <f t="shared" si="178"/>
        <v>1.7790000000000496E-2</v>
      </c>
      <c r="AD411" s="162">
        <f t="shared" ca="1" si="179"/>
        <v>1.1123405347985469</v>
      </c>
      <c r="AE411" s="162">
        <f t="shared" ca="1" si="180"/>
        <v>0.72654340613856461</v>
      </c>
      <c r="AF411" s="85">
        <v>5.981131062525925E-4</v>
      </c>
      <c r="AG411" s="85">
        <v>9.6720391934951629E-3</v>
      </c>
      <c r="AH411" s="85">
        <v>6.2374653660329175E-4</v>
      </c>
    </row>
    <row r="412" spans="1:34">
      <c r="A412" s="7">
        <f t="shared" si="164"/>
        <v>44319</v>
      </c>
      <c r="B412" s="8">
        <f t="shared" ca="1" si="165"/>
        <v>458038443.01939058</v>
      </c>
      <c r="C412" s="144">
        <f t="shared" si="156"/>
        <v>0</v>
      </c>
      <c r="D412" s="136"/>
      <c r="E412" s="136"/>
      <c r="F412" s="78">
        <f ca="1">IF(AD411&gt;1,S$2,T$2)</f>
        <v>0.22</v>
      </c>
      <c r="G412" s="29">
        <f t="shared" ca="1" si="157"/>
        <v>15101019.223845316</v>
      </c>
      <c r="H412" s="8">
        <f t="shared" ca="1" si="166"/>
        <v>107217236.48930174</v>
      </c>
      <c r="I412" s="8">
        <f t="shared" ca="1" si="167"/>
        <v>3252072945.437675</v>
      </c>
      <c r="J412" s="8">
        <f t="shared" ca="1" si="168"/>
        <v>1212752.4887132316</v>
      </c>
      <c r="K412" s="12">
        <f t="shared" ca="1" si="169"/>
        <v>1.1089141237095936</v>
      </c>
      <c r="L412" s="48"/>
      <c r="M412" s="38">
        <f ca="1">IF(AND(I$2&gt;0,R405&lt;F405),0,IF(AND(N412&gt;=L$6,I$2&gt;0),0,IF(OR(AND(N412&gt;=C$1,N412&lt;D$1),N412&gt;=E$1),0,1)))</f>
        <v>0</v>
      </c>
      <c r="N412" s="193">
        <f t="shared" si="170"/>
        <v>44319</v>
      </c>
      <c r="O412" s="11">
        <f t="shared" ca="1" si="158"/>
        <v>0.43360972605835668</v>
      </c>
      <c r="P412" s="11" t="str">
        <f t="shared" si="159"/>
        <v/>
      </c>
      <c r="Q412" s="11">
        <f t="shared" ca="1" si="171"/>
        <v>0.6</v>
      </c>
      <c r="R412" s="32">
        <f t="shared" ca="1" si="175"/>
        <v>0.2953679531007713</v>
      </c>
      <c r="S412" s="32">
        <v>4.9627845436655172E-4</v>
      </c>
      <c r="T412" s="32">
        <f t="shared" ca="1" si="160"/>
        <v>1.4295631531906898E-2</v>
      </c>
      <c r="U412" s="32">
        <f t="shared" si="161"/>
        <v>0.14084507042253522</v>
      </c>
      <c r="V412" s="32">
        <f t="shared" ca="1" si="172"/>
        <v>0.6</v>
      </c>
      <c r="W412" s="8">
        <f t="shared" ca="1" si="162"/>
        <v>9712574.9450822286</v>
      </c>
      <c r="X412" s="8">
        <f t="shared" ca="1" si="176"/>
        <v>3154568283.8934555</v>
      </c>
      <c r="Y412" s="22">
        <f t="shared" ca="1" si="163"/>
        <v>0.56639027394164332</v>
      </c>
      <c r="Z412" s="8">
        <f t="shared" ca="1" si="173"/>
        <v>107217236.48930174</v>
      </c>
      <c r="AA412" s="12">
        <f t="shared" ca="1" si="174"/>
        <v>1.1347541797997878</v>
      </c>
      <c r="AB412" s="158">
        <f t="shared" si="177"/>
        <v>908000</v>
      </c>
      <c r="AC412" s="160">
        <f t="shared" si="178"/>
        <v>1.7760000000000498E-2</v>
      </c>
      <c r="AD412" s="162">
        <f t="shared" ca="1" si="179"/>
        <v>1.1100513328308412</v>
      </c>
      <c r="AE412" s="162">
        <f t="shared" ca="1" si="180"/>
        <v>0.72654340613856461</v>
      </c>
      <c r="AF412" s="85">
        <v>5.9808207852383739E-4</v>
      </c>
      <c r="AG412" s="85">
        <v>9.6672557399020038E-3</v>
      </c>
      <c r="AH412" s="85">
        <v>6.2372013124206509E-4</v>
      </c>
    </row>
    <row r="413" spans="1:34">
      <c r="A413" s="7">
        <f t="shared" si="164"/>
        <v>44320</v>
      </c>
      <c r="B413" s="8">
        <f t="shared" ca="1" si="165"/>
        <v>459234566.84080005</v>
      </c>
      <c r="C413" s="144">
        <f t="shared" si="156"/>
        <v>0</v>
      </c>
      <c r="D413" s="136"/>
      <c r="E413" s="136"/>
      <c r="F413" s="78">
        <f ca="1">IF(AD412&gt;1,0,IF(AE412&gt;=1,U$2,T$2))</f>
        <v>0</v>
      </c>
      <c r="G413" s="29">
        <f t="shared" ca="1" si="157"/>
        <v>14929174.743130498</v>
      </c>
      <c r="H413" s="8">
        <f t="shared" ca="1" si="166"/>
        <v>105997140.67622653</v>
      </c>
      <c r="I413" s="8">
        <f t="shared" ca="1" si="167"/>
        <v>3260565424.5696821</v>
      </c>
      <c r="J413" s="8">
        <f t="shared" ca="1" si="168"/>
        <v>1196123.8214094399</v>
      </c>
      <c r="K413" s="12">
        <f t="shared" ca="1" si="169"/>
        <v>1.1066709032137556</v>
      </c>
      <c r="L413" s="48"/>
      <c r="M413" s="38">
        <f ca="1">IF(AND(I$2&gt;0,R406&lt;F406-0.02),0,IF(AND(N413&gt;=L$7,I$2&gt;0),0,IF(OR(AND(N413&gt;=C$1,N413&lt;D$1),N413&gt;=E$1),0,1)))</f>
        <v>0</v>
      </c>
      <c r="N413" s="193">
        <f t="shared" si="170"/>
        <v>44320</v>
      </c>
      <c r="O413" s="11">
        <f t="shared" ca="1" si="158"/>
        <v>0.43474205660929094</v>
      </c>
      <c r="P413" s="11" t="str">
        <f t="shared" si="159"/>
        <v/>
      </c>
      <c r="Q413" s="11">
        <f t="shared" ca="1" si="171"/>
        <v>0.6</v>
      </c>
      <c r="R413" s="32">
        <f t="shared" ca="1" si="175"/>
        <v>0.29119281429671201</v>
      </c>
      <c r="S413" s="32">
        <v>4.9626812423557984E-4</v>
      </c>
      <c r="T413" s="32">
        <f t="shared" ca="1" si="160"/>
        <v>1.4132952090163537E-2</v>
      </c>
      <c r="U413" s="32">
        <f t="shared" si="161"/>
        <v>0.14084507042253522</v>
      </c>
      <c r="V413" s="32">
        <f t="shared" ca="1" si="172"/>
        <v>0.6</v>
      </c>
      <c r="W413" s="8">
        <f t="shared" ca="1" si="162"/>
        <v>9865228.0585663877</v>
      </c>
      <c r="X413" s="8">
        <f t="shared" ca="1" si="176"/>
        <v>3164433511.9520221</v>
      </c>
      <c r="Y413" s="22">
        <f t="shared" ca="1" si="163"/>
        <v>0.56525794339070901</v>
      </c>
      <c r="Z413" s="8">
        <f t="shared" ca="1" si="173"/>
        <v>105997140.67622653</v>
      </c>
      <c r="AA413" s="12">
        <f t="shared" ca="1" si="174"/>
        <v>1.1347541797997878</v>
      </c>
      <c r="AB413" s="158">
        <f t="shared" si="177"/>
        <v>909000</v>
      </c>
      <c r="AC413" s="160">
        <f t="shared" si="178"/>
        <v>1.7730000000000499E-2</v>
      </c>
      <c r="AD413" s="162">
        <f t="shared" ca="1" si="179"/>
        <v>1.1077925134616746</v>
      </c>
      <c r="AE413" s="162">
        <f t="shared" ca="1" si="180"/>
        <v>0.72654340613856461</v>
      </c>
      <c r="AF413" s="85">
        <v>5.9805105892273187E-4</v>
      </c>
      <c r="AG413" s="85">
        <v>9.6624850870639864E-3</v>
      </c>
      <c r="AH413" s="85">
        <v>6.2369373169316616E-4</v>
      </c>
    </row>
    <row r="414" spans="1:34">
      <c r="A414" s="7">
        <f t="shared" si="164"/>
        <v>44321</v>
      </c>
      <c r="B414" s="8">
        <f t="shared" ca="1" si="165"/>
        <v>460414687.07631546</v>
      </c>
      <c r="C414" s="144">
        <f t="shared" si="156"/>
        <v>0</v>
      </c>
      <c r="D414" s="136"/>
      <c r="E414" s="136"/>
      <c r="F414" s="78">
        <f ca="1">IF(AD413&gt;1,S$2,T$2)</f>
        <v>0.22</v>
      </c>
      <c r="G414" s="29">
        <f t="shared" ca="1" si="157"/>
        <v>14719826.238002788</v>
      </c>
      <c r="H414" s="8">
        <f t="shared" ca="1" si="166"/>
        <v>104510766.28981979</v>
      </c>
      <c r="I414" s="8">
        <f t="shared" ca="1" si="167"/>
        <v>3268944278.2418418</v>
      </c>
      <c r="J414" s="8">
        <f t="shared" ca="1" si="168"/>
        <v>1180120.2355154441</v>
      </c>
      <c r="K414" s="12">
        <f t="shared" ca="1" si="169"/>
        <v>1.104458440657119</v>
      </c>
      <c r="L414" s="48"/>
      <c r="M414" s="38">
        <f ca="1">IF(AND(I$2&gt;0,R407&lt;F407-0.04),0,IF(AND(N414&gt;=L$8,I$2&gt;0),0,IF(OR(AND(N414&gt;=C$1,N414&lt;D$1),N414&gt;=E$1),0,1)))</f>
        <v>0</v>
      </c>
      <c r="N414" s="193">
        <f t="shared" si="170"/>
        <v>44321</v>
      </c>
      <c r="O414" s="11">
        <f t="shared" ca="1" si="158"/>
        <v>0.43585923709891222</v>
      </c>
      <c r="P414" s="11" t="str">
        <f t="shared" si="159"/>
        <v/>
      </c>
      <c r="Q414" s="11">
        <f t="shared" ca="1" si="171"/>
        <v>0.6</v>
      </c>
      <c r="R414" s="32">
        <f t="shared" ca="1" si="175"/>
        <v>0.28630870814577664</v>
      </c>
      <c r="S414" s="32">
        <v>4.962577956661526E-4</v>
      </c>
      <c r="T414" s="32">
        <f t="shared" ca="1" si="160"/>
        <v>1.3934768838642638E-2</v>
      </c>
      <c r="U414" s="32">
        <f t="shared" si="161"/>
        <v>0.14084507042253522</v>
      </c>
      <c r="V414" s="32">
        <f t="shared" ca="1" si="172"/>
        <v>0.6</v>
      </c>
      <c r="W414" s="8">
        <f t="shared" ca="1" si="162"/>
        <v>10031025.078183355</v>
      </c>
      <c r="X414" s="8">
        <f t="shared" ca="1" si="176"/>
        <v>3174464537.0302052</v>
      </c>
      <c r="Y414" s="22">
        <f t="shared" ca="1" si="163"/>
        <v>0.56414076290108772</v>
      </c>
      <c r="Z414" s="8">
        <f t="shared" ca="1" si="173"/>
        <v>104510766.28981979</v>
      </c>
      <c r="AA414" s="12">
        <f t="shared" ca="1" si="174"/>
        <v>1.1347541797997878</v>
      </c>
      <c r="AB414" s="158">
        <f t="shared" si="177"/>
        <v>910000</v>
      </c>
      <c r="AC414" s="160">
        <f t="shared" si="178"/>
        <v>1.77000000000005E-2</v>
      </c>
      <c r="AD414" s="162">
        <f t="shared" ca="1" si="179"/>
        <v>1.1055646719354373</v>
      </c>
      <c r="AE414" s="162">
        <f t="shared" ca="1" si="180"/>
        <v>0.72654340613856461</v>
      </c>
      <c r="AF414" s="85">
        <v>5.9802004744942329E-4</v>
      </c>
      <c r="AG414" s="85">
        <v>9.6577271817724838E-3</v>
      </c>
      <c r="AH414" s="85">
        <v>6.2366733795461314E-4</v>
      </c>
    </row>
    <row r="415" spans="1:34">
      <c r="A415" s="7">
        <f t="shared" si="164"/>
        <v>44322</v>
      </c>
      <c r="B415" s="8">
        <f t="shared" ca="1" si="165"/>
        <v>461575932.52871323</v>
      </c>
      <c r="C415" s="144">
        <f t="shared" si="156"/>
        <v>0</v>
      </c>
      <c r="D415" s="136"/>
      <c r="E415" s="136"/>
      <c r="F415" s="78">
        <f ca="1">IF(AD414&gt;1,0,IF(AE414&gt;=1,U$2,T$2))</f>
        <v>0</v>
      </c>
      <c r="G415" s="29">
        <f t="shared" ca="1" si="157"/>
        <v>14468251.256853573</v>
      </c>
      <c r="H415" s="8">
        <f t="shared" ca="1" si="166"/>
        <v>102724583.92366037</v>
      </c>
      <c r="I415" s="8">
        <f t="shared" ca="1" si="167"/>
        <v>3277189120.9538655</v>
      </c>
      <c r="J415" s="8">
        <f t="shared" ca="1" si="168"/>
        <v>1161245.452397736</v>
      </c>
      <c r="K415" s="12">
        <f t="shared" ca="1" si="169"/>
        <v>1.1022755798306116</v>
      </c>
      <c r="L415" s="48"/>
      <c r="M415" s="38">
        <f ca="1">IF(AND(I$2&gt;0,R408&lt;F408-0.06),0,IF(AND(N415&gt;=L$9,I$2&gt;0),0,IF(OR(AND(N415&gt;=C$1,N415&lt;D$1),N415&gt;=E$1),0,1)))</f>
        <v>0</v>
      </c>
      <c r="N415" s="193">
        <f t="shared" si="170"/>
        <v>44322</v>
      </c>
      <c r="O415" s="11">
        <f t="shared" ca="1" si="158"/>
        <v>0.43695854946051538</v>
      </c>
      <c r="P415" s="11" t="str">
        <f t="shared" si="159"/>
        <v/>
      </c>
      <c r="Q415" s="11">
        <f t="shared" ca="1" si="171"/>
        <v>0.6</v>
      </c>
      <c r="R415" s="32">
        <f t="shared" ca="1" si="175"/>
        <v>0.28063007651878141</v>
      </c>
      <c r="S415" s="32">
        <v>4.9624746865793072E-4</v>
      </c>
      <c r="T415" s="32">
        <f t="shared" ca="1" si="160"/>
        <v>1.3696611189821382E-2</v>
      </c>
      <c r="U415" s="32">
        <f t="shared" si="161"/>
        <v>0.14084507042253522</v>
      </c>
      <c r="V415" s="32">
        <f t="shared" ca="1" si="172"/>
        <v>0.6</v>
      </c>
      <c r="W415" s="8">
        <f t="shared" ca="1" si="162"/>
        <v>6642596.2899013059</v>
      </c>
      <c r="X415" s="8">
        <f t="shared" ca="1" si="176"/>
        <v>3181107133.3201065</v>
      </c>
      <c r="Y415" s="22">
        <f t="shared" ca="1" si="163"/>
        <v>0.56304145053948462</v>
      </c>
      <c r="Z415" s="8">
        <f t="shared" ca="1" si="173"/>
        <v>102724583.92366037</v>
      </c>
      <c r="AA415" s="12">
        <f t="shared" ca="1" si="174"/>
        <v>1.1347541797997878</v>
      </c>
      <c r="AB415" s="158">
        <f t="shared" si="177"/>
        <v>911000</v>
      </c>
      <c r="AC415" s="160">
        <f t="shared" si="178"/>
        <v>1.7670000000000501E-2</v>
      </c>
      <c r="AD415" s="162">
        <f t="shared" ca="1" si="179"/>
        <v>1.1033670102438653</v>
      </c>
      <c r="AE415" s="162">
        <f t="shared" ca="1" si="180"/>
        <v>0.72654340613856461</v>
      </c>
      <c r="AF415" s="85">
        <v>5.9798904410363421E-4</v>
      </c>
      <c r="AG415" s="85">
        <v>9.6529819711283649E-3</v>
      </c>
      <c r="AH415" s="85">
        <v>6.2364095002442551E-4</v>
      </c>
    </row>
    <row r="416" spans="1:34">
      <c r="A416" s="7">
        <f t="shared" si="164"/>
        <v>44323</v>
      </c>
      <c r="B416" s="8">
        <f t="shared" ca="1" si="165"/>
        <v>462715075.38894773</v>
      </c>
      <c r="C416" s="144">
        <f t="shared" si="156"/>
        <v>0</v>
      </c>
      <c r="D416" s="136"/>
      <c r="E416" s="136"/>
      <c r="F416" s="78">
        <f ca="1">IF(AD415&gt;1,S$2,T$2)</f>
        <v>0.22</v>
      </c>
      <c r="G416" s="29">
        <f t="shared" ca="1" si="157"/>
        <v>14671817.174848473</v>
      </c>
      <c r="H416" s="8">
        <f t="shared" ca="1" si="166"/>
        <v>104169901.94142415</v>
      </c>
      <c r="I416" s="8">
        <f t="shared" ca="1" si="167"/>
        <v>3285277035.2615304</v>
      </c>
      <c r="J416" s="8">
        <f t="shared" ca="1" si="168"/>
        <v>1139142.8602345178</v>
      </c>
      <c r="K416" s="12">
        <f t="shared" ca="1" si="169"/>
        <v>1.1001276315693131</v>
      </c>
      <c r="L416" s="48"/>
      <c r="M416" s="39">
        <f ca="1">IF(AND(I$2&gt;0,R409&lt;F409-0.1),0,IF(AND(N416&gt;=L$10,I$2&gt;0),0,IF(OR(AND(N416&gt;=C$1,N416&lt;D$1),N416&gt;=E$1),0,1)))</f>
        <v>0</v>
      </c>
      <c r="N416" s="193">
        <f t="shared" si="170"/>
        <v>44323</v>
      </c>
      <c r="O416" s="11">
        <f t="shared" ca="1" si="158"/>
        <v>0.4380369380348707</v>
      </c>
      <c r="P416" s="11" t="str">
        <f t="shared" si="159"/>
        <v/>
      </c>
      <c r="Q416" s="11">
        <f t="shared" ca="1" si="171"/>
        <v>0.6</v>
      </c>
      <c r="R416" s="32">
        <f t="shared" ca="1" si="175"/>
        <v>0.28378383219773512</v>
      </c>
      <c r="S416" s="32">
        <v>4.9623714321057476E-4</v>
      </c>
      <c r="T416" s="32">
        <f t="shared" ca="1" si="160"/>
        <v>1.3889320258856553E-2</v>
      </c>
      <c r="U416" s="32">
        <f t="shared" si="161"/>
        <v>0.14084507042253522</v>
      </c>
      <c r="V416" s="32">
        <f t="shared" ca="1" si="172"/>
        <v>0.6</v>
      </c>
      <c r="W416" s="8">
        <f t="shared" ca="1" si="162"/>
        <v>6591604.2547539296</v>
      </c>
      <c r="X416" s="8">
        <f t="shared" ca="1" si="176"/>
        <v>3187698737.5748606</v>
      </c>
      <c r="Y416" s="22">
        <f t="shared" ca="1" si="163"/>
        <v>0.56196306196512924</v>
      </c>
      <c r="Z416" s="8">
        <f t="shared" ca="1" si="173"/>
        <v>104169901.94142415</v>
      </c>
      <c r="AA416" s="12">
        <f t="shared" ca="1" si="174"/>
        <v>1.1347541797997878</v>
      </c>
      <c r="AB416" s="158">
        <f t="shared" si="177"/>
        <v>912000</v>
      </c>
      <c r="AC416" s="160">
        <f t="shared" si="178"/>
        <v>1.7640000000000503E-2</v>
      </c>
      <c r="AD416" s="162">
        <f t="shared" ca="1" si="179"/>
        <v>1.1012016056999623</v>
      </c>
      <c r="AE416" s="162">
        <f t="shared" ca="1" si="180"/>
        <v>0.72654340613856461</v>
      </c>
      <c r="AF416" s="85">
        <v>5.9795804888471376E-4</v>
      </c>
      <c r="AG416" s="85">
        <v>9.6482494025396728E-3</v>
      </c>
      <c r="AH416" s="85">
        <v>6.2361456790062332E-4</v>
      </c>
    </row>
    <row r="417" spans="1:34">
      <c r="A417" s="7">
        <f t="shared" si="164"/>
        <v>44324</v>
      </c>
      <c r="B417" s="8">
        <f t="shared" ca="1" si="165"/>
        <v>463867994.78033233</v>
      </c>
      <c r="C417" s="144">
        <f t="shared" si="156"/>
        <v>0</v>
      </c>
      <c r="D417" s="136"/>
      <c r="E417" s="136"/>
      <c r="F417" s="78">
        <f ca="1">IF(AD416&gt;1,0,IF(AE416&gt;=1,U$2,T$2))</f>
        <v>0</v>
      </c>
      <c r="G417" s="29">
        <f t="shared" ca="1" si="157"/>
        <v>14896341.600774743</v>
      </c>
      <c r="H417" s="8">
        <f t="shared" ca="1" si="166"/>
        <v>105764025.36550067</v>
      </c>
      <c r="I417" s="8">
        <f t="shared" ca="1" si="167"/>
        <v>3293462762.940361</v>
      </c>
      <c r="J417" s="8">
        <f t="shared" ca="1" si="168"/>
        <v>1152919.391384573</v>
      </c>
      <c r="K417" s="12">
        <f t="shared" ca="1" si="169"/>
        <v>1.0980205663309008</v>
      </c>
      <c r="L417" s="48"/>
      <c r="M417" s="47">
        <f ca="1">IF(AND(I$2&gt;0,R410&lt;F410-0.12),0,IF(AND(N417&gt;=L$4,I$2&gt;0),0,IF(OR(AND(N417&gt;=C$1,N417&lt;D$1),N417&gt;=E$1),0,1)))</f>
        <v>0</v>
      </c>
      <c r="N417" s="193">
        <f t="shared" si="170"/>
        <v>44324</v>
      </c>
      <c r="O417" s="11">
        <f t="shared" ca="1" si="158"/>
        <v>0.43912836839204816</v>
      </c>
      <c r="P417" s="11" t="str">
        <f t="shared" si="159"/>
        <v/>
      </c>
      <c r="Q417" s="11">
        <f t="shared" ca="1" si="171"/>
        <v>0.6</v>
      </c>
      <c r="R417" s="32">
        <f t="shared" ca="1" si="175"/>
        <v>0.28732155048154512</v>
      </c>
      <c r="S417" s="32">
        <v>4.9622681932374579E-4</v>
      </c>
      <c r="T417" s="32">
        <f t="shared" ca="1" si="160"/>
        <v>1.4101870048733423E-2</v>
      </c>
      <c r="U417" s="32">
        <f t="shared" si="161"/>
        <v>0.14084507042253522</v>
      </c>
      <c r="V417" s="32">
        <f t="shared" ca="1" si="172"/>
        <v>0.6</v>
      </c>
      <c r="W417" s="8">
        <f t="shared" ca="1" si="162"/>
        <v>6543740.0179249598</v>
      </c>
      <c r="X417" s="8">
        <f t="shared" ca="1" si="176"/>
        <v>3194242477.5927854</v>
      </c>
      <c r="Y417" s="22">
        <f t="shared" ca="1" si="163"/>
        <v>0.56087163160795184</v>
      </c>
      <c r="Z417" s="8">
        <f t="shared" ca="1" si="173"/>
        <v>105764025.36550067</v>
      </c>
      <c r="AA417" s="12">
        <f t="shared" ca="1" si="174"/>
        <v>1.1347541797997878</v>
      </c>
      <c r="AB417" s="158">
        <f t="shared" si="177"/>
        <v>913000</v>
      </c>
      <c r="AC417" s="160">
        <f t="shared" si="178"/>
        <v>1.7610000000000504E-2</v>
      </c>
      <c r="AD417" s="162">
        <f t="shared" ca="1" si="179"/>
        <v>1.0990740989501071</v>
      </c>
      <c r="AE417" s="162">
        <f t="shared" ca="1" si="180"/>
        <v>0.72654340613856461</v>
      </c>
      <c r="AF417" s="85">
        <v>5.9792706179168467E-4</v>
      </c>
      <c r="AG417" s="85">
        <v>9.6435294237193197E-3</v>
      </c>
      <c r="AH417" s="85">
        <v>6.2358819158122789E-4</v>
      </c>
    </row>
    <row r="418" spans="1:34">
      <c r="A418" s="7">
        <f t="shared" si="164"/>
        <v>44325</v>
      </c>
      <c r="B418" s="8">
        <f t="shared" ca="1" si="165"/>
        <v>465036315.45467097</v>
      </c>
      <c r="C418" s="144">
        <f t="shared" si="156"/>
        <v>0</v>
      </c>
      <c r="D418" s="136"/>
      <c r="E418" s="136"/>
      <c r="F418" s="78">
        <f ca="1">IF(AD417&gt;1,0,IF(AE417&gt;=1,U$2,T$2))</f>
        <v>0</v>
      </c>
      <c r="G418" s="29">
        <f t="shared" ca="1" si="157"/>
        <v>15143008.751461999</v>
      </c>
      <c r="H418" s="8">
        <f t="shared" ca="1" si="166"/>
        <v>107515362.13538019</v>
      </c>
      <c r="I418" s="8">
        <f t="shared" ca="1" si="167"/>
        <v>3301757839.7281656</v>
      </c>
      <c r="J418" s="8">
        <f t="shared" ca="1" si="168"/>
        <v>1168320.6743386602</v>
      </c>
      <c r="K418" s="12">
        <f t="shared" ca="1" si="169"/>
        <v>0.71302419337041301</v>
      </c>
      <c r="L418" s="48"/>
      <c r="M418" s="46">
        <f ca="1">IF(AND(I$2&gt;0,R411&lt;F411-0.12),0,IF(AND(N418&gt;=L$5,I$2&gt;0),0,IF(OR(AND(N418&gt;=C$1,N418&lt;D$1),N418&gt;=E$1),0,1)))</f>
        <v>1</v>
      </c>
      <c r="N418" s="193">
        <f t="shared" si="170"/>
        <v>44325</v>
      </c>
      <c r="O418" s="11">
        <f t="shared" ca="1" si="158"/>
        <v>0.44023437863042209</v>
      </c>
      <c r="P418" s="11" t="str">
        <f t="shared" si="159"/>
        <v/>
      </c>
      <c r="Q418" s="11">
        <f t="shared" ca="1" si="171"/>
        <v>0.1</v>
      </c>
      <c r="R418" s="32">
        <f t="shared" ca="1" si="175"/>
        <v>0.29126268473819433</v>
      </c>
      <c r="S418" s="32">
        <v>4.9621649699710456E-4</v>
      </c>
      <c r="T418" s="32">
        <f t="shared" ca="1" si="160"/>
        <v>1.4335381618050692E-2</v>
      </c>
      <c r="U418" s="32">
        <f t="shared" si="161"/>
        <v>0.14084507042253522</v>
      </c>
      <c r="V418" s="32">
        <f t="shared" ca="1" si="172"/>
        <v>0</v>
      </c>
      <c r="W418" s="8">
        <f t="shared" ca="1" si="162"/>
        <v>6493173.4707243526</v>
      </c>
      <c r="X418" s="8">
        <f t="shared" ca="1" si="176"/>
        <v>3200735651.0635099</v>
      </c>
      <c r="Y418" s="22">
        <f t="shared" ca="1" si="163"/>
        <v>0.55976562136957786</v>
      </c>
      <c r="Z418" s="8">
        <f t="shared" ca="1" si="173"/>
        <v>107515362.13538019</v>
      </c>
      <c r="AA418" s="12">
        <f t="shared" ca="1" si="174"/>
        <v>1.1347541797997878</v>
      </c>
      <c r="AB418" s="158">
        <f t="shared" si="177"/>
        <v>914000</v>
      </c>
      <c r="AC418" s="160">
        <f t="shared" si="178"/>
        <v>1.7580000000000505E-2</v>
      </c>
      <c r="AD418" s="162">
        <f t="shared" ca="1" si="179"/>
        <v>0.90552237985065687</v>
      </c>
      <c r="AE418" s="162">
        <f t="shared" ca="1" si="180"/>
        <v>0.71302419337041301</v>
      </c>
      <c r="AF418" s="85">
        <v>5.9789608282328284E-4</v>
      </c>
      <c r="AG418" s="85">
        <v>9.6388219826827951E-3</v>
      </c>
      <c r="AH418" s="85">
        <v>6.2356182106426141E-4</v>
      </c>
    </row>
    <row r="419" spans="1:34">
      <c r="A419" s="7">
        <f t="shared" si="164"/>
        <v>44326</v>
      </c>
      <c r="B419" s="8">
        <f t="shared" ca="1" si="165"/>
        <v>465807553.42611468</v>
      </c>
      <c r="C419" s="144">
        <f t="shared" si="156"/>
        <v>0</v>
      </c>
      <c r="D419" s="136"/>
      <c r="E419" s="136"/>
      <c r="F419" s="78">
        <f ca="1">IF(AD418&gt;1,S$2,T$2)</f>
        <v>0.65</v>
      </c>
      <c r="G419" s="29">
        <f t="shared" ca="1" si="157"/>
        <v>14999715.248155825</v>
      </c>
      <c r="H419" s="8">
        <f t="shared" ca="1" si="166"/>
        <v>106497978.26190636</v>
      </c>
      <c r="I419" s="8">
        <f t="shared" ca="1" si="167"/>
        <v>3307233629.3254161</v>
      </c>
      <c r="J419" s="8">
        <f t="shared" ca="1" si="168"/>
        <v>771237.97144373565</v>
      </c>
      <c r="K419" s="12">
        <f t="shared" ca="1" si="169"/>
        <v>0.71161814604401297</v>
      </c>
      <c r="L419" s="48"/>
      <c r="M419" s="38">
        <f ca="1">IF(AND(I$2&gt;0,R412&lt;F412),0,IF(AND(N419&gt;=L$6,I$2&gt;0),0,IF(OR(AND(N419&gt;=C$1,N419&lt;D$1),N419&gt;=E$1),0,1)))</f>
        <v>1</v>
      </c>
      <c r="N419" s="193">
        <f t="shared" si="170"/>
        <v>44326</v>
      </c>
      <c r="O419" s="11">
        <f t="shared" ca="1" si="158"/>
        <v>0.44096448391005549</v>
      </c>
      <c r="P419" s="11" t="str">
        <f t="shared" si="159"/>
        <v/>
      </c>
      <c r="Q419" s="11">
        <f t="shared" ca="1" si="171"/>
        <v>0.1</v>
      </c>
      <c r="R419" s="32">
        <f t="shared" ca="1" si="175"/>
        <v>0.28769945639906264</v>
      </c>
      <c r="S419" s="32">
        <v>4.9620617623031226E-4</v>
      </c>
      <c r="T419" s="32">
        <f t="shared" ca="1" si="160"/>
        <v>1.4199730434920847E-2</v>
      </c>
      <c r="U419" s="32">
        <f t="shared" si="161"/>
        <v>0.14084507042253522</v>
      </c>
      <c r="V419" s="32">
        <f t="shared" ca="1" si="172"/>
        <v>0</v>
      </c>
      <c r="W419" s="8">
        <f t="shared" ca="1" si="162"/>
        <v>6449860.9035006296</v>
      </c>
      <c r="X419" s="8">
        <f t="shared" ca="1" si="176"/>
        <v>3207185511.9670105</v>
      </c>
      <c r="Y419" s="22">
        <f t="shared" ca="1" si="163"/>
        <v>0.55903551608994451</v>
      </c>
      <c r="Z419" s="8">
        <f t="shared" ca="1" si="173"/>
        <v>106497978.26190636</v>
      </c>
      <c r="AA419" s="12">
        <f t="shared" ca="1" si="174"/>
        <v>1.1347541797997878</v>
      </c>
      <c r="AB419" s="158">
        <f t="shared" si="177"/>
        <v>915000</v>
      </c>
      <c r="AC419" s="160">
        <f t="shared" si="178"/>
        <v>1.7550000000000506E-2</v>
      </c>
      <c r="AD419" s="162">
        <f t="shared" ca="1" si="179"/>
        <v>0.71232116970721293</v>
      </c>
      <c r="AE419" s="162">
        <f t="shared" ca="1" si="180"/>
        <v>0.71161814604401297</v>
      </c>
      <c r="AF419" s="85">
        <v>5.9786511197799214E-4</v>
      </c>
      <c r="AG419" s="85">
        <v>9.6341270277459177E-3</v>
      </c>
      <c r="AH419" s="85">
        <v>6.2353545634774696E-4</v>
      </c>
    </row>
    <row r="420" spans="1:34">
      <c r="A420" s="7">
        <f t="shared" si="164"/>
        <v>44327</v>
      </c>
      <c r="B420" s="8">
        <f t="shared" ca="1" si="165"/>
        <v>466569986.96583474</v>
      </c>
      <c r="C420" s="144">
        <f t="shared" si="156"/>
        <v>0</v>
      </c>
      <c r="D420" s="136"/>
      <c r="E420" s="136"/>
      <c r="F420" s="78">
        <f ca="1">IF(AD419&gt;1,0,IF(AE419&gt;=1,U$2,T$2))</f>
        <v>0.65</v>
      </c>
      <c r="G420" s="29">
        <f t="shared" ca="1" si="157"/>
        <v>14853717.674706776</v>
      </c>
      <c r="H420" s="8">
        <f t="shared" ca="1" si="166"/>
        <v>105461395.49041811</v>
      </c>
      <c r="I420" s="8">
        <f t="shared" ca="1" si="167"/>
        <v>3312646907.4574285</v>
      </c>
      <c r="J420" s="8">
        <f t="shared" ca="1" si="168"/>
        <v>762433.53972005437</v>
      </c>
      <c r="K420" s="12">
        <f t="shared" ca="1" si="169"/>
        <v>0.71068997870812256</v>
      </c>
      <c r="L420" s="48"/>
      <c r="M420" s="38">
        <f ca="1">IF(AND(I$2&gt;0,R413&lt;F413-0.02),0,IF(AND(N420&gt;=L$7,I$2&gt;0),0,IF(OR(AND(N420&gt;=C$1,N420&lt;D$1),N420&gt;=E$1),0,1)))</f>
        <v>1</v>
      </c>
      <c r="N420" s="193">
        <f t="shared" si="170"/>
        <v>44327</v>
      </c>
      <c r="O420" s="11">
        <f t="shared" ca="1" si="158"/>
        <v>0.44168625432765712</v>
      </c>
      <c r="P420" s="11" t="str">
        <f t="shared" si="159"/>
        <v/>
      </c>
      <c r="Q420" s="11">
        <f t="shared" ca="1" si="171"/>
        <v>0.1</v>
      </c>
      <c r="R420" s="32">
        <f t="shared" ca="1" si="175"/>
        <v>0.28410167430226008</v>
      </c>
      <c r="S420" s="32">
        <v>4.9619585702302986E-4</v>
      </c>
      <c r="T420" s="32">
        <f t="shared" ca="1" si="160"/>
        <v>1.4061519398722414E-2</v>
      </c>
      <c r="U420" s="32">
        <f t="shared" si="161"/>
        <v>0.14084507042253522</v>
      </c>
      <c r="V420" s="32">
        <f t="shared" ca="1" si="172"/>
        <v>0</v>
      </c>
      <c r="W420" s="8">
        <f t="shared" ca="1" si="162"/>
        <v>6415176.1112190057</v>
      </c>
      <c r="X420" s="8">
        <f t="shared" ca="1" si="176"/>
        <v>3213600688.0782294</v>
      </c>
      <c r="Y420" s="22">
        <f t="shared" ca="1" si="163"/>
        <v>0.55831374567234282</v>
      </c>
      <c r="Z420" s="8">
        <f t="shared" ca="1" si="173"/>
        <v>105461395.49041811</v>
      </c>
      <c r="AA420" s="12">
        <f t="shared" ca="1" si="174"/>
        <v>1.1347541797997878</v>
      </c>
      <c r="AB420" s="158">
        <f t="shared" si="177"/>
        <v>916000</v>
      </c>
      <c r="AC420" s="160">
        <f t="shared" si="178"/>
        <v>1.7520000000000507E-2</v>
      </c>
      <c r="AD420" s="162">
        <f t="shared" ca="1" si="179"/>
        <v>0.71115406237606771</v>
      </c>
      <c r="AE420" s="162">
        <f t="shared" ca="1" si="180"/>
        <v>0.71068997870812256</v>
      </c>
      <c r="AF420" s="85">
        <v>5.97834149254076E-4</v>
      </c>
      <c r="AG420" s="85">
        <v>9.6294445075225787E-3</v>
      </c>
      <c r="AH420" s="85">
        <v>6.2350909742970825E-4</v>
      </c>
    </row>
    <row r="421" spans="1:34">
      <c r="A421" s="7">
        <f t="shared" si="164"/>
        <v>44328</v>
      </c>
      <c r="B421" s="8">
        <f t="shared" ca="1" si="165"/>
        <v>467324014.70140427</v>
      </c>
      <c r="C421" s="144">
        <f t="shared" si="156"/>
        <v>0</v>
      </c>
      <c r="D421" s="136"/>
      <c r="E421" s="136"/>
      <c r="F421" s="78">
        <f ca="1">IF(AD420&gt;1,S$2,T$2)</f>
        <v>0.65</v>
      </c>
      <c r="G421" s="29">
        <f t="shared" ca="1" si="157"/>
        <v>14704199.479118729</v>
      </c>
      <c r="H421" s="8">
        <f t="shared" ca="1" si="166"/>
        <v>104399816.30174297</v>
      </c>
      <c r="I421" s="8">
        <f t="shared" ca="1" si="167"/>
        <v>3318000504.3799725</v>
      </c>
      <c r="J421" s="8">
        <f t="shared" ca="1" si="168"/>
        <v>754027.7355695588</v>
      </c>
      <c r="K421" s="12">
        <f t="shared" ca="1" si="169"/>
        <v>0.70977240730531577</v>
      </c>
      <c r="L421" s="48"/>
      <c r="M421" s="38">
        <f ca="1">IF(AND(I$2&gt;0,R414&lt;F414-0.04),0,IF(AND(N421&gt;=L$8,I$2&gt;0),0,IF(OR(AND(N421&gt;=C$1,N421&lt;D$1),N421&gt;=E$1),0,1)))</f>
        <v>1</v>
      </c>
      <c r="N421" s="193">
        <f t="shared" si="170"/>
        <v>44328</v>
      </c>
      <c r="O421" s="11">
        <f t="shared" ca="1" si="158"/>
        <v>0.442400067250663</v>
      </c>
      <c r="P421" s="11" t="str">
        <f t="shared" si="159"/>
        <v/>
      </c>
      <c r="Q421" s="11">
        <f t="shared" ca="1" si="171"/>
        <v>0.1</v>
      </c>
      <c r="R421" s="32">
        <f t="shared" ca="1" si="175"/>
        <v>0.2804541427369619</v>
      </c>
      <c r="S421" s="32">
        <v>4.9618553937491865E-4</v>
      </c>
      <c r="T421" s="32">
        <f t="shared" ca="1" si="160"/>
        <v>1.3919975506899062E-2</v>
      </c>
      <c r="U421" s="32">
        <f t="shared" si="161"/>
        <v>0.14084507042253522</v>
      </c>
      <c r="V421" s="32">
        <f t="shared" ca="1" si="172"/>
        <v>0</v>
      </c>
      <c r="W421" s="8">
        <f t="shared" ca="1" si="162"/>
        <v>6201980.3829658655</v>
      </c>
      <c r="X421" s="8">
        <f t="shared" ca="1" si="176"/>
        <v>3219802668.4611955</v>
      </c>
      <c r="Y421" s="22">
        <f t="shared" ca="1" si="163"/>
        <v>0.55759993274933706</v>
      </c>
      <c r="Z421" s="8">
        <f t="shared" ca="1" si="173"/>
        <v>104399816.30174297</v>
      </c>
      <c r="AA421" s="12">
        <f t="shared" ca="1" si="174"/>
        <v>1.1347541797997878</v>
      </c>
      <c r="AB421" s="158">
        <f t="shared" si="177"/>
        <v>917000</v>
      </c>
      <c r="AC421" s="160">
        <f t="shared" si="178"/>
        <v>1.7490000000000509E-2</v>
      </c>
      <c r="AD421" s="162">
        <f t="shared" ca="1" si="179"/>
        <v>0.71023119300671911</v>
      </c>
      <c r="AE421" s="162">
        <f t="shared" ca="1" si="180"/>
        <v>0.70977240730531577</v>
      </c>
      <c r="AF421" s="85">
        <v>5.9780319464960454E-4</v>
      </c>
      <c r="AG421" s="85">
        <v>9.6247743709225245E-3</v>
      </c>
      <c r="AH421" s="85">
        <v>6.2348274430817051E-4</v>
      </c>
    </row>
    <row r="422" spans="1:34">
      <c r="A422" s="7">
        <f t="shared" si="164"/>
        <v>44329</v>
      </c>
      <c r="B422" s="8">
        <f t="shared" ca="1" si="165"/>
        <v>468069488.6343894</v>
      </c>
      <c r="C422" s="144">
        <f t="shared" si="156"/>
        <v>0</v>
      </c>
      <c r="D422" s="136"/>
      <c r="E422" s="136"/>
      <c r="F422" s="78">
        <f ca="1">IF(AD421&gt;1,0,IF(AE421&gt;=1,U$2,T$2))</f>
        <v>0.65</v>
      </c>
      <c r="G422" s="29">
        <f t="shared" ca="1" si="157"/>
        <v>14576155.048305839</v>
      </c>
      <c r="H422" s="8">
        <f t="shared" ca="1" si="166"/>
        <v>103490700.84297146</v>
      </c>
      <c r="I422" s="8">
        <f t="shared" ca="1" si="167"/>
        <v>3323293369.3041668</v>
      </c>
      <c r="J422" s="8">
        <f t="shared" ca="1" si="168"/>
        <v>745473.93298511929</v>
      </c>
      <c r="K422" s="12">
        <f t="shared" ca="1" si="169"/>
        <v>0.70886495209638589</v>
      </c>
      <c r="L422" s="48"/>
      <c r="M422" s="38">
        <f ca="1">IF(AND(I$2&gt;0,R415&lt;F415-0.06),0,IF(AND(N422&gt;=L$9,I$2&gt;0),0,IF(OR(AND(N422&gt;=C$1,N422&lt;D$1),N422&gt;=E$1),0,1)))</f>
        <v>1</v>
      </c>
      <c r="N422" s="193">
        <f t="shared" si="170"/>
        <v>44329</v>
      </c>
      <c r="O422" s="11">
        <f t="shared" ca="1" si="158"/>
        <v>0.44310578257388888</v>
      </c>
      <c r="P422" s="11" t="str">
        <f t="shared" si="159"/>
        <v/>
      </c>
      <c r="Q422" s="11">
        <f t="shared" ca="1" si="171"/>
        <v>0.1</v>
      </c>
      <c r="R422" s="32">
        <f t="shared" ca="1" si="175"/>
        <v>0.27723275287955051</v>
      </c>
      <c r="S422" s="32">
        <v>4.9617522328564015E-4</v>
      </c>
      <c r="T422" s="32">
        <f t="shared" ca="1" si="160"/>
        <v>1.3798760112396195E-2</v>
      </c>
      <c r="U422" s="32">
        <f t="shared" si="161"/>
        <v>0.14084507042253522</v>
      </c>
      <c r="V422" s="32">
        <f t="shared" ca="1" si="172"/>
        <v>0</v>
      </c>
      <c r="W422" s="8">
        <f t="shared" ca="1" si="162"/>
        <v>5981139.634459951</v>
      </c>
      <c r="X422" s="8">
        <f t="shared" ca="1" si="176"/>
        <v>3225783808.0956554</v>
      </c>
      <c r="Y422" s="22">
        <f t="shared" ca="1" si="163"/>
        <v>0.55689421742611112</v>
      </c>
      <c r="Z422" s="8">
        <f t="shared" ca="1" si="173"/>
        <v>103490700.84297146</v>
      </c>
      <c r="AA422" s="12">
        <f t="shared" ca="1" si="174"/>
        <v>1.1347541797997878</v>
      </c>
      <c r="AB422" s="158">
        <f t="shared" si="177"/>
        <v>918000</v>
      </c>
      <c r="AC422" s="160">
        <f t="shared" si="178"/>
        <v>1.746000000000051E-2</v>
      </c>
      <c r="AD422" s="162">
        <f t="shared" ca="1" si="179"/>
        <v>0.70931867970085083</v>
      </c>
      <c r="AE422" s="162">
        <f t="shared" ca="1" si="180"/>
        <v>0.70886495209638589</v>
      </c>
      <c r="AF422" s="85">
        <v>5.9777224816247787E-4</v>
      </c>
      <c r="AG422" s="85">
        <v>9.620116567149159E-3</v>
      </c>
      <c r="AH422" s="85">
        <v>6.2345639698115931E-4</v>
      </c>
    </row>
    <row r="423" spans="1:34">
      <c r="A423" s="7">
        <f t="shared" si="164"/>
        <v>44330</v>
      </c>
      <c r="B423" s="8">
        <f t="shared" ca="1" si="165"/>
        <v>468807526.16653705</v>
      </c>
      <c r="C423" s="144">
        <f t="shared" si="156"/>
        <v>0</v>
      </c>
      <c r="D423" s="136"/>
      <c r="E423" s="136"/>
      <c r="F423" s="78">
        <f ca="1">IF(AD422&gt;1,S$2,T$2)</f>
        <v>0.65</v>
      </c>
      <c r="G423" s="29">
        <f t="shared" ca="1" si="157"/>
        <v>14471778.54743094</v>
      </c>
      <c r="H423" s="8">
        <f t="shared" ca="1" si="166"/>
        <v>102749627.68675967</v>
      </c>
      <c r="I423" s="8">
        <f t="shared" ca="1" si="167"/>
        <v>3328533435.7824149</v>
      </c>
      <c r="J423" s="8">
        <f t="shared" ca="1" si="168"/>
        <v>738037.53214762954</v>
      </c>
      <c r="K423" s="12">
        <f t="shared" ca="1" si="169"/>
        <v>0.70796779119407804</v>
      </c>
      <c r="L423" s="48"/>
      <c r="M423" s="39">
        <f ca="1">IF(AND(I$2&gt;0,R416&lt;F416-0.1),0,IF(AND(N423&gt;=L$10,I$2&gt;0),0,IF(OR(AND(N423&gt;=C$1,N423&lt;D$1),N423&gt;=E$1),0,1)))</f>
        <v>1</v>
      </c>
      <c r="N423" s="193">
        <f t="shared" si="170"/>
        <v>44330</v>
      </c>
      <c r="O423" s="11">
        <f t="shared" ca="1" si="158"/>
        <v>0.44380445810432201</v>
      </c>
      <c r="P423" s="11" t="str">
        <f t="shared" si="159"/>
        <v/>
      </c>
      <c r="Q423" s="11">
        <f t="shared" ca="1" si="171"/>
        <v>0.1</v>
      </c>
      <c r="R423" s="32">
        <f t="shared" ca="1" si="175"/>
        <v>0.27447562576901924</v>
      </c>
      <c r="S423" s="32">
        <v>4.9616490875485555E-4</v>
      </c>
      <c r="T423" s="32">
        <f t="shared" ca="1" si="160"/>
        <v>1.3699950358234621E-2</v>
      </c>
      <c r="U423" s="32">
        <f t="shared" si="161"/>
        <v>0.14084507042253522</v>
      </c>
      <c r="V423" s="32">
        <f t="shared" ca="1" si="172"/>
        <v>0</v>
      </c>
      <c r="W423" s="8">
        <f t="shared" ca="1" si="162"/>
        <v>8843788.2751237173</v>
      </c>
      <c r="X423" s="8">
        <f t="shared" ca="1" si="176"/>
        <v>3234627596.370779</v>
      </c>
      <c r="Y423" s="22">
        <f t="shared" ca="1" si="163"/>
        <v>0.55619554189567799</v>
      </c>
      <c r="Z423" s="8">
        <f t="shared" ca="1" si="173"/>
        <v>102749627.68675967</v>
      </c>
      <c r="AA423" s="12">
        <f t="shared" ca="1" si="174"/>
        <v>1.1347541797997878</v>
      </c>
      <c r="AB423" s="158">
        <f t="shared" si="177"/>
        <v>919000</v>
      </c>
      <c r="AC423" s="160">
        <f t="shared" si="178"/>
        <v>1.7430000000000511E-2</v>
      </c>
      <c r="AD423" s="162">
        <f t="shared" ca="1" si="179"/>
        <v>0.70841637164523197</v>
      </c>
      <c r="AE423" s="162">
        <f t="shared" ca="1" si="180"/>
        <v>0.70796779119407804</v>
      </c>
      <c r="AF423" s="85">
        <v>5.9774130979044812E-4</v>
      </c>
      <c r="AG423" s="85">
        <v>9.6154710456973613E-3</v>
      </c>
      <c r="AH423" s="85">
        <v>6.234300554467016E-4</v>
      </c>
    </row>
    <row r="424" spans="1:34">
      <c r="A424" s="7">
        <f t="shared" si="164"/>
        <v>44331</v>
      </c>
      <c r="B424" s="8">
        <f t="shared" ca="1" si="165"/>
        <v>469539351.38745666</v>
      </c>
      <c r="C424" s="144">
        <f t="shared" si="156"/>
        <v>0</v>
      </c>
      <c r="D424" s="136"/>
      <c r="E424" s="136"/>
      <c r="F424" s="78">
        <f ca="1">IF(AD423&gt;1,0,IF(AE423&gt;=1,U$2,T$2))</f>
        <v>0.65</v>
      </c>
      <c r="G424" s="29">
        <f t="shared" ca="1" si="157"/>
        <v>13957999.785938757</v>
      </c>
      <c r="H424" s="8">
        <f t="shared" ca="1" si="166"/>
        <v>99101798.480165169</v>
      </c>
      <c r="I424" s="8">
        <f t="shared" ca="1" si="167"/>
        <v>3333729394.850944</v>
      </c>
      <c r="J424" s="8">
        <f t="shared" ca="1" si="168"/>
        <v>731825.22091960907</v>
      </c>
      <c r="K424" s="12">
        <f t="shared" ca="1" si="169"/>
        <v>0.70707957983083514</v>
      </c>
      <c r="L424" s="48"/>
      <c r="M424" s="47">
        <f ca="1">IF(AND(I$2&gt;0,R417&lt;F417-0.12),0,IF(AND(N424&gt;=L$4,I$2&gt;0),0,IF(OR(AND(N424&gt;=C$1,N424&lt;D$1),N424&gt;=E$1),0,1)))</f>
        <v>1</v>
      </c>
      <c r="N424" s="193">
        <f t="shared" si="170"/>
        <v>44331</v>
      </c>
      <c r="O424" s="11">
        <f t="shared" ca="1" si="158"/>
        <v>0.44449725264679252</v>
      </c>
      <c r="P424" s="11" t="str">
        <f t="shared" si="159"/>
        <v/>
      </c>
      <c r="Q424" s="11">
        <f t="shared" ca="1" si="171"/>
        <v>0.1</v>
      </c>
      <c r="R424" s="32">
        <f t="shared" ca="1" si="175"/>
        <v>0.26398825682102339</v>
      </c>
      <c r="S424" s="32">
        <v>4.9615459578222657E-4</v>
      </c>
      <c r="T424" s="32">
        <f t="shared" ca="1" si="160"/>
        <v>1.3213573130688688E-2</v>
      </c>
      <c r="U424" s="32">
        <f t="shared" si="161"/>
        <v>0.14084507042253522</v>
      </c>
      <c r="V424" s="32">
        <f t="shared" ca="1" si="172"/>
        <v>0</v>
      </c>
      <c r="W424" s="8">
        <f t="shared" ca="1" si="162"/>
        <v>8730294.3970318157</v>
      </c>
      <c r="X424" s="8">
        <f t="shared" ca="1" si="176"/>
        <v>3243357890.7678108</v>
      </c>
      <c r="Y424" s="22">
        <f t="shared" ca="1" si="163"/>
        <v>0.55550274735320748</v>
      </c>
      <c r="Z424" s="8">
        <f t="shared" ca="1" si="173"/>
        <v>99101798.480165169</v>
      </c>
      <c r="AA424" s="12">
        <f t="shared" ca="1" si="174"/>
        <v>1.1347541797997878</v>
      </c>
      <c r="AB424" s="158">
        <f t="shared" si="177"/>
        <v>920000</v>
      </c>
      <c r="AC424" s="160">
        <f t="shared" si="178"/>
        <v>1.7400000000000512E-2</v>
      </c>
      <c r="AD424" s="162">
        <f t="shared" ca="1" si="179"/>
        <v>0.70752368551245659</v>
      </c>
      <c r="AE424" s="162">
        <f t="shared" ca="1" si="180"/>
        <v>0.70707957983083514</v>
      </c>
      <c r="AF424" s="85">
        <v>5.977103795311372E-4</v>
      </c>
      <c r="AG424" s="85">
        <v>9.6108377563513155E-3</v>
      </c>
      <c r="AH424" s="85">
        <v>6.2340371970282524E-4</v>
      </c>
    </row>
    <row r="425" spans="1:34">
      <c r="A425" s="7">
        <f t="shared" si="164"/>
        <v>44332</v>
      </c>
      <c r="B425" s="8">
        <f t="shared" ca="1" si="165"/>
        <v>470244309.71773666</v>
      </c>
      <c r="C425" s="144">
        <f t="shared" si="156"/>
        <v>0</v>
      </c>
      <c r="D425" s="136"/>
      <c r="E425" s="136"/>
      <c r="F425" s="78">
        <f ca="1">IF(AD424&gt;1,0,IF(AE424&gt;=1,U$2,T$2))</f>
        <v>0.65</v>
      </c>
      <c r="G425" s="29">
        <f t="shared" ca="1" si="157"/>
        <v>13433339.18705938</v>
      </c>
      <c r="H425" s="8">
        <f t="shared" ca="1" si="166"/>
        <v>95376708.228121594</v>
      </c>
      <c r="I425" s="8">
        <f t="shared" ca="1" si="167"/>
        <v>3338734598.9959321</v>
      </c>
      <c r="J425" s="8">
        <f t="shared" ca="1" si="168"/>
        <v>704958.33028003306</v>
      </c>
      <c r="K425" s="12">
        <f t="shared" ca="1" si="169"/>
        <v>0.7061988448426878</v>
      </c>
      <c r="L425" s="48"/>
      <c r="M425" s="46">
        <f ca="1">IF(AND(I$2&gt;0,R418&lt;F418-0.12),0,IF(AND(N425&gt;=L$5,I$2&gt;0),0,IF(OR(AND(N425&gt;=C$1,N425&lt;D$1),N425&gt;=E$1),0,1)))</f>
        <v>1</v>
      </c>
      <c r="N425" s="193">
        <f t="shared" si="170"/>
        <v>44332</v>
      </c>
      <c r="O425" s="11">
        <f t="shared" ca="1" si="158"/>
        <v>0.4451646131994576</v>
      </c>
      <c r="P425" s="11" t="str">
        <f t="shared" si="159"/>
        <v/>
      </c>
      <c r="Q425" s="11">
        <f t="shared" ca="1" si="171"/>
        <v>0.1</v>
      </c>
      <c r="R425" s="32">
        <f t="shared" ca="1" si="175"/>
        <v>0.25335190193184404</v>
      </c>
      <c r="S425" s="32">
        <v>4.9614428436741472E-4</v>
      </c>
      <c r="T425" s="32">
        <f t="shared" ca="1" si="160"/>
        <v>1.2716894430416213E-2</v>
      </c>
      <c r="U425" s="32">
        <f t="shared" si="161"/>
        <v>0.14084507042253522</v>
      </c>
      <c r="V425" s="32">
        <f t="shared" ca="1" si="172"/>
        <v>0</v>
      </c>
      <c r="W425" s="8">
        <f t="shared" ca="1" si="162"/>
        <v>8610542.6698639449</v>
      </c>
      <c r="X425" s="8">
        <f t="shared" ca="1" si="176"/>
        <v>3251968433.437675</v>
      </c>
      <c r="Y425" s="22">
        <f t="shared" ca="1" si="163"/>
        <v>0.55483538680054245</v>
      </c>
      <c r="Z425" s="8">
        <f t="shared" ca="1" si="173"/>
        <v>95376708.228121594</v>
      </c>
      <c r="AA425" s="12">
        <f t="shared" ca="1" si="174"/>
        <v>1.1347541797997878</v>
      </c>
      <c r="AB425" s="158">
        <f t="shared" si="177"/>
        <v>921000</v>
      </c>
      <c r="AC425" s="160">
        <f t="shared" si="178"/>
        <v>1.7370000000000514E-2</v>
      </c>
      <c r="AD425" s="162">
        <f t="shared" ca="1" si="179"/>
        <v>0.70663921233676152</v>
      </c>
      <c r="AE425" s="162">
        <f t="shared" ca="1" si="180"/>
        <v>0.7061988448426878</v>
      </c>
      <c r="AF425" s="85">
        <v>5.9767945738205318E-4</v>
      </c>
      <c r="AG425" s="85">
        <v>9.6062166491823822E-3</v>
      </c>
      <c r="AH425" s="85">
        <v>6.2337738974755871E-4</v>
      </c>
    </row>
    <row r="426" spans="1:34">
      <c r="A426" s="7">
        <f t="shared" si="164"/>
        <v>44333</v>
      </c>
      <c r="B426" s="8">
        <f t="shared" ca="1" si="165"/>
        <v>470921924.61889964</v>
      </c>
      <c r="C426" s="144">
        <f t="shared" si="156"/>
        <v>0</v>
      </c>
      <c r="D426" s="136"/>
      <c r="E426" s="136"/>
      <c r="F426" s="78">
        <f ca="1">IF(AD425&gt;1,S$2,T$2)</f>
        <v>0.65</v>
      </c>
      <c r="G426" s="29">
        <f t="shared" ca="1" si="157"/>
        <v>12898201.599509101</v>
      </c>
      <c r="H426" s="8">
        <f t="shared" ca="1" si="166"/>
        <v>91577231.356514618</v>
      </c>
      <c r="I426" s="8">
        <f t="shared" ca="1" si="167"/>
        <v>3343545664.794189</v>
      </c>
      <c r="J426" s="8">
        <f t="shared" ca="1" si="168"/>
        <v>677614.90116295323</v>
      </c>
      <c r="K426" s="12">
        <f t="shared" ca="1" si="169"/>
        <v>1.0840937899099128</v>
      </c>
      <c r="L426" s="48"/>
      <c r="M426" s="38">
        <f ca="1">IF(AND(I$2&gt;0,R419&lt;F419),0,IF(AND(N426&gt;=L$6,I$2&gt;0),0,IF(OR(AND(N426&gt;=C$1,N426&lt;D$1),N426&gt;=E$1),0,1)))</f>
        <v>0</v>
      </c>
      <c r="N426" s="193">
        <f t="shared" si="170"/>
        <v>44333</v>
      </c>
      <c r="O426" s="11">
        <f t="shared" ca="1" si="158"/>
        <v>0.44580608863922522</v>
      </c>
      <c r="P426" s="11" t="str">
        <f t="shared" si="159"/>
        <v/>
      </c>
      <c r="Q426" s="11">
        <f t="shared" ca="1" si="171"/>
        <v>0.6</v>
      </c>
      <c r="R426" s="32">
        <f t="shared" ca="1" si="175"/>
        <v>0.24257572205585082</v>
      </c>
      <c r="S426" s="32">
        <v>4.9613397451008184E-4</v>
      </c>
      <c r="T426" s="32">
        <f t="shared" ca="1" si="160"/>
        <v>1.2210297514201949E-2</v>
      </c>
      <c r="U426" s="32">
        <f t="shared" si="161"/>
        <v>0.14084507042253522</v>
      </c>
      <c r="V426" s="32">
        <f t="shared" ca="1" si="172"/>
        <v>0.6</v>
      </c>
      <c r="W426" s="8">
        <f t="shared" ca="1" si="162"/>
        <v>8492479.1320070233</v>
      </c>
      <c r="X426" s="8">
        <f t="shared" ca="1" si="176"/>
        <v>3260460912.5696821</v>
      </c>
      <c r="Y426" s="22">
        <f t="shared" ca="1" si="163"/>
        <v>0.55419391136077478</v>
      </c>
      <c r="Z426" s="8">
        <f t="shared" ca="1" si="173"/>
        <v>91577231.356514618</v>
      </c>
      <c r="AA426" s="12">
        <f t="shared" ca="1" si="174"/>
        <v>1.1347541797997878</v>
      </c>
      <c r="AB426" s="158">
        <f t="shared" si="177"/>
        <v>922000</v>
      </c>
      <c r="AC426" s="160">
        <f t="shared" si="178"/>
        <v>1.7340000000000515E-2</v>
      </c>
      <c r="AD426" s="162">
        <f t="shared" ca="1" si="179"/>
        <v>0.89514631737630035</v>
      </c>
      <c r="AE426" s="162">
        <f t="shared" ca="1" si="180"/>
        <v>0.7061988448426878</v>
      </c>
      <c r="AF426" s="85">
        <v>5.976485433406046E-4</v>
      </c>
      <c r="AG426" s="85">
        <v>9.6016076745469667E-3</v>
      </c>
      <c r="AH426" s="85">
        <v>6.2335106557893179E-4</v>
      </c>
    </row>
    <row r="427" spans="1:34">
      <c r="A427" s="7">
        <f t="shared" si="164"/>
        <v>44334</v>
      </c>
      <c r="B427" s="8">
        <f t="shared" ca="1" si="165"/>
        <v>471920700.35140204</v>
      </c>
      <c r="C427" s="144">
        <f t="shared" si="156"/>
        <v>0</v>
      </c>
      <c r="D427" s="136"/>
      <c r="E427" s="136"/>
      <c r="F427" s="78">
        <f ca="1">IF(AD426&gt;1,0,IF(AE426&gt;=1,U$2,T$2))</f>
        <v>0.65</v>
      </c>
      <c r="G427" s="29">
        <f t="shared" ca="1" si="157"/>
        <v>12700853.510602085</v>
      </c>
      <c r="H427" s="8">
        <f t="shared" ca="1" si="166"/>
        <v>90176059.925274804</v>
      </c>
      <c r="I427" s="8">
        <f t="shared" ca="1" si="167"/>
        <v>3350636972.494956</v>
      </c>
      <c r="J427" s="8">
        <f t="shared" ca="1" si="168"/>
        <v>998775.73250242288</v>
      </c>
      <c r="K427" s="12">
        <f t="shared" ca="1" si="169"/>
        <v>1.0828404099756552</v>
      </c>
      <c r="L427" s="48"/>
      <c r="M427" s="38">
        <f ca="1">IF(AND(I$2&gt;0,R420&lt;F420-0.02),0,IF(AND(N427&gt;=L$7,I$2&gt;0),0,IF(OR(AND(N427&gt;=C$1,N427&lt;D$1),N427&gt;=E$1),0,1)))</f>
        <v>0</v>
      </c>
      <c r="N427" s="193">
        <f t="shared" si="170"/>
        <v>44334</v>
      </c>
      <c r="O427" s="11">
        <f t="shared" ca="1" si="158"/>
        <v>0.44675159633266082</v>
      </c>
      <c r="P427" s="11" t="str">
        <f t="shared" si="159"/>
        <v/>
      </c>
      <c r="Q427" s="11">
        <f t="shared" ca="1" si="171"/>
        <v>0.6</v>
      </c>
      <c r="R427" s="32">
        <f t="shared" ca="1" si="175"/>
        <v>0.23819260484130947</v>
      </c>
      <c r="S427" s="32">
        <v>4.9612366620988978E-4</v>
      </c>
      <c r="T427" s="32">
        <f t="shared" ca="1" si="160"/>
        <v>1.2023474656703307E-2</v>
      </c>
      <c r="U427" s="32">
        <f t="shared" si="161"/>
        <v>0.14084507042253522</v>
      </c>
      <c r="V427" s="32">
        <f t="shared" ca="1" si="172"/>
        <v>0.6</v>
      </c>
      <c r="W427" s="8">
        <f t="shared" ca="1" si="162"/>
        <v>8378853.6721596522</v>
      </c>
      <c r="X427" s="8">
        <f t="shared" ca="1" si="176"/>
        <v>3268839766.2418418</v>
      </c>
      <c r="Y427" s="22">
        <f t="shared" ca="1" si="163"/>
        <v>0.55324840366733918</v>
      </c>
      <c r="Z427" s="8">
        <f t="shared" ca="1" si="173"/>
        <v>90176059.925274804</v>
      </c>
      <c r="AA427" s="12">
        <f t="shared" ca="1" si="174"/>
        <v>1.1347541797997878</v>
      </c>
      <c r="AB427" s="158">
        <f t="shared" si="177"/>
        <v>923000</v>
      </c>
      <c r="AC427" s="160">
        <f t="shared" si="178"/>
        <v>1.7310000000000516E-2</v>
      </c>
      <c r="AD427" s="162">
        <f t="shared" ca="1" si="179"/>
        <v>1.083467099942784</v>
      </c>
      <c r="AE427" s="162">
        <f t="shared" ca="1" si="180"/>
        <v>0.7061988448426878</v>
      </c>
      <c r="AF427" s="85">
        <v>5.9761763740411305E-4</v>
      </c>
      <c r="AG427" s="85">
        <v>9.5970107830844233E-3</v>
      </c>
      <c r="AH427" s="85">
        <v>6.233247471949747E-4</v>
      </c>
    </row>
    <row r="428" spans="1:34">
      <c r="A428" s="7">
        <f t="shared" si="164"/>
        <v>44335</v>
      </c>
      <c r="B428" s="8">
        <f t="shared" ca="1" si="165"/>
        <v>472903057.31014925</v>
      </c>
      <c r="C428" s="144">
        <f t="shared" si="156"/>
        <v>0</v>
      </c>
      <c r="D428" s="136"/>
      <c r="E428" s="136"/>
      <c r="F428" s="78">
        <f ca="1">IF(AD427&gt;1,S$2,T$2)</f>
        <v>0.22</v>
      </c>
      <c r="G428" s="29">
        <f t="shared" ca="1" si="157"/>
        <v>12503090.233833862</v>
      </c>
      <c r="H428" s="8">
        <f t="shared" ca="1" si="166"/>
        <v>88771940.660220414</v>
      </c>
      <c r="I428" s="8">
        <f t="shared" ca="1" si="167"/>
        <v>3357611706.9020615</v>
      </c>
      <c r="J428" s="8">
        <f t="shared" ca="1" si="168"/>
        <v>982356.95874722174</v>
      </c>
      <c r="K428" s="12">
        <f t="shared" ca="1" si="169"/>
        <v>1.080992980912638</v>
      </c>
      <c r="L428" s="48"/>
      <c r="M428" s="38">
        <f ca="1">IF(AND(I$2&gt;0,R421&lt;F421-0.04),0,IF(AND(N428&gt;=L$8,I$2&gt;0),0,IF(OR(AND(N428&gt;=C$1,N428&lt;D$1),N428&gt;=E$1),0,1)))</f>
        <v>0</v>
      </c>
      <c r="N428" s="193">
        <f t="shared" si="170"/>
        <v>44335</v>
      </c>
      <c r="O428" s="11">
        <f t="shared" ca="1" si="158"/>
        <v>0.44768156092027483</v>
      </c>
      <c r="P428" s="11" t="str">
        <f t="shared" si="159"/>
        <v/>
      </c>
      <c r="Q428" s="11">
        <f t="shared" ca="1" si="171"/>
        <v>0.6</v>
      </c>
      <c r="R428" s="32">
        <f t="shared" ca="1" si="175"/>
        <v>0.2338240251522247</v>
      </c>
      <c r="S428" s="32">
        <v>4.9611335946650047E-4</v>
      </c>
      <c r="T428" s="32">
        <f t="shared" ca="1" si="160"/>
        <v>1.1836258754696054E-2</v>
      </c>
      <c r="U428" s="32">
        <f t="shared" si="161"/>
        <v>0.14084507042253522</v>
      </c>
      <c r="V428" s="32">
        <f t="shared" ca="1" si="172"/>
        <v>0.6</v>
      </c>
      <c r="W428" s="8">
        <f t="shared" ca="1" si="162"/>
        <v>8244842.712023925</v>
      </c>
      <c r="X428" s="8">
        <f t="shared" ca="1" si="176"/>
        <v>3277084608.9538655</v>
      </c>
      <c r="Y428" s="22">
        <f t="shared" ca="1" si="163"/>
        <v>0.55231843907972511</v>
      </c>
      <c r="Z428" s="8">
        <f t="shared" ca="1" si="173"/>
        <v>88771940.660220414</v>
      </c>
      <c r="AA428" s="12">
        <f t="shared" ca="1" si="174"/>
        <v>1.1347541797997878</v>
      </c>
      <c r="AB428" s="158">
        <f t="shared" si="177"/>
        <v>924000</v>
      </c>
      <c r="AC428" s="160">
        <f t="shared" si="178"/>
        <v>1.7280000000000517E-2</v>
      </c>
      <c r="AD428" s="162">
        <f t="shared" ca="1" si="179"/>
        <v>1.0819166954441466</v>
      </c>
      <c r="AE428" s="162">
        <f t="shared" ca="1" si="180"/>
        <v>0.7061988448426878</v>
      </c>
      <c r="AF428" s="85">
        <v>5.9758673956982389E-4</v>
      </c>
      <c r="AG428" s="85">
        <v>9.5924259257149577E-3</v>
      </c>
      <c r="AH428" s="85">
        <v>6.2329843459371919E-4</v>
      </c>
    </row>
    <row r="429" spans="1:34">
      <c r="A429" s="7">
        <f t="shared" si="164"/>
        <v>44336</v>
      </c>
      <c r="B429" s="8">
        <f t="shared" ca="1" si="165"/>
        <v>473868468.22318441</v>
      </c>
      <c r="C429" s="144">
        <f t="shared" si="156"/>
        <v>0</v>
      </c>
      <c r="D429" s="136"/>
      <c r="E429" s="136"/>
      <c r="F429" s="78">
        <f ca="1">IF(AD428&gt;1,0,IF(AE428&gt;=1,U$2,T$2))</f>
        <v>0</v>
      </c>
      <c r="G429" s="29">
        <f t="shared" ca="1" si="157"/>
        <v>12307255.694471249</v>
      </c>
      <c r="H429" s="8">
        <f t="shared" ca="1" si="166"/>
        <v>87381515.43074587</v>
      </c>
      <c r="I429" s="8">
        <f t="shared" ca="1" si="167"/>
        <v>3364466124.3846107</v>
      </c>
      <c r="J429" s="8">
        <f t="shared" ca="1" si="168"/>
        <v>965410.91303512547</v>
      </c>
      <c r="K429" s="12">
        <f t="shared" ca="1" si="169"/>
        <v>1.0791759215500727</v>
      </c>
      <c r="L429" s="48"/>
      <c r="M429" s="38">
        <f ca="1">IF(AND(I$2&gt;0,R422&lt;F422-0.06),0,IF(AND(N429&gt;=L$9,I$2&gt;0),0,IF(OR(AND(N429&gt;=C$1,N429&lt;D$1),N429&gt;=E$1),0,1)))</f>
        <v>0</v>
      </c>
      <c r="N429" s="193">
        <f t="shared" si="170"/>
        <v>44336</v>
      </c>
      <c r="O429" s="11">
        <f t="shared" ca="1" si="158"/>
        <v>0.4485954832512814</v>
      </c>
      <c r="P429" s="11" t="str">
        <f t="shared" si="159"/>
        <v/>
      </c>
      <c r="Q429" s="11">
        <f t="shared" ca="1" si="171"/>
        <v>0.6</v>
      </c>
      <c r="R429" s="32">
        <f t="shared" ca="1" si="175"/>
        <v>0.22951368727528154</v>
      </c>
      <c r="S429" s="32">
        <v>4.9610305427957586E-4</v>
      </c>
      <c r="T429" s="32">
        <f t="shared" ca="1" si="160"/>
        <v>1.1650868724099449E-2</v>
      </c>
      <c r="U429" s="32">
        <f t="shared" si="161"/>
        <v>0.14084507042253522</v>
      </c>
      <c r="V429" s="32">
        <f t="shared" ca="1" si="172"/>
        <v>0.6</v>
      </c>
      <c r="W429" s="8">
        <f t="shared" ca="1" si="162"/>
        <v>8087914.3076650761</v>
      </c>
      <c r="X429" s="8">
        <f t="shared" ca="1" si="176"/>
        <v>3285172523.2615304</v>
      </c>
      <c r="Y429" s="22">
        <f t="shared" ca="1" si="163"/>
        <v>0.5514045167487186</v>
      </c>
      <c r="Z429" s="8">
        <f t="shared" ca="1" si="173"/>
        <v>87381515.43074587</v>
      </c>
      <c r="AA429" s="12">
        <f t="shared" ca="1" si="174"/>
        <v>1.1347541797997878</v>
      </c>
      <c r="AB429" s="158">
        <f t="shared" si="177"/>
        <v>925000</v>
      </c>
      <c r="AC429" s="160">
        <f t="shared" si="178"/>
        <v>1.7250000000000518E-2</v>
      </c>
      <c r="AD429" s="162">
        <f t="shared" ca="1" si="179"/>
        <v>1.0800844512313552</v>
      </c>
      <c r="AE429" s="162">
        <f t="shared" ca="1" si="180"/>
        <v>0.7061988448426878</v>
      </c>
      <c r="AF429" s="85">
        <v>5.9755584983491581E-4</v>
      </c>
      <c r="AG429" s="85">
        <v>9.587853053637586E-3</v>
      </c>
      <c r="AH429" s="85">
        <v>6.2327212777319742E-4</v>
      </c>
    </row>
    <row r="430" spans="1:34">
      <c r="A430" s="7">
        <f t="shared" si="164"/>
        <v>44337</v>
      </c>
      <c r="B430" s="8">
        <f t="shared" ca="1" si="165"/>
        <v>474817160.65217251</v>
      </c>
      <c r="C430" s="144">
        <f t="shared" si="156"/>
        <v>0</v>
      </c>
      <c r="D430" s="136"/>
      <c r="E430" s="136"/>
      <c r="F430" s="78">
        <f ca="1">IF(AD429&gt;1,S$2,T$2)</f>
        <v>0.22</v>
      </c>
      <c r="G430" s="29">
        <f t="shared" ca="1" si="157"/>
        <v>12116805.263224831</v>
      </c>
      <c r="H430" s="8">
        <f t="shared" ca="1" si="166"/>
        <v>86029317.368896291</v>
      </c>
      <c r="I430" s="8">
        <f t="shared" ca="1" si="167"/>
        <v>3371201840.6304259</v>
      </c>
      <c r="J430" s="8">
        <f t="shared" ca="1" si="168"/>
        <v>948692.42898809933</v>
      </c>
      <c r="K430" s="12">
        <f t="shared" ca="1" si="169"/>
        <v>1.0773902071795143</v>
      </c>
      <c r="L430" s="48"/>
      <c r="M430" s="39">
        <f ca="1">IF(AND(I$2&gt;0,R423&lt;F423-0.1),0,IF(AND(N430&gt;=L$10,I$2&gt;0),0,IF(OR(AND(N430&gt;=C$1,N430&lt;D$1),N430&gt;=E$1),0,1)))</f>
        <v>0</v>
      </c>
      <c r="N430" s="193">
        <f t="shared" si="170"/>
        <v>44337</v>
      </c>
      <c r="O430" s="11">
        <f t="shared" ca="1" si="158"/>
        <v>0.44949357875072343</v>
      </c>
      <c r="P430" s="11" t="str">
        <f t="shared" si="159"/>
        <v/>
      </c>
      <c r="Q430" s="11">
        <f t="shared" ca="1" si="171"/>
        <v>0.6</v>
      </c>
      <c r="R430" s="32">
        <f t="shared" ca="1" si="175"/>
        <v>0.22532547152563487</v>
      </c>
      <c r="S430" s="32">
        <v>4.9609275064877822E-4</v>
      </c>
      <c r="T430" s="32">
        <f t="shared" ca="1" si="160"/>
        <v>1.1470575649186172E-2</v>
      </c>
      <c r="U430" s="32">
        <f t="shared" si="161"/>
        <v>0.14084507042253522</v>
      </c>
      <c r="V430" s="32">
        <f t="shared" ca="1" si="172"/>
        <v>0.6</v>
      </c>
      <c r="W430" s="8">
        <f t="shared" ca="1" si="162"/>
        <v>8185727.6788304672</v>
      </c>
      <c r="X430" s="8">
        <f t="shared" ca="1" si="176"/>
        <v>3293358250.940361</v>
      </c>
      <c r="Y430" s="22">
        <f t="shared" ca="1" si="163"/>
        <v>0.55050642124927651</v>
      </c>
      <c r="Z430" s="8">
        <f t="shared" ca="1" si="173"/>
        <v>86029317.368896291</v>
      </c>
      <c r="AA430" s="12">
        <f t="shared" ca="1" si="174"/>
        <v>1.1347541797997878</v>
      </c>
      <c r="AB430" s="158">
        <f t="shared" si="177"/>
        <v>926000</v>
      </c>
      <c r="AC430" s="160">
        <f t="shared" si="178"/>
        <v>1.722000000000052E-2</v>
      </c>
      <c r="AD430" s="162">
        <f t="shared" ca="1" si="179"/>
        <v>1.0782830643647934</v>
      </c>
      <c r="AE430" s="162">
        <f t="shared" ca="1" si="180"/>
        <v>0.7061988448426878</v>
      </c>
      <c r="AF430" s="85">
        <v>5.9752496819650929E-4</v>
      </c>
      <c r="AG430" s="85">
        <v>9.5832921183280594E-3</v>
      </c>
      <c r="AH430" s="85">
        <v>6.2324582673144299E-4</v>
      </c>
    </row>
    <row r="431" spans="1:34">
      <c r="A431" s="7">
        <f t="shared" si="164"/>
        <v>44338</v>
      </c>
      <c r="B431" s="8">
        <f t="shared" ca="1" si="165"/>
        <v>475749626.89023674</v>
      </c>
      <c r="C431" s="144">
        <f t="shared" si="156"/>
        <v>0</v>
      </c>
      <c r="D431" s="136"/>
      <c r="E431" s="136"/>
      <c r="F431" s="78">
        <f ca="1">IF(AD430&gt;1,0,IF(AE430&gt;=1,U$2,T$2))</f>
        <v>0</v>
      </c>
      <c r="G431" s="29">
        <f t="shared" ca="1" si="157"/>
        <v>11896352.109904516</v>
      </c>
      <c r="H431" s="8">
        <f t="shared" ca="1" si="166"/>
        <v>84464099.980322063</v>
      </c>
      <c r="I431" s="8">
        <f t="shared" ca="1" si="167"/>
        <v>3377822350.920682</v>
      </c>
      <c r="J431" s="8">
        <f t="shared" ca="1" si="168"/>
        <v>932466.23806425929</v>
      </c>
      <c r="K431" s="12">
        <f t="shared" ca="1" si="169"/>
        <v>1.0756354168816105</v>
      </c>
      <c r="L431" s="48"/>
      <c r="M431" s="47">
        <f ca="1">IF(AND(I$2&gt;0,R424&lt;F424-0.12),0,IF(AND(N431&gt;=L$4,I$2&gt;0),0,IF(OR(AND(N431&gt;=C$1,N431&lt;D$1),N431&gt;=E$1),0,1)))</f>
        <v>0</v>
      </c>
      <c r="N431" s="193">
        <f t="shared" si="170"/>
        <v>44338</v>
      </c>
      <c r="O431" s="11">
        <f t="shared" ca="1" si="158"/>
        <v>0.45037631345609092</v>
      </c>
      <c r="P431" s="11" t="str">
        <f t="shared" si="159"/>
        <v/>
      </c>
      <c r="Q431" s="11">
        <f t="shared" ca="1" si="171"/>
        <v>0.6</v>
      </c>
      <c r="R431" s="32">
        <f t="shared" ca="1" si="175"/>
        <v>0.22060225757202248</v>
      </c>
      <c r="S431" s="32">
        <v>4.9608244857376983E-4</v>
      </c>
      <c r="T431" s="32">
        <f t="shared" ca="1" si="160"/>
        <v>1.1261879997376274E-2</v>
      </c>
      <c r="U431" s="32">
        <f t="shared" si="161"/>
        <v>0.14084507042253522</v>
      </c>
      <c r="V431" s="32">
        <f t="shared" ca="1" si="172"/>
        <v>0.6</v>
      </c>
      <c r="W431" s="8">
        <f t="shared" ca="1" si="162"/>
        <v>8295076.7878044872</v>
      </c>
      <c r="X431" s="8">
        <f t="shared" ca="1" si="176"/>
        <v>3301653327.7281656</v>
      </c>
      <c r="Y431" s="22">
        <f t="shared" ca="1" si="163"/>
        <v>0.54962368654390903</v>
      </c>
      <c r="Z431" s="8">
        <f t="shared" ca="1" si="173"/>
        <v>84464099.980322063</v>
      </c>
      <c r="AA431" s="12">
        <f t="shared" ca="1" si="174"/>
        <v>1.1347541797997878</v>
      </c>
      <c r="AB431" s="158">
        <f t="shared" si="177"/>
        <v>927000</v>
      </c>
      <c r="AC431" s="160">
        <f t="shared" si="178"/>
        <v>1.7190000000000521E-2</v>
      </c>
      <c r="AD431" s="162">
        <f t="shared" ca="1" si="179"/>
        <v>1.0765128120305625</v>
      </c>
      <c r="AE431" s="162">
        <f t="shared" ca="1" si="180"/>
        <v>0.7061988448426878</v>
      </c>
      <c r="AF431" s="85">
        <v>5.9749409465167404E-4</v>
      </c>
      <c r="AG431" s="85">
        <v>9.5787430715368604E-3</v>
      </c>
      <c r="AH431" s="85">
        <v>6.2321953146649001E-4</v>
      </c>
    </row>
    <row r="432" spans="1:34">
      <c r="A432" s="7">
        <f t="shared" si="164"/>
        <v>44339</v>
      </c>
      <c r="B432" s="8">
        <f t="shared" ca="1" si="165"/>
        <v>476663636.72317296</v>
      </c>
      <c r="C432" s="144">
        <f t="shared" si="156"/>
        <v>0</v>
      </c>
      <c r="D432" s="136"/>
      <c r="E432" s="136"/>
      <c r="F432" s="78">
        <f ca="1">IF(AD431&gt;1,0,IF(AE431&gt;=1,U$2,T$2))</f>
        <v>0</v>
      </c>
      <c r="G432" s="29">
        <f t="shared" ca="1" si="157"/>
        <v>11642041.268502111</v>
      </c>
      <c r="H432" s="8">
        <f t="shared" ca="1" si="166"/>
        <v>82658493.006364986</v>
      </c>
      <c r="I432" s="8">
        <f t="shared" ca="1" si="167"/>
        <v>3384311820.7345295</v>
      </c>
      <c r="J432" s="8">
        <f t="shared" ca="1" si="168"/>
        <v>914009.83293625514</v>
      </c>
      <c r="K432" s="12">
        <f t="shared" ca="1" si="169"/>
        <v>1.0739106400649312</v>
      </c>
      <c r="L432" s="48"/>
      <c r="M432" s="46">
        <f ca="1">IF(AND(I$2&gt;0,R425&lt;F425-0.12),0,IF(AND(N432&gt;=L$5,I$2&gt;0),0,IF(OR(AND(N432&gt;=C$1,N432&lt;D$1),N432&gt;=E$1),0,1)))</f>
        <v>0</v>
      </c>
      <c r="N432" s="193">
        <f t="shared" si="170"/>
        <v>44339</v>
      </c>
      <c r="O432" s="11">
        <f t="shared" ca="1" si="158"/>
        <v>0.45124157609793725</v>
      </c>
      <c r="P432" s="11" t="str">
        <f t="shared" si="159"/>
        <v/>
      </c>
      <c r="Q432" s="11">
        <f t="shared" ca="1" si="171"/>
        <v>0.6</v>
      </c>
      <c r="R432" s="32">
        <f t="shared" ca="1" si="175"/>
        <v>0.21527740104256715</v>
      </c>
      <c r="S432" s="32">
        <v>4.9607214805421306E-4</v>
      </c>
      <c r="T432" s="32">
        <f t="shared" ca="1" si="160"/>
        <v>1.1021132400848664E-2</v>
      </c>
      <c r="U432" s="32">
        <f t="shared" si="161"/>
        <v>0.14084507042253522</v>
      </c>
      <c r="V432" s="32">
        <f t="shared" ca="1" si="172"/>
        <v>0.6</v>
      </c>
      <c r="W432" s="8">
        <f t="shared" ca="1" si="162"/>
        <v>5475789.597250523</v>
      </c>
      <c r="X432" s="8">
        <f t="shared" ca="1" si="176"/>
        <v>3307129117.3254161</v>
      </c>
      <c r="Y432" s="22">
        <f t="shared" ca="1" si="163"/>
        <v>0.54875842390206275</v>
      </c>
      <c r="Z432" s="8">
        <f t="shared" ca="1" si="173"/>
        <v>82658493.006364986</v>
      </c>
      <c r="AA432" s="12">
        <f t="shared" ca="1" si="174"/>
        <v>1.1347541797997878</v>
      </c>
      <c r="AB432" s="158">
        <f t="shared" si="177"/>
        <v>928000</v>
      </c>
      <c r="AC432" s="160">
        <f t="shared" si="178"/>
        <v>1.7160000000000522E-2</v>
      </c>
      <c r="AD432" s="162">
        <f t="shared" ca="1" si="179"/>
        <v>1.0747730284732708</v>
      </c>
      <c r="AE432" s="162">
        <f t="shared" ca="1" si="180"/>
        <v>0.7061988448426878</v>
      </c>
      <c r="AF432" s="85">
        <v>5.9746322919743524E-4</v>
      </c>
      <c r="AG432" s="85">
        <v>9.5742058652871793E-3</v>
      </c>
      <c r="AH432" s="85">
        <v>6.2319324197637369E-4</v>
      </c>
    </row>
    <row r="433" spans="1:34">
      <c r="A433" s="7">
        <f t="shared" si="164"/>
        <v>44340</v>
      </c>
      <c r="B433" s="8">
        <f t="shared" ca="1" si="165"/>
        <v>477556673.29391009</v>
      </c>
      <c r="C433" s="144">
        <f t="shared" si="156"/>
        <v>0</v>
      </c>
      <c r="D433" s="136"/>
      <c r="E433" s="136"/>
      <c r="F433" s="78">
        <f ca="1">IF(AD432&gt;1,S$2,T$2)</f>
        <v>0.22</v>
      </c>
      <c r="G433" s="29">
        <f t="shared" ca="1" si="157"/>
        <v>11763839.86779548</v>
      </c>
      <c r="H433" s="8">
        <f t="shared" ca="1" si="166"/>
        <v>83523263.061347902</v>
      </c>
      <c r="I433" s="8">
        <f t="shared" ca="1" si="167"/>
        <v>3390652380.3867631</v>
      </c>
      <c r="J433" s="8">
        <f t="shared" ca="1" si="168"/>
        <v>893036.57073710323</v>
      </c>
      <c r="K433" s="12">
        <f t="shared" ca="1" si="169"/>
        <v>1.072220001942378</v>
      </c>
      <c r="L433" s="48"/>
      <c r="M433" s="38">
        <f ca="1">IF(AND(I$2&gt;0,R426&lt;F426),0,IF(AND(N433&gt;=L$6,I$2&gt;0),0,IF(OR(AND(N433&gt;=C$1,N433&lt;D$1),N433&gt;=E$1),0,1)))</f>
        <v>0</v>
      </c>
      <c r="N433" s="193">
        <f t="shared" si="170"/>
        <v>44340</v>
      </c>
      <c r="O433" s="11">
        <f t="shared" ca="1" si="158"/>
        <v>0.45208698405156839</v>
      </c>
      <c r="P433" s="11" t="str">
        <f t="shared" si="159"/>
        <v/>
      </c>
      <c r="Q433" s="11">
        <f t="shared" ca="1" si="171"/>
        <v>0.6</v>
      </c>
      <c r="R433" s="32">
        <f t="shared" ca="1" si="175"/>
        <v>0.21691558335343675</v>
      </c>
      <c r="S433" s="32">
        <v>4.9606184908977007E-4</v>
      </c>
      <c r="T433" s="32">
        <f t="shared" ca="1" si="160"/>
        <v>1.1136435074846386E-2</v>
      </c>
      <c r="U433" s="32">
        <f t="shared" si="161"/>
        <v>0.14084507042253522</v>
      </c>
      <c r="V433" s="32">
        <f t="shared" ca="1" si="172"/>
        <v>0.6</v>
      </c>
      <c r="W433" s="8">
        <f t="shared" ca="1" si="162"/>
        <v>5413278.1320123859</v>
      </c>
      <c r="X433" s="8">
        <f t="shared" ca="1" si="176"/>
        <v>3312542395.4574285</v>
      </c>
      <c r="Y433" s="22">
        <f t="shared" ca="1" si="163"/>
        <v>0.54791301594843156</v>
      </c>
      <c r="Z433" s="8">
        <f t="shared" ca="1" si="173"/>
        <v>83523263.061347902</v>
      </c>
      <c r="AA433" s="12">
        <f t="shared" ca="1" si="174"/>
        <v>1.1347541797997878</v>
      </c>
      <c r="AB433" s="158">
        <f t="shared" si="177"/>
        <v>929000</v>
      </c>
      <c r="AC433" s="160">
        <f t="shared" si="178"/>
        <v>1.7130000000000523E-2</v>
      </c>
      <c r="AD433" s="162">
        <f t="shared" ca="1" si="179"/>
        <v>1.0730653210036545</v>
      </c>
      <c r="AE433" s="162">
        <f t="shared" ca="1" si="180"/>
        <v>0.7061988448426878</v>
      </c>
      <c r="AF433" s="85">
        <v>5.9743237183077945E-4</v>
      </c>
      <c r="AG433" s="85">
        <v>9.5696804518729337E-3</v>
      </c>
      <c r="AH433" s="85">
        <v>6.231669582591299E-4</v>
      </c>
    </row>
    <row r="434" spans="1:34">
      <c r="A434" s="7">
        <f t="shared" si="164"/>
        <v>44341</v>
      </c>
      <c r="B434" s="8">
        <f t="shared" ca="1" si="165"/>
        <v>478457632.1800456</v>
      </c>
      <c r="C434" s="144">
        <f t="shared" si="156"/>
        <v>0</v>
      </c>
      <c r="D434" s="136"/>
      <c r="E434" s="136"/>
      <c r="F434" s="78">
        <f ca="1">IF(AD433&gt;1,0,IF(AE433&gt;=1,U$2,T$2))</f>
        <v>0</v>
      </c>
      <c r="G434" s="29">
        <f t="shared" ca="1" si="157"/>
        <v>11902365.214210961</v>
      </c>
      <c r="H434" s="8">
        <f t="shared" ca="1" si="166"/>
        <v>84506793.020897821</v>
      </c>
      <c r="I434" s="8">
        <f t="shared" ca="1" si="167"/>
        <v>3397049188.4783254</v>
      </c>
      <c r="J434" s="8">
        <f t="shared" ca="1" si="168"/>
        <v>900958.88613553531</v>
      </c>
      <c r="K434" s="12">
        <f t="shared" ca="1" si="169"/>
        <v>1.0705681579283235</v>
      </c>
      <c r="L434" s="48"/>
      <c r="M434" s="38">
        <f ca="1">IF(AND(I$2&gt;0,R427&lt;F427-0.02),0,IF(AND(N434&gt;=L$7,I$2&gt;0),0,IF(OR(AND(N434&gt;=C$1,N434&lt;D$1),N434&gt;=E$1),0,1)))</f>
        <v>0</v>
      </c>
      <c r="N434" s="193">
        <f t="shared" si="170"/>
        <v>44341</v>
      </c>
      <c r="O434" s="11">
        <f t="shared" ca="1" si="158"/>
        <v>0.45293989179711003</v>
      </c>
      <c r="P434" s="11" t="str">
        <f t="shared" si="159"/>
        <v/>
      </c>
      <c r="Q434" s="11">
        <f t="shared" ca="1" si="171"/>
        <v>0.6</v>
      </c>
      <c r="R434" s="32">
        <f t="shared" ca="1" si="175"/>
        <v>0.21884994103549857</v>
      </c>
      <c r="S434" s="32">
        <v>4.9605155168010368E-4</v>
      </c>
      <c r="T434" s="32">
        <f t="shared" ca="1" si="160"/>
        <v>1.1267572402786375E-2</v>
      </c>
      <c r="U434" s="32">
        <f t="shared" si="161"/>
        <v>0.14084507042253522</v>
      </c>
      <c r="V434" s="32">
        <f t="shared" ca="1" si="172"/>
        <v>0.6</v>
      </c>
      <c r="W434" s="8">
        <f t="shared" ca="1" si="162"/>
        <v>5353596.9225438675</v>
      </c>
      <c r="X434" s="8">
        <f t="shared" ca="1" si="176"/>
        <v>3317895992.3799725</v>
      </c>
      <c r="Y434" s="22">
        <f t="shared" ca="1" si="163"/>
        <v>0.54706010820288997</v>
      </c>
      <c r="Z434" s="8">
        <f t="shared" ca="1" si="173"/>
        <v>84506793.020897821</v>
      </c>
      <c r="AA434" s="12">
        <f t="shared" ca="1" si="174"/>
        <v>1.1347541797997878</v>
      </c>
      <c r="AB434" s="158">
        <f t="shared" si="177"/>
        <v>930000</v>
      </c>
      <c r="AC434" s="160">
        <f t="shared" si="178"/>
        <v>1.7100000000000525E-2</v>
      </c>
      <c r="AD434" s="162">
        <f t="shared" ca="1" si="179"/>
        <v>1.0713940799353507</v>
      </c>
      <c r="AE434" s="162">
        <f t="shared" ca="1" si="180"/>
        <v>0.7061988448426878</v>
      </c>
      <c r="AF434" s="85">
        <v>5.9740152254865952E-4</v>
      </c>
      <c r="AG434" s="85">
        <v>9.5651667838567746E-3</v>
      </c>
      <c r="AH434" s="85">
        <v>6.2314068031279601E-4</v>
      </c>
    </row>
    <row r="435" spans="1:34">
      <c r="A435" s="7">
        <f t="shared" si="164"/>
        <v>44342</v>
      </c>
      <c r="B435" s="8">
        <f t="shared" ca="1" si="165"/>
        <v>479367795.98021477</v>
      </c>
      <c r="C435" s="144">
        <f t="shared" si="156"/>
        <v>0</v>
      </c>
      <c r="D435" s="136"/>
      <c r="E435" s="136"/>
      <c r="F435" s="78">
        <f ca="1">IF(AD434&gt;1,S$2,T$2)</f>
        <v>0.22</v>
      </c>
      <c r="G435" s="29">
        <f t="shared" ca="1" si="157"/>
        <v>12058501.278810544</v>
      </c>
      <c r="H435" s="8">
        <f t="shared" ca="1" si="166"/>
        <v>85615359.079554856</v>
      </c>
      <c r="I435" s="8">
        <f t="shared" ca="1" si="167"/>
        <v>3403511351.4595261</v>
      </c>
      <c r="J435" s="8">
        <f t="shared" ca="1" si="168"/>
        <v>910163.80016914173</v>
      </c>
      <c r="K435" s="12">
        <f t="shared" ca="1" si="169"/>
        <v>0.69546589699718064</v>
      </c>
      <c r="L435" s="48"/>
      <c r="M435" s="38">
        <f ca="1">IF(AND(I$2&gt;0,R428&lt;F428-0.04),0,IF(AND(N435&gt;=L$8,I$2&gt;0),0,IF(OR(AND(N435&gt;=C$1,N435&lt;D$1),N435&gt;=E$1),0,1)))</f>
        <v>1</v>
      </c>
      <c r="N435" s="193">
        <f t="shared" si="170"/>
        <v>44342</v>
      </c>
      <c r="O435" s="11">
        <f t="shared" ca="1" si="158"/>
        <v>0.4538015135279368</v>
      </c>
      <c r="P435" s="11" t="str">
        <f t="shared" si="159"/>
        <v/>
      </c>
      <c r="Q435" s="11">
        <f t="shared" ca="1" si="171"/>
        <v>0.1</v>
      </c>
      <c r="R435" s="32">
        <f t="shared" ca="1" si="175"/>
        <v>0.22109411045037844</v>
      </c>
      <c r="S435" s="32">
        <v>4.960412558248766E-4</v>
      </c>
      <c r="T435" s="32">
        <f t="shared" ca="1" si="160"/>
        <v>1.1415381210607313E-2</v>
      </c>
      <c r="U435" s="32">
        <f t="shared" si="161"/>
        <v>0.14084507042253522</v>
      </c>
      <c r="V435" s="32">
        <f t="shared" ca="1" si="172"/>
        <v>0</v>
      </c>
      <c r="W435" s="8">
        <f t="shared" ca="1" si="162"/>
        <v>5292864.9241943471</v>
      </c>
      <c r="X435" s="8">
        <f t="shared" ca="1" si="176"/>
        <v>3323188857.3041668</v>
      </c>
      <c r="Y435" s="22">
        <f t="shared" ca="1" si="163"/>
        <v>0.54619848647206326</v>
      </c>
      <c r="Z435" s="8">
        <f t="shared" ca="1" si="173"/>
        <v>85615359.079554856</v>
      </c>
      <c r="AA435" s="12">
        <f t="shared" ca="1" si="174"/>
        <v>1.1347541797997878</v>
      </c>
      <c r="AB435" s="158">
        <f t="shared" si="177"/>
        <v>931000</v>
      </c>
      <c r="AC435" s="160">
        <f t="shared" si="178"/>
        <v>1.7070000000000526E-2</v>
      </c>
      <c r="AD435" s="162">
        <f t="shared" ca="1" si="179"/>
        <v>0.88301702746275201</v>
      </c>
      <c r="AE435" s="162">
        <f t="shared" ca="1" si="180"/>
        <v>0.69546589699718064</v>
      </c>
      <c r="AF435" s="85">
        <v>5.973706813479987E-4</v>
      </c>
      <c r="AG435" s="85">
        <v>9.5606648140681566E-3</v>
      </c>
      <c r="AH435" s="85">
        <v>6.2311440813540993E-4</v>
      </c>
    </row>
    <row r="436" spans="1:34">
      <c r="A436" s="7">
        <f t="shared" si="164"/>
        <v>44343</v>
      </c>
      <c r="B436" s="8">
        <f t="shared" ca="1" si="165"/>
        <v>479966815.72366548</v>
      </c>
      <c r="C436" s="144">
        <f t="shared" si="156"/>
        <v>0</v>
      </c>
      <c r="D436" s="136"/>
      <c r="E436" s="136"/>
      <c r="F436" s="78">
        <f ca="1">IF(AD435&gt;1,0,IF(AE435&gt;=1,U$2,T$2))</f>
        <v>0.65</v>
      </c>
      <c r="G436" s="29">
        <f t="shared" ca="1" si="157"/>
        <v>11912047.089276111</v>
      </c>
      <c r="H436" s="8">
        <f t="shared" ca="1" si="166"/>
        <v>84575534.333860382</v>
      </c>
      <c r="I436" s="8">
        <f t="shared" ca="1" si="167"/>
        <v>3407764391.6380258</v>
      </c>
      <c r="J436" s="8">
        <f t="shared" ca="1" si="168"/>
        <v>599019.7434506875</v>
      </c>
      <c r="K436" s="12">
        <f t="shared" ca="1" si="169"/>
        <v>0.69437053559005824</v>
      </c>
      <c r="L436" s="48"/>
      <c r="M436" s="38">
        <f ca="1">IF(AND(I$2&gt;0,R429&lt;F429-0.06),0,IF(AND(N436&gt;=L$9,I$2&gt;0),0,IF(OR(AND(N436&gt;=C$1,N436&lt;D$1),N436&gt;=E$1),0,1)))</f>
        <v>1</v>
      </c>
      <c r="N436" s="193">
        <f t="shared" si="170"/>
        <v>44343</v>
      </c>
      <c r="O436" s="11">
        <f t="shared" ca="1" si="158"/>
        <v>0.45436858555173676</v>
      </c>
      <c r="P436" s="11" t="str">
        <f t="shared" si="159"/>
        <v/>
      </c>
      <c r="Q436" s="11">
        <f t="shared" ca="1" si="171"/>
        <v>0.1</v>
      </c>
      <c r="R436" s="32">
        <f t="shared" ca="1" si="175"/>
        <v>0.21779107553784463</v>
      </c>
      <c r="S436" s="32">
        <v>4.960309615237513E-4</v>
      </c>
      <c r="T436" s="32">
        <f t="shared" ca="1" si="160"/>
        <v>1.1276737911181384E-2</v>
      </c>
      <c r="U436" s="32">
        <f t="shared" si="161"/>
        <v>0.14084507042253522</v>
      </c>
      <c r="V436" s="32">
        <f t="shared" ca="1" si="172"/>
        <v>0</v>
      </c>
      <c r="W436" s="8">
        <f t="shared" ca="1" si="162"/>
        <v>5240066.4782481696</v>
      </c>
      <c r="X436" s="8">
        <f t="shared" ca="1" si="176"/>
        <v>3328428923.7824149</v>
      </c>
      <c r="Y436" s="22">
        <f t="shared" ca="1" si="163"/>
        <v>0.54563141444826324</v>
      </c>
      <c r="Z436" s="8">
        <f t="shared" ca="1" si="173"/>
        <v>84575534.333860382</v>
      </c>
      <c r="AA436" s="12">
        <f t="shared" ca="1" si="174"/>
        <v>1.1347541797997878</v>
      </c>
      <c r="AB436" s="158">
        <f t="shared" si="177"/>
        <v>932000</v>
      </c>
      <c r="AC436" s="160">
        <f t="shared" si="178"/>
        <v>1.7040000000000527E-2</v>
      </c>
      <c r="AD436" s="162">
        <f t="shared" ca="1" si="179"/>
        <v>0.69491821629361938</v>
      </c>
      <c r="AE436" s="162">
        <f t="shared" ca="1" si="180"/>
        <v>0.69437053559005824</v>
      </c>
      <c r="AF436" s="85">
        <v>5.9733984822569477E-4</v>
      </c>
      <c r="AG436" s="85">
        <v>9.5561744956013817E-3</v>
      </c>
      <c r="AH436" s="85">
        <v>6.2308814172501047E-4</v>
      </c>
    </row>
    <row r="437" spans="1:34">
      <c r="A437" s="7">
        <f t="shared" si="164"/>
        <v>44344</v>
      </c>
      <c r="B437" s="8">
        <f t="shared" ca="1" si="165"/>
        <v>480557628.1891908</v>
      </c>
      <c r="C437" s="144">
        <f t="shared" si="156"/>
        <v>0</v>
      </c>
      <c r="D437" s="136"/>
      <c r="E437" s="136"/>
      <c r="F437" s="78">
        <f ca="1">IF(AD436&gt;1,S$2,T$2)</f>
        <v>0.65</v>
      </c>
      <c r="G437" s="29">
        <f t="shared" ca="1" si="157"/>
        <v>11764822.022653814</v>
      </c>
      <c r="H437" s="8">
        <f t="shared" ca="1" si="166"/>
        <v>83530236.360842079</v>
      </c>
      <c r="I437" s="8">
        <f t="shared" ca="1" si="167"/>
        <v>3411959160.1432557</v>
      </c>
      <c r="J437" s="8">
        <f t="shared" ca="1" si="168"/>
        <v>590812.46552533202</v>
      </c>
      <c r="K437" s="12">
        <f t="shared" ca="1" si="169"/>
        <v>0.69364962896977911</v>
      </c>
      <c r="L437" s="48"/>
      <c r="M437" s="39">
        <f ca="1">IF(AND(I$2&gt;0,R430&lt;F430-0.1),0,IF(AND(N437&gt;=L$10,I$2&gt;0),0,IF(OR(AND(N437&gt;=C$1,N437&lt;D$1),N437&gt;=E$1),0,1)))</f>
        <v>1</v>
      </c>
      <c r="N437" s="193">
        <f t="shared" si="170"/>
        <v>44344</v>
      </c>
      <c r="O437" s="11">
        <f t="shared" ca="1" si="158"/>
        <v>0.45492788801910078</v>
      </c>
      <c r="P437" s="11" t="str">
        <f t="shared" si="159"/>
        <v/>
      </c>
      <c r="Q437" s="11">
        <f t="shared" ca="1" si="171"/>
        <v>0.1</v>
      </c>
      <c r="R437" s="32">
        <f t="shared" ca="1" si="175"/>
        <v>0.2144904851075537</v>
      </c>
      <c r="S437" s="32">
        <v>4.9602066877639083E-4</v>
      </c>
      <c r="T437" s="32">
        <f t="shared" ca="1" si="160"/>
        <v>1.1137364848112277E-2</v>
      </c>
      <c r="U437" s="32">
        <f t="shared" si="161"/>
        <v>0.14084507042253522</v>
      </c>
      <c r="V437" s="32">
        <f t="shared" ca="1" si="172"/>
        <v>0</v>
      </c>
      <c r="W437" s="8">
        <f t="shared" ca="1" si="162"/>
        <v>5195959.068529224</v>
      </c>
      <c r="X437" s="8">
        <f t="shared" ca="1" si="176"/>
        <v>3333624882.850944</v>
      </c>
      <c r="Y437" s="22">
        <f t="shared" ca="1" si="163"/>
        <v>0.54507211198089922</v>
      </c>
      <c r="Z437" s="8">
        <f t="shared" ca="1" si="173"/>
        <v>83530236.360842079</v>
      </c>
      <c r="AA437" s="12">
        <f t="shared" ca="1" si="174"/>
        <v>1.1347541797997878</v>
      </c>
      <c r="AB437" s="158">
        <f t="shared" si="177"/>
        <v>933000</v>
      </c>
      <c r="AC437" s="160">
        <f t="shared" si="178"/>
        <v>1.7010000000000528E-2</v>
      </c>
      <c r="AD437" s="162">
        <f t="shared" ca="1" si="179"/>
        <v>0.69401008227991867</v>
      </c>
      <c r="AE437" s="162">
        <f t="shared" ca="1" si="180"/>
        <v>0.69364962896977911</v>
      </c>
      <c r="AF437" s="85">
        <v>5.9730902317862359E-4</v>
      </c>
      <c r="AG437" s="85">
        <v>9.5516957818136822E-3</v>
      </c>
      <c r="AH437" s="85">
        <v>6.2306188107963758E-4</v>
      </c>
    </row>
    <row r="438" spans="1:34">
      <c r="A438" s="7">
        <f t="shared" si="164"/>
        <v>44345</v>
      </c>
      <c r="B438" s="8">
        <f t="shared" ca="1" si="165"/>
        <v>481140532.79139858</v>
      </c>
      <c r="C438" s="144">
        <f t="shared" si="156"/>
        <v>0</v>
      </c>
      <c r="D438" s="136"/>
      <c r="E438" s="136"/>
      <c r="F438" s="78">
        <f ca="1">IF(AD437&gt;1,0,IF(AE437&gt;=1,U$2,T$2))</f>
        <v>0.65</v>
      </c>
      <c r="G438" s="29">
        <f t="shared" ca="1" si="157"/>
        <v>11615901.403942015</v>
      </c>
      <c r="H438" s="8">
        <f t="shared" ca="1" si="166"/>
        <v>82472899.967988297</v>
      </c>
      <c r="I438" s="8">
        <f t="shared" ca="1" si="167"/>
        <v>3416097782.8189311</v>
      </c>
      <c r="J438" s="8">
        <f t="shared" ca="1" si="168"/>
        <v>582904.60220780747</v>
      </c>
      <c r="K438" s="12">
        <f t="shared" ca="1" si="169"/>
        <v>0.69293859962158588</v>
      </c>
      <c r="L438" s="48"/>
      <c r="M438" s="47">
        <f ca="1">IF(AND(I$2&gt;0,R431&lt;F431-0.12),0,IF(AND(N438&gt;=L$4,I$2&gt;0),0,IF(OR(AND(N438&gt;=C$1,N438&lt;D$1),N438&gt;=E$1),0,1)))</f>
        <v>1</v>
      </c>
      <c r="N438" s="193">
        <f t="shared" si="170"/>
        <v>44345</v>
      </c>
      <c r="O438" s="11">
        <f t="shared" ca="1" si="158"/>
        <v>0.4554797043758575</v>
      </c>
      <c r="P438" s="11" t="str">
        <f t="shared" si="159"/>
        <v/>
      </c>
      <c r="Q438" s="11">
        <f t="shared" ca="1" si="171"/>
        <v>0.1</v>
      </c>
      <c r="R438" s="32">
        <f t="shared" ca="1" si="175"/>
        <v>0.21117559511663977</v>
      </c>
      <c r="S438" s="32">
        <v>4.960103775824581E-4</v>
      </c>
      <c r="T438" s="32">
        <f t="shared" ca="1" si="160"/>
        <v>1.099638666239844E-2</v>
      </c>
      <c r="U438" s="32">
        <f t="shared" si="161"/>
        <v>0.14084507042253522</v>
      </c>
      <c r="V438" s="32">
        <f t="shared" ca="1" si="172"/>
        <v>0</v>
      </c>
      <c r="W438" s="8">
        <f t="shared" ca="1" si="162"/>
        <v>5005204.1449882342</v>
      </c>
      <c r="X438" s="8">
        <f t="shared" ca="1" si="176"/>
        <v>3338630086.9959321</v>
      </c>
      <c r="Y438" s="22">
        <f t="shared" ca="1" si="163"/>
        <v>0.5445202956241425</v>
      </c>
      <c r="Z438" s="8">
        <f t="shared" ca="1" si="173"/>
        <v>82472899.967988297</v>
      </c>
      <c r="AA438" s="12">
        <f t="shared" ca="1" si="174"/>
        <v>1.1347541797997878</v>
      </c>
      <c r="AB438" s="158">
        <f t="shared" si="177"/>
        <v>934000</v>
      </c>
      <c r="AC438" s="160">
        <f t="shared" si="178"/>
        <v>1.6980000000000529E-2</v>
      </c>
      <c r="AD438" s="162">
        <f t="shared" ca="1" si="179"/>
        <v>0.69329411429568255</v>
      </c>
      <c r="AE438" s="162">
        <f t="shared" ca="1" si="180"/>
        <v>0.69293859962158588</v>
      </c>
      <c r="AF438" s="85">
        <v>5.9727820620364153E-4</v>
      </c>
      <c r="AG438" s="85">
        <v>9.5472286263233175E-3</v>
      </c>
      <c r="AH438" s="85">
        <v>6.2303562619733181E-4</v>
      </c>
    </row>
    <row r="439" spans="1:34">
      <c r="A439" s="7">
        <f t="shared" si="164"/>
        <v>44346</v>
      </c>
      <c r="B439" s="8">
        <f t="shared" ca="1" si="165"/>
        <v>481715468.966555</v>
      </c>
      <c r="C439" s="144">
        <f t="shared" si="156"/>
        <v>0</v>
      </c>
      <c r="D439" s="136"/>
      <c r="E439" s="136"/>
      <c r="F439" s="78">
        <f ca="1">IF(AD438&gt;1,0,IF(AE438&gt;=1,U$2,T$2))</f>
        <v>0.65</v>
      </c>
      <c r="G439" s="29">
        <f t="shared" ca="1" si="157"/>
        <v>11485879.248818409</v>
      </c>
      <c r="H439" s="8">
        <f t="shared" ca="1" si="166"/>
        <v>81549742.666610703</v>
      </c>
      <c r="I439" s="8">
        <f t="shared" ca="1" si="167"/>
        <v>3420179829.6625419</v>
      </c>
      <c r="J439" s="8">
        <f t="shared" ca="1" si="168"/>
        <v>574936.17515642813</v>
      </c>
      <c r="K439" s="12">
        <f t="shared" ca="1" si="169"/>
        <v>0.6922370872068162</v>
      </c>
      <c r="L439" s="48"/>
      <c r="M439" s="46">
        <f ca="1">IF(AND(I$2&gt;0,R432&lt;F432-0.12),0,IF(AND(N439&gt;=L$5,I$2&gt;0),0,IF(OR(AND(N439&gt;=C$1,N439&lt;D$1),N439&gt;=E$1),0,1)))</f>
        <v>1</v>
      </c>
      <c r="N439" s="193">
        <f t="shared" si="170"/>
        <v>44346</v>
      </c>
      <c r="O439" s="11">
        <f t="shared" ca="1" si="158"/>
        <v>0.45602397728833893</v>
      </c>
      <c r="P439" s="11" t="str">
        <f t="shared" si="159"/>
        <v/>
      </c>
      <c r="Q439" s="11">
        <f t="shared" ca="1" si="171"/>
        <v>0.1</v>
      </c>
      <c r="R439" s="32">
        <f t="shared" ca="1" si="175"/>
        <v>0.2082199500186932</v>
      </c>
      <c r="S439" s="32">
        <v>4.9600008794161625E-4</v>
      </c>
      <c r="T439" s="32">
        <f t="shared" ca="1" si="160"/>
        <v>1.0873299022214761E-2</v>
      </c>
      <c r="U439" s="32">
        <f t="shared" si="161"/>
        <v>0.14084507042253522</v>
      </c>
      <c r="V439" s="32">
        <f t="shared" ca="1" si="172"/>
        <v>0</v>
      </c>
      <c r="W439" s="8">
        <f t="shared" ca="1" si="162"/>
        <v>4811065.7982569681</v>
      </c>
      <c r="X439" s="8">
        <f t="shared" ca="1" si="176"/>
        <v>3343441152.794189</v>
      </c>
      <c r="Y439" s="22">
        <f t="shared" ca="1" si="163"/>
        <v>0.54397602271166101</v>
      </c>
      <c r="Z439" s="8">
        <f t="shared" ca="1" si="173"/>
        <v>81549742.666610703</v>
      </c>
      <c r="AA439" s="12">
        <f t="shared" ca="1" si="174"/>
        <v>1.1347541797997878</v>
      </c>
      <c r="AB439" s="158">
        <f t="shared" si="177"/>
        <v>935000</v>
      </c>
      <c r="AC439" s="160">
        <f t="shared" si="178"/>
        <v>1.6950000000000531E-2</v>
      </c>
      <c r="AD439" s="162">
        <f t="shared" ca="1" si="179"/>
        <v>0.69258784341420099</v>
      </c>
      <c r="AE439" s="162">
        <f t="shared" ca="1" si="180"/>
        <v>0.6922370872068162</v>
      </c>
      <c r="AF439" s="85">
        <v>5.9724739729758846E-4</v>
      </c>
      <c r="AG439" s="85">
        <v>9.5427729830076854E-3</v>
      </c>
      <c r="AH439" s="85">
        <v>6.2300937707613496E-4</v>
      </c>
    </row>
    <row r="440" spans="1:34">
      <c r="A440" s="7">
        <f t="shared" si="164"/>
        <v>44347</v>
      </c>
      <c r="B440" s="8">
        <f t="shared" ca="1" si="165"/>
        <v>482283394.08049864</v>
      </c>
      <c r="C440" s="144">
        <f t="shared" si="156"/>
        <v>0</v>
      </c>
      <c r="D440" s="136"/>
      <c r="E440" s="136"/>
      <c r="F440" s="78">
        <f ca="1">IF(AD439&gt;1,S$2,T$2)</f>
        <v>0.65</v>
      </c>
      <c r="G440" s="29">
        <f t="shared" ca="1" si="157"/>
        <v>11376189.461599119</v>
      </c>
      <c r="H440" s="8">
        <f t="shared" ca="1" si="166"/>
        <v>80770945.17735374</v>
      </c>
      <c r="I440" s="8">
        <f t="shared" ca="1" si="167"/>
        <v>3424212097.9715419</v>
      </c>
      <c r="J440" s="8">
        <f t="shared" ca="1" si="168"/>
        <v>567925.11394366215</v>
      </c>
      <c r="K440" s="12">
        <f t="shared" ca="1" si="169"/>
        <v>1.0628756602606602</v>
      </c>
      <c r="L440" s="48"/>
      <c r="M440" s="38">
        <f ca="1">IF(AND(I$2&gt;0,R433&lt;F433),0,IF(AND(N440&gt;=L$6,I$2&gt;0),0,IF(OR(AND(N440&gt;=C$1,N440&lt;D$1),N440&gt;=E$1),0,1)))</f>
        <v>0</v>
      </c>
      <c r="N440" s="193">
        <f t="shared" si="170"/>
        <v>44347</v>
      </c>
      <c r="O440" s="11">
        <f t="shared" ca="1" si="158"/>
        <v>0.45656161306287224</v>
      </c>
      <c r="P440" s="11" t="str">
        <f t="shared" si="159"/>
        <v/>
      </c>
      <c r="Q440" s="11">
        <f t="shared" ca="1" si="171"/>
        <v>0.6</v>
      </c>
      <c r="R440" s="32">
        <f t="shared" ca="1" si="175"/>
        <v>0.20564650180583668</v>
      </c>
      <c r="S440" s="32">
        <v>4.9598979985352831E-4</v>
      </c>
      <c r="T440" s="32">
        <f t="shared" ca="1" si="160"/>
        <v>1.0769459356980499E-2</v>
      </c>
      <c r="U440" s="32">
        <f t="shared" si="161"/>
        <v>0.14084507042253522</v>
      </c>
      <c r="V440" s="32">
        <f t="shared" ca="1" si="172"/>
        <v>0.6</v>
      </c>
      <c r="W440" s="8">
        <f t="shared" ca="1" si="162"/>
        <v>7091307.7007672023</v>
      </c>
      <c r="X440" s="8">
        <f t="shared" ca="1" si="176"/>
        <v>3350532460.494956</v>
      </c>
      <c r="Y440" s="22">
        <f t="shared" ca="1" si="163"/>
        <v>0.54343838693712776</v>
      </c>
      <c r="Z440" s="8">
        <f t="shared" ca="1" si="173"/>
        <v>80770945.17735374</v>
      </c>
      <c r="AA440" s="12">
        <f t="shared" ca="1" si="174"/>
        <v>1.1347541797997878</v>
      </c>
      <c r="AB440" s="158">
        <f t="shared" si="177"/>
        <v>936000</v>
      </c>
      <c r="AC440" s="160">
        <f t="shared" si="178"/>
        <v>1.6920000000000532E-2</v>
      </c>
      <c r="AD440" s="162">
        <f t="shared" ca="1" si="179"/>
        <v>0.87755637373373818</v>
      </c>
      <c r="AE440" s="162">
        <f t="shared" ca="1" si="180"/>
        <v>0.6922370872068162</v>
      </c>
      <c r="AF440" s="85">
        <v>5.9721659645728994E-4</v>
      </c>
      <c r="AG440" s="85">
        <v>9.5383288060014604E-3</v>
      </c>
      <c r="AH440" s="85">
        <v>6.2298313371408952E-4</v>
      </c>
    </row>
    <row r="441" spans="1:34">
      <c r="A441" s="7">
        <f t="shared" si="164"/>
        <v>44348</v>
      </c>
      <c r="B441" s="8">
        <f t="shared" ca="1" si="165"/>
        <v>483147070.85801631</v>
      </c>
      <c r="C441" s="144">
        <f t="shared" si="156"/>
        <v>0</v>
      </c>
      <c r="D441" s="136"/>
      <c r="E441" s="136"/>
      <c r="F441" s="78">
        <f ca="1">IF(AD440&gt;1,0,IF(AE440&gt;=1,U$2,T$2))</f>
        <v>0.65</v>
      </c>
      <c r="G441" s="29">
        <f t="shared" ca="1" si="157"/>
        <v>11241090.506614376</v>
      </c>
      <c r="H441" s="8">
        <f t="shared" ca="1" si="166"/>
        <v>79811742.596962065</v>
      </c>
      <c r="I441" s="8">
        <f t="shared" ca="1" si="167"/>
        <v>3430344203.0919175</v>
      </c>
      <c r="J441" s="8">
        <f t="shared" ca="1" si="168"/>
        <v>863676.77751768054</v>
      </c>
      <c r="K441" s="12">
        <f t="shared" ca="1" si="169"/>
        <v>0.69086167967078604</v>
      </c>
      <c r="L441" s="48"/>
      <c r="M441" s="38">
        <f ca="1">IF(AND(I$2&gt;0,R434&lt;F434-0.02),0,IF(AND(N441&gt;=L$7,I$2&gt;0),0,IF(OR(AND(N441&gt;=C$1,N441&lt;D$1),N441&gt;=E$1),0,1)))</f>
        <v>1</v>
      </c>
      <c r="N441" s="193">
        <f t="shared" si="170"/>
        <v>44348</v>
      </c>
      <c r="O441" s="11">
        <f t="shared" ca="1" si="158"/>
        <v>0.45737922707892231</v>
      </c>
      <c r="P441" s="11" t="str">
        <f t="shared" si="159"/>
        <v/>
      </c>
      <c r="Q441" s="11">
        <f t="shared" ca="1" si="171"/>
        <v>0.1</v>
      </c>
      <c r="R441" s="32">
        <f t="shared" ca="1" si="175"/>
        <v>0.20262755459628901</v>
      </c>
      <c r="S441" s="32">
        <v>4.9597951331785764E-4</v>
      </c>
      <c r="T441" s="32">
        <f t="shared" ca="1" si="160"/>
        <v>1.0641565679594941E-2</v>
      </c>
      <c r="U441" s="32">
        <f t="shared" si="161"/>
        <v>0.14084507042253522</v>
      </c>
      <c r="V441" s="32">
        <f t="shared" ca="1" si="172"/>
        <v>0</v>
      </c>
      <c r="W441" s="8">
        <f t="shared" ca="1" si="162"/>
        <v>6974734.4071052736</v>
      </c>
      <c r="X441" s="8">
        <f t="shared" ca="1" si="176"/>
        <v>3357507194.9020615</v>
      </c>
      <c r="Y441" s="22">
        <f t="shared" ca="1" si="163"/>
        <v>0.54262077292107769</v>
      </c>
      <c r="Z441" s="8">
        <f t="shared" ca="1" si="173"/>
        <v>79811742.596962065</v>
      </c>
      <c r="AA441" s="12">
        <f t="shared" ca="1" si="174"/>
        <v>1.1347541797997878</v>
      </c>
      <c r="AB441" s="158">
        <f t="shared" si="177"/>
        <v>937000</v>
      </c>
      <c r="AC441" s="160">
        <f t="shared" si="178"/>
        <v>1.6890000000000533E-2</v>
      </c>
      <c r="AD441" s="162">
        <f t="shared" ca="1" si="179"/>
        <v>0.8768686699657231</v>
      </c>
      <c r="AE441" s="162">
        <f t="shared" ca="1" si="180"/>
        <v>0.69086167967078604</v>
      </c>
      <c r="AF441" s="85">
        <v>5.9718580367955896E-4</v>
      </c>
      <c r="AG441" s="85">
        <v>9.5338960496947206E-3</v>
      </c>
      <c r="AH441" s="85">
        <v>6.2295689610923914E-4</v>
      </c>
    </row>
    <row r="442" spans="1:34">
      <c r="A442" s="7">
        <f t="shared" si="164"/>
        <v>44349</v>
      </c>
      <c r="B442" s="8">
        <f t="shared" ca="1" si="165"/>
        <v>483701787.90578282</v>
      </c>
      <c r="C442" s="144">
        <f t="shared" si="156"/>
        <v>0</v>
      </c>
      <c r="D442" s="136"/>
      <c r="E442" s="136"/>
      <c r="F442" s="78">
        <f ca="1">IF(AD441&gt;1,S$2,T$2)</f>
        <v>0.65</v>
      </c>
      <c r="G442" s="29">
        <f t="shared" ca="1" si="157"/>
        <v>10813450.59563365</v>
      </c>
      <c r="H442" s="8">
        <f t="shared" ca="1" si="166"/>
        <v>76775499.228998914</v>
      </c>
      <c r="I442" s="8">
        <f t="shared" ca="1" si="167"/>
        <v>3434282694.1310596</v>
      </c>
      <c r="J442" s="8">
        <f t="shared" ca="1" si="168"/>
        <v>554717.04776649538</v>
      </c>
      <c r="K442" s="12">
        <f t="shared" ca="1" si="169"/>
        <v>0.68982226433681537</v>
      </c>
      <c r="L442" s="48"/>
      <c r="M442" s="38">
        <f ca="1">IF(AND(I$2&gt;0,R435&lt;F435-0.04),0,IF(AND(N442&gt;=L$8,I$2&gt;0),0,IF(OR(AND(N442&gt;=C$1,N442&lt;D$1),N442&gt;=E$1),0,1)))</f>
        <v>1</v>
      </c>
      <c r="N442" s="193">
        <f t="shared" si="170"/>
        <v>44349</v>
      </c>
      <c r="O442" s="11">
        <f t="shared" ca="1" si="158"/>
        <v>0.45790435921747463</v>
      </c>
      <c r="P442" s="11" t="str">
        <f t="shared" si="159"/>
        <v/>
      </c>
      <c r="Q442" s="11">
        <f t="shared" ca="1" si="171"/>
        <v>0.1</v>
      </c>
      <c r="R442" s="32">
        <f t="shared" ca="1" si="175"/>
        <v>0.19436543394710992</v>
      </c>
      <c r="S442" s="32">
        <v>4.9596922833426737E-4</v>
      </c>
      <c r="T442" s="32">
        <f t="shared" ca="1" si="160"/>
        <v>1.0236733230533189E-2</v>
      </c>
      <c r="U442" s="32">
        <f t="shared" si="161"/>
        <v>0.14084507042253522</v>
      </c>
      <c r="V442" s="32">
        <f t="shared" ca="1" si="172"/>
        <v>0</v>
      </c>
      <c r="W442" s="8">
        <f t="shared" ca="1" si="162"/>
        <v>6854417.4825493908</v>
      </c>
      <c r="X442" s="8">
        <f t="shared" ca="1" si="176"/>
        <v>3364361612.3846107</v>
      </c>
      <c r="Y442" s="22">
        <f t="shared" ca="1" si="163"/>
        <v>0.54209564078252537</v>
      </c>
      <c r="Z442" s="8">
        <f t="shared" ca="1" si="173"/>
        <v>76775499.228998914</v>
      </c>
      <c r="AA442" s="12">
        <f t="shared" ca="1" si="174"/>
        <v>1.1347541797997878</v>
      </c>
      <c r="AB442" s="158">
        <f t="shared" si="177"/>
        <v>938000</v>
      </c>
      <c r="AC442" s="160">
        <f t="shared" si="178"/>
        <v>1.6860000000000534E-2</v>
      </c>
      <c r="AD442" s="162">
        <f t="shared" ca="1" si="179"/>
        <v>0.69034197200380065</v>
      </c>
      <c r="AE442" s="162">
        <f t="shared" ca="1" si="180"/>
        <v>0.68982226433681537</v>
      </c>
      <c r="AF442" s="85">
        <v>5.9715501896119799E-4</v>
      </c>
      <c r="AG442" s="85">
        <v>9.5294746687311326E-3</v>
      </c>
      <c r="AH442" s="85">
        <v>6.2293066425962815E-4</v>
      </c>
    </row>
    <row r="443" spans="1:34">
      <c r="A443" s="7">
        <f t="shared" si="164"/>
        <v>44350</v>
      </c>
      <c r="B443" s="8">
        <f t="shared" ca="1" si="165"/>
        <v>484234599.26115239</v>
      </c>
      <c r="C443" s="144">
        <f t="shared" si="156"/>
        <v>0</v>
      </c>
      <c r="D443" s="136"/>
      <c r="E443" s="136"/>
      <c r="F443" s="78">
        <f ca="1">IF(AD442&gt;1,0,IF(AE442&gt;=1,U$2,T$2))</f>
        <v>0.65</v>
      </c>
      <c r="G443" s="29">
        <f t="shared" ca="1" si="157"/>
        <v>10380851.037968118</v>
      </c>
      <c r="H443" s="8">
        <f t="shared" ca="1" si="166"/>
        <v>73704042.369573638</v>
      </c>
      <c r="I443" s="8">
        <f t="shared" ca="1" si="167"/>
        <v>3438065654.7541838</v>
      </c>
      <c r="J443" s="8">
        <f t="shared" ca="1" si="168"/>
        <v>532811.3553695922</v>
      </c>
      <c r="K443" s="12">
        <f t="shared" ca="1" si="169"/>
        <v>1.0592015788654741</v>
      </c>
      <c r="L443" s="48"/>
      <c r="M443" s="38">
        <f ca="1">IF(AND(I$2&gt;0,R436&lt;F436-0.06),0,IF(AND(N443&gt;=L$9,I$2&gt;0),0,IF(OR(AND(N443&gt;=C$1,N443&lt;D$1),N443&gt;=E$1),0,1)))</f>
        <v>0</v>
      </c>
      <c r="N443" s="193">
        <f t="shared" si="170"/>
        <v>44350</v>
      </c>
      <c r="O443" s="11">
        <f t="shared" ca="1" si="158"/>
        <v>0.45840875396722452</v>
      </c>
      <c r="P443" s="11" t="str">
        <f t="shared" si="159"/>
        <v/>
      </c>
      <c r="Q443" s="11">
        <f t="shared" ca="1" si="171"/>
        <v>0.6</v>
      </c>
      <c r="R443" s="32">
        <f t="shared" ca="1" si="175"/>
        <v>0.18605934288499359</v>
      </c>
      <c r="S443" s="32">
        <v>4.9595894490242118E-4</v>
      </c>
      <c r="T443" s="32">
        <f t="shared" ca="1" si="160"/>
        <v>9.8272056492764853E-3</v>
      </c>
      <c r="U443" s="32">
        <f t="shared" si="161"/>
        <v>0.14084507042253522</v>
      </c>
      <c r="V443" s="32">
        <f t="shared" ca="1" si="172"/>
        <v>0.6</v>
      </c>
      <c r="W443" s="8">
        <f t="shared" ca="1" si="162"/>
        <v>6735716.2458155053</v>
      </c>
      <c r="X443" s="8">
        <f t="shared" ca="1" si="176"/>
        <v>3371097328.6304259</v>
      </c>
      <c r="Y443" s="22">
        <f t="shared" ca="1" si="163"/>
        <v>0.54159124603277542</v>
      </c>
      <c r="Z443" s="8">
        <f t="shared" ca="1" si="173"/>
        <v>73704042.369573638</v>
      </c>
      <c r="AA443" s="12">
        <f t="shared" ca="1" si="174"/>
        <v>1.1347541797997878</v>
      </c>
      <c r="AB443" s="158">
        <f t="shared" si="177"/>
        <v>939000</v>
      </c>
      <c r="AC443" s="160">
        <f t="shared" si="178"/>
        <v>1.6830000000000536E-2</v>
      </c>
      <c r="AD443" s="162">
        <f t="shared" ca="1" si="179"/>
        <v>0.87451192160114477</v>
      </c>
      <c r="AE443" s="162">
        <f t="shared" ca="1" si="180"/>
        <v>0.68982226433681537</v>
      </c>
      <c r="AF443" s="85">
        <v>5.9712424229900051E-4</v>
      </c>
      <c r="AG443" s="85">
        <v>9.5250646180061148E-3</v>
      </c>
      <c r="AH443" s="85">
        <v>6.2290443816330194E-4</v>
      </c>
    </row>
    <row r="444" spans="1:34">
      <c r="A444" s="7">
        <f t="shared" si="164"/>
        <v>44351</v>
      </c>
      <c r="B444" s="8">
        <f t="shared" ca="1" si="165"/>
        <v>485019985.96182263</v>
      </c>
      <c r="C444" s="144">
        <f t="shared" si="156"/>
        <v>0</v>
      </c>
      <c r="D444" s="136"/>
      <c r="E444" s="136"/>
      <c r="F444" s="78">
        <f ca="1">IF(AD443&gt;1,S$2,T$2)</f>
        <v>0.65</v>
      </c>
      <c r="G444" s="29">
        <f t="shared" ca="1" si="157"/>
        <v>10217545.309650244</v>
      </c>
      <c r="H444" s="8">
        <f t="shared" ca="1" si="166"/>
        <v>72544571.698516726</v>
      </c>
      <c r="I444" s="8">
        <f t="shared" ca="1" si="167"/>
        <v>3443641900.3289423</v>
      </c>
      <c r="J444" s="8">
        <f t="shared" ca="1" si="168"/>
        <v>785386.70067022333</v>
      </c>
      <c r="K444" s="12">
        <f t="shared" ca="1" si="169"/>
        <v>1.0582160411206301</v>
      </c>
      <c r="L444" s="48"/>
      <c r="M444" s="39">
        <f ca="1">IF(AND(I$2&gt;0,R437&lt;F437-0.1),0,IF(AND(N444&gt;=L$10,I$2&gt;0),0,IF(OR(AND(N444&gt;=C$1,N444&lt;D$1),N444&gt;=E$1),0,1)))</f>
        <v>0</v>
      </c>
      <c r="N444" s="193">
        <f t="shared" si="170"/>
        <v>44351</v>
      </c>
      <c r="O444" s="11">
        <f t="shared" ca="1" si="158"/>
        <v>0.45915225337719229</v>
      </c>
      <c r="P444" s="11" t="str">
        <f t="shared" si="159"/>
        <v/>
      </c>
      <c r="Q444" s="11">
        <f t="shared" ca="1" si="171"/>
        <v>0.6</v>
      </c>
      <c r="R444" s="32">
        <f t="shared" ca="1" si="175"/>
        <v>0.1826114480873719</v>
      </c>
      <c r="S444" s="32">
        <v>4.9594866302198255E-4</v>
      </c>
      <c r="T444" s="32">
        <f t="shared" ca="1" si="160"/>
        <v>9.672609559802231E-3</v>
      </c>
      <c r="U444" s="32">
        <f t="shared" si="161"/>
        <v>0.14084507042253522</v>
      </c>
      <c r="V444" s="32">
        <f t="shared" ca="1" si="172"/>
        <v>0.6</v>
      </c>
      <c r="W444" s="8">
        <f t="shared" ca="1" si="162"/>
        <v>6620510.2902562404</v>
      </c>
      <c r="X444" s="8">
        <f t="shared" ca="1" si="176"/>
        <v>3377717838.920682</v>
      </c>
      <c r="Y444" s="22">
        <f t="shared" ca="1" si="163"/>
        <v>0.54084774662280766</v>
      </c>
      <c r="Z444" s="8">
        <f t="shared" ca="1" si="173"/>
        <v>72544571.698516726</v>
      </c>
      <c r="AA444" s="12">
        <f t="shared" ca="1" si="174"/>
        <v>1.1347541797997878</v>
      </c>
      <c r="AB444" s="158">
        <f t="shared" si="177"/>
        <v>940000</v>
      </c>
      <c r="AC444" s="160">
        <f t="shared" si="178"/>
        <v>1.6800000000000537E-2</v>
      </c>
      <c r="AD444" s="162">
        <f t="shared" ca="1" si="179"/>
        <v>1.0587088099930519</v>
      </c>
      <c r="AE444" s="162">
        <f t="shared" ca="1" si="180"/>
        <v>0.68982226433681537</v>
      </c>
      <c r="AF444" s="85">
        <v>5.9709347368975217E-4</v>
      </c>
      <c r="AG444" s="85">
        <v>9.5206658526650369E-3</v>
      </c>
      <c r="AH444" s="85">
        <v>6.2287821781830701E-4</v>
      </c>
    </row>
    <row r="445" spans="1:34">
      <c r="A445" s="7">
        <f t="shared" si="164"/>
        <v>44352</v>
      </c>
      <c r="B445" s="8">
        <f t="shared" ca="1" si="165"/>
        <v>485792298.12950468</v>
      </c>
      <c r="C445" s="144">
        <f t="shared" si="156"/>
        <v>0</v>
      </c>
      <c r="D445" s="136"/>
      <c r="E445" s="136"/>
      <c r="F445" s="78">
        <f ca="1">IF(AD444&gt;1,0,IF(AE444&gt;=1,U$2,T$2))</f>
        <v>0</v>
      </c>
      <c r="G445" s="29">
        <f t="shared" ca="1" si="157"/>
        <v>10057391.239268037</v>
      </c>
      <c r="H445" s="8">
        <f t="shared" ca="1" si="166"/>
        <v>71407477.798803061</v>
      </c>
      <c r="I445" s="8">
        <f t="shared" ca="1" si="167"/>
        <v>3449125316.7194848</v>
      </c>
      <c r="J445" s="8">
        <f t="shared" ca="1" si="168"/>
        <v>772312.16768205306</v>
      </c>
      <c r="K445" s="12">
        <f t="shared" ca="1" si="169"/>
        <v>1.0567633163804224</v>
      </c>
      <c r="L445" s="48"/>
      <c r="M445" s="47">
        <f ca="1">IF(AND(I$2&gt;0,R438&lt;F438-0.12),0,IF(AND(N445&gt;=L$4,I$2&gt;0),0,IF(OR(AND(N445&gt;=C$1,N445&lt;D$1),N445&gt;=E$1),0,1)))</f>
        <v>0</v>
      </c>
      <c r="N445" s="193">
        <f t="shared" si="170"/>
        <v>44352</v>
      </c>
      <c r="O445" s="11">
        <f t="shared" ca="1" si="158"/>
        <v>0.45988337556259795</v>
      </c>
      <c r="P445" s="11" t="str">
        <f t="shared" si="159"/>
        <v/>
      </c>
      <c r="Q445" s="11">
        <f t="shared" ca="1" si="171"/>
        <v>0.6</v>
      </c>
      <c r="R445" s="32">
        <f t="shared" ca="1" si="175"/>
        <v>0.17923746129918211</v>
      </c>
      <c r="S445" s="32">
        <v>4.9593838269261503E-4</v>
      </c>
      <c r="T445" s="32">
        <f t="shared" ca="1" si="160"/>
        <v>9.5209970398404085E-3</v>
      </c>
      <c r="U445" s="32">
        <f t="shared" si="161"/>
        <v>0.14084507042253522</v>
      </c>
      <c r="V445" s="32">
        <f t="shared" ca="1" si="172"/>
        <v>0.6</v>
      </c>
      <c r="W445" s="8">
        <f t="shared" ca="1" si="162"/>
        <v>6489469.8138474114</v>
      </c>
      <c r="X445" s="8">
        <f t="shared" ca="1" si="176"/>
        <v>3384207308.7345295</v>
      </c>
      <c r="Y445" s="22">
        <f t="shared" ca="1" si="163"/>
        <v>0.54011662443740205</v>
      </c>
      <c r="Z445" s="8">
        <f t="shared" ca="1" si="173"/>
        <v>71407477.798803061</v>
      </c>
      <c r="AA445" s="12">
        <f t="shared" ca="1" si="174"/>
        <v>1.1347541797997878</v>
      </c>
      <c r="AB445" s="158">
        <f t="shared" si="177"/>
        <v>941000</v>
      </c>
      <c r="AC445" s="160">
        <f t="shared" si="178"/>
        <v>1.6770000000000538E-2</v>
      </c>
      <c r="AD445" s="162">
        <f t="shared" ca="1" si="179"/>
        <v>1.0574896787505264</v>
      </c>
      <c r="AE445" s="162">
        <f t="shared" ca="1" si="180"/>
        <v>0.68982226433681537</v>
      </c>
      <c r="AF445" s="85">
        <v>5.9706271313023193E-4</v>
      </c>
      <c r="AG445" s="85">
        <v>9.5162783281014327E-3</v>
      </c>
      <c r="AH445" s="85">
        <v>6.2285200322269036E-4</v>
      </c>
    </row>
    <row r="446" spans="1:34">
      <c r="A446" s="7">
        <f t="shared" si="164"/>
        <v>44353</v>
      </c>
      <c r="B446" s="8">
        <f t="shared" ca="1" si="165"/>
        <v>486551461.13808644</v>
      </c>
      <c r="C446" s="144">
        <f t="shared" si="156"/>
        <v>0</v>
      </c>
      <c r="D446" s="136"/>
      <c r="E446" s="136"/>
      <c r="F446" s="78">
        <f ca="1">IF(AD445&gt;1,0,IF(AE445&gt;=1,U$2,T$2))</f>
        <v>0</v>
      </c>
      <c r="G446" s="29">
        <f t="shared" ca="1" si="157"/>
        <v>9902544.4149135184</v>
      </c>
      <c r="H446" s="8">
        <f t="shared" ca="1" si="166"/>
        <v>70308065.345885977</v>
      </c>
      <c r="I446" s="8">
        <f t="shared" ca="1" si="167"/>
        <v>3454515374.0804152</v>
      </c>
      <c r="J446" s="8">
        <f t="shared" ca="1" si="168"/>
        <v>759163.00858173566</v>
      </c>
      <c r="K446" s="12">
        <f t="shared" ca="1" si="169"/>
        <v>1.0553347755199807</v>
      </c>
      <c r="L446" s="48"/>
      <c r="M446" s="46">
        <f ca="1">IF(AND(I$2&gt;0,R439&lt;F439-0.12),0,IF(AND(N446&gt;=L$5,I$2&gt;0),0,IF(OR(AND(N446&gt;=C$1,N446&lt;D$1),N446&gt;=E$1),0,1)))</f>
        <v>0</v>
      </c>
      <c r="N446" s="193">
        <f t="shared" si="170"/>
        <v>44353</v>
      </c>
      <c r="O446" s="11">
        <f t="shared" ca="1" si="158"/>
        <v>0.46060204987738868</v>
      </c>
      <c r="P446" s="11" t="str">
        <f t="shared" si="159"/>
        <v/>
      </c>
      <c r="Q446" s="11">
        <f t="shared" ca="1" si="171"/>
        <v>0.6</v>
      </c>
      <c r="R446" s="32">
        <f t="shared" ca="1" si="175"/>
        <v>0.17597515234146244</v>
      </c>
      <c r="S446" s="32">
        <v>4.9592810391398253E-4</v>
      </c>
      <c r="T446" s="32">
        <f t="shared" ca="1" si="160"/>
        <v>9.3744087127847972E-3</v>
      </c>
      <c r="U446" s="32">
        <f t="shared" si="161"/>
        <v>0.14084507042253522</v>
      </c>
      <c r="V446" s="32">
        <f t="shared" ca="1" si="172"/>
        <v>0.6</v>
      </c>
      <c r="W446" s="8">
        <f t="shared" ca="1" si="162"/>
        <v>6340559.652233433</v>
      </c>
      <c r="X446" s="8">
        <f t="shared" ca="1" si="176"/>
        <v>3390547868.3867631</v>
      </c>
      <c r="Y446" s="22">
        <f t="shared" ca="1" si="163"/>
        <v>0.53939795012261138</v>
      </c>
      <c r="Z446" s="8">
        <f t="shared" ca="1" si="173"/>
        <v>70308065.345885977</v>
      </c>
      <c r="AA446" s="12">
        <f t="shared" ca="1" si="174"/>
        <v>1.1347541797997878</v>
      </c>
      <c r="AB446" s="158">
        <f t="shared" si="177"/>
        <v>942000</v>
      </c>
      <c r="AC446" s="160">
        <f t="shared" si="178"/>
        <v>1.6740000000000539E-2</v>
      </c>
      <c r="AD446" s="162">
        <f t="shared" ca="1" si="179"/>
        <v>1.0560490459502017</v>
      </c>
      <c r="AE446" s="162">
        <f t="shared" ca="1" si="180"/>
        <v>0.68982226433681537</v>
      </c>
      <c r="AF446" s="85">
        <v>5.9703196061721352E-4</v>
      </c>
      <c r="AG446" s="85">
        <v>9.5119019999552277E-3</v>
      </c>
      <c r="AH446" s="85">
        <v>6.2282579437450013E-4</v>
      </c>
    </row>
    <row r="447" spans="1:34">
      <c r="A447" s="7">
        <f t="shared" si="164"/>
        <v>44354</v>
      </c>
      <c r="B447" s="8">
        <f t="shared" ca="1" si="165"/>
        <v>487297925.38717139</v>
      </c>
      <c r="C447" s="144">
        <f t="shared" si="156"/>
        <v>0</v>
      </c>
      <c r="D447" s="136"/>
      <c r="E447" s="136"/>
      <c r="F447" s="78">
        <f ca="1">IF(AD446&gt;1,S$2,T$2)</f>
        <v>0.22</v>
      </c>
      <c r="G447" s="29">
        <f t="shared" ca="1" si="157"/>
        <v>9755972.0932613723</v>
      </c>
      <c r="H447" s="8">
        <f t="shared" ca="1" si="166"/>
        <v>69267401.862155735</v>
      </c>
      <c r="I447" s="8">
        <f t="shared" ca="1" si="167"/>
        <v>3459815270.2489185</v>
      </c>
      <c r="J447" s="8">
        <f t="shared" ca="1" si="168"/>
        <v>746464.24908495694</v>
      </c>
      <c r="K447" s="12">
        <f t="shared" ca="1" si="169"/>
        <v>1.0539305565747454</v>
      </c>
      <c r="L447" s="48"/>
      <c r="M447" s="38">
        <f ca="1">IF(AND(I$2&gt;0,R440&lt;F440),0,IF(AND(N447&gt;=L$6,I$2&gt;0),0,IF(OR(AND(N447&gt;=C$1,N447&lt;D$1),N447&gt;=E$1),0,1)))</f>
        <v>0</v>
      </c>
      <c r="N447" s="193">
        <f t="shared" si="170"/>
        <v>44354</v>
      </c>
      <c r="O447" s="11">
        <f t="shared" ca="1" si="158"/>
        <v>0.4613087026998558</v>
      </c>
      <c r="P447" s="11" t="str">
        <f t="shared" si="159"/>
        <v/>
      </c>
      <c r="Q447" s="11">
        <f t="shared" ca="1" si="171"/>
        <v>0.6</v>
      </c>
      <c r="R447" s="32">
        <f t="shared" ca="1" si="175"/>
        <v>0.17287623931962123</v>
      </c>
      <c r="S447" s="32">
        <v>4.9591782668574884E-4</v>
      </c>
      <c r="T447" s="32">
        <f t="shared" ca="1" si="160"/>
        <v>9.2356535816207654E-3</v>
      </c>
      <c r="U447" s="32">
        <f t="shared" si="161"/>
        <v>0.14084507042253522</v>
      </c>
      <c r="V447" s="32">
        <f t="shared" ca="1" si="172"/>
        <v>0.6</v>
      </c>
      <c r="W447" s="8">
        <f t="shared" ca="1" si="162"/>
        <v>6396808.0915623</v>
      </c>
      <c r="X447" s="8">
        <f t="shared" ca="1" si="176"/>
        <v>3396944676.4783254</v>
      </c>
      <c r="Y447" s="22">
        <f t="shared" ca="1" si="163"/>
        <v>0.5386912973001442</v>
      </c>
      <c r="Z447" s="8">
        <f t="shared" ca="1" si="173"/>
        <v>69267401.862155735</v>
      </c>
      <c r="AA447" s="12">
        <f t="shared" ca="1" si="174"/>
        <v>1.1347541797997878</v>
      </c>
      <c r="AB447" s="158">
        <f t="shared" si="177"/>
        <v>943000</v>
      </c>
      <c r="AC447" s="160">
        <f t="shared" si="178"/>
        <v>1.671000000000054E-2</v>
      </c>
      <c r="AD447" s="162">
        <f t="shared" ca="1" si="179"/>
        <v>1.0546326660473631</v>
      </c>
      <c r="AE447" s="162">
        <f t="shared" ca="1" si="180"/>
        <v>0.68982226433681537</v>
      </c>
      <c r="AF447" s="85">
        <v>5.9700121614746581E-4</v>
      </c>
      <c r="AG447" s="85">
        <v>9.5075368241109744E-3</v>
      </c>
      <c r="AH447" s="85">
        <v>6.2279959127178549E-4</v>
      </c>
    </row>
    <row r="448" spans="1:34">
      <c r="A448" s="7">
        <f t="shared" si="164"/>
        <v>44355</v>
      </c>
      <c r="B448" s="8">
        <f t="shared" ca="1" si="165"/>
        <v>488032362.32275558</v>
      </c>
      <c r="C448" s="144">
        <f t="shared" si="156"/>
        <v>0</v>
      </c>
      <c r="D448" s="136"/>
      <c r="E448" s="136"/>
      <c r="F448" s="78">
        <f ca="1">IF(AD447&gt;1,0,IF(AE447&gt;=1,U$2,T$2))</f>
        <v>0</v>
      </c>
      <c r="G448" s="29">
        <f t="shared" ca="1" si="157"/>
        <v>9589450.1427100245</v>
      </c>
      <c r="H448" s="8">
        <f t="shared" ca="1" si="166"/>
        <v>68085096.013241172</v>
      </c>
      <c r="I448" s="8">
        <f t="shared" ca="1" si="167"/>
        <v>3465029772.4915662</v>
      </c>
      <c r="J448" s="8">
        <f t="shared" ca="1" si="168"/>
        <v>734436.93558418867</v>
      </c>
      <c r="K448" s="12">
        <f t="shared" ca="1" si="169"/>
        <v>1.0525498264434598</v>
      </c>
      <c r="L448" s="48"/>
      <c r="M448" s="38">
        <f ca="1">IF(AND(I$2&gt;0,R441&lt;F441-0.02),0,IF(AND(N448&gt;=L$7,I$2&gt;0),0,IF(OR(AND(N448&gt;=C$1,N448&lt;D$1),N448&gt;=E$1),0,1)))</f>
        <v>0</v>
      </c>
      <c r="N448" s="193">
        <f t="shared" si="170"/>
        <v>44355</v>
      </c>
      <c r="O448" s="11">
        <f t="shared" ca="1" si="158"/>
        <v>0.46200396966554214</v>
      </c>
      <c r="P448" s="11" t="str">
        <f t="shared" si="159"/>
        <v/>
      </c>
      <c r="Q448" s="11">
        <f t="shared" ca="1" si="171"/>
        <v>0.6</v>
      </c>
      <c r="R448" s="32">
        <f t="shared" ca="1" si="175"/>
        <v>0.16944070803009365</v>
      </c>
      <c r="S448" s="32">
        <v>4.9590755100757786E-4</v>
      </c>
      <c r="T448" s="32">
        <f t="shared" ca="1" si="160"/>
        <v>9.078012801765489E-3</v>
      </c>
      <c r="U448" s="32">
        <f t="shared" si="161"/>
        <v>0.14084507042253522</v>
      </c>
      <c r="V448" s="32">
        <f t="shared" ca="1" si="172"/>
        <v>0.6</v>
      </c>
      <c r="W448" s="8">
        <f t="shared" ca="1" si="162"/>
        <v>6462162.9812009055</v>
      </c>
      <c r="X448" s="8">
        <f t="shared" ca="1" si="176"/>
        <v>3403406839.4595261</v>
      </c>
      <c r="Y448" s="22">
        <f t="shared" ca="1" si="163"/>
        <v>0.53799603033445786</v>
      </c>
      <c r="Z448" s="8">
        <f t="shared" ca="1" si="173"/>
        <v>68085096.013241172</v>
      </c>
      <c r="AA448" s="12">
        <f t="shared" ca="1" si="174"/>
        <v>1.1347541797997878</v>
      </c>
      <c r="AB448" s="158">
        <f t="shared" si="177"/>
        <v>944000</v>
      </c>
      <c r="AC448" s="160">
        <f t="shared" si="178"/>
        <v>1.6680000000000542E-2</v>
      </c>
      <c r="AD448" s="162">
        <f t="shared" ca="1" si="179"/>
        <v>1.0532401915091025</v>
      </c>
      <c r="AE448" s="162">
        <f t="shared" ca="1" si="180"/>
        <v>0.68982226433681537</v>
      </c>
      <c r="AF448" s="85">
        <v>5.9697047971775364E-4</v>
      </c>
      <c r="AG448" s="85">
        <v>9.5031827566961144E-3</v>
      </c>
      <c r="AH448" s="85">
        <v>6.2277339391259641E-4</v>
      </c>
    </row>
    <row r="449" spans="1:34">
      <c r="A449" s="7">
        <f t="shared" si="164"/>
        <v>44356</v>
      </c>
      <c r="B449" s="8">
        <f t="shared" ca="1" si="165"/>
        <v>488753317.61442685</v>
      </c>
      <c r="C449" s="144">
        <f t="shared" si="156"/>
        <v>0</v>
      </c>
      <c r="D449" s="136"/>
      <c r="E449" s="136"/>
      <c r="F449" s="78">
        <f ca="1">IF(AD448&gt;1,S$2,T$2)</f>
        <v>0.22</v>
      </c>
      <c r="G449" s="29">
        <f t="shared" ca="1" si="157"/>
        <v>9400241.6342121437</v>
      </c>
      <c r="H449" s="8">
        <f t="shared" ca="1" si="166"/>
        <v>66741715.602906212</v>
      </c>
      <c r="I449" s="8">
        <f t="shared" ca="1" si="167"/>
        <v>3470148555.0624323</v>
      </c>
      <c r="J449" s="8">
        <f t="shared" ca="1" si="168"/>
        <v>720955.29167126049</v>
      </c>
      <c r="K449" s="12">
        <f t="shared" ca="1" si="169"/>
        <v>1.0511913431567745</v>
      </c>
      <c r="L449" s="48"/>
      <c r="M449" s="38">
        <f ca="1">IF(AND(I$2&gt;0,R442&lt;F442-0.04),0,IF(AND(N449&gt;=L$8,I$2&gt;0),0,IF(OR(AND(N449&gt;=C$1,N449&lt;D$1),N449&gt;=E$1),0,1)))</f>
        <v>0</v>
      </c>
      <c r="N449" s="193">
        <f t="shared" si="170"/>
        <v>44356</v>
      </c>
      <c r="O449" s="11">
        <f t="shared" ca="1" si="158"/>
        <v>0.4626864740083243</v>
      </c>
      <c r="P449" s="11" t="str">
        <f t="shared" si="159"/>
        <v/>
      </c>
      <c r="Q449" s="11">
        <f t="shared" ca="1" si="171"/>
        <v>0.6</v>
      </c>
      <c r="R449" s="32">
        <f t="shared" ca="1" si="175"/>
        <v>0.16562330498374317</v>
      </c>
      <c r="S449" s="32">
        <v>4.958972768791338E-4</v>
      </c>
      <c r="T449" s="32">
        <f t="shared" ca="1" si="160"/>
        <v>8.8988954137208288E-3</v>
      </c>
      <c r="U449" s="32">
        <f t="shared" si="161"/>
        <v>0.14084507042253522</v>
      </c>
      <c r="V449" s="32">
        <f t="shared" ca="1" si="172"/>
        <v>0.6</v>
      </c>
      <c r="W449" s="8">
        <f t="shared" ca="1" si="162"/>
        <v>4253040.1784998812</v>
      </c>
      <c r="X449" s="8">
        <f t="shared" ca="1" si="176"/>
        <v>3407659879.6380258</v>
      </c>
      <c r="Y449" s="22">
        <f t="shared" ca="1" si="163"/>
        <v>0.5373135259916757</v>
      </c>
      <c r="Z449" s="8">
        <f t="shared" ca="1" si="173"/>
        <v>66741715.602906212</v>
      </c>
      <c r="AA449" s="12">
        <f t="shared" ca="1" si="174"/>
        <v>1.1347541797997878</v>
      </c>
      <c r="AB449" s="158">
        <f t="shared" si="177"/>
        <v>945000</v>
      </c>
      <c r="AC449" s="160">
        <f t="shared" si="178"/>
        <v>1.6650000000000543E-2</v>
      </c>
      <c r="AD449" s="162">
        <f t="shared" ca="1" si="179"/>
        <v>1.0518705848001173</v>
      </c>
      <c r="AE449" s="162">
        <f t="shared" ca="1" si="180"/>
        <v>0.68982226433681537</v>
      </c>
      <c r="AF449" s="85">
        <v>5.9693975132483915E-4</v>
      </c>
      <c r="AG449" s="85">
        <v>9.4988397540792524E-3</v>
      </c>
      <c r="AH449" s="85">
        <v>6.227472022949836E-4</v>
      </c>
    </row>
    <row r="450" spans="1:34">
      <c r="A450" s="7">
        <f t="shared" si="164"/>
        <v>44357</v>
      </c>
      <c r="B450" s="8">
        <f t="shared" ca="1" si="165"/>
        <v>489459135.65938866</v>
      </c>
      <c r="C450" s="144">
        <f t="shared" si="156"/>
        <v>0</v>
      </c>
      <c r="D450" s="136"/>
      <c r="E450" s="136"/>
      <c r="F450" s="78">
        <f ca="1">IF(AD449&gt;1,0,IF(AE449&gt;=1,U$2,T$2))</f>
        <v>0</v>
      </c>
      <c r="G450" s="29">
        <f t="shared" ca="1" si="157"/>
        <v>9507039.9357232917</v>
      </c>
      <c r="H450" s="8">
        <f t="shared" ca="1" si="166"/>
        <v>67499983.543635368</v>
      </c>
      <c r="I450" s="8">
        <f t="shared" ca="1" si="167"/>
        <v>3475159863.1816611</v>
      </c>
      <c r="J450" s="8">
        <f t="shared" ca="1" si="168"/>
        <v>705818.04496183549</v>
      </c>
      <c r="K450" s="12">
        <f t="shared" ca="1" si="169"/>
        <v>1.04985779678032</v>
      </c>
      <c r="L450" s="48"/>
      <c r="M450" s="38">
        <f ca="1">IF(AND(I$2&gt;0,R443&lt;F443-0.06),0,IF(AND(N450&gt;=L$9,I$2&gt;0),0,IF(OR(AND(N450&gt;=C$1,N450&lt;D$1),N450&gt;=E$1),0,1)))</f>
        <v>0</v>
      </c>
      <c r="N450" s="193">
        <f t="shared" si="170"/>
        <v>44357</v>
      </c>
      <c r="O450" s="11">
        <f t="shared" ca="1" si="158"/>
        <v>0.46335464842422147</v>
      </c>
      <c r="P450" s="11" t="str">
        <f t="shared" si="159"/>
        <v/>
      </c>
      <c r="Q450" s="11">
        <f t="shared" ca="1" si="171"/>
        <v>0.6</v>
      </c>
      <c r="R450" s="32">
        <f t="shared" ca="1" si="175"/>
        <v>0.16702643100605316</v>
      </c>
      <c r="S450" s="32">
        <v>4.9588700430008067E-4</v>
      </c>
      <c r="T450" s="32">
        <f t="shared" ca="1" si="160"/>
        <v>8.9999978058180486E-3</v>
      </c>
      <c r="U450" s="32">
        <f t="shared" si="161"/>
        <v>0.14084507042253522</v>
      </c>
      <c r="V450" s="32">
        <f t="shared" ca="1" si="172"/>
        <v>0.6</v>
      </c>
      <c r="W450" s="8">
        <f t="shared" ca="1" si="162"/>
        <v>4194768.5052298568</v>
      </c>
      <c r="X450" s="8">
        <f t="shared" ca="1" si="176"/>
        <v>3411854648.1432557</v>
      </c>
      <c r="Y450" s="22">
        <f t="shared" ca="1" si="163"/>
        <v>0.53664535157577853</v>
      </c>
      <c r="Z450" s="8">
        <f t="shared" ca="1" si="173"/>
        <v>67499983.543635368</v>
      </c>
      <c r="AA450" s="12">
        <f t="shared" ca="1" si="174"/>
        <v>1.1347541797997878</v>
      </c>
      <c r="AB450" s="158">
        <f t="shared" si="177"/>
        <v>946000</v>
      </c>
      <c r="AC450" s="160">
        <f t="shared" si="178"/>
        <v>1.6620000000000544E-2</v>
      </c>
      <c r="AD450" s="162">
        <f t="shared" ca="1" si="179"/>
        <v>1.0505245699685473</v>
      </c>
      <c r="AE450" s="162">
        <f t="shared" ca="1" si="180"/>
        <v>0.68982226433681537</v>
      </c>
      <c r="AF450" s="85">
        <v>5.9690903096548198E-4</v>
      </c>
      <c r="AG450" s="85">
        <v>9.4945077728684438E-3</v>
      </c>
      <c r="AH450" s="85">
        <v>6.2272101641699907E-4</v>
      </c>
    </row>
    <row r="451" spans="1:34">
      <c r="A451" s="7">
        <f t="shared" si="164"/>
        <v>44358</v>
      </c>
      <c r="B451" s="8">
        <f t="shared" ca="1" si="165"/>
        <v>490172067.08801872</v>
      </c>
      <c r="C451" s="144">
        <f t="shared" si="156"/>
        <v>0</v>
      </c>
      <c r="D451" s="136"/>
      <c r="E451" s="136"/>
      <c r="F451" s="78">
        <f ca="1">IF(AD450&gt;1,S$2,T$2)</f>
        <v>0.22</v>
      </c>
      <c r="G451" s="29">
        <f t="shared" ca="1" si="157"/>
        <v>9629158.8988280278</v>
      </c>
      <c r="H451" s="8">
        <f t="shared" ca="1" si="166"/>
        <v>68367028.181678995</v>
      </c>
      <c r="I451" s="8">
        <f t="shared" ca="1" si="167"/>
        <v>3480221676.3249345</v>
      </c>
      <c r="J451" s="8">
        <f t="shared" ca="1" si="168"/>
        <v>712931.42863006936</v>
      </c>
      <c r="K451" s="12">
        <f t="shared" ca="1" si="169"/>
        <v>1.0485522496719641</v>
      </c>
      <c r="L451" s="48"/>
      <c r="M451" s="39">
        <f ca="1">IF(AND(I$2&gt;0,R444&lt;F444-0.1),0,IF(AND(N451&gt;=L$10,I$2&gt;0),0,IF(OR(AND(N451&gt;=C$1,N451&lt;D$1),N451&gt;=E$1),0,1)))</f>
        <v>0</v>
      </c>
      <c r="N451" s="193">
        <f t="shared" si="170"/>
        <v>44358</v>
      </c>
      <c r="O451" s="11">
        <f t="shared" ca="1" si="158"/>
        <v>0.46402955684332459</v>
      </c>
      <c r="P451" s="11" t="str">
        <f t="shared" si="159"/>
        <v/>
      </c>
      <c r="Q451" s="11">
        <f t="shared" ca="1" si="171"/>
        <v>0.6</v>
      </c>
      <c r="R451" s="32">
        <f t="shared" ca="1" si="175"/>
        <v>0.16868822189182917</v>
      </c>
      <c r="S451" s="32">
        <v>4.958767332700827E-4</v>
      </c>
      <c r="T451" s="32">
        <f t="shared" ca="1" si="160"/>
        <v>9.1156037575571992E-3</v>
      </c>
      <c r="U451" s="32">
        <f t="shared" si="161"/>
        <v>0.14084507042253522</v>
      </c>
      <c r="V451" s="32">
        <f t="shared" ca="1" si="172"/>
        <v>0.6</v>
      </c>
      <c r="W451" s="8">
        <f t="shared" ca="1" si="162"/>
        <v>4138622.6756754327</v>
      </c>
      <c r="X451" s="8">
        <f t="shared" ca="1" si="176"/>
        <v>3415993270.8189311</v>
      </c>
      <c r="Y451" s="22">
        <f t="shared" ca="1" si="163"/>
        <v>0.53597044315667541</v>
      </c>
      <c r="Z451" s="8">
        <f t="shared" ca="1" si="173"/>
        <v>68367028.181678995</v>
      </c>
      <c r="AA451" s="12">
        <f t="shared" ca="1" si="174"/>
        <v>1.1347541797997878</v>
      </c>
      <c r="AB451" s="158">
        <f t="shared" si="177"/>
        <v>947000</v>
      </c>
      <c r="AC451" s="160">
        <f t="shared" si="178"/>
        <v>1.6590000000000545E-2</v>
      </c>
      <c r="AD451" s="162">
        <f t="shared" ca="1" si="179"/>
        <v>1.0492050232261421</v>
      </c>
      <c r="AE451" s="162">
        <f t="shared" ca="1" si="180"/>
        <v>0.68982226433681537</v>
      </c>
      <c r="AF451" s="85">
        <v>5.9687831863643919E-4</v>
      </c>
      <c r="AG451" s="85">
        <v>9.4901867699094932E-3</v>
      </c>
      <c r="AH451" s="85">
        <v>6.2269483627669549E-4</v>
      </c>
    </row>
    <row r="452" spans="1:34">
      <c r="A452" s="7">
        <f t="shared" si="164"/>
        <v>44359</v>
      </c>
      <c r="B452" s="8">
        <f t="shared" ca="1" si="165"/>
        <v>490893258.24700552</v>
      </c>
      <c r="C452" s="144">
        <f t="shared" ref="C452:C515" si="181">IF(H$2=0,D452,IF(H$2=1,E452,D452-E452))</f>
        <v>0</v>
      </c>
      <c r="D452" s="136"/>
      <c r="E452" s="136"/>
      <c r="F452" s="78">
        <f ca="1">IF(AD451&gt;1,0,IF(AE451&gt;=1,U$2,T$2))</f>
        <v>0</v>
      </c>
      <c r="G452" s="29">
        <f t="shared" ref="G452:G515" ca="1" si="182">H452/V$2</f>
        <v>9767445.4556070026</v>
      </c>
      <c r="H452" s="8">
        <f t="shared" ca="1" si="166"/>
        <v>69348862.734809712</v>
      </c>
      <c r="I452" s="8">
        <f t="shared" ca="1" si="167"/>
        <v>3485342133.5537405</v>
      </c>
      <c r="J452" s="8">
        <f t="shared" ca="1" si="168"/>
        <v>721191.15898678161</v>
      </c>
      <c r="K452" s="12">
        <f t="shared" ca="1" si="169"/>
        <v>0.68136784134823269</v>
      </c>
      <c r="L452" s="48"/>
      <c r="M452" s="47">
        <f ca="1">IF(AND(I$2&gt;0,R445&lt;F445-0.12),0,IF(AND(N452&gt;=L$4,I$2&gt;0),0,IF(OR(AND(N452&gt;=C$1,N452&lt;D$1),N452&gt;=E$1),0,1)))</f>
        <v>1</v>
      </c>
      <c r="N452" s="193">
        <f t="shared" si="170"/>
        <v>44359</v>
      </c>
      <c r="O452" s="11">
        <f t="shared" ref="O452:O515" ca="1" si="183">I452/W$2</f>
        <v>0.46471228447383206</v>
      </c>
      <c r="P452" s="11" t="str">
        <f t="shared" ref="P452:P515" si="184">IF(C452&gt;0,Z452/W$2,"")</f>
        <v/>
      </c>
      <c r="Q452" s="11">
        <f t="shared" ca="1" si="171"/>
        <v>0.1</v>
      </c>
      <c r="R452" s="32">
        <f t="shared" ca="1" si="175"/>
        <v>0.17062119909795076</v>
      </c>
      <c r="S452" s="32">
        <v>4.9586646378880432E-4</v>
      </c>
      <c r="T452" s="32">
        <f t="shared" ref="T452:T515" ca="1" si="185">Z452/W$2</f>
        <v>9.2465150313079617E-3</v>
      </c>
      <c r="U452" s="32">
        <f t="shared" ref="U452:U515" si="186">1/V$2</f>
        <v>0.14084507042253522</v>
      </c>
      <c r="V452" s="32">
        <f t="shared" ca="1" si="172"/>
        <v>0</v>
      </c>
      <c r="W452" s="8">
        <f t="shared" ref="W452:W515" ca="1" si="187">IF(ROW(J451)&gt;(1+N$2),OFFSET(J451,2-N$2,0)*V$2,0)</f>
        <v>4082046.8436106397</v>
      </c>
      <c r="X452" s="8">
        <f t="shared" ca="1" si="176"/>
        <v>3420075317.6625419</v>
      </c>
      <c r="Y452" s="22">
        <f t="shared" ref="Y452:Y515" ca="1" si="188">IF(I452&lt;W$2,1-I452/W$2,0)</f>
        <v>0.53528771552616794</v>
      </c>
      <c r="Z452" s="8">
        <f t="shared" ca="1" si="173"/>
        <v>69348862.734809712</v>
      </c>
      <c r="AA452" s="12">
        <f t="shared" ca="1" si="174"/>
        <v>1.1347541797997878</v>
      </c>
      <c r="AB452" s="158">
        <f t="shared" si="177"/>
        <v>948000</v>
      </c>
      <c r="AC452" s="160">
        <f t="shared" si="178"/>
        <v>1.6560000000000547E-2</v>
      </c>
      <c r="AD452" s="162">
        <f t="shared" ca="1" si="179"/>
        <v>0.86496004551009842</v>
      </c>
      <c r="AE452" s="162">
        <f t="shared" ca="1" si="180"/>
        <v>0.68136784134823269</v>
      </c>
      <c r="AF452" s="85">
        <v>5.9684761433446694E-4</v>
      </c>
      <c r="AG452" s="85">
        <v>9.4858767022842766E-3</v>
      </c>
      <c r="AH452" s="85">
        <v>6.2266866187212649E-4</v>
      </c>
    </row>
    <row r="453" spans="1:34">
      <c r="A453" s="7">
        <f t="shared" ref="A453:A516" si="189">A452+1</f>
        <v>44360</v>
      </c>
      <c r="B453" s="8">
        <f t="shared" ref="B453:B516" ca="1" si="190">B452 + J453</f>
        <v>491368631.33454651</v>
      </c>
      <c r="C453" s="144">
        <f t="shared" si="181"/>
        <v>0</v>
      </c>
      <c r="D453" s="136"/>
      <c r="E453" s="136"/>
      <c r="F453" s="78">
        <f ca="1">IF(AD452&gt;1,0,IF(AE452&gt;=1,U$2,T$2))</f>
        <v>0.65</v>
      </c>
      <c r="G453" s="29">
        <f t="shared" ca="1" si="182"/>
        <v>9667882.3679915406</v>
      </c>
      <c r="H453" s="8">
        <f t="shared" ref="H453:H516" ca="1" si="191">H452+IF(C453&gt;0,V$2*(C453-C452),V$2*J453)-W452</f>
        <v>68641964.812739938</v>
      </c>
      <c r="I453" s="8">
        <f t="shared" ref="I453:I516" ca="1" si="192">I452+IF(C453&gt;0,V$2*(C453-C452),V$2*J453)</f>
        <v>3488717282.4752812</v>
      </c>
      <c r="J453" s="8">
        <f t="shared" ref="J453:J516" ca="1" si="193">IF(C453&gt;0,C453-C452,H452*K452/(N$2*V$2))</f>
        <v>475373.08754096774</v>
      </c>
      <c r="K453" s="12">
        <f t="shared" ref="K453:K516" ca="1" si="194">IF(C453&gt;0,1+N$2*(C453-C452)/Z453,K$4*Y452*Q453+(1-Q453)*AA452*Y452)</f>
        <v>0.68049990421146089</v>
      </c>
      <c r="L453" s="48"/>
      <c r="M453" s="46">
        <f ca="1">IF(AND(I$2&gt;0,R446&lt;F446-0.12),0,IF(AND(N453&gt;=L$5,I$2&gt;0),0,IF(OR(AND(N453&gt;=C$1,N453&lt;D$1),N453&gt;=E$1),0,1)))</f>
        <v>1</v>
      </c>
      <c r="N453" s="193">
        <f t="shared" ref="N453:N516" si="195">N452+1</f>
        <v>44360</v>
      </c>
      <c r="O453" s="11">
        <f t="shared" ca="1" si="183"/>
        <v>0.46516230433003752</v>
      </c>
      <c r="P453" s="11" t="str">
        <f t="shared" si="184"/>
        <v/>
      </c>
      <c r="Q453" s="11">
        <f t="shared" ref="Q453:Q516" ca="1" si="196">IF(J$2&gt;0,100%,IF(M453&lt;1,V453,IF(AND(I$2=1,N453&gt;=B$1),B$2,0)))</f>
        <v>0.1</v>
      </c>
      <c r="R453" s="32">
        <f t="shared" ref="R453:R516" ca="1" si="197">G453*AC453/AB453</f>
        <v>0.16839841469220809</v>
      </c>
      <c r="S453" s="32">
        <v>4.9585619585590986E-4</v>
      </c>
      <c r="T453" s="32">
        <f t="shared" ca="1" si="185"/>
        <v>9.152261975031991E-3</v>
      </c>
      <c r="U453" s="32">
        <f t="shared" si="186"/>
        <v>0.14084507042253522</v>
      </c>
      <c r="V453" s="32">
        <f t="shared" ref="V453:V516" ca="1" si="198">IF(N453&gt;=G$1,G$2,IF(N453&gt;=F$1,F$2,IF(N453&gt;=E$1,E$2,IF(N453&gt;=D$1,0,IF(N453&gt;=C$1,C$2,IF(M453&lt;1,C$2,0))))))</f>
        <v>0</v>
      </c>
      <c r="W453" s="8">
        <f t="shared" ca="1" si="187"/>
        <v>4032268.3090000008</v>
      </c>
      <c r="X453" s="8">
        <f t="shared" ca="1" si="176"/>
        <v>3424107585.9715419</v>
      </c>
      <c r="Y453" s="22">
        <f t="shared" ca="1" si="188"/>
        <v>0.53483769566996253</v>
      </c>
      <c r="Z453" s="8">
        <f t="shared" ref="Z453:Z516" ca="1" si="199">H452+IF(C453&gt;0,V$2*(C453-C452),V$2*J453)-W452</f>
        <v>68641964.812739938</v>
      </c>
      <c r="AA453" s="12">
        <f t="shared" ref="AA453:AA516" ca="1" si="200">IF(C453&gt;0,K453/Y452,AA452)</f>
        <v>1.1347541797997878</v>
      </c>
      <c r="AB453" s="158">
        <f t="shared" si="177"/>
        <v>949000</v>
      </c>
      <c r="AC453" s="160">
        <f t="shared" si="178"/>
        <v>1.6530000000000548E-2</v>
      </c>
      <c r="AD453" s="162">
        <f t="shared" ca="1" si="179"/>
        <v>0.68093387277984685</v>
      </c>
      <c r="AE453" s="162">
        <f t="shared" ca="1" si="180"/>
        <v>0.68049990421146089</v>
      </c>
      <c r="AF453" s="85">
        <v>5.9681691805632E-4</v>
      </c>
      <c r="AG453" s="85">
        <v>9.4815775273090729E-3</v>
      </c>
      <c r="AH453" s="85">
        <v>6.226424932013467E-4</v>
      </c>
    </row>
    <row r="454" spans="1:34">
      <c r="A454" s="7">
        <f t="shared" si="189"/>
        <v>44361</v>
      </c>
      <c r="B454" s="8">
        <f t="shared" ca="1" si="190"/>
        <v>491838559.40778548</v>
      </c>
      <c r="C454" s="144">
        <f t="shared" si="181"/>
        <v>0</v>
      </c>
      <c r="D454" s="136"/>
      <c r="E454" s="136"/>
      <c r="F454" s="78">
        <f ca="1">IF(AD453&gt;1,S$2,T$2)</f>
        <v>0.65</v>
      </c>
      <c r="G454" s="29">
        <f t="shared" ca="1" si="182"/>
        <v>9569885.3272868749</v>
      </c>
      <c r="H454" s="8">
        <f t="shared" ca="1" si="191"/>
        <v>67946185.823736802</v>
      </c>
      <c r="I454" s="8">
        <f t="shared" ca="1" si="192"/>
        <v>3492053771.7952781</v>
      </c>
      <c r="J454" s="8">
        <f t="shared" ca="1" si="193"/>
        <v>469928.07323899394</v>
      </c>
      <c r="K454" s="12">
        <f t="shared" ca="1" si="194"/>
        <v>1.0450202677753346</v>
      </c>
      <c r="L454" s="48"/>
      <c r="M454" s="38">
        <f ca="1">IF(AND(I$2&gt;0,R447&lt;F447),0,IF(AND(N454&gt;=L$6,I$2&gt;0),0,IF(OR(AND(N454&gt;=C$1,N454&lt;D$1),N454&gt;=E$1),0,1)))</f>
        <v>0</v>
      </c>
      <c r="N454" s="193">
        <f t="shared" si="195"/>
        <v>44361</v>
      </c>
      <c r="O454" s="11">
        <f t="shared" ca="1" si="183"/>
        <v>0.46560716957270376</v>
      </c>
      <c r="P454" s="11" t="str">
        <f t="shared" si="184"/>
        <v/>
      </c>
      <c r="Q454" s="11">
        <f t="shared" ca="1" si="196"/>
        <v>0.6</v>
      </c>
      <c r="R454" s="32">
        <f t="shared" ca="1" si="197"/>
        <v>0.16621379778972492</v>
      </c>
      <c r="S454" s="32">
        <v>4.9584592947106399E-4</v>
      </c>
      <c r="T454" s="32">
        <f t="shared" ca="1" si="185"/>
        <v>9.0594914431649069E-3</v>
      </c>
      <c r="U454" s="32">
        <f t="shared" si="186"/>
        <v>0.14084507042253522</v>
      </c>
      <c r="V454" s="32">
        <f t="shared" ca="1" si="198"/>
        <v>0.6</v>
      </c>
      <c r="W454" s="8">
        <f t="shared" ca="1" si="187"/>
        <v>6132105.1203755317</v>
      </c>
      <c r="X454" s="8">
        <f t="shared" ref="X454:X517" ca="1" si="201">W454+X453</f>
        <v>3430239691.0919175</v>
      </c>
      <c r="Y454" s="22">
        <f t="shared" ca="1" si="188"/>
        <v>0.53439283042729624</v>
      </c>
      <c r="Z454" s="8">
        <f t="shared" ca="1" si="199"/>
        <v>67946185.823736802</v>
      </c>
      <c r="AA454" s="12">
        <f t="shared" ca="1" si="200"/>
        <v>1.1347541797997878</v>
      </c>
      <c r="AB454" s="158">
        <f t="shared" ref="AB454:AB517" si="202">AB453+AB$2</f>
        <v>950000</v>
      </c>
      <c r="AC454" s="160">
        <f t="shared" ref="AC454:AC517" si="203">AC453-AC$2</f>
        <v>1.6500000000000549E-2</v>
      </c>
      <c r="AD454" s="162">
        <f t="shared" ref="AD454:AD517" ca="1" si="204">(K454+K453)/2</f>
        <v>0.86276008599339771</v>
      </c>
      <c r="AE454" s="162">
        <f t="shared" ref="AE454:AE517" ca="1" si="205">IF(Q454&lt;=B$2,K454,AE453)</f>
        <v>0.68049990421146089</v>
      </c>
      <c r="AF454" s="85">
        <v>5.9678622979875248E-4</v>
      </c>
      <c r="AG454" s="85">
        <v>9.4772892025329052E-3</v>
      </c>
      <c r="AH454" s="85">
        <v>6.2261633026241148E-4</v>
      </c>
    </row>
    <row r="455" spans="1:34">
      <c r="A455" s="7">
        <f t="shared" si="189"/>
        <v>44362</v>
      </c>
      <c r="B455" s="8">
        <f t="shared" ca="1" si="190"/>
        <v>492552896.84544981</v>
      </c>
      <c r="C455" s="144">
        <f t="shared" si="181"/>
        <v>0</v>
      </c>
      <c r="D455" s="136"/>
      <c r="E455" s="136"/>
      <c r="F455" s="78">
        <f ca="1">IF(AD454&gt;1,0,IF(AE454&gt;=1,U$2,T$2))</f>
        <v>0.65</v>
      </c>
      <c r="G455" s="29">
        <f t="shared" ca="1" si="182"/>
        <v>9420545.9874335211</v>
      </c>
      <c r="H455" s="8">
        <f t="shared" ca="1" si="191"/>
        <v>66885876.510777995</v>
      </c>
      <c r="I455" s="8">
        <f t="shared" ca="1" si="192"/>
        <v>3497125567.602695</v>
      </c>
      <c r="J455" s="8">
        <f t="shared" ca="1" si="193"/>
        <v>714337.43766432686</v>
      </c>
      <c r="K455" s="12">
        <f t="shared" ca="1" si="194"/>
        <v>1.0441510448339097</v>
      </c>
      <c r="L455" s="48"/>
      <c r="M455" s="38">
        <f ca="1">IF(AND(I$2&gt;0,R448&lt;F448-0.02),0,IF(AND(N455&gt;=L$7,I$2&gt;0),0,IF(OR(AND(N455&gt;=C$1,N455&lt;D$1),N455&gt;=E$1),0,1)))</f>
        <v>0</v>
      </c>
      <c r="N455" s="193">
        <f t="shared" si="195"/>
        <v>44362</v>
      </c>
      <c r="O455" s="11">
        <f t="shared" ca="1" si="183"/>
        <v>0.46628340901369264</v>
      </c>
      <c r="P455" s="11" t="str">
        <f t="shared" si="184"/>
        <v/>
      </c>
      <c r="Q455" s="11">
        <f t="shared" ca="1" si="196"/>
        <v>0.6</v>
      </c>
      <c r="R455" s="32">
        <f t="shared" ca="1" si="197"/>
        <v>0.16315078066565222</v>
      </c>
      <c r="S455" s="32">
        <v>4.9583566463393136E-4</v>
      </c>
      <c r="T455" s="32">
        <f t="shared" ca="1" si="185"/>
        <v>8.9181168681037332E-3</v>
      </c>
      <c r="U455" s="32">
        <f t="shared" si="186"/>
        <v>0.14084507042253522</v>
      </c>
      <c r="V455" s="32">
        <f t="shared" si="198"/>
        <v>0.6</v>
      </c>
      <c r="W455" s="8">
        <f t="shared" ca="1" si="187"/>
        <v>3938491.0391421169</v>
      </c>
      <c r="X455" s="8">
        <f t="shared" ca="1" si="201"/>
        <v>3434178182.1310596</v>
      </c>
      <c r="Y455" s="22">
        <f t="shared" ca="1" si="188"/>
        <v>0.5337165909863073</v>
      </c>
      <c r="Z455" s="8">
        <f t="shared" ca="1" si="199"/>
        <v>66885876.510777995</v>
      </c>
      <c r="AA455" s="12">
        <f t="shared" ca="1" si="200"/>
        <v>1.1347541797997878</v>
      </c>
      <c r="AB455" s="158">
        <f t="shared" si="202"/>
        <v>951000</v>
      </c>
      <c r="AC455" s="160">
        <f t="shared" si="203"/>
        <v>1.647000000000055E-2</v>
      </c>
      <c r="AD455" s="162">
        <f t="shared" ca="1" si="204"/>
        <v>1.0445856563046223</v>
      </c>
      <c r="AE455" s="162">
        <f t="shared" ca="1" si="205"/>
        <v>0.68049990421146089</v>
      </c>
      <c r="AF455" s="85">
        <v>5.9675554955851808E-4</v>
      </c>
      <c r="AG455" s="85">
        <v>9.4730116857359107E-3</v>
      </c>
      <c r="AH455" s="85">
        <v>6.2259017305337752E-4</v>
      </c>
    </row>
    <row r="456" spans="1:34">
      <c r="A456" s="7">
        <f t="shared" si="189"/>
        <v>44363</v>
      </c>
      <c r="B456" s="8">
        <f t="shared" ca="1" si="190"/>
        <v>493255502.05514157</v>
      </c>
      <c r="C456" s="144">
        <f t="shared" si="181"/>
        <v>0</v>
      </c>
      <c r="D456" s="136"/>
      <c r="E456" s="136"/>
      <c r="F456" s="78">
        <f ca="1">IF(AD455&gt;1,S$2,T$2)</f>
        <v>0.22</v>
      </c>
      <c r="G456" s="29">
        <f t="shared" ca="1" si="182"/>
        <v>9568434.1493587829</v>
      </c>
      <c r="H456" s="8">
        <f t="shared" ca="1" si="191"/>
        <v>67935882.460447356</v>
      </c>
      <c r="I456" s="8">
        <f t="shared" ca="1" si="192"/>
        <v>3502114064.5915065</v>
      </c>
      <c r="J456" s="8">
        <f t="shared" ca="1" si="193"/>
        <v>702605.20969175769</v>
      </c>
      <c r="K456" s="12">
        <f t="shared" ca="1" si="194"/>
        <v>1.0428297394595432</v>
      </c>
      <c r="L456" s="48"/>
      <c r="M456" s="38">
        <f ca="1">IF(AND(I$2&gt;0,R449&lt;F449-0.04),0,IF(AND(N456&gt;=L$8,I$2&gt;0),0,IF(OR(AND(N456&gt;=C$1,N456&lt;D$1),N456&gt;=E$1),0,1)))</f>
        <v>0</v>
      </c>
      <c r="N456" s="193">
        <f t="shared" si="195"/>
        <v>44363</v>
      </c>
      <c r="O456" s="11">
        <f t="shared" ca="1" si="183"/>
        <v>0.4669485419455342</v>
      </c>
      <c r="P456" s="11" t="str">
        <f t="shared" si="184"/>
        <v/>
      </c>
      <c r="Q456" s="11">
        <f t="shared" ca="1" si="196"/>
        <v>0.6</v>
      </c>
      <c r="R456" s="32">
        <f t="shared" ca="1" si="197"/>
        <v>0.16523640484817612</v>
      </c>
      <c r="S456" s="32">
        <v>4.9582540134417673E-4</v>
      </c>
      <c r="T456" s="32">
        <f t="shared" ca="1" si="185"/>
        <v>9.0581176613929813E-3</v>
      </c>
      <c r="U456" s="32">
        <f t="shared" si="186"/>
        <v>0.14084507042253522</v>
      </c>
      <c r="V456" s="32">
        <f t="shared" si="198"/>
        <v>0.6</v>
      </c>
      <c r="W456" s="8">
        <f t="shared" ca="1" si="187"/>
        <v>3782960.6231241045</v>
      </c>
      <c r="X456" s="8">
        <f t="shared" ca="1" si="201"/>
        <v>3437961142.7541838</v>
      </c>
      <c r="Y456" s="22">
        <f t="shared" ca="1" si="188"/>
        <v>0.53305145805446585</v>
      </c>
      <c r="Z456" s="8">
        <f t="shared" ca="1" si="199"/>
        <v>67935882.460447356</v>
      </c>
      <c r="AA456" s="12">
        <f t="shared" ca="1" si="200"/>
        <v>1.1347541797997878</v>
      </c>
      <c r="AB456" s="158">
        <f t="shared" si="202"/>
        <v>952000</v>
      </c>
      <c r="AC456" s="160">
        <f t="shared" si="203"/>
        <v>1.6440000000000551E-2</v>
      </c>
      <c r="AD456" s="162">
        <f t="shared" ca="1" si="204"/>
        <v>1.0434903921467265</v>
      </c>
      <c r="AE456" s="162">
        <f t="shared" ca="1" si="205"/>
        <v>0.68049990421146089</v>
      </c>
      <c r="AF456" s="85">
        <v>5.9672487733237025E-4</v>
      </c>
      <c r="AG456" s="85">
        <v>9.4687449349277093E-3</v>
      </c>
      <c r="AH456" s="85">
        <v>6.2256402157230182E-4</v>
      </c>
    </row>
    <row r="457" spans="1:34">
      <c r="A457" s="7">
        <f t="shared" si="189"/>
        <v>44364</v>
      </c>
      <c r="B457" s="8">
        <f t="shared" ca="1" si="190"/>
        <v>493968234.03307098</v>
      </c>
      <c r="C457" s="144">
        <f t="shared" si="181"/>
        <v>0</v>
      </c>
      <c r="D457" s="136"/>
      <c r="E457" s="136"/>
      <c r="F457" s="78">
        <f ca="1">IF(AD456&gt;1,0,IF(AE456&gt;=1,U$2,T$2))</f>
        <v>0</v>
      </c>
      <c r="G457" s="29">
        <f t="shared" ca="1" si="182"/>
        <v>9748354.7719185911</v>
      </c>
      <c r="H457" s="8">
        <f t="shared" ca="1" si="191"/>
        <v>69213318.880622</v>
      </c>
      <c r="I457" s="8">
        <f t="shared" ca="1" si="192"/>
        <v>3507174461.6348052</v>
      </c>
      <c r="J457" s="8">
        <f t="shared" ca="1" si="193"/>
        <v>712731.97792940121</v>
      </c>
      <c r="K457" s="12">
        <f t="shared" ca="1" si="194"/>
        <v>1.0415301351119695</v>
      </c>
      <c r="L457" s="48"/>
      <c r="M457" s="38">
        <f ca="1">IF(AND(I$2&gt;0,R450&lt;F450-0.06),0,IF(AND(N457&gt;=L$9,I$2&gt;0),0,IF(OR(AND(N457&gt;=C$1,N457&lt;D$1),N457&gt;=E$1),0,1)))</f>
        <v>0</v>
      </c>
      <c r="N457" s="200">
        <f t="shared" si="195"/>
        <v>44364</v>
      </c>
      <c r="O457" s="11">
        <f t="shared" ca="1" si="183"/>
        <v>0.46762326155130735</v>
      </c>
      <c r="P457" s="11" t="str">
        <f t="shared" si="184"/>
        <v/>
      </c>
      <c r="Q457" s="11">
        <f t="shared" ca="1" si="196"/>
        <v>0.6</v>
      </c>
      <c r="R457" s="32">
        <f t="shared" ca="1" si="197"/>
        <v>0.16785991795088087</v>
      </c>
      <c r="S457" s="32">
        <v>4.9581513960146497E-4</v>
      </c>
      <c r="T457" s="32">
        <f t="shared" ca="1" si="185"/>
        <v>9.228442517416266E-3</v>
      </c>
      <c r="U457" s="32">
        <f t="shared" si="186"/>
        <v>0.14084507042253522</v>
      </c>
      <c r="V457" s="32">
        <f t="shared" si="198"/>
        <v>0.6</v>
      </c>
      <c r="W457" s="8">
        <f t="shared" ca="1" si="187"/>
        <v>5576245.5747585855</v>
      </c>
      <c r="X457" s="8">
        <f t="shared" ca="1" si="201"/>
        <v>3443537388.3289423</v>
      </c>
      <c r="Y457" s="22">
        <f t="shared" ca="1" si="188"/>
        <v>0.5323767384486926</v>
      </c>
      <c r="Z457" s="8">
        <f t="shared" ca="1" si="199"/>
        <v>69213318.880622</v>
      </c>
      <c r="AA457" s="12">
        <f t="shared" ca="1" si="200"/>
        <v>1.1347541797997878</v>
      </c>
      <c r="AB457" s="158">
        <f t="shared" si="202"/>
        <v>953000</v>
      </c>
      <c r="AC457" s="160">
        <f t="shared" si="203"/>
        <v>1.6410000000000553E-2</v>
      </c>
      <c r="AD457" s="162">
        <f t="shared" ca="1" si="204"/>
        <v>1.0421799372857563</v>
      </c>
      <c r="AE457" s="162">
        <f t="shared" ca="1" si="205"/>
        <v>0.68049990421146089</v>
      </c>
      <c r="AF457" s="85">
        <v>5.9669421311706256E-4</v>
      </c>
      <c r="AG457" s="85">
        <v>9.4644889083457927E-3</v>
      </c>
      <c r="AH457" s="85">
        <v>6.2253787581724278E-4</v>
      </c>
    </row>
    <row r="458" spans="1:34">
      <c r="A458" s="7">
        <f t="shared" si="189"/>
        <v>44365</v>
      </c>
      <c r="B458" s="8">
        <f t="shared" ca="1" si="190"/>
        <v>494693462.98040783</v>
      </c>
      <c r="C458" s="144">
        <f t="shared" si="181"/>
        <v>0</v>
      </c>
      <c r="D458" s="136"/>
      <c r="E458" s="136"/>
      <c r="F458" s="78">
        <f ca="1">IF(AD457&gt;1,S$2,T$2)</f>
        <v>0.22</v>
      </c>
      <c r="G458" s="29">
        <f t="shared" ca="1" si="182"/>
        <v>9688197.0185852107</v>
      </c>
      <c r="H458" s="8">
        <f t="shared" ca="1" si="191"/>
        <v>68786198.831954986</v>
      </c>
      <c r="I458" s="8">
        <f t="shared" ca="1" si="192"/>
        <v>3512323587.1608968</v>
      </c>
      <c r="J458" s="8">
        <f t="shared" ca="1" si="193"/>
        <v>725228.94733684172</v>
      </c>
      <c r="K458" s="12">
        <f t="shared" ca="1" si="194"/>
        <v>1.0402117993461719</v>
      </c>
      <c r="L458" s="48"/>
      <c r="M458" s="39">
        <f ca="1">IF(AND(I$2&gt;0,R451&lt;F451-0.1),0,IF(AND(N458&gt;=L$10,I$2&gt;0),0,IF(OR(AND(N458&gt;=C$1,N458&lt;D$1),N458&gt;=E$1),0,1)))</f>
        <v>0</v>
      </c>
      <c r="N458" s="200">
        <f t="shared" si="195"/>
        <v>44365</v>
      </c>
      <c r="O458" s="11">
        <f t="shared" ca="1" si="183"/>
        <v>0.46830981162145291</v>
      </c>
      <c r="P458" s="11" t="str">
        <f t="shared" si="184"/>
        <v/>
      </c>
      <c r="Q458" s="11">
        <f t="shared" ca="1" si="196"/>
        <v>0.6</v>
      </c>
      <c r="R458" s="32">
        <f t="shared" ca="1" si="197"/>
        <v>0.16634451484741208</v>
      </c>
      <c r="S458" s="32">
        <v>4.9580487940546097E-4</v>
      </c>
      <c r="T458" s="32">
        <f t="shared" ca="1" si="185"/>
        <v>9.1714931775939978E-3</v>
      </c>
      <c r="U458" s="32">
        <f t="shared" si="186"/>
        <v>0.14084507042253522</v>
      </c>
      <c r="V458" s="32">
        <f t="shared" si="198"/>
        <v>0.6</v>
      </c>
      <c r="W458" s="8">
        <f t="shared" ca="1" si="187"/>
        <v>5483416.3905425761</v>
      </c>
      <c r="X458" s="8">
        <f t="shared" ca="1" si="201"/>
        <v>3449020804.7194848</v>
      </c>
      <c r="Y458" s="22">
        <f t="shared" ca="1" si="188"/>
        <v>0.53169018837854709</v>
      </c>
      <c r="Z458" s="8">
        <f t="shared" ca="1" si="199"/>
        <v>68786198.831954986</v>
      </c>
      <c r="AA458" s="12">
        <f t="shared" ca="1" si="200"/>
        <v>1.1347541797997878</v>
      </c>
      <c r="AB458" s="158">
        <f t="shared" si="202"/>
        <v>954000</v>
      </c>
      <c r="AC458" s="160">
        <f t="shared" si="203"/>
        <v>1.6380000000000554E-2</v>
      </c>
      <c r="AD458" s="162">
        <f t="shared" ca="1" si="204"/>
        <v>1.0408709672290706</v>
      </c>
      <c r="AE458" s="162">
        <f t="shared" ca="1" si="205"/>
        <v>0.68049990421146089</v>
      </c>
      <c r="AF458" s="85">
        <v>5.9666355690934892E-4</v>
      </c>
      <c r="AG458" s="85">
        <v>9.4602435644539351E-3</v>
      </c>
      <c r="AH458" s="85">
        <v>6.2251173578625957E-4</v>
      </c>
    </row>
    <row r="459" spans="1:34">
      <c r="A459" s="7">
        <f t="shared" si="189"/>
        <v>44366</v>
      </c>
      <c r="B459" s="8">
        <f t="shared" ca="1" si="190"/>
        <v>495413304.18420231</v>
      </c>
      <c r="C459" s="144">
        <f t="shared" si="181"/>
        <v>0</v>
      </c>
      <c r="D459" s="136"/>
      <c r="E459" s="136"/>
      <c r="F459" s="78">
        <f ca="1">IF(AD458&gt;1,0,IF(AE458&gt;=1,U$2,T$2))</f>
        <v>0</v>
      </c>
      <c r="G459" s="29">
        <f t="shared" ca="1" si="182"/>
        <v>9635726.0546976384</v>
      </c>
      <c r="H459" s="8">
        <f t="shared" ca="1" si="191"/>
        <v>68413654.988353223</v>
      </c>
      <c r="I459" s="8">
        <f t="shared" ca="1" si="192"/>
        <v>3517434459.7078376</v>
      </c>
      <c r="J459" s="8">
        <f t="shared" ca="1" si="193"/>
        <v>719841.20379448135</v>
      </c>
      <c r="K459" s="12">
        <f t="shared" ca="1" si="194"/>
        <v>1.0388703480162578</v>
      </c>
      <c r="L459" s="48"/>
      <c r="M459" s="47">
        <f ca="1">IF(AND(I$2&gt;0,R452&lt;F452-0.12),0,IF(AND(N459&gt;=L$4,I$2&gt;0),0,IF(OR(AND(N459&gt;=C$1,N459&lt;D$1),N459&gt;=E$1),0,1)))</f>
        <v>0</v>
      </c>
      <c r="N459" s="200">
        <f t="shared" si="195"/>
        <v>44366</v>
      </c>
      <c r="O459" s="11">
        <f t="shared" ca="1" si="183"/>
        <v>0.46899126129437835</v>
      </c>
      <c r="P459" s="11" t="str">
        <f t="shared" si="184"/>
        <v/>
      </c>
      <c r="Q459" s="11">
        <f t="shared" ca="1" si="196"/>
        <v>0.6</v>
      </c>
      <c r="R459" s="32">
        <f t="shared" ca="1" si="197"/>
        <v>0.16496766596263007</v>
      </c>
      <c r="S459" s="32">
        <v>4.9579462075582969E-4</v>
      </c>
      <c r="T459" s="32">
        <f t="shared" ca="1" si="185"/>
        <v>9.1218206651137636E-3</v>
      </c>
      <c r="U459" s="32">
        <f t="shared" si="186"/>
        <v>0.14084507042253522</v>
      </c>
      <c r="V459" s="32">
        <f t="shared" si="198"/>
        <v>0.6</v>
      </c>
      <c r="W459" s="8">
        <f t="shared" ca="1" si="187"/>
        <v>5390057.3609303227</v>
      </c>
      <c r="X459" s="8">
        <f t="shared" ca="1" si="201"/>
        <v>3454410862.0804152</v>
      </c>
      <c r="Y459" s="22">
        <f t="shared" ca="1" si="188"/>
        <v>0.53100873870562171</v>
      </c>
      <c r="Z459" s="8">
        <f t="shared" ca="1" si="199"/>
        <v>68413654.988353223</v>
      </c>
      <c r="AA459" s="12">
        <f t="shared" ca="1" si="200"/>
        <v>1.1347541797997878</v>
      </c>
      <c r="AB459" s="158">
        <f t="shared" si="202"/>
        <v>955000</v>
      </c>
      <c r="AC459" s="160">
        <f t="shared" si="203"/>
        <v>1.6350000000000555E-2</v>
      </c>
      <c r="AD459" s="162">
        <f t="shared" ca="1" si="204"/>
        <v>1.0395410736812147</v>
      </c>
      <c r="AE459" s="162">
        <f t="shared" ca="1" si="205"/>
        <v>0.68049990421146089</v>
      </c>
      <c r="AF459" s="85">
        <v>5.9663290870598366E-4</v>
      </c>
      <c r="AG459" s="85">
        <v>9.4560088619405989E-3</v>
      </c>
      <c r="AH459" s="85">
        <v>6.2248560147741213E-4</v>
      </c>
    </row>
    <row r="460" spans="1:34">
      <c r="A460" s="7">
        <f t="shared" si="189"/>
        <v>44367</v>
      </c>
      <c r="B460" s="8">
        <f t="shared" ca="1" si="190"/>
        <v>496128323.47561896</v>
      </c>
      <c r="C460" s="144">
        <f t="shared" si="181"/>
        <v>0</v>
      </c>
      <c r="D460" s="136"/>
      <c r="E460" s="136"/>
      <c r="F460" s="78">
        <f ca="1">IF(AD459&gt;1,0,IF(AE459&gt;=1,U$2,T$2))</f>
        <v>0</v>
      </c>
      <c r="G460" s="29">
        <f t="shared" ca="1" si="182"/>
        <v>9591582.3375325482</v>
      </c>
      <c r="H460" s="8">
        <f t="shared" ca="1" si="191"/>
        <v>68100234.596481085</v>
      </c>
      <c r="I460" s="8">
        <f t="shared" ca="1" si="192"/>
        <v>3522511096.6768956</v>
      </c>
      <c r="J460" s="8">
        <f t="shared" ca="1" si="193"/>
        <v>715019.29141664703</v>
      </c>
      <c r="K460" s="12">
        <f t="shared" ca="1" si="194"/>
        <v>1.0375388623609996</v>
      </c>
      <c r="L460" s="48"/>
      <c r="M460" s="46">
        <f ca="1">IF(AND(I$2&gt;0,R453&lt;F453-0.12),0,IF(AND(N460&gt;=L$5,I$2&gt;0),0,IF(OR(AND(N460&gt;=C$1,N460&lt;D$1),N460&gt;=E$1),0,1)))</f>
        <v>0</v>
      </c>
      <c r="N460" s="200">
        <f t="shared" si="195"/>
        <v>44367</v>
      </c>
      <c r="O460" s="11">
        <f t="shared" ca="1" si="183"/>
        <v>0.4696681462235861</v>
      </c>
      <c r="P460" s="11" t="str">
        <f t="shared" si="184"/>
        <v/>
      </c>
      <c r="Q460" s="11">
        <f t="shared" ca="1" si="196"/>
        <v>0.6</v>
      </c>
      <c r="R460" s="32">
        <f t="shared" ca="1" si="197"/>
        <v>0.16373914618047752</v>
      </c>
      <c r="S460" s="32">
        <v>4.9578436365223645E-4</v>
      </c>
      <c r="T460" s="32">
        <f t="shared" ca="1" si="185"/>
        <v>9.0800312795308105E-3</v>
      </c>
      <c r="U460" s="32">
        <f t="shared" si="186"/>
        <v>0.14084507042253522</v>
      </c>
      <c r="V460" s="32">
        <f t="shared" si="198"/>
        <v>0.6</v>
      </c>
      <c r="W460" s="8">
        <f t="shared" ca="1" si="187"/>
        <v>5299896.1685031941</v>
      </c>
      <c r="X460" s="8">
        <f t="shared" ca="1" si="201"/>
        <v>3459710758.2489185</v>
      </c>
      <c r="Y460" s="22">
        <f t="shared" ca="1" si="188"/>
        <v>0.5303318537764139</v>
      </c>
      <c r="Z460" s="8">
        <f t="shared" ca="1" si="199"/>
        <v>68100234.596481085</v>
      </c>
      <c r="AA460" s="12">
        <f t="shared" ca="1" si="200"/>
        <v>1.1347541797997878</v>
      </c>
      <c r="AB460" s="158">
        <f t="shared" si="202"/>
        <v>956000</v>
      </c>
      <c r="AC460" s="160">
        <f t="shared" si="203"/>
        <v>1.6320000000000556E-2</v>
      </c>
      <c r="AD460" s="162">
        <f t="shared" ca="1" si="204"/>
        <v>1.0382046051886287</v>
      </c>
      <c r="AE460" s="162">
        <f t="shared" ca="1" si="205"/>
        <v>0.68049990421146089</v>
      </c>
      <c r="AF460" s="85">
        <v>5.9660226850372219E-4</v>
      </c>
      <c r="AG460" s="85">
        <v>9.4517847597173736E-3</v>
      </c>
      <c r="AH460" s="85">
        <v>6.2245947288876158E-4</v>
      </c>
    </row>
    <row r="461" spans="1:34">
      <c r="A461" s="7">
        <f t="shared" si="189"/>
        <v>44368</v>
      </c>
      <c r="B461" s="8">
        <f t="shared" ca="1" si="190"/>
        <v>496839154.86324221</v>
      </c>
      <c r="C461" s="144">
        <f t="shared" si="181"/>
        <v>0</v>
      </c>
      <c r="D461" s="136"/>
      <c r="E461" s="136"/>
      <c r="F461" s="78">
        <f ca="1">IF(AD460&gt;1,S$2,T$2)</f>
        <v>0.22</v>
      </c>
      <c r="G461" s="29">
        <f t="shared" ca="1" si="182"/>
        <v>9555949.4760708325</v>
      </c>
      <c r="H461" s="8">
        <f t="shared" ca="1" si="191"/>
        <v>67847241.280102909</v>
      </c>
      <c r="I461" s="8">
        <f t="shared" ca="1" si="192"/>
        <v>3527557999.5290208</v>
      </c>
      <c r="J461" s="8">
        <f t="shared" ca="1" si="193"/>
        <v>710831.38762324129</v>
      </c>
      <c r="K461" s="12">
        <f t="shared" ca="1" si="194"/>
        <v>1.0362162957661232</v>
      </c>
      <c r="L461" s="48"/>
      <c r="M461" s="38">
        <f ca="1">IF(AND(I$2&gt;0,R454&lt;F454),0,IF(AND(N461&gt;=L$6,I$2&gt;0),0,IF(OR(AND(N461&gt;=C$1,N461&lt;D$1),N461&gt;=E$1),0,1)))</f>
        <v>0</v>
      </c>
      <c r="N461" s="200">
        <f t="shared" si="195"/>
        <v>44368</v>
      </c>
      <c r="O461" s="11">
        <f t="shared" ca="1" si="183"/>
        <v>0.47034106660386943</v>
      </c>
      <c r="P461" s="11" t="str">
        <f t="shared" si="184"/>
        <v/>
      </c>
      <c r="Q461" s="11">
        <f t="shared" ca="1" si="196"/>
        <v>0.6</v>
      </c>
      <c r="R461" s="32">
        <f t="shared" ca="1" si="197"/>
        <v>0.16266083277450283</v>
      </c>
      <c r="S461" s="32">
        <v>4.9577410809434634E-4</v>
      </c>
      <c r="T461" s="32">
        <f t="shared" ca="1" si="185"/>
        <v>9.046298837347054E-3</v>
      </c>
      <c r="U461" s="32">
        <f t="shared" si="186"/>
        <v>0.14084507042253522</v>
      </c>
      <c r="V461" s="32">
        <f t="shared" si="198"/>
        <v>0.6</v>
      </c>
      <c r="W461" s="8">
        <f t="shared" ca="1" si="187"/>
        <v>5214502.2426477391</v>
      </c>
      <c r="X461" s="8">
        <f t="shared" ca="1" si="201"/>
        <v>3464925260.4915662</v>
      </c>
      <c r="Y461" s="22">
        <f t="shared" ca="1" si="188"/>
        <v>0.52965893339613057</v>
      </c>
      <c r="Z461" s="8">
        <f t="shared" ca="1" si="199"/>
        <v>67847241.280102909</v>
      </c>
      <c r="AA461" s="12">
        <f t="shared" ca="1" si="200"/>
        <v>1.1347541797997878</v>
      </c>
      <c r="AB461" s="158">
        <f t="shared" si="202"/>
        <v>957000</v>
      </c>
      <c r="AC461" s="160">
        <f t="shared" si="203"/>
        <v>1.6290000000000558E-2</v>
      </c>
      <c r="AD461" s="162">
        <f t="shared" ca="1" si="204"/>
        <v>1.0368775790635614</v>
      </c>
      <c r="AE461" s="162">
        <f t="shared" ca="1" si="205"/>
        <v>0.68049990421146089</v>
      </c>
      <c r="AF461" s="85">
        <v>5.9657163629932015E-4</v>
      </c>
      <c r="AG461" s="85">
        <v>9.4475712169174164E-3</v>
      </c>
      <c r="AH461" s="85">
        <v>6.224333500183699E-4</v>
      </c>
    </row>
    <row r="462" spans="1:34">
      <c r="A462" s="7">
        <f t="shared" si="189"/>
        <v>44369</v>
      </c>
      <c r="B462" s="8">
        <f t="shared" ca="1" si="190"/>
        <v>497546442.76100093</v>
      </c>
      <c r="C462" s="144">
        <f t="shared" si="181"/>
        <v>0</v>
      </c>
      <c r="D462" s="136"/>
      <c r="E462" s="136"/>
      <c r="F462" s="78">
        <f ca="1">IF(AD461&gt;1,0,IF(AE461&gt;=1,U$2,T$2))</f>
        <v>0</v>
      </c>
      <c r="G462" s="29">
        <f t="shared" ca="1" si="182"/>
        <v>9528800.4382453822</v>
      </c>
      <c r="H462" s="8">
        <f t="shared" ca="1" si="191"/>
        <v>67654483.11154221</v>
      </c>
      <c r="I462" s="8">
        <f t="shared" ca="1" si="192"/>
        <v>3532579743.6031079</v>
      </c>
      <c r="J462" s="8">
        <f t="shared" ca="1" si="193"/>
        <v>707287.89775873884</v>
      </c>
      <c r="K462" s="12">
        <f t="shared" ca="1" si="194"/>
        <v>1.0349014755100185</v>
      </c>
      <c r="L462" s="48"/>
      <c r="M462" s="38">
        <f ca="1">IF(AND(I$2&gt;0,R455&lt;F455-0.02),0,IF(AND(N462&gt;=L$7,I$2&gt;0),0,IF(OR(AND(N462&gt;=C$1,N462&lt;D$1),N462&gt;=E$1),0,1)))</f>
        <v>0</v>
      </c>
      <c r="N462" s="200">
        <f t="shared" si="195"/>
        <v>44369</v>
      </c>
      <c r="O462" s="11">
        <f t="shared" ca="1" si="183"/>
        <v>0.47101063248041442</v>
      </c>
      <c r="P462" s="11" t="str">
        <f t="shared" si="184"/>
        <v/>
      </c>
      <c r="Q462" s="11">
        <f t="shared" ca="1" si="196"/>
        <v>0.6</v>
      </c>
      <c r="R462" s="32">
        <f t="shared" ca="1" si="197"/>
        <v>0.16173099699986979</v>
      </c>
      <c r="S462" s="32">
        <v>4.9576385408182477E-4</v>
      </c>
      <c r="T462" s="32">
        <f t="shared" ca="1" si="185"/>
        <v>9.0205977482056277E-3</v>
      </c>
      <c r="U462" s="32">
        <f t="shared" si="186"/>
        <v>0.14084507042253522</v>
      </c>
      <c r="V462" s="32">
        <f t="shared" si="198"/>
        <v>0.6</v>
      </c>
      <c r="W462" s="8">
        <f t="shared" ca="1" si="187"/>
        <v>5118782.5708659496</v>
      </c>
      <c r="X462" s="8">
        <f t="shared" ca="1" si="201"/>
        <v>3470044043.0624323</v>
      </c>
      <c r="Y462" s="22">
        <f t="shared" ca="1" si="188"/>
        <v>0.52898936751958558</v>
      </c>
      <c r="Z462" s="8">
        <f t="shared" ca="1" si="199"/>
        <v>67654483.11154221</v>
      </c>
      <c r="AA462" s="12">
        <f t="shared" ca="1" si="200"/>
        <v>1.1347541797997878</v>
      </c>
      <c r="AB462" s="158">
        <f t="shared" si="202"/>
        <v>958000</v>
      </c>
      <c r="AC462" s="160">
        <f t="shared" si="203"/>
        <v>1.6260000000000559E-2</v>
      </c>
      <c r="AD462" s="162">
        <f t="shared" ca="1" si="204"/>
        <v>1.0355588856380709</v>
      </c>
      <c r="AE462" s="162">
        <f t="shared" ca="1" si="205"/>
        <v>0.68049990421146089</v>
      </c>
      <c r="AF462" s="85">
        <v>5.9654101208953447E-4</v>
      </c>
      <c r="AG462" s="85">
        <v>9.4433681928939063E-3</v>
      </c>
      <c r="AH462" s="85">
        <v>6.2240723286429952E-4</v>
      </c>
    </row>
    <row r="463" spans="1:34">
      <c r="A463" s="7">
        <f t="shared" si="189"/>
        <v>44370</v>
      </c>
      <c r="B463" s="8">
        <f t="shared" ca="1" si="190"/>
        <v>498250826.30624241</v>
      </c>
      <c r="C463" s="144">
        <f t="shared" si="181"/>
        <v>0</v>
      </c>
      <c r="D463" s="136"/>
      <c r="E463" s="136"/>
      <c r="F463" s="78">
        <f ca="1">IF(AD462&gt;1,S$2,T$2)</f>
        <v>0.22</v>
      </c>
      <c r="G463" s="29">
        <f t="shared" ca="1" si="182"/>
        <v>9512228.6918155979</v>
      </c>
      <c r="H463" s="8">
        <f t="shared" ca="1" si="191"/>
        <v>67536823.711890742</v>
      </c>
      <c r="I463" s="8">
        <f t="shared" ca="1" si="192"/>
        <v>3537580866.7743225</v>
      </c>
      <c r="J463" s="8">
        <f t="shared" ca="1" si="193"/>
        <v>704383.54524147557</v>
      </c>
      <c r="K463" s="12">
        <f t="shared" ca="1" si="194"/>
        <v>1.0335932096243767</v>
      </c>
      <c r="L463" s="48"/>
      <c r="M463" s="38">
        <f ca="1">IF(AND(I$2&gt;0,R456&lt;F456-0.04),0,IF(AND(N463&gt;=L$8,I$2&gt;0),0,IF(OR(AND(N463&gt;=C$1,N463&lt;D$1),N463&gt;=E$1),0,1)))</f>
        <v>0</v>
      </c>
      <c r="N463" s="200">
        <f t="shared" si="195"/>
        <v>44370</v>
      </c>
      <c r="O463" s="11">
        <f t="shared" ca="1" si="183"/>
        <v>0.47167744890324298</v>
      </c>
      <c r="P463" s="11" t="str">
        <f t="shared" si="184"/>
        <v/>
      </c>
      <c r="Q463" s="11">
        <f t="shared" ca="1" si="196"/>
        <v>0.6</v>
      </c>
      <c r="R463" s="32">
        <f t="shared" ca="1" si="197"/>
        <v>0.16098380778745827</v>
      </c>
      <c r="S463" s="32">
        <v>4.9575360161433727E-4</v>
      </c>
      <c r="T463" s="32">
        <f t="shared" ca="1" si="185"/>
        <v>9.004909828252099E-3</v>
      </c>
      <c r="U463" s="32">
        <f t="shared" si="186"/>
        <v>0.14084507042253522</v>
      </c>
      <c r="V463" s="32">
        <f t="shared" si="198"/>
        <v>0.6</v>
      </c>
      <c r="W463" s="8">
        <f t="shared" ca="1" si="187"/>
        <v>5011308.1192290317</v>
      </c>
      <c r="X463" s="8">
        <f t="shared" ca="1" si="201"/>
        <v>3475055351.1816611</v>
      </c>
      <c r="Y463" s="22">
        <f t="shared" ca="1" si="188"/>
        <v>0.52832255109675708</v>
      </c>
      <c r="Z463" s="8">
        <f t="shared" ca="1" si="199"/>
        <v>67536823.711890742</v>
      </c>
      <c r="AA463" s="12">
        <f t="shared" ca="1" si="200"/>
        <v>1.1347541797997878</v>
      </c>
      <c r="AB463" s="158">
        <f t="shared" si="202"/>
        <v>959000</v>
      </c>
      <c r="AC463" s="160">
        <f t="shared" si="203"/>
        <v>1.623000000000056E-2</v>
      </c>
      <c r="AD463" s="162">
        <f t="shared" ca="1" si="204"/>
        <v>1.0342473425671976</v>
      </c>
      <c r="AE463" s="162">
        <f t="shared" ca="1" si="205"/>
        <v>0.68049990421146089</v>
      </c>
      <c r="AF463" s="85">
        <v>5.9651039587112296E-4</v>
      </c>
      <c r="AG463" s="85">
        <v>9.4391756472185229E-3</v>
      </c>
      <c r="AH463" s="85">
        <v>6.2238112142461437E-4</v>
      </c>
    </row>
    <row r="464" spans="1:34">
      <c r="A464" s="7">
        <f t="shared" si="189"/>
        <v>44371</v>
      </c>
      <c r="B464" s="8">
        <f t="shared" ca="1" si="190"/>
        <v>498953095.94797486</v>
      </c>
      <c r="C464" s="144">
        <f t="shared" si="181"/>
        <v>0</v>
      </c>
      <c r="D464" s="136"/>
      <c r="E464" s="136"/>
      <c r="F464" s="78">
        <f ca="1">IF(AD463&gt;1,0,IF(AE463&gt;=1,U$2,T$2))</f>
        <v>0</v>
      </c>
      <c r="G464" s="29">
        <f t="shared" ca="1" si="182"/>
        <v>9508680.2885862458</v>
      </c>
      <c r="H464" s="8">
        <f t="shared" ca="1" si="191"/>
        <v>67511630.04896234</v>
      </c>
      <c r="I464" s="8">
        <f t="shared" ca="1" si="192"/>
        <v>3542566981.2306232</v>
      </c>
      <c r="J464" s="8">
        <f t="shared" ca="1" si="193"/>
        <v>702269.64173248364</v>
      </c>
      <c r="K464" s="12">
        <f t="shared" ca="1" si="194"/>
        <v>1.0322903159009482</v>
      </c>
      <c r="L464" s="48"/>
      <c r="M464" s="38">
        <f ca="1">IF(AND(I$2&gt;0,R457&lt;F457-0.06),0,IF(AND(N464&gt;=L$9,I$2&gt;0),0,IF(OR(AND(N464&gt;=C$1,N464&lt;D$1),N464&gt;=E$1),0,1)))</f>
        <v>0</v>
      </c>
      <c r="N464" s="200">
        <f t="shared" si="195"/>
        <v>44371</v>
      </c>
      <c r="O464" s="11">
        <f t="shared" ca="1" si="183"/>
        <v>0.47234226416408309</v>
      </c>
      <c r="P464" s="11" t="str">
        <f t="shared" si="184"/>
        <v/>
      </c>
      <c r="Q464" s="11">
        <f t="shared" ca="1" si="196"/>
        <v>0.6</v>
      </c>
      <c r="R464" s="32">
        <f t="shared" ca="1" si="197"/>
        <v>0.16045897986989846</v>
      </c>
      <c r="S464" s="32">
        <v>4.9574335069154935E-4</v>
      </c>
      <c r="T464" s="32">
        <f t="shared" ca="1" si="185"/>
        <v>9.0015506731949795E-3</v>
      </c>
      <c r="U464" s="32">
        <f t="shared" si="186"/>
        <v>0.14084507042253522</v>
      </c>
      <c r="V464" s="32">
        <f t="shared" si="198"/>
        <v>0.6</v>
      </c>
      <c r="W464" s="8">
        <f t="shared" ca="1" si="187"/>
        <v>5061813.1432734923</v>
      </c>
      <c r="X464" s="8">
        <f t="shared" ca="1" si="201"/>
        <v>3480117164.3249345</v>
      </c>
      <c r="Y464" s="22">
        <f t="shared" ca="1" si="188"/>
        <v>0.52765773583591691</v>
      </c>
      <c r="Z464" s="8">
        <f t="shared" ca="1" si="199"/>
        <v>67511630.04896234</v>
      </c>
      <c r="AA464" s="12">
        <f t="shared" ca="1" si="200"/>
        <v>1.1347541797997878</v>
      </c>
      <c r="AB464" s="158">
        <f t="shared" si="202"/>
        <v>960000</v>
      </c>
      <c r="AC464" s="160">
        <f t="shared" si="203"/>
        <v>1.6200000000000561E-2</v>
      </c>
      <c r="AD464" s="162">
        <f t="shared" ca="1" si="204"/>
        <v>1.0329417627626625</v>
      </c>
      <c r="AE464" s="162">
        <f t="shared" ca="1" si="205"/>
        <v>0.68049990421146089</v>
      </c>
      <c r="AF464" s="85">
        <v>5.9647978764084471E-4</v>
      </c>
      <c r="AG464" s="85">
        <v>9.4349935396799232E-3</v>
      </c>
      <c r="AH464" s="85">
        <v>6.2235501569737927E-4</v>
      </c>
    </row>
    <row r="465" spans="1:34">
      <c r="A465" s="7">
        <f t="shared" si="189"/>
        <v>44372</v>
      </c>
      <c r="B465" s="8">
        <f t="shared" ca="1" si="190"/>
        <v>499654218.70361102</v>
      </c>
      <c r="C465" s="144">
        <f t="shared" si="181"/>
        <v>0</v>
      </c>
      <c r="D465" s="136"/>
      <c r="E465" s="136"/>
      <c r="F465" s="78">
        <f ca="1">IF(AD464&gt;1,S$2,T$2)</f>
        <v>0.22</v>
      </c>
      <c r="G465" s="29">
        <f t="shared" ca="1" si="182"/>
        <v>9496871.6155923065</v>
      </c>
      <c r="H465" s="8">
        <f t="shared" ca="1" si="191"/>
        <v>67427788.470705375</v>
      </c>
      <c r="I465" s="8">
        <f t="shared" ca="1" si="192"/>
        <v>3547544952.79564</v>
      </c>
      <c r="J465" s="8">
        <f t="shared" ca="1" si="193"/>
        <v>701122.75563612964</v>
      </c>
      <c r="K465" s="12">
        <f t="shared" ca="1" si="194"/>
        <v>1.0309913322512749</v>
      </c>
      <c r="L465" s="48"/>
      <c r="M465" s="39">
        <f ca="1">IF(AND(I$2&gt;0,R458&lt;F458-0.1),0,IF(AND(N465&gt;=L$10,I$2&gt;0),0,IF(OR(AND(N465&gt;=C$1,N465&lt;D$1),N465&gt;=E$1),0,1)))</f>
        <v>0</v>
      </c>
      <c r="N465" s="200">
        <f t="shared" si="195"/>
        <v>44372</v>
      </c>
      <c r="O465" s="11">
        <f t="shared" ca="1" si="183"/>
        <v>0.47300599370608531</v>
      </c>
      <c r="P465" s="11" t="str">
        <f t="shared" si="184"/>
        <v/>
      </c>
      <c r="Q465" s="11">
        <f t="shared" ca="1" si="196"/>
        <v>0.6</v>
      </c>
      <c r="R465" s="32">
        <f t="shared" ca="1" si="197"/>
        <v>0.15979647661200097</v>
      </c>
      <c r="S465" s="32">
        <v>4.9573310131312655E-4</v>
      </c>
      <c r="T465" s="32">
        <f t="shared" ca="1" si="185"/>
        <v>8.9903717960940505E-3</v>
      </c>
      <c r="U465" s="32">
        <f t="shared" si="186"/>
        <v>0.14084507042253522</v>
      </c>
      <c r="V465" s="32">
        <f t="shared" si="198"/>
        <v>0.6</v>
      </c>
      <c r="W465" s="8">
        <f t="shared" ca="1" si="187"/>
        <v>5120457.2288061492</v>
      </c>
      <c r="X465" s="8">
        <f t="shared" ca="1" si="201"/>
        <v>3485237621.5537405</v>
      </c>
      <c r="Y465" s="22">
        <f t="shared" ca="1" si="188"/>
        <v>0.52699400629391469</v>
      </c>
      <c r="Z465" s="8">
        <f t="shared" ca="1" si="199"/>
        <v>67427788.470705375</v>
      </c>
      <c r="AA465" s="12">
        <f t="shared" ca="1" si="200"/>
        <v>1.1347541797997878</v>
      </c>
      <c r="AB465" s="158">
        <f t="shared" si="202"/>
        <v>961000</v>
      </c>
      <c r="AC465" s="160">
        <f t="shared" si="203"/>
        <v>1.6170000000000562E-2</v>
      </c>
      <c r="AD465" s="162">
        <f t="shared" ca="1" si="204"/>
        <v>1.0316408240761117</v>
      </c>
      <c r="AE465" s="162">
        <f t="shared" ca="1" si="205"/>
        <v>0.68049990421146089</v>
      </c>
      <c r="AF465" s="85">
        <v>5.964491873954597E-4</v>
      </c>
      <c r="AG465" s="85">
        <v>9.4308218302822377E-3</v>
      </c>
      <c r="AH465" s="85">
        <v>6.2232891568065945E-4</v>
      </c>
    </row>
    <row r="466" spans="1:34">
      <c r="A466" s="7">
        <f t="shared" si="189"/>
        <v>44373</v>
      </c>
      <c r="B466" s="8">
        <f t="shared" ca="1" si="190"/>
        <v>500353589.58355236</v>
      </c>
      <c r="C466" s="144">
        <f t="shared" si="181"/>
        <v>0</v>
      </c>
      <c r="D466" s="136"/>
      <c r="E466" s="136"/>
      <c r="F466" s="78">
        <f ca="1">IF(AD465&gt;1,0,IF(AE465&gt;=1,U$2,T$2))</f>
        <v>0</v>
      </c>
      <c r="G466" s="29">
        <f t="shared" ca="1" si="182"/>
        <v>9475051.3365468699</v>
      </c>
      <c r="H466" s="8">
        <f t="shared" ca="1" si="191"/>
        <v>67272864.489482775</v>
      </c>
      <c r="I466" s="8">
        <f t="shared" ca="1" si="192"/>
        <v>3552510486.0432234</v>
      </c>
      <c r="J466" s="8">
        <f t="shared" ca="1" si="193"/>
        <v>699370.87994134496</v>
      </c>
      <c r="K466" s="12">
        <f t="shared" ca="1" si="194"/>
        <v>1.0296944699894541</v>
      </c>
      <c r="L466" s="48"/>
      <c r="M466" s="47">
        <f ca="1">IF(AND(I$2&gt;0,R459&lt;F459-0.12),0,IF(AND(N466&gt;=L$4,I$2&gt;0),0,IF(OR(AND(N466&gt;=C$1,N466&lt;D$1),N466&gt;=E$1),0,1)))</f>
        <v>0</v>
      </c>
      <c r="N466" s="200">
        <f t="shared" si="195"/>
        <v>44373</v>
      </c>
      <c r="O466" s="11">
        <f t="shared" ca="1" si="183"/>
        <v>0.47366806480576312</v>
      </c>
      <c r="P466" s="11" t="str">
        <f t="shared" si="184"/>
        <v/>
      </c>
      <c r="Q466" s="11">
        <f t="shared" ca="1" si="196"/>
        <v>0.6</v>
      </c>
      <c r="R466" s="32">
        <f t="shared" ca="1" si="197"/>
        <v>0.15896811701857777</v>
      </c>
      <c r="S466" s="32">
        <v>4.9572285347873472E-4</v>
      </c>
      <c r="T466" s="32">
        <f t="shared" ca="1" si="185"/>
        <v>8.9697152652643709E-3</v>
      </c>
      <c r="U466" s="32">
        <f t="shared" si="186"/>
        <v>0.14084507042253522</v>
      </c>
      <c r="V466" s="32">
        <f t="shared" si="198"/>
        <v>0.6</v>
      </c>
      <c r="W466" s="8">
        <f t="shared" ca="1" si="187"/>
        <v>3375148.9215408708</v>
      </c>
      <c r="X466" s="8">
        <f t="shared" ca="1" si="201"/>
        <v>3488612770.4752812</v>
      </c>
      <c r="Y466" s="22">
        <f t="shared" ca="1" si="188"/>
        <v>0.52633193519423682</v>
      </c>
      <c r="Z466" s="8">
        <f t="shared" ca="1" si="199"/>
        <v>67272864.489482775</v>
      </c>
      <c r="AA466" s="12">
        <f t="shared" ca="1" si="200"/>
        <v>1.1347541797997878</v>
      </c>
      <c r="AB466" s="158">
        <f t="shared" si="202"/>
        <v>962000</v>
      </c>
      <c r="AC466" s="160">
        <f t="shared" si="203"/>
        <v>1.6140000000000564E-2</v>
      </c>
      <c r="AD466" s="162">
        <f t="shared" ca="1" si="204"/>
        <v>1.0303429011203646</v>
      </c>
      <c r="AE466" s="162">
        <f t="shared" ca="1" si="205"/>
        <v>0.68049990421146089</v>
      </c>
      <c r="AF466" s="85">
        <v>5.9641859513172974E-4</v>
      </c>
      <c r="AG466" s="85">
        <v>9.4266604792435857E-3</v>
      </c>
      <c r="AH466" s="85">
        <v>6.2230282137252157E-4</v>
      </c>
    </row>
    <row r="467" spans="1:34">
      <c r="A467" s="7">
        <f t="shared" si="189"/>
        <v>44374</v>
      </c>
      <c r="B467" s="8">
        <f t="shared" ca="1" si="190"/>
        <v>501050475.86670297</v>
      </c>
      <c r="C467" s="144">
        <f t="shared" si="181"/>
        <v>0</v>
      </c>
      <c r="D467" s="136"/>
      <c r="E467" s="136"/>
      <c r="F467" s="78">
        <f ca="1">IF(AD466&gt;1,0,IF(AE466&gt;=1,U$2,T$2))</f>
        <v>0</v>
      </c>
      <c r="G467" s="29">
        <f t="shared" ca="1" si="182"/>
        <v>9696564.5321565103</v>
      </c>
      <c r="H467" s="8">
        <f t="shared" ca="1" si="191"/>
        <v>68845608.178311214</v>
      </c>
      <c r="I467" s="8">
        <f t="shared" ca="1" si="192"/>
        <v>3557458378.6535926</v>
      </c>
      <c r="J467" s="8">
        <f t="shared" ca="1" si="193"/>
        <v>696886.28315060702</v>
      </c>
      <c r="K467" s="12">
        <f t="shared" ca="1" si="194"/>
        <v>1.0284008481608637</v>
      </c>
      <c r="L467" s="48"/>
      <c r="M467" s="46">
        <f ca="1">IF(AND(I$2&gt;0,R460&lt;F460-0.12),0,IF(AND(N467&gt;=L$5,I$2&gt;0),0,IF(OR(AND(N467&gt;=C$1,N467&lt;D$1),N467&gt;=E$1),0,1)))</f>
        <v>0</v>
      </c>
      <c r="N467" s="200">
        <f t="shared" si="195"/>
        <v>44374</v>
      </c>
      <c r="O467" s="11">
        <f t="shared" ca="1" si="183"/>
        <v>0.47432778382047902</v>
      </c>
      <c r="P467" s="11" t="str">
        <f t="shared" si="184"/>
        <v/>
      </c>
      <c r="Q467" s="11">
        <f t="shared" ca="1" si="196"/>
        <v>0.6</v>
      </c>
      <c r="R467" s="32">
        <f t="shared" ca="1" si="197"/>
        <v>0.16221355619215663</v>
      </c>
      <c r="S467" s="32">
        <v>4.9571260718803969E-4</v>
      </c>
      <c r="T467" s="32">
        <f t="shared" ca="1" si="185"/>
        <v>9.1794144237748281E-3</v>
      </c>
      <c r="U467" s="32">
        <f t="shared" si="186"/>
        <v>0.14084507042253522</v>
      </c>
      <c r="V467" s="32">
        <f t="shared" si="198"/>
        <v>0.6</v>
      </c>
      <c r="W467" s="8">
        <f t="shared" ca="1" si="187"/>
        <v>3336489.3199968566</v>
      </c>
      <c r="X467" s="8">
        <f t="shared" ca="1" si="201"/>
        <v>3491949259.7952781</v>
      </c>
      <c r="Y467" s="22">
        <f t="shared" ca="1" si="188"/>
        <v>0.52567221617952098</v>
      </c>
      <c r="Z467" s="8">
        <f t="shared" ca="1" si="199"/>
        <v>68845608.178311214</v>
      </c>
      <c r="AA467" s="12">
        <f t="shared" ca="1" si="200"/>
        <v>1.1347541797997878</v>
      </c>
      <c r="AB467" s="158">
        <f t="shared" si="202"/>
        <v>963000</v>
      </c>
      <c r="AC467" s="160">
        <f t="shared" si="203"/>
        <v>1.6110000000000565E-2</v>
      </c>
      <c r="AD467" s="162">
        <f t="shared" ca="1" si="204"/>
        <v>1.0290476590751589</v>
      </c>
      <c r="AE467" s="162">
        <f t="shared" ca="1" si="205"/>
        <v>0.68049990421146089</v>
      </c>
      <c r="AF467" s="85">
        <v>5.9638801084641751E-4</v>
      </c>
      <c r="AG467" s="85">
        <v>9.4225094469945862E-3</v>
      </c>
      <c r="AH467" s="85">
        <v>6.2227673277103293E-4</v>
      </c>
    </row>
    <row r="468" spans="1:34">
      <c r="A468" s="7">
        <f t="shared" si="189"/>
        <v>44375</v>
      </c>
      <c r="B468" s="8">
        <f t="shared" ca="1" si="190"/>
        <v>501762758.38021129</v>
      </c>
      <c r="C468" s="144">
        <f t="shared" si="181"/>
        <v>0</v>
      </c>
      <c r="D468" s="136"/>
      <c r="E468" s="136"/>
      <c r="F468" s="78">
        <f ca="1">IF(AD467&gt;1,S$2,T$2)</f>
        <v>0.22</v>
      </c>
      <c r="G468" s="29">
        <f t="shared" ca="1" si="182"/>
        <v>9938918.9724258222</v>
      </c>
      <c r="H468" s="8">
        <f t="shared" ca="1" si="191"/>
        <v>70566324.704223335</v>
      </c>
      <c r="I468" s="8">
        <f t="shared" ca="1" si="192"/>
        <v>3562515584.4995017</v>
      </c>
      <c r="J468" s="8">
        <f t="shared" ca="1" si="193"/>
        <v>712282.5135083074</v>
      </c>
      <c r="K468" s="12">
        <f t="shared" ca="1" si="194"/>
        <v>1.0271118220750131</v>
      </c>
      <c r="L468" s="48"/>
      <c r="M468" s="38">
        <f ca="1">IF(AND(I$2&gt;0,R461&lt;F461),0,IF(AND(N468&gt;=L$6,I$2&gt;0),0,IF(OR(AND(N468&gt;=C$1,N468&lt;D$1),N468&gt;=E$1),0,1)))</f>
        <v>0</v>
      </c>
      <c r="N468" s="200">
        <f t="shared" si="195"/>
        <v>44375</v>
      </c>
      <c r="O468" s="11">
        <f t="shared" ca="1" si="183"/>
        <v>0.47500207793326688</v>
      </c>
      <c r="P468" s="11" t="str">
        <f t="shared" si="184"/>
        <v/>
      </c>
      <c r="Q468" s="11">
        <f t="shared" ca="1" si="196"/>
        <v>0.6</v>
      </c>
      <c r="R468" s="32">
        <f t="shared" ca="1" si="197"/>
        <v>0.16578611729939091</v>
      </c>
      <c r="S468" s="32">
        <v>4.9570236244070743E-4</v>
      </c>
      <c r="T468" s="32">
        <f t="shared" ca="1" si="185"/>
        <v>9.4088432938964454E-3</v>
      </c>
      <c r="U468" s="32">
        <f t="shared" si="186"/>
        <v>0.14084507042253522</v>
      </c>
      <c r="V468" s="32">
        <f t="shared" si="198"/>
        <v>0.6</v>
      </c>
      <c r="W468" s="8">
        <f t="shared" ca="1" si="187"/>
        <v>5071795.8074167203</v>
      </c>
      <c r="X468" s="8">
        <f t="shared" ca="1" si="201"/>
        <v>3497021055.602695</v>
      </c>
      <c r="Y468" s="22">
        <f t="shared" ca="1" si="188"/>
        <v>0.52499792206673312</v>
      </c>
      <c r="Z468" s="8">
        <f t="shared" ca="1" si="199"/>
        <v>70566324.704223335</v>
      </c>
      <c r="AA468" s="12">
        <f t="shared" ca="1" si="200"/>
        <v>1.1347541797997878</v>
      </c>
      <c r="AB468" s="158">
        <f t="shared" si="202"/>
        <v>964000</v>
      </c>
      <c r="AC468" s="160">
        <f t="shared" si="203"/>
        <v>1.6080000000000566E-2</v>
      </c>
      <c r="AD468" s="162">
        <f t="shared" ca="1" si="204"/>
        <v>1.0277563351179384</v>
      </c>
      <c r="AE468" s="162">
        <f t="shared" ca="1" si="205"/>
        <v>0.68049990421146089</v>
      </c>
      <c r="AF468" s="85">
        <v>5.9635743453628743E-4</v>
      </c>
      <c r="AG468" s="85">
        <v>9.4183686941769068E-3</v>
      </c>
      <c r="AH468" s="85">
        <v>6.222506498742618E-4</v>
      </c>
    </row>
    <row r="469" spans="1:34">
      <c r="A469" s="7">
        <f t="shared" si="189"/>
        <v>44376</v>
      </c>
      <c r="B469" s="8">
        <f t="shared" ca="1" si="190"/>
        <v>502491928.46415585</v>
      </c>
      <c r="C469" s="144">
        <f t="shared" si="181"/>
        <v>0</v>
      </c>
      <c r="D469" s="136"/>
      <c r="E469" s="136"/>
      <c r="F469" s="78">
        <f ca="1">IF(AD468&gt;1,0,IF(AE468&gt;=1,U$2,T$2))</f>
        <v>0</v>
      </c>
      <c r="G469" s="29">
        <f t="shared" ca="1" si="182"/>
        <v>9953751.6187060811</v>
      </c>
      <c r="H469" s="8">
        <f t="shared" ca="1" si="191"/>
        <v>70671636.49281317</v>
      </c>
      <c r="I469" s="8">
        <f t="shared" ca="1" si="192"/>
        <v>3567692692.0955081</v>
      </c>
      <c r="J469" s="8">
        <f t="shared" ca="1" si="193"/>
        <v>729170.08394458587</v>
      </c>
      <c r="K469" s="12">
        <f t="shared" ca="1" si="194"/>
        <v>1.0257943176806712</v>
      </c>
      <c r="L469" s="48"/>
      <c r="M469" s="38">
        <f ca="1">IF(AND(I$2&gt;0,R462&lt;F462-0.02),0,IF(AND(N469&gt;=L$7,I$2&gt;0),0,IF(OR(AND(N469&gt;=C$1,N469&lt;D$1),N469&gt;=E$1),0,1)))</f>
        <v>0</v>
      </c>
      <c r="N469" s="200">
        <f t="shared" si="195"/>
        <v>44376</v>
      </c>
      <c r="O469" s="11">
        <f t="shared" ca="1" si="183"/>
        <v>0.47569235894606776</v>
      </c>
      <c r="P469" s="11" t="str">
        <f t="shared" si="184"/>
        <v/>
      </c>
      <c r="Q469" s="11">
        <f t="shared" ca="1" si="196"/>
        <v>0.6</v>
      </c>
      <c r="R469" s="32">
        <f t="shared" ca="1" si="197"/>
        <v>0.16555203469454741</v>
      </c>
      <c r="S469" s="32">
        <v>4.95692119236404E-4</v>
      </c>
      <c r="T469" s="32">
        <f t="shared" ca="1" si="185"/>
        <v>9.4228848657084228E-3</v>
      </c>
      <c r="U469" s="32">
        <f t="shared" si="186"/>
        <v>0.14084507042253522</v>
      </c>
      <c r="V469" s="32">
        <f t="shared" si="198"/>
        <v>0.6</v>
      </c>
      <c r="W469" s="8">
        <f t="shared" ca="1" si="187"/>
        <v>4988496.988811479</v>
      </c>
      <c r="X469" s="8">
        <f t="shared" ca="1" si="201"/>
        <v>3502009552.5915065</v>
      </c>
      <c r="Y469" s="22">
        <f t="shared" ca="1" si="188"/>
        <v>0.52430764105393224</v>
      </c>
      <c r="Z469" s="8">
        <f t="shared" ca="1" si="199"/>
        <v>70671636.49281317</v>
      </c>
      <c r="AA469" s="12">
        <f t="shared" ca="1" si="200"/>
        <v>1.1347541797997878</v>
      </c>
      <c r="AB469" s="158">
        <f t="shared" si="202"/>
        <v>965000</v>
      </c>
      <c r="AC469" s="160">
        <f t="shared" si="203"/>
        <v>1.6050000000000567E-2</v>
      </c>
      <c r="AD469" s="162">
        <f t="shared" ca="1" si="204"/>
        <v>1.0264530698778422</v>
      </c>
      <c r="AE469" s="162">
        <f t="shared" ca="1" si="205"/>
        <v>0.68049990421146089</v>
      </c>
      <c r="AF469" s="85">
        <v>5.963268661981051E-4</v>
      </c>
      <c r="AG469" s="85">
        <v>9.4142381816417989E-3</v>
      </c>
      <c r="AH469" s="85">
        <v>6.2222457268027733E-4</v>
      </c>
    </row>
    <row r="470" spans="1:34">
      <c r="A470" s="7">
        <f t="shared" si="189"/>
        <v>44377</v>
      </c>
      <c r="B470" s="8">
        <f t="shared" ca="1" si="190"/>
        <v>503221250.0248754</v>
      </c>
      <c r="C470" s="144">
        <f t="shared" si="181"/>
        <v>0</v>
      </c>
      <c r="D470" s="136"/>
      <c r="E470" s="136"/>
      <c r="F470" s="78">
        <f ca="1">IF(AD469&gt;1,S$2,T$2)</f>
        <v>0.22</v>
      </c>
      <c r="G470" s="29">
        <f t="shared" ca="1" si="182"/>
        <v>9980467.9697338566</v>
      </c>
      <c r="H470" s="8">
        <f t="shared" ca="1" si="191"/>
        <v>70861322.585110381</v>
      </c>
      <c r="I470" s="8">
        <f t="shared" ca="1" si="192"/>
        <v>3572870875.1766167</v>
      </c>
      <c r="J470" s="8">
        <f t="shared" ca="1" si="193"/>
        <v>729321.56071953441</v>
      </c>
      <c r="K470" s="12">
        <f t="shared" ca="1" si="194"/>
        <v>1.0244455764556648</v>
      </c>
      <c r="L470" s="48"/>
      <c r="M470" s="38">
        <f ca="1">IF(AND(I$2&gt;0,R463&lt;F463-0.04),0,IF(AND(N470&gt;=L$8,I$2&gt;0),0,IF(OR(AND(N470&gt;=C$1,N470&lt;D$1),N470&gt;=E$1),0,1)))</f>
        <v>0</v>
      </c>
      <c r="N470" s="200">
        <f t="shared" si="195"/>
        <v>44377</v>
      </c>
      <c r="O470" s="11">
        <f t="shared" ca="1" si="183"/>
        <v>0.47638278335688222</v>
      </c>
      <c r="P470" s="11" t="str">
        <f t="shared" si="184"/>
        <v/>
      </c>
      <c r="Q470" s="11">
        <f t="shared" ca="1" si="196"/>
        <v>0.6</v>
      </c>
      <c r="R470" s="32">
        <f t="shared" ca="1" si="197"/>
        <v>0.16551459303844931</v>
      </c>
      <c r="S470" s="32">
        <v>4.9568187757479537E-4</v>
      </c>
      <c r="T470" s="32">
        <f t="shared" ca="1" si="185"/>
        <v>9.448176344681385E-3</v>
      </c>
      <c r="U470" s="32">
        <f t="shared" si="186"/>
        <v>0.14084507042253522</v>
      </c>
      <c r="V470" s="32">
        <f t="shared" si="198"/>
        <v>0.6</v>
      </c>
      <c r="W470" s="8">
        <f t="shared" ca="1" si="187"/>
        <v>5060397.0432987483</v>
      </c>
      <c r="X470" s="8">
        <f t="shared" ca="1" si="201"/>
        <v>3507069949.6348052</v>
      </c>
      <c r="Y470" s="22">
        <f t="shared" ca="1" si="188"/>
        <v>0.52361721664311778</v>
      </c>
      <c r="Z470" s="8">
        <f t="shared" ca="1" si="199"/>
        <v>70861322.585110381</v>
      </c>
      <c r="AA470" s="12">
        <f t="shared" ca="1" si="200"/>
        <v>1.1347541797997878</v>
      </c>
      <c r="AB470" s="158">
        <f t="shared" si="202"/>
        <v>966000</v>
      </c>
      <c r="AC470" s="160">
        <f t="shared" si="203"/>
        <v>1.6020000000000569E-2</v>
      </c>
      <c r="AD470" s="162">
        <f t="shared" ca="1" si="204"/>
        <v>1.025119947068168</v>
      </c>
      <c r="AE470" s="162">
        <f t="shared" ca="1" si="205"/>
        <v>0.68049990421146089</v>
      </c>
      <c r="AF470" s="85">
        <v>5.9629630582863787E-4</v>
      </c>
      <c r="AG470" s="85">
        <v>9.4101178704486584E-3</v>
      </c>
      <c r="AH470" s="85">
        <v>6.2219850118714953E-4</v>
      </c>
    </row>
    <row r="471" spans="1:34">
      <c r="A471" s="7">
        <f t="shared" si="189"/>
        <v>44378</v>
      </c>
      <c r="B471" s="8">
        <f t="shared" ca="1" si="190"/>
        <v>503951567.61505765</v>
      </c>
      <c r="C471" s="144">
        <f t="shared" si="181"/>
        <v>0</v>
      </c>
      <c r="D471" s="136"/>
      <c r="E471" s="136"/>
      <c r="F471" s="78">
        <f ca="1">IF(AD470&gt;1,0,IF(AE470&gt;=1,U$2,T$2))</f>
        <v>0</v>
      </c>
      <c r="G471" s="29">
        <f t="shared" ca="1" si="182"/>
        <v>9998053.5819866899</v>
      </c>
      <c r="H471" s="8">
        <f t="shared" ca="1" si="191"/>
        <v>70986180.432105497</v>
      </c>
      <c r="I471" s="8">
        <f t="shared" ca="1" si="192"/>
        <v>3578056130.0669107</v>
      </c>
      <c r="J471" s="8">
        <f t="shared" ca="1" si="193"/>
        <v>730317.5901822357</v>
      </c>
      <c r="K471" s="12">
        <f t="shared" ca="1" si="194"/>
        <v>1.0230965550450404</v>
      </c>
      <c r="L471" s="48"/>
      <c r="M471" s="38">
        <f ca="1">IF(AND(I$2&gt;0,R464&lt;F464-0.06),0,IF(AND(N471&gt;=L$9,I$2&gt;0),0,IF(OR(AND(N471&gt;=C$1,N471&lt;D$1),N471&gt;=E$1),0,1)))</f>
        <v>0</v>
      </c>
      <c r="N471" s="200">
        <f t="shared" si="195"/>
        <v>44378</v>
      </c>
      <c r="O471" s="11">
        <f t="shared" ca="1" si="183"/>
        <v>0.47707415067558812</v>
      </c>
      <c r="P471" s="11" t="str">
        <f t="shared" si="184"/>
        <v/>
      </c>
      <c r="Q471" s="11">
        <f t="shared" ca="1" si="196"/>
        <v>0.6</v>
      </c>
      <c r="R471" s="32">
        <f t="shared" ca="1" si="197"/>
        <v>0.16532458818611465</v>
      </c>
      <c r="S471" s="32">
        <v>4.9567163745554781E-4</v>
      </c>
      <c r="T471" s="32">
        <f t="shared" ca="1" si="185"/>
        <v>9.4648240576140664E-3</v>
      </c>
      <c r="U471" s="32">
        <f t="shared" si="186"/>
        <v>0.14084507042253522</v>
      </c>
      <c r="V471" s="32">
        <f t="shared" si="198"/>
        <v>0.6</v>
      </c>
      <c r="W471" s="8">
        <f t="shared" ca="1" si="187"/>
        <v>5149125.5260915756</v>
      </c>
      <c r="X471" s="8">
        <f t="shared" ca="1" si="201"/>
        <v>3512219075.1608968</v>
      </c>
      <c r="Y471" s="22">
        <f t="shared" ca="1" si="188"/>
        <v>0.52292584932441188</v>
      </c>
      <c r="Z471" s="8">
        <f t="shared" ca="1" si="199"/>
        <v>70986180.432105497</v>
      </c>
      <c r="AA471" s="12">
        <f t="shared" ca="1" si="200"/>
        <v>1.1347541797997878</v>
      </c>
      <c r="AB471" s="158">
        <f t="shared" si="202"/>
        <v>967000</v>
      </c>
      <c r="AC471" s="160">
        <f t="shared" si="203"/>
        <v>1.599000000000057E-2</v>
      </c>
      <c r="AD471" s="162">
        <f t="shared" ca="1" si="204"/>
        <v>1.0237710657503527</v>
      </c>
      <c r="AE471" s="162">
        <f t="shared" ca="1" si="205"/>
        <v>0.68049990421146089</v>
      </c>
      <c r="AF471" s="85">
        <v>5.9626575342465471E-4</v>
      </c>
      <c r="AG471" s="85">
        <v>9.4060077218636063E-3</v>
      </c>
      <c r="AH471" s="85">
        <v>6.221724353929496E-4</v>
      </c>
    </row>
    <row r="472" spans="1:34">
      <c r="A472" s="7">
        <f t="shared" si="189"/>
        <v>44379</v>
      </c>
      <c r="B472" s="8">
        <f t="shared" ca="1" si="190"/>
        <v>504682208.6276924</v>
      </c>
      <c r="C472" s="144">
        <f t="shared" si="181"/>
        <v>0</v>
      </c>
      <c r="D472" s="136"/>
      <c r="E472" s="136"/>
      <c r="F472" s="78">
        <f ca="1">IF(AD471&gt;1,S$2,T$2)</f>
        <v>0.22</v>
      </c>
      <c r="G472" s="29">
        <f t="shared" ca="1" si="182"/>
        <v>10003465.647284584</v>
      </c>
      <c r="H472" s="8">
        <f t="shared" ca="1" si="191"/>
        <v>71024606.095720544</v>
      </c>
      <c r="I472" s="8">
        <f t="shared" ca="1" si="192"/>
        <v>3583243681.2566175</v>
      </c>
      <c r="J472" s="8">
        <f t="shared" ca="1" si="193"/>
        <v>730641.01263473637</v>
      </c>
      <c r="K472" s="12">
        <f t="shared" ca="1" si="194"/>
        <v>1.0217456912851102</v>
      </c>
      <c r="L472" s="48"/>
      <c r="M472" s="39">
        <f ca="1">IF(AND(I$2&gt;0,R465&lt;F465-0.1),0,IF(AND(N472&gt;=L$10,I$2&gt;0),0,IF(OR(AND(N472&gt;=C$1,N472&lt;D$1),N472&gt;=E$1),0,1)))</f>
        <v>0</v>
      </c>
      <c r="N472" s="200">
        <f t="shared" si="195"/>
        <v>44379</v>
      </c>
      <c r="O472" s="11">
        <f t="shared" ca="1" si="183"/>
        <v>0.47776582416754898</v>
      </c>
      <c r="P472" s="11" t="str">
        <f t="shared" si="184"/>
        <v/>
      </c>
      <c r="Q472" s="11">
        <f t="shared" ca="1" si="196"/>
        <v>0.6</v>
      </c>
      <c r="R472" s="32">
        <f t="shared" ca="1" si="197"/>
        <v>0.16493317327548315</v>
      </c>
      <c r="S472" s="32">
        <v>4.9566139887832782E-4</v>
      </c>
      <c r="T472" s="32">
        <f t="shared" ca="1" si="185"/>
        <v>9.4699474794294053E-3</v>
      </c>
      <c r="U472" s="32">
        <f t="shared" si="186"/>
        <v>0.14084507042253522</v>
      </c>
      <c r="V472" s="32">
        <f t="shared" si="198"/>
        <v>0.6</v>
      </c>
      <c r="W472" s="8">
        <f t="shared" ca="1" si="187"/>
        <v>5110872.5469408175</v>
      </c>
      <c r="X472" s="8">
        <f t="shared" ca="1" si="201"/>
        <v>3517329947.7078376</v>
      </c>
      <c r="Y472" s="22">
        <f t="shared" ca="1" si="188"/>
        <v>0.52223417583245102</v>
      </c>
      <c r="Z472" s="8">
        <f t="shared" ca="1" si="199"/>
        <v>71024606.095720544</v>
      </c>
      <c r="AA472" s="12">
        <f t="shared" ca="1" si="200"/>
        <v>1.1347541797997878</v>
      </c>
      <c r="AB472" s="158">
        <f t="shared" si="202"/>
        <v>968000</v>
      </c>
      <c r="AC472" s="160">
        <f t="shared" si="203"/>
        <v>1.5960000000000571E-2</v>
      </c>
      <c r="AD472" s="162">
        <f t="shared" ca="1" si="204"/>
        <v>1.0224211231650753</v>
      </c>
      <c r="AE472" s="162">
        <f t="shared" ca="1" si="205"/>
        <v>0.68049990421146089</v>
      </c>
      <c r="AF472" s="85">
        <v>5.9623520898292588E-4</v>
      </c>
      <c r="AG472" s="85">
        <v>9.4019076973580577E-3</v>
      </c>
      <c r="AH472" s="85">
        <v>6.221463752957493E-4</v>
      </c>
    </row>
    <row r="473" spans="1:34">
      <c r="A473" s="7">
        <f t="shared" si="189"/>
        <v>44380</v>
      </c>
      <c r="B473" s="8">
        <f t="shared" ca="1" si="190"/>
        <v>505412279.90790898</v>
      </c>
      <c r="C473" s="144">
        <f t="shared" si="181"/>
        <v>0</v>
      </c>
      <c r="D473" s="136"/>
      <c r="E473" s="136"/>
      <c r="F473" s="78">
        <f ca="1">IF(AD472&gt;1,0,IF(AE472&gt;=1,U$2,T$2))</f>
        <v>0</v>
      </c>
      <c r="G473" s="29">
        <f t="shared" ca="1" si="182"/>
        <v>10013695.723706648</v>
      </c>
      <c r="H473" s="8">
        <f t="shared" ca="1" si="191"/>
        <v>71097239.638317198</v>
      </c>
      <c r="I473" s="8">
        <f t="shared" ca="1" si="192"/>
        <v>3588427187.3461552</v>
      </c>
      <c r="J473" s="8">
        <f t="shared" ca="1" si="193"/>
        <v>730071.28021654568</v>
      </c>
      <c r="K473" s="12">
        <f t="shared" ca="1" si="194"/>
        <v>1.0203942292927448</v>
      </c>
      <c r="L473" s="48"/>
      <c r="M473" s="47">
        <f ca="1">IF(AND(I$2&gt;0,R466&lt;F466-0.12),0,IF(AND(N473&gt;=L$4,I$2&gt;0),0,IF(OR(AND(N473&gt;=C$1,N473&lt;D$1),N473&gt;=E$1),0,1)))</f>
        <v>0</v>
      </c>
      <c r="N473" s="200">
        <f t="shared" si="195"/>
        <v>44380</v>
      </c>
      <c r="O473" s="11">
        <f t="shared" ca="1" si="183"/>
        <v>0.4784569583128207</v>
      </c>
      <c r="P473" s="11" t="str">
        <f t="shared" si="184"/>
        <v/>
      </c>
      <c r="Q473" s="11">
        <f t="shared" ca="1" si="196"/>
        <v>0.6</v>
      </c>
      <c r="R473" s="32">
        <f t="shared" ca="1" si="197"/>
        <v>0.16462143743927002</v>
      </c>
      <c r="S473" s="32">
        <v>4.9565116184280169E-4</v>
      </c>
      <c r="T473" s="32">
        <f t="shared" ca="1" si="185"/>
        <v>9.4796319517756258E-3</v>
      </c>
      <c r="U473" s="32">
        <f t="shared" si="186"/>
        <v>0.14084507042253522</v>
      </c>
      <c r="V473" s="32">
        <f t="shared" si="198"/>
        <v>0.6</v>
      </c>
      <c r="W473" s="8">
        <f t="shared" ca="1" si="187"/>
        <v>5076636.9690581933</v>
      </c>
      <c r="X473" s="8">
        <f t="shared" ca="1" si="201"/>
        <v>3522406584.6768956</v>
      </c>
      <c r="Y473" s="22">
        <f t="shared" ca="1" si="188"/>
        <v>0.52154304168717935</v>
      </c>
      <c r="Z473" s="8">
        <f t="shared" ca="1" si="199"/>
        <v>71097239.638317198</v>
      </c>
      <c r="AA473" s="12">
        <f t="shared" ca="1" si="200"/>
        <v>1.1347541797997878</v>
      </c>
      <c r="AB473" s="158">
        <f t="shared" si="202"/>
        <v>969000</v>
      </c>
      <c r="AC473" s="160">
        <f t="shared" si="203"/>
        <v>1.5930000000000572E-2</v>
      </c>
      <c r="AD473" s="162">
        <f t="shared" ca="1" si="204"/>
        <v>1.0210699602889275</v>
      </c>
      <c r="AE473" s="162">
        <f t="shared" ca="1" si="205"/>
        <v>0.68049990421146089</v>
      </c>
      <c r="AF473" s="85">
        <v>5.962046725002235E-4</v>
      </c>
      <c r="AG473" s="85">
        <v>9.3978177586073273E-3</v>
      </c>
      <c r="AH473" s="85">
        <v>6.2212032089362156E-4</v>
      </c>
    </row>
    <row r="474" spans="1:34">
      <c r="A474" s="7">
        <f t="shared" si="189"/>
        <v>44381</v>
      </c>
      <c r="B474" s="8">
        <f t="shared" ca="1" si="190"/>
        <v>506142131.14579213</v>
      </c>
      <c r="C474" s="144">
        <f t="shared" si="181"/>
        <v>0</v>
      </c>
      <c r="D474" s="136"/>
      <c r="E474" s="136"/>
      <c r="F474" s="78">
        <f ca="1">IF(AD473&gt;1,0,IF(AE473&gt;=1,U$2,T$2))</f>
        <v>0</v>
      </c>
      <c r="G474" s="29">
        <f t="shared" ca="1" si="182"/>
        <v>10028527.670173122</v>
      </c>
      <c r="H474" s="8">
        <f t="shared" ca="1" si="191"/>
        <v>71202546.458229154</v>
      </c>
      <c r="I474" s="8">
        <f t="shared" ca="1" si="192"/>
        <v>3593609131.1351252</v>
      </c>
      <c r="J474" s="8">
        <f t="shared" ca="1" si="193"/>
        <v>729851.23788312147</v>
      </c>
      <c r="K474" s="12">
        <f t="shared" ca="1" si="194"/>
        <v>1.0190438211307777</v>
      </c>
      <c r="L474" s="48"/>
      <c r="M474" s="46">
        <f ca="1">IF(AND(I$2&gt;0,R467&lt;F467-0.12),0,IF(AND(N474&gt;=L$5,I$2&gt;0),0,IF(OR(AND(N474&gt;=C$1,N474&lt;D$1),N474&gt;=E$1),0,1)))</f>
        <v>0</v>
      </c>
      <c r="N474" s="200">
        <f t="shared" si="195"/>
        <v>44381</v>
      </c>
      <c r="O474" s="11">
        <f t="shared" ca="1" si="183"/>
        <v>0.47914788415135001</v>
      </c>
      <c r="P474" s="11" t="str">
        <f t="shared" si="184"/>
        <v/>
      </c>
      <c r="Q474" s="11">
        <f t="shared" ca="1" si="196"/>
        <v>0.6</v>
      </c>
      <c r="R474" s="32">
        <f t="shared" ca="1" si="197"/>
        <v>0.16438514428428699</v>
      </c>
      <c r="S474" s="32">
        <v>4.9564092634863614E-4</v>
      </c>
      <c r="T474" s="32">
        <f t="shared" ca="1" si="185"/>
        <v>9.4936728610972212E-3</v>
      </c>
      <c r="U474" s="32">
        <f t="shared" si="186"/>
        <v>0.14084507042253522</v>
      </c>
      <c r="V474" s="32">
        <f t="shared" si="198"/>
        <v>0.6</v>
      </c>
      <c r="W474" s="8">
        <f t="shared" ca="1" si="187"/>
        <v>5046902.8521250132</v>
      </c>
      <c r="X474" s="8">
        <f t="shared" ca="1" si="201"/>
        <v>3527453487.5290208</v>
      </c>
      <c r="Y474" s="22">
        <f t="shared" ca="1" si="188"/>
        <v>0.52085211584864999</v>
      </c>
      <c r="Z474" s="8">
        <f t="shared" ca="1" si="199"/>
        <v>71202546.458229154</v>
      </c>
      <c r="AA474" s="12">
        <f t="shared" ca="1" si="200"/>
        <v>1.1347541797997878</v>
      </c>
      <c r="AB474" s="158">
        <f t="shared" si="202"/>
        <v>970000</v>
      </c>
      <c r="AC474" s="160">
        <f t="shared" si="203"/>
        <v>1.5900000000000573E-2</v>
      </c>
      <c r="AD474" s="162">
        <f t="shared" ca="1" si="204"/>
        <v>1.0197190252117614</v>
      </c>
      <c r="AE474" s="162">
        <f t="shared" ca="1" si="205"/>
        <v>0.68049990421146089</v>
      </c>
      <c r="AF474" s="85">
        <v>5.9617414397332099E-4</v>
      </c>
      <c r="AG474" s="85">
        <v>9.3937378674892307E-3</v>
      </c>
      <c r="AH474" s="85">
        <v>6.2209427218463985E-4</v>
      </c>
    </row>
    <row r="475" spans="1:34">
      <c r="A475" s="7">
        <f t="shared" si="189"/>
        <v>44382</v>
      </c>
      <c r="B475" s="8">
        <f t="shared" ca="1" si="190"/>
        <v>506872096.08560133</v>
      </c>
      <c r="C475" s="144">
        <f t="shared" si="181"/>
        <v>0</v>
      </c>
      <c r="D475" s="136"/>
      <c r="E475" s="136"/>
      <c r="F475" s="78">
        <f ca="1">IF(AD474&gt;1,S$2,T$2)</f>
        <v>0.22</v>
      </c>
      <c r="G475" s="29">
        <f t="shared" ca="1" si="182"/>
        <v>10047661.222359089</v>
      </c>
      <c r="H475" s="8">
        <f t="shared" ca="1" si="191"/>
        <v>71338394.678749532</v>
      </c>
      <c r="I475" s="8">
        <f t="shared" ca="1" si="192"/>
        <v>3598791882.2077703</v>
      </c>
      <c r="J475" s="8">
        <f t="shared" ca="1" si="193"/>
        <v>729964.93980921095</v>
      </c>
      <c r="K475" s="12">
        <f t="shared" ca="1" si="194"/>
        <v>1.0176938199797025</v>
      </c>
      <c r="L475" s="48"/>
      <c r="M475" s="38">
        <f ca="1">IF(AND(I$2&gt;0,R468&lt;F468),0,IF(AND(N475&gt;=L$6,I$2&gt;0),0,IF(OR(AND(N475&gt;=C$1,N475&lt;D$1),N475&gt;=E$1),0,1)))</f>
        <v>0</v>
      </c>
      <c r="N475" s="200">
        <f t="shared" si="195"/>
        <v>44382</v>
      </c>
      <c r="O475" s="11">
        <f t="shared" ca="1" si="183"/>
        <v>0.4798389176277027</v>
      </c>
      <c r="P475" s="11" t="str">
        <f t="shared" si="184"/>
        <v/>
      </c>
      <c r="Q475" s="11">
        <f t="shared" ca="1" si="196"/>
        <v>0.6</v>
      </c>
      <c r="R475" s="32">
        <f t="shared" ca="1" si="197"/>
        <v>0.16421872667234244</v>
      </c>
      <c r="S475" s="32">
        <v>4.9563069239549765E-4</v>
      </c>
      <c r="T475" s="32">
        <f t="shared" ca="1" si="185"/>
        <v>9.5117859571666047E-3</v>
      </c>
      <c r="U475" s="32">
        <f t="shared" si="186"/>
        <v>0.14084507042253522</v>
      </c>
      <c r="V475" s="32">
        <f t="shared" si="198"/>
        <v>0.6</v>
      </c>
      <c r="W475" s="8">
        <f t="shared" ca="1" si="187"/>
        <v>5021744.0740870452</v>
      </c>
      <c r="X475" s="8">
        <f t="shared" ca="1" si="201"/>
        <v>3532475231.6031079</v>
      </c>
      <c r="Y475" s="22">
        <f t="shared" ca="1" si="188"/>
        <v>0.5201610823722973</v>
      </c>
      <c r="Z475" s="8">
        <f t="shared" ca="1" si="199"/>
        <v>71338394.678749532</v>
      </c>
      <c r="AA475" s="12">
        <f t="shared" ca="1" si="200"/>
        <v>1.1347541797997878</v>
      </c>
      <c r="AB475" s="158">
        <f t="shared" si="202"/>
        <v>971000</v>
      </c>
      <c r="AC475" s="160">
        <f t="shared" si="203"/>
        <v>1.5870000000000575E-2</v>
      </c>
      <c r="AD475" s="162">
        <f t="shared" ca="1" si="204"/>
        <v>1.0183688205552401</v>
      </c>
      <c r="AE475" s="162">
        <f t="shared" ca="1" si="205"/>
        <v>0.68049990421146089</v>
      </c>
      <c r="AF475" s="85">
        <v>5.9614362339899403E-4</v>
      </c>
      <c r="AG475" s="85">
        <v>9.3896679860827129E-3</v>
      </c>
      <c r="AH475" s="85">
        <v>6.2206822916687908E-4</v>
      </c>
    </row>
    <row r="476" spans="1:34">
      <c r="A476" s="7">
        <f t="shared" si="189"/>
        <v>44383</v>
      </c>
      <c r="B476" s="8">
        <f t="shared" ca="1" si="190"/>
        <v>507602484.85211879</v>
      </c>
      <c r="C476" s="144">
        <f t="shared" si="181"/>
        <v>0</v>
      </c>
      <c r="D476" s="136"/>
      <c r="E476" s="136"/>
      <c r="F476" s="78">
        <f ca="1">IF(AD475&gt;1,0,IF(AE475&gt;=1,U$2,T$2))</f>
        <v>0</v>
      </c>
      <c r="G476" s="29">
        <f t="shared" ca="1" si="182"/>
        <v>10070762.091117818</v>
      </c>
      <c r="H476" s="8">
        <f t="shared" ca="1" si="191"/>
        <v>71502410.846936509</v>
      </c>
      <c r="I476" s="8">
        <f t="shared" ca="1" si="192"/>
        <v>3603977642.4500442</v>
      </c>
      <c r="J476" s="8">
        <f t="shared" ca="1" si="193"/>
        <v>730388.76651746791</v>
      </c>
      <c r="K476" s="12">
        <f t="shared" ca="1" si="194"/>
        <v>1.0163436085149045</v>
      </c>
      <c r="L476" s="48"/>
      <c r="M476" s="38">
        <f ca="1">IF(AND(I$2&gt;0,R469&lt;F469-0.02),0,IF(AND(N476&gt;=L$7,I$2&gt;0),0,IF(OR(AND(N476&gt;=C$1,N476&lt;D$1),N476&gt;=E$1),0,1)))</f>
        <v>0</v>
      </c>
      <c r="N476" s="200">
        <f t="shared" si="195"/>
        <v>44383</v>
      </c>
      <c r="O476" s="11">
        <f t="shared" ca="1" si="183"/>
        <v>0.48053035232667257</v>
      </c>
      <c r="P476" s="11" t="str">
        <f t="shared" si="184"/>
        <v/>
      </c>
      <c r="Q476" s="11">
        <f t="shared" ca="1" si="196"/>
        <v>0.6</v>
      </c>
      <c r="R476" s="32">
        <f t="shared" ca="1" si="197"/>
        <v>0.1641161229663704</v>
      </c>
      <c r="S476" s="32">
        <v>4.9562045998305295E-4</v>
      </c>
      <c r="T476" s="32">
        <f t="shared" ca="1" si="185"/>
        <v>9.5336547795915345E-3</v>
      </c>
      <c r="U476" s="32">
        <f t="shared" si="186"/>
        <v>0.14084507042253522</v>
      </c>
      <c r="V476" s="32">
        <f t="shared" si="198"/>
        <v>0.6</v>
      </c>
      <c r="W476" s="8">
        <f t="shared" ca="1" si="187"/>
        <v>5001123.1712144762</v>
      </c>
      <c r="X476" s="8">
        <f t="shared" ca="1" si="201"/>
        <v>3537476354.7743225</v>
      </c>
      <c r="Y476" s="22">
        <f t="shared" ca="1" si="188"/>
        <v>0.51946964767332737</v>
      </c>
      <c r="Z476" s="8">
        <f t="shared" ca="1" si="199"/>
        <v>71502410.846936509</v>
      </c>
      <c r="AA476" s="12">
        <f t="shared" ca="1" si="200"/>
        <v>1.1347541797997878</v>
      </c>
      <c r="AB476" s="158">
        <f t="shared" si="202"/>
        <v>972000</v>
      </c>
      <c r="AC476" s="160">
        <f t="shared" si="203"/>
        <v>1.5840000000000576E-2</v>
      </c>
      <c r="AD476" s="162">
        <f t="shared" ca="1" si="204"/>
        <v>1.0170187142473035</v>
      </c>
      <c r="AE476" s="162">
        <f t="shared" ca="1" si="205"/>
        <v>0.68049990421146089</v>
      </c>
      <c r="AF476" s="85">
        <v>5.9611311077401919E-4</v>
      </c>
      <c r="AG476" s="85">
        <v>9.385608076666465E-3</v>
      </c>
      <c r="AH476" s="85">
        <v>6.2204219183841457E-4</v>
      </c>
    </row>
    <row r="477" spans="1:34">
      <c r="A477" s="7">
        <f t="shared" si="189"/>
        <v>44384</v>
      </c>
      <c r="B477" s="8">
        <f t="shared" ca="1" si="190"/>
        <v>508333581.61527461</v>
      </c>
      <c r="C477" s="144">
        <f t="shared" si="181"/>
        <v>0</v>
      </c>
      <c r="D477" s="136"/>
      <c r="E477" s="136"/>
      <c r="F477" s="78">
        <f ca="1">IF(AD476&gt;1,S$2,T$2)</f>
        <v>0.22</v>
      </c>
      <c r="G477" s="29">
        <f t="shared" ca="1" si="182"/>
        <v>10097475.309032185</v>
      </c>
      <c r="H477" s="8">
        <f t="shared" ca="1" si="191"/>
        <v>71692074.694128513</v>
      </c>
      <c r="I477" s="8">
        <f t="shared" ca="1" si="192"/>
        <v>3609168429.4684505</v>
      </c>
      <c r="J477" s="8">
        <f t="shared" ca="1" si="193"/>
        <v>731096.76315584208</v>
      </c>
      <c r="K477" s="12">
        <f t="shared" ca="1" si="194"/>
        <v>1.0149926131005635</v>
      </c>
      <c r="L477" s="48"/>
      <c r="M477" s="38">
        <f ca="1">IF(AND(I$2&gt;0,R470&lt;F470-0.04),0,IF(AND(N477&gt;=L$8,I$2&gt;0),0,IF(OR(AND(N477&gt;=C$1,N477&lt;D$1),N477&gt;=E$1),0,1)))</f>
        <v>0</v>
      </c>
      <c r="N477" s="200">
        <f t="shared" si="195"/>
        <v>44384</v>
      </c>
      <c r="O477" s="11">
        <f t="shared" ca="1" si="183"/>
        <v>0.48122245726246005</v>
      </c>
      <c r="P477" s="11" t="str">
        <f t="shared" si="184"/>
        <v/>
      </c>
      <c r="Q477" s="11">
        <f t="shared" ca="1" si="196"/>
        <v>0.6</v>
      </c>
      <c r="R477" s="32">
        <f t="shared" ca="1" si="197"/>
        <v>0.16407100168119698</v>
      </c>
      <c r="S477" s="32">
        <v>4.9561022911096897E-4</v>
      </c>
      <c r="T477" s="32">
        <f t="shared" ca="1" si="185"/>
        <v>9.5589432925504685E-3</v>
      </c>
      <c r="U477" s="32">
        <f t="shared" si="186"/>
        <v>0.14084507042253522</v>
      </c>
      <c r="V477" s="32">
        <f t="shared" si="198"/>
        <v>0.6</v>
      </c>
      <c r="W477" s="8">
        <f t="shared" ca="1" si="187"/>
        <v>4986114.456300634</v>
      </c>
      <c r="X477" s="8">
        <f t="shared" ca="1" si="201"/>
        <v>3542462469.2306232</v>
      </c>
      <c r="Y477" s="22">
        <f t="shared" ca="1" si="188"/>
        <v>0.51877754273753995</v>
      </c>
      <c r="Z477" s="8">
        <f t="shared" ca="1" si="199"/>
        <v>71692074.694128513</v>
      </c>
      <c r="AA477" s="12">
        <f t="shared" ca="1" si="200"/>
        <v>1.1347541797997878</v>
      </c>
      <c r="AB477" s="158">
        <f t="shared" si="202"/>
        <v>973000</v>
      </c>
      <c r="AC477" s="160">
        <f t="shared" si="203"/>
        <v>1.5810000000000577E-2</v>
      </c>
      <c r="AD477" s="162">
        <f t="shared" ca="1" si="204"/>
        <v>1.0156681108077339</v>
      </c>
      <c r="AE477" s="162">
        <f t="shared" ca="1" si="205"/>
        <v>0.68049990421146089</v>
      </c>
      <c r="AF477" s="85">
        <v>5.9608260609517541E-4</v>
      </c>
      <c r="AG477" s="85">
        <v>9.3815581017175718E-3</v>
      </c>
      <c r="AH477" s="85">
        <v>6.2201616019732283E-4</v>
      </c>
    </row>
    <row r="478" spans="1:34">
      <c r="A478" s="7">
        <f t="shared" si="189"/>
        <v>44385</v>
      </c>
      <c r="B478" s="8">
        <f t="shared" ca="1" si="190"/>
        <v>509065643.24739122</v>
      </c>
      <c r="C478" s="144">
        <f t="shared" si="181"/>
        <v>0</v>
      </c>
      <c r="D478" s="136"/>
      <c r="E478" s="136"/>
      <c r="F478" s="78">
        <f ca="1">IF(AD477&gt;1,0,IF(AE477&gt;=1,U$2,T$2))</f>
        <v>0</v>
      </c>
      <c r="G478" s="29">
        <f t="shared" ca="1" si="182"/>
        <v>10127267.299416345</v>
      </c>
      <c r="H478" s="8">
        <f t="shared" ca="1" si="191"/>
        <v>71903597.825856045</v>
      </c>
      <c r="I478" s="8">
        <f t="shared" ca="1" si="192"/>
        <v>3614366067.0564785</v>
      </c>
      <c r="J478" s="8">
        <f t="shared" ca="1" si="193"/>
        <v>732061.63211664266</v>
      </c>
      <c r="K478" s="12">
        <f t="shared" ca="1" si="194"/>
        <v>1.0136403081093845</v>
      </c>
      <c r="L478" s="48"/>
      <c r="M478" s="38">
        <f ca="1">IF(AND(I$2&gt;0,R471&lt;F471-0.06),0,IF(AND(N478&gt;=L$9,I$2&gt;0),0,IF(OR(AND(N478&gt;=C$1,N478&lt;D$1),N478&gt;=E$1),0,1)))</f>
        <v>0</v>
      </c>
      <c r="N478" s="200">
        <f t="shared" si="195"/>
        <v>44385</v>
      </c>
      <c r="O478" s="11">
        <f t="shared" ca="1" si="183"/>
        <v>0.48191547560753045</v>
      </c>
      <c r="P478" s="11" t="str">
        <f t="shared" si="184"/>
        <v/>
      </c>
      <c r="Q478" s="11">
        <f t="shared" ca="1" si="196"/>
        <v>0.6</v>
      </c>
      <c r="R478" s="32">
        <f t="shared" ca="1" si="197"/>
        <v>0.16407420737658704</v>
      </c>
      <c r="S478" s="32">
        <v>4.9559999977891254E-4</v>
      </c>
      <c r="T478" s="32">
        <f t="shared" ca="1" si="185"/>
        <v>9.5871463767808057E-3</v>
      </c>
      <c r="U478" s="32">
        <f t="shared" si="186"/>
        <v>0.14084507042253522</v>
      </c>
      <c r="V478" s="32">
        <f t="shared" si="198"/>
        <v>0.6</v>
      </c>
      <c r="W478" s="8">
        <f t="shared" ca="1" si="187"/>
        <v>4977971.5650165202</v>
      </c>
      <c r="X478" s="8">
        <f t="shared" ca="1" si="201"/>
        <v>3547440440.79564</v>
      </c>
      <c r="Y478" s="22">
        <f t="shared" ca="1" si="188"/>
        <v>0.51808452439246955</v>
      </c>
      <c r="Z478" s="8">
        <f t="shared" ca="1" si="199"/>
        <v>71903597.825856045</v>
      </c>
      <c r="AA478" s="12">
        <f t="shared" ca="1" si="200"/>
        <v>1.1347541797997878</v>
      </c>
      <c r="AB478" s="158">
        <f t="shared" si="202"/>
        <v>974000</v>
      </c>
      <c r="AC478" s="160">
        <f t="shared" si="203"/>
        <v>1.5780000000000578E-2</v>
      </c>
      <c r="AD478" s="162">
        <f t="shared" ca="1" si="204"/>
        <v>1.0143164606049742</v>
      </c>
      <c r="AE478" s="162">
        <f t="shared" ca="1" si="205"/>
        <v>0.68049990421146089</v>
      </c>
      <c r="AF478" s="85">
        <v>5.9605210935924293E-4</v>
      </c>
      <c r="AG478" s="85">
        <v>9.3775180239101703E-3</v>
      </c>
      <c r="AH478" s="85">
        <v>6.2199013424168125E-4</v>
      </c>
    </row>
    <row r="479" spans="1:34">
      <c r="A479" s="7">
        <f t="shared" si="189"/>
        <v>44386</v>
      </c>
      <c r="B479" s="8">
        <f t="shared" ca="1" si="190"/>
        <v>509798886.55779737</v>
      </c>
      <c r="C479" s="144">
        <f t="shared" si="181"/>
        <v>0</v>
      </c>
      <c r="D479" s="136"/>
      <c r="E479" s="136"/>
      <c r="F479" s="78">
        <f ca="1">IF(AD478&gt;1,S$2,T$2)</f>
        <v>0.22</v>
      </c>
      <c r="G479" s="29">
        <f t="shared" ca="1" si="182"/>
        <v>10159387.854186391</v>
      </c>
      <c r="H479" s="8">
        <f t="shared" ca="1" si="191"/>
        <v>72131653.764723375</v>
      </c>
      <c r="I479" s="8">
        <f t="shared" ca="1" si="192"/>
        <v>3619572094.5603623</v>
      </c>
      <c r="J479" s="8">
        <f t="shared" ca="1" si="193"/>
        <v>733243.31040617707</v>
      </c>
      <c r="K479" s="12">
        <f t="shared" ca="1" si="194"/>
        <v>1.0122862184062802</v>
      </c>
      <c r="L479" s="48"/>
      <c r="M479" s="39">
        <f ca="1">IF(AND(I$2&gt;0,R472&lt;F472-0.1),0,IF(AND(N479&gt;=L$10,I$2&gt;0),0,IF(OR(AND(N479&gt;=C$1,N479&lt;D$1),N479&gt;=E$1),0,1)))</f>
        <v>0</v>
      </c>
      <c r="N479" s="200">
        <f t="shared" si="195"/>
        <v>44386</v>
      </c>
      <c r="O479" s="11">
        <f t="shared" ca="1" si="183"/>
        <v>0.4826096126080483</v>
      </c>
      <c r="P479" s="11" t="str">
        <f t="shared" si="184"/>
        <v/>
      </c>
      <c r="Q479" s="11">
        <f t="shared" ca="1" si="196"/>
        <v>0.6</v>
      </c>
      <c r="R479" s="32">
        <f t="shared" ca="1" si="197"/>
        <v>0.16411318841378619</v>
      </c>
      <c r="S479" s="32">
        <v>4.955897719865507E-4</v>
      </c>
      <c r="T479" s="32">
        <f t="shared" ca="1" si="185"/>
        <v>9.6175538352964492E-3</v>
      </c>
      <c r="U479" s="32">
        <f t="shared" si="186"/>
        <v>0.14084507042253522</v>
      </c>
      <c r="V479" s="32">
        <f t="shared" si="198"/>
        <v>0.6</v>
      </c>
      <c r="W479" s="8">
        <f t="shared" ca="1" si="187"/>
        <v>4965533.2475835485</v>
      </c>
      <c r="X479" s="8">
        <f t="shared" ca="1" si="201"/>
        <v>3552405974.0432234</v>
      </c>
      <c r="Y479" s="22">
        <f t="shared" ca="1" si="188"/>
        <v>0.51739038739195164</v>
      </c>
      <c r="Z479" s="8">
        <f t="shared" ca="1" si="199"/>
        <v>72131653.764723375</v>
      </c>
      <c r="AA479" s="12">
        <f t="shared" ca="1" si="200"/>
        <v>1.1347541797997878</v>
      </c>
      <c r="AB479" s="158">
        <f t="shared" si="202"/>
        <v>975000</v>
      </c>
      <c r="AC479" s="160">
        <f t="shared" si="203"/>
        <v>1.575000000000058E-2</v>
      </c>
      <c r="AD479" s="162">
        <f t="shared" ca="1" si="204"/>
        <v>1.0129632632578325</v>
      </c>
      <c r="AE479" s="162">
        <f t="shared" ca="1" si="205"/>
        <v>0.68049990421146089</v>
      </c>
      <c r="AF479" s="85">
        <v>5.9602162056300383E-4</v>
      </c>
      <c r="AG479" s="85">
        <v>9.3734878061141075E-3</v>
      </c>
      <c r="AH479" s="85">
        <v>6.2196411396956796E-4</v>
      </c>
    </row>
    <row r="480" spans="1:34">
      <c r="A480" s="7">
        <f t="shared" si="189"/>
        <v>44387</v>
      </c>
      <c r="B480" s="8">
        <f t="shared" ca="1" si="190"/>
        <v>510533472.86581433</v>
      </c>
      <c r="C480" s="144">
        <f t="shared" si="181"/>
        <v>0</v>
      </c>
      <c r="D480" s="136"/>
      <c r="E480" s="136"/>
      <c r="F480" s="78">
        <f ca="1">IF(AD479&gt;1,0,IF(AE479&gt;=1,U$2,T$2))</f>
        <v>0</v>
      </c>
      <c r="G480" s="29">
        <f t="shared" ca="1" si="182"/>
        <v>10194603.282261977</v>
      </c>
      <c r="H480" s="8">
        <f t="shared" ca="1" si="191"/>
        <v>72381683.304060027</v>
      </c>
      <c r="I480" s="8">
        <f t="shared" ca="1" si="192"/>
        <v>3624787657.3472824</v>
      </c>
      <c r="J480" s="8">
        <f t="shared" ca="1" si="193"/>
        <v>734586.30801693117</v>
      </c>
      <c r="K480" s="12">
        <f t="shared" ca="1" si="194"/>
        <v>1.0109299429604268</v>
      </c>
      <c r="L480" s="48"/>
      <c r="M480" s="47">
        <f ca="1">IF(AND(I$2&gt;0,R473&lt;F473-0.12),0,IF(AND(N480&gt;=L$4,I$2&gt;0),0,IF(OR(AND(N480&gt;=C$1,N480&lt;D$1),N480&gt;=E$1),0,1)))</f>
        <v>0</v>
      </c>
      <c r="N480" s="200">
        <f t="shared" si="195"/>
        <v>44387</v>
      </c>
      <c r="O480" s="11">
        <f t="shared" ca="1" si="183"/>
        <v>0.48330502097963768</v>
      </c>
      <c r="P480" s="11" t="str">
        <f t="shared" si="184"/>
        <v/>
      </c>
      <c r="Q480" s="11">
        <f t="shared" ca="1" si="196"/>
        <v>0.6</v>
      </c>
      <c r="R480" s="32">
        <f t="shared" ca="1" si="197"/>
        <v>0.16419996270201251</v>
      </c>
      <c r="S480" s="32">
        <v>4.9557954573355059E-4</v>
      </c>
      <c r="T480" s="32">
        <f t="shared" ca="1" si="185"/>
        <v>9.6508911072080029E-3</v>
      </c>
      <c r="U480" s="32">
        <f t="shared" si="186"/>
        <v>0.14084507042253522</v>
      </c>
      <c r="V480" s="32">
        <f t="shared" si="198"/>
        <v>0.6</v>
      </c>
      <c r="W480" s="8">
        <f t="shared" ca="1" si="187"/>
        <v>4947892.6103693098</v>
      </c>
      <c r="X480" s="8">
        <f t="shared" ca="1" si="201"/>
        <v>3557353866.6535926</v>
      </c>
      <c r="Y480" s="22">
        <f t="shared" ca="1" si="188"/>
        <v>0.51669497902036232</v>
      </c>
      <c r="Z480" s="8">
        <f t="shared" ca="1" si="199"/>
        <v>72381683.304060027</v>
      </c>
      <c r="AA480" s="12">
        <f t="shared" ca="1" si="200"/>
        <v>1.1347541797997878</v>
      </c>
      <c r="AB480" s="158">
        <f t="shared" si="202"/>
        <v>976000</v>
      </c>
      <c r="AC480" s="160">
        <f t="shared" si="203"/>
        <v>1.5720000000000581E-2</v>
      </c>
      <c r="AD480" s="162">
        <f t="shared" ca="1" si="204"/>
        <v>1.0116080806833536</v>
      </c>
      <c r="AE480" s="162">
        <f t="shared" ca="1" si="205"/>
        <v>0.68049990421146089</v>
      </c>
      <c r="AF480" s="85">
        <v>5.9599113970324206E-4</v>
      </c>
      <c r="AG480" s="85">
        <v>9.3694674113936147E-3</v>
      </c>
      <c r="AH480" s="85">
        <v>6.2193809937906221E-4</v>
      </c>
    </row>
    <row r="481" spans="1:34">
      <c r="A481" s="7">
        <f t="shared" si="189"/>
        <v>44388</v>
      </c>
      <c r="B481" s="8">
        <f t="shared" ca="1" si="190"/>
        <v>511269617.84543157</v>
      </c>
      <c r="C481" s="144">
        <f t="shared" si="181"/>
        <v>0</v>
      </c>
      <c r="D481" s="136"/>
      <c r="E481" s="136"/>
      <c r="F481" s="78">
        <f ca="1">IF(AD480&gt;1,0,IF(AE480&gt;=1,U$2,T$2))</f>
        <v>0</v>
      </c>
      <c r="G481" s="29">
        <f t="shared" ca="1" si="182"/>
        <v>10233861.978728604</v>
      </c>
      <c r="H481" s="8">
        <f t="shared" ca="1" si="191"/>
        <v>72660420.048973083</v>
      </c>
      <c r="I481" s="8">
        <f t="shared" ca="1" si="192"/>
        <v>3630014286.7025647</v>
      </c>
      <c r="J481" s="8">
        <f t="shared" ca="1" si="193"/>
        <v>736144.97961723432</v>
      </c>
      <c r="K481" s="12">
        <f t="shared" ca="1" si="194"/>
        <v>1.0095711833805114</v>
      </c>
      <c r="L481" s="48"/>
      <c r="M481" s="46">
        <f ca="1">IF(AND(I$2&gt;0,R474&lt;F474-0.12),0,IF(AND(N481&gt;=L$5,I$2&gt;0),0,IF(OR(AND(N481&gt;=C$1,N481&lt;D$1),N481&gt;=E$1),0,1)))</f>
        <v>0</v>
      </c>
      <c r="N481" s="200">
        <f t="shared" si="195"/>
        <v>44388</v>
      </c>
      <c r="O481" s="11">
        <f t="shared" ca="1" si="183"/>
        <v>0.48400190489367528</v>
      </c>
      <c r="P481" s="11" t="str">
        <f t="shared" si="184"/>
        <v/>
      </c>
      <c r="Q481" s="11">
        <f t="shared" ca="1" si="196"/>
        <v>0.6</v>
      </c>
      <c r="R481" s="32">
        <f t="shared" ca="1" si="197"/>
        <v>0.16434932901356986</v>
      </c>
      <c r="S481" s="32">
        <v>4.9556932101957947E-4</v>
      </c>
      <c r="T481" s="32">
        <f t="shared" ca="1" si="185"/>
        <v>9.6880560065297442E-3</v>
      </c>
      <c r="U481" s="32">
        <f t="shared" si="186"/>
        <v>0.14084507042253522</v>
      </c>
      <c r="V481" s="32">
        <f t="shared" si="198"/>
        <v>0.6</v>
      </c>
      <c r="W481" s="8">
        <f t="shared" ca="1" si="187"/>
        <v>5057205.8459089827</v>
      </c>
      <c r="X481" s="8">
        <f t="shared" ca="1" si="201"/>
        <v>3562411072.4995017</v>
      </c>
      <c r="Y481" s="22">
        <f t="shared" ca="1" si="188"/>
        <v>0.51599809510632477</v>
      </c>
      <c r="Z481" s="8">
        <f t="shared" ca="1" si="199"/>
        <v>72660420.048973083</v>
      </c>
      <c r="AA481" s="12">
        <f t="shared" ca="1" si="200"/>
        <v>1.1347541797997878</v>
      </c>
      <c r="AB481" s="158">
        <f t="shared" si="202"/>
        <v>977000</v>
      </c>
      <c r="AC481" s="160">
        <f t="shared" si="203"/>
        <v>1.5690000000000582E-2</v>
      </c>
      <c r="AD481" s="162">
        <f t="shared" ca="1" si="204"/>
        <v>1.010250563170469</v>
      </c>
      <c r="AE481" s="162">
        <f t="shared" ca="1" si="205"/>
        <v>0.68049990421146089</v>
      </c>
      <c r="AF481" s="85">
        <v>5.9596066677674317E-4</v>
      </c>
      <c r="AG481" s="85">
        <v>9.3654568030059962E-3</v>
      </c>
      <c r="AH481" s="85">
        <v>6.2191209046824386E-4</v>
      </c>
    </row>
    <row r="482" spans="1:34">
      <c r="A482" s="7">
        <f t="shared" si="189"/>
        <v>44389</v>
      </c>
      <c r="B482" s="8">
        <f t="shared" ca="1" si="190"/>
        <v>512007604.42746139</v>
      </c>
      <c r="C482" s="144">
        <f t="shared" si="181"/>
        <v>0</v>
      </c>
      <c r="D482" s="136"/>
      <c r="E482" s="136"/>
      <c r="F482" s="78">
        <f ca="1">IF(AD481&gt;1,S$2,T$2)</f>
        <v>0.22</v>
      </c>
      <c r="G482" s="29">
        <f t="shared" ca="1" si="182"/>
        <v>10259566.047250144</v>
      </c>
      <c r="H482" s="8">
        <f t="shared" ca="1" si="191"/>
        <v>72842918.93547602</v>
      </c>
      <c r="I482" s="8">
        <f t="shared" ca="1" si="192"/>
        <v>3635253991.4349766</v>
      </c>
      <c r="J482" s="8">
        <f t="shared" ca="1" si="193"/>
        <v>737986.58202984708</v>
      </c>
      <c r="K482" s="12">
        <f t="shared" ca="1" si="194"/>
        <v>1.0082095407357394</v>
      </c>
      <c r="L482" s="48"/>
      <c r="M482" s="38">
        <f ca="1">IF(AND(I$2&gt;0,R475&lt;F475),0,IF(AND(N482&gt;=L$6,I$2&gt;0),0,IF(OR(AND(N482&gt;=C$1,N482&lt;D$1),N482&gt;=E$1),0,1)))</f>
        <v>0</v>
      </c>
      <c r="N482" s="200">
        <f t="shared" si="195"/>
        <v>44389</v>
      </c>
      <c r="O482" s="11">
        <f t="shared" ca="1" si="183"/>
        <v>0.48470053219133019</v>
      </c>
      <c r="P482" s="11" t="str">
        <f t="shared" si="184"/>
        <v/>
      </c>
      <c r="Q482" s="11">
        <f t="shared" ca="1" si="196"/>
        <v>0.6</v>
      </c>
      <c r="R482" s="32">
        <f t="shared" ca="1" si="197"/>
        <v>0.16427894100198695</v>
      </c>
      <c r="S482" s="32">
        <v>4.9555909784430462E-4</v>
      </c>
      <c r="T482" s="32">
        <f t="shared" ca="1" si="185"/>
        <v>9.712389191396803E-3</v>
      </c>
      <c r="U482" s="32">
        <f t="shared" si="186"/>
        <v>0.14084507042253522</v>
      </c>
      <c r="V482" s="32">
        <f t="shared" si="198"/>
        <v>0.6</v>
      </c>
      <c r="W482" s="8">
        <f t="shared" ca="1" si="187"/>
        <v>5177107.5960065592</v>
      </c>
      <c r="X482" s="8">
        <f t="shared" ca="1" si="201"/>
        <v>3567588180.0955081</v>
      </c>
      <c r="Y482" s="22">
        <f t="shared" ca="1" si="188"/>
        <v>0.51529946780866975</v>
      </c>
      <c r="Z482" s="8">
        <f t="shared" ca="1" si="199"/>
        <v>72842918.93547602</v>
      </c>
      <c r="AA482" s="12">
        <f t="shared" ca="1" si="200"/>
        <v>1.1347541797997878</v>
      </c>
      <c r="AB482" s="158">
        <f t="shared" si="202"/>
        <v>978000</v>
      </c>
      <c r="AC482" s="160">
        <f t="shared" si="203"/>
        <v>1.5660000000000583E-2</v>
      </c>
      <c r="AD482" s="162">
        <f t="shared" ca="1" si="204"/>
        <v>1.0088903620581253</v>
      </c>
      <c r="AE482" s="162">
        <f t="shared" ca="1" si="205"/>
        <v>0.68049990421146089</v>
      </c>
      <c r="AF482" s="85">
        <v>5.9593020178029424E-4</v>
      </c>
      <c r="AG482" s="85">
        <v>9.3614559444003351E-3</v>
      </c>
      <c r="AH482" s="85">
        <v>6.218860872351941E-4</v>
      </c>
    </row>
    <row r="483" spans="1:34">
      <c r="A483" s="7">
        <f t="shared" si="189"/>
        <v>44390</v>
      </c>
      <c r="B483" s="8">
        <f t="shared" ca="1" si="190"/>
        <v>512746446.73979324</v>
      </c>
      <c r="C483" s="144">
        <f t="shared" si="181"/>
        <v>0</v>
      </c>
      <c r="D483" s="136"/>
      <c r="E483" s="136"/>
      <c r="F483" s="78">
        <f ca="1">IF(AD482&gt;1,0,IF(AE482&gt;=1,U$2,T$2))</f>
        <v>0</v>
      </c>
      <c r="G483" s="29">
        <f t="shared" ca="1" si="182"/>
        <v>10269238.27563742</v>
      </c>
      <c r="H483" s="8">
        <f t="shared" ca="1" si="191"/>
        <v>72911591.757025674</v>
      </c>
      <c r="I483" s="8">
        <f t="shared" ca="1" si="192"/>
        <v>3640499771.8525329</v>
      </c>
      <c r="J483" s="8">
        <f t="shared" ca="1" si="193"/>
        <v>738842.312331861</v>
      </c>
      <c r="K483" s="12">
        <f t="shared" ca="1" si="194"/>
        <v>1.0068444916908024</v>
      </c>
      <c r="L483" s="48"/>
      <c r="M483" s="38">
        <f ca="1">IF(AND(I$2&gt;0,R476&lt;F476-0.02),0,IF(AND(N483&gt;=L$7,I$2&gt;0),0,IF(OR(AND(N483&gt;=C$1,N483&lt;D$1),N483&gt;=E$1),0,1)))</f>
        <v>0</v>
      </c>
      <c r="N483" s="200">
        <f t="shared" si="195"/>
        <v>44390</v>
      </c>
      <c r="O483" s="11">
        <f t="shared" ca="1" si="183"/>
        <v>0.48539996958033771</v>
      </c>
      <c r="P483" s="11" t="str">
        <f t="shared" si="184"/>
        <v/>
      </c>
      <c r="Q483" s="11">
        <f t="shared" ca="1" si="196"/>
        <v>0.6</v>
      </c>
      <c r="R483" s="32">
        <f t="shared" ca="1" si="197"/>
        <v>0.16395116879286914</v>
      </c>
      <c r="S483" s="32">
        <v>4.9554887620739349E-4</v>
      </c>
      <c r="T483" s="32">
        <f t="shared" ca="1" si="185"/>
        <v>9.7215455676034224E-3</v>
      </c>
      <c r="U483" s="32">
        <f t="shared" si="186"/>
        <v>0.14084507042253522</v>
      </c>
      <c r="V483" s="32">
        <f t="shared" si="198"/>
        <v>0.6</v>
      </c>
      <c r="W483" s="8">
        <f t="shared" ca="1" si="187"/>
        <v>5178183.081108694</v>
      </c>
      <c r="X483" s="8">
        <f t="shared" ca="1" si="201"/>
        <v>3572766363.1766167</v>
      </c>
      <c r="Y483" s="22">
        <f t="shared" ca="1" si="188"/>
        <v>0.51460003041966229</v>
      </c>
      <c r="Z483" s="8">
        <f t="shared" ca="1" si="199"/>
        <v>72911591.757025674</v>
      </c>
      <c r="AA483" s="12">
        <f t="shared" ca="1" si="200"/>
        <v>1.1347541797997878</v>
      </c>
      <c r="AB483" s="158">
        <f t="shared" si="202"/>
        <v>979000</v>
      </c>
      <c r="AC483" s="160">
        <f t="shared" si="203"/>
        <v>1.5630000000000584E-2</v>
      </c>
      <c r="AD483" s="162">
        <f t="shared" ca="1" si="204"/>
        <v>1.0075270162132708</v>
      </c>
      <c r="AE483" s="162">
        <f t="shared" ca="1" si="205"/>
        <v>0.68049990421146089</v>
      </c>
      <c r="AF483" s="85">
        <v>5.9589974471068472E-4</v>
      </c>
      <c r="AG483" s="85">
        <v>9.3574647992161822E-3</v>
      </c>
      <c r="AH483" s="85">
        <v>6.2186008967799464E-4</v>
      </c>
    </row>
    <row r="484" spans="1:34">
      <c r="A484" s="7">
        <f t="shared" si="189"/>
        <v>44391</v>
      </c>
      <c r="B484" s="8">
        <f t="shared" ca="1" si="190"/>
        <v>513484984.31062794</v>
      </c>
      <c r="C484" s="144">
        <f t="shared" si="181"/>
        <v>0</v>
      </c>
      <c r="D484" s="136"/>
      <c r="E484" s="136"/>
      <c r="F484" s="78">
        <f ca="1">IF(AD483&gt;1,S$2,T$2)</f>
        <v>0.22</v>
      </c>
      <c r="G484" s="29">
        <f t="shared" ca="1" si="182"/>
        <v>10278454.285752591</v>
      </c>
      <c r="H484" s="8">
        <f t="shared" ca="1" si="191"/>
        <v>72977025.428843394</v>
      </c>
      <c r="I484" s="8">
        <f t="shared" ca="1" si="192"/>
        <v>3645743388.6054592</v>
      </c>
      <c r="J484" s="8">
        <f t="shared" ca="1" si="193"/>
        <v>738537.5708347063</v>
      </c>
      <c r="K484" s="12">
        <f t="shared" ca="1" si="194"/>
        <v>1.0054778598070173</v>
      </c>
      <c r="L484" s="48"/>
      <c r="M484" s="38">
        <f ca="1">IF(AND(I$2&gt;0,R477&lt;F477-0.04),0,IF(AND(N484&gt;=L$8,I$2&gt;0),0,IF(OR(AND(N484&gt;=C$1,N484&lt;D$1),N484&gt;=E$1),0,1)))</f>
        <v>0</v>
      </c>
      <c r="N484" s="200">
        <f t="shared" si="195"/>
        <v>44391</v>
      </c>
      <c r="O484" s="11">
        <f t="shared" ca="1" si="183"/>
        <v>0.4860991184807279</v>
      </c>
      <c r="P484" s="11" t="str">
        <f t="shared" si="184"/>
        <v/>
      </c>
      <c r="Q484" s="11">
        <f t="shared" ca="1" si="196"/>
        <v>0.6</v>
      </c>
      <c r="R484" s="32">
        <f t="shared" ca="1" si="197"/>
        <v>0.16361621107933308</v>
      </c>
      <c r="S484" s="32">
        <v>4.9553865610851367E-4</v>
      </c>
      <c r="T484" s="32">
        <f t="shared" ca="1" si="185"/>
        <v>9.73027005717912E-3</v>
      </c>
      <c r="U484" s="32">
        <f t="shared" si="186"/>
        <v>0.14084507042253522</v>
      </c>
      <c r="V484" s="32">
        <f t="shared" si="198"/>
        <v>0.6</v>
      </c>
      <c r="W484" s="8">
        <f t="shared" ca="1" si="187"/>
        <v>5185254.8902938729</v>
      </c>
      <c r="X484" s="8">
        <f t="shared" ca="1" si="201"/>
        <v>3577951618.0669107</v>
      </c>
      <c r="Y484" s="22">
        <f t="shared" ca="1" si="188"/>
        <v>0.51390088151927205</v>
      </c>
      <c r="Z484" s="8">
        <f t="shared" ca="1" si="199"/>
        <v>72977025.428843394</v>
      </c>
      <c r="AA484" s="12">
        <f t="shared" ca="1" si="200"/>
        <v>1.1347541797997878</v>
      </c>
      <c r="AB484" s="158">
        <f t="shared" si="202"/>
        <v>980000</v>
      </c>
      <c r="AC484" s="160">
        <f t="shared" si="203"/>
        <v>1.5600000000000584E-2</v>
      </c>
      <c r="AD484" s="162">
        <f t="shared" ca="1" si="204"/>
        <v>1.0061611757489097</v>
      </c>
      <c r="AE484" s="162">
        <f t="shared" ca="1" si="205"/>
        <v>0.68049990421146089</v>
      </c>
      <c r="AF484" s="85">
        <v>5.9586929556470526E-4</v>
      </c>
      <c r="AG484" s="85">
        <v>9.3534833312822942E-3</v>
      </c>
      <c r="AH484" s="85">
        <v>6.2183409779472808E-4</v>
      </c>
    </row>
    <row r="485" spans="1:34">
      <c r="A485" s="7">
        <f t="shared" si="189"/>
        <v>44392</v>
      </c>
      <c r="B485" s="8">
        <f t="shared" ca="1" si="190"/>
        <v>514223181.32615387</v>
      </c>
      <c r="C485" s="144">
        <f t="shared" si="181"/>
        <v>0</v>
      </c>
      <c r="D485" s="136"/>
      <c r="E485" s="136"/>
      <c r="F485" s="78">
        <f ca="1">IF(AD484&gt;1,0,IF(AE484&gt;=1,U$2,T$2))</f>
        <v>0</v>
      </c>
      <c r="G485" s="29">
        <f t="shared" ca="1" si="182"/>
        <v>10286333.71109627</v>
      </c>
      <c r="H485" s="8">
        <f t="shared" ca="1" si="191"/>
        <v>73032969.348783508</v>
      </c>
      <c r="I485" s="8">
        <f t="shared" ca="1" si="192"/>
        <v>3650984587.4156933</v>
      </c>
      <c r="J485" s="8">
        <f t="shared" ca="1" si="193"/>
        <v>738197.01552591298</v>
      </c>
      <c r="K485" s="12">
        <f t="shared" ca="1" si="194"/>
        <v>1.0041117916016238</v>
      </c>
      <c r="L485" s="48"/>
      <c r="M485" s="38">
        <f ca="1">IF(AND(I$2&gt;0,R478&lt;F478-0.06),0,IF(AND(N485&gt;=L$9,I$2&gt;0),0,IF(OR(AND(N485&gt;=C$1,N485&lt;D$1),N485&gt;=E$1),0,1)))</f>
        <v>0</v>
      </c>
      <c r="N485" s="200">
        <f t="shared" si="195"/>
        <v>44392</v>
      </c>
      <c r="O485" s="11">
        <f t="shared" ca="1" si="183"/>
        <v>0.48679794498875911</v>
      </c>
      <c r="P485" s="11" t="str">
        <f t="shared" si="184"/>
        <v/>
      </c>
      <c r="Q485" s="11">
        <f t="shared" ca="1" si="196"/>
        <v>0.6</v>
      </c>
      <c r="R485" s="32">
        <f t="shared" ca="1" si="197"/>
        <v>0.16326015890089188</v>
      </c>
      <c r="S485" s="32">
        <v>4.9552843754733275E-4</v>
      </c>
      <c r="T485" s="32">
        <f t="shared" ca="1" si="185"/>
        <v>9.7377292465044684E-3</v>
      </c>
      <c r="U485" s="32">
        <f t="shared" si="186"/>
        <v>0.14084507042253522</v>
      </c>
      <c r="V485" s="32">
        <f t="shared" si="198"/>
        <v>0.6</v>
      </c>
      <c r="W485" s="8">
        <f t="shared" ca="1" si="187"/>
        <v>5187551.1897066282</v>
      </c>
      <c r="X485" s="8">
        <f t="shared" ca="1" si="201"/>
        <v>3583139169.2566175</v>
      </c>
      <c r="Y485" s="22">
        <f t="shared" ca="1" si="188"/>
        <v>0.51320205501124083</v>
      </c>
      <c r="Z485" s="8">
        <f t="shared" ca="1" si="199"/>
        <v>73032969.348783508</v>
      </c>
      <c r="AA485" s="12">
        <f t="shared" ca="1" si="200"/>
        <v>1.1347541797997878</v>
      </c>
      <c r="AB485" s="158">
        <f t="shared" si="202"/>
        <v>981000</v>
      </c>
      <c r="AC485" s="160">
        <f t="shared" si="203"/>
        <v>1.5570000000000583E-2</v>
      </c>
      <c r="AD485" s="162">
        <f t="shared" ca="1" si="204"/>
        <v>1.0047948257043204</v>
      </c>
      <c r="AE485" s="162">
        <f t="shared" ca="1" si="205"/>
        <v>0.68049990421146089</v>
      </c>
      <c r="AF485" s="85">
        <v>5.9583885433914816E-4</v>
      </c>
      <c r="AG485" s="85">
        <v>9.3495115046153508E-3</v>
      </c>
      <c r="AH485" s="85">
        <v>6.2180811158347841E-4</v>
      </c>
    </row>
    <row r="486" spans="1:34">
      <c r="A486" s="7">
        <f t="shared" si="189"/>
        <v>44393</v>
      </c>
      <c r="B486" s="8">
        <f t="shared" ca="1" si="190"/>
        <v>514960940.53841537</v>
      </c>
      <c r="C486" s="144">
        <f t="shared" si="181"/>
        <v>0</v>
      </c>
      <c r="D486" s="136"/>
      <c r="E486" s="136"/>
      <c r="F486" s="78">
        <f ca="1">IF(AD485&gt;1,S$2,T$2)</f>
        <v>0.22</v>
      </c>
      <c r="G486" s="29">
        <f t="shared" ca="1" si="182"/>
        <v>10293451.910723036</v>
      </c>
      <c r="H486" s="8">
        <f t="shared" ca="1" si="191"/>
        <v>73083508.566133559</v>
      </c>
      <c r="I486" s="8">
        <f t="shared" ca="1" si="192"/>
        <v>3656222677.8227501</v>
      </c>
      <c r="J486" s="8">
        <f t="shared" ca="1" si="193"/>
        <v>737759.21226150391</v>
      </c>
      <c r="K486" s="12">
        <f t="shared" ca="1" si="194"/>
        <v>1.0027463533191996</v>
      </c>
      <c r="L486" s="48"/>
      <c r="M486" s="39">
        <f ca="1">IF(AND(I$2&gt;0,R479&lt;F479-0.1),0,IF(AND(N486&gt;=L$10,I$2&gt;0),0,IF(OR(AND(N486&gt;=C$1,N486&lt;D$1),N486&gt;=E$1),0,1)))</f>
        <v>0</v>
      </c>
      <c r="N486" s="200">
        <f t="shared" si="195"/>
        <v>44393</v>
      </c>
      <c r="O486" s="11">
        <f t="shared" ca="1" si="183"/>
        <v>0.48749635704303335</v>
      </c>
      <c r="P486" s="11" t="str">
        <f t="shared" si="184"/>
        <v/>
      </c>
      <c r="Q486" s="11">
        <f t="shared" ca="1" si="196"/>
        <v>0.6</v>
      </c>
      <c r="R486" s="32">
        <f t="shared" ca="1" si="197"/>
        <v>0.16289230416765985</v>
      </c>
      <c r="S486" s="32">
        <v>4.9551822052351841E-4</v>
      </c>
      <c r="T486" s="32">
        <f t="shared" ca="1" si="185"/>
        <v>9.7444678088178076E-3</v>
      </c>
      <c r="U486" s="32">
        <f t="shared" si="186"/>
        <v>0.14084507042253522</v>
      </c>
      <c r="V486" s="32">
        <f t="shared" si="198"/>
        <v>0.6</v>
      </c>
      <c r="W486" s="8">
        <f t="shared" ca="1" si="187"/>
        <v>5183506.0895374743</v>
      </c>
      <c r="X486" s="8">
        <f t="shared" ca="1" si="201"/>
        <v>3588322675.3461552</v>
      </c>
      <c r="Y486" s="22">
        <f t="shared" ca="1" si="188"/>
        <v>0.51250364295696671</v>
      </c>
      <c r="Z486" s="8">
        <f t="shared" ca="1" si="199"/>
        <v>73083508.566133559</v>
      </c>
      <c r="AA486" s="12">
        <f t="shared" ca="1" si="200"/>
        <v>1.1347541797997878</v>
      </c>
      <c r="AB486" s="158">
        <f t="shared" si="202"/>
        <v>982000</v>
      </c>
      <c r="AC486" s="160">
        <f t="shared" si="203"/>
        <v>1.5540000000000583E-2</v>
      </c>
      <c r="AD486" s="162">
        <f t="shared" ca="1" si="204"/>
        <v>1.0034290724604116</v>
      </c>
      <c r="AE486" s="162">
        <f t="shared" ca="1" si="205"/>
        <v>0.68049990421146089</v>
      </c>
      <c r="AF486" s="85">
        <v>5.9580842103080817E-4</v>
      </c>
      <c r="AG486" s="85">
        <v>9.3455492834186998E-3</v>
      </c>
      <c r="AH486" s="85">
        <v>6.2178213104232996E-4</v>
      </c>
    </row>
    <row r="487" spans="1:34">
      <c r="A487" s="7">
        <f t="shared" si="189"/>
        <v>44394</v>
      </c>
      <c r="B487" s="8">
        <f t="shared" ca="1" si="190"/>
        <v>515698206.3503114</v>
      </c>
      <c r="C487" s="144">
        <f t="shared" si="181"/>
        <v>0</v>
      </c>
      <c r="D487" s="136"/>
      <c r="E487" s="136"/>
      <c r="F487" s="78">
        <f ca="1">IF(AD486&gt;1,0,IF(AE486&gt;=1,U$2,T$2))</f>
        <v>0</v>
      </c>
      <c r="G487" s="29">
        <f t="shared" ca="1" si="182"/>
        <v>10300646.442402497</v>
      </c>
      <c r="H487" s="8">
        <f t="shared" ca="1" si="191"/>
        <v>73134589.741057724</v>
      </c>
      <c r="I487" s="8">
        <f t="shared" ca="1" si="192"/>
        <v>3661457265.0872116</v>
      </c>
      <c r="J487" s="8">
        <f t="shared" ca="1" si="193"/>
        <v>737265.81189600518</v>
      </c>
      <c r="K487" s="12">
        <f t="shared" ca="1" si="194"/>
        <v>1.0013817248386645</v>
      </c>
      <c r="L487" s="48"/>
      <c r="M487" s="47">
        <f ca="1">IF(AND(I$2&gt;0,R480&lt;F480-0.12),0,IF(AND(N487&gt;=L$4,I$2&gt;0),0,IF(OR(AND(N487&gt;=C$1,N487&lt;D$1),N487&gt;=E$1),0,1)))</f>
        <v>0</v>
      </c>
      <c r="N487" s="200">
        <f t="shared" si="195"/>
        <v>44394</v>
      </c>
      <c r="O487" s="11">
        <f t="shared" ca="1" si="183"/>
        <v>0.48819430201162822</v>
      </c>
      <c r="P487" s="11" t="str">
        <f t="shared" si="184"/>
        <v/>
      </c>
      <c r="Q487" s="11">
        <f t="shared" ca="1" si="196"/>
        <v>0.6</v>
      </c>
      <c r="R487" s="32">
        <f t="shared" ca="1" si="197"/>
        <v>0.16252596777382372</v>
      </c>
      <c r="S487" s="32">
        <v>4.9550800503673847E-4</v>
      </c>
      <c r="T487" s="32">
        <f t="shared" ca="1" si="185"/>
        <v>9.7512786321410291E-3</v>
      </c>
      <c r="U487" s="32">
        <f t="shared" si="186"/>
        <v>0.14084507042253522</v>
      </c>
      <c r="V487" s="32">
        <f t="shared" si="198"/>
        <v>0.6</v>
      </c>
      <c r="W487" s="8">
        <f t="shared" ca="1" si="187"/>
        <v>5181943.7889701622</v>
      </c>
      <c r="X487" s="8">
        <f t="shared" ca="1" si="201"/>
        <v>3593504619.1351252</v>
      </c>
      <c r="Y487" s="22">
        <f t="shared" ca="1" si="188"/>
        <v>0.51180569798837183</v>
      </c>
      <c r="Z487" s="8">
        <f t="shared" ca="1" si="199"/>
        <v>73134589.741057724</v>
      </c>
      <c r="AA487" s="12">
        <f t="shared" ca="1" si="200"/>
        <v>1.1347541797997878</v>
      </c>
      <c r="AB487" s="158">
        <f t="shared" si="202"/>
        <v>983000</v>
      </c>
      <c r="AC487" s="160">
        <f t="shared" si="203"/>
        <v>1.5510000000000582E-2</v>
      </c>
      <c r="AD487" s="162">
        <f t="shared" ca="1" si="204"/>
        <v>1.0020640390789319</v>
      </c>
      <c r="AE487" s="162">
        <f t="shared" ca="1" si="205"/>
        <v>0.68049990421146089</v>
      </c>
      <c r="AF487" s="85">
        <v>5.9577799563648127E-4</v>
      </c>
      <c r="AG487" s="85">
        <v>9.3415966320811051E-3</v>
      </c>
      <c r="AH487" s="85">
        <v>6.2175615616936824E-4</v>
      </c>
    </row>
    <row r="488" spans="1:34">
      <c r="A488" s="7">
        <f t="shared" si="189"/>
        <v>44395</v>
      </c>
      <c r="B488" s="8">
        <f t="shared" ca="1" si="190"/>
        <v>516434983.42898613</v>
      </c>
      <c r="C488" s="144">
        <f t="shared" si="181"/>
        <v>0</v>
      </c>
      <c r="D488" s="136"/>
      <c r="E488" s="136"/>
      <c r="F488" s="78">
        <f ca="1">IF(AD487&gt;1,0,IF(AE487&gt;=1,U$2,T$2))</f>
        <v>0</v>
      </c>
      <c r="G488" s="29">
        <f t="shared" ca="1" si="182"/>
        <v>10307572.28319411</v>
      </c>
      <c r="H488" s="8">
        <f t="shared" ca="1" si="191"/>
        <v>73183763.210678175</v>
      </c>
      <c r="I488" s="8">
        <f t="shared" ca="1" si="192"/>
        <v>3666688382.3458023</v>
      </c>
      <c r="J488" s="8">
        <f t="shared" ca="1" si="193"/>
        <v>736777.07867473329</v>
      </c>
      <c r="K488" s="12">
        <f t="shared" ca="1" si="194"/>
        <v>1.0000180089976189</v>
      </c>
      <c r="L488" s="48"/>
      <c r="M488" s="46">
        <f ca="1">IF(AND(I$2&gt;0,R481&lt;F481-0.12),0,IF(AND(N488&gt;=L$5,I$2&gt;0),0,IF(OR(AND(N488&gt;=C$1,N488&lt;D$1),N488&gt;=E$1),0,1)))</f>
        <v>0</v>
      </c>
      <c r="N488" s="200">
        <f t="shared" si="195"/>
        <v>44395</v>
      </c>
      <c r="O488" s="11">
        <f t="shared" ca="1" si="183"/>
        <v>0.48889178431277364</v>
      </c>
      <c r="P488" s="11" t="str">
        <f t="shared" si="184"/>
        <v/>
      </c>
      <c r="Q488" s="11">
        <f t="shared" ca="1" si="196"/>
        <v>0.6</v>
      </c>
      <c r="R488" s="32">
        <f t="shared" ca="1" si="197"/>
        <v>0.16215571030879147</v>
      </c>
      <c r="S488" s="32">
        <v>4.9549779108666071E-4</v>
      </c>
      <c r="T488" s="32">
        <f t="shared" ca="1" si="185"/>
        <v>9.7578350947570905E-3</v>
      </c>
      <c r="U488" s="32">
        <f t="shared" si="186"/>
        <v>0.14084507042253522</v>
      </c>
      <c r="V488" s="32">
        <f t="shared" si="198"/>
        <v>0.6</v>
      </c>
      <c r="W488" s="8">
        <f t="shared" ca="1" si="187"/>
        <v>5182751.0726453979</v>
      </c>
      <c r="X488" s="8">
        <f t="shared" ca="1" si="201"/>
        <v>3598687370.2077703</v>
      </c>
      <c r="Y488" s="22">
        <f t="shared" ca="1" si="188"/>
        <v>0.51110821568722642</v>
      </c>
      <c r="Z488" s="8">
        <f t="shared" ca="1" si="199"/>
        <v>73183763.210678175</v>
      </c>
      <c r="AA488" s="12">
        <f t="shared" ca="1" si="200"/>
        <v>1.1347541797997878</v>
      </c>
      <c r="AB488" s="158">
        <f t="shared" si="202"/>
        <v>984000</v>
      </c>
      <c r="AC488" s="160">
        <f t="shared" si="203"/>
        <v>1.5480000000000582E-2</v>
      </c>
      <c r="AD488" s="162">
        <f t="shared" ca="1" si="204"/>
        <v>1.0006998669181417</v>
      </c>
      <c r="AE488" s="162">
        <f t="shared" ca="1" si="205"/>
        <v>0.68049990421146089</v>
      </c>
      <c r="AF488" s="85">
        <v>5.9574757815296516E-4</v>
      </c>
      <c r="AG488" s="85">
        <v>9.3376535151755095E-3</v>
      </c>
      <c r="AH488" s="85">
        <v>6.2173018696267941E-4</v>
      </c>
    </row>
    <row r="489" spans="1:34">
      <c r="A489" s="7">
        <f t="shared" si="189"/>
        <v>44396</v>
      </c>
      <c r="B489" s="8">
        <f t="shared" ca="1" si="190"/>
        <v>517171251.85128891</v>
      </c>
      <c r="C489" s="144">
        <f t="shared" si="181"/>
        <v>0</v>
      </c>
      <c r="D489" s="136"/>
      <c r="E489" s="136"/>
      <c r="F489" s="78">
        <f ca="1">IF(AD488&gt;1,S$2,T$2)</f>
        <v>0.22</v>
      </c>
      <c r="G489" s="29">
        <f t="shared" ca="1" si="182"/>
        <v>10313875.765687671</v>
      </c>
      <c r="H489" s="8">
        <f t="shared" ca="1" si="191"/>
        <v>73228517.936382458</v>
      </c>
      <c r="I489" s="8">
        <f t="shared" ca="1" si="192"/>
        <v>3671915888.1441522</v>
      </c>
      <c r="J489" s="8">
        <f t="shared" ca="1" si="193"/>
        <v>736268.42230277264</v>
      </c>
      <c r="K489" s="12">
        <f t="shared" ca="1" si="194"/>
        <v>0.99865519716327633</v>
      </c>
      <c r="L489" s="48"/>
      <c r="M489" s="38">
        <f ca="1">IF(AND(I$2&gt;0,R482&lt;F482),0,IF(AND(N489&gt;=L$6,I$2&gt;0),0,IF(OR(AND(N489&gt;=C$1,N489&lt;D$1),N489&gt;=E$1),0,1)))</f>
        <v>0</v>
      </c>
      <c r="N489" s="200">
        <f t="shared" si="195"/>
        <v>44396</v>
      </c>
      <c r="O489" s="11">
        <f t="shared" ca="1" si="183"/>
        <v>0.48958878508588694</v>
      </c>
      <c r="P489" s="11" t="str">
        <f t="shared" si="184"/>
        <v/>
      </c>
      <c r="Q489" s="11">
        <f t="shared" ca="1" si="196"/>
        <v>0.6</v>
      </c>
      <c r="R489" s="32">
        <f t="shared" ca="1" si="197"/>
        <v>0.16177602089327969</v>
      </c>
      <c r="S489" s="32">
        <v>4.9548757867295349E-4</v>
      </c>
      <c r="T489" s="32">
        <f t="shared" ca="1" si="185"/>
        <v>9.7638023915176606E-3</v>
      </c>
      <c r="U489" s="32">
        <f t="shared" si="186"/>
        <v>0.14084507042253522</v>
      </c>
      <c r="V489" s="32">
        <f t="shared" si="198"/>
        <v>0.6</v>
      </c>
      <c r="W489" s="8">
        <f t="shared" ca="1" si="187"/>
        <v>5185760.2422740217</v>
      </c>
      <c r="X489" s="8">
        <f t="shared" ca="1" si="201"/>
        <v>3603873130.4500442</v>
      </c>
      <c r="Y489" s="22">
        <f t="shared" ca="1" si="188"/>
        <v>0.51041121491411312</v>
      </c>
      <c r="Z489" s="8">
        <f t="shared" ca="1" si="199"/>
        <v>73228517.936382458</v>
      </c>
      <c r="AA489" s="12">
        <f t="shared" ca="1" si="200"/>
        <v>1.1347541797997878</v>
      </c>
      <c r="AB489" s="158">
        <f t="shared" si="202"/>
        <v>985000</v>
      </c>
      <c r="AC489" s="160">
        <f t="shared" si="203"/>
        <v>1.5450000000000581E-2</v>
      </c>
      <c r="AD489" s="162">
        <f t="shared" ca="1" si="204"/>
        <v>0.99933660308044758</v>
      </c>
      <c r="AE489" s="162">
        <f t="shared" ca="1" si="205"/>
        <v>0.68049990421146089</v>
      </c>
      <c r="AF489" s="85">
        <v>5.957171685770597E-4</v>
      </c>
      <c r="AG489" s="85">
        <v>9.333719897457805E-3</v>
      </c>
      <c r="AH489" s="85">
        <v>6.2170422342035095E-4</v>
      </c>
    </row>
    <row r="490" spans="1:34">
      <c r="A490" s="7">
        <f t="shared" si="189"/>
        <v>44397</v>
      </c>
      <c r="B490" s="8">
        <f t="shared" ca="1" si="190"/>
        <v>517906966.53959608</v>
      </c>
      <c r="C490" s="144">
        <f t="shared" si="181"/>
        <v>0</v>
      </c>
      <c r="D490" s="136"/>
      <c r="E490" s="136"/>
      <c r="F490" s="78">
        <f ca="1">IF(AD489&gt;1,0,IF(AE489&gt;=1,U$2,T$2))</f>
        <v>0.65</v>
      </c>
      <c r="G490" s="29">
        <f t="shared" ca="1" si="182"/>
        <v>10319201.687477373</v>
      </c>
      <c r="H490" s="8">
        <f t="shared" ca="1" si="191"/>
        <v>73266331.981089339</v>
      </c>
      <c r="I490" s="8">
        <f t="shared" ca="1" si="192"/>
        <v>3677139462.4311333</v>
      </c>
      <c r="J490" s="8">
        <f t="shared" ca="1" si="193"/>
        <v>735714.68830716854</v>
      </c>
      <c r="K490" s="12">
        <f t="shared" ca="1" si="194"/>
        <v>0.99729332618736077</v>
      </c>
      <c r="L490" s="48"/>
      <c r="M490" s="38">
        <f ca="1">IF(AND(I$2&gt;0,R483&lt;F483-0.02),0,IF(AND(N490&gt;=L$7,I$2&gt;0),0,IF(OR(AND(N490&gt;=C$1,N490&lt;D$1),N490&gt;=E$1),0,1)))</f>
        <v>0</v>
      </c>
      <c r="N490" s="200">
        <f t="shared" si="195"/>
        <v>44397</v>
      </c>
      <c r="O490" s="11">
        <f t="shared" ca="1" si="183"/>
        <v>0.49028526165748443</v>
      </c>
      <c r="P490" s="11" t="str">
        <f t="shared" si="184"/>
        <v/>
      </c>
      <c r="Q490" s="11">
        <f t="shared" ca="1" si="196"/>
        <v>0.6</v>
      </c>
      <c r="R490" s="32">
        <f t="shared" ca="1" si="197"/>
        <v>0.16138143004148792</v>
      </c>
      <c r="S490" s="32">
        <v>4.954773677952846E-4</v>
      </c>
      <c r="T490" s="32">
        <f t="shared" ca="1" si="185"/>
        <v>9.7688442641452444E-3</v>
      </c>
      <c r="U490" s="32">
        <f t="shared" si="186"/>
        <v>0.14084507042253522</v>
      </c>
      <c r="V490" s="32">
        <f t="shared" si="198"/>
        <v>0.6</v>
      </c>
      <c r="W490" s="8">
        <f t="shared" ca="1" si="187"/>
        <v>5190787.0184064787</v>
      </c>
      <c r="X490" s="8">
        <f t="shared" ca="1" si="201"/>
        <v>3609063917.4684505</v>
      </c>
      <c r="Y490" s="22">
        <f t="shared" ca="1" si="188"/>
        <v>0.50971473834251557</v>
      </c>
      <c r="Z490" s="8">
        <f t="shared" ca="1" si="199"/>
        <v>73266331.981089339</v>
      </c>
      <c r="AA490" s="12">
        <f t="shared" ca="1" si="200"/>
        <v>1.1347541797997878</v>
      </c>
      <c r="AB490" s="158">
        <f t="shared" si="202"/>
        <v>986000</v>
      </c>
      <c r="AC490" s="160">
        <f t="shared" si="203"/>
        <v>1.5420000000000581E-2</v>
      </c>
      <c r="AD490" s="162">
        <f t="shared" ca="1" si="204"/>
        <v>0.99797426167531855</v>
      </c>
      <c r="AE490" s="162">
        <f t="shared" ca="1" si="205"/>
        <v>0.68049990421146089</v>
      </c>
      <c r="AF490" s="85">
        <v>5.956867669055664E-4</v>
      </c>
      <c r="AG490" s="85">
        <v>9.3297957438656081E-3</v>
      </c>
      <c r="AH490" s="85">
        <v>6.2167826554047098E-4</v>
      </c>
    </row>
    <row r="491" spans="1:34">
      <c r="A491" s="7">
        <f t="shared" si="189"/>
        <v>44398</v>
      </c>
      <c r="B491" s="8">
        <f t="shared" ca="1" si="190"/>
        <v>518642057.32348913</v>
      </c>
      <c r="C491" s="144">
        <f t="shared" si="181"/>
        <v>0</v>
      </c>
      <c r="D491" s="136"/>
      <c r="E491" s="136"/>
      <c r="F491" s="78">
        <f ca="1">IF(AD490&gt;1,S$2,T$2)</f>
        <v>0.65</v>
      </c>
      <c r="G491" s="29">
        <f t="shared" ca="1" si="182"/>
        <v>10323195.708214568</v>
      </c>
      <c r="H491" s="8">
        <f t="shared" ca="1" si="191"/>
        <v>73294689.528323427</v>
      </c>
      <c r="I491" s="8">
        <f t="shared" ca="1" si="192"/>
        <v>3682358606.9967737</v>
      </c>
      <c r="J491" s="8">
        <f t="shared" ca="1" si="193"/>
        <v>735090.78389303817</v>
      </c>
      <c r="K491" s="12">
        <f t="shared" ca="1" si="194"/>
        <v>0.99593247944966323</v>
      </c>
      <c r="L491" s="48"/>
      <c r="M491" s="38">
        <f ca="1">IF(AND(I$2&gt;0,R484&lt;F484-0.04),0,IF(AND(N491&gt;=L$8,I$2&gt;0),0,IF(OR(AND(N491&gt;=C$1,N491&lt;D$1),N491&gt;=E$1),0,1)))</f>
        <v>0</v>
      </c>
      <c r="N491" s="200">
        <f t="shared" si="195"/>
        <v>44398</v>
      </c>
      <c r="O491" s="11">
        <f t="shared" ca="1" si="183"/>
        <v>0.49098114759956984</v>
      </c>
      <c r="P491" s="11" t="str">
        <f t="shared" si="184"/>
        <v/>
      </c>
      <c r="Q491" s="11">
        <f t="shared" ca="1" si="196"/>
        <v>0.6</v>
      </c>
      <c r="R491" s="32">
        <f t="shared" ca="1" si="197"/>
        <v>0.1609665470612241</v>
      </c>
      <c r="S491" s="32">
        <v>4.9546715845332238E-4</v>
      </c>
      <c r="T491" s="32">
        <f t="shared" ca="1" si="185"/>
        <v>9.7726252704431228E-3</v>
      </c>
      <c r="U491" s="32">
        <f t="shared" si="186"/>
        <v>0.14084507042253522</v>
      </c>
      <c r="V491" s="32">
        <f t="shared" si="198"/>
        <v>0.6</v>
      </c>
      <c r="W491" s="8">
        <f t="shared" ca="1" si="187"/>
        <v>5197637.5880281627</v>
      </c>
      <c r="X491" s="8">
        <f t="shared" ca="1" si="201"/>
        <v>3614261555.0564785</v>
      </c>
      <c r="Y491" s="22">
        <f t="shared" ca="1" si="188"/>
        <v>0.50901885240043021</v>
      </c>
      <c r="Z491" s="8">
        <f t="shared" ca="1" si="199"/>
        <v>73294689.528323427</v>
      </c>
      <c r="AA491" s="12">
        <f t="shared" ca="1" si="200"/>
        <v>1.1347541797997878</v>
      </c>
      <c r="AB491" s="158">
        <f t="shared" si="202"/>
        <v>987000</v>
      </c>
      <c r="AC491" s="160">
        <f t="shared" si="203"/>
        <v>1.539000000000058E-2</v>
      </c>
      <c r="AD491" s="162">
        <f t="shared" ca="1" si="204"/>
        <v>0.996612902818512</v>
      </c>
      <c r="AE491" s="162">
        <f t="shared" ca="1" si="205"/>
        <v>0.68049990421146089</v>
      </c>
      <c r="AF491" s="85">
        <v>5.9565637313528836E-4</v>
      </c>
      <c r="AG491" s="85">
        <v>9.3258810195170575E-3</v>
      </c>
      <c r="AH491" s="85">
        <v>6.2165231332112836E-4</v>
      </c>
    </row>
    <row r="492" spans="1:34">
      <c r="A492" s="7">
        <f t="shared" si="189"/>
        <v>44399</v>
      </c>
      <c r="B492" s="8">
        <f t="shared" ca="1" si="190"/>
        <v>519376429.17331243</v>
      </c>
      <c r="C492" s="144">
        <f t="shared" si="181"/>
        <v>0</v>
      </c>
      <c r="D492" s="136"/>
      <c r="E492" s="136"/>
      <c r="F492" s="78">
        <f ca="1">IF(AD491&gt;1,0,IF(AE491&gt;=1,U$2,T$2))</f>
        <v>0.65</v>
      </c>
      <c r="G492" s="29">
        <f t="shared" ca="1" si="182"/>
        <v>10325505.92592123</v>
      </c>
      <c r="H492" s="8">
        <f t="shared" ca="1" si="191"/>
        <v>73311092.074040726</v>
      </c>
      <c r="I492" s="8">
        <f t="shared" ca="1" si="192"/>
        <v>3687572647.1305194</v>
      </c>
      <c r="J492" s="8">
        <f t="shared" ca="1" si="193"/>
        <v>734371.8498233041</v>
      </c>
      <c r="K492" s="12">
        <f t="shared" ca="1" si="194"/>
        <v>0.9945727867439571</v>
      </c>
      <c r="L492" s="48"/>
      <c r="M492" s="38">
        <f ca="1">IF(AND(I$2&gt;0,R485&lt;F485-0.06),0,IF(AND(N492&gt;=L$9,I$2&gt;0),0,IF(OR(AND(N492&gt;=C$1,N492&lt;D$1),N492&gt;=E$1),0,1)))</f>
        <v>0</v>
      </c>
      <c r="N492" s="200">
        <f t="shared" si="195"/>
        <v>44399</v>
      </c>
      <c r="O492" s="11">
        <f t="shared" ca="1" si="183"/>
        <v>0.49167635295073592</v>
      </c>
      <c r="P492" s="11" t="str">
        <f t="shared" si="184"/>
        <v/>
      </c>
      <c r="Q492" s="11">
        <f t="shared" ca="1" si="196"/>
        <v>0.6</v>
      </c>
      <c r="R492" s="32">
        <f t="shared" ca="1" si="197"/>
        <v>0.16052608403052235</v>
      </c>
      <c r="S492" s="32">
        <v>4.9545695064673518E-4</v>
      </c>
      <c r="T492" s="32">
        <f t="shared" ca="1" si="185"/>
        <v>9.7748122765387632E-3</v>
      </c>
      <c r="U492" s="32">
        <f t="shared" si="186"/>
        <v>0.14084507042253522</v>
      </c>
      <c r="V492" s="32">
        <f t="shared" si="198"/>
        <v>0.6</v>
      </c>
      <c r="W492" s="8">
        <f t="shared" ca="1" si="187"/>
        <v>5206027.5038838573</v>
      </c>
      <c r="X492" s="8">
        <f t="shared" ca="1" si="201"/>
        <v>3619467582.5603623</v>
      </c>
      <c r="Y492" s="22">
        <f t="shared" ca="1" si="188"/>
        <v>0.50832364704926403</v>
      </c>
      <c r="Z492" s="8">
        <f t="shared" ca="1" si="199"/>
        <v>73311092.074040726</v>
      </c>
      <c r="AA492" s="12">
        <f t="shared" ca="1" si="200"/>
        <v>1.1347541797997878</v>
      </c>
      <c r="AB492" s="158">
        <f t="shared" si="202"/>
        <v>988000</v>
      </c>
      <c r="AC492" s="160">
        <f t="shared" si="203"/>
        <v>1.536000000000058E-2</v>
      </c>
      <c r="AD492" s="162">
        <f t="shared" ca="1" si="204"/>
        <v>0.99525263309681011</v>
      </c>
      <c r="AE492" s="162">
        <f t="shared" ca="1" si="205"/>
        <v>0.68049990421146089</v>
      </c>
      <c r="AF492" s="85">
        <v>5.9562598726303078E-4</v>
      </c>
      <c r="AG492" s="85">
        <v>9.3219756897096155E-3</v>
      </c>
      <c r="AH492" s="85">
        <v>6.2162636676041307E-4</v>
      </c>
    </row>
    <row r="493" spans="1:34">
      <c r="A493" s="7">
        <f t="shared" si="189"/>
        <v>44400</v>
      </c>
      <c r="B493" s="8">
        <f t="shared" ca="1" si="190"/>
        <v>520109962.54497564</v>
      </c>
      <c r="C493" s="144">
        <f t="shared" si="181"/>
        <v>0</v>
      </c>
      <c r="D493" s="136"/>
      <c r="E493" s="136"/>
      <c r="F493" s="78">
        <f ca="1">IF(AD492&gt;1,S$2,T$2)</f>
        <v>0.65</v>
      </c>
      <c r="G493" s="29">
        <f t="shared" ca="1" si="182"/>
        <v>10325795.987178247</v>
      </c>
      <c r="H493" s="8">
        <f t="shared" ca="1" si="191"/>
        <v>73313151.508965552</v>
      </c>
      <c r="I493" s="8">
        <f t="shared" ca="1" si="192"/>
        <v>3692780734.0693283</v>
      </c>
      <c r="J493" s="8">
        <f t="shared" ca="1" si="193"/>
        <v>733533.37166319438</v>
      </c>
      <c r="K493" s="12">
        <f t="shared" ca="1" si="194"/>
        <v>0.99321442384598568</v>
      </c>
      <c r="L493" s="48"/>
      <c r="M493" s="39">
        <f ca="1">IF(AND(I$2&gt;0,R486&lt;F486-0.1),0,IF(AND(N493&gt;=L$10,I$2&gt;0),0,IF(OR(AND(N493&gt;=C$1,N493&lt;D$1),N493&gt;=E$1),0,1)))</f>
        <v>0</v>
      </c>
      <c r="N493" s="200">
        <f t="shared" si="195"/>
        <v>44400</v>
      </c>
      <c r="O493" s="11">
        <f t="shared" ca="1" si="183"/>
        <v>0.49237076454257711</v>
      </c>
      <c r="P493" s="11" t="str">
        <f t="shared" si="184"/>
        <v/>
      </c>
      <c r="Q493" s="11">
        <f t="shared" ca="1" si="196"/>
        <v>0.6</v>
      </c>
      <c r="R493" s="32">
        <f t="shared" ca="1" si="197"/>
        <v>0.16005505812279933</v>
      </c>
      <c r="S493" s="32">
        <v>4.9544674437519134E-4</v>
      </c>
      <c r="T493" s="32">
        <f t="shared" ca="1" si="185"/>
        <v>9.7750868678620744E-3</v>
      </c>
      <c r="U493" s="32">
        <f t="shared" si="186"/>
        <v>0.14084507042253522</v>
      </c>
      <c r="V493" s="32">
        <f t="shared" si="198"/>
        <v>0.6</v>
      </c>
      <c r="W493" s="8">
        <f t="shared" ca="1" si="187"/>
        <v>5215562.7869202113</v>
      </c>
      <c r="X493" s="8">
        <f t="shared" ca="1" si="201"/>
        <v>3624683145.3472824</v>
      </c>
      <c r="Y493" s="22">
        <f t="shared" ca="1" si="188"/>
        <v>0.50762923545742289</v>
      </c>
      <c r="Z493" s="8">
        <f t="shared" ca="1" si="199"/>
        <v>73313151.508965552</v>
      </c>
      <c r="AA493" s="12">
        <f t="shared" ca="1" si="200"/>
        <v>1.1347541797997878</v>
      </c>
      <c r="AB493" s="158">
        <f t="shared" si="202"/>
        <v>989000</v>
      </c>
      <c r="AC493" s="160">
        <f t="shared" si="203"/>
        <v>1.5330000000000579E-2</v>
      </c>
      <c r="AD493" s="162">
        <f t="shared" ca="1" si="204"/>
        <v>0.99389360529497139</v>
      </c>
      <c r="AE493" s="162">
        <f t="shared" ca="1" si="205"/>
        <v>0.68049990421146089</v>
      </c>
      <c r="AF493" s="85">
        <v>5.9559560928560025E-4</v>
      </c>
      <c r="AG493" s="85">
        <v>9.318079719918871E-3</v>
      </c>
      <c r="AH493" s="85">
        <v>6.2160042585641614E-4</v>
      </c>
    </row>
    <row r="494" spans="1:34">
      <c r="A494" s="7">
        <f t="shared" si="189"/>
        <v>44401</v>
      </c>
      <c r="B494" s="8">
        <f t="shared" ca="1" si="190"/>
        <v>520842514.65298682</v>
      </c>
      <c r="C494" s="144">
        <f t="shared" si="181"/>
        <v>0</v>
      </c>
      <c r="D494" s="136"/>
      <c r="E494" s="136"/>
      <c r="F494" s="78">
        <f ca="1">IF(AD493&gt;1,0,IF(AE493&gt;=1,U$2,T$2))</f>
        <v>0.65</v>
      </c>
      <c r="G494" s="29">
        <f t="shared" ca="1" si="182"/>
        <v>10323761.787172491</v>
      </c>
      <c r="H494" s="8">
        <f t="shared" ca="1" si="191"/>
        <v>73298708.688924685</v>
      </c>
      <c r="I494" s="8">
        <f t="shared" ca="1" si="192"/>
        <v>3697981854.0362077</v>
      </c>
      <c r="J494" s="8">
        <f t="shared" ca="1" si="193"/>
        <v>732552.10801117378</v>
      </c>
      <c r="K494" s="12">
        <f t="shared" ca="1" si="194"/>
        <v>0.99185761187568688</v>
      </c>
      <c r="L494" s="48"/>
      <c r="M494" s="47">
        <f ca="1">IF(AND(I$2&gt;0,R487&lt;F487-0.12),0,IF(AND(N494&gt;=L$4,I$2&gt;0),0,IF(OR(AND(N494&gt;=C$1,N494&lt;D$1),N494&gt;=E$1),0,1)))</f>
        <v>0</v>
      </c>
      <c r="N494" s="200">
        <f t="shared" si="195"/>
        <v>44401</v>
      </c>
      <c r="O494" s="11">
        <f t="shared" ca="1" si="183"/>
        <v>0.49306424720482767</v>
      </c>
      <c r="P494" s="11" t="str">
        <f t="shared" si="184"/>
        <v/>
      </c>
      <c r="Q494" s="11">
        <f t="shared" ca="1" si="196"/>
        <v>0.6</v>
      </c>
      <c r="R494" s="32">
        <f t="shared" ca="1" si="197"/>
        <v>0.15954904580176271</v>
      </c>
      <c r="S494" s="32">
        <v>4.9543653963835942E-4</v>
      </c>
      <c r="T494" s="32">
        <f t="shared" ca="1" si="185"/>
        <v>9.7731611585232907E-3</v>
      </c>
      <c r="U494" s="32">
        <f t="shared" si="186"/>
        <v>0.14084507042253522</v>
      </c>
      <c r="V494" s="32">
        <f t="shared" si="198"/>
        <v>0.6</v>
      </c>
      <c r="W494" s="8">
        <f t="shared" ca="1" si="187"/>
        <v>5226629.3552823635</v>
      </c>
      <c r="X494" s="8">
        <f t="shared" ca="1" si="201"/>
        <v>3629909774.7025647</v>
      </c>
      <c r="Y494" s="22">
        <f t="shared" ca="1" si="188"/>
        <v>0.50693575279517233</v>
      </c>
      <c r="Z494" s="8">
        <f t="shared" ca="1" si="199"/>
        <v>73298708.688924685</v>
      </c>
      <c r="AA494" s="12">
        <f t="shared" ca="1" si="200"/>
        <v>1.1347541797997878</v>
      </c>
      <c r="AB494" s="158">
        <f t="shared" si="202"/>
        <v>990000</v>
      </c>
      <c r="AC494" s="160">
        <f t="shared" si="203"/>
        <v>1.5300000000000579E-2</v>
      </c>
      <c r="AD494" s="162">
        <f t="shared" ca="1" si="204"/>
        <v>0.99253601786083623</v>
      </c>
      <c r="AE494" s="162">
        <f t="shared" ca="1" si="205"/>
        <v>0.68049990421146089</v>
      </c>
      <c r="AF494" s="85">
        <v>5.9556523919980541E-4</v>
      </c>
      <c r="AG494" s="85">
        <v>9.3141930757973633E-3</v>
      </c>
      <c r="AH494" s="85">
        <v>6.2157449060722906E-4</v>
      </c>
    </row>
    <row r="495" spans="1:34">
      <c r="A495" s="7">
        <f t="shared" si="189"/>
        <v>44402</v>
      </c>
      <c r="B495" s="8">
        <f t="shared" ca="1" si="190"/>
        <v>521573921.91811526</v>
      </c>
      <c r="C495" s="144">
        <f t="shared" si="181"/>
        <v>0</v>
      </c>
      <c r="D495" s="136"/>
      <c r="E495" s="136"/>
      <c r="F495" s="78">
        <f ca="1">IF(AD494&gt;1,0,IF(AE494&gt;=1,U$2,T$2))</f>
        <v>0.65</v>
      </c>
      <c r="G495" s="29">
        <f t="shared" ca="1" si="182"/>
        <v>10319024.072683712</v>
      </c>
      <c r="H495" s="8">
        <f t="shared" ca="1" si="191"/>
        <v>73265070.916054353</v>
      </c>
      <c r="I495" s="8">
        <f t="shared" ca="1" si="192"/>
        <v>3703174845.6186199</v>
      </c>
      <c r="J495" s="8">
        <f t="shared" ca="1" si="193"/>
        <v>731407.26512845571</v>
      </c>
      <c r="K495" s="12">
        <f t="shared" ca="1" si="194"/>
        <v>0.99050261494246805</v>
      </c>
      <c r="L495" s="48"/>
      <c r="M495" s="46">
        <f ca="1">IF(AND(I$2&gt;0,R488&lt;F488-0.12),0,IF(AND(N495&gt;=L$5,I$2&gt;0),0,IF(OR(AND(N495&gt;=C$1,N495&lt;D$1),N495&gt;=E$1),0,1)))</f>
        <v>0</v>
      </c>
      <c r="N495" s="200">
        <f t="shared" si="195"/>
        <v>44402</v>
      </c>
      <c r="O495" s="11">
        <f t="shared" ca="1" si="183"/>
        <v>0.49375664608248265</v>
      </c>
      <c r="P495" s="11" t="str">
        <f t="shared" si="184"/>
        <v/>
      </c>
      <c r="Q495" s="11">
        <f t="shared" ca="1" si="196"/>
        <v>0.6</v>
      </c>
      <c r="R495" s="32">
        <f t="shared" ca="1" si="197"/>
        <v>0.15900252027233727</v>
      </c>
      <c r="S495" s="32">
        <v>4.9542633643590798E-4</v>
      </c>
      <c r="T495" s="32">
        <f t="shared" ca="1" si="185"/>
        <v>9.7686761221405811E-3</v>
      </c>
      <c r="U495" s="32">
        <f t="shared" si="186"/>
        <v>0.14084507042253522</v>
      </c>
      <c r="V495" s="32">
        <f t="shared" si="198"/>
        <v>0.6</v>
      </c>
      <c r="W495" s="8">
        <f t="shared" ca="1" si="187"/>
        <v>5239704.7324119136</v>
      </c>
      <c r="X495" s="8">
        <f t="shared" ca="1" si="201"/>
        <v>3635149479.4349766</v>
      </c>
      <c r="Y495" s="22">
        <f t="shared" ca="1" si="188"/>
        <v>0.50624335391751729</v>
      </c>
      <c r="Z495" s="8">
        <f t="shared" ca="1" si="199"/>
        <v>73265070.916054353</v>
      </c>
      <c r="AA495" s="12">
        <f t="shared" ca="1" si="200"/>
        <v>1.1347541797997878</v>
      </c>
      <c r="AB495" s="158">
        <f t="shared" si="202"/>
        <v>991000</v>
      </c>
      <c r="AC495" s="160">
        <f t="shared" si="203"/>
        <v>1.5270000000000578E-2</v>
      </c>
      <c r="AD495" s="162">
        <f t="shared" ca="1" si="204"/>
        <v>0.99118011340907741</v>
      </c>
      <c r="AE495" s="162">
        <f t="shared" ca="1" si="205"/>
        <v>0.68049990421146089</v>
      </c>
      <c r="AF495" s="85">
        <v>5.9553487700245654E-4</v>
      </c>
      <c r="AG495" s="85">
        <v>9.3103157231734113E-3</v>
      </c>
      <c r="AH495" s="85">
        <v>6.215485610109446E-4</v>
      </c>
    </row>
    <row r="496" spans="1:34">
      <c r="A496" s="7">
        <f t="shared" si="189"/>
        <v>44403</v>
      </c>
      <c r="B496" s="8">
        <f t="shared" ca="1" si="190"/>
        <v>522303994.79866153</v>
      </c>
      <c r="C496" s="144">
        <f t="shared" si="181"/>
        <v>0</v>
      </c>
      <c r="D496" s="136"/>
      <c r="E496" s="136"/>
      <c r="F496" s="78">
        <f ca="1">IF(AD495&gt;1,S$2,T$2)</f>
        <v>0.65</v>
      </c>
      <c r="G496" s="29">
        <f t="shared" ca="1" si="182"/>
        <v>10311110.371200116</v>
      </c>
      <c r="H496" s="8">
        <f t="shared" ca="1" si="191"/>
        <v>73208883.635520816</v>
      </c>
      <c r="I496" s="8">
        <f t="shared" ca="1" si="192"/>
        <v>3708358363.0704985</v>
      </c>
      <c r="J496" s="8">
        <f t="shared" ca="1" si="193"/>
        <v>730072.88054624945</v>
      </c>
      <c r="K496" s="12">
        <f t="shared" ca="1" si="194"/>
        <v>0.9891497356177823</v>
      </c>
      <c r="L496" s="48"/>
      <c r="M496" s="38">
        <f ca="1">IF(AND(I$2&gt;0,R489&lt;F489),0,IF(AND(N496&gt;=L$6,I$2&gt;0),0,IF(OR(AND(N496&gt;=C$1,N496&lt;D$1),N496&gt;=E$1),0,1)))</f>
        <v>0</v>
      </c>
      <c r="N496" s="200">
        <f t="shared" si="195"/>
        <v>44403</v>
      </c>
      <c r="O496" s="11">
        <f t="shared" ca="1" si="183"/>
        <v>0.49444778174273313</v>
      </c>
      <c r="P496" s="11" t="str">
        <f t="shared" si="184"/>
        <v/>
      </c>
      <c r="Q496" s="11">
        <f t="shared" ca="1" si="196"/>
        <v>0.6</v>
      </c>
      <c r="R496" s="32">
        <f t="shared" ca="1" si="197"/>
        <v>0.15840859078336264</v>
      </c>
      <c r="S496" s="32">
        <v>4.9541613476750568E-4</v>
      </c>
      <c r="T496" s="32">
        <f t="shared" ca="1" si="185"/>
        <v>9.761184484736108E-3</v>
      </c>
      <c r="U496" s="32">
        <f t="shared" si="186"/>
        <v>0.14084507042253522</v>
      </c>
      <c r="V496" s="32">
        <f t="shared" si="198"/>
        <v>0.6</v>
      </c>
      <c r="W496" s="8">
        <f t="shared" ca="1" si="187"/>
        <v>5245780.4175562132</v>
      </c>
      <c r="X496" s="8">
        <f t="shared" ca="1" si="201"/>
        <v>3640395259.8525329</v>
      </c>
      <c r="Y496" s="22">
        <f t="shared" ca="1" si="188"/>
        <v>0.50555221825726693</v>
      </c>
      <c r="Z496" s="8">
        <f t="shared" ca="1" si="199"/>
        <v>73208883.635520816</v>
      </c>
      <c r="AA496" s="12">
        <f t="shared" ca="1" si="200"/>
        <v>1.1347541797997878</v>
      </c>
      <c r="AB496" s="158">
        <f t="shared" si="202"/>
        <v>992000</v>
      </c>
      <c r="AC496" s="160">
        <f t="shared" si="203"/>
        <v>1.5240000000000578E-2</v>
      </c>
      <c r="AD496" s="162">
        <f t="shared" ca="1" si="204"/>
        <v>0.98982617528012518</v>
      </c>
      <c r="AE496" s="162">
        <f t="shared" ca="1" si="205"/>
        <v>0.68049990421146089</v>
      </c>
      <c r="AF496" s="85">
        <v>5.9550452269036599E-4</v>
      </c>
      <c r="AG496" s="85">
        <v>9.3064476280499582E-3</v>
      </c>
      <c r="AH496" s="85">
        <v>6.215226370656562E-4</v>
      </c>
    </row>
    <row r="497" spans="1:34">
      <c r="A497" s="7">
        <f t="shared" si="189"/>
        <v>44404</v>
      </c>
      <c r="B497" s="8">
        <f t="shared" ca="1" si="190"/>
        <v>523032511.37706143</v>
      </c>
      <c r="C497" s="144">
        <f t="shared" si="181"/>
        <v>0</v>
      </c>
      <c r="D497" s="136"/>
      <c r="E497" s="136"/>
      <c r="F497" s="78">
        <f ca="1">IF(AD496&gt;1,0,IF(AE496&gt;=1,U$2,T$2))</f>
        <v>0.65</v>
      </c>
      <c r="G497" s="29">
        <f t="shared" ca="1" si="182"/>
        <v>10300784.637268137</v>
      </c>
      <c r="H497" s="8">
        <f t="shared" ca="1" si="191"/>
        <v>73135570.924603775</v>
      </c>
      <c r="I497" s="8">
        <f t="shared" ca="1" si="192"/>
        <v>3713530830.7771378</v>
      </c>
      <c r="J497" s="8">
        <f t="shared" ca="1" si="193"/>
        <v>728516.57839988335</v>
      </c>
      <c r="K497" s="12">
        <f t="shared" ca="1" si="194"/>
        <v>0.98779932449569574</v>
      </c>
      <c r="L497" s="48"/>
      <c r="M497" s="38">
        <f ca="1">IF(AND(I$2&gt;0,R490&lt;F490-0.02),0,IF(AND(N497&gt;=L$7,I$2&gt;0),0,IF(OR(AND(N497&gt;=C$1,N497&lt;D$1),N497&gt;=E$1),0,1)))</f>
        <v>0</v>
      </c>
      <c r="N497" s="200">
        <f t="shared" si="195"/>
        <v>44404</v>
      </c>
      <c r="O497" s="11">
        <f t="shared" ca="1" si="183"/>
        <v>0.49513744410361837</v>
      </c>
      <c r="P497" s="11" t="str">
        <f t="shared" si="184"/>
        <v/>
      </c>
      <c r="Q497" s="11">
        <f t="shared" ca="1" si="196"/>
        <v>0.6</v>
      </c>
      <c r="R497" s="32">
        <f t="shared" ca="1" si="197"/>
        <v>0.15777939006329739</v>
      </c>
      <c r="S497" s="32">
        <v>4.9540593463282142E-4</v>
      </c>
      <c r="T497" s="32">
        <f t="shared" ca="1" si="185"/>
        <v>9.7514094566138361E-3</v>
      </c>
      <c r="U497" s="32">
        <f t="shared" si="186"/>
        <v>0.14084507042253522</v>
      </c>
      <c r="V497" s="32">
        <f t="shared" si="198"/>
        <v>0.6</v>
      </c>
      <c r="W497" s="8">
        <f t="shared" ca="1" si="187"/>
        <v>5243616.7529264148</v>
      </c>
      <c r="X497" s="8">
        <f t="shared" ca="1" si="201"/>
        <v>3645638876.6054592</v>
      </c>
      <c r="Y497" s="22">
        <f t="shared" ca="1" si="188"/>
        <v>0.50486255589638163</v>
      </c>
      <c r="Z497" s="8">
        <f t="shared" ca="1" si="199"/>
        <v>73135570.924603775</v>
      </c>
      <c r="AA497" s="12">
        <f t="shared" ca="1" si="200"/>
        <v>1.1347541797997878</v>
      </c>
      <c r="AB497" s="158">
        <f t="shared" si="202"/>
        <v>993000</v>
      </c>
      <c r="AC497" s="160">
        <f t="shared" si="203"/>
        <v>1.5210000000000577E-2</v>
      </c>
      <c r="AD497" s="162">
        <f t="shared" ca="1" si="204"/>
        <v>0.98847453005673902</v>
      </c>
      <c r="AE497" s="162">
        <f t="shared" ca="1" si="205"/>
        <v>0.68049990421146089</v>
      </c>
      <c r="AF497" s="85">
        <v>5.954741762603476E-4</v>
      </c>
      <c r="AG497" s="85">
        <v>9.3025887566034107E-3</v>
      </c>
      <c r="AH497" s="85">
        <v>6.2149671876945826E-4</v>
      </c>
    </row>
    <row r="498" spans="1:34">
      <c r="A498" s="7">
        <f t="shared" si="189"/>
        <v>44405</v>
      </c>
      <c r="B498" s="8">
        <f t="shared" ca="1" si="190"/>
        <v>523759304.81323779</v>
      </c>
      <c r="C498" s="144">
        <f t="shared" si="181"/>
        <v>0</v>
      </c>
      <c r="D498" s="136"/>
      <c r="E498" s="136"/>
      <c r="F498" s="78">
        <f ca="1">IF(AD497&gt;1,S$2,T$2)</f>
        <v>0.65</v>
      </c>
      <c r="G498" s="29">
        <f t="shared" ca="1" si="182"/>
        <v>10289040.502609799</v>
      </c>
      <c r="H498" s="8">
        <f t="shared" ca="1" si="191"/>
        <v>73052187.568529561</v>
      </c>
      <c r="I498" s="8">
        <f t="shared" ca="1" si="192"/>
        <v>3718691064.1739898</v>
      </c>
      <c r="J498" s="8">
        <f t="shared" ca="1" si="193"/>
        <v>726793.43617636489</v>
      </c>
      <c r="K498" s="12">
        <f t="shared" ca="1" si="194"/>
        <v>0.98645179205570166</v>
      </c>
      <c r="L498" s="48"/>
      <c r="M498" s="38">
        <f ca="1">IF(AND(I$2&gt;0,R491&lt;F491-0.04),0,IF(AND(N498&gt;=L$8,I$2&gt;0),0,IF(OR(AND(N498&gt;=C$1,N498&lt;D$1),N498&gt;=E$1),0,1)))</f>
        <v>0</v>
      </c>
      <c r="N498" s="200">
        <f t="shared" si="195"/>
        <v>44405</v>
      </c>
      <c r="O498" s="11">
        <f t="shared" ca="1" si="183"/>
        <v>0.49582547522319864</v>
      </c>
      <c r="P498" s="11" t="str">
        <f t="shared" si="184"/>
        <v/>
      </c>
      <c r="Q498" s="11">
        <f t="shared" ca="1" si="196"/>
        <v>0.6</v>
      </c>
      <c r="R498" s="32">
        <f t="shared" ca="1" si="197"/>
        <v>0.1571304173336244</v>
      </c>
      <c r="S498" s="32">
        <v>4.9539573603152418E-4</v>
      </c>
      <c r="T498" s="32">
        <f t="shared" ca="1" si="185"/>
        <v>9.7402916758039422E-3</v>
      </c>
      <c r="U498" s="32">
        <f t="shared" si="186"/>
        <v>0.14084507042253522</v>
      </c>
      <c r="V498" s="32">
        <f t="shared" si="198"/>
        <v>0.6</v>
      </c>
      <c r="W498" s="8">
        <f t="shared" ca="1" si="187"/>
        <v>5241198.8102339823</v>
      </c>
      <c r="X498" s="8">
        <f t="shared" ca="1" si="201"/>
        <v>3650880075.4156933</v>
      </c>
      <c r="Y498" s="22">
        <f t="shared" ca="1" si="188"/>
        <v>0.50417452477680136</v>
      </c>
      <c r="Z498" s="8">
        <f t="shared" ca="1" si="199"/>
        <v>73052187.568529561</v>
      </c>
      <c r="AA498" s="12">
        <f t="shared" ca="1" si="200"/>
        <v>1.1347541797997878</v>
      </c>
      <c r="AB498" s="158">
        <f t="shared" si="202"/>
        <v>994000</v>
      </c>
      <c r="AC498" s="160">
        <f t="shared" si="203"/>
        <v>1.5180000000000577E-2</v>
      </c>
      <c r="AD498" s="162">
        <f t="shared" ca="1" si="204"/>
        <v>0.9871255582756987</v>
      </c>
      <c r="AE498" s="162">
        <f t="shared" ca="1" si="205"/>
        <v>0.68049990421146089</v>
      </c>
      <c r="AF498" s="85">
        <v>5.9544383770921685E-4</v>
      </c>
      <c r="AG498" s="85">
        <v>9.2987390751824994E-3</v>
      </c>
      <c r="AH498" s="85">
        <v>6.2147080612044616E-4</v>
      </c>
    </row>
    <row r="499" spans="1:34">
      <c r="A499" s="7">
        <f t="shared" si="189"/>
        <v>44406</v>
      </c>
      <c r="B499" s="8">
        <f t="shared" ca="1" si="190"/>
        <v>524484279.27340442</v>
      </c>
      <c r="C499" s="144">
        <f t="shared" si="181"/>
        <v>0</v>
      </c>
      <c r="D499" s="136"/>
      <c r="E499" s="136"/>
      <c r="F499" s="78">
        <f ca="1">IF(AD498&gt;1,0,IF(AE498&gt;=1,U$2,T$2))</f>
        <v>0.65</v>
      </c>
      <c r="G499" s="29">
        <f t="shared" ca="1" si="182"/>
        <v>10275817.947250538</v>
      </c>
      <c r="H499" s="8">
        <f t="shared" ca="1" si="191"/>
        <v>72958307.425478816</v>
      </c>
      <c r="I499" s="8">
        <f t="shared" ca="1" si="192"/>
        <v>3723838382.8411732</v>
      </c>
      <c r="J499" s="8">
        <f t="shared" ca="1" si="193"/>
        <v>724974.46016665234</v>
      </c>
      <c r="K499" s="12">
        <f t="shared" ca="1" si="194"/>
        <v>0.98510744690082097</v>
      </c>
      <c r="L499" s="48"/>
      <c r="M499" s="38">
        <f ca="1">IF(AND(I$2&gt;0,R492&lt;F492-0.06),0,IF(AND(N499&gt;=L$9,I$2&gt;0),0,IF(OR(AND(N499&gt;=C$1,N499&lt;D$1),N499&gt;=E$1),0,1)))</f>
        <v>0</v>
      </c>
      <c r="N499" s="200">
        <f t="shared" si="195"/>
        <v>44406</v>
      </c>
      <c r="O499" s="11">
        <f t="shared" ca="1" si="183"/>
        <v>0.4965117843788231</v>
      </c>
      <c r="P499" s="11" t="str">
        <f t="shared" si="184"/>
        <v/>
      </c>
      <c r="Q499" s="11">
        <f t="shared" ca="1" si="196"/>
        <v>0.6</v>
      </c>
      <c r="R499" s="32">
        <f t="shared" ca="1" si="197"/>
        <v>0.15646094663402169</v>
      </c>
      <c r="S499" s="32">
        <v>4.9538553896328274E-4</v>
      </c>
      <c r="T499" s="32">
        <f t="shared" ca="1" si="185"/>
        <v>9.7277743233971752E-3</v>
      </c>
      <c r="U499" s="32">
        <f t="shared" si="186"/>
        <v>0.14084507042253522</v>
      </c>
      <c r="V499" s="32">
        <f t="shared" si="198"/>
        <v>0.6</v>
      </c>
      <c r="W499" s="8">
        <f t="shared" ca="1" si="187"/>
        <v>5238090.4070566772</v>
      </c>
      <c r="X499" s="8">
        <f t="shared" ca="1" si="201"/>
        <v>3656118165.8227501</v>
      </c>
      <c r="Y499" s="22">
        <f t="shared" ca="1" si="188"/>
        <v>0.50348821562117685</v>
      </c>
      <c r="Z499" s="8">
        <f t="shared" ca="1" si="199"/>
        <v>72958307.425478816</v>
      </c>
      <c r="AA499" s="12">
        <f t="shared" ca="1" si="200"/>
        <v>1.1347541797997878</v>
      </c>
      <c r="AB499" s="158">
        <f t="shared" si="202"/>
        <v>995000</v>
      </c>
      <c r="AC499" s="160">
        <f t="shared" si="203"/>
        <v>1.5150000000000576E-2</v>
      </c>
      <c r="AD499" s="162">
        <f t="shared" ca="1" si="204"/>
        <v>0.98577961947826132</v>
      </c>
      <c r="AE499" s="162">
        <f t="shared" ca="1" si="205"/>
        <v>0.68049990421146089</v>
      </c>
      <c r="AF499" s="85">
        <v>5.9541350703379151E-4</v>
      </c>
      <c r="AG499" s="85">
        <v>9.2948985503071534E-3</v>
      </c>
      <c r="AH499" s="85">
        <v>6.2144489911671594E-4</v>
      </c>
    </row>
    <row r="500" spans="1:34">
      <c r="A500" s="7">
        <f t="shared" si="189"/>
        <v>44407</v>
      </c>
      <c r="B500" s="8">
        <f t="shared" ca="1" si="190"/>
        <v>525207335.32932109</v>
      </c>
      <c r="C500" s="144">
        <f t="shared" si="181"/>
        <v>0</v>
      </c>
      <c r="D500" s="136"/>
      <c r="E500" s="136"/>
      <c r="F500" s="78">
        <f ca="1">IF(AD499&gt;1,S$2,T$2)</f>
        <v>0.65</v>
      </c>
      <c r="G500" s="29">
        <f t="shared" ca="1" si="182"/>
        <v>10261114.790905721</v>
      </c>
      <c r="H500" s="8">
        <f t="shared" ca="1" si="191"/>
        <v>72853915.015430614</v>
      </c>
      <c r="I500" s="8">
        <f t="shared" ca="1" si="192"/>
        <v>3728972080.8381815</v>
      </c>
      <c r="J500" s="8">
        <f t="shared" ca="1" si="193"/>
        <v>723056.05591668666</v>
      </c>
      <c r="K500" s="12">
        <f t="shared" ca="1" si="194"/>
        <v>0.98376646629419218</v>
      </c>
      <c r="L500" s="48"/>
      <c r="M500" s="39">
        <f ca="1">IF(AND(I$2&gt;0,R493&lt;F493-0.1),0,IF(AND(N500&gt;=L$10,I$2&gt;0),0,IF(OR(AND(N500&gt;=C$1,N500&lt;D$1),N500&gt;=E$1),0,1)))</f>
        <v>0</v>
      </c>
      <c r="N500" s="200">
        <f t="shared" si="195"/>
        <v>44407</v>
      </c>
      <c r="O500" s="11">
        <f t="shared" ca="1" si="183"/>
        <v>0.49719627744509087</v>
      </c>
      <c r="P500" s="11" t="str">
        <f t="shared" si="184"/>
        <v/>
      </c>
      <c r="Q500" s="11">
        <f t="shared" ca="1" si="196"/>
        <v>0.6</v>
      </c>
      <c r="R500" s="32">
        <f t="shared" ca="1" si="197"/>
        <v>0.15577114019929758</v>
      </c>
      <c r="S500" s="32">
        <v>4.953753434277662E-4</v>
      </c>
      <c r="T500" s="32">
        <f t="shared" ca="1" si="185"/>
        <v>9.7138553353907486E-3</v>
      </c>
      <c r="U500" s="32">
        <f t="shared" si="186"/>
        <v>0.14084507042253522</v>
      </c>
      <c r="V500" s="32">
        <f t="shared" si="198"/>
        <v>0.6</v>
      </c>
      <c r="W500" s="8">
        <f t="shared" ca="1" si="187"/>
        <v>5234587.2644616365</v>
      </c>
      <c r="X500" s="8">
        <f t="shared" ca="1" si="201"/>
        <v>3661352753.0872116</v>
      </c>
      <c r="Y500" s="22">
        <f t="shared" ca="1" si="188"/>
        <v>0.50280372255490913</v>
      </c>
      <c r="Z500" s="8">
        <f t="shared" ca="1" si="199"/>
        <v>72853915.015430614</v>
      </c>
      <c r="AA500" s="12">
        <f t="shared" ca="1" si="200"/>
        <v>1.1347541797997878</v>
      </c>
      <c r="AB500" s="158">
        <f t="shared" si="202"/>
        <v>996000</v>
      </c>
      <c r="AC500" s="160">
        <f t="shared" si="203"/>
        <v>1.5120000000000576E-2</v>
      </c>
      <c r="AD500" s="162">
        <f t="shared" ca="1" si="204"/>
        <v>0.98443695659750663</v>
      </c>
      <c r="AE500" s="162">
        <f t="shared" ca="1" si="205"/>
        <v>0.68049990421146089</v>
      </c>
      <c r="AF500" s="85">
        <v>5.9538318423089064E-4</v>
      </c>
      <c r="AG500" s="85">
        <v>9.2910671486673719E-3</v>
      </c>
      <c r="AH500" s="85">
        <v>6.2141899775636472E-4</v>
      </c>
    </row>
    <row r="501" spans="1:34">
      <c r="A501" s="7">
        <f t="shared" si="189"/>
        <v>44408</v>
      </c>
      <c r="B501" s="8">
        <f t="shared" ca="1" si="190"/>
        <v>525928373.94632739</v>
      </c>
      <c r="C501" s="144">
        <f t="shared" si="181"/>
        <v>0</v>
      </c>
      <c r="D501" s="136"/>
      <c r="E501" s="136"/>
      <c r="F501" s="78">
        <f ca="1">IF(AD500&gt;1,0,IF(AE500&gt;=1,U$2,T$2))</f>
        <v>0.65</v>
      </c>
      <c r="G501" s="29">
        <f t="shared" ca="1" si="182"/>
        <v>10244887.596016029</v>
      </c>
      <c r="H501" s="8">
        <f t="shared" ca="1" si="191"/>
        <v>72738701.931713805</v>
      </c>
      <c r="I501" s="8">
        <f t="shared" ca="1" si="192"/>
        <v>3734091455.0189261</v>
      </c>
      <c r="J501" s="8">
        <f t="shared" ca="1" si="193"/>
        <v>721038.61700631352</v>
      </c>
      <c r="K501" s="12">
        <f t="shared" ca="1" si="194"/>
        <v>0.98242903414759408</v>
      </c>
      <c r="L501" s="48"/>
      <c r="M501" s="47">
        <f ca="1">IF(AND(I$2&gt;0,R494&lt;F494-0.12),0,IF(AND(N501&gt;=L$4,I$2&gt;0),0,IF(OR(AND(N501&gt;=C$1,N501&lt;D$1),N501&gt;=E$1),0,1)))</f>
        <v>0</v>
      </c>
      <c r="N501" s="200">
        <f t="shared" si="195"/>
        <v>44408</v>
      </c>
      <c r="O501" s="11">
        <f t="shared" ca="1" si="183"/>
        <v>0.49787886066919013</v>
      </c>
      <c r="P501" s="11" t="str">
        <f t="shared" si="184"/>
        <v/>
      </c>
      <c r="Q501" s="11">
        <f t="shared" ca="1" si="196"/>
        <v>0.6</v>
      </c>
      <c r="R501" s="32">
        <f t="shared" ca="1" si="197"/>
        <v>0.15506053543017831</v>
      </c>
      <c r="S501" s="32">
        <v>4.9536514942464388E-4</v>
      </c>
      <c r="T501" s="32">
        <f t="shared" ca="1" si="185"/>
        <v>9.6984935908951738E-3</v>
      </c>
      <c r="U501" s="32">
        <f t="shared" si="186"/>
        <v>0.14084507042253522</v>
      </c>
      <c r="V501" s="32">
        <f t="shared" si="198"/>
        <v>0.6</v>
      </c>
      <c r="W501" s="8">
        <f t="shared" ca="1" si="187"/>
        <v>5231117.258590606</v>
      </c>
      <c r="X501" s="8">
        <f t="shared" ca="1" si="201"/>
        <v>3666583870.3458023</v>
      </c>
      <c r="Y501" s="22">
        <f t="shared" ca="1" si="188"/>
        <v>0.50212113933080982</v>
      </c>
      <c r="Z501" s="8">
        <f t="shared" ca="1" si="199"/>
        <v>72738701.931713805</v>
      </c>
      <c r="AA501" s="12">
        <f t="shared" ca="1" si="200"/>
        <v>1.1347541797997878</v>
      </c>
      <c r="AB501" s="158">
        <f t="shared" si="202"/>
        <v>997000</v>
      </c>
      <c r="AC501" s="160">
        <f t="shared" si="203"/>
        <v>1.5090000000000575E-2</v>
      </c>
      <c r="AD501" s="162">
        <f t="shared" ca="1" si="204"/>
        <v>0.98309775022089307</v>
      </c>
      <c r="AE501" s="162">
        <f t="shared" ca="1" si="205"/>
        <v>0.68049990421146089</v>
      </c>
      <c r="AF501" s="85">
        <v>5.9535286929733556E-4</v>
      </c>
      <c r="AG501" s="85">
        <v>9.2872448371220991E-3</v>
      </c>
      <c r="AH501" s="85">
        <v>6.2139310203749069E-4</v>
      </c>
    </row>
    <row r="502" spans="1:34">
      <c r="A502" s="7">
        <f t="shared" si="189"/>
        <v>44409</v>
      </c>
      <c r="B502" s="8">
        <f t="shared" ca="1" si="190"/>
        <v>526647293.59103489</v>
      </c>
      <c r="C502" s="144">
        <f t="shared" si="181"/>
        <v>0</v>
      </c>
      <c r="D502" s="136"/>
      <c r="E502" s="136"/>
      <c r="F502" s="78">
        <f ca="1">IF(AD501&gt;1,0,IF(AE501&gt;=1,U$2,T$2))</f>
        <v>0.65</v>
      </c>
      <c r="G502" s="29">
        <f t="shared" ca="1" si="182"/>
        <v>10227030.162048776</v>
      </c>
      <c r="H502" s="8">
        <f t="shared" ca="1" si="191"/>
        <v>72611914.150546297</v>
      </c>
      <c r="I502" s="8">
        <f t="shared" ca="1" si="192"/>
        <v>3739195784.4963493</v>
      </c>
      <c r="J502" s="8">
        <f t="shared" ca="1" si="193"/>
        <v>718919.64470747823</v>
      </c>
      <c r="K502" s="12">
        <f t="shared" ca="1" si="194"/>
        <v>0.98109533364480195</v>
      </c>
      <c r="L502" s="48"/>
      <c r="M502" s="46">
        <f ca="1">IF(AND(I$2&gt;0,R495&lt;F495-0.12),0,IF(AND(N502&gt;=L$5,I$2&gt;0),0,IF(OR(AND(N502&gt;=C$1,N502&lt;D$1),N502&gt;=E$1),0,1)))</f>
        <v>0</v>
      </c>
      <c r="N502" s="200">
        <f t="shared" si="195"/>
        <v>44409</v>
      </c>
      <c r="O502" s="11">
        <f t="shared" ca="1" si="183"/>
        <v>0.49855943793284657</v>
      </c>
      <c r="P502" s="11" t="str">
        <f t="shared" si="184"/>
        <v/>
      </c>
      <c r="Q502" s="11">
        <f t="shared" ca="1" si="196"/>
        <v>0.6</v>
      </c>
      <c r="R502" s="32">
        <f t="shared" ca="1" si="197"/>
        <v>0.15432772969986017</v>
      </c>
      <c r="S502" s="32">
        <v>4.953549569535851E-4</v>
      </c>
      <c r="T502" s="32">
        <f t="shared" ca="1" si="185"/>
        <v>9.681588553406173E-3</v>
      </c>
      <c r="U502" s="32">
        <f t="shared" si="186"/>
        <v>0.14084507042253522</v>
      </c>
      <c r="V502" s="32">
        <f t="shared" si="198"/>
        <v>0.6</v>
      </c>
      <c r="W502" s="8">
        <f t="shared" ca="1" si="187"/>
        <v>5227505.798349685</v>
      </c>
      <c r="X502" s="8">
        <f t="shared" ca="1" si="201"/>
        <v>3671811376.1441522</v>
      </c>
      <c r="Y502" s="22">
        <f t="shared" ca="1" si="188"/>
        <v>0.50144056206715337</v>
      </c>
      <c r="Z502" s="8">
        <f t="shared" ca="1" si="199"/>
        <v>72611914.150546297</v>
      </c>
      <c r="AA502" s="12">
        <f t="shared" ca="1" si="200"/>
        <v>1.1347541797997878</v>
      </c>
      <c r="AB502" s="158">
        <f t="shared" si="202"/>
        <v>998000</v>
      </c>
      <c r="AC502" s="160">
        <f t="shared" si="203"/>
        <v>1.5060000000000575E-2</v>
      </c>
      <c r="AD502" s="162">
        <f t="shared" ca="1" si="204"/>
        <v>0.98176218389619807</v>
      </c>
      <c r="AE502" s="162">
        <f t="shared" ca="1" si="205"/>
        <v>0.68049990421146089</v>
      </c>
      <c r="AF502" s="85">
        <v>5.9532256222994881E-4</v>
      </c>
      <c r="AG502" s="85">
        <v>9.283431582698138E-3</v>
      </c>
      <c r="AH502" s="85">
        <v>6.2136721195819237E-4</v>
      </c>
    </row>
    <row r="503" spans="1:34">
      <c r="A503" s="7">
        <f t="shared" si="189"/>
        <v>44410</v>
      </c>
      <c r="B503" s="8">
        <f t="shared" ca="1" si="190"/>
        <v>527363985.84596562</v>
      </c>
      <c r="C503" s="144">
        <f t="shared" si="181"/>
        <v>0</v>
      </c>
      <c r="D503" s="136"/>
      <c r="E503" s="136"/>
      <c r="F503" s="78">
        <f ca="1">IF(AD502&gt;1,S$2,T$2)</f>
        <v>0.65</v>
      </c>
      <c r="G503" s="29">
        <f t="shared" ca="1" si="182"/>
        <v>10207453.994676767</v>
      </c>
      <c r="H503" s="8">
        <f t="shared" ca="1" si="191"/>
        <v>72472923.362205043</v>
      </c>
      <c r="I503" s="8">
        <f t="shared" ca="1" si="192"/>
        <v>3744284299.5063577</v>
      </c>
      <c r="J503" s="8">
        <f t="shared" ca="1" si="193"/>
        <v>716692.25493076397</v>
      </c>
      <c r="K503" s="12">
        <f t="shared" ca="1" si="194"/>
        <v>0.97976555259147302</v>
      </c>
      <c r="L503" s="48"/>
      <c r="M503" s="38">
        <f ca="1">IF(AND(I$2&gt;0,R496&lt;F496),0,IF(AND(N503&gt;=L$6,I$2&gt;0),0,IF(OR(AND(N503&gt;=C$1,N503&lt;D$1),N503&gt;=E$1),0,1)))</f>
        <v>0</v>
      </c>
      <c r="N503" s="200">
        <f t="shared" si="195"/>
        <v>44410</v>
      </c>
      <c r="O503" s="11">
        <f t="shared" ca="1" si="183"/>
        <v>0.49923790660084771</v>
      </c>
      <c r="P503" s="11" t="str">
        <f t="shared" si="184"/>
        <v/>
      </c>
      <c r="Q503" s="11">
        <f t="shared" ca="1" si="196"/>
        <v>0.6</v>
      </c>
      <c r="R503" s="32">
        <f t="shared" ca="1" si="197"/>
        <v>0.15357160514514281</v>
      </c>
      <c r="S503" s="32">
        <v>4.9534476601425907E-4</v>
      </c>
      <c r="T503" s="32">
        <f t="shared" ca="1" si="185"/>
        <v>9.6630564482940058E-3</v>
      </c>
      <c r="U503" s="32">
        <f t="shared" si="186"/>
        <v>0.14084507042253522</v>
      </c>
      <c r="V503" s="32">
        <f t="shared" si="198"/>
        <v>0.6</v>
      </c>
      <c r="W503" s="8">
        <f t="shared" ca="1" si="187"/>
        <v>5223574.2869808963</v>
      </c>
      <c r="X503" s="8">
        <f t="shared" ca="1" si="201"/>
        <v>3677034950.4311333</v>
      </c>
      <c r="Y503" s="22">
        <f t="shared" ca="1" si="188"/>
        <v>0.50076209339915234</v>
      </c>
      <c r="Z503" s="8">
        <f t="shared" ca="1" si="199"/>
        <v>72472923.362205043</v>
      </c>
      <c r="AA503" s="12">
        <f t="shared" ca="1" si="200"/>
        <v>1.1347541797997878</v>
      </c>
      <c r="AB503" s="158">
        <f t="shared" si="202"/>
        <v>999000</v>
      </c>
      <c r="AC503" s="160">
        <f t="shared" si="203"/>
        <v>1.5030000000000574E-2</v>
      </c>
      <c r="AD503" s="162">
        <f t="shared" ca="1" si="204"/>
        <v>0.98043044311813743</v>
      </c>
      <c r="AE503" s="162">
        <f t="shared" ca="1" si="205"/>
        <v>0.68049990421146089</v>
      </c>
      <c r="AF503" s="85">
        <v>5.9529226302555531E-4</v>
      </c>
      <c r="AG503" s="85">
        <v>9.2796273525890365E-3</v>
      </c>
      <c r="AH503" s="85">
        <v>6.2134132751656972E-4</v>
      </c>
    </row>
    <row r="504" spans="1:34">
      <c r="A504" s="7">
        <f t="shared" si="189"/>
        <v>44411</v>
      </c>
      <c r="B504" s="8">
        <f t="shared" ca="1" si="190"/>
        <v>528078336.68908322</v>
      </c>
      <c r="C504" s="144">
        <f t="shared" si="181"/>
        <v>0</v>
      </c>
      <c r="D504" s="136"/>
      <c r="E504" s="136"/>
      <c r="F504" s="78">
        <f ca="1">IF(AD503&gt;1,0,IF(AE503&gt;=1,U$2,T$2))</f>
        <v>0.65</v>
      </c>
      <c r="G504" s="29">
        <f t="shared" ca="1" si="182"/>
        <v>10186090.149487207</v>
      </c>
      <c r="H504" s="8">
        <f t="shared" ca="1" si="191"/>
        <v>72321240.061359167</v>
      </c>
      <c r="I504" s="8">
        <f t="shared" ca="1" si="192"/>
        <v>3749356190.4924927</v>
      </c>
      <c r="J504" s="8">
        <f t="shared" ca="1" si="193"/>
        <v>714350.84311760869</v>
      </c>
      <c r="K504" s="12">
        <f t="shared" ca="1" si="194"/>
        <v>0.97843989152672051</v>
      </c>
      <c r="L504" s="48"/>
      <c r="M504" s="38">
        <f ca="1">IF(AND(I$2&gt;0,R497&lt;F497-0.02),0,IF(AND(N504&gt;=L$7,I$2&gt;0),0,IF(OR(AND(N504&gt;=C$1,N504&lt;D$1),N504&gt;=E$1),0,1)))</f>
        <v>0</v>
      </c>
      <c r="N504" s="200">
        <f t="shared" si="195"/>
        <v>44411</v>
      </c>
      <c r="O504" s="11">
        <f t="shared" ca="1" si="183"/>
        <v>0.49991415873233236</v>
      </c>
      <c r="P504" s="11" t="str">
        <f t="shared" si="184"/>
        <v/>
      </c>
      <c r="Q504" s="11">
        <f t="shared" ca="1" si="196"/>
        <v>0.6</v>
      </c>
      <c r="R504" s="32">
        <f t="shared" ca="1" si="197"/>
        <v>0.15279135224231394</v>
      </c>
      <c r="S504" s="32">
        <v>4.9533457660633543E-4</v>
      </c>
      <c r="T504" s="32">
        <f t="shared" ca="1" si="185"/>
        <v>9.6428320081812218E-3</v>
      </c>
      <c r="U504" s="32">
        <f t="shared" si="186"/>
        <v>0.14084507042253522</v>
      </c>
      <c r="V504" s="32">
        <f t="shared" si="198"/>
        <v>0.6</v>
      </c>
      <c r="W504" s="8">
        <f t="shared" ca="1" si="187"/>
        <v>5219144.5656405706</v>
      </c>
      <c r="X504" s="8">
        <f t="shared" ca="1" si="201"/>
        <v>3682254094.9967737</v>
      </c>
      <c r="Y504" s="22">
        <f t="shared" ca="1" si="188"/>
        <v>0.50008584126766764</v>
      </c>
      <c r="Z504" s="8">
        <f t="shared" ca="1" si="199"/>
        <v>72321240.061359167</v>
      </c>
      <c r="AA504" s="12">
        <f t="shared" ca="1" si="200"/>
        <v>1.1347541797997878</v>
      </c>
      <c r="AB504" s="158">
        <f t="shared" si="202"/>
        <v>1000000</v>
      </c>
      <c r="AC504" s="160">
        <f t="shared" si="203"/>
        <v>1.5000000000000574E-2</v>
      </c>
      <c r="AD504" s="162">
        <f t="shared" ca="1" si="204"/>
        <v>0.97910272205909676</v>
      </c>
      <c r="AE504" s="162">
        <f t="shared" ca="1" si="205"/>
        <v>0.68049990421146089</v>
      </c>
      <c r="AF504" s="85">
        <v>5.9526197168098115E-4</v>
      </c>
      <c r="AG504" s="85">
        <v>9.2758321141540104E-3</v>
      </c>
      <c r="AH504" s="85">
        <v>6.2131544871072341E-4</v>
      </c>
    </row>
    <row r="505" spans="1:34">
      <c r="A505" s="7">
        <f t="shared" si="189"/>
        <v>44412</v>
      </c>
      <c r="B505" s="8">
        <f t="shared" ca="1" si="190"/>
        <v>528790227.89915079</v>
      </c>
      <c r="C505" s="144">
        <f t="shared" si="181"/>
        <v>0</v>
      </c>
      <c r="D505" s="136"/>
      <c r="E505" s="136"/>
      <c r="F505" s="78">
        <f ca="1">IF(AD504&gt;1,S$2,T$2)</f>
        <v>0.65</v>
      </c>
      <c r="G505" s="29">
        <f t="shared" ca="1" si="182"/>
        <v>10162890.575661717</v>
      </c>
      <c r="H505" s="8">
        <f t="shared" ca="1" si="191"/>
        <v>72156523.087198183</v>
      </c>
      <c r="I505" s="8">
        <f t="shared" ca="1" si="192"/>
        <v>3754410618.0839725</v>
      </c>
      <c r="J505" s="8">
        <f t="shared" ca="1" si="193"/>
        <v>711891.21006754716</v>
      </c>
      <c r="K505" s="12">
        <f t="shared" ca="1" si="194"/>
        <v>0.97711856135637298</v>
      </c>
      <c r="L505" s="48"/>
      <c r="M505" s="38">
        <f ca="1">IF(AND(I$2&gt;0,R498&lt;F498-0.04),0,IF(AND(N505&gt;=L$8,I$2&gt;0),0,IF(OR(AND(N505&gt;=C$1,N505&lt;D$1),N505&gt;=E$1),0,1)))</f>
        <v>0</v>
      </c>
      <c r="N505" s="200">
        <f t="shared" si="195"/>
        <v>44412</v>
      </c>
      <c r="O505" s="11">
        <f t="shared" ca="1" si="183"/>
        <v>0.50058808241119634</v>
      </c>
      <c r="P505" s="11" t="str">
        <f t="shared" si="184"/>
        <v/>
      </c>
      <c r="Q505" s="11">
        <f t="shared" ca="1" si="196"/>
        <v>0.6</v>
      </c>
      <c r="R505" s="32">
        <f t="shared" ca="1" si="197"/>
        <v>0.15198648543222948</v>
      </c>
      <c r="S505" s="32">
        <v>4.9532438872948372E-4</v>
      </c>
      <c r="T505" s="32">
        <f t="shared" ca="1" si="185"/>
        <v>9.6208697449597577E-3</v>
      </c>
      <c r="U505" s="32">
        <f t="shared" si="186"/>
        <v>0.14084507042253522</v>
      </c>
      <c r="V505" s="32">
        <f t="shared" si="198"/>
        <v>0.6</v>
      </c>
      <c r="W505" s="8">
        <f t="shared" ca="1" si="187"/>
        <v>5214040.1337454589</v>
      </c>
      <c r="X505" s="8">
        <f t="shared" ca="1" si="201"/>
        <v>3687468135.1305194</v>
      </c>
      <c r="Y505" s="22">
        <f t="shared" ca="1" si="188"/>
        <v>0.49941191758880366</v>
      </c>
      <c r="Z505" s="8">
        <f t="shared" ca="1" si="199"/>
        <v>72156523.087198183</v>
      </c>
      <c r="AA505" s="12">
        <f t="shared" ca="1" si="200"/>
        <v>1.1347541797997878</v>
      </c>
      <c r="AB505" s="158">
        <f t="shared" si="202"/>
        <v>1001000</v>
      </c>
      <c r="AC505" s="160">
        <f t="shared" si="203"/>
        <v>1.4970000000000573E-2</v>
      </c>
      <c r="AD505" s="162">
        <f t="shared" ca="1" si="204"/>
        <v>0.9777792264415468</v>
      </c>
      <c r="AE505" s="162">
        <f t="shared" ca="1" si="205"/>
        <v>0.68049990421146089</v>
      </c>
      <c r="AF505" s="85">
        <v>5.9523168819305462E-4</v>
      </c>
      <c r="AG505" s="85">
        <v>9.2720458349168609E-3</v>
      </c>
      <c r="AH505" s="85">
        <v>6.2128957553875502E-4</v>
      </c>
    </row>
    <row r="506" spans="1:34">
      <c r="A506" s="7">
        <f t="shared" si="189"/>
        <v>44413</v>
      </c>
      <c r="B506" s="8">
        <f t="shared" ca="1" si="190"/>
        <v>529499538.54333025</v>
      </c>
      <c r="C506" s="144">
        <f t="shared" si="181"/>
        <v>0</v>
      </c>
      <c r="D506" s="136"/>
      <c r="E506" s="136"/>
      <c r="F506" s="78">
        <f ca="1">IF(AD505&gt;1,0,IF(AE505&gt;=1,U$2,T$2))</f>
        <v>0.65</v>
      </c>
      <c r="G506" s="29">
        <f t="shared" ca="1" si="182"/>
        <v>10137829.370017897</v>
      </c>
      <c r="H506" s="8">
        <f t="shared" ca="1" si="191"/>
        <v>71978588.527127072</v>
      </c>
      <c r="I506" s="8">
        <f t="shared" ca="1" si="192"/>
        <v>3759446723.6576467</v>
      </c>
      <c r="J506" s="8">
        <f t="shared" ca="1" si="193"/>
        <v>709310.64417948702</v>
      </c>
      <c r="K506" s="12">
        <f t="shared" ca="1" si="194"/>
        <v>0.97580178075349422</v>
      </c>
      <c r="L506" s="48"/>
      <c r="M506" s="38">
        <f ca="1">IF(AND(I$2&gt;0,R499&lt;F499-0.06),0,IF(AND(N506&gt;=L$9,I$2&gt;0),0,IF(OR(AND(N506&gt;=C$1,N506&lt;D$1),N506&gt;=E$1),0,1)))</f>
        <v>0</v>
      </c>
      <c r="N506" s="200">
        <f t="shared" si="195"/>
        <v>44413</v>
      </c>
      <c r="O506" s="11">
        <f t="shared" ca="1" si="183"/>
        <v>0.50125956315435294</v>
      </c>
      <c r="P506" s="11" t="str">
        <f t="shared" si="184"/>
        <v/>
      </c>
      <c r="Q506" s="11">
        <f t="shared" ca="1" si="196"/>
        <v>0.6</v>
      </c>
      <c r="R506" s="32">
        <f t="shared" ca="1" si="197"/>
        <v>0.15115685707392534</v>
      </c>
      <c r="S506" s="32">
        <v>4.9531420238337369E-4</v>
      </c>
      <c r="T506" s="32">
        <f t="shared" ca="1" si="185"/>
        <v>9.5971451369502771E-3</v>
      </c>
      <c r="U506" s="32">
        <f t="shared" si="186"/>
        <v>0.14084507042253522</v>
      </c>
      <c r="V506" s="32">
        <f t="shared" si="198"/>
        <v>0.6</v>
      </c>
      <c r="W506" s="8">
        <f t="shared" ca="1" si="187"/>
        <v>5208086.9388086796</v>
      </c>
      <c r="X506" s="8">
        <f t="shared" ca="1" si="201"/>
        <v>3692676222.0693283</v>
      </c>
      <c r="Y506" s="22">
        <f t="shared" ca="1" si="188"/>
        <v>0.49874043684564706</v>
      </c>
      <c r="Z506" s="8">
        <f t="shared" ca="1" si="199"/>
        <v>71978588.527127072</v>
      </c>
      <c r="AA506" s="12">
        <f t="shared" ca="1" si="200"/>
        <v>1.1347541797997878</v>
      </c>
      <c r="AB506" s="158">
        <f t="shared" si="202"/>
        <v>1002000</v>
      </c>
      <c r="AC506" s="160">
        <f t="shared" si="203"/>
        <v>1.4940000000000573E-2</v>
      </c>
      <c r="AD506" s="162">
        <f t="shared" ca="1" si="204"/>
        <v>0.97646017105493366</v>
      </c>
      <c r="AE506" s="162">
        <f t="shared" ca="1" si="205"/>
        <v>0.68049990421146089</v>
      </c>
      <c r="AF506" s="85">
        <v>5.9520141255860561E-4</v>
      </c>
      <c r="AG506" s="85">
        <v>9.2682684825648991E-3</v>
      </c>
      <c r="AH506" s="85">
        <v>6.2126370799876676E-4</v>
      </c>
    </row>
    <row r="507" spans="1:34">
      <c r="A507" s="7">
        <f t="shared" si="189"/>
        <v>44414</v>
      </c>
      <c r="B507" s="8">
        <f t="shared" ca="1" si="190"/>
        <v>530206146.53991872</v>
      </c>
      <c r="C507" s="144">
        <f t="shared" si="181"/>
        <v>0</v>
      </c>
      <c r="D507" s="136"/>
      <c r="E507" s="136"/>
      <c r="F507" s="78">
        <f ca="1">IF(AD506&gt;1,S$2,T$2)</f>
        <v>0.65</v>
      </c>
      <c r="G507" s="29">
        <f t="shared" ca="1" si="182"/>
        <v>10110903.99494317</v>
      </c>
      <c r="H507" s="8">
        <f t="shared" ca="1" si="191"/>
        <v>71787418.364096507</v>
      </c>
      <c r="I507" s="8">
        <f t="shared" ca="1" si="192"/>
        <v>3764463640.4334249</v>
      </c>
      <c r="J507" s="8">
        <f t="shared" ca="1" si="193"/>
        <v>706607.99658846704</v>
      </c>
      <c r="K507" s="12">
        <f t="shared" ca="1" si="194"/>
        <v>0.97448977340677856</v>
      </c>
      <c r="L507" s="48"/>
      <c r="M507" s="39">
        <f ca="1">IF(AND(I$2&gt;0,R500&lt;F500-0.1),0,IF(AND(N507&gt;=L$10,I$2&gt;0),0,IF(OR(AND(N507&gt;=C$1,N507&lt;D$1),N507&gt;=E$1),0,1)))</f>
        <v>0</v>
      </c>
      <c r="N507" s="200">
        <f t="shared" si="195"/>
        <v>44414</v>
      </c>
      <c r="O507" s="11">
        <f t="shared" ca="1" si="183"/>
        <v>0.50192848539112334</v>
      </c>
      <c r="P507" s="11" t="str">
        <f t="shared" si="184"/>
        <v/>
      </c>
      <c r="Q507" s="11">
        <f t="shared" ca="1" si="196"/>
        <v>0.6</v>
      </c>
      <c r="R507" s="32">
        <f t="shared" ca="1" si="197"/>
        <v>0.1503026705529496</v>
      </c>
      <c r="S507" s="32">
        <v>4.9530401756767498E-4</v>
      </c>
      <c r="T507" s="32">
        <f t="shared" ca="1" si="185"/>
        <v>9.5716557818795352E-3</v>
      </c>
      <c r="U507" s="32">
        <f t="shared" si="186"/>
        <v>0.14084507042253522</v>
      </c>
      <c r="V507" s="32">
        <f t="shared" si="198"/>
        <v>0.6</v>
      </c>
      <c r="W507" s="8">
        <f t="shared" ca="1" si="187"/>
        <v>5201119.9668793334</v>
      </c>
      <c r="X507" s="8">
        <f t="shared" ca="1" si="201"/>
        <v>3697877342.0362077</v>
      </c>
      <c r="Y507" s="22">
        <f t="shared" ca="1" si="188"/>
        <v>0.49807151460887666</v>
      </c>
      <c r="Z507" s="8">
        <f t="shared" ca="1" si="199"/>
        <v>71787418.364096507</v>
      </c>
      <c r="AA507" s="12">
        <f t="shared" ca="1" si="200"/>
        <v>1.1347541797997878</v>
      </c>
      <c r="AB507" s="158">
        <f t="shared" si="202"/>
        <v>1003000</v>
      </c>
      <c r="AC507" s="160">
        <f t="shared" si="203"/>
        <v>1.4910000000000572E-2</v>
      </c>
      <c r="AD507" s="162">
        <f t="shared" ca="1" si="204"/>
        <v>0.97514577708013639</v>
      </c>
      <c r="AE507" s="162">
        <f t="shared" ca="1" si="205"/>
        <v>0.68049990421146089</v>
      </c>
      <c r="AF507" s="85">
        <v>5.9517114477446599E-4</v>
      </c>
      <c r="AG507" s="85">
        <v>9.2645000249478877E-3</v>
      </c>
      <c r="AH507" s="85">
        <v>6.2123784608886213E-4</v>
      </c>
    </row>
    <row r="508" spans="1:34">
      <c r="A508" s="7">
        <f t="shared" si="189"/>
        <v>44415</v>
      </c>
      <c r="B508" s="8">
        <f t="shared" ca="1" si="190"/>
        <v>530909930.292988</v>
      </c>
      <c r="C508" s="144">
        <f t="shared" si="181"/>
        <v>0</v>
      </c>
      <c r="D508" s="136"/>
      <c r="E508" s="136"/>
      <c r="F508" s="78">
        <f ca="1">IF(AD507&gt;1,0,IF(AE507&gt;=1,U$2,T$2))</f>
        <v>0.65</v>
      </c>
      <c r="G508" s="29">
        <f t="shared" ca="1" si="182"/>
        <v>10082135.640001273</v>
      </c>
      <c r="H508" s="8">
        <f t="shared" ca="1" si="191"/>
        <v>71583163.04400903</v>
      </c>
      <c r="I508" s="8">
        <f t="shared" ca="1" si="192"/>
        <v>3769460505.0802169</v>
      </c>
      <c r="J508" s="8">
        <f t="shared" ca="1" si="193"/>
        <v>703783.75306927587</v>
      </c>
      <c r="K508" s="12">
        <f t="shared" ca="1" si="194"/>
        <v>0.9731827651299686</v>
      </c>
      <c r="L508" s="48"/>
      <c r="M508" s="47">
        <f ca="1">IF(AND(I$2&gt;0,R501&lt;F501-0.12),0,IF(AND(N508&gt;=L$4,I$2&gt;0),0,IF(OR(AND(N508&gt;=C$1,N508&lt;D$1),N508&gt;=E$1),0,1)))</f>
        <v>0</v>
      </c>
      <c r="N508" s="200">
        <f t="shared" si="195"/>
        <v>44415</v>
      </c>
      <c r="O508" s="11">
        <f t="shared" ca="1" si="183"/>
        <v>0.50259473401069554</v>
      </c>
      <c r="P508" s="11" t="str">
        <f t="shared" si="184"/>
        <v/>
      </c>
      <c r="Q508" s="11">
        <f t="shared" ca="1" si="196"/>
        <v>0.6</v>
      </c>
      <c r="R508" s="32">
        <f t="shared" ca="1" si="197"/>
        <v>0.14942448040161824</v>
      </c>
      <c r="S508" s="32">
        <v>4.9529383428205756E-4</v>
      </c>
      <c r="T508" s="32">
        <f t="shared" ca="1" si="185"/>
        <v>9.5444217392012046E-3</v>
      </c>
      <c r="U508" s="32">
        <f t="shared" si="186"/>
        <v>0.14084507042253522</v>
      </c>
      <c r="V508" s="32">
        <f t="shared" si="198"/>
        <v>0.6</v>
      </c>
      <c r="W508" s="8">
        <f t="shared" ca="1" si="187"/>
        <v>5192991.5824120352</v>
      </c>
      <c r="X508" s="8">
        <f t="shared" ca="1" si="201"/>
        <v>3703070333.6186199</v>
      </c>
      <c r="Y508" s="22">
        <f t="shared" ca="1" si="188"/>
        <v>0.49740526598930446</v>
      </c>
      <c r="Z508" s="8">
        <f t="shared" ca="1" si="199"/>
        <v>71583163.04400903</v>
      </c>
      <c r="AA508" s="12">
        <f t="shared" ca="1" si="200"/>
        <v>1.1347541797997878</v>
      </c>
      <c r="AB508" s="158">
        <f t="shared" si="202"/>
        <v>1004000</v>
      </c>
      <c r="AC508" s="160">
        <f t="shared" si="203"/>
        <v>1.4880000000000572E-2</v>
      </c>
      <c r="AD508" s="162">
        <f t="shared" ca="1" si="204"/>
        <v>0.97383626926837352</v>
      </c>
      <c r="AE508" s="162">
        <f t="shared" ca="1" si="205"/>
        <v>0.68049990421146089</v>
      </c>
      <c r="AF508" s="85">
        <v>5.9514088483746922E-4</v>
      </c>
      <c r="AG508" s="85">
        <v>9.2607404300769913E-3</v>
      </c>
      <c r="AH508" s="85">
        <v>6.212119898071453E-4</v>
      </c>
    </row>
    <row r="509" spans="1:34">
      <c r="A509" s="7">
        <f t="shared" si="189"/>
        <v>44416</v>
      </c>
      <c r="B509" s="8">
        <f t="shared" ca="1" si="190"/>
        <v>531610770.33874172</v>
      </c>
      <c r="C509" s="144">
        <f t="shared" si="181"/>
        <v>0</v>
      </c>
      <c r="D509" s="136"/>
      <c r="E509" s="136"/>
      <c r="F509" s="78">
        <f ca="1">IF(AD508&gt;1,0,IF(AE508&gt;=1,U$2,T$2))</f>
        <v>0.65</v>
      </c>
      <c r="G509" s="29">
        <f t="shared" ca="1" si="182"/>
        <v>10051568.420626519</v>
      </c>
      <c r="H509" s="8">
        <f t="shared" ca="1" si="191"/>
        <v>71366135.786448285</v>
      </c>
      <c r="I509" s="8">
        <f t="shared" ca="1" si="192"/>
        <v>3774436469.4050684</v>
      </c>
      <c r="J509" s="8">
        <f t="shared" ca="1" si="193"/>
        <v>700840.0457537031</v>
      </c>
      <c r="K509" s="12">
        <f t="shared" ca="1" si="194"/>
        <v>0.97188098083827212</v>
      </c>
      <c r="L509" s="48"/>
      <c r="M509" s="46">
        <f ca="1">IF(AND(I$2&gt;0,R502&lt;F502-0.12),0,IF(AND(N509&gt;=L$5,I$2&gt;0),0,IF(OR(AND(N509&gt;=C$1,N509&lt;D$1),N509&gt;=E$1),0,1)))</f>
        <v>0</v>
      </c>
      <c r="N509" s="200">
        <f t="shared" si="195"/>
        <v>44416</v>
      </c>
      <c r="O509" s="11">
        <f t="shared" ca="1" si="183"/>
        <v>0.50325819592067578</v>
      </c>
      <c r="P509" s="11" t="str">
        <f t="shared" si="184"/>
        <v/>
      </c>
      <c r="Q509" s="11">
        <f t="shared" ca="1" si="196"/>
        <v>0.6</v>
      </c>
      <c r="R509" s="32">
        <f t="shared" ca="1" si="197"/>
        <v>0.14852317517045727</v>
      </c>
      <c r="S509" s="32">
        <v>4.952836525261914E-4</v>
      </c>
      <c r="T509" s="32">
        <f t="shared" ca="1" si="185"/>
        <v>9.5154847715264376E-3</v>
      </c>
      <c r="U509" s="32">
        <f t="shared" si="186"/>
        <v>0.14084507042253522</v>
      </c>
      <c r="V509" s="32">
        <f t="shared" si="198"/>
        <v>0.6</v>
      </c>
      <c r="W509" s="8">
        <f t="shared" ca="1" si="187"/>
        <v>5183517.4518783707</v>
      </c>
      <c r="X509" s="8">
        <f t="shared" ca="1" si="201"/>
        <v>3708253851.0704985</v>
      </c>
      <c r="Y509" s="22">
        <f t="shared" ca="1" si="188"/>
        <v>0.49674180407932422</v>
      </c>
      <c r="Z509" s="8">
        <f t="shared" ca="1" si="199"/>
        <v>71366135.786448285</v>
      </c>
      <c r="AA509" s="12">
        <f t="shared" ca="1" si="200"/>
        <v>1.1347541797997878</v>
      </c>
      <c r="AB509" s="158">
        <f t="shared" si="202"/>
        <v>1005000</v>
      </c>
      <c r="AC509" s="160">
        <f t="shared" si="203"/>
        <v>1.4850000000000571E-2</v>
      </c>
      <c r="AD509" s="162">
        <f t="shared" ca="1" si="204"/>
        <v>0.97253187298412036</v>
      </c>
      <c r="AE509" s="162">
        <f t="shared" ca="1" si="205"/>
        <v>0.68049990421146089</v>
      </c>
      <c r="AF509" s="85">
        <v>5.9511063274445041E-4</v>
      </c>
      <c r="AG509" s="85">
        <v>9.2569896661237223E-3</v>
      </c>
      <c r="AH509" s="85">
        <v>6.2118613915172131E-4</v>
      </c>
    </row>
    <row r="510" spans="1:34">
      <c r="A510" s="7">
        <f t="shared" si="189"/>
        <v>44417</v>
      </c>
      <c r="B510" s="8">
        <f t="shared" ca="1" si="190"/>
        <v>532308550.92271328</v>
      </c>
      <c r="C510" s="144">
        <f t="shared" si="181"/>
        <v>0</v>
      </c>
      <c r="D510" s="136"/>
      <c r="E510" s="136"/>
      <c r="F510" s="78">
        <f ca="1">IF(AD509&gt;1,S$2,T$2)</f>
        <v>0.65</v>
      </c>
      <c r="G510" s="29">
        <f t="shared" ca="1" si="182"/>
        <v>10019276.124051806</v>
      </c>
      <c r="H510" s="8">
        <f t="shared" ca="1" si="191"/>
        <v>71136860.480767816</v>
      </c>
      <c r="I510" s="8">
        <f t="shared" ca="1" si="192"/>
        <v>3779390711.5512662</v>
      </c>
      <c r="J510" s="8">
        <f t="shared" ca="1" si="193"/>
        <v>697780.58397153602</v>
      </c>
      <c r="K510" s="12">
        <f t="shared" ca="1" si="194"/>
        <v>0.97058464150310653</v>
      </c>
      <c r="L510" s="48"/>
      <c r="M510" s="38">
        <f ca="1">IF(AND(I$2&gt;0,R503&lt;F503),0,IF(AND(N510&gt;=L$6,I$2&gt;0),0,IF(OR(AND(N510&gt;=C$1,N510&lt;D$1),N510&gt;=E$1),0,1)))</f>
        <v>0</v>
      </c>
      <c r="N510" s="200">
        <f t="shared" si="195"/>
        <v>44417</v>
      </c>
      <c r="O510" s="11">
        <f t="shared" ca="1" si="183"/>
        <v>0.50391876154016879</v>
      </c>
      <c r="P510" s="11" t="str">
        <f t="shared" si="184"/>
        <v/>
      </c>
      <c r="Q510" s="11">
        <f t="shared" ca="1" si="196"/>
        <v>0.6</v>
      </c>
      <c r="R510" s="32">
        <f t="shared" ca="1" si="197"/>
        <v>0.14760007172808495</v>
      </c>
      <c r="S510" s="32">
        <v>4.9527347229974658E-4</v>
      </c>
      <c r="T510" s="32">
        <f t="shared" ca="1" si="185"/>
        <v>9.484914730769043E-3</v>
      </c>
      <c r="U510" s="32">
        <f t="shared" si="186"/>
        <v>0.14084507042253522</v>
      </c>
      <c r="V510" s="32">
        <f t="shared" si="198"/>
        <v>0.6</v>
      </c>
      <c r="W510" s="8">
        <f t="shared" ca="1" si="187"/>
        <v>5172467.7066391716</v>
      </c>
      <c r="X510" s="8">
        <f t="shared" ca="1" si="201"/>
        <v>3713426318.7771378</v>
      </c>
      <c r="Y510" s="22">
        <f t="shared" ca="1" si="188"/>
        <v>0.49608123845983121</v>
      </c>
      <c r="Z510" s="8">
        <f t="shared" ca="1" si="199"/>
        <v>71136860.480767816</v>
      </c>
      <c r="AA510" s="12">
        <f t="shared" ca="1" si="200"/>
        <v>1.1347541797997878</v>
      </c>
      <c r="AB510" s="158">
        <f t="shared" si="202"/>
        <v>1006000</v>
      </c>
      <c r="AC510" s="160">
        <f t="shared" si="203"/>
        <v>1.4820000000000571E-2</v>
      </c>
      <c r="AD510" s="162">
        <f t="shared" ca="1" si="204"/>
        <v>0.97123281117068938</v>
      </c>
      <c r="AE510" s="162">
        <f t="shared" ca="1" si="205"/>
        <v>0.68049990421146089</v>
      </c>
      <c r="AF510" s="85">
        <v>5.9508038849224673E-4</v>
      </c>
      <c r="AG510" s="85">
        <v>9.2532477014189134E-3</v>
      </c>
      <c r="AH510" s="85">
        <v>6.2116029412069606E-4</v>
      </c>
    </row>
    <row r="511" spans="1:34">
      <c r="A511" s="7">
        <f t="shared" si="189"/>
        <v>44418</v>
      </c>
      <c r="B511" s="8">
        <f t="shared" ca="1" si="190"/>
        <v>533003162.03164065</v>
      </c>
      <c r="C511" s="144">
        <f t="shared" si="181"/>
        <v>0</v>
      </c>
      <c r="D511" s="136"/>
      <c r="E511" s="136"/>
      <c r="F511" s="78">
        <f ca="1">IF(AD510&gt;1,0,IF(AE510&gt;=1,U$2,T$2))</f>
        <v>0.65</v>
      </c>
      <c r="G511" s="29">
        <f t="shared" ca="1" si="182"/>
        <v>9985370.6545793116</v>
      </c>
      <c r="H511" s="8">
        <f t="shared" ca="1" si="191"/>
        <v>70896131.647513106</v>
      </c>
      <c r="I511" s="8">
        <f t="shared" ca="1" si="192"/>
        <v>3784322450.4246507</v>
      </c>
      <c r="J511" s="8">
        <f t="shared" ca="1" si="193"/>
        <v>694611.10892738984</v>
      </c>
      <c r="K511" s="12">
        <f t="shared" ca="1" si="194"/>
        <v>0.9692939612347663</v>
      </c>
      <c r="L511" s="48"/>
      <c r="M511" s="38">
        <f ca="1">IF(AND(I$2&gt;0,R504&lt;F504-0.02),0,IF(AND(N511&gt;=L$7,I$2&gt;0),0,IF(OR(AND(N511&gt;=C$1,N511&lt;D$1),N511&gt;=E$1),0,1)))</f>
        <v>0</v>
      </c>
      <c r="N511" s="200">
        <f t="shared" si="195"/>
        <v>44418</v>
      </c>
      <c r="O511" s="11">
        <f t="shared" ca="1" si="183"/>
        <v>0.50457632672328678</v>
      </c>
      <c r="P511" s="11" t="str">
        <f t="shared" si="184"/>
        <v/>
      </c>
      <c r="Q511" s="11">
        <f t="shared" ca="1" si="196"/>
        <v>0.6</v>
      </c>
      <c r="R511" s="32">
        <f t="shared" ca="1" si="197"/>
        <v>0.14665703275196992</v>
      </c>
      <c r="S511" s="32">
        <v>4.9526329360239318E-4</v>
      </c>
      <c r="T511" s="32">
        <f t="shared" ca="1" si="185"/>
        <v>9.4528175530017473E-3</v>
      </c>
      <c r="U511" s="32">
        <f t="shared" si="186"/>
        <v>0.14084507042253522</v>
      </c>
      <c r="V511" s="32">
        <f t="shared" si="198"/>
        <v>0.6</v>
      </c>
      <c r="W511" s="8">
        <f t="shared" ca="1" si="187"/>
        <v>5160233.3968521906</v>
      </c>
      <c r="X511" s="8">
        <f t="shared" ca="1" si="201"/>
        <v>3718586552.1739898</v>
      </c>
      <c r="Y511" s="22">
        <f t="shared" ca="1" si="188"/>
        <v>0.49542367327671322</v>
      </c>
      <c r="Z511" s="8">
        <f t="shared" ca="1" si="199"/>
        <v>70896131.647513106</v>
      </c>
      <c r="AA511" s="12">
        <f t="shared" ca="1" si="200"/>
        <v>1.1347541797997878</v>
      </c>
      <c r="AB511" s="158">
        <f t="shared" si="202"/>
        <v>1007000</v>
      </c>
      <c r="AC511" s="160">
        <f t="shared" si="203"/>
        <v>1.479000000000057E-2</v>
      </c>
      <c r="AD511" s="162">
        <f t="shared" ca="1" si="204"/>
        <v>0.96993930136893636</v>
      </c>
      <c r="AE511" s="162">
        <f t="shared" ca="1" si="205"/>
        <v>0.68049990421146089</v>
      </c>
      <c r="AF511" s="85">
        <v>5.9505015207769719E-4</v>
      </c>
      <c r="AG511" s="85">
        <v>9.2495145044516822E-3</v>
      </c>
      <c r="AH511" s="85">
        <v>6.2113445471217662E-4</v>
      </c>
    </row>
    <row r="512" spans="1:34">
      <c r="A512" s="7">
        <f t="shared" si="189"/>
        <v>44419</v>
      </c>
      <c r="B512" s="8">
        <f t="shared" ca="1" si="190"/>
        <v>533694501.99422455</v>
      </c>
      <c r="C512" s="144">
        <f t="shared" si="181"/>
        <v>0</v>
      </c>
      <c r="D512" s="136"/>
      <c r="E512" s="136"/>
      <c r="F512" s="78">
        <f ca="1">IF(AD511&gt;1,S$2,T$2)</f>
        <v>0.65</v>
      </c>
      <c r="G512" s="29">
        <f t="shared" ca="1" si="182"/>
        <v>9949917.180986844</v>
      </c>
      <c r="H512" s="8">
        <f t="shared" ca="1" si="191"/>
        <v>70644411.985006586</v>
      </c>
      <c r="I512" s="8">
        <f t="shared" ca="1" si="192"/>
        <v>3789230964.1589966</v>
      </c>
      <c r="J512" s="8">
        <f t="shared" ca="1" si="193"/>
        <v>691339.96258389798</v>
      </c>
      <c r="K512" s="12">
        <f t="shared" ca="1" si="194"/>
        <v>0.96800914352407574</v>
      </c>
      <c r="L512" s="48"/>
      <c r="M512" s="38">
        <f ca="1">IF(AND(I$2&gt;0,R505&lt;F505-0.04),0,IF(AND(N512&gt;=L$8,I$2&gt;0),0,IF(OR(AND(N512&gt;=C$1,N512&lt;D$1),N512&gt;=E$1),0,1)))</f>
        <v>0</v>
      </c>
      <c r="N512" s="200">
        <f t="shared" si="195"/>
        <v>44419</v>
      </c>
      <c r="O512" s="11">
        <f t="shared" ca="1" si="183"/>
        <v>0.50523079522119951</v>
      </c>
      <c r="P512" s="11" t="str">
        <f t="shared" si="184"/>
        <v/>
      </c>
      <c r="Q512" s="11">
        <f t="shared" ca="1" si="196"/>
        <v>0.6</v>
      </c>
      <c r="R512" s="32">
        <f t="shared" ca="1" si="197"/>
        <v>0.14569521586445583</v>
      </c>
      <c r="S512" s="32">
        <v>4.9525311643380148E-4</v>
      </c>
      <c r="T512" s="32">
        <f t="shared" ca="1" si="185"/>
        <v>9.4192549313342113E-3</v>
      </c>
      <c r="U512" s="32">
        <f t="shared" si="186"/>
        <v>0.14084507042253522</v>
      </c>
      <c r="V512" s="32">
        <f t="shared" si="198"/>
        <v>0.6</v>
      </c>
      <c r="W512" s="8">
        <f t="shared" ca="1" si="187"/>
        <v>5147318.6671832316</v>
      </c>
      <c r="X512" s="8">
        <f t="shared" ca="1" si="201"/>
        <v>3723733870.8411732</v>
      </c>
      <c r="Y512" s="22">
        <f t="shared" ca="1" si="188"/>
        <v>0.49476920477880049</v>
      </c>
      <c r="Z512" s="8">
        <f t="shared" ca="1" si="199"/>
        <v>70644411.985006586</v>
      </c>
      <c r="AA512" s="12">
        <f t="shared" ca="1" si="200"/>
        <v>1.1347541797997878</v>
      </c>
      <c r="AB512" s="158">
        <f t="shared" si="202"/>
        <v>1008000</v>
      </c>
      <c r="AC512" s="160">
        <f t="shared" si="203"/>
        <v>1.476000000000057E-2</v>
      </c>
      <c r="AD512" s="162">
        <f t="shared" ca="1" si="204"/>
        <v>0.96865155237942102</v>
      </c>
      <c r="AE512" s="162">
        <f t="shared" ca="1" si="205"/>
        <v>0.68049990421146089</v>
      </c>
      <c r="AF512" s="85">
        <v>5.9501992349764209E-4</v>
      </c>
      <c r="AG512" s="85">
        <v>9.2457900438684074E-3</v>
      </c>
      <c r="AH512" s="85">
        <v>6.2110862092427065E-4</v>
      </c>
    </row>
    <row r="513" spans="1:34">
      <c r="A513" s="7">
        <f t="shared" si="189"/>
        <v>44420</v>
      </c>
      <c r="B513" s="8">
        <f t="shared" ca="1" si="190"/>
        <v>534382474.19483185</v>
      </c>
      <c r="C513" s="144">
        <f t="shared" si="181"/>
        <v>0</v>
      </c>
      <c r="D513" s="136"/>
      <c r="E513" s="136"/>
      <c r="F513" s="78">
        <f ca="1">IF(AD512&gt;1,0,IF(AE512&gt;=1,U$2,T$2))</f>
        <v>0.65</v>
      </c>
      <c r="G513" s="29">
        <f t="shared" ca="1" si="182"/>
        <v>9912914.9214275163</v>
      </c>
      <c r="H513" s="8">
        <f t="shared" ca="1" si="191"/>
        <v>70381695.942135364</v>
      </c>
      <c r="I513" s="8">
        <f t="shared" ca="1" si="192"/>
        <v>3794115566.7833085</v>
      </c>
      <c r="J513" s="8">
        <f t="shared" ca="1" si="193"/>
        <v>687972.20060732577</v>
      </c>
      <c r="K513" s="12">
        <f t="shared" ca="1" si="194"/>
        <v>0.96673037643178505</v>
      </c>
      <c r="L513" s="48"/>
      <c r="M513" s="38">
        <f ca="1">IF(AND(I$2&gt;0,R506&lt;F506-0.06),0,IF(AND(N513&gt;=L$9,I$2&gt;0),0,IF(OR(AND(N513&gt;=C$1,N513&lt;D$1),N513&gt;=E$1),0,1)))</f>
        <v>0</v>
      </c>
      <c r="N513" s="200">
        <f t="shared" si="195"/>
        <v>44420</v>
      </c>
      <c r="O513" s="11">
        <f t="shared" ca="1" si="183"/>
        <v>0.50588207557110776</v>
      </c>
      <c r="P513" s="11" t="str">
        <f t="shared" si="184"/>
        <v/>
      </c>
      <c r="Q513" s="11">
        <f t="shared" ca="1" si="196"/>
        <v>0.6</v>
      </c>
      <c r="R513" s="32">
        <f t="shared" ca="1" si="197"/>
        <v>0.14471480356058766</v>
      </c>
      <c r="S513" s="32">
        <v>4.952429407936419E-4</v>
      </c>
      <c r="T513" s="32">
        <f t="shared" ca="1" si="185"/>
        <v>9.3842261256180479E-3</v>
      </c>
      <c r="U513" s="32">
        <f t="shared" si="186"/>
        <v>0.14084507042253522</v>
      </c>
      <c r="V513" s="32">
        <f t="shared" si="198"/>
        <v>0.6</v>
      </c>
      <c r="W513" s="8">
        <f t="shared" ca="1" si="187"/>
        <v>5133697.9970084755</v>
      </c>
      <c r="X513" s="8">
        <f t="shared" ca="1" si="201"/>
        <v>3728867568.8381815</v>
      </c>
      <c r="Y513" s="22">
        <f t="shared" ca="1" si="188"/>
        <v>0.49411792442889224</v>
      </c>
      <c r="Z513" s="8">
        <f t="shared" ca="1" si="199"/>
        <v>70381695.942135364</v>
      </c>
      <c r="AA513" s="12">
        <f t="shared" ca="1" si="200"/>
        <v>1.1347541797997878</v>
      </c>
      <c r="AB513" s="158">
        <f t="shared" si="202"/>
        <v>1009000</v>
      </c>
      <c r="AC513" s="160">
        <f t="shared" si="203"/>
        <v>1.4730000000000569E-2</v>
      </c>
      <c r="AD513" s="162">
        <f t="shared" ca="1" si="204"/>
        <v>0.9673697599779304</v>
      </c>
      <c r="AE513" s="162">
        <f t="shared" ca="1" si="205"/>
        <v>0.68049990421146089</v>
      </c>
      <c r="AF513" s="85">
        <v>5.9498970274892392E-4</v>
      </c>
      <c r="AG513" s="85">
        <v>9.242074288471732E-3</v>
      </c>
      <c r="AH513" s="85">
        <v>6.2108279275508653E-4</v>
      </c>
    </row>
    <row r="514" spans="1:34">
      <c r="A514" s="7">
        <f t="shared" si="189"/>
        <v>44421</v>
      </c>
      <c r="B514" s="8">
        <f t="shared" ca="1" si="190"/>
        <v>535066982.47865528</v>
      </c>
      <c r="C514" s="144">
        <f t="shared" si="181"/>
        <v>0</v>
      </c>
      <c r="D514" s="136"/>
      <c r="E514" s="136"/>
      <c r="F514" s="78">
        <f ca="1">IF(AD513&gt;1,S$2,T$2)</f>
        <v>0.65</v>
      </c>
      <c r="G514" s="29">
        <f t="shared" ca="1" si="182"/>
        <v>9874367.14933425</v>
      </c>
      <c r="H514" s="8">
        <f t="shared" ca="1" si="191"/>
        <v>70108006.760273173</v>
      </c>
      <c r="I514" s="8">
        <f t="shared" ca="1" si="192"/>
        <v>3798975575.598455</v>
      </c>
      <c r="J514" s="8">
        <f t="shared" ca="1" si="193"/>
        <v>684508.28382342006</v>
      </c>
      <c r="K514" s="12">
        <f t="shared" ca="1" si="194"/>
        <v>0.9654578386672108</v>
      </c>
      <c r="L514" s="48"/>
      <c r="M514" s="39">
        <f ca="1">IF(AND(I$2&gt;0,R507&lt;F507-0.1),0,IF(AND(N514&gt;=L$10,I$2&gt;0),0,IF(OR(AND(N514&gt;=C$1,N514&lt;D$1),N514&gt;=E$1),0,1)))</f>
        <v>0</v>
      </c>
      <c r="N514" s="200">
        <f t="shared" si="195"/>
        <v>44421</v>
      </c>
      <c r="O514" s="11">
        <f t="shared" ca="1" si="183"/>
        <v>0.50653007674646067</v>
      </c>
      <c r="P514" s="11" t="str">
        <f t="shared" si="184"/>
        <v/>
      </c>
      <c r="Q514" s="11">
        <f t="shared" ca="1" si="196"/>
        <v>0.6</v>
      </c>
      <c r="R514" s="32">
        <f t="shared" ca="1" si="197"/>
        <v>0.14371603672793967</v>
      </c>
      <c r="S514" s="32">
        <v>4.9523276668158494E-4</v>
      </c>
      <c r="T514" s="32">
        <f t="shared" ca="1" si="185"/>
        <v>9.3477342347030902E-3</v>
      </c>
      <c r="U514" s="32">
        <f t="shared" si="186"/>
        <v>0.14084507042253522</v>
      </c>
      <c r="V514" s="32">
        <f t="shared" si="198"/>
        <v>0.6</v>
      </c>
      <c r="W514" s="8">
        <f t="shared" ca="1" si="187"/>
        <v>5119374.1807448259</v>
      </c>
      <c r="X514" s="8">
        <f t="shared" ca="1" si="201"/>
        <v>3733986943.0189261</v>
      </c>
      <c r="Y514" s="22">
        <f t="shared" ca="1" si="188"/>
        <v>0.49346992325353933</v>
      </c>
      <c r="Z514" s="8">
        <f t="shared" ca="1" si="199"/>
        <v>70108006.760273173</v>
      </c>
      <c r="AA514" s="12">
        <f t="shared" ca="1" si="200"/>
        <v>1.1347541797997878</v>
      </c>
      <c r="AB514" s="158">
        <f t="shared" si="202"/>
        <v>1010000</v>
      </c>
      <c r="AC514" s="160">
        <f t="shared" si="203"/>
        <v>1.4700000000000569E-2</v>
      </c>
      <c r="AD514" s="162">
        <f t="shared" ca="1" si="204"/>
        <v>0.96609410754949798</v>
      </c>
      <c r="AE514" s="162">
        <f t="shared" ca="1" si="205"/>
        <v>0.68049990421146089</v>
      </c>
      <c r="AF514" s="85">
        <v>5.9495948982838678E-4</v>
      </c>
      <c r="AG514" s="85">
        <v>9.238367207219534E-3</v>
      </c>
      <c r="AH514" s="85">
        <v>6.2105697020273405E-4</v>
      </c>
    </row>
    <row r="515" spans="1:34">
      <c r="A515" s="7">
        <f t="shared" si="189"/>
        <v>44422</v>
      </c>
      <c r="B515" s="8">
        <f t="shared" ca="1" si="190"/>
        <v>535747931.41909832</v>
      </c>
      <c r="C515" s="144">
        <f t="shared" si="181"/>
        <v>0</v>
      </c>
      <c r="D515" s="136"/>
      <c r="E515" s="136"/>
      <c r="F515" s="78">
        <f ca="1">IF(AD514&gt;1,0,IF(AE514&gt;=1,U$2,T$2))</f>
        <v>0.65</v>
      </c>
      <c r="G515" s="29">
        <f t="shared" ca="1" si="182"/>
        <v>9834277.4727709908</v>
      </c>
      <c r="H515" s="8">
        <f t="shared" ca="1" si="191"/>
        <v>69823370.056674033</v>
      </c>
      <c r="I515" s="8">
        <f t="shared" ca="1" si="192"/>
        <v>3803810313.0756006</v>
      </c>
      <c r="J515" s="8">
        <f t="shared" ca="1" si="193"/>
        <v>680948.94044305373</v>
      </c>
      <c r="K515" s="12">
        <f t="shared" ca="1" si="194"/>
        <v>0.96419170808728272</v>
      </c>
      <c r="L515" s="48"/>
      <c r="M515" s="47">
        <f ca="1">IF(AND(I$2&gt;0,R508&lt;F508-0.12),0,IF(AND(N515&gt;=L$4,I$2&gt;0),0,IF(OR(AND(N515&gt;=C$1,N515&lt;D$1),N515&gt;=E$1),0,1)))</f>
        <v>0</v>
      </c>
      <c r="N515" s="200">
        <f t="shared" si="195"/>
        <v>44422</v>
      </c>
      <c r="O515" s="11">
        <f t="shared" ca="1" si="183"/>
        <v>0.50717470841008006</v>
      </c>
      <c r="P515" s="11" t="str">
        <f t="shared" si="184"/>
        <v/>
      </c>
      <c r="Q515" s="11">
        <f t="shared" ca="1" si="196"/>
        <v>0.6</v>
      </c>
      <c r="R515" s="32">
        <f t="shared" ca="1" si="197"/>
        <v>0.14269915976810685</v>
      </c>
      <c r="S515" s="32">
        <v>4.9522259409730122E-4</v>
      </c>
      <c r="T515" s="32">
        <f t="shared" ca="1" si="185"/>
        <v>9.3097826742232041E-3</v>
      </c>
      <c r="U515" s="32">
        <f t="shared" si="186"/>
        <v>0.14084507042253522</v>
      </c>
      <c r="V515" s="32">
        <f t="shared" si="198"/>
        <v>0.6</v>
      </c>
      <c r="W515" s="8">
        <f t="shared" ca="1" si="187"/>
        <v>5104329.4774230951</v>
      </c>
      <c r="X515" s="8">
        <f t="shared" ca="1" si="201"/>
        <v>3739091272.4963493</v>
      </c>
      <c r="Y515" s="22">
        <f t="shared" ca="1" si="188"/>
        <v>0.49282529158991994</v>
      </c>
      <c r="Z515" s="8">
        <f t="shared" ca="1" si="199"/>
        <v>69823370.056674033</v>
      </c>
      <c r="AA515" s="12">
        <f t="shared" ca="1" si="200"/>
        <v>1.1347541797997878</v>
      </c>
      <c r="AB515" s="158">
        <f t="shared" si="202"/>
        <v>1011000</v>
      </c>
      <c r="AC515" s="160">
        <f t="shared" si="203"/>
        <v>1.4670000000000568E-2</v>
      </c>
      <c r="AD515" s="162">
        <f t="shared" ca="1" si="204"/>
        <v>0.96482477337724681</v>
      </c>
      <c r="AE515" s="162">
        <f t="shared" ca="1" si="205"/>
        <v>0.68049990421146089</v>
      </c>
      <c r="AF515" s="85">
        <v>5.9492928473287661E-4</v>
      </c>
      <c r="AG515" s="85">
        <v>9.2346687692239603E-3</v>
      </c>
      <c r="AH515" s="85">
        <v>6.2103115326532369E-4</v>
      </c>
    </row>
    <row r="516" spans="1:34">
      <c r="A516" s="7">
        <f t="shared" si="189"/>
        <v>44423</v>
      </c>
      <c r="B516" s="8">
        <f t="shared" ca="1" si="190"/>
        <v>536425226.33297515</v>
      </c>
      <c r="C516" s="144">
        <f t="shared" ref="C516:C579" si="206">IF(H$2=0,D516,IF(H$2=1,E516,D516-E516))</f>
        <v>0</v>
      </c>
      <c r="D516" s="136"/>
      <c r="E516" s="136"/>
      <c r="F516" s="78">
        <f ca="1">IF(AD515&gt;1,0,IF(AE515&gt;=1,U$2,T$2))</f>
        <v>0.65</v>
      </c>
      <c r="G516" s="29">
        <f t="shared" ref="G516:G579" ca="1" si="207">H516/V$2</f>
        <v>9792652.7419403214</v>
      </c>
      <c r="H516" s="8">
        <f t="shared" ca="1" si="191"/>
        <v>69527834.467776284</v>
      </c>
      <c r="I516" s="8">
        <f t="shared" ca="1" si="192"/>
        <v>3808619106.9641261</v>
      </c>
      <c r="J516" s="8">
        <f t="shared" ca="1" si="193"/>
        <v>677294.91387681058</v>
      </c>
      <c r="K516" s="12">
        <f t="shared" ca="1" si="194"/>
        <v>0.96293216120196434</v>
      </c>
      <c r="L516" s="48"/>
      <c r="M516" s="46">
        <f ca="1">IF(AND(I$2&gt;0,R509&lt;F509-0.12),0,IF(AND(N516&gt;=L$5,I$2&gt;0),0,IF(OR(AND(N516&gt;=C$1,N516&lt;D$1),N516&gt;=E$1),0,1)))</f>
        <v>0</v>
      </c>
      <c r="N516" s="200">
        <f t="shared" si="195"/>
        <v>44423</v>
      </c>
      <c r="O516" s="11">
        <f t="shared" ref="O516:O579" ca="1" si="208">I516/W$2</f>
        <v>0.50781588092855012</v>
      </c>
      <c r="P516" s="11" t="str">
        <f t="shared" ref="P516:P579" si="209">IF(C516&gt;0,Z516/W$2,"")</f>
        <v/>
      </c>
      <c r="Q516" s="11">
        <f t="shared" ca="1" si="196"/>
        <v>0.6</v>
      </c>
      <c r="R516" s="32">
        <f t="shared" ca="1" si="197"/>
        <v>0.1416644625909208</v>
      </c>
      <c r="S516" s="32">
        <v>4.9521242304046114E-4</v>
      </c>
      <c r="T516" s="32">
        <f t="shared" ref="T516:T579" ca="1" si="210">Z516/W$2</f>
        <v>9.2703779290368386E-3</v>
      </c>
      <c r="U516" s="32">
        <f t="shared" ref="U516:U579" si="211">1/V$2</f>
        <v>0.14084507042253522</v>
      </c>
      <c r="V516" s="32">
        <f t="shared" si="198"/>
        <v>0.6</v>
      </c>
      <c r="W516" s="8">
        <f t="shared" ref="W516:W579" ca="1" si="212">IF(ROW(J515)&gt;(1+N$2),OFFSET(J515,2-N$2,0)*V$2,0)</f>
        <v>5088515.0100084236</v>
      </c>
      <c r="X516" s="8">
        <f t="shared" ca="1" si="201"/>
        <v>3744179787.5063577</v>
      </c>
      <c r="Y516" s="22">
        <f t="shared" ref="Y516:Y579" ca="1" si="213">IF(I516&lt;W$2,1-I516/W$2,0)</f>
        <v>0.49218411907144988</v>
      </c>
      <c r="Z516" s="8">
        <f t="shared" ca="1" si="199"/>
        <v>69527834.467776284</v>
      </c>
      <c r="AA516" s="12">
        <f t="shared" ca="1" si="200"/>
        <v>1.1347541797997878</v>
      </c>
      <c r="AB516" s="158">
        <f t="shared" si="202"/>
        <v>1012000</v>
      </c>
      <c r="AC516" s="160">
        <f t="shared" si="203"/>
        <v>1.4640000000000567E-2</v>
      </c>
      <c r="AD516" s="162">
        <f t="shared" ca="1" si="204"/>
        <v>0.96356193464462359</v>
      </c>
      <c r="AE516" s="162">
        <f t="shared" ca="1" si="205"/>
        <v>0.68049990421146089</v>
      </c>
      <c r="AF516" s="85">
        <v>5.9489908745924099E-4</v>
      </c>
      <c r="AG516" s="85">
        <v>9.2309789437504067E-3</v>
      </c>
      <c r="AH516" s="85">
        <v>6.2100534194096653E-4</v>
      </c>
    </row>
    <row r="517" spans="1:34">
      <c r="A517" s="7">
        <f t="shared" ref="A517:A580" si="214">A516+1</f>
        <v>44424</v>
      </c>
      <c r="B517" s="8">
        <f t="shared" ref="B517:B580" ca="1" si="215">B516 + J517</f>
        <v>537098773.49502492</v>
      </c>
      <c r="C517" s="144">
        <f t="shared" si="206"/>
        <v>0</v>
      </c>
      <c r="D517" s="136"/>
      <c r="E517" s="136"/>
      <c r="F517" s="78">
        <f ca="1">IF(AD516&gt;1,S$2,T$2)</f>
        <v>0.65</v>
      </c>
      <c r="G517" s="29">
        <f t="shared" ca="1" si="207"/>
        <v>9749507.6490593404</v>
      </c>
      <c r="H517" s="8">
        <f t="shared" ref="H517:H580" ca="1" si="216">H516+IF(C517&gt;0,V$2*(C517-C516),V$2*J517)-W516</f>
        <v>69221504.308321312</v>
      </c>
      <c r="I517" s="8">
        <f t="shared" ref="I517:I580" ca="1" si="217">I516+IF(C517&gt;0,V$2*(C517-C516),V$2*J517)</f>
        <v>3813401291.8146796</v>
      </c>
      <c r="J517" s="8">
        <f t="shared" ref="J517:J580" ca="1" si="218">IF(C517&gt;0,C517-C516,H516*K516/(N$2*V$2))</f>
        <v>673547.16204978118</v>
      </c>
      <c r="K517" s="12">
        <f t="shared" ref="K517:K580" ca="1" si="219">IF(C517&gt;0,1+N$2*(C517-C516)/Z517,K$4*Y516*Q517+(1-Q517)*AA516*Y516)</f>
        <v>0.96167937314613661</v>
      </c>
      <c r="L517" s="48"/>
      <c r="M517" s="38">
        <f ca="1">IF(AND(I$2&gt;0,R510&lt;F510),0,IF(AND(N517&gt;=L$6,I$2&gt;0),0,IF(OR(AND(N517&gt;=C$1,N517&lt;D$1),N517&gt;=E$1),0,1)))</f>
        <v>0</v>
      </c>
      <c r="N517" s="200">
        <f t="shared" ref="N517:N580" si="220">N516+1</f>
        <v>44424</v>
      </c>
      <c r="O517" s="11">
        <f t="shared" ca="1" si="208"/>
        <v>0.50845350557529057</v>
      </c>
      <c r="P517" s="11" t="str">
        <f t="shared" si="209"/>
        <v/>
      </c>
      <c r="Q517" s="11">
        <f t="shared" ref="Q517:Q580" ca="1" si="221">IF(J$2&gt;0,100%,IF(M517&lt;1,V517,IF(AND(I$2=1,N517&gt;=B$1),B$2,0)))</f>
        <v>0.6</v>
      </c>
      <c r="R517" s="32">
        <f t="shared" ref="R517:R580" ca="1" si="222">G517*AC517/AB517</f>
        <v>0.14061234625149308</v>
      </c>
      <c r="S517" s="32">
        <v>4.9520225351073566E-4</v>
      </c>
      <c r="T517" s="32">
        <f t="shared" ca="1" si="210"/>
        <v>9.2295339077761752E-3</v>
      </c>
      <c r="U517" s="32">
        <f t="shared" si="211"/>
        <v>0.14084507042253522</v>
      </c>
      <c r="V517" s="32">
        <f t="shared" ref="V517:V580" si="223">IF(N517&gt;=G$1,G$2,IF(N517&gt;=F$1,F$2,IF(N517&gt;=E$1,E$2,IF(N517&gt;=D$1,0,IF(N517&gt;=C$1,C$2,IF(M517&lt;1,C$2,0))))))</f>
        <v>0.6</v>
      </c>
      <c r="W517" s="8">
        <f t="shared" ca="1" si="212"/>
        <v>5071890.9861350218</v>
      </c>
      <c r="X517" s="8">
        <f t="shared" ca="1" si="201"/>
        <v>3749251678.4924927</v>
      </c>
      <c r="Y517" s="22">
        <f t="shared" ca="1" si="213"/>
        <v>0.49154649442470943</v>
      </c>
      <c r="Z517" s="8">
        <f t="shared" ref="Z517:Z580" ca="1" si="224">H516+IF(C517&gt;0,V$2*(C517-C516),V$2*J517)-W516</f>
        <v>69221504.308321312</v>
      </c>
      <c r="AA517" s="12">
        <f t="shared" ref="AA517:AA580" ca="1" si="225">IF(C517&gt;0,K517/Y516,AA516)</f>
        <v>1.1347541797997878</v>
      </c>
      <c r="AB517" s="158">
        <f t="shared" si="202"/>
        <v>1013000</v>
      </c>
      <c r="AC517" s="160">
        <f t="shared" si="203"/>
        <v>1.4610000000000567E-2</v>
      </c>
      <c r="AD517" s="162">
        <f t="shared" ca="1" si="204"/>
        <v>0.96230576717405047</v>
      </c>
      <c r="AE517" s="162">
        <f t="shared" ca="1" si="205"/>
        <v>0.68049990421146089</v>
      </c>
      <c r="AF517" s="85">
        <v>5.9486889800432967E-4</v>
      </c>
      <c r="AG517" s="85">
        <v>9.2272977002165607E-3</v>
      </c>
      <c r="AH517" s="85">
        <v>6.2097953622777477E-4</v>
      </c>
    </row>
    <row r="518" spans="1:34">
      <c r="A518" s="7">
        <f t="shared" si="214"/>
        <v>44425</v>
      </c>
      <c r="B518" s="8">
        <f t="shared" ca="1" si="215"/>
        <v>537768480.66676998</v>
      </c>
      <c r="C518" s="144">
        <f t="shared" si="206"/>
        <v>0</v>
      </c>
      <c r="D518" s="136"/>
      <c r="E518" s="136"/>
      <c r="F518" s="78">
        <f ca="1">IF(AD517&gt;1,0,IF(AE517&gt;=1,U$2,T$2))</f>
        <v>0.65</v>
      </c>
      <c r="G518" s="29">
        <f t="shared" ca="1" si="207"/>
        <v>9704863.9776867926</v>
      </c>
      <c r="H518" s="8">
        <f t="shared" ca="1" si="216"/>
        <v>68904534.241576225</v>
      </c>
      <c r="I518" s="8">
        <f t="shared" ca="1" si="217"/>
        <v>3818156212.7340693</v>
      </c>
      <c r="J518" s="8">
        <f t="shared" ca="1" si="218"/>
        <v>669707.17174506083</v>
      </c>
      <c r="K518" s="12">
        <f t="shared" ca="1" si="219"/>
        <v>0.96043351728281301</v>
      </c>
      <c r="L518" s="48"/>
      <c r="M518" s="38">
        <f ca="1">IF(AND(I$2&gt;0,R511&lt;F511-0.02),0,IF(AND(N518&gt;=L$7,I$2&gt;0),0,IF(OR(AND(N518&gt;=C$1,N518&lt;D$1),N518&gt;=E$1),0,1)))</f>
        <v>0</v>
      </c>
      <c r="N518" s="200">
        <f t="shared" si="220"/>
        <v>44425</v>
      </c>
      <c r="O518" s="11">
        <f t="shared" ca="1" si="208"/>
        <v>0.5090874950312092</v>
      </c>
      <c r="P518" s="11" t="str">
        <f t="shared" si="209"/>
        <v/>
      </c>
      <c r="Q518" s="11">
        <f t="shared" ca="1" si="221"/>
        <v>0.6</v>
      </c>
      <c r="R518" s="32">
        <f t="shared" ca="1" si="222"/>
        <v>0.13954331044840129</v>
      </c>
      <c r="S518" s="32">
        <v>4.951920855077956E-4</v>
      </c>
      <c r="T518" s="32">
        <f t="shared" ca="1" si="210"/>
        <v>9.1872712322101629E-3</v>
      </c>
      <c r="U518" s="32">
        <f t="shared" si="211"/>
        <v>0.14084507042253522</v>
      </c>
      <c r="V518" s="32">
        <f t="shared" si="223"/>
        <v>0.6</v>
      </c>
      <c r="W518" s="8">
        <f t="shared" ca="1" si="212"/>
        <v>5054427.5914795846</v>
      </c>
      <c r="X518" s="8">
        <f t="shared" ref="X518:X581" ca="1" si="226">W518+X517</f>
        <v>3754306106.0839725</v>
      </c>
      <c r="Y518" s="22">
        <f t="shared" ca="1" si="213"/>
        <v>0.4909125049687908</v>
      </c>
      <c r="Z518" s="8">
        <f t="shared" ca="1" si="224"/>
        <v>68904534.241576225</v>
      </c>
      <c r="AA518" s="12">
        <f t="shared" ca="1" si="225"/>
        <v>1.1347541797997878</v>
      </c>
      <c r="AB518" s="158">
        <f t="shared" ref="AB518:AB581" si="227">AB517+AB$2</f>
        <v>1014000</v>
      </c>
      <c r="AC518" s="160">
        <f t="shared" ref="AC518:AC581" si="228">AC517-AC$2</f>
        <v>1.4580000000000566E-2</v>
      </c>
      <c r="AD518" s="162">
        <f t="shared" ref="AD518:AD581" ca="1" si="229">(K518+K517)/2</f>
        <v>0.96105644521447475</v>
      </c>
      <c r="AE518" s="162">
        <f t="shared" ref="AE518:AE581" ca="1" si="230">IF(Q518&lt;=B$2,K518,AE517)</f>
        <v>0.68049990421146089</v>
      </c>
      <c r="AF518" s="85">
        <v>5.9483871636499346E-4</v>
      </c>
      <c r="AG518" s="85">
        <v>9.223625008191412E-3</v>
      </c>
      <c r="AH518" s="85">
        <v>6.2095373612386145E-4</v>
      </c>
    </row>
    <row r="519" spans="1:34">
      <c r="A519" s="7">
        <f t="shared" si="214"/>
        <v>44426</v>
      </c>
      <c r="B519" s="8">
        <f t="shared" ca="1" si="215"/>
        <v>538434257.56997287</v>
      </c>
      <c r="C519" s="144">
        <f t="shared" si="206"/>
        <v>0</v>
      </c>
      <c r="D519" s="136"/>
      <c r="E519" s="136"/>
      <c r="F519" s="78">
        <f ca="1">IF(AD518&gt;1,S$2,T$2)</f>
        <v>0.65</v>
      </c>
      <c r="G519" s="29">
        <f t="shared" ca="1" si="207"/>
        <v>9658749.6708221734</v>
      </c>
      <c r="H519" s="8">
        <f t="shared" ca="1" si="216"/>
        <v>68577122.662837431</v>
      </c>
      <c r="I519" s="8">
        <f t="shared" ca="1" si="217"/>
        <v>3822883228.74681</v>
      </c>
      <c r="J519" s="8">
        <f t="shared" ca="1" si="218"/>
        <v>665776.90320292837</v>
      </c>
      <c r="K519" s="12">
        <f t="shared" ca="1" si="219"/>
        <v>0.95919476422491401</v>
      </c>
      <c r="L519" s="48"/>
      <c r="M519" s="38">
        <f ca="1">IF(AND(I$2&gt;0,R512&lt;F512-0.04),0,IF(AND(N519&gt;=L$8,I$2&gt;0),0,IF(OR(AND(N519&gt;=C$1,N519&lt;D$1),N519&gt;=E$1),0,1)))</f>
        <v>0</v>
      </c>
      <c r="N519" s="200">
        <f t="shared" si="220"/>
        <v>44426</v>
      </c>
      <c r="O519" s="11">
        <f t="shared" ca="1" si="208"/>
        <v>0.50971776383290801</v>
      </c>
      <c r="P519" s="11" t="str">
        <f t="shared" si="209"/>
        <v/>
      </c>
      <c r="Q519" s="11">
        <f t="shared" ca="1" si="221"/>
        <v>0.6</v>
      </c>
      <c r="R519" s="32">
        <f t="shared" ca="1" si="222"/>
        <v>0.13845793863100306</v>
      </c>
      <c r="S519" s="32">
        <v>4.951819190313118E-4</v>
      </c>
      <c r="T519" s="32">
        <f t="shared" ca="1" si="210"/>
        <v>9.1436163550449902E-3</v>
      </c>
      <c r="U519" s="32">
        <f t="shared" si="211"/>
        <v>0.14084507042253522</v>
      </c>
      <c r="V519" s="32">
        <f t="shared" si="223"/>
        <v>0.6</v>
      </c>
      <c r="W519" s="8">
        <f t="shared" ca="1" si="212"/>
        <v>5036105.5736743575</v>
      </c>
      <c r="X519" s="8">
        <f t="shared" ca="1" si="226"/>
        <v>3759342211.6576467</v>
      </c>
      <c r="Y519" s="22">
        <f t="shared" ca="1" si="213"/>
        <v>0.49028223616709199</v>
      </c>
      <c r="Z519" s="8">
        <f t="shared" ca="1" si="224"/>
        <v>68577122.662837431</v>
      </c>
      <c r="AA519" s="12">
        <f t="shared" ca="1" si="225"/>
        <v>1.1347541797997878</v>
      </c>
      <c r="AB519" s="158">
        <f t="shared" si="227"/>
        <v>1015000</v>
      </c>
      <c r="AC519" s="160">
        <f t="shared" si="228"/>
        <v>1.4550000000000566E-2</v>
      </c>
      <c r="AD519" s="162">
        <f t="shared" ca="1" si="229"/>
        <v>0.95981414075386351</v>
      </c>
      <c r="AE519" s="162">
        <f t="shared" ca="1" si="230"/>
        <v>0.68049990421146089</v>
      </c>
      <c r="AF519" s="85">
        <v>5.9480854253808537E-4</v>
      </c>
      <c r="AG519" s="85">
        <v>9.2199608373943025E-3</v>
      </c>
      <c r="AH519" s="85">
        <v>6.2092794162734073E-4</v>
      </c>
    </row>
    <row r="520" spans="1:34">
      <c r="A520" s="7">
        <f t="shared" si="214"/>
        <v>44427</v>
      </c>
      <c r="B520" s="8">
        <f t="shared" ca="1" si="215"/>
        <v>539096016.29234517</v>
      </c>
      <c r="C520" s="144">
        <f t="shared" si="206"/>
        <v>0</v>
      </c>
      <c r="D520" s="136"/>
      <c r="E520" s="136"/>
      <c r="F520" s="78">
        <f ca="1">IF(AD519&gt;1,0,IF(AE519&gt;=1,U$2,T$2))</f>
        <v>0.65</v>
      </c>
      <c r="G520" s="29">
        <f t="shared" ca="1" si="207"/>
        <v>9611197.749014955</v>
      </c>
      <c r="H520" s="8">
        <f t="shared" ca="1" si="216"/>
        <v>68239504.018006176</v>
      </c>
      <c r="I520" s="8">
        <f t="shared" ca="1" si="217"/>
        <v>3827581715.675653</v>
      </c>
      <c r="J520" s="8">
        <f t="shared" ca="1" si="218"/>
        <v>661758.72237226728</v>
      </c>
      <c r="K520" s="12">
        <f t="shared" ca="1" si="219"/>
        <v>0.95796328095951555</v>
      </c>
      <c r="L520" s="48"/>
      <c r="M520" s="38">
        <f ca="1">IF(AND(I$2&gt;0,R513&lt;F513-0.06),0,IF(AND(N520&gt;=L$9,I$2&gt;0),0,IF(OR(AND(N520&gt;=C$1,N520&lt;D$1),N520&gt;=E$1),0,1)))</f>
        <v>0</v>
      </c>
      <c r="N520" s="200">
        <f t="shared" si="220"/>
        <v>44427</v>
      </c>
      <c r="O520" s="11">
        <f t="shared" ca="1" si="208"/>
        <v>0.51034422875675378</v>
      </c>
      <c r="P520" s="11" t="str">
        <f t="shared" si="209"/>
        <v/>
      </c>
      <c r="Q520" s="11">
        <f t="shared" ca="1" si="221"/>
        <v>0.6</v>
      </c>
      <c r="R520" s="32">
        <f t="shared" ca="1" si="222"/>
        <v>0.1373568812162427</v>
      </c>
      <c r="S520" s="32">
        <v>4.9517175408095554E-4</v>
      </c>
      <c r="T520" s="32">
        <f t="shared" ca="1" si="210"/>
        <v>9.0986005357341568E-3</v>
      </c>
      <c r="U520" s="32">
        <f t="shared" si="211"/>
        <v>0.14084507042253522</v>
      </c>
      <c r="V520" s="32">
        <f t="shared" si="223"/>
        <v>0.6</v>
      </c>
      <c r="W520" s="8">
        <f t="shared" ca="1" si="212"/>
        <v>5016916.7757781157</v>
      </c>
      <c r="X520" s="8">
        <f t="shared" ca="1" si="226"/>
        <v>3764359128.4334249</v>
      </c>
      <c r="Y520" s="22">
        <f t="shared" ca="1" si="213"/>
        <v>0.48965577124324622</v>
      </c>
      <c r="Z520" s="8">
        <f t="shared" ca="1" si="224"/>
        <v>68239504.018006176</v>
      </c>
      <c r="AA520" s="12">
        <f t="shared" ca="1" si="225"/>
        <v>1.1347541797997878</v>
      </c>
      <c r="AB520" s="158">
        <f t="shared" si="227"/>
        <v>1016000</v>
      </c>
      <c r="AC520" s="160">
        <f t="shared" si="228"/>
        <v>1.4520000000000565E-2</v>
      </c>
      <c r="AD520" s="162">
        <f t="shared" ca="1" si="229"/>
        <v>0.95857902259221484</v>
      </c>
      <c r="AE520" s="162">
        <f t="shared" ca="1" si="230"/>
        <v>0.68049990421146089</v>
      </c>
      <c r="AF520" s="85">
        <v>5.9477837652046023E-4</v>
      </c>
      <c r="AG520" s="85">
        <v>9.2163051576939527E-3</v>
      </c>
      <c r="AH520" s="85">
        <v>6.2090215273632717E-4</v>
      </c>
    </row>
    <row r="521" spans="1:34">
      <c r="A521" s="7">
        <f t="shared" si="214"/>
        <v>44428</v>
      </c>
      <c r="B521" s="8">
        <f t="shared" ca="1" si="215"/>
        <v>539753671.61588776</v>
      </c>
      <c r="C521" s="144">
        <f t="shared" si="206"/>
        <v>0</v>
      </c>
      <c r="D521" s="136"/>
      <c r="E521" s="136"/>
      <c r="F521" s="78">
        <f ca="1">IF(AD520&gt;1,S$2,T$2)</f>
        <v>0.65</v>
      </c>
      <c r="G521" s="29">
        <f t="shared" ca="1" si="207"/>
        <v>9562245.0759691354</v>
      </c>
      <c r="H521" s="8">
        <f t="shared" ca="1" si="216"/>
        <v>67891940.039380863</v>
      </c>
      <c r="I521" s="8">
        <f t="shared" ca="1" si="217"/>
        <v>3832251068.472806</v>
      </c>
      <c r="J521" s="8">
        <f t="shared" ca="1" si="218"/>
        <v>657655.32354264834</v>
      </c>
      <c r="K521" s="12">
        <f t="shared" ca="1" si="219"/>
        <v>0.95673923009741424</v>
      </c>
      <c r="L521" s="48"/>
      <c r="M521" s="39">
        <f ca="1">IF(AND(I$2&gt;0,R514&lt;F514-0.1),0,IF(AND(N521&gt;=L$10,I$2&gt;0),0,IF(OR(AND(N521&gt;=C$1,N521&lt;D$1),N521&gt;=E$1),0,1)))</f>
        <v>0</v>
      </c>
      <c r="N521" s="200">
        <f t="shared" si="220"/>
        <v>44428</v>
      </c>
      <c r="O521" s="11">
        <f t="shared" ca="1" si="208"/>
        <v>0.51096680912970749</v>
      </c>
      <c r="P521" s="11" t="str">
        <f t="shared" si="209"/>
        <v/>
      </c>
      <c r="Q521" s="11">
        <f t="shared" ca="1" si="221"/>
        <v>0.6</v>
      </c>
      <c r="R521" s="32">
        <f t="shared" ca="1" si="222"/>
        <v>0.13624083692310537</v>
      </c>
      <c r="S521" s="32">
        <v>4.9516159065639775E-4</v>
      </c>
      <c r="T521" s="32">
        <f t="shared" ca="1" si="210"/>
        <v>9.0522586719174493E-3</v>
      </c>
      <c r="U521" s="32">
        <f t="shared" si="211"/>
        <v>0.14084507042253522</v>
      </c>
      <c r="V521" s="32">
        <f t="shared" si="223"/>
        <v>0.6</v>
      </c>
      <c r="W521" s="8">
        <f t="shared" ca="1" si="212"/>
        <v>4996864.6467918586</v>
      </c>
      <c r="X521" s="8">
        <f t="shared" ca="1" si="226"/>
        <v>3769355993.0802169</v>
      </c>
      <c r="Y521" s="22">
        <f t="shared" ca="1" si="213"/>
        <v>0.48903319087029251</v>
      </c>
      <c r="Z521" s="8">
        <f t="shared" ca="1" si="224"/>
        <v>67891940.039380863</v>
      </c>
      <c r="AA521" s="12">
        <f t="shared" ca="1" si="225"/>
        <v>1.1347541797997878</v>
      </c>
      <c r="AB521" s="158">
        <f t="shared" si="227"/>
        <v>1017000</v>
      </c>
      <c r="AC521" s="160">
        <f t="shared" si="228"/>
        <v>1.4490000000000565E-2</v>
      </c>
      <c r="AD521" s="162">
        <f t="shared" ca="1" si="229"/>
        <v>0.9573512555284649</v>
      </c>
      <c r="AE521" s="162">
        <f t="shared" ca="1" si="230"/>
        <v>0.68049990421146089</v>
      </c>
      <c r="AF521" s="85">
        <v>5.9474821830897472E-4</v>
      </c>
      <c r="AG521" s="85">
        <v>9.2126579391075217E-3</v>
      </c>
      <c r="AH521" s="85">
        <v>6.2087636944893631E-4</v>
      </c>
    </row>
    <row r="522" spans="1:34">
      <c r="A522" s="7">
        <f t="shared" si="214"/>
        <v>44429</v>
      </c>
      <c r="B522" s="8">
        <f t="shared" ca="1" si="215"/>
        <v>540407141.25817239</v>
      </c>
      <c r="C522" s="144">
        <f t="shared" si="206"/>
        <v>0</v>
      </c>
      <c r="D522" s="136"/>
      <c r="E522" s="136"/>
      <c r="F522" s="78">
        <f ca="1">IF(AD521&gt;1,0,IF(AE521&gt;=1,U$2,T$2))</f>
        <v>0.65</v>
      </c>
      <c r="G522" s="29">
        <f t="shared" ca="1" si="207"/>
        <v>9511930.9651845377</v>
      </c>
      <c r="H522" s="8">
        <f t="shared" ca="1" si="216"/>
        <v>67534709.852810219</v>
      </c>
      <c r="I522" s="8">
        <f t="shared" ca="1" si="217"/>
        <v>3836890702.9330273</v>
      </c>
      <c r="J522" s="8">
        <f t="shared" ca="1" si="218"/>
        <v>653469.64228467864</v>
      </c>
      <c r="K522" s="12">
        <f t="shared" ca="1" si="219"/>
        <v>0.95552276926579549</v>
      </c>
      <c r="L522" s="48"/>
      <c r="M522" s="47">
        <f ca="1">IF(AND(I$2&gt;0,R515&lt;F515-0.12),0,IF(AND(N522&gt;=L$4,I$2&gt;0),0,IF(OR(AND(N522&gt;=C$1,N522&lt;D$1),N522&gt;=E$1),0,1)))</f>
        <v>0</v>
      </c>
      <c r="N522" s="200">
        <f t="shared" si="220"/>
        <v>44429</v>
      </c>
      <c r="O522" s="11">
        <f t="shared" ca="1" si="208"/>
        <v>0.51158542705773702</v>
      </c>
      <c r="P522" s="11" t="str">
        <f t="shared" si="209"/>
        <v/>
      </c>
      <c r="Q522" s="11">
        <f t="shared" ca="1" si="221"/>
        <v>0.6</v>
      </c>
      <c r="R522" s="32">
        <f t="shared" ca="1" si="222"/>
        <v>0.13511053217738092</v>
      </c>
      <c r="S522" s="32">
        <v>4.9515142875730959E-4</v>
      </c>
      <c r="T522" s="32">
        <f t="shared" ca="1" si="210"/>
        <v>9.0046279803746958E-3</v>
      </c>
      <c r="U522" s="32">
        <f t="shared" si="211"/>
        <v>0.14084507042253522</v>
      </c>
      <c r="V522" s="32">
        <f t="shared" si="223"/>
        <v>0.6</v>
      </c>
      <c r="W522" s="8">
        <f t="shared" ca="1" si="212"/>
        <v>4975964.3248512922</v>
      </c>
      <c r="X522" s="8">
        <f t="shared" ca="1" si="226"/>
        <v>3774331957.4050684</v>
      </c>
      <c r="Y522" s="22">
        <f t="shared" ca="1" si="213"/>
        <v>0.48841457294226298</v>
      </c>
      <c r="Z522" s="8">
        <f t="shared" ca="1" si="224"/>
        <v>67534709.852810219</v>
      </c>
      <c r="AA522" s="12">
        <f t="shared" ca="1" si="225"/>
        <v>1.1347541797997878</v>
      </c>
      <c r="AB522" s="158">
        <f t="shared" si="227"/>
        <v>1018000</v>
      </c>
      <c r="AC522" s="160">
        <f t="shared" si="228"/>
        <v>1.4460000000000564E-2</v>
      </c>
      <c r="AD522" s="162">
        <f t="shared" ca="1" si="229"/>
        <v>0.95613099968160487</v>
      </c>
      <c r="AE522" s="162">
        <f t="shared" ca="1" si="230"/>
        <v>0.68049990421146089</v>
      </c>
      <c r="AF522" s="85">
        <v>5.9471806790048671E-4</v>
      </c>
      <c r="AG522" s="85">
        <v>9.2090191517996602E-3</v>
      </c>
      <c r="AH522" s="85">
        <v>6.2085059176328512E-4</v>
      </c>
    </row>
    <row r="523" spans="1:34">
      <c r="A523" s="7">
        <f t="shared" si="214"/>
        <v>44430</v>
      </c>
      <c r="B523" s="8">
        <f t="shared" ca="1" si="215"/>
        <v>541056346.01652372</v>
      </c>
      <c r="C523" s="144">
        <f t="shared" si="206"/>
        <v>0</v>
      </c>
      <c r="D523" s="136"/>
      <c r="E523" s="136"/>
      <c r="F523" s="78">
        <f ca="1">IF(AD522&gt;1,0,IF(AE522&gt;=1,U$2,T$2))</f>
        <v>0.65</v>
      </c>
      <c r="G523" s="29">
        <f t="shared" ca="1" si="207"/>
        <v>9460295.6777821351</v>
      </c>
      <c r="H523" s="8">
        <f t="shared" ca="1" si="216"/>
        <v>67168099.312253162</v>
      </c>
      <c r="I523" s="8">
        <f t="shared" ca="1" si="217"/>
        <v>3841500056.7173214</v>
      </c>
      <c r="J523" s="8">
        <f t="shared" ca="1" si="218"/>
        <v>649204.75835130003</v>
      </c>
      <c r="K523" s="12">
        <f t="shared" ca="1" si="219"/>
        <v>0.95431405066193908</v>
      </c>
      <c r="L523" s="48"/>
      <c r="M523" s="46">
        <f ca="1">IF(AND(I$2&gt;0,R516&lt;F516-0.12),0,IF(AND(N523&gt;=L$5,I$2&gt;0),0,IF(OR(AND(N523&gt;=C$1,N523&lt;D$1),N523&gt;=E$1),0,1)))</f>
        <v>0</v>
      </c>
      <c r="N523" s="200">
        <f t="shared" si="220"/>
        <v>44430</v>
      </c>
      <c r="O523" s="11">
        <f t="shared" ca="1" si="208"/>
        <v>0.51220000756230954</v>
      </c>
      <c r="P523" s="11" t="str">
        <f t="shared" si="209"/>
        <v/>
      </c>
      <c r="Q523" s="11">
        <f t="shared" ca="1" si="221"/>
        <v>0.6</v>
      </c>
      <c r="R523" s="32">
        <f t="shared" ca="1" si="222"/>
        <v>0.13396669934288669</v>
      </c>
      <c r="S523" s="32">
        <v>4.9514126838336267E-4</v>
      </c>
      <c r="T523" s="32">
        <f t="shared" ca="1" si="210"/>
        <v>8.9557465749670884E-3</v>
      </c>
      <c r="U523" s="32">
        <f t="shared" si="211"/>
        <v>0.14084507042253522</v>
      </c>
      <c r="V523" s="32">
        <f t="shared" si="223"/>
        <v>0.6</v>
      </c>
      <c r="W523" s="8">
        <f t="shared" ca="1" si="212"/>
        <v>4954242.1461979058</v>
      </c>
      <c r="X523" s="8">
        <f t="shared" ca="1" si="226"/>
        <v>3779286199.5512662</v>
      </c>
      <c r="Y523" s="22">
        <f t="shared" ca="1" si="213"/>
        <v>0.48779999243769046</v>
      </c>
      <c r="Z523" s="8">
        <f t="shared" ca="1" si="224"/>
        <v>67168099.312253162</v>
      </c>
      <c r="AA523" s="12">
        <f t="shared" ca="1" si="225"/>
        <v>1.1347541797997878</v>
      </c>
      <c r="AB523" s="158">
        <f t="shared" si="227"/>
        <v>1019000</v>
      </c>
      <c r="AC523" s="160">
        <f t="shared" si="228"/>
        <v>1.4430000000000564E-2</v>
      </c>
      <c r="AD523" s="162">
        <f t="shared" ca="1" si="229"/>
        <v>0.95491840996386723</v>
      </c>
      <c r="AE523" s="162">
        <f t="shared" ca="1" si="230"/>
        <v>0.68049990421146089</v>
      </c>
      <c r="AF523" s="85">
        <v>5.9468792529185647E-4</v>
      </c>
      <c r="AG523" s="85">
        <v>9.2053887660815716E-3</v>
      </c>
      <c r="AH523" s="85">
        <v>6.2082481967749078E-4</v>
      </c>
    </row>
    <row r="524" spans="1:34">
      <c r="A524" s="7">
        <f t="shared" si="214"/>
        <v>44431</v>
      </c>
      <c r="B524" s="8">
        <f t="shared" ca="1" si="215"/>
        <v>541701209.80857539</v>
      </c>
      <c r="C524" s="144">
        <f t="shared" si="206"/>
        <v>0</v>
      </c>
      <c r="D524" s="136"/>
      <c r="E524" s="136"/>
      <c r="F524" s="78">
        <f ca="1">IF(AD523&gt;1,S$2,T$2)</f>
        <v>0.65</v>
      </c>
      <c r="G524" s="29">
        <f t="shared" ca="1" si="207"/>
        <v>9407378.8858623058</v>
      </c>
      <c r="H524" s="8">
        <f t="shared" ca="1" si="216"/>
        <v>66792390.089622371</v>
      </c>
      <c r="I524" s="8">
        <f t="shared" ca="1" si="217"/>
        <v>3846078589.6408887</v>
      </c>
      <c r="J524" s="8">
        <f t="shared" ca="1" si="218"/>
        <v>644863.79205170751</v>
      </c>
      <c r="K524" s="12">
        <f t="shared" ca="1" si="219"/>
        <v>0.95311322078652538</v>
      </c>
      <c r="L524" s="48"/>
      <c r="M524" s="38">
        <f ca="1">IF(AND(I$2&gt;0,R517&lt;F517),0,IF(AND(N524&gt;=L$6,I$2&gt;0),0,IF(OR(AND(N524&gt;=C$1,N524&lt;D$1),N524&gt;=E$1),0,1)))</f>
        <v>0</v>
      </c>
      <c r="N524" s="200">
        <f t="shared" si="220"/>
        <v>44431</v>
      </c>
      <c r="O524" s="11">
        <f t="shared" ca="1" si="208"/>
        <v>0.51281047861878515</v>
      </c>
      <c r="P524" s="11" t="str">
        <f t="shared" si="209"/>
        <v/>
      </c>
      <c r="Q524" s="11">
        <f t="shared" ca="1" si="221"/>
        <v>0.6</v>
      </c>
      <c r="R524" s="32">
        <f t="shared" ca="1" si="222"/>
        <v>0.13281005485923775</v>
      </c>
      <c r="S524" s="32">
        <v>4.9513110953422826E-4</v>
      </c>
      <c r="T524" s="32">
        <f t="shared" ca="1" si="210"/>
        <v>8.9056520119496496E-3</v>
      </c>
      <c r="U524" s="32">
        <f t="shared" si="211"/>
        <v>0.14084507042253522</v>
      </c>
      <c r="V524" s="32">
        <f t="shared" si="223"/>
        <v>0.6</v>
      </c>
      <c r="W524" s="8">
        <f t="shared" ca="1" si="212"/>
        <v>4931738.8733844673</v>
      </c>
      <c r="X524" s="8">
        <f t="shared" ca="1" si="226"/>
        <v>3784217938.4246507</v>
      </c>
      <c r="Y524" s="22">
        <f t="shared" ca="1" si="213"/>
        <v>0.48718952138121485</v>
      </c>
      <c r="Z524" s="8">
        <f t="shared" ca="1" si="224"/>
        <v>66792390.089622371</v>
      </c>
      <c r="AA524" s="12">
        <f t="shared" ca="1" si="225"/>
        <v>1.1347541797997878</v>
      </c>
      <c r="AB524" s="158">
        <f t="shared" si="227"/>
        <v>1020000</v>
      </c>
      <c r="AC524" s="160">
        <f t="shared" si="228"/>
        <v>1.4400000000000563E-2</v>
      </c>
      <c r="AD524" s="162">
        <f t="shared" ca="1" si="229"/>
        <v>0.95371363572423218</v>
      </c>
      <c r="AE524" s="162">
        <f t="shared" ca="1" si="230"/>
        <v>0.68049990421146089</v>
      </c>
      <c r="AF524" s="85">
        <v>5.9465779047994567E-4</v>
      </c>
      <c r="AG524" s="85">
        <v>9.2017667524100875E-3</v>
      </c>
      <c r="AH524" s="85">
        <v>6.2079905318967175E-4</v>
      </c>
    </row>
    <row r="525" spans="1:34">
      <c r="A525" s="7">
        <f t="shared" si="214"/>
        <v>44432</v>
      </c>
      <c r="B525" s="8">
        <f t="shared" ca="1" si="215"/>
        <v>542341659.60779417</v>
      </c>
      <c r="C525" s="144">
        <f t="shared" si="206"/>
        <v>0</v>
      </c>
      <c r="D525" s="136"/>
      <c r="E525" s="136"/>
      <c r="F525" s="78">
        <f ca="1">IF(AD524&gt;1,0,IF(AE524&gt;=1,U$2,T$2))</f>
        <v>0.65</v>
      </c>
      <c r="G525" s="29">
        <f t="shared" ca="1" si="207"/>
        <v>9353217.5761537291</v>
      </c>
      <c r="H525" s="8">
        <f t="shared" ca="1" si="216"/>
        <v>66407844.790691473</v>
      </c>
      <c r="I525" s="8">
        <f t="shared" ca="1" si="217"/>
        <v>3850625783.215342</v>
      </c>
      <c r="J525" s="8">
        <f t="shared" ca="1" si="218"/>
        <v>640449.79921881272</v>
      </c>
      <c r="K525" s="12">
        <f t="shared" ca="1" si="219"/>
        <v>0.95192042036861901</v>
      </c>
      <c r="L525" s="48"/>
      <c r="M525" s="38">
        <f ca="1">IF(AND(I$2&gt;0,R518&lt;F518-0.02),0,IF(AND(N525&gt;=L$7,I$2&gt;0),0,IF(OR(AND(N525&gt;=C$1,N525&lt;D$1),N525&gt;=E$1),0,1)))</f>
        <v>0</v>
      </c>
      <c r="N525" s="200">
        <f t="shared" si="220"/>
        <v>44432</v>
      </c>
      <c r="O525" s="11">
        <f t="shared" ca="1" si="208"/>
        <v>0.51341677109537898</v>
      </c>
      <c r="P525" s="11" t="str">
        <f t="shared" si="209"/>
        <v/>
      </c>
      <c r="Q525" s="11">
        <f t="shared" ca="1" si="221"/>
        <v>0.6</v>
      </c>
      <c r="R525" s="32">
        <f t="shared" ca="1" si="222"/>
        <v>0.13164126990140484</v>
      </c>
      <c r="S525" s="32">
        <v>4.9512095220957794E-4</v>
      </c>
      <c r="T525" s="32">
        <f t="shared" ca="1" si="210"/>
        <v>8.8543793054255294E-3</v>
      </c>
      <c r="U525" s="32">
        <f t="shared" si="211"/>
        <v>0.14084507042253522</v>
      </c>
      <c r="V525" s="32">
        <f t="shared" si="223"/>
        <v>0.6</v>
      </c>
      <c r="W525" s="8">
        <f t="shared" ca="1" si="212"/>
        <v>4908513.7343456754</v>
      </c>
      <c r="X525" s="8">
        <f t="shared" ca="1" si="226"/>
        <v>3789126452.1589966</v>
      </c>
      <c r="Y525" s="22">
        <f t="shared" ca="1" si="213"/>
        <v>0.48658322890462102</v>
      </c>
      <c r="Z525" s="8">
        <f t="shared" ca="1" si="224"/>
        <v>66407844.790691473</v>
      </c>
      <c r="AA525" s="12">
        <f t="shared" ca="1" si="225"/>
        <v>1.1347541797997878</v>
      </c>
      <c r="AB525" s="158">
        <f t="shared" si="227"/>
        <v>1021000</v>
      </c>
      <c r="AC525" s="160">
        <f t="shared" si="228"/>
        <v>1.4370000000000563E-2</v>
      </c>
      <c r="AD525" s="162">
        <f t="shared" ca="1" si="229"/>
        <v>0.95251682057757225</v>
      </c>
      <c r="AE525" s="162">
        <f t="shared" ca="1" si="230"/>
        <v>0.68049990421146089</v>
      </c>
      <c r="AF525" s="85">
        <v>5.9462766346161792E-4</v>
      </c>
      <c r="AG525" s="85">
        <v>9.1981530813867521E-3</v>
      </c>
      <c r="AH525" s="85">
        <v>6.2077329229794727E-4</v>
      </c>
    </row>
    <row r="526" spans="1:34">
      <c r="A526" s="7">
        <f t="shared" si="214"/>
        <v>44433</v>
      </c>
      <c r="B526" s="8">
        <f t="shared" ca="1" si="215"/>
        <v>542977625.23685789</v>
      </c>
      <c r="C526" s="144">
        <f t="shared" si="206"/>
        <v>0</v>
      </c>
      <c r="D526" s="136"/>
      <c r="E526" s="136"/>
      <c r="F526" s="78">
        <f ca="1">IF(AD525&gt;1,S$2,T$2)</f>
        <v>0.65</v>
      </c>
      <c r="G526" s="29">
        <f t="shared" ca="1" si="207"/>
        <v>9297843.2426335029</v>
      </c>
      <c r="H526" s="8">
        <f t="shared" ca="1" si="216"/>
        <v>66014687.022697866</v>
      </c>
      <c r="I526" s="8">
        <f t="shared" ca="1" si="217"/>
        <v>3855141139.181694</v>
      </c>
      <c r="J526" s="8">
        <f t="shared" ca="1" si="218"/>
        <v>635965.62906367239</v>
      </c>
      <c r="K526" s="12">
        <f t="shared" ca="1" si="219"/>
        <v>0.95073578448492979</v>
      </c>
      <c r="L526" s="48"/>
      <c r="M526" s="38">
        <f ca="1">IF(AND(I$2&gt;0,R519&lt;F519-0.04),0,IF(AND(N526&gt;=L$8,I$2&gt;0),0,IF(OR(AND(N526&gt;=C$1,N526&lt;D$1),N526&gt;=E$1),0,1)))</f>
        <v>0</v>
      </c>
      <c r="N526" s="200">
        <f t="shared" si="220"/>
        <v>44433</v>
      </c>
      <c r="O526" s="11">
        <f t="shared" ca="1" si="208"/>
        <v>0.51401881855755915</v>
      </c>
      <c r="P526" s="11" t="str">
        <f t="shared" si="209"/>
        <v/>
      </c>
      <c r="Q526" s="11">
        <f t="shared" ca="1" si="221"/>
        <v>0.6</v>
      </c>
      <c r="R526" s="32">
        <f t="shared" ca="1" si="222"/>
        <v>0.1304609316040799</v>
      </c>
      <c r="S526" s="32">
        <v>4.9511079640908332E-4</v>
      </c>
      <c r="T526" s="32">
        <f t="shared" ca="1" si="210"/>
        <v>8.8019582696930495E-3</v>
      </c>
      <c r="U526" s="32">
        <f t="shared" si="211"/>
        <v>0.14084507042253522</v>
      </c>
      <c r="V526" s="32">
        <f t="shared" si="223"/>
        <v>0.6</v>
      </c>
      <c r="W526" s="8">
        <f t="shared" ca="1" si="212"/>
        <v>4884602.6243120125</v>
      </c>
      <c r="X526" s="8">
        <f t="shared" ca="1" si="226"/>
        <v>3794011054.7833085</v>
      </c>
      <c r="Y526" s="22">
        <f t="shared" ca="1" si="213"/>
        <v>0.48598118144244085</v>
      </c>
      <c r="Z526" s="8">
        <f t="shared" ca="1" si="224"/>
        <v>66014687.022697866</v>
      </c>
      <c r="AA526" s="12">
        <f t="shared" ca="1" si="225"/>
        <v>1.1347541797997878</v>
      </c>
      <c r="AB526" s="158">
        <f t="shared" si="227"/>
        <v>1022000</v>
      </c>
      <c r="AC526" s="160">
        <f t="shared" si="228"/>
        <v>1.4340000000000562E-2</v>
      </c>
      <c r="AD526" s="162">
        <f t="shared" ca="1" si="229"/>
        <v>0.95132810242677435</v>
      </c>
      <c r="AE526" s="162">
        <f t="shared" ca="1" si="230"/>
        <v>0.68049990421146089</v>
      </c>
      <c r="AF526" s="85">
        <v>5.9459754423373825E-4</v>
      </c>
      <c r="AG526" s="85">
        <v>9.1945477237568903E-3</v>
      </c>
      <c r="AH526" s="85">
        <v>6.2074753700043733E-4</v>
      </c>
    </row>
    <row r="527" spans="1:34">
      <c r="A527" s="7">
        <f t="shared" si="214"/>
        <v>44434</v>
      </c>
      <c r="B527" s="8">
        <f t="shared" ca="1" si="215"/>
        <v>543609038.97180808</v>
      </c>
      <c r="C527" s="144">
        <f t="shared" si="206"/>
        <v>0</v>
      </c>
      <c r="D527" s="136"/>
      <c r="E527" s="136"/>
      <c r="F527" s="78">
        <f ca="1">IF(AD526&gt;1,0,IF(AE526&gt;=1,U$2,T$2))</f>
        <v>0.65</v>
      </c>
      <c r="G527" s="29">
        <f t="shared" ca="1" si="207"/>
        <v>9241284.7769763973</v>
      </c>
      <c r="H527" s="8">
        <f t="shared" ca="1" si="216"/>
        <v>65613121.916532412</v>
      </c>
      <c r="I527" s="8">
        <f t="shared" ca="1" si="217"/>
        <v>3859624176.6998405</v>
      </c>
      <c r="J527" s="8">
        <f t="shared" ca="1" si="218"/>
        <v>631413.73495021905</v>
      </c>
      <c r="K527" s="12">
        <f t="shared" ca="1" si="219"/>
        <v>0.94955944294200079</v>
      </c>
      <c r="L527" s="48"/>
      <c r="M527" s="38">
        <f ca="1">IF(AND(I$2&gt;0,R520&lt;F520-0.06),0,IF(AND(N527&gt;=L$9,I$2&gt;0),0,IF(OR(AND(N527&gt;=C$1,N527&lt;D$1),N527&gt;=E$1),0,1)))</f>
        <v>0</v>
      </c>
      <c r="N527" s="200">
        <f t="shared" si="220"/>
        <v>44434</v>
      </c>
      <c r="O527" s="11">
        <f t="shared" ca="1" si="208"/>
        <v>0.51461655689331209</v>
      </c>
      <c r="P527" s="11" t="str">
        <f t="shared" si="209"/>
        <v/>
      </c>
      <c r="Q527" s="11">
        <f t="shared" ca="1" si="221"/>
        <v>0.6</v>
      </c>
      <c r="R527" s="32">
        <f t="shared" ca="1" si="222"/>
        <v>0.12926958471020278</v>
      </c>
      <c r="S527" s="32">
        <v>4.951006421324162E-4</v>
      </c>
      <c r="T527" s="32">
        <f t="shared" ca="1" si="210"/>
        <v>8.7484162555376555E-3</v>
      </c>
      <c r="U527" s="32">
        <f t="shared" si="211"/>
        <v>0.14084507042253522</v>
      </c>
      <c r="V527" s="32">
        <f t="shared" si="223"/>
        <v>0.6</v>
      </c>
      <c r="W527" s="8">
        <f t="shared" ca="1" si="212"/>
        <v>4860008.8151462823</v>
      </c>
      <c r="X527" s="8">
        <f t="shared" ca="1" si="226"/>
        <v>3798871063.598455</v>
      </c>
      <c r="Y527" s="22">
        <f t="shared" ca="1" si="213"/>
        <v>0.48538344310668791</v>
      </c>
      <c r="Z527" s="8">
        <f t="shared" ca="1" si="224"/>
        <v>65613121.916532412</v>
      </c>
      <c r="AA527" s="12">
        <f t="shared" ca="1" si="225"/>
        <v>1.1347541797997878</v>
      </c>
      <c r="AB527" s="158">
        <f t="shared" si="227"/>
        <v>1023000</v>
      </c>
      <c r="AC527" s="160">
        <f t="shared" si="228"/>
        <v>1.4310000000000562E-2</v>
      </c>
      <c r="AD527" s="162">
        <f t="shared" ca="1" si="229"/>
        <v>0.95014761371346523</v>
      </c>
      <c r="AE527" s="162">
        <f t="shared" ca="1" si="230"/>
        <v>0.68049990421146089</v>
      </c>
      <c r="AF527" s="85">
        <v>5.9456743279317375E-4</v>
      </c>
      <c r="AG527" s="85">
        <v>9.1909506504087232E-3</v>
      </c>
      <c r="AH527" s="85">
        <v>6.2072178729526281E-4</v>
      </c>
    </row>
    <row r="528" spans="1:34">
      <c r="A528" s="7">
        <f t="shared" si="214"/>
        <v>44435</v>
      </c>
      <c r="B528" s="8">
        <f t="shared" ca="1" si="215"/>
        <v>544235835.34501481</v>
      </c>
      <c r="C528" s="144">
        <f t="shared" si="206"/>
        <v>0</v>
      </c>
      <c r="D528" s="136"/>
      <c r="E528" s="136"/>
      <c r="F528" s="78">
        <f ca="1">IF(AD527&gt;1,S$2,T$2)</f>
        <v>0.65</v>
      </c>
      <c r="G528" s="29">
        <f t="shared" ca="1" si="207"/>
        <v>9183572.8663596977</v>
      </c>
      <c r="H528" s="8">
        <f t="shared" ca="1" si="216"/>
        <v>65203367.351153851</v>
      </c>
      <c r="I528" s="8">
        <f t="shared" ca="1" si="217"/>
        <v>3864074430.9496083</v>
      </c>
      <c r="J528" s="8">
        <f t="shared" ca="1" si="218"/>
        <v>626796.37320672139</v>
      </c>
      <c r="K528" s="12">
        <f t="shared" ca="1" si="219"/>
        <v>0.94839152100840252</v>
      </c>
      <c r="L528" s="48"/>
      <c r="M528" s="39">
        <f ca="1">IF(AND(I$2&gt;0,R521&lt;F521-0.1),0,IF(AND(N528&gt;=L$10,I$2&gt;0),0,IF(OR(AND(N528&gt;=C$1,N528&lt;D$1),N528&gt;=E$1),0,1)))</f>
        <v>0</v>
      </c>
      <c r="N528" s="200">
        <f t="shared" si="220"/>
        <v>44435</v>
      </c>
      <c r="O528" s="11">
        <f t="shared" ca="1" si="208"/>
        <v>0.51520992412661448</v>
      </c>
      <c r="P528" s="11" t="str">
        <f t="shared" si="209"/>
        <v/>
      </c>
      <c r="Q528" s="11">
        <f t="shared" ca="1" si="221"/>
        <v>0.6</v>
      </c>
      <c r="R528" s="32">
        <f t="shared" ca="1" si="222"/>
        <v>0.12806779348791175</v>
      </c>
      <c r="S528" s="32">
        <v>4.9509048937924839E-4</v>
      </c>
      <c r="T528" s="32">
        <f t="shared" ca="1" si="210"/>
        <v>8.6937823134871795E-3</v>
      </c>
      <c r="U528" s="32">
        <f t="shared" si="211"/>
        <v>0.14084507042253522</v>
      </c>
      <c r="V528" s="32">
        <f t="shared" si="223"/>
        <v>0.6</v>
      </c>
      <c r="W528" s="8">
        <f t="shared" ca="1" si="212"/>
        <v>4834737.4771456812</v>
      </c>
      <c r="X528" s="8">
        <f t="shared" ca="1" si="226"/>
        <v>3803705801.0756006</v>
      </c>
      <c r="Y528" s="22">
        <f t="shared" ca="1" si="213"/>
        <v>0.48479007587338552</v>
      </c>
      <c r="Z528" s="8">
        <f t="shared" ca="1" si="224"/>
        <v>65203367.351153851</v>
      </c>
      <c r="AA528" s="12">
        <f t="shared" ca="1" si="225"/>
        <v>1.1347541797997878</v>
      </c>
      <c r="AB528" s="158">
        <f t="shared" si="227"/>
        <v>1024000</v>
      </c>
      <c r="AC528" s="160">
        <f t="shared" si="228"/>
        <v>1.4280000000000561E-2</v>
      </c>
      <c r="AD528" s="162">
        <f t="shared" ca="1" si="229"/>
        <v>0.94897548197520165</v>
      </c>
      <c r="AE528" s="162">
        <f t="shared" ca="1" si="230"/>
        <v>0.68049990421146089</v>
      </c>
      <c r="AF528" s="85">
        <v>5.9453732913679336E-4</v>
      </c>
      <c r="AG528" s="85">
        <v>9.1873618323724451E-3</v>
      </c>
      <c r="AH528" s="85">
        <v>6.2069604318054574E-4</v>
      </c>
    </row>
    <row r="529" spans="1:34">
      <c r="A529" s="7">
        <f t="shared" si="214"/>
        <v>44436</v>
      </c>
      <c r="B529" s="8">
        <f t="shared" ca="1" si="215"/>
        <v>544857951.24780178</v>
      </c>
      <c r="C529" s="144">
        <f t="shared" si="206"/>
        <v>0</v>
      </c>
      <c r="D529" s="136"/>
      <c r="E529" s="136"/>
      <c r="F529" s="78">
        <f ca="1">IF(AD528&gt;1,0,IF(AE528&gt;=1,U$2,T$2))</f>
        <v>0.65</v>
      </c>
      <c r="G529" s="29">
        <f t="shared" ca="1" si="207"/>
        <v>9124739.8287036717</v>
      </c>
      <c r="H529" s="8">
        <f t="shared" ca="1" si="216"/>
        <v>64785652.783796065</v>
      </c>
      <c r="I529" s="8">
        <f t="shared" ca="1" si="217"/>
        <v>3868491453.859396</v>
      </c>
      <c r="J529" s="8">
        <f t="shared" ca="1" si="218"/>
        <v>622115.90278702637</v>
      </c>
      <c r="K529" s="12">
        <f t="shared" ca="1" si="219"/>
        <v>0.94723213977919052</v>
      </c>
      <c r="L529" s="48"/>
      <c r="M529" s="47">
        <f ca="1">IF(AND(I$2&gt;0,R522&lt;F522-0.12),0,IF(AND(N529&gt;=L$4,I$2&gt;0),0,IF(OR(AND(N529&gt;=C$1,N529&lt;D$1),N529&gt;=E$1),0,1)))</f>
        <v>0</v>
      </c>
      <c r="N529" s="200">
        <f t="shared" si="220"/>
        <v>44436</v>
      </c>
      <c r="O529" s="11">
        <f t="shared" ca="1" si="208"/>
        <v>0.51579886051458612</v>
      </c>
      <c r="P529" s="11" t="str">
        <f t="shared" si="209"/>
        <v/>
      </c>
      <c r="Q529" s="11">
        <f t="shared" ca="1" si="221"/>
        <v>0.6</v>
      </c>
      <c r="R529" s="32">
        <f t="shared" ca="1" si="222"/>
        <v>0.12685613908198287</v>
      </c>
      <c r="S529" s="32">
        <v>4.9508033814925161E-4</v>
      </c>
      <c r="T529" s="32">
        <f t="shared" ca="1" si="210"/>
        <v>8.6380870378394755E-3</v>
      </c>
      <c r="U529" s="32">
        <f t="shared" si="211"/>
        <v>0.14084507042253522</v>
      </c>
      <c r="V529" s="32">
        <f t="shared" si="223"/>
        <v>0.6</v>
      </c>
      <c r="W529" s="8">
        <f t="shared" ca="1" si="212"/>
        <v>4808793.8885253547</v>
      </c>
      <c r="X529" s="8">
        <f t="shared" ca="1" si="226"/>
        <v>3808514594.9641261</v>
      </c>
      <c r="Y529" s="22">
        <f t="shared" ca="1" si="213"/>
        <v>0.48420113948541388</v>
      </c>
      <c r="Z529" s="8">
        <f t="shared" ca="1" si="224"/>
        <v>64785652.783796065</v>
      </c>
      <c r="AA529" s="12">
        <f t="shared" ca="1" si="225"/>
        <v>1.1347541797997878</v>
      </c>
      <c r="AB529" s="158">
        <f t="shared" si="227"/>
        <v>1025000</v>
      </c>
      <c r="AC529" s="160">
        <f t="shared" si="228"/>
        <v>1.4250000000000561E-2</v>
      </c>
      <c r="AD529" s="162">
        <f t="shared" ca="1" si="229"/>
        <v>0.94781183039379657</v>
      </c>
      <c r="AE529" s="162">
        <f t="shared" ca="1" si="230"/>
        <v>0.68049990421146089</v>
      </c>
      <c r="AF529" s="85">
        <v>5.9450723326146741E-4</v>
      </c>
      <c r="AG529" s="85">
        <v>9.1837812408193543E-3</v>
      </c>
      <c r="AH529" s="85">
        <v>6.2067030465440872E-4</v>
      </c>
    </row>
    <row r="530" spans="1:34">
      <c r="A530" s="7">
        <f t="shared" si="214"/>
        <v>44437</v>
      </c>
      <c r="B530" s="8">
        <f t="shared" ca="1" si="215"/>
        <v>545475326.02157831</v>
      </c>
      <c r="C530" s="144">
        <f t="shared" si="206"/>
        <v>0</v>
      </c>
      <c r="D530" s="136"/>
      <c r="E530" s="136"/>
      <c r="F530" s="78">
        <f ca="1">IF(AD529&gt;1,0,IF(AE529&gt;=1,U$2,T$2))</f>
        <v>0.65</v>
      </c>
      <c r="G530" s="29">
        <f t="shared" ca="1" si="207"/>
        <v>9064819.68860339</v>
      </c>
      <c r="H530" s="8">
        <f t="shared" ca="1" si="216"/>
        <v>64360219.789084062</v>
      </c>
      <c r="I530" s="8">
        <f t="shared" ca="1" si="217"/>
        <v>3872874814.7532091</v>
      </c>
      <c r="J530" s="8">
        <f t="shared" ca="1" si="218"/>
        <v>617374.77377652738</v>
      </c>
      <c r="K530" s="12">
        <f t="shared" ca="1" si="219"/>
        <v>0.94608141598607831</v>
      </c>
      <c r="L530" s="48"/>
      <c r="M530" s="46">
        <f ca="1">IF(AND(I$2&gt;0,R523&lt;F523-0.12),0,IF(AND(N530&gt;=L$5,I$2&gt;0),0,IF(OR(AND(N530&gt;=C$1,N530&lt;D$1),N530&gt;=E$1),0,1)))</f>
        <v>0</v>
      </c>
      <c r="N530" s="200">
        <f t="shared" si="220"/>
        <v>44437</v>
      </c>
      <c r="O530" s="11">
        <f t="shared" ca="1" si="208"/>
        <v>0.51638330863376125</v>
      </c>
      <c r="P530" s="11" t="str">
        <f t="shared" si="209"/>
        <v/>
      </c>
      <c r="Q530" s="11">
        <f t="shared" ca="1" si="221"/>
        <v>0.6</v>
      </c>
      <c r="R530" s="32">
        <f t="shared" ca="1" si="222"/>
        <v>0.1256352202455607</v>
      </c>
      <c r="S530" s="32">
        <v>4.950701884420982E-4</v>
      </c>
      <c r="T530" s="32">
        <f t="shared" ca="1" si="210"/>
        <v>8.5813626385445423E-3</v>
      </c>
      <c r="U530" s="32">
        <f t="shared" si="211"/>
        <v>0.14084507042253522</v>
      </c>
      <c r="V530" s="32">
        <f t="shared" si="223"/>
        <v>0.6</v>
      </c>
      <c r="W530" s="8">
        <f t="shared" ca="1" si="212"/>
        <v>4782184.8505534464</v>
      </c>
      <c r="X530" s="8">
        <f t="shared" ca="1" si="226"/>
        <v>3813296779.8146796</v>
      </c>
      <c r="Y530" s="22">
        <f t="shared" ca="1" si="213"/>
        <v>0.48361669136623875</v>
      </c>
      <c r="Z530" s="8">
        <f t="shared" ca="1" si="224"/>
        <v>64360219.789084062</v>
      </c>
      <c r="AA530" s="12">
        <f t="shared" ca="1" si="225"/>
        <v>1.1347541797997878</v>
      </c>
      <c r="AB530" s="158">
        <f t="shared" si="227"/>
        <v>1026000</v>
      </c>
      <c r="AC530" s="160">
        <f t="shared" si="228"/>
        <v>1.422000000000056E-2</v>
      </c>
      <c r="AD530" s="162">
        <f t="shared" ca="1" si="229"/>
        <v>0.94665677788263447</v>
      </c>
      <c r="AE530" s="162">
        <f t="shared" ca="1" si="230"/>
        <v>0.68049990421146089</v>
      </c>
      <c r="AF530" s="85">
        <v>5.9447714516406853E-4</v>
      </c>
      <c r="AG530" s="85">
        <v>9.1802088470609427E-3</v>
      </c>
      <c r="AH530" s="85">
        <v>6.2064457171497555E-4</v>
      </c>
    </row>
    <row r="531" spans="1:34">
      <c r="A531" s="7">
        <f t="shared" si="214"/>
        <v>44438</v>
      </c>
      <c r="B531" s="8">
        <f t="shared" ca="1" si="215"/>
        <v>546087901.55348206</v>
      </c>
      <c r="C531" s="144">
        <f t="shared" si="206"/>
        <v>0</v>
      </c>
      <c r="D531" s="136"/>
      <c r="E531" s="136"/>
      <c r="F531" s="78">
        <f ca="1">IF(AD530&gt;1,S$2,T$2)</f>
        <v>0.65</v>
      </c>
      <c r="G531" s="29">
        <f t="shared" ca="1" si="207"/>
        <v>9003848.0584573485</v>
      </c>
      <c r="H531" s="8">
        <f t="shared" ca="1" si="216"/>
        <v>63927321.215047173</v>
      </c>
      <c r="I531" s="8">
        <f t="shared" ca="1" si="217"/>
        <v>3877224101.0297256</v>
      </c>
      <c r="J531" s="8">
        <f t="shared" ca="1" si="218"/>
        <v>612575.53190374118</v>
      </c>
      <c r="K531" s="12">
        <f t="shared" ca="1" si="219"/>
        <v>0.94493946182887134</v>
      </c>
      <c r="L531" s="48"/>
      <c r="M531" s="38">
        <f ca="1">IF(AND(I$2&gt;0,R524&lt;F524),0,IF(AND(N531&gt;=L$6,I$2&gt;0),0,IF(OR(AND(N531&gt;=C$1,N531&lt;D$1),N531&gt;=E$1),0,1)))</f>
        <v>0</v>
      </c>
      <c r="N531" s="200">
        <f t="shared" si="220"/>
        <v>44438</v>
      </c>
      <c r="O531" s="11">
        <f t="shared" ca="1" si="208"/>
        <v>0.51696321347063012</v>
      </c>
      <c r="P531" s="11" t="str">
        <f t="shared" si="209"/>
        <v/>
      </c>
      <c r="Q531" s="11">
        <f t="shared" ca="1" si="221"/>
        <v>0.6</v>
      </c>
      <c r="R531" s="32">
        <f t="shared" ca="1" si="222"/>
        <v>0.12440565136272135</v>
      </c>
      <c r="S531" s="32">
        <v>4.9506004025745998E-4</v>
      </c>
      <c r="T531" s="32">
        <f t="shared" ca="1" si="210"/>
        <v>8.5236428286729563E-3</v>
      </c>
      <c r="U531" s="32">
        <f t="shared" si="211"/>
        <v>0.14084507042253522</v>
      </c>
      <c r="V531" s="32">
        <f t="shared" si="223"/>
        <v>0.6</v>
      </c>
      <c r="W531" s="8">
        <f t="shared" ca="1" si="212"/>
        <v>4754920.9193899315</v>
      </c>
      <c r="X531" s="8">
        <f t="shared" ca="1" si="226"/>
        <v>3818051700.7340693</v>
      </c>
      <c r="Y531" s="22">
        <f t="shared" ca="1" si="213"/>
        <v>0.48303678652936988</v>
      </c>
      <c r="Z531" s="8">
        <f t="shared" ca="1" si="224"/>
        <v>63927321.215047173</v>
      </c>
      <c r="AA531" s="12">
        <f t="shared" ca="1" si="225"/>
        <v>1.1347541797997878</v>
      </c>
      <c r="AB531" s="158">
        <f t="shared" si="227"/>
        <v>1027000</v>
      </c>
      <c r="AC531" s="160">
        <f t="shared" si="228"/>
        <v>1.419000000000056E-2</v>
      </c>
      <c r="AD531" s="162">
        <f t="shared" ca="1" si="229"/>
        <v>0.94551043890747488</v>
      </c>
      <c r="AE531" s="162">
        <f t="shared" ca="1" si="230"/>
        <v>0.68049990421146089</v>
      </c>
      <c r="AF531" s="85">
        <v>5.9444706484147031E-4</v>
      </c>
      <c r="AG531" s="85">
        <v>9.1766446225480351E-3</v>
      </c>
      <c r="AH531" s="85">
        <v>6.2061884436037033E-4</v>
      </c>
    </row>
    <row r="532" spans="1:34">
      <c r="A532" s="7">
        <f t="shared" si="214"/>
        <v>44439</v>
      </c>
      <c r="B532" s="8">
        <f t="shared" ca="1" si="215"/>
        <v>546695622.36339259</v>
      </c>
      <c r="C532" s="144">
        <f t="shared" si="206"/>
        <v>0</v>
      </c>
      <c r="D532" s="136"/>
      <c r="E532" s="136"/>
      <c r="F532" s="78">
        <f ca="1">IF(AD531&gt;1,0,IF(AE531&gt;=1,U$2,T$2))</f>
        <v>0.65</v>
      </c>
      <c r="G532" s="29">
        <f t="shared" ca="1" si="207"/>
        <v>8941861.6966228317</v>
      </c>
      <c r="H532" s="8">
        <f t="shared" ca="1" si="216"/>
        <v>63487218.046022102</v>
      </c>
      <c r="I532" s="8">
        <f t="shared" ca="1" si="217"/>
        <v>3881538918.7800903</v>
      </c>
      <c r="J532" s="8">
        <f t="shared" ca="1" si="218"/>
        <v>607720.80991054396</v>
      </c>
      <c r="K532" s="12">
        <f t="shared" ca="1" si="219"/>
        <v>0.94380638479855894</v>
      </c>
      <c r="L532" s="48"/>
      <c r="M532" s="38">
        <f ca="1">IF(AND(I$2&gt;0,R525&lt;F525-0.02),0,IF(AND(N532&gt;=L$7,I$2&gt;0),0,IF(OR(AND(N532&gt;=C$1,N532&lt;D$1),N532&gt;=E$1),0,1)))</f>
        <v>0</v>
      </c>
      <c r="N532" s="200">
        <f t="shared" si="220"/>
        <v>44439</v>
      </c>
      <c r="O532" s="11">
        <f t="shared" ca="1" si="208"/>
        <v>0.517538522504012</v>
      </c>
      <c r="P532" s="11" t="str">
        <f t="shared" si="209"/>
        <v/>
      </c>
      <c r="Q532" s="11">
        <f t="shared" ca="1" si="221"/>
        <v>0.6</v>
      </c>
      <c r="R532" s="32">
        <f t="shared" ca="1" si="222"/>
        <v>0.12316805605465397</v>
      </c>
      <c r="S532" s="32">
        <v>4.950498935950092E-4</v>
      </c>
      <c r="T532" s="32">
        <f t="shared" ca="1" si="210"/>
        <v>8.4649624061362803E-3</v>
      </c>
      <c r="U532" s="32">
        <f t="shared" si="211"/>
        <v>0.14084507042253522</v>
      </c>
      <c r="V532" s="32">
        <f t="shared" si="223"/>
        <v>0.6</v>
      </c>
      <c r="W532" s="8">
        <f t="shared" ca="1" si="212"/>
        <v>4727016.0127407908</v>
      </c>
      <c r="X532" s="8">
        <f t="shared" ca="1" si="226"/>
        <v>3822778716.74681</v>
      </c>
      <c r="Y532" s="22">
        <f t="shared" ca="1" si="213"/>
        <v>0.482461477495988</v>
      </c>
      <c r="Z532" s="8">
        <f t="shared" ca="1" si="224"/>
        <v>63487218.046022102</v>
      </c>
      <c r="AA532" s="12">
        <f t="shared" ca="1" si="225"/>
        <v>1.1347541797997878</v>
      </c>
      <c r="AB532" s="158">
        <f t="shared" si="227"/>
        <v>1028000</v>
      </c>
      <c r="AC532" s="160">
        <f t="shared" si="228"/>
        <v>1.4160000000000559E-2</v>
      </c>
      <c r="AD532" s="162">
        <f t="shared" ca="1" si="229"/>
        <v>0.94437292331371514</v>
      </c>
      <c r="AE532" s="162">
        <f t="shared" ca="1" si="230"/>
        <v>0.68049990421146089</v>
      </c>
      <c r="AF532" s="85">
        <v>5.9441699229054873E-4</v>
      </c>
      <c r="AG532" s="85">
        <v>9.1730885388699081E-3</v>
      </c>
      <c r="AH532" s="85">
        <v>6.2059312258871881E-4</v>
      </c>
    </row>
    <row r="533" spans="1:34">
      <c r="A533" s="7">
        <f t="shared" si="214"/>
        <v>44440</v>
      </c>
      <c r="B533" s="8">
        <f t="shared" ca="1" si="215"/>
        <v>547298435.66062534</v>
      </c>
      <c r="C533" s="144">
        <f t="shared" si="206"/>
        <v>0</v>
      </c>
      <c r="D533" s="136"/>
      <c r="E533" s="136"/>
      <c r="F533" s="78">
        <f ca="1">IF(AD532&gt;1,S$2,T$2)</f>
        <v>0.65</v>
      </c>
      <c r="G533" s="29">
        <f t="shared" ca="1" si="207"/>
        <v>8878898.090652639</v>
      </c>
      <c r="H533" s="8">
        <f t="shared" ca="1" si="216"/>
        <v>63040176.443633735</v>
      </c>
      <c r="I533" s="8">
        <f t="shared" ca="1" si="217"/>
        <v>3885818893.1904426</v>
      </c>
      <c r="J533" s="8">
        <f t="shared" ca="1" si="218"/>
        <v>602813.2972327359</v>
      </c>
      <c r="K533" s="12">
        <f t="shared" ca="1" si="219"/>
        <v>0.9426822875163634</v>
      </c>
      <c r="L533" s="48"/>
      <c r="M533" s="38">
        <f ca="1">IF(AND(I$2&gt;0,R526&lt;F526-0.04),0,IF(AND(N533&gt;=L$8,I$2&gt;0),0,IF(OR(AND(N533&gt;=C$1,N533&lt;D$1),N533&gt;=E$1),0,1)))</f>
        <v>0</v>
      </c>
      <c r="N533" s="200">
        <f t="shared" si="220"/>
        <v>44440</v>
      </c>
      <c r="O533" s="11">
        <f t="shared" ca="1" si="208"/>
        <v>0.51810918575872567</v>
      </c>
      <c r="P533" s="11" t="str">
        <f t="shared" si="209"/>
        <v/>
      </c>
      <c r="Q533" s="11">
        <f t="shared" ca="1" si="221"/>
        <v>0.6</v>
      </c>
      <c r="R533" s="32">
        <f t="shared" ca="1" si="222"/>
        <v>0.12192306124482677</v>
      </c>
      <c r="S533" s="32">
        <v>4.950397484544183E-4</v>
      </c>
      <c r="T533" s="32">
        <f t="shared" ca="1" si="210"/>
        <v>8.4053568591511644E-3</v>
      </c>
      <c r="U533" s="32">
        <f t="shared" si="211"/>
        <v>0.14084507042253522</v>
      </c>
      <c r="V533" s="32">
        <f t="shared" si="223"/>
        <v>0.6</v>
      </c>
      <c r="W533" s="8">
        <f t="shared" ca="1" si="212"/>
        <v>4698486.9288430978</v>
      </c>
      <c r="X533" s="8">
        <f t="shared" ca="1" si="226"/>
        <v>3827477203.675653</v>
      </c>
      <c r="Y533" s="22">
        <f t="shared" ca="1" si="213"/>
        <v>0.48189081424127433</v>
      </c>
      <c r="Z533" s="8">
        <f t="shared" ca="1" si="224"/>
        <v>63040176.443633735</v>
      </c>
      <c r="AA533" s="12">
        <f t="shared" ca="1" si="225"/>
        <v>1.1347541797997878</v>
      </c>
      <c r="AB533" s="158">
        <f t="shared" si="227"/>
        <v>1029000</v>
      </c>
      <c r="AC533" s="160">
        <f t="shared" si="228"/>
        <v>1.4130000000000559E-2</v>
      </c>
      <c r="AD533" s="162">
        <f t="shared" ca="1" si="229"/>
        <v>0.94324433615746117</v>
      </c>
      <c r="AE533" s="162">
        <f t="shared" ca="1" si="230"/>
        <v>0.68049990421146089</v>
      </c>
      <c r="AF533" s="85">
        <v>5.9438692750818139E-4</v>
      </c>
      <c r="AG533" s="85">
        <v>9.1695405677534279E-3</v>
      </c>
      <c r="AH533" s="85">
        <v>6.2056740639814694E-4</v>
      </c>
    </row>
    <row r="534" spans="1:34">
      <c r="A534" s="7">
        <f t="shared" si="214"/>
        <v>44441</v>
      </c>
      <c r="B534" s="8">
        <f t="shared" ca="1" si="215"/>
        <v>547896291.37224829</v>
      </c>
      <c r="C534" s="144">
        <f t="shared" si="206"/>
        <v>0</v>
      </c>
      <c r="D534" s="136"/>
      <c r="E534" s="136"/>
      <c r="F534" s="78">
        <f ca="1">IF(AD533&gt;1,0,IF(AE533&gt;=1,U$2,T$2))</f>
        <v>0.65</v>
      </c>
      <c r="G534" s="29">
        <f t="shared" ca="1" si="207"/>
        <v>8814995.0799033064</v>
      </c>
      <c r="H534" s="8">
        <f t="shared" ca="1" si="216"/>
        <v>62586465.067313477</v>
      </c>
      <c r="I534" s="8">
        <f t="shared" ca="1" si="217"/>
        <v>3890063668.7429652</v>
      </c>
      <c r="J534" s="8">
        <f t="shared" ca="1" si="218"/>
        <v>597855.71162293584</v>
      </c>
      <c r="K534" s="12">
        <f t="shared" ca="1" si="219"/>
        <v>0.94156726762887522</v>
      </c>
      <c r="L534" s="48"/>
      <c r="M534" s="38">
        <f ca="1">IF(AND(I$2&gt;0,R527&lt;F527-0.06),0,IF(AND(N534&gt;=L$9,I$2&gt;0),0,IF(OR(AND(N534&gt;=C$1,N534&lt;D$1),N534&gt;=E$1),0,1)))</f>
        <v>0</v>
      </c>
      <c r="N534" s="200">
        <f t="shared" si="220"/>
        <v>44441</v>
      </c>
      <c r="O534" s="11">
        <f t="shared" ca="1" si="208"/>
        <v>0.51867515583239532</v>
      </c>
      <c r="P534" s="11" t="str">
        <f t="shared" si="209"/>
        <v/>
      </c>
      <c r="Q534" s="11">
        <f t="shared" ca="1" si="221"/>
        <v>0.6</v>
      </c>
      <c r="R534" s="32">
        <f t="shared" ca="1" si="222"/>
        <v>0.12067129187052576</v>
      </c>
      <c r="S534" s="32">
        <v>4.9502960483535966E-4</v>
      </c>
      <c r="T534" s="32">
        <f t="shared" ca="1" si="210"/>
        <v>8.3448620089751312E-3</v>
      </c>
      <c r="U534" s="32">
        <f t="shared" si="211"/>
        <v>0.14084507042253522</v>
      </c>
      <c r="V534" s="32">
        <f t="shared" si="223"/>
        <v>0.6</v>
      </c>
      <c r="W534" s="8">
        <f t="shared" ca="1" si="212"/>
        <v>4669352.7971528033</v>
      </c>
      <c r="X534" s="8">
        <f t="shared" ca="1" si="226"/>
        <v>3832146556.472806</v>
      </c>
      <c r="Y534" s="22">
        <f t="shared" ca="1" si="213"/>
        <v>0.48132484416760468</v>
      </c>
      <c r="Z534" s="8">
        <f t="shared" ca="1" si="224"/>
        <v>62586465.067313477</v>
      </c>
      <c r="AA534" s="12">
        <f t="shared" ca="1" si="225"/>
        <v>1.1347541797997878</v>
      </c>
      <c r="AB534" s="158">
        <f t="shared" si="227"/>
        <v>1030000</v>
      </c>
      <c r="AC534" s="160">
        <f t="shared" si="228"/>
        <v>1.4100000000000558E-2</v>
      </c>
      <c r="AD534" s="162">
        <f t="shared" ca="1" si="229"/>
        <v>0.94212477757261937</v>
      </c>
      <c r="AE534" s="162">
        <f t="shared" ca="1" si="230"/>
        <v>0.68049990421146089</v>
      </c>
      <c r="AF534" s="85">
        <v>5.9435687049124732E-4</v>
      </c>
      <c r="AG534" s="85">
        <v>9.1660006810621811E-3</v>
      </c>
      <c r="AH534" s="85">
        <v>6.2054169578678188E-4</v>
      </c>
    </row>
    <row r="535" spans="1:34">
      <c r="A535" s="7">
        <f t="shared" si="214"/>
        <v>44442</v>
      </c>
      <c r="B535" s="8">
        <f t="shared" ca="1" si="215"/>
        <v>548489142.14593017</v>
      </c>
      <c r="C535" s="144">
        <f t="shared" si="206"/>
        <v>0</v>
      </c>
      <c r="D535" s="136"/>
      <c r="E535" s="136"/>
      <c r="F535" s="78">
        <f ca="1">IF(AD534&gt;1,S$2,T$2)</f>
        <v>0.65</v>
      </c>
      <c r="G535" s="29">
        <f t="shared" ca="1" si="207"/>
        <v>8750190.5300425552</v>
      </c>
      <c r="H535" s="8">
        <f t="shared" ca="1" si="216"/>
        <v>62126352.763302132</v>
      </c>
      <c r="I535" s="8">
        <f t="shared" ca="1" si="217"/>
        <v>3894272909.2361069</v>
      </c>
      <c r="J535" s="8">
        <f t="shared" ca="1" si="218"/>
        <v>592850.77368189534</v>
      </c>
      <c r="K535" s="12">
        <f t="shared" ca="1" si="219"/>
        <v>0.94046141775567538</v>
      </c>
      <c r="L535" s="48"/>
      <c r="M535" s="39">
        <f ca="1">IF(AND(I$2&gt;0,R528&lt;F528-0.1),0,IF(AND(N535&gt;=L$10,I$2&gt;0),0,IF(OR(AND(N535&gt;=C$1,N535&lt;D$1),N535&gt;=E$1),0,1)))</f>
        <v>0</v>
      </c>
      <c r="N535" s="200">
        <f t="shared" si="220"/>
        <v>44442</v>
      </c>
      <c r="O535" s="11">
        <f t="shared" ca="1" si="208"/>
        <v>0.51923638789814763</v>
      </c>
      <c r="P535" s="11" t="str">
        <f t="shared" si="209"/>
        <v/>
      </c>
      <c r="Q535" s="11">
        <f t="shared" ca="1" si="221"/>
        <v>0.6</v>
      </c>
      <c r="R535" s="32">
        <f t="shared" ca="1" si="222"/>
        <v>0.11941336639932458</v>
      </c>
      <c r="S535" s="32">
        <v>4.9501946273750573E-4</v>
      </c>
      <c r="T535" s="32">
        <f t="shared" ca="1" si="210"/>
        <v>8.2835137017736177E-3</v>
      </c>
      <c r="U535" s="32">
        <f t="shared" si="211"/>
        <v>0.14084507042253522</v>
      </c>
      <c r="V535" s="32">
        <f t="shared" si="223"/>
        <v>0.6</v>
      </c>
      <c r="W535" s="8">
        <f t="shared" ca="1" si="212"/>
        <v>4639634.4602212179</v>
      </c>
      <c r="X535" s="8">
        <f t="shared" ca="1" si="226"/>
        <v>3836786190.9330273</v>
      </c>
      <c r="Y535" s="22">
        <f t="shared" ca="1" si="213"/>
        <v>0.48076361210185237</v>
      </c>
      <c r="Z535" s="8">
        <f t="shared" ca="1" si="224"/>
        <v>62126352.763302132</v>
      </c>
      <c r="AA535" s="12">
        <f t="shared" ca="1" si="225"/>
        <v>1.1347541797997878</v>
      </c>
      <c r="AB535" s="158">
        <f t="shared" si="227"/>
        <v>1031000</v>
      </c>
      <c r="AC535" s="160">
        <f t="shared" si="228"/>
        <v>1.4070000000000558E-2</v>
      </c>
      <c r="AD535" s="162">
        <f t="shared" ca="1" si="229"/>
        <v>0.94101434269227524</v>
      </c>
      <c r="AE535" s="162">
        <f t="shared" ca="1" si="230"/>
        <v>0.68049990421146089</v>
      </c>
      <c r="AF535" s="85">
        <v>5.943268212366278E-4</v>
      </c>
      <c r="AG535" s="85">
        <v>9.1624688507956388E-3</v>
      </c>
      <c r="AH535" s="85">
        <v>6.2051599075275163E-4</v>
      </c>
    </row>
    <row r="536" spans="1:34">
      <c r="A536" s="7">
        <f t="shared" si="214"/>
        <v>44443</v>
      </c>
      <c r="B536" s="8">
        <f t="shared" ca="1" si="215"/>
        <v>549076943.33103848</v>
      </c>
      <c r="C536" s="144">
        <f t="shared" si="206"/>
        <v>0</v>
      </c>
      <c r="D536" s="136"/>
      <c r="E536" s="136"/>
      <c r="F536" s="78">
        <f ca="1">IF(AD535&gt;1,0,IF(AE535&gt;=1,U$2,T$2))</f>
        <v>0.65</v>
      </c>
      <c r="G536" s="29">
        <f t="shared" ca="1" si="207"/>
        <v>8684522.0728661697</v>
      </c>
      <c r="H536" s="8">
        <f t="shared" ca="1" si="216"/>
        <v>61660106.717349797</v>
      </c>
      <c r="I536" s="8">
        <f t="shared" ca="1" si="217"/>
        <v>3898446297.6503758</v>
      </c>
      <c r="J536" s="8">
        <f t="shared" ca="1" si="218"/>
        <v>587801.1851082932</v>
      </c>
      <c r="K536" s="12">
        <f t="shared" ca="1" si="219"/>
        <v>0.93936482548406686</v>
      </c>
      <c r="L536" s="48"/>
      <c r="M536" s="47">
        <f ca="1">IF(AND(I$2&gt;0,R529&lt;F529-0.12),0,IF(AND(N536&gt;=L$4,I$2&gt;0),0,IF(OR(AND(N536&gt;=C$1,N536&lt;D$1),N536&gt;=E$1),0,1)))</f>
        <v>0</v>
      </c>
      <c r="N536" s="200">
        <f t="shared" si="220"/>
        <v>44443</v>
      </c>
      <c r="O536" s="11">
        <f t="shared" ca="1" si="208"/>
        <v>0.51979283968671675</v>
      </c>
      <c r="P536" s="11" t="str">
        <f t="shared" si="209"/>
        <v/>
      </c>
      <c r="Q536" s="11">
        <f t="shared" ca="1" si="221"/>
        <v>0.6</v>
      </c>
      <c r="R536" s="32">
        <f t="shared" ca="1" si="222"/>
        <v>0.1181498933169049</v>
      </c>
      <c r="S536" s="32">
        <v>4.9500932216052908E-4</v>
      </c>
      <c r="T536" s="32">
        <f t="shared" ca="1" si="210"/>
        <v>8.2213475623133057E-3</v>
      </c>
      <c r="U536" s="32">
        <f t="shared" si="211"/>
        <v>0.14084507042253522</v>
      </c>
      <c r="V536" s="32">
        <f t="shared" si="223"/>
        <v>0.6</v>
      </c>
      <c r="W536" s="8">
        <f t="shared" ca="1" si="212"/>
        <v>4609353.7842942299</v>
      </c>
      <c r="X536" s="8">
        <f t="shared" ca="1" si="226"/>
        <v>3841395544.7173214</v>
      </c>
      <c r="Y536" s="22">
        <f t="shared" ca="1" si="213"/>
        <v>0.48020716031328325</v>
      </c>
      <c r="Z536" s="8">
        <f t="shared" ca="1" si="224"/>
        <v>61660106.717349797</v>
      </c>
      <c r="AA536" s="12">
        <f t="shared" ca="1" si="225"/>
        <v>1.1347541797997878</v>
      </c>
      <c r="AB536" s="158">
        <f t="shared" si="227"/>
        <v>1032000</v>
      </c>
      <c r="AC536" s="160">
        <f t="shared" si="228"/>
        <v>1.4040000000000557E-2</v>
      </c>
      <c r="AD536" s="162">
        <f t="shared" ca="1" si="229"/>
        <v>0.93991312161987106</v>
      </c>
      <c r="AE536" s="162">
        <f t="shared" ca="1" si="230"/>
        <v>0.68049990421146089</v>
      </c>
      <c r="AF536" s="85">
        <v>5.9429677974120543E-4</v>
      </c>
      <c r="AG536" s="85">
        <v>9.1589450490882976E-3</v>
      </c>
      <c r="AH536" s="85">
        <v>6.2049029129418497E-4</v>
      </c>
    </row>
    <row r="537" spans="1:34">
      <c r="A537" s="7">
        <f t="shared" si="214"/>
        <v>44444</v>
      </c>
      <c r="B537" s="8">
        <f t="shared" ca="1" si="215"/>
        <v>549659652.94256639</v>
      </c>
      <c r="C537" s="144">
        <f t="shared" si="206"/>
        <v>0</v>
      </c>
      <c r="D537" s="136"/>
      <c r="E537" s="136"/>
      <c r="F537" s="78">
        <f ca="1">IF(AD536&gt;1,0,IF(AE536&gt;=1,U$2,T$2))</f>
        <v>0.65</v>
      </c>
      <c r="G537" s="29">
        <f t="shared" ca="1" si="207"/>
        <v>8618026.9260427579</v>
      </c>
      <c r="H537" s="8">
        <f t="shared" ca="1" si="216"/>
        <v>61187991.174903579</v>
      </c>
      <c r="I537" s="8">
        <f t="shared" ca="1" si="217"/>
        <v>3902583535.8922238</v>
      </c>
      <c r="J537" s="8">
        <f t="shared" ca="1" si="218"/>
        <v>582709.61152788973</v>
      </c>
      <c r="K537" s="12">
        <f t="shared" ca="1" si="219"/>
        <v>0.93827757340403883</v>
      </c>
      <c r="L537" s="48"/>
      <c r="M537" s="46">
        <f ca="1">IF(AND(I$2&gt;0,R530&lt;F530-0.12),0,IF(AND(N537&gt;=L$5,I$2&gt;0),0,IF(OR(AND(N537&gt;=C$1,N537&lt;D$1),N537&gt;=E$1),0,1)))</f>
        <v>0</v>
      </c>
      <c r="N537" s="200">
        <f t="shared" si="220"/>
        <v>44444</v>
      </c>
      <c r="O537" s="11">
        <f t="shared" ca="1" si="208"/>
        <v>0.52034447145229656</v>
      </c>
      <c r="P537" s="11" t="str">
        <f t="shared" si="209"/>
        <v/>
      </c>
      <c r="Q537" s="11">
        <f t="shared" ca="1" si="221"/>
        <v>0.6</v>
      </c>
      <c r="R537" s="32">
        <f t="shared" ca="1" si="222"/>
        <v>0.11688146876463101</v>
      </c>
      <c r="S537" s="32">
        <v>4.9499918310410239E-4</v>
      </c>
      <c r="T537" s="32">
        <f t="shared" ca="1" si="210"/>
        <v>8.1583988233204768E-3</v>
      </c>
      <c r="U537" s="32">
        <f t="shared" si="211"/>
        <v>0.14084507042253522</v>
      </c>
      <c r="V537" s="32">
        <f t="shared" si="223"/>
        <v>0.6</v>
      </c>
      <c r="W537" s="8">
        <f t="shared" ca="1" si="212"/>
        <v>4578532.9235671228</v>
      </c>
      <c r="X537" s="8">
        <f t="shared" ca="1" si="226"/>
        <v>3845974077.6408887</v>
      </c>
      <c r="Y537" s="22">
        <f t="shared" ca="1" si="213"/>
        <v>0.47965552854770344</v>
      </c>
      <c r="Z537" s="8">
        <f t="shared" ca="1" si="224"/>
        <v>61187991.174903579</v>
      </c>
      <c r="AA537" s="12">
        <f t="shared" ca="1" si="225"/>
        <v>1.1347541797997878</v>
      </c>
      <c r="AB537" s="158">
        <f t="shared" si="227"/>
        <v>1033000</v>
      </c>
      <c r="AC537" s="160">
        <f t="shared" si="228"/>
        <v>1.4010000000000557E-2</v>
      </c>
      <c r="AD537" s="162">
        <f t="shared" ca="1" si="229"/>
        <v>0.93882119944405285</v>
      </c>
      <c r="AE537" s="162">
        <f t="shared" ca="1" si="230"/>
        <v>0.68049990421146089</v>
      </c>
      <c r="AF537" s="85">
        <v>5.9426674600186475E-4</v>
      </c>
      <c r="AG537" s="85">
        <v>9.1554292482088403E-3</v>
      </c>
      <c r="AH537" s="85">
        <v>6.2046459740921177E-4</v>
      </c>
    </row>
    <row r="538" spans="1:34">
      <c r="A538" s="7">
        <f t="shared" si="214"/>
        <v>44445</v>
      </c>
      <c r="B538" s="8">
        <f t="shared" ca="1" si="215"/>
        <v>550237231.61340201</v>
      </c>
      <c r="C538" s="144">
        <f t="shared" si="206"/>
        <v>0</v>
      </c>
      <c r="D538" s="136"/>
      <c r="E538" s="136"/>
      <c r="F538" s="78">
        <f ca="1">IF(AD537&gt;1,S$2,T$2)</f>
        <v>0.65</v>
      </c>
      <c r="G538" s="29">
        <f t="shared" ca="1" si="207"/>
        <v>8550741.8048266266</v>
      </c>
      <c r="H538" s="8">
        <f t="shared" ca="1" si="216"/>
        <v>60710266.814269044</v>
      </c>
      <c r="I538" s="8">
        <f t="shared" ca="1" si="217"/>
        <v>3906684344.4551563</v>
      </c>
      <c r="J538" s="8">
        <f t="shared" ca="1" si="218"/>
        <v>577578.67083557625</v>
      </c>
      <c r="K538" s="12">
        <f t="shared" ca="1" si="219"/>
        <v>0.93719973917498844</v>
      </c>
      <c r="L538" s="48"/>
      <c r="M538" s="38">
        <f ca="1">IF(AND(I$2&gt;0,R531&lt;F531),0,IF(AND(N538&gt;=L$6,I$2&gt;0),0,IF(OR(AND(N538&gt;=C$1,N538&lt;D$1),N538&gt;=E$1),0,1)))</f>
        <v>0</v>
      </c>
      <c r="N538" s="200">
        <f t="shared" si="220"/>
        <v>44445</v>
      </c>
      <c r="O538" s="11">
        <f t="shared" ca="1" si="208"/>
        <v>0.52089124592735414</v>
      </c>
      <c r="P538" s="11" t="str">
        <f t="shared" si="209"/>
        <v/>
      </c>
      <c r="Q538" s="11">
        <f t="shared" ca="1" si="221"/>
        <v>0.6</v>
      </c>
      <c r="R538" s="32">
        <f t="shared" ca="1" si="222"/>
        <v>0.11560867546564894</v>
      </c>
      <c r="S538" s="32">
        <v>4.9498904556789867E-4</v>
      </c>
      <c r="T538" s="32">
        <f t="shared" ca="1" si="210"/>
        <v>8.0947022419025384E-3</v>
      </c>
      <c r="U538" s="32">
        <f t="shared" si="211"/>
        <v>0.14084507042253522</v>
      </c>
      <c r="V538" s="32">
        <f t="shared" si="223"/>
        <v>0.6</v>
      </c>
      <c r="W538" s="8">
        <f t="shared" ca="1" si="212"/>
        <v>4547193.5744535699</v>
      </c>
      <c r="X538" s="8">
        <f t="shared" ca="1" si="226"/>
        <v>3850521271.215342</v>
      </c>
      <c r="Y538" s="22">
        <f t="shared" ca="1" si="213"/>
        <v>0.47910875407264586</v>
      </c>
      <c r="Z538" s="8">
        <f t="shared" ca="1" si="224"/>
        <v>60710266.814269044</v>
      </c>
      <c r="AA538" s="12">
        <f t="shared" ca="1" si="225"/>
        <v>1.1347541797997878</v>
      </c>
      <c r="AB538" s="158">
        <f t="shared" si="227"/>
        <v>1034000</v>
      </c>
      <c r="AC538" s="160">
        <f t="shared" si="228"/>
        <v>1.3980000000000556E-2</v>
      </c>
      <c r="AD538" s="162">
        <f t="shared" ca="1" si="229"/>
        <v>0.93773865628951358</v>
      </c>
      <c r="AE538" s="162">
        <f t="shared" ca="1" si="230"/>
        <v>0.68049990421146089</v>
      </c>
      <c r="AF538" s="85">
        <v>5.9423672001549183E-4</v>
      </c>
      <c r="AG538" s="85">
        <v>9.15192142055931E-3</v>
      </c>
      <c r="AH538" s="85">
        <v>6.2043890909596242E-4</v>
      </c>
    </row>
    <row r="539" spans="1:34">
      <c r="A539" s="7">
        <f t="shared" si="214"/>
        <v>44446</v>
      </c>
      <c r="B539" s="8">
        <f t="shared" ca="1" si="215"/>
        <v>550809642.54120457</v>
      </c>
      <c r="C539" s="144">
        <f t="shared" si="206"/>
        <v>0</v>
      </c>
      <c r="D539" s="136"/>
      <c r="E539" s="136"/>
      <c r="F539" s="78">
        <f ca="1">IF(AD538&gt;1,0,IF(AE538&gt;=1,U$2,T$2))</f>
        <v>0.65</v>
      </c>
      <c r="G539" s="29">
        <f t="shared" ca="1" si="207"/>
        <v>8482702.9334103987</v>
      </c>
      <c r="H539" s="8">
        <f t="shared" ca="1" si="216"/>
        <v>60227190.827213824</v>
      </c>
      <c r="I539" s="8">
        <f t="shared" ca="1" si="217"/>
        <v>3910748462.0425549</v>
      </c>
      <c r="J539" s="8">
        <f t="shared" ca="1" si="218"/>
        <v>572410.9278025846</v>
      </c>
      <c r="K539" s="12">
        <f t="shared" ca="1" si="219"/>
        <v>0.93613139561401015</v>
      </c>
      <c r="L539" s="48"/>
      <c r="M539" s="38">
        <f ca="1">IF(AND(I$2&gt;0,R532&lt;F532-0.02),0,IF(AND(N539&gt;=L$7,I$2&gt;0),0,IF(OR(AND(N539&gt;=C$1,N539&lt;D$1),N539&gt;=E$1),0,1)))</f>
        <v>0</v>
      </c>
      <c r="N539" s="200">
        <f t="shared" si="220"/>
        <v>44446</v>
      </c>
      <c r="O539" s="11">
        <f t="shared" ca="1" si="208"/>
        <v>0.52143312827234067</v>
      </c>
      <c r="P539" s="11" t="str">
        <f t="shared" si="209"/>
        <v/>
      </c>
      <c r="Q539" s="11">
        <f t="shared" ca="1" si="221"/>
        <v>0.6</v>
      </c>
      <c r="R539" s="32">
        <f t="shared" ca="1" si="222"/>
        <v>0.11433208301553602</v>
      </c>
      <c r="S539" s="32">
        <v>4.9497890955159049E-4</v>
      </c>
      <c r="T539" s="32">
        <f t="shared" ca="1" si="210"/>
        <v>8.0302921102951771E-3</v>
      </c>
      <c r="U539" s="32">
        <f t="shared" si="211"/>
        <v>0.14084507042253522</v>
      </c>
      <c r="V539" s="32">
        <f t="shared" si="223"/>
        <v>0.6</v>
      </c>
      <c r="W539" s="8">
        <f t="shared" ca="1" si="212"/>
        <v>4515355.9663520735</v>
      </c>
      <c r="X539" s="8">
        <f t="shared" ca="1" si="226"/>
        <v>3855036627.181694</v>
      </c>
      <c r="Y539" s="22">
        <f t="shared" ca="1" si="213"/>
        <v>0.47856687172765933</v>
      </c>
      <c r="Z539" s="8">
        <f t="shared" ca="1" si="224"/>
        <v>60227190.827213824</v>
      </c>
      <c r="AA539" s="12">
        <f t="shared" ca="1" si="225"/>
        <v>1.1347541797997878</v>
      </c>
      <c r="AB539" s="158">
        <f t="shared" si="227"/>
        <v>1035000</v>
      </c>
      <c r="AC539" s="160">
        <f t="shared" si="228"/>
        <v>1.3950000000000556E-2</v>
      </c>
      <c r="AD539" s="162">
        <f t="shared" ca="1" si="229"/>
        <v>0.93666556739449924</v>
      </c>
      <c r="AE539" s="162">
        <f t="shared" ca="1" si="230"/>
        <v>0.68049990421146089</v>
      </c>
      <c r="AF539" s="85">
        <v>5.9420670177897479E-4</v>
      </c>
      <c r="AG539" s="85">
        <v>9.1484215386742791E-3</v>
      </c>
      <c r="AH539" s="85">
        <v>6.2041322635256852E-4</v>
      </c>
    </row>
    <row r="540" spans="1:34">
      <c r="A540" s="7">
        <f t="shared" si="214"/>
        <v>44447</v>
      </c>
      <c r="B540" s="8">
        <f t="shared" ca="1" si="215"/>
        <v>551376851.43660688</v>
      </c>
      <c r="C540" s="144">
        <f t="shared" si="206"/>
        <v>0</v>
      </c>
      <c r="D540" s="136"/>
      <c r="E540" s="136"/>
      <c r="F540" s="78">
        <f ca="1">IF(AD539&gt;1,S$2,T$2)</f>
        <v>0.65</v>
      </c>
      <c r="G540" s="29">
        <f t="shared" ca="1" si="207"/>
        <v>8413946.1997490488</v>
      </c>
      <c r="H540" s="8">
        <f t="shared" ca="1" si="216"/>
        <v>59739018.018218249</v>
      </c>
      <c r="I540" s="8">
        <f t="shared" ca="1" si="217"/>
        <v>3914775645.1999111</v>
      </c>
      <c r="J540" s="8">
        <f t="shared" ca="1" si="218"/>
        <v>567208.8954023238</v>
      </c>
      <c r="K540" s="12">
        <f t="shared" ca="1" si="219"/>
        <v>0.93507261079415704</v>
      </c>
      <c r="L540" s="48"/>
      <c r="M540" s="38">
        <f ca="1">IF(AND(I$2&gt;0,R533&lt;F533-0.04),0,IF(AND(N540&gt;=L$8,I$2&gt;0),0,IF(OR(AND(N540&gt;=C$1,N540&lt;D$1),N540&gt;=E$1),0,1)))</f>
        <v>0</v>
      </c>
      <c r="N540" s="200">
        <f t="shared" si="220"/>
        <v>44447</v>
      </c>
      <c r="O540" s="11">
        <f t="shared" ca="1" si="208"/>
        <v>0.52197008602665484</v>
      </c>
      <c r="P540" s="11" t="str">
        <f t="shared" si="209"/>
        <v/>
      </c>
      <c r="Q540" s="11">
        <f t="shared" ca="1" si="221"/>
        <v>0.6</v>
      </c>
      <c r="R540" s="32">
        <f t="shared" ca="1" si="222"/>
        <v>0.11305225009701875</v>
      </c>
      <c r="S540" s="32">
        <v>4.9496877505485106E-4</v>
      </c>
      <c r="T540" s="32">
        <f t="shared" ca="1" si="210"/>
        <v>7.9652024024290998E-3</v>
      </c>
      <c r="U540" s="32">
        <f t="shared" si="211"/>
        <v>0.14084507042253522</v>
      </c>
      <c r="V540" s="32">
        <f t="shared" si="223"/>
        <v>0.6</v>
      </c>
      <c r="W540" s="8">
        <f t="shared" ca="1" si="212"/>
        <v>4483037.5181465549</v>
      </c>
      <c r="X540" s="8">
        <f t="shared" ca="1" si="226"/>
        <v>3859519664.6998405</v>
      </c>
      <c r="Y540" s="22">
        <f t="shared" ca="1" si="213"/>
        <v>0.47802991397334516</v>
      </c>
      <c r="Z540" s="8">
        <f t="shared" ca="1" si="224"/>
        <v>59739018.018218249</v>
      </c>
      <c r="AA540" s="12">
        <f t="shared" ca="1" si="225"/>
        <v>1.1347541797997878</v>
      </c>
      <c r="AB540" s="158">
        <f t="shared" si="227"/>
        <v>1036000</v>
      </c>
      <c r="AC540" s="160">
        <f t="shared" si="228"/>
        <v>1.3920000000000555E-2</v>
      </c>
      <c r="AD540" s="162">
        <f t="shared" ca="1" si="229"/>
        <v>0.9356020032040836</v>
      </c>
      <c r="AE540" s="162">
        <f t="shared" ca="1" si="230"/>
        <v>0.68049990421146089</v>
      </c>
      <c r="AF540" s="85">
        <v>5.9417669128920337E-4</v>
      </c>
      <c r="AG540" s="85">
        <v>9.1449295752200257E-3</v>
      </c>
      <c r="AH540" s="85">
        <v>6.2038754917716221E-4</v>
      </c>
    </row>
    <row r="541" spans="1:34">
      <c r="A541" s="7">
        <f t="shared" si="214"/>
        <v>44448</v>
      </c>
      <c r="B541" s="8">
        <f t="shared" ca="1" si="215"/>
        <v>551938826.48232698</v>
      </c>
      <c r="C541" s="144">
        <f t="shared" si="206"/>
        <v>0</v>
      </c>
      <c r="D541" s="136"/>
      <c r="E541" s="136"/>
      <c r="F541" s="78">
        <f ca="1">IF(AD540&gt;1,0,IF(AE540&gt;=1,U$2,T$2))</f>
        <v>0.65</v>
      </c>
      <c r="G541" s="29">
        <f t="shared" ca="1" si="207"/>
        <v>8344507.5105188973</v>
      </c>
      <c r="H541" s="8">
        <f t="shared" ca="1" si="216"/>
        <v>59246003.324684165</v>
      </c>
      <c r="I541" s="8">
        <f t="shared" ca="1" si="217"/>
        <v>3918765668.0245237</v>
      </c>
      <c r="J541" s="8">
        <f t="shared" ca="1" si="218"/>
        <v>561975.04572006571</v>
      </c>
      <c r="K541" s="12">
        <f t="shared" ca="1" si="219"/>
        <v>0.9340234481402524</v>
      </c>
      <c r="L541" s="48"/>
      <c r="M541" s="38">
        <f ca="1">IF(AND(I$2&gt;0,R534&lt;F534-0.06),0,IF(AND(N541&gt;=L$9,I$2&gt;0),0,IF(OR(AND(N541&gt;=C$1,N541&lt;D$1),N541&gt;=E$1),0,1)))</f>
        <v>0</v>
      </c>
      <c r="N541" s="200">
        <f t="shared" si="220"/>
        <v>44448</v>
      </c>
      <c r="O541" s="11">
        <f t="shared" ca="1" si="208"/>
        <v>0.52250208906993645</v>
      </c>
      <c r="P541" s="11" t="str">
        <f t="shared" si="209"/>
        <v/>
      </c>
      <c r="Q541" s="11">
        <f t="shared" ca="1" si="221"/>
        <v>0.6</v>
      </c>
      <c r="R541" s="32">
        <f t="shared" ca="1" si="222"/>
        <v>0.11176972933569153</v>
      </c>
      <c r="S541" s="32">
        <v>4.9495864207735329E-4</v>
      </c>
      <c r="T541" s="32">
        <f t="shared" ca="1" si="210"/>
        <v>7.8994671099578886E-3</v>
      </c>
      <c r="U541" s="32">
        <f t="shared" si="211"/>
        <v>0.14084507042253522</v>
      </c>
      <c r="V541" s="32">
        <f t="shared" si="223"/>
        <v>0.6</v>
      </c>
      <c r="W541" s="8">
        <f t="shared" ca="1" si="212"/>
        <v>4450254.2497677216</v>
      </c>
      <c r="X541" s="8">
        <f t="shared" ca="1" si="226"/>
        <v>3863969918.9496083</v>
      </c>
      <c r="Y541" s="22">
        <f t="shared" ca="1" si="213"/>
        <v>0.47749791093006355</v>
      </c>
      <c r="Z541" s="8">
        <f t="shared" ca="1" si="224"/>
        <v>59246003.324684165</v>
      </c>
      <c r="AA541" s="12">
        <f t="shared" ca="1" si="225"/>
        <v>1.1347541797997878</v>
      </c>
      <c r="AB541" s="158">
        <f t="shared" si="227"/>
        <v>1037000</v>
      </c>
      <c r="AC541" s="160">
        <f t="shared" si="228"/>
        <v>1.3890000000000555E-2</v>
      </c>
      <c r="AD541" s="162">
        <f t="shared" ca="1" si="229"/>
        <v>0.93454802946720472</v>
      </c>
      <c r="AE541" s="162">
        <f t="shared" ca="1" si="230"/>
        <v>0.68049990421146089</v>
      </c>
      <c r="AF541" s="85">
        <v>5.9414668854306896E-4</v>
      </c>
      <c r="AG541" s="85">
        <v>9.1414455029937246E-3</v>
      </c>
      <c r="AH541" s="85">
        <v>6.2036187756787692E-4</v>
      </c>
    </row>
    <row r="542" spans="1:34">
      <c r="A542" s="7">
        <f t="shared" si="214"/>
        <v>44449</v>
      </c>
      <c r="B542" s="8">
        <f t="shared" ca="1" si="215"/>
        <v>552495538.31647038</v>
      </c>
      <c r="C542" s="144">
        <f t="shared" si="206"/>
        <v>0</v>
      </c>
      <c r="D542" s="136"/>
      <c r="E542" s="136"/>
      <c r="F542" s="78">
        <f ca="1">IF(AD541&gt;1,S$2,T$2)</f>
        <v>0.65</v>
      </c>
      <c r="G542" s="29">
        <f t="shared" ca="1" si="207"/>
        <v>8274422.9714555396</v>
      </c>
      <c r="H542" s="8">
        <f t="shared" ca="1" si="216"/>
        <v>58748403.097334325</v>
      </c>
      <c r="I542" s="8">
        <f t="shared" ca="1" si="217"/>
        <v>3922718322.0469418</v>
      </c>
      <c r="J542" s="8">
        <f t="shared" ca="1" si="218"/>
        <v>556711.83414336375</v>
      </c>
      <c r="K542" s="12">
        <f t="shared" ca="1" si="219"/>
        <v>0.93298396650451787</v>
      </c>
      <c r="L542" s="48"/>
      <c r="M542" s="39">
        <f ca="1">IF(AND(I$2&gt;0,R535&lt;F535-0.1),0,IF(AND(N542&gt;=L$10,I$2&gt;0),0,IF(OR(AND(N542&gt;=C$1,N542&lt;D$1),N542&gt;=E$1),0,1)))</f>
        <v>0</v>
      </c>
      <c r="N542" s="200">
        <f t="shared" si="220"/>
        <v>44449</v>
      </c>
      <c r="O542" s="11">
        <f t="shared" ca="1" si="208"/>
        <v>0.52302910960625892</v>
      </c>
      <c r="P542" s="11" t="str">
        <f t="shared" si="209"/>
        <v/>
      </c>
      <c r="Q542" s="11">
        <f t="shared" ca="1" si="221"/>
        <v>0.6</v>
      </c>
      <c r="R542" s="32">
        <f t="shared" ca="1" si="222"/>
        <v>0.11048506973446856</v>
      </c>
      <c r="S542" s="32">
        <v>4.949485106187704E-4</v>
      </c>
      <c r="T542" s="32">
        <f t="shared" ca="1" si="210"/>
        <v>7.8331204129779095E-3</v>
      </c>
      <c r="U542" s="32">
        <f t="shared" si="211"/>
        <v>0.14084507042253522</v>
      </c>
      <c r="V542" s="32">
        <f t="shared" si="223"/>
        <v>0.6</v>
      </c>
      <c r="W542" s="8">
        <f t="shared" ca="1" si="212"/>
        <v>4417022.9097878868</v>
      </c>
      <c r="X542" s="8">
        <f t="shared" ca="1" si="226"/>
        <v>3868386941.859396</v>
      </c>
      <c r="Y542" s="22">
        <f t="shared" ca="1" si="213"/>
        <v>0.47697089039374108</v>
      </c>
      <c r="Z542" s="8">
        <f t="shared" ca="1" si="224"/>
        <v>58748403.097334325</v>
      </c>
      <c r="AA542" s="12">
        <f t="shared" ca="1" si="225"/>
        <v>1.1347541797997878</v>
      </c>
      <c r="AB542" s="158">
        <f t="shared" si="227"/>
        <v>1038000</v>
      </c>
      <c r="AC542" s="160">
        <f t="shared" si="228"/>
        <v>1.3860000000000554E-2</v>
      </c>
      <c r="AD542" s="162">
        <f t="shared" ca="1" si="229"/>
        <v>0.93350370732238508</v>
      </c>
      <c r="AE542" s="162">
        <f t="shared" ca="1" si="230"/>
        <v>0.68049990421146089</v>
      </c>
      <c r="AF542" s="85">
        <v>5.9411669353746466E-4</v>
      </c>
      <c r="AG542" s="85">
        <v>9.1379692949226359E-3</v>
      </c>
      <c r="AH542" s="85">
        <v>6.2033621152284663E-4</v>
      </c>
    </row>
    <row r="543" spans="1:34">
      <c r="A543" s="7">
        <f t="shared" si="214"/>
        <v>44450</v>
      </c>
      <c r="B543" s="8">
        <f t="shared" ca="1" si="215"/>
        <v>553046960.02821648</v>
      </c>
      <c r="C543" s="144">
        <f t="shared" si="206"/>
        <v>0</v>
      </c>
      <c r="D543" s="136"/>
      <c r="E543" s="136"/>
      <c r="F543" s="78">
        <f ca="1">IF(AD542&gt;1,0,IF(AE542&gt;=1,U$2,T$2))</f>
        <v>0.65</v>
      </c>
      <c r="G543" s="29">
        <f t="shared" ca="1" si="207"/>
        <v>8203728.7804145617</v>
      </c>
      <c r="H543" s="8">
        <f t="shared" ca="1" si="216"/>
        <v>58246474.340943389</v>
      </c>
      <c r="I543" s="8">
        <f t="shared" ca="1" si="217"/>
        <v>3926633416.2003388</v>
      </c>
      <c r="J543" s="8">
        <f t="shared" ca="1" si="218"/>
        <v>551421.71174604911</v>
      </c>
      <c r="K543" s="12">
        <f t="shared" ca="1" si="219"/>
        <v>0.93195422019746132</v>
      </c>
      <c r="L543" s="48"/>
      <c r="M543" s="47">
        <f ca="1">IF(AND(I$2&gt;0,R536&lt;F536-0.12),0,IF(AND(N543&gt;=L$4,I$2&gt;0),0,IF(OR(AND(N543&gt;=C$1,N543&lt;D$1),N543&gt;=E$1),0,1)))</f>
        <v>0</v>
      </c>
      <c r="N543" s="200">
        <f t="shared" si="220"/>
        <v>44450</v>
      </c>
      <c r="O543" s="11">
        <f t="shared" ca="1" si="208"/>
        <v>0.52355112216004518</v>
      </c>
      <c r="P543" s="11" t="str">
        <f t="shared" si="209"/>
        <v/>
      </c>
      <c r="Q543" s="11">
        <f t="shared" ca="1" si="221"/>
        <v>0.6</v>
      </c>
      <c r="R543" s="32">
        <f t="shared" ca="1" si="222"/>
        <v>0.1091988152388238</v>
      </c>
      <c r="S543" s="32">
        <v>4.9493838067877572E-4</v>
      </c>
      <c r="T543" s="32">
        <f t="shared" ca="1" si="210"/>
        <v>7.7661965787924519E-3</v>
      </c>
      <c r="U543" s="32">
        <f t="shared" si="211"/>
        <v>0.14084507042253522</v>
      </c>
      <c r="V543" s="32">
        <f t="shared" si="223"/>
        <v>0.6</v>
      </c>
      <c r="W543" s="8">
        <f t="shared" ca="1" si="212"/>
        <v>4383360.8938133437</v>
      </c>
      <c r="X543" s="8">
        <f t="shared" ca="1" si="226"/>
        <v>3872770302.7532091</v>
      </c>
      <c r="Y543" s="22">
        <f t="shared" ca="1" si="213"/>
        <v>0.47644887783995482</v>
      </c>
      <c r="Z543" s="8">
        <f t="shared" ca="1" si="224"/>
        <v>58246474.340943389</v>
      </c>
      <c r="AA543" s="12">
        <f t="shared" ca="1" si="225"/>
        <v>1.1347541797997878</v>
      </c>
      <c r="AB543" s="158">
        <f t="shared" si="227"/>
        <v>1039000</v>
      </c>
      <c r="AC543" s="160">
        <f t="shared" si="228"/>
        <v>1.3830000000000554E-2</v>
      </c>
      <c r="AD543" s="162">
        <f t="shared" ca="1" si="229"/>
        <v>0.9324690933509896</v>
      </c>
      <c r="AE543" s="162">
        <f t="shared" ca="1" si="230"/>
        <v>0.68049990421146089</v>
      </c>
      <c r="AF543" s="85">
        <v>5.9408670626928564E-4</v>
      </c>
      <c r="AG543" s="85">
        <v>9.1345009240633018E-3</v>
      </c>
      <c r="AH543" s="85">
        <v>6.203105510402062E-4</v>
      </c>
    </row>
    <row r="544" spans="1:34">
      <c r="A544" s="7">
        <f t="shared" si="214"/>
        <v>44451</v>
      </c>
      <c r="B544" s="8">
        <f t="shared" ca="1" si="215"/>
        <v>553593067.14666378</v>
      </c>
      <c r="C544" s="144">
        <f t="shared" si="206"/>
        <v>0</v>
      </c>
      <c r="D544" s="136"/>
      <c r="E544" s="136"/>
      <c r="F544" s="78">
        <f ca="1">IF(AD543&gt;1,0,IF(AE543&gt;=1,U$2,T$2))</f>
        <v>0.65</v>
      </c>
      <c r="G544" s="29">
        <f t="shared" ca="1" si="207"/>
        <v>8132461.1250853725</v>
      </c>
      <c r="H544" s="8">
        <f t="shared" ca="1" si="216"/>
        <v>57740473.988106139</v>
      </c>
      <c r="I544" s="8">
        <f t="shared" ca="1" si="217"/>
        <v>3930510776.7413149</v>
      </c>
      <c r="J544" s="8">
        <f t="shared" ca="1" si="218"/>
        <v>546107.11844733742</v>
      </c>
      <c r="K544" s="12">
        <f t="shared" ca="1" si="219"/>
        <v>0.93093425899585514</v>
      </c>
      <c r="L544" s="48"/>
      <c r="M544" s="46">
        <f ca="1">IF(AND(I$2&gt;0,R537&lt;F537-0.12),0,IF(AND(N544&gt;=L$5,I$2&gt;0),0,IF(OR(AND(N544&gt;=C$1,N544&lt;D$1),N544&gt;=E$1),0,1)))</f>
        <v>0</v>
      </c>
      <c r="N544" s="200">
        <f t="shared" si="220"/>
        <v>44451</v>
      </c>
      <c r="O544" s="11">
        <f t="shared" ca="1" si="208"/>
        <v>0.5240681035655087</v>
      </c>
      <c r="P544" s="11" t="str">
        <f t="shared" si="209"/>
        <v/>
      </c>
      <c r="Q544" s="11">
        <f t="shared" ca="1" si="221"/>
        <v>0.6</v>
      </c>
      <c r="R544" s="32">
        <f t="shared" ca="1" si="222"/>
        <v>0.10791150339056023</v>
      </c>
      <c r="S544" s="32">
        <v>4.9492825225704257E-4</v>
      </c>
      <c r="T544" s="32">
        <f t="shared" ca="1" si="210"/>
        <v>7.6987298650808183E-3</v>
      </c>
      <c r="U544" s="32">
        <f t="shared" si="211"/>
        <v>0.14084507042253522</v>
      </c>
      <c r="V544" s="32">
        <f t="shared" si="223"/>
        <v>0.6</v>
      </c>
      <c r="W544" s="8">
        <f t="shared" ca="1" si="212"/>
        <v>4349286.2765165623</v>
      </c>
      <c r="X544" s="8">
        <f t="shared" ca="1" si="226"/>
        <v>3877119589.0297256</v>
      </c>
      <c r="Y544" s="22">
        <f t="shared" ca="1" si="213"/>
        <v>0.4759318964344913</v>
      </c>
      <c r="Z544" s="8">
        <f t="shared" ca="1" si="224"/>
        <v>57740473.988106139</v>
      </c>
      <c r="AA544" s="12">
        <f t="shared" ca="1" si="225"/>
        <v>1.1347541797997878</v>
      </c>
      <c r="AB544" s="158">
        <f t="shared" si="227"/>
        <v>1040000</v>
      </c>
      <c r="AC544" s="160">
        <f t="shared" si="228"/>
        <v>1.3800000000000553E-2</v>
      </c>
      <c r="AD544" s="162">
        <f t="shared" ca="1" si="229"/>
        <v>0.93144423959665823</v>
      </c>
      <c r="AE544" s="162">
        <f t="shared" ca="1" si="230"/>
        <v>0.68049990421146089</v>
      </c>
      <c r="AF544" s="85">
        <v>5.9405672673542816E-4</v>
      </c>
      <c r="AG544" s="85">
        <v>9.1310403636007554E-3</v>
      </c>
      <c r="AH544" s="85">
        <v>6.2028489611809154E-4</v>
      </c>
    </row>
    <row r="545" spans="1:34">
      <c r="A545" s="7">
        <f t="shared" si="214"/>
        <v>44452</v>
      </c>
      <c r="B545" s="8">
        <f t="shared" ca="1" si="215"/>
        <v>554133837.6231848</v>
      </c>
      <c r="C545" s="144">
        <f t="shared" si="206"/>
        <v>0</v>
      </c>
      <c r="D545" s="136"/>
      <c r="E545" s="136"/>
      <c r="F545" s="78">
        <f ca="1">IF(AD544&gt;1,S$2,T$2)</f>
        <v>0.65</v>
      </c>
      <c r="G545" s="29">
        <f t="shared" ca="1" si="207"/>
        <v>8060656.0697026271</v>
      </c>
      <c r="H545" s="8">
        <f t="shared" ca="1" si="216"/>
        <v>57230658.09488865</v>
      </c>
      <c r="I545" s="8">
        <f t="shared" ca="1" si="217"/>
        <v>3934350247.1246138</v>
      </c>
      <c r="J545" s="8">
        <f t="shared" ca="1" si="218"/>
        <v>540770.47652099642</v>
      </c>
      <c r="K545" s="12">
        <f t="shared" ca="1" si="219"/>
        <v>0.92992412816336834</v>
      </c>
      <c r="L545" s="48"/>
      <c r="M545" s="38">
        <f ca="1">IF(AND(I$2&gt;0,R538&lt;F538),0,IF(AND(N545&gt;=L$6,I$2&gt;0),0,IF(OR(AND(N545&gt;=C$1,N545&lt;D$1),N545&gt;=E$1),0,1)))</f>
        <v>0</v>
      </c>
      <c r="N545" s="200">
        <f t="shared" si="220"/>
        <v>44452</v>
      </c>
      <c r="O545" s="11">
        <f t="shared" ca="1" si="208"/>
        <v>0.52458003294994848</v>
      </c>
      <c r="P545" s="11" t="str">
        <f t="shared" si="209"/>
        <v/>
      </c>
      <c r="Q545" s="11">
        <f t="shared" ca="1" si="221"/>
        <v>0.6</v>
      </c>
      <c r="R545" s="32">
        <f t="shared" ca="1" si="222"/>
        <v>0.1066236638614886</v>
      </c>
      <c r="S545" s="32">
        <v>4.949181253532445E-4</v>
      </c>
      <c r="T545" s="32">
        <f t="shared" ca="1" si="210"/>
        <v>7.6307544126518198E-3</v>
      </c>
      <c r="U545" s="32">
        <f t="shared" si="211"/>
        <v>0.14084507042253522</v>
      </c>
      <c r="V545" s="32">
        <f t="shared" si="223"/>
        <v>0.6</v>
      </c>
      <c r="W545" s="8">
        <f t="shared" ca="1" si="212"/>
        <v>4314817.7503648615</v>
      </c>
      <c r="X545" s="8">
        <f t="shared" ca="1" si="226"/>
        <v>3881434406.7800903</v>
      </c>
      <c r="Y545" s="22">
        <f t="shared" ca="1" si="213"/>
        <v>0.47541996705005152</v>
      </c>
      <c r="Z545" s="8">
        <f t="shared" ca="1" si="224"/>
        <v>57230658.09488865</v>
      </c>
      <c r="AA545" s="12">
        <f t="shared" ca="1" si="225"/>
        <v>1.1347541797997878</v>
      </c>
      <c r="AB545" s="158">
        <f t="shared" si="227"/>
        <v>1041000</v>
      </c>
      <c r="AC545" s="160">
        <f t="shared" si="228"/>
        <v>1.3770000000000553E-2</v>
      </c>
      <c r="AD545" s="162">
        <f t="shared" ca="1" si="229"/>
        <v>0.93042919357961174</v>
      </c>
      <c r="AE545" s="162">
        <f t="shared" ca="1" si="230"/>
        <v>0.68049990421146089</v>
      </c>
      <c r="AF545" s="85">
        <v>5.9402675493279086E-4</v>
      </c>
      <c r="AG545" s="85">
        <v>9.127587586847721E-3</v>
      </c>
      <c r="AH545" s="85">
        <v>6.2025924675463925E-4</v>
      </c>
    </row>
    <row r="546" spans="1:34">
      <c r="A546" s="7">
        <f t="shared" si="214"/>
        <v>44453</v>
      </c>
      <c r="B546" s="8">
        <f t="shared" ca="1" si="215"/>
        <v>554669251.80661643</v>
      </c>
      <c r="C546" s="144">
        <f t="shared" si="206"/>
        <v>0</v>
      </c>
      <c r="D546" s="136"/>
      <c r="E546" s="136"/>
      <c r="F546" s="78">
        <f ca="1">IF(AD545&gt;1,0,IF(AE545&gt;=1,U$2,T$2))</f>
        <v>0.65</v>
      </c>
      <c r="G546" s="29">
        <f t="shared" ca="1" si="207"/>
        <v>7988349.4432237241</v>
      </c>
      <c r="H546" s="8">
        <f t="shared" ca="1" si="216"/>
        <v>56717281.046888441</v>
      </c>
      <c r="I546" s="8">
        <f t="shared" ca="1" si="217"/>
        <v>3938151687.8269782</v>
      </c>
      <c r="J546" s="8">
        <f t="shared" ca="1" si="218"/>
        <v>535414.18343164132</v>
      </c>
      <c r="K546" s="12">
        <f t="shared" ca="1" si="219"/>
        <v>0.92892386848320663</v>
      </c>
      <c r="L546" s="48"/>
      <c r="M546" s="38">
        <f ca="1">IF(AND(I$2&gt;0,R539&lt;F539-0.02),0,IF(AND(N546&gt;=L$7,I$2&gt;0),0,IF(OR(AND(N546&gt;=C$1,N546&lt;D$1),N546&gt;=E$1),0,1)))</f>
        <v>0</v>
      </c>
      <c r="N546" s="200">
        <f t="shared" si="220"/>
        <v>44453</v>
      </c>
      <c r="O546" s="11">
        <f t="shared" ca="1" si="208"/>
        <v>0.52508689171026379</v>
      </c>
      <c r="P546" s="11" t="str">
        <f t="shared" si="209"/>
        <v/>
      </c>
      <c r="Q546" s="11">
        <f t="shared" ca="1" si="221"/>
        <v>0.6</v>
      </c>
      <c r="R546" s="32">
        <f t="shared" ca="1" si="222"/>
        <v>0.10533581703445141</v>
      </c>
      <c r="S546" s="32">
        <v>4.9490799996705496E-4</v>
      </c>
      <c r="T546" s="32">
        <f t="shared" ca="1" si="210"/>
        <v>7.5623041395851253E-3</v>
      </c>
      <c r="U546" s="32">
        <f t="shared" si="211"/>
        <v>0.14084507042253522</v>
      </c>
      <c r="V546" s="32">
        <f t="shared" si="223"/>
        <v>0.6</v>
      </c>
      <c r="W546" s="8">
        <f t="shared" ca="1" si="212"/>
        <v>4279974.4103524247</v>
      </c>
      <c r="X546" s="8">
        <f t="shared" ca="1" si="226"/>
        <v>3885714381.1904426</v>
      </c>
      <c r="Y546" s="22">
        <f t="shared" ca="1" si="213"/>
        <v>0.47491310828973621</v>
      </c>
      <c r="Z546" s="8">
        <f t="shared" ca="1" si="224"/>
        <v>56717281.046888441</v>
      </c>
      <c r="AA546" s="12">
        <f t="shared" ca="1" si="225"/>
        <v>1.1347541797997878</v>
      </c>
      <c r="AB546" s="158">
        <f t="shared" si="227"/>
        <v>1042000</v>
      </c>
      <c r="AC546" s="160">
        <f t="shared" si="228"/>
        <v>1.3740000000000552E-2</v>
      </c>
      <c r="AD546" s="162">
        <f t="shared" ca="1" si="229"/>
        <v>0.92942399832328748</v>
      </c>
      <c r="AE546" s="162">
        <f t="shared" ca="1" si="230"/>
        <v>0.68049990421146089</v>
      </c>
      <c r="AF546" s="85">
        <v>5.9399679085827379E-4</v>
      </c>
      <c r="AG546" s="85">
        <v>9.1241425672438439E-3</v>
      </c>
      <c r="AH546" s="85">
        <v>6.2023360294798688E-4</v>
      </c>
    </row>
    <row r="547" spans="1:34">
      <c r="A547" s="7">
        <f t="shared" si="214"/>
        <v>44454</v>
      </c>
      <c r="B547" s="8">
        <f t="shared" ca="1" si="215"/>
        <v>555199292.41144466</v>
      </c>
      <c r="C547" s="144">
        <f t="shared" si="206"/>
        <v>0</v>
      </c>
      <c r="D547" s="136"/>
      <c r="E547" s="136"/>
      <c r="F547" s="78">
        <f ca="1">IF(AD546&gt;1,S$2,T$2)</f>
        <v>0.65</v>
      </c>
      <c r="G547" s="29">
        <f t="shared" ca="1" si="207"/>
        <v>7915576.7508192072</v>
      </c>
      <c r="H547" s="8">
        <f t="shared" ca="1" si="216"/>
        <v>56200594.930816367</v>
      </c>
      <c r="I547" s="8">
        <f t="shared" ca="1" si="217"/>
        <v>3941914976.1212587</v>
      </c>
      <c r="J547" s="8">
        <f t="shared" ca="1" si="218"/>
        <v>530040.604828218</v>
      </c>
      <c r="K547" s="12">
        <f t="shared" ca="1" si="219"/>
        <v>0.92793351630399923</v>
      </c>
      <c r="L547" s="48"/>
      <c r="M547" s="38">
        <f ca="1">IF(AND(I$2&gt;0,R540&lt;F540-0.04),0,IF(AND(N547&gt;=L$8,I$2&gt;0),0,IF(OR(AND(N547&gt;=C$1,N547&lt;D$1),N547&gt;=E$1),0,1)))</f>
        <v>0</v>
      </c>
      <c r="N547" s="200">
        <f t="shared" si="220"/>
        <v>44454</v>
      </c>
      <c r="O547" s="11">
        <f t="shared" ca="1" si="208"/>
        <v>0.52558866348283451</v>
      </c>
      <c r="P547" s="11" t="str">
        <f t="shared" si="209"/>
        <v/>
      </c>
      <c r="Q547" s="11">
        <f t="shared" ca="1" si="221"/>
        <v>0.6</v>
      </c>
      <c r="R547" s="32">
        <f t="shared" ca="1" si="222"/>
        <v>0.10404847291825091</v>
      </c>
      <c r="S547" s="32">
        <v>4.948978760981477E-4</v>
      </c>
      <c r="T547" s="32">
        <f t="shared" ca="1" si="210"/>
        <v>7.4934126574421819E-3</v>
      </c>
      <c r="U547" s="32">
        <f t="shared" si="211"/>
        <v>0.14084507042253522</v>
      </c>
      <c r="V547" s="32">
        <f t="shared" si="223"/>
        <v>0.6</v>
      </c>
      <c r="W547" s="8">
        <f t="shared" ca="1" si="212"/>
        <v>4244775.5525228446</v>
      </c>
      <c r="X547" s="8">
        <f t="shared" ca="1" si="226"/>
        <v>3889959156.7429652</v>
      </c>
      <c r="Y547" s="22">
        <f t="shared" ca="1" si="213"/>
        <v>0.47441133651716549</v>
      </c>
      <c r="Z547" s="8">
        <f t="shared" ca="1" si="224"/>
        <v>56200594.930816367</v>
      </c>
      <c r="AA547" s="12">
        <f t="shared" ca="1" si="225"/>
        <v>1.1347541797997878</v>
      </c>
      <c r="AB547" s="158">
        <f t="shared" si="227"/>
        <v>1043000</v>
      </c>
      <c r="AC547" s="160">
        <f t="shared" si="228"/>
        <v>1.3710000000000552E-2</v>
      </c>
      <c r="AD547" s="162">
        <f t="shared" ca="1" si="229"/>
        <v>0.92842869239360293</v>
      </c>
      <c r="AE547" s="162">
        <f t="shared" ca="1" si="230"/>
        <v>0.68049990421146089</v>
      </c>
      <c r="AF547" s="85">
        <v>5.9396683450877884E-4</v>
      </c>
      <c r="AG547" s="85">
        <v>9.1207052783549014E-3</v>
      </c>
      <c r="AH547" s="85">
        <v>6.2020796469627285E-4</v>
      </c>
    </row>
    <row r="548" spans="1:34">
      <c r="A548" s="7">
        <f t="shared" si="214"/>
        <v>44455</v>
      </c>
      <c r="B548" s="8">
        <f t="shared" ca="1" si="215"/>
        <v>555723944.48058474</v>
      </c>
      <c r="C548" s="144">
        <f t="shared" si="206"/>
        <v>0</v>
      </c>
      <c r="D548" s="136"/>
      <c r="E548" s="136"/>
      <c r="F548" s="78">
        <f ca="1">IF(AD547&gt;1,0,IF(AE547&gt;=1,U$2,T$2))</f>
        <v>0.65</v>
      </c>
      <c r="G548" s="29">
        <f t="shared" ca="1" si="207"/>
        <v>7842373.108336403</v>
      </c>
      <c r="H548" s="8">
        <f t="shared" ca="1" si="216"/>
        <v>55680849.069188461</v>
      </c>
      <c r="I548" s="8">
        <f t="shared" ca="1" si="217"/>
        <v>3945640005.8121538</v>
      </c>
      <c r="J548" s="8">
        <f t="shared" ca="1" si="218"/>
        <v>524652.06914013228</v>
      </c>
      <c r="K548" s="12">
        <f t="shared" ca="1" si="219"/>
        <v>0.92695310359865124</v>
      </c>
      <c r="L548" s="48"/>
      <c r="M548" s="38">
        <f ca="1">IF(AND(I$2&gt;0,R541&lt;F541-0.06),0,IF(AND(N548&gt;=L$9,I$2&gt;0),0,IF(OR(AND(N548&gt;=C$1,N548&lt;D$1),N548&gt;=E$1),0,1)))</f>
        <v>0</v>
      </c>
      <c r="N548" s="200">
        <f t="shared" si="220"/>
        <v>44455</v>
      </c>
      <c r="O548" s="11">
        <f t="shared" ca="1" si="208"/>
        <v>0.52608533410828717</v>
      </c>
      <c r="P548" s="11" t="str">
        <f t="shared" si="209"/>
        <v/>
      </c>
      <c r="Q548" s="11">
        <f t="shared" ca="1" si="221"/>
        <v>0.6</v>
      </c>
      <c r="R548" s="32">
        <f t="shared" ca="1" si="222"/>
        <v>0.10276213038510185</v>
      </c>
      <c r="S548" s="32">
        <v>4.9488775374619638E-4</v>
      </c>
      <c r="T548" s="32">
        <f t="shared" ca="1" si="210"/>
        <v>7.4241132092251281E-3</v>
      </c>
      <c r="U548" s="32">
        <f t="shared" si="211"/>
        <v>0.14084507042253522</v>
      </c>
      <c r="V548" s="32">
        <f t="shared" si="223"/>
        <v>0.6</v>
      </c>
      <c r="W548" s="8">
        <f t="shared" ca="1" si="212"/>
        <v>4209240.4931414565</v>
      </c>
      <c r="X548" s="8">
        <f t="shared" ca="1" si="226"/>
        <v>3894168397.2361069</v>
      </c>
      <c r="Y548" s="22">
        <f t="shared" ca="1" si="213"/>
        <v>0.47391466589171283</v>
      </c>
      <c r="Z548" s="8">
        <f t="shared" ca="1" si="224"/>
        <v>55680849.069188461</v>
      </c>
      <c r="AA548" s="12">
        <f t="shared" ca="1" si="225"/>
        <v>1.1347541797997878</v>
      </c>
      <c r="AB548" s="158">
        <f t="shared" si="227"/>
        <v>1044000</v>
      </c>
      <c r="AC548" s="160">
        <f t="shared" si="228"/>
        <v>1.3680000000000551E-2</v>
      </c>
      <c r="AD548" s="162">
        <f t="shared" ca="1" si="229"/>
        <v>0.92744330995132529</v>
      </c>
      <c r="AE548" s="162">
        <f t="shared" ca="1" si="230"/>
        <v>0.68049990421146089</v>
      </c>
      <c r="AF548" s="85">
        <v>5.9393688588120941E-4</v>
      </c>
      <c r="AG548" s="85">
        <v>9.1172756938720321E-3</v>
      </c>
      <c r="AH548" s="85">
        <v>6.2018233199763657E-4</v>
      </c>
    </row>
    <row r="549" spans="1:34">
      <c r="A549" s="7">
        <f t="shared" si="214"/>
        <v>44456</v>
      </c>
      <c r="B549" s="8">
        <f t="shared" ca="1" si="215"/>
        <v>556243195.34432411</v>
      </c>
      <c r="C549" s="144">
        <f t="shared" si="206"/>
        <v>0</v>
      </c>
      <c r="D549" s="136"/>
      <c r="E549" s="136"/>
      <c r="F549" s="78">
        <f ca="1">IF(AD548&gt;1,S$2,T$2)</f>
        <v>0.65</v>
      </c>
      <c r="G549" s="29">
        <f t="shared" ca="1" si="207"/>
        <v>7768773.1983938674</v>
      </c>
      <c r="H549" s="8">
        <f t="shared" ca="1" si="216"/>
        <v>55158289.708596453</v>
      </c>
      <c r="I549" s="8">
        <f t="shared" ca="1" si="217"/>
        <v>3949326686.9447031</v>
      </c>
      <c r="J549" s="8">
        <f t="shared" ca="1" si="218"/>
        <v>519250.86373935931</v>
      </c>
      <c r="K549" s="12">
        <f t="shared" ca="1" si="219"/>
        <v>0.92598265803318569</v>
      </c>
      <c r="L549" s="48"/>
      <c r="M549" s="39">
        <f ca="1">IF(AND(I$2&gt;0,R542&lt;F542-0.1),0,IF(AND(N549&gt;=L$10,I$2&gt;0),0,IF(OR(AND(N549&gt;=C$1,N549&lt;D$1),N549&gt;=E$1),0,1)))</f>
        <v>0</v>
      </c>
      <c r="N549" s="200">
        <f t="shared" si="220"/>
        <v>44456</v>
      </c>
      <c r="O549" s="11">
        <f t="shared" ca="1" si="208"/>
        <v>0.52657689159262711</v>
      </c>
      <c r="P549" s="11" t="str">
        <f t="shared" si="209"/>
        <v/>
      </c>
      <c r="Q549" s="11">
        <f t="shared" ca="1" si="221"/>
        <v>0.6</v>
      </c>
      <c r="R549" s="32">
        <f t="shared" ca="1" si="222"/>
        <v>0.10147727670629719</v>
      </c>
      <c r="S549" s="32">
        <v>4.9487763291087498E-4</v>
      </c>
      <c r="T549" s="32">
        <f t="shared" ca="1" si="210"/>
        <v>7.3544386278128603E-3</v>
      </c>
      <c r="U549" s="32">
        <f t="shared" si="211"/>
        <v>0.14084507042253522</v>
      </c>
      <c r="V549" s="32">
        <f t="shared" si="223"/>
        <v>0.6</v>
      </c>
      <c r="W549" s="8">
        <f t="shared" ca="1" si="212"/>
        <v>4173388.4142688815</v>
      </c>
      <c r="X549" s="8">
        <f t="shared" ca="1" si="226"/>
        <v>3898341785.6503758</v>
      </c>
      <c r="Y549" s="22">
        <f t="shared" ca="1" si="213"/>
        <v>0.47342310840737289</v>
      </c>
      <c r="Z549" s="8">
        <f t="shared" ca="1" si="224"/>
        <v>55158289.708596453</v>
      </c>
      <c r="AA549" s="12">
        <f t="shared" ca="1" si="225"/>
        <v>1.1347541797997878</v>
      </c>
      <c r="AB549" s="158">
        <f t="shared" si="227"/>
        <v>1045000</v>
      </c>
      <c r="AC549" s="160">
        <f t="shared" si="228"/>
        <v>1.3650000000000551E-2</v>
      </c>
      <c r="AD549" s="162">
        <f t="shared" ca="1" si="229"/>
        <v>0.92646788081591847</v>
      </c>
      <c r="AE549" s="162">
        <f t="shared" ca="1" si="230"/>
        <v>0.68049990421146089</v>
      </c>
      <c r="AF549" s="85">
        <v>5.939069449724711E-4</v>
      </c>
      <c r="AG549" s="85">
        <v>9.1138537876109746E-3</v>
      </c>
      <c r="AH549" s="85">
        <v>6.2015670485021798E-4</v>
      </c>
    </row>
    <row r="550" spans="1:34">
      <c r="A550" s="7">
        <f t="shared" si="214"/>
        <v>44457</v>
      </c>
      <c r="B550" s="8">
        <f t="shared" ca="1" si="215"/>
        <v>556757034.5768888</v>
      </c>
      <c r="C550" s="144">
        <f t="shared" si="206"/>
        <v>0</v>
      </c>
      <c r="D550" s="136"/>
      <c r="E550" s="136"/>
      <c r="F550" s="78">
        <f ca="1">IF(AD549&gt;1,0,IF(AE549&gt;=1,U$2,T$2))</f>
        <v>0.65</v>
      </c>
      <c r="G550" s="29">
        <f t="shared" ca="1" si="207"/>
        <v>7694811.2458502688</v>
      </c>
      <c r="H550" s="8">
        <f t="shared" ca="1" si="216"/>
        <v>54633159.845536903</v>
      </c>
      <c r="I550" s="8">
        <f t="shared" ca="1" si="217"/>
        <v>3952974945.4959126</v>
      </c>
      <c r="J550" s="8">
        <f t="shared" ca="1" si="218"/>
        <v>513839.23256469477</v>
      </c>
      <c r="K550" s="12">
        <f t="shared" ca="1" si="219"/>
        <v>0.92502220304268912</v>
      </c>
      <c r="L550" s="48"/>
      <c r="M550" s="47">
        <f ca="1">IF(AND(I$2&gt;0,R543&lt;F543-0.12),0,IF(AND(N550&gt;=L$4,I$2&gt;0),0,IF(OR(AND(N550&gt;=C$1,N550&lt;D$1),N550&gt;=E$1),0,1)))</f>
        <v>0</v>
      </c>
      <c r="N550" s="200">
        <f t="shared" si="220"/>
        <v>44457</v>
      </c>
      <c r="O550" s="11">
        <f t="shared" ca="1" si="208"/>
        <v>0.52706332606612172</v>
      </c>
      <c r="P550" s="11" t="str">
        <f t="shared" si="209"/>
        <v/>
      </c>
      <c r="Q550" s="11">
        <f t="shared" ca="1" si="221"/>
        <v>0.6</v>
      </c>
      <c r="R550" s="32">
        <f t="shared" ca="1" si="222"/>
        <v>0.10019438735036797</v>
      </c>
      <c r="S550" s="32">
        <v>4.9486751359185727E-4</v>
      </c>
      <c r="T550" s="32">
        <f t="shared" ca="1" si="210"/>
        <v>7.2844213127382538E-3</v>
      </c>
      <c r="U550" s="32">
        <f t="shared" si="211"/>
        <v>0.14084507042253522</v>
      </c>
      <c r="V550" s="32">
        <f t="shared" si="223"/>
        <v>0.6</v>
      </c>
      <c r="W550" s="8">
        <f t="shared" ca="1" si="212"/>
        <v>4137238.2418480171</v>
      </c>
      <c r="X550" s="8">
        <f t="shared" ca="1" si="226"/>
        <v>3902479023.8922238</v>
      </c>
      <c r="Y550" s="22">
        <f t="shared" ca="1" si="213"/>
        <v>0.47293667393387828</v>
      </c>
      <c r="Z550" s="8">
        <f t="shared" ca="1" si="224"/>
        <v>54633159.845536903</v>
      </c>
      <c r="AA550" s="12">
        <f t="shared" ca="1" si="225"/>
        <v>1.1347541797997878</v>
      </c>
      <c r="AB550" s="158">
        <f t="shared" si="227"/>
        <v>1046000</v>
      </c>
      <c r="AC550" s="160">
        <f t="shared" si="228"/>
        <v>1.362000000000055E-2</v>
      </c>
      <c r="AD550" s="162">
        <f t="shared" ca="1" si="229"/>
        <v>0.92550243053793735</v>
      </c>
      <c r="AE550" s="162">
        <f t="shared" ca="1" si="230"/>
        <v>0.68049990421146089</v>
      </c>
      <c r="AF550" s="85">
        <v>5.9387701177947044E-4</v>
      </c>
      <c r="AG550" s="85">
        <v>9.1104395335112939E-3</v>
      </c>
      <c r="AH550" s="85">
        <v>6.2013108325215821E-4</v>
      </c>
    </row>
    <row r="551" spans="1:34">
      <c r="A551" s="7">
        <f t="shared" si="214"/>
        <v>44458</v>
      </c>
      <c r="B551" s="8">
        <f t="shared" ca="1" si="215"/>
        <v>557265453.9519341</v>
      </c>
      <c r="C551" s="144">
        <f t="shared" si="206"/>
        <v>0</v>
      </c>
      <c r="D551" s="136"/>
      <c r="E551" s="136"/>
      <c r="F551" s="78">
        <f ca="1">IF(AD550&gt;1,0,IF(AE550&gt;=1,U$2,T$2))</f>
        <v>0.65</v>
      </c>
      <c r="G551" s="29">
        <f t="shared" ca="1" si="207"/>
        <v>7620521.0093676699</v>
      </c>
      <c r="H551" s="8">
        <f t="shared" ca="1" si="216"/>
        <v>54105699.166510455</v>
      </c>
      <c r="I551" s="8">
        <f t="shared" ca="1" si="217"/>
        <v>3956584723.0587339</v>
      </c>
      <c r="J551" s="8">
        <f t="shared" ca="1" si="218"/>
        <v>508419.37504529103</v>
      </c>
      <c r="K551" s="12">
        <f t="shared" ca="1" si="219"/>
        <v>0.92407175791164853</v>
      </c>
      <c r="L551" s="48"/>
      <c r="M551" s="46">
        <f ca="1">IF(AND(I$2&gt;0,R544&lt;F544-0.12),0,IF(AND(N551&gt;=L$5,I$2&gt;0),0,IF(OR(AND(N551&gt;=C$1,N551&lt;D$1),N551&gt;=E$1),0,1)))</f>
        <v>0</v>
      </c>
      <c r="N551" s="200">
        <f t="shared" si="220"/>
        <v>44458</v>
      </c>
      <c r="O551" s="11">
        <f t="shared" ca="1" si="208"/>
        <v>0.52754462974116456</v>
      </c>
      <c r="P551" s="11" t="str">
        <f t="shared" si="209"/>
        <v/>
      </c>
      <c r="Q551" s="11">
        <f t="shared" ca="1" si="221"/>
        <v>0.6</v>
      </c>
      <c r="R551" s="32">
        <f t="shared" ca="1" si="222"/>
        <v>9.8913925995521318E-2</v>
      </c>
      <c r="S551" s="32">
        <v>4.9485739578881743E-4</v>
      </c>
      <c r="T551" s="32">
        <f t="shared" ca="1" si="210"/>
        <v>7.214093222201394E-3</v>
      </c>
      <c r="U551" s="32">
        <f t="shared" si="211"/>
        <v>0.14084507042253522</v>
      </c>
      <c r="V551" s="32">
        <f t="shared" si="223"/>
        <v>0.6</v>
      </c>
      <c r="W551" s="8">
        <f t="shared" ca="1" si="212"/>
        <v>4100808.5629325914</v>
      </c>
      <c r="X551" s="8">
        <f t="shared" ca="1" si="226"/>
        <v>3906579832.4551563</v>
      </c>
      <c r="Y551" s="22">
        <f t="shared" ca="1" si="213"/>
        <v>0.47245537025883544</v>
      </c>
      <c r="Z551" s="8">
        <f t="shared" ca="1" si="224"/>
        <v>54105699.166510455</v>
      </c>
      <c r="AA551" s="12">
        <f t="shared" ca="1" si="225"/>
        <v>1.1347541797997878</v>
      </c>
      <c r="AB551" s="158">
        <f t="shared" si="227"/>
        <v>1047000</v>
      </c>
      <c r="AC551" s="160">
        <f t="shared" si="228"/>
        <v>1.359000000000055E-2</v>
      </c>
      <c r="AD551" s="162">
        <f t="shared" ca="1" si="229"/>
        <v>0.92454698047716888</v>
      </c>
      <c r="AE551" s="162">
        <f t="shared" ca="1" si="230"/>
        <v>0.68049990421146089</v>
      </c>
      <c r="AF551" s="85">
        <v>5.9384708629911661E-4</v>
      </c>
      <c r="AG551" s="85">
        <v>9.1070329056356526E-3</v>
      </c>
      <c r="AH551" s="85">
        <v>6.2010546720159905E-4</v>
      </c>
    </row>
    <row r="552" spans="1:34">
      <c r="A552" s="7">
        <f t="shared" si="214"/>
        <v>44459</v>
      </c>
      <c r="B552" s="8">
        <f t="shared" ca="1" si="215"/>
        <v>557768447.39802909</v>
      </c>
      <c r="C552" s="144">
        <f t="shared" si="206"/>
        <v>0</v>
      </c>
      <c r="D552" s="136"/>
      <c r="E552" s="136"/>
      <c r="F552" s="78">
        <f ca="1">IF(AD551&gt;1,S$2,T$2)</f>
        <v>0.65</v>
      </c>
      <c r="G552" s="29">
        <f t="shared" ca="1" si="207"/>
        <v>7545935.784627025</v>
      </c>
      <c r="H552" s="8">
        <f t="shared" ca="1" si="216"/>
        <v>53576144.070851877</v>
      </c>
      <c r="I552" s="8">
        <f t="shared" ca="1" si="217"/>
        <v>3960155976.5260081</v>
      </c>
      <c r="J552" s="8">
        <f t="shared" ca="1" si="218"/>
        <v>502993.44609493099</v>
      </c>
      <c r="K552" s="12">
        <f t="shared" ca="1" si="219"/>
        <v>0.92313133785628099</v>
      </c>
      <c r="L552" s="48"/>
      <c r="M552" s="38">
        <f ca="1">IF(AND(I$2&gt;0,R545&lt;F545),0,IF(AND(N552&gt;=L$6,I$2&gt;0),0,IF(OR(AND(N552&gt;=C$1,N552&lt;D$1),N552&gt;=E$1),0,1)))</f>
        <v>0</v>
      </c>
      <c r="N552" s="200">
        <f t="shared" si="220"/>
        <v>44459</v>
      </c>
      <c r="O552" s="11">
        <f t="shared" ca="1" si="208"/>
        <v>0.52802079687013437</v>
      </c>
      <c r="P552" s="11" t="str">
        <f t="shared" si="209"/>
        <v/>
      </c>
      <c r="Q552" s="11">
        <f t="shared" ca="1" si="221"/>
        <v>0.6</v>
      </c>
      <c r="R552" s="32">
        <f t="shared" ca="1" si="222"/>
        <v>9.7636344694223845E-2</v>
      </c>
      <c r="S552" s="32">
        <v>4.9484727950142946E-4</v>
      </c>
      <c r="T552" s="32">
        <f t="shared" ca="1" si="210"/>
        <v>7.1434858761135834E-3</v>
      </c>
      <c r="U552" s="32">
        <f t="shared" si="211"/>
        <v>0.14084507042253522</v>
      </c>
      <c r="V552" s="32">
        <f t="shared" si="223"/>
        <v>0.6</v>
      </c>
      <c r="W552" s="8">
        <f t="shared" ca="1" si="212"/>
        <v>4064117.5873983502</v>
      </c>
      <c r="X552" s="8">
        <f t="shared" ca="1" si="226"/>
        <v>3910643950.0425549</v>
      </c>
      <c r="Y552" s="22">
        <f t="shared" ca="1" si="213"/>
        <v>0.47197920312986563</v>
      </c>
      <c r="Z552" s="8">
        <f t="shared" ca="1" si="224"/>
        <v>53576144.070851877</v>
      </c>
      <c r="AA552" s="12">
        <f t="shared" ca="1" si="225"/>
        <v>1.1347541797997878</v>
      </c>
      <c r="AB552" s="158">
        <f t="shared" si="227"/>
        <v>1048000</v>
      </c>
      <c r="AC552" s="160">
        <f t="shared" si="228"/>
        <v>1.3560000000000549E-2</v>
      </c>
      <c r="AD552" s="162">
        <f t="shared" ca="1" si="229"/>
        <v>0.92360154788396476</v>
      </c>
      <c r="AE552" s="162">
        <f t="shared" ca="1" si="230"/>
        <v>0.68049990421146089</v>
      </c>
      <c r="AF552" s="85">
        <v>5.9381716852831994E-4</v>
      </c>
      <c r="AG552" s="85">
        <v>9.1036338781690252E-3</v>
      </c>
      <c r="AH552" s="85">
        <v>6.2007985669668337E-4</v>
      </c>
    </row>
    <row r="553" spans="1:34">
      <c r="A553" s="7">
        <f t="shared" si="214"/>
        <v>44460</v>
      </c>
      <c r="B553" s="8">
        <f t="shared" ca="1" si="215"/>
        <v>558266010.95490336</v>
      </c>
      <c r="C553" s="144">
        <f t="shared" si="206"/>
        <v>0</v>
      </c>
      <c r="D553" s="136"/>
      <c r="E553" s="136"/>
      <c r="F553" s="78">
        <f ca="1">IF(AD552&gt;1,0,IF(AE552&gt;=1,U$2,T$2))</f>
        <v>0.65</v>
      </c>
      <c r="G553" s="29">
        <f t="shared" ca="1" si="207"/>
        <v>7471088.4136987505</v>
      </c>
      <c r="H553" s="8">
        <f t="shared" ca="1" si="216"/>
        <v>53044727.737261124</v>
      </c>
      <c r="I553" s="8">
        <f t="shared" ca="1" si="217"/>
        <v>3963688677.7798157</v>
      </c>
      <c r="J553" s="8">
        <f t="shared" ca="1" si="218"/>
        <v>497563.55687430938</v>
      </c>
      <c r="K553" s="12">
        <f t="shared" ca="1" si="219"/>
        <v>0.92220095410687364</v>
      </c>
      <c r="L553" s="48"/>
      <c r="M553" s="38">
        <f ca="1">IF(AND(I$2&gt;0,R546&lt;F546-0.02),0,IF(AND(N553&gt;=L$7,I$2&gt;0),0,IF(OR(AND(N553&gt;=C$1,N553&lt;D$1),N553&gt;=E$1),0,1)))</f>
        <v>0</v>
      </c>
      <c r="N553" s="200">
        <f t="shared" si="220"/>
        <v>44460</v>
      </c>
      <c r="O553" s="11">
        <f t="shared" ca="1" si="208"/>
        <v>0.52849182370397541</v>
      </c>
      <c r="P553" s="11" t="str">
        <f t="shared" si="209"/>
        <v/>
      </c>
      <c r="Q553" s="11">
        <f t="shared" ca="1" si="221"/>
        <v>0.6</v>
      </c>
      <c r="R553" s="32">
        <f t="shared" ca="1" si="222"/>
        <v>9.6362084115679883E-2</v>
      </c>
      <c r="S553" s="32">
        <v>4.9483716472936766E-4</v>
      </c>
      <c r="T553" s="32">
        <f t="shared" ca="1" si="210"/>
        <v>7.0726303649681502E-3</v>
      </c>
      <c r="U553" s="32">
        <f t="shared" si="211"/>
        <v>0.14084507042253522</v>
      </c>
      <c r="V553" s="32">
        <f t="shared" si="223"/>
        <v>0.6</v>
      </c>
      <c r="W553" s="8">
        <f t="shared" ca="1" si="212"/>
        <v>4027183.1573564988</v>
      </c>
      <c r="X553" s="8">
        <f t="shared" ca="1" si="226"/>
        <v>3914671133.1999111</v>
      </c>
      <c r="Y553" s="22">
        <f t="shared" ca="1" si="213"/>
        <v>0.47150817629602459</v>
      </c>
      <c r="Z553" s="8">
        <f t="shared" ca="1" si="224"/>
        <v>53044727.737261124</v>
      </c>
      <c r="AA553" s="12">
        <f t="shared" ca="1" si="225"/>
        <v>1.1347541797997878</v>
      </c>
      <c r="AB553" s="158">
        <f t="shared" si="227"/>
        <v>1049000</v>
      </c>
      <c r="AC553" s="160">
        <f t="shared" si="228"/>
        <v>1.3530000000000549E-2</v>
      </c>
      <c r="AD553" s="162">
        <f t="shared" ca="1" si="229"/>
        <v>0.92266614598157726</v>
      </c>
      <c r="AE553" s="162">
        <f t="shared" ca="1" si="230"/>
        <v>0.68049990421146089</v>
      </c>
      <c r="AF553" s="85">
        <v>5.9378725846399253E-4</v>
      </c>
      <c r="AG553" s="85">
        <v>9.1002424254179887E-3</v>
      </c>
      <c r="AH553" s="85">
        <v>6.2005425173555458E-4</v>
      </c>
    </row>
    <row r="554" spans="1:34">
      <c r="A554" s="7">
        <f t="shared" si="214"/>
        <v>44461</v>
      </c>
      <c r="B554" s="8">
        <f t="shared" ca="1" si="215"/>
        <v>558758142.73085546</v>
      </c>
      <c r="C554" s="144">
        <f t="shared" si="206"/>
        <v>0</v>
      </c>
      <c r="D554" s="136"/>
      <c r="E554" s="136"/>
      <c r="F554" s="78">
        <f ca="1">IF(AD553&gt;1,S$2,T$2)</f>
        <v>0.65</v>
      </c>
      <c r="G554" s="29">
        <f t="shared" ca="1" si="207"/>
        <v>7396011.2942485549</v>
      </c>
      <c r="H554" s="8">
        <f t="shared" ca="1" si="216"/>
        <v>52511680.189164735</v>
      </c>
      <c r="I554" s="8">
        <f t="shared" ca="1" si="217"/>
        <v>3967182813.3890758</v>
      </c>
      <c r="J554" s="8">
        <f t="shared" ca="1" si="218"/>
        <v>492131.77595212834</v>
      </c>
      <c r="K554" s="12">
        <f t="shared" ca="1" si="219"/>
        <v>0.92128061398871253</v>
      </c>
      <c r="L554" s="48"/>
      <c r="M554" s="38">
        <f ca="1">IF(AND(I$2&gt;0,R547&lt;F547-0.04),0,IF(AND(N554&gt;=L$8,I$2&gt;0),0,IF(OR(AND(N554&gt;=C$1,N554&lt;D$1),N554&gt;=E$1),0,1)))</f>
        <v>0</v>
      </c>
      <c r="N554" s="200">
        <f t="shared" si="220"/>
        <v>44461</v>
      </c>
      <c r="O554" s="11">
        <f t="shared" ca="1" si="208"/>
        <v>0.52895770845187673</v>
      </c>
      <c r="P554" s="11" t="str">
        <f t="shared" si="209"/>
        <v/>
      </c>
      <c r="Q554" s="11">
        <f t="shared" ca="1" si="221"/>
        <v>0.6</v>
      </c>
      <c r="R554" s="32">
        <f t="shared" ca="1" si="222"/>
        <v>9.5091573783199573E-2</v>
      </c>
      <c r="S554" s="32">
        <v>4.9482705147230654E-4</v>
      </c>
      <c r="T554" s="32">
        <f t="shared" ca="1" si="210"/>
        <v>7.0015573585552977E-3</v>
      </c>
      <c r="U554" s="32">
        <f t="shared" si="211"/>
        <v>0.14084507042253522</v>
      </c>
      <c r="V554" s="32">
        <f t="shared" si="223"/>
        <v>0.6</v>
      </c>
      <c r="W554" s="8">
        <f t="shared" ca="1" si="212"/>
        <v>3990022.8246124662</v>
      </c>
      <c r="X554" s="8">
        <f t="shared" ca="1" si="226"/>
        <v>3918661156.0245237</v>
      </c>
      <c r="Y554" s="22">
        <f t="shared" ca="1" si="213"/>
        <v>0.47104229154812327</v>
      </c>
      <c r="Z554" s="8">
        <f t="shared" ca="1" si="224"/>
        <v>52511680.189164735</v>
      </c>
      <c r="AA554" s="12">
        <f t="shared" ca="1" si="225"/>
        <v>1.1347541797997878</v>
      </c>
      <c r="AB554" s="158">
        <f t="shared" si="227"/>
        <v>1050000</v>
      </c>
      <c r="AC554" s="160">
        <f t="shared" si="228"/>
        <v>1.3500000000000548E-2</v>
      </c>
      <c r="AD554" s="162">
        <f t="shared" ca="1" si="229"/>
        <v>0.92174078404779314</v>
      </c>
      <c r="AE554" s="162">
        <f t="shared" ca="1" si="230"/>
        <v>0.68049990421146089</v>
      </c>
      <c r="AF554" s="85">
        <v>5.9375735610304829E-4</v>
      </c>
      <c r="AG554" s="85">
        <v>9.0968585218099609E-3</v>
      </c>
      <c r="AH554" s="85">
        <v>6.200286523163574E-4</v>
      </c>
    </row>
    <row r="555" spans="1:34">
      <c r="A555" s="7">
        <f t="shared" si="214"/>
        <v>44462</v>
      </c>
      <c r="B555" s="8">
        <f t="shared" ca="1" si="215"/>
        <v>559244842.86130071</v>
      </c>
      <c r="C555" s="144">
        <f t="shared" si="206"/>
        <v>0</v>
      </c>
      <c r="D555" s="136"/>
      <c r="E555" s="136"/>
      <c r="F555" s="78">
        <f ca="1">IF(AD554&gt;1,0,IF(AE554&gt;=1,U$2,T$2))</f>
        <v>0.65</v>
      </c>
      <c r="G555" s="29">
        <f t="shared" ca="1" si="207"/>
        <v>7320736.3789736861</v>
      </c>
      <c r="H555" s="8">
        <f t="shared" ca="1" si="216"/>
        <v>51977228.290713169</v>
      </c>
      <c r="I555" s="8">
        <f t="shared" ca="1" si="217"/>
        <v>3970638384.3152366</v>
      </c>
      <c r="J555" s="8">
        <f t="shared" ca="1" si="218"/>
        <v>486700.13044519722</v>
      </c>
      <c r="K555" s="12">
        <f t="shared" ca="1" si="219"/>
        <v>0.92037032100086613</v>
      </c>
      <c r="L555" s="48"/>
      <c r="M555" s="38">
        <f ca="1">IF(AND(I$2&gt;0,R548&lt;F548-0.06),0,IF(AND(N555&gt;=L$9,I$2&gt;0),0,IF(OR(AND(N555&gt;=C$1,N555&lt;D$1),N555&gt;=E$1),0,1)))</f>
        <v>0</v>
      </c>
      <c r="N555" s="200">
        <f t="shared" si="220"/>
        <v>44462</v>
      </c>
      <c r="O555" s="11">
        <f t="shared" ca="1" si="208"/>
        <v>0.52941845124203157</v>
      </c>
      <c r="P555" s="11" t="str">
        <f t="shared" si="209"/>
        <v/>
      </c>
      <c r="Q555" s="11">
        <f t="shared" ca="1" si="221"/>
        <v>0.6</v>
      </c>
      <c r="R555" s="32">
        <f t="shared" ca="1" si="222"/>
        <v>9.3825232183424895E-2</v>
      </c>
      <c r="S555" s="32">
        <v>4.9481693972992032E-4</v>
      </c>
      <c r="T555" s="32">
        <f t="shared" ca="1" si="210"/>
        <v>6.9302971054284223E-3</v>
      </c>
      <c r="U555" s="32">
        <f t="shared" si="211"/>
        <v>0.14084507042253522</v>
      </c>
      <c r="V555" s="32">
        <f t="shared" si="223"/>
        <v>0.6</v>
      </c>
      <c r="W555" s="8">
        <f t="shared" ca="1" si="212"/>
        <v>3952654.0224178825</v>
      </c>
      <c r="X555" s="8">
        <f t="shared" ca="1" si="226"/>
        <v>3922613810.0469418</v>
      </c>
      <c r="Y555" s="22">
        <f t="shared" ca="1" si="213"/>
        <v>0.47058154875796843</v>
      </c>
      <c r="Z555" s="8">
        <f t="shared" ca="1" si="224"/>
        <v>51977228.290713169</v>
      </c>
      <c r="AA555" s="12">
        <f t="shared" ca="1" si="225"/>
        <v>1.1347541797997878</v>
      </c>
      <c r="AB555" s="158">
        <f t="shared" si="227"/>
        <v>1051000</v>
      </c>
      <c r="AC555" s="160">
        <f t="shared" si="228"/>
        <v>1.3470000000000548E-2</v>
      </c>
      <c r="AD555" s="162">
        <f t="shared" ca="1" si="229"/>
        <v>0.92082546749478933</v>
      </c>
      <c r="AE555" s="162">
        <f t="shared" ca="1" si="230"/>
        <v>0.68049990421146089</v>
      </c>
      <c r="AF555" s="85">
        <v>5.937274614424029E-4</v>
      </c>
      <c r="AG555" s="85">
        <v>9.0934821418924769E-3</v>
      </c>
      <c r="AH555" s="85">
        <v>6.2000305843723687E-4</v>
      </c>
    </row>
    <row r="556" spans="1:34">
      <c r="A556" s="7">
        <f t="shared" si="214"/>
        <v>44463</v>
      </c>
      <c r="B556" s="8">
        <f t="shared" ca="1" si="215"/>
        <v>559726113.46780634</v>
      </c>
      <c r="C556" s="144">
        <f t="shared" si="206"/>
        <v>0</v>
      </c>
      <c r="D556" s="136"/>
      <c r="E556" s="136"/>
      <c r="F556" s="78">
        <f ca="1">IF(AD555&gt;1,S$2,T$2)</f>
        <v>0.65</v>
      </c>
      <c r="G556" s="29">
        <f t="shared" ca="1" si="207"/>
        <v>7245295.1513359454</v>
      </c>
      <c r="H556" s="8">
        <f t="shared" ca="1" si="216"/>
        <v>51441595.574485213</v>
      </c>
      <c r="I556" s="8">
        <f t="shared" ca="1" si="217"/>
        <v>3974055405.6214266</v>
      </c>
      <c r="J556" s="8">
        <f t="shared" ca="1" si="218"/>
        <v>481270.60650562355</v>
      </c>
      <c r="K556" s="12">
        <f t="shared" ca="1" si="219"/>
        <v>0.9194700748928577</v>
      </c>
      <c r="L556" s="48"/>
      <c r="M556" s="39">
        <f ca="1">IF(AND(I$2&gt;0,R549&lt;F549-0.1),0,IF(AND(N556&gt;=L$10,I$2&gt;0),0,IF(OR(AND(N556&gt;=C$1,N556&lt;D$1),N556&gt;=E$1),0,1)))</f>
        <v>0</v>
      </c>
      <c r="N556" s="200">
        <f t="shared" si="220"/>
        <v>44463</v>
      </c>
      <c r="O556" s="11">
        <f t="shared" ca="1" si="208"/>
        <v>0.52987405408285693</v>
      </c>
      <c r="P556" s="11" t="str">
        <f t="shared" si="209"/>
        <v/>
      </c>
      <c r="Q556" s="11">
        <f t="shared" ca="1" si="221"/>
        <v>0.6</v>
      </c>
      <c r="R556" s="32">
        <f t="shared" ca="1" si="222"/>
        <v>9.2563466572204448E-2</v>
      </c>
      <c r="S556" s="32">
        <v>4.948068295018835E-4</v>
      </c>
      <c r="T556" s="32">
        <f t="shared" ca="1" si="210"/>
        <v>6.8588794099313614E-3</v>
      </c>
      <c r="U556" s="32">
        <f t="shared" si="211"/>
        <v>0.14084507042253522</v>
      </c>
      <c r="V556" s="32">
        <f t="shared" si="223"/>
        <v>0.6</v>
      </c>
      <c r="W556" s="8">
        <f t="shared" ca="1" si="212"/>
        <v>3915094.1533969487</v>
      </c>
      <c r="X556" s="8">
        <f t="shared" ca="1" si="226"/>
        <v>3926528904.2003388</v>
      </c>
      <c r="Y556" s="22">
        <f t="shared" ca="1" si="213"/>
        <v>0.47012594591714307</v>
      </c>
      <c r="Z556" s="8">
        <f t="shared" ca="1" si="224"/>
        <v>51441595.574485213</v>
      </c>
      <c r="AA556" s="12">
        <f t="shared" ca="1" si="225"/>
        <v>1.1347541797997878</v>
      </c>
      <c r="AB556" s="158">
        <f t="shared" si="227"/>
        <v>1052000</v>
      </c>
      <c r="AC556" s="160">
        <f t="shared" si="228"/>
        <v>1.3440000000000547E-2</v>
      </c>
      <c r="AD556" s="162">
        <f t="shared" ca="1" si="229"/>
        <v>0.91992019794686186</v>
      </c>
      <c r="AE556" s="162">
        <f t="shared" ca="1" si="230"/>
        <v>0.68049990421146089</v>
      </c>
      <c r="AF556" s="85">
        <v>5.9369757447897363E-4</v>
      </c>
      <c r="AG556" s="85">
        <v>9.0901132603324591E-3</v>
      </c>
      <c r="AH556" s="85">
        <v>6.1997747009633953E-4</v>
      </c>
    </row>
    <row r="557" spans="1:34">
      <c r="A557" s="7">
        <f t="shared" si="214"/>
        <v>44464</v>
      </c>
      <c r="B557" s="8">
        <f t="shared" ca="1" si="215"/>
        <v>560201958.6160506</v>
      </c>
      <c r="C557" s="144">
        <f t="shared" si="206"/>
        <v>0</v>
      </c>
      <c r="D557" s="136"/>
      <c r="E557" s="136"/>
      <c r="F557" s="78">
        <f ca="1">IF(AD556&gt;1,0,IF(AE556&gt;=1,U$2,T$2))</f>
        <v>0.65</v>
      </c>
      <c r="G557" s="29">
        <f t="shared" ca="1" si="207"/>
        <v>7169718.5878341626</v>
      </c>
      <c r="H557" s="8">
        <f t="shared" ca="1" si="216"/>
        <v>50905001.973622553</v>
      </c>
      <c r="I557" s="8">
        <f t="shared" ca="1" si="217"/>
        <v>3977433906.1739607</v>
      </c>
      <c r="J557" s="8">
        <f t="shared" ca="1" si="218"/>
        <v>475845.14824426582</v>
      </c>
      <c r="K557" s="12">
        <f t="shared" ca="1" si="219"/>
        <v>0.91857987174043754</v>
      </c>
      <c r="L557" s="48"/>
      <c r="M557" s="47">
        <f ca="1">IF(AND(I$2&gt;0,R550&lt;F550-0.12),0,IF(AND(N557&gt;=L$4,I$2&gt;0),0,IF(OR(AND(N557&gt;=C$1,N557&lt;D$1),N557&gt;=E$1),0,1)))</f>
        <v>0</v>
      </c>
      <c r="N557" s="200">
        <f t="shared" si="220"/>
        <v>44464</v>
      </c>
      <c r="O557" s="11">
        <f t="shared" ca="1" si="208"/>
        <v>0.53032452082319481</v>
      </c>
      <c r="P557" s="11" t="str">
        <f t="shared" si="209"/>
        <v/>
      </c>
      <c r="Q557" s="11">
        <f t="shared" ca="1" si="221"/>
        <v>0.6</v>
      </c>
      <c r="R557" s="32">
        <f t="shared" ca="1" si="222"/>
        <v>9.1306672614302031E-2</v>
      </c>
      <c r="S557" s="32">
        <v>4.9479672078787073E-4</v>
      </c>
      <c r="T557" s="32">
        <f t="shared" ca="1" si="210"/>
        <v>6.7873335964830066E-3</v>
      </c>
      <c r="U557" s="32">
        <f t="shared" si="211"/>
        <v>0.14084507042253522</v>
      </c>
      <c r="V557" s="32">
        <f t="shared" si="223"/>
        <v>0.6</v>
      </c>
      <c r="W557" s="8">
        <f t="shared" ca="1" si="212"/>
        <v>3877360.5409760955</v>
      </c>
      <c r="X557" s="8">
        <f t="shared" ca="1" si="226"/>
        <v>3930406264.7413149</v>
      </c>
      <c r="Y557" s="22">
        <f t="shared" ca="1" si="213"/>
        <v>0.46967547917680519</v>
      </c>
      <c r="Z557" s="8">
        <f t="shared" ca="1" si="224"/>
        <v>50905001.973622553</v>
      </c>
      <c r="AA557" s="12">
        <f t="shared" ca="1" si="225"/>
        <v>1.1347541797997878</v>
      </c>
      <c r="AB557" s="158">
        <f t="shared" si="227"/>
        <v>1053000</v>
      </c>
      <c r="AC557" s="160">
        <f t="shared" si="228"/>
        <v>1.3410000000000546E-2</v>
      </c>
      <c r="AD557" s="162">
        <f t="shared" ca="1" si="229"/>
        <v>0.91902497331664756</v>
      </c>
      <c r="AE557" s="162">
        <f t="shared" ca="1" si="230"/>
        <v>0.68049990421146089</v>
      </c>
      <c r="AF557" s="85">
        <v>5.9366769520967963E-4</v>
      </c>
      <c r="AG557" s="85">
        <v>9.0867518519155005E-3</v>
      </c>
      <c r="AH557" s="85">
        <v>6.1995188729181206E-4</v>
      </c>
    </row>
    <row r="558" spans="1:34">
      <c r="A558" s="7">
        <f t="shared" si="214"/>
        <v>44465</v>
      </c>
      <c r="B558" s="8">
        <f t="shared" ca="1" si="215"/>
        <v>560672384.271824</v>
      </c>
      <c r="C558" s="144">
        <f t="shared" si="206"/>
        <v>0</v>
      </c>
      <c r="D558" s="136"/>
      <c r="E558" s="136"/>
      <c r="F558" s="78">
        <f ca="1">IF(AD557&gt;1,0,IF(AE557&gt;=1,U$2,T$2))</f>
        <v>0.65</v>
      </c>
      <c r="G558" s="29">
        <f t="shared" ca="1" si="207"/>
        <v>7094037.1251602359</v>
      </c>
      <c r="H558" s="8">
        <f t="shared" ca="1" si="216"/>
        <v>50367663.588637672</v>
      </c>
      <c r="I558" s="8">
        <f t="shared" ca="1" si="217"/>
        <v>3980773928.3299518</v>
      </c>
      <c r="J558" s="8">
        <f t="shared" ca="1" si="218"/>
        <v>470425.65577340976</v>
      </c>
      <c r="K558" s="12">
        <f t="shared" ca="1" si="219"/>
        <v>0.917699704023347</v>
      </c>
      <c r="L558" s="48"/>
      <c r="M558" s="46">
        <f ca="1">IF(AND(I$2&gt;0,R551&lt;F551-0.12),0,IF(AND(N558&gt;=L$5,I$2&gt;0),0,IF(OR(AND(N558&gt;=C$1,N558&lt;D$1),N558&gt;=E$1),0,1)))</f>
        <v>0</v>
      </c>
      <c r="N558" s="200">
        <f t="shared" si="220"/>
        <v>44465</v>
      </c>
      <c r="O558" s="11">
        <f t="shared" ca="1" si="208"/>
        <v>0.53076985711066027</v>
      </c>
      <c r="P558" s="11" t="str">
        <f t="shared" si="209"/>
        <v/>
      </c>
      <c r="Q558" s="11">
        <f t="shared" ca="1" si="221"/>
        <v>0.6</v>
      </c>
      <c r="R558" s="32">
        <f t="shared" ca="1" si="222"/>
        <v>9.0055234093593756E-2</v>
      </c>
      <c r="S558" s="32">
        <v>4.9478661358755684E-4</v>
      </c>
      <c r="T558" s="32">
        <f t="shared" ca="1" si="210"/>
        <v>6.7156884784850233E-3</v>
      </c>
      <c r="U558" s="32">
        <f t="shared" si="211"/>
        <v>0.14084507042253522</v>
      </c>
      <c r="V558" s="32">
        <f t="shared" si="223"/>
        <v>0.6</v>
      </c>
      <c r="W558" s="8">
        <f t="shared" ca="1" si="212"/>
        <v>3839470.3832990746</v>
      </c>
      <c r="X558" s="8">
        <f t="shared" ca="1" si="226"/>
        <v>3934245735.1246138</v>
      </c>
      <c r="Y558" s="22">
        <f t="shared" ca="1" si="213"/>
        <v>0.46923014288933973</v>
      </c>
      <c r="Z558" s="8">
        <f t="shared" ca="1" si="224"/>
        <v>50367663.588637672</v>
      </c>
      <c r="AA558" s="12">
        <f t="shared" ca="1" si="225"/>
        <v>1.1347541797997878</v>
      </c>
      <c r="AB558" s="158">
        <f t="shared" si="227"/>
        <v>1054000</v>
      </c>
      <c r="AC558" s="160">
        <f t="shared" si="228"/>
        <v>1.3380000000000546E-2</v>
      </c>
      <c r="AD558" s="162">
        <f t="shared" ca="1" si="229"/>
        <v>0.91813978788189221</v>
      </c>
      <c r="AE558" s="162">
        <f t="shared" ca="1" si="230"/>
        <v>0.68049990421146089</v>
      </c>
      <c r="AF558" s="85">
        <v>5.9363782363144153E-4</v>
      </c>
      <c r="AG558" s="85">
        <v>9.0833978915451381E-3</v>
      </c>
      <c r="AH558" s="85">
        <v>6.1992631002180274E-4</v>
      </c>
    </row>
    <row r="559" spans="1:34">
      <c r="A559" s="7">
        <f t="shared" si="214"/>
        <v>44466</v>
      </c>
      <c r="B559" s="8">
        <f t="shared" ca="1" si="215"/>
        <v>561137398.25540185</v>
      </c>
      <c r="C559" s="144">
        <f t="shared" si="206"/>
        <v>0</v>
      </c>
      <c r="D559" s="136"/>
      <c r="E559" s="136"/>
      <c r="F559" s="78">
        <f ca="1">IF(AD558&gt;1,S$2,T$2)</f>
        <v>0.65</v>
      </c>
      <c r="G559" s="29">
        <f t="shared" ca="1" si="207"/>
        <v>7018280.6322171101</v>
      </c>
      <c r="H559" s="8">
        <f t="shared" ca="1" si="216"/>
        <v>49829792.48874148</v>
      </c>
      <c r="I559" s="8">
        <f t="shared" ca="1" si="217"/>
        <v>3984075527.6133547</v>
      </c>
      <c r="J559" s="8">
        <f t="shared" ca="1" si="218"/>
        <v>465013.9835778703</v>
      </c>
      <c r="K559" s="12">
        <f t="shared" ca="1" si="219"/>
        <v>0.91682956070670163</v>
      </c>
      <c r="L559" s="48"/>
      <c r="M559" s="38">
        <f ca="1">IF(AND(I$2&gt;0,R552&lt;F552),0,IF(AND(N559&gt;=L$6,I$2&gt;0),0,IF(OR(AND(N559&gt;=C$1,N559&lt;D$1),N559&gt;=E$1),0,1)))</f>
        <v>0</v>
      </c>
      <c r="N559" s="200">
        <f t="shared" si="220"/>
        <v>44466</v>
      </c>
      <c r="O559" s="11">
        <f t="shared" ca="1" si="208"/>
        <v>0.53121007034844725</v>
      </c>
      <c r="P559" s="11" t="str">
        <f t="shared" si="209"/>
        <v/>
      </c>
      <c r="Q559" s="11">
        <f t="shared" ca="1" si="221"/>
        <v>0.6</v>
      </c>
      <c r="R559" s="32">
        <f t="shared" ca="1" si="222"/>
        <v>8.8809522692040038E-2</v>
      </c>
      <c r="S559" s="32">
        <v>4.9477650790061647E-4</v>
      </c>
      <c r="T559" s="32">
        <f t="shared" ca="1" si="210"/>
        <v>6.6439723318321977E-3</v>
      </c>
      <c r="U559" s="32">
        <f t="shared" si="211"/>
        <v>0.14084507042253522</v>
      </c>
      <c r="V559" s="32">
        <f t="shared" si="223"/>
        <v>0.6</v>
      </c>
      <c r="W559" s="8">
        <f t="shared" ca="1" si="212"/>
        <v>3801440.7023646533</v>
      </c>
      <c r="X559" s="8">
        <f t="shared" ca="1" si="226"/>
        <v>3938047175.8269782</v>
      </c>
      <c r="Y559" s="22">
        <f t="shared" ca="1" si="213"/>
        <v>0.46878992965155275</v>
      </c>
      <c r="Z559" s="8">
        <f t="shared" ca="1" si="224"/>
        <v>49829792.48874148</v>
      </c>
      <c r="AA559" s="12">
        <f t="shared" ca="1" si="225"/>
        <v>1.1347541797997878</v>
      </c>
      <c r="AB559" s="158">
        <f t="shared" si="227"/>
        <v>1055000</v>
      </c>
      <c r="AC559" s="160">
        <f t="shared" si="228"/>
        <v>1.3350000000000545E-2</v>
      </c>
      <c r="AD559" s="162">
        <f t="shared" ca="1" si="229"/>
        <v>0.91726463236502431</v>
      </c>
      <c r="AE559" s="162">
        <f t="shared" ca="1" si="230"/>
        <v>0.68049990421146089</v>
      </c>
      <c r="AF559" s="85">
        <v>5.9360795974118205E-4</v>
      </c>
      <c r="AG559" s="85">
        <v>9.0800513542421604E-3</v>
      </c>
      <c r="AH559" s="85">
        <v>6.1990073828445988E-4</v>
      </c>
    </row>
    <row r="560" spans="1:34">
      <c r="A560" s="7">
        <f t="shared" si="214"/>
        <v>44467</v>
      </c>
      <c r="B560" s="8">
        <f t="shared" ca="1" si="215"/>
        <v>561597010.19461274</v>
      </c>
      <c r="C560" s="144">
        <f t="shared" si="206"/>
        <v>0</v>
      </c>
      <c r="D560" s="136"/>
      <c r="E560" s="136"/>
      <c r="F560" s="78">
        <f ca="1">IF(AD559&gt;1,0,IF(AE559&gt;=1,U$2,T$2))</f>
        <v>0.65</v>
      </c>
      <c r="G560" s="29">
        <f t="shared" ca="1" si="207"/>
        <v>6942478.3879963234</v>
      </c>
      <c r="H560" s="8">
        <f t="shared" ca="1" si="216"/>
        <v>49291596.554773897</v>
      </c>
      <c r="I560" s="8">
        <f t="shared" ca="1" si="217"/>
        <v>3987338772.3817515</v>
      </c>
      <c r="J560" s="8">
        <f t="shared" ca="1" si="218"/>
        <v>459611.93921085465</v>
      </c>
      <c r="K560" s="12">
        <f t="shared" ca="1" si="219"/>
        <v>0.91596942732538833</v>
      </c>
      <c r="L560" s="48"/>
      <c r="M560" s="38">
        <f ca="1">IF(AND(I$2&gt;0,R553&lt;F553-0.02),0,IF(AND(N560&gt;=L$7,I$2&gt;0),0,IF(OR(AND(N560&gt;=C$1,N560&lt;D$1),N560&gt;=E$1),0,1)))</f>
        <v>0</v>
      </c>
      <c r="N560" s="200">
        <f t="shared" si="220"/>
        <v>44467</v>
      </c>
      <c r="O560" s="11">
        <f t="shared" ca="1" si="208"/>
        <v>0.53164516965090025</v>
      </c>
      <c r="P560" s="11" t="str">
        <f t="shared" si="209"/>
        <v/>
      </c>
      <c r="Q560" s="11">
        <f t="shared" ca="1" si="221"/>
        <v>0.6</v>
      </c>
      <c r="R560" s="32">
        <f t="shared" ca="1" si="222"/>
        <v>8.7569897848593564E-2</v>
      </c>
      <c r="S560" s="32">
        <v>4.9476640372672469E-4</v>
      </c>
      <c r="T560" s="32">
        <f t="shared" ca="1" si="210"/>
        <v>6.5722128739698531E-3</v>
      </c>
      <c r="U560" s="32">
        <f t="shared" si="211"/>
        <v>0.14084507042253522</v>
      </c>
      <c r="V560" s="32">
        <f t="shared" si="223"/>
        <v>0.6</v>
      </c>
      <c r="W560" s="8">
        <f t="shared" ca="1" si="212"/>
        <v>3763288.2942803474</v>
      </c>
      <c r="X560" s="8">
        <f t="shared" ca="1" si="226"/>
        <v>3941810464.1212587</v>
      </c>
      <c r="Y560" s="22">
        <f t="shared" ca="1" si="213"/>
        <v>0.46835483034909975</v>
      </c>
      <c r="Z560" s="8">
        <f t="shared" ca="1" si="224"/>
        <v>49291596.554773897</v>
      </c>
      <c r="AA560" s="12">
        <f t="shared" ca="1" si="225"/>
        <v>1.1347541797997878</v>
      </c>
      <c r="AB560" s="158">
        <f t="shared" si="227"/>
        <v>1056000</v>
      </c>
      <c r="AC560" s="160">
        <f t="shared" si="228"/>
        <v>1.3320000000000545E-2</v>
      </c>
      <c r="AD560" s="162">
        <f t="shared" ca="1" si="229"/>
        <v>0.91639949401604492</v>
      </c>
      <c r="AE560" s="162">
        <f t="shared" ca="1" si="230"/>
        <v>0.68049990421146089</v>
      </c>
      <c r="AF560" s="85">
        <v>5.9357810353582519E-4</v>
      </c>
      <c r="AG560" s="85">
        <v>9.0767122151438704E-3</v>
      </c>
      <c r="AH560" s="85">
        <v>6.1987517207793359E-4</v>
      </c>
    </row>
    <row r="561" spans="1:34">
      <c r="A561" s="7">
        <f t="shared" si="214"/>
        <v>44468</v>
      </c>
      <c r="B561" s="8">
        <f t="shared" ca="1" si="215"/>
        <v>562051231.47698927</v>
      </c>
      <c r="C561" s="144">
        <f t="shared" si="206"/>
        <v>0</v>
      </c>
      <c r="D561" s="136"/>
      <c r="E561" s="136"/>
      <c r="F561" s="78">
        <f ca="1">IF(AD560&gt;1,S$2,T$2)</f>
        <v>0.65</v>
      </c>
      <c r="G561" s="29">
        <f t="shared" ca="1" si="207"/>
        <v>6866659.0655446686</v>
      </c>
      <c r="H561" s="8">
        <f t="shared" ca="1" si="216"/>
        <v>48753279.365367144</v>
      </c>
      <c r="I561" s="8">
        <f t="shared" ca="1" si="217"/>
        <v>3990563743.4866252</v>
      </c>
      <c r="J561" s="8">
        <f t="shared" ca="1" si="218"/>
        <v>454221.28237656271</v>
      </c>
      <c r="K561" s="12">
        <f t="shared" ca="1" si="219"/>
        <v>0.91511928607087434</v>
      </c>
      <c r="L561" s="48"/>
      <c r="M561" s="38">
        <f ca="1">IF(AND(I$2&gt;0,R554&lt;F554-0.04),0,IF(AND(N561&gt;=L$8,I$2&gt;0),0,IF(OR(AND(N561&gt;=C$1,N561&lt;D$1),N561&gt;=E$1),0,1)))</f>
        <v>0</v>
      </c>
      <c r="N561" s="200">
        <f t="shared" si="220"/>
        <v>44468</v>
      </c>
      <c r="O561" s="11">
        <f t="shared" ca="1" si="208"/>
        <v>0.53207516579821668</v>
      </c>
      <c r="P561" s="11" t="str">
        <f t="shared" si="209"/>
        <v/>
      </c>
      <c r="Q561" s="11">
        <f t="shared" ca="1" si="221"/>
        <v>0.6</v>
      </c>
      <c r="R561" s="32">
        <f t="shared" ca="1" si="222"/>
        <v>8.6336706699235932E-2</v>
      </c>
      <c r="S561" s="32">
        <v>4.9475630106555644E-4</v>
      </c>
      <c r="T561" s="32">
        <f t="shared" ca="1" si="210"/>
        <v>6.5004372487156188E-3</v>
      </c>
      <c r="U561" s="32">
        <f t="shared" si="211"/>
        <v>0.14084507042253522</v>
      </c>
      <c r="V561" s="32">
        <f t="shared" si="223"/>
        <v>0.6</v>
      </c>
      <c r="W561" s="8">
        <f t="shared" ca="1" si="212"/>
        <v>3725029.690894939</v>
      </c>
      <c r="X561" s="8">
        <f t="shared" ca="1" si="226"/>
        <v>3945535493.8121538</v>
      </c>
      <c r="Y561" s="22">
        <f t="shared" ca="1" si="213"/>
        <v>0.46792483420178332</v>
      </c>
      <c r="Z561" s="8">
        <f t="shared" ca="1" si="224"/>
        <v>48753279.365367144</v>
      </c>
      <c r="AA561" s="12">
        <f t="shared" ca="1" si="225"/>
        <v>1.1347541797997878</v>
      </c>
      <c r="AB561" s="158">
        <f t="shared" si="227"/>
        <v>1057000</v>
      </c>
      <c r="AC561" s="160">
        <f t="shared" si="228"/>
        <v>1.3290000000000544E-2</v>
      </c>
      <c r="AD561" s="162">
        <f t="shared" ca="1" si="229"/>
        <v>0.91554435669813139</v>
      </c>
      <c r="AE561" s="162">
        <f t="shared" ca="1" si="230"/>
        <v>0.68049990421146089</v>
      </c>
      <c r="AF561" s="85">
        <v>5.9354825501229682E-4</v>
      </c>
      <c r="AG561" s="85">
        <v>9.0733804495034178E-3</v>
      </c>
      <c r="AH561" s="85">
        <v>6.1984961140037413E-4</v>
      </c>
    </row>
    <row r="562" spans="1:34">
      <c r="A562" s="7">
        <f t="shared" si="214"/>
        <v>44469</v>
      </c>
      <c r="B562" s="8">
        <f t="shared" ca="1" si="215"/>
        <v>562500075.20140028</v>
      </c>
      <c r="C562" s="144">
        <f t="shared" si="206"/>
        <v>0</v>
      </c>
      <c r="D562" s="136"/>
      <c r="E562" s="136"/>
      <c r="F562" s="78">
        <f ca="1">IF(AD561&gt;1,0,IF(AE561&gt;=1,U$2,T$2))</f>
        <v>0.65</v>
      </c>
      <c r="G562" s="29">
        <f t="shared" ca="1" si="207"/>
        <v>6790850.7208154891</v>
      </c>
      <c r="H562" s="8">
        <f t="shared" ca="1" si="216"/>
        <v>48215040.117789969</v>
      </c>
      <c r="I562" s="8">
        <f t="shared" ca="1" si="217"/>
        <v>3993750533.9299431</v>
      </c>
      <c r="J562" s="8">
        <f t="shared" ca="1" si="218"/>
        <v>448843.72441095248</v>
      </c>
      <c r="K562" s="12">
        <f t="shared" ca="1" si="219"/>
        <v>0.91427911587971344</v>
      </c>
      <c r="L562" s="48"/>
      <c r="M562" s="38">
        <f ca="1">IF(AND(I$2&gt;0,R555&lt;F555-0.06),0,IF(AND(N562&gt;=L$9,I$2&gt;0),0,IF(OR(AND(N562&gt;=C$1,N562&lt;D$1),N562&gt;=E$1),0,1)))</f>
        <v>0</v>
      </c>
      <c r="N562" s="200">
        <f t="shared" si="220"/>
        <v>44469</v>
      </c>
      <c r="O562" s="11">
        <f t="shared" ca="1" si="208"/>
        <v>0.53250007119065912</v>
      </c>
      <c r="P562" s="11" t="str">
        <f t="shared" si="209"/>
        <v/>
      </c>
      <c r="Q562" s="11">
        <f t="shared" ca="1" si="221"/>
        <v>0.6</v>
      </c>
      <c r="R562" s="32">
        <f t="shared" ca="1" si="222"/>
        <v>8.5110284081301585E-2</v>
      </c>
      <c r="S562" s="32">
        <v>4.9474619991678669E-4</v>
      </c>
      <c r="T562" s="32">
        <f t="shared" ca="1" si="210"/>
        <v>6.4286720157053293E-3</v>
      </c>
      <c r="U562" s="32">
        <f t="shared" si="211"/>
        <v>0.14084507042253522</v>
      </c>
      <c r="V562" s="32">
        <f t="shared" si="223"/>
        <v>0.6</v>
      </c>
      <c r="W562" s="8">
        <f t="shared" ca="1" si="212"/>
        <v>3686681.1325494507</v>
      </c>
      <c r="X562" s="8">
        <f t="shared" ca="1" si="226"/>
        <v>3949222174.9447031</v>
      </c>
      <c r="Y562" s="22">
        <f t="shared" ca="1" si="213"/>
        <v>0.46749992880934088</v>
      </c>
      <c r="Z562" s="8">
        <f t="shared" ca="1" si="224"/>
        <v>48215040.117789969</v>
      </c>
      <c r="AA562" s="12">
        <f t="shared" ca="1" si="225"/>
        <v>1.1347541797997878</v>
      </c>
      <c r="AB562" s="158">
        <f t="shared" si="227"/>
        <v>1058000</v>
      </c>
      <c r="AC562" s="160">
        <f t="shared" si="228"/>
        <v>1.3260000000000544E-2</v>
      </c>
      <c r="AD562" s="162">
        <f t="shared" ca="1" si="229"/>
        <v>0.91469920097529389</v>
      </c>
      <c r="AE562" s="162">
        <f t="shared" ca="1" si="230"/>
        <v>0.68049990421146089</v>
      </c>
      <c r="AF562" s="85">
        <v>5.9351841416752473E-4</v>
      </c>
      <c r="AG562" s="85">
        <v>9.0700560326890823E-3</v>
      </c>
      <c r="AH562" s="85">
        <v>6.1982405624993293E-4</v>
      </c>
    </row>
    <row r="563" spans="1:34">
      <c r="A563" s="7">
        <f t="shared" si="214"/>
        <v>44470</v>
      </c>
      <c r="B563" s="8">
        <f t="shared" ca="1" si="215"/>
        <v>562943556.12947869</v>
      </c>
      <c r="C563" s="144">
        <f t="shared" si="206"/>
        <v>0</v>
      </c>
      <c r="D563" s="136"/>
      <c r="E563" s="136"/>
      <c r="F563" s="78">
        <f ca="1">IF(AD562&gt;1,S$2,T$2)</f>
        <v>0.65</v>
      </c>
      <c r="G563" s="29">
        <f t="shared" ca="1" si="207"/>
        <v>6715080.7851545801</v>
      </c>
      <c r="H563" s="8">
        <f t="shared" ca="1" si="216"/>
        <v>47677073.574597515</v>
      </c>
      <c r="I563" s="8">
        <f t="shared" ca="1" si="217"/>
        <v>3996899248.5193</v>
      </c>
      <c r="J563" s="8">
        <f t="shared" ca="1" si="218"/>
        <v>443480.92807845003</v>
      </c>
      <c r="K563" s="12">
        <f t="shared" ca="1" si="219"/>
        <v>0.91344889252301231</v>
      </c>
      <c r="L563" s="48"/>
      <c r="M563" s="39">
        <f ca="1">IF(AND(I$2&gt;0,R556&lt;F556-0.1),0,IF(AND(N563&gt;=L$10,I$2&gt;0),0,IF(OR(AND(N563&gt;=C$1,N563&lt;D$1),N563&gt;=E$1),0,1)))</f>
        <v>0</v>
      </c>
      <c r="N563" s="200">
        <f t="shared" si="220"/>
        <v>44470</v>
      </c>
      <c r="O563" s="11">
        <f t="shared" ca="1" si="208"/>
        <v>0.53291989980257337</v>
      </c>
      <c r="P563" s="11" t="str">
        <f t="shared" si="209"/>
        <v/>
      </c>
      <c r="Q563" s="11">
        <f t="shared" ca="1" si="221"/>
        <v>0.6</v>
      </c>
      <c r="R563" s="32">
        <f t="shared" ca="1" si="222"/>
        <v>8.3890952585079087E-2</v>
      </c>
      <c r="S563" s="32">
        <v>4.9473610028009083E-4</v>
      </c>
      <c r="T563" s="32">
        <f t="shared" ca="1" si="210"/>
        <v>6.3569431432796688E-3</v>
      </c>
      <c r="U563" s="32">
        <f t="shared" si="211"/>
        <v>0.14084507042253522</v>
      </c>
      <c r="V563" s="32">
        <f t="shared" si="223"/>
        <v>0.6</v>
      </c>
      <c r="W563" s="8">
        <f t="shared" ca="1" si="212"/>
        <v>3648258.5512093329</v>
      </c>
      <c r="X563" s="8">
        <f t="shared" ca="1" si="226"/>
        <v>3952870433.4959126</v>
      </c>
      <c r="Y563" s="22">
        <f t="shared" ca="1" si="213"/>
        <v>0.46708010019742663</v>
      </c>
      <c r="Z563" s="8">
        <f t="shared" ca="1" si="224"/>
        <v>47677073.574597515</v>
      </c>
      <c r="AA563" s="12">
        <f t="shared" ca="1" si="225"/>
        <v>1.1347541797997878</v>
      </c>
      <c r="AB563" s="158">
        <f t="shared" si="227"/>
        <v>1059000</v>
      </c>
      <c r="AC563" s="160">
        <f t="shared" si="228"/>
        <v>1.3230000000000543E-2</v>
      </c>
      <c r="AD563" s="162">
        <f t="shared" ca="1" si="229"/>
        <v>0.91386400420136282</v>
      </c>
      <c r="AE563" s="162">
        <f t="shared" ca="1" si="230"/>
        <v>0.68049990421146089</v>
      </c>
      <c r="AF563" s="85">
        <v>5.9348858099843814E-4</v>
      </c>
      <c r="AG563" s="85">
        <v>9.0667389401835885E-3</v>
      </c>
      <c r="AH563" s="85">
        <v>6.1979850662476196E-4</v>
      </c>
    </row>
    <row r="564" spans="1:34">
      <c r="A564" s="7">
        <f t="shared" si="214"/>
        <v>44471</v>
      </c>
      <c r="B564" s="8">
        <f t="shared" ca="1" si="215"/>
        <v>563381690.63707888</v>
      </c>
      <c r="C564" s="144">
        <f t="shared" si="206"/>
        <v>0</v>
      </c>
      <c r="D564" s="136"/>
      <c r="E564" s="136"/>
      <c r="F564" s="78">
        <f ca="1">IF(AD563&gt;1,0,IF(AE563&gt;=1,U$2,T$2))</f>
        <v>0.65</v>
      </c>
      <c r="G564" s="29">
        <f t="shared" ca="1" si="207"/>
        <v>6639376.0601900294</v>
      </c>
      <c r="H564" s="8">
        <f t="shared" ca="1" si="216"/>
        <v>47139570.027349204</v>
      </c>
      <c r="I564" s="8">
        <f t="shared" ca="1" si="217"/>
        <v>4000010003.5232611</v>
      </c>
      <c r="J564" s="8">
        <f t="shared" ca="1" si="218"/>
        <v>438134.50760014367</v>
      </c>
      <c r="K564" s="12">
        <f t="shared" ca="1" si="219"/>
        <v>0.91262858869627328</v>
      </c>
      <c r="L564" s="48"/>
      <c r="M564" s="47">
        <f ca="1">IF(AND(I$2&gt;0,R557&lt;F557-0.12),0,IF(AND(N564&gt;=L$4,I$2&gt;0),0,IF(OR(AND(N564&gt;=C$1,N564&lt;D$1),N564&gt;=E$1),0,1)))</f>
        <v>0</v>
      </c>
      <c r="N564" s="200">
        <f t="shared" si="220"/>
        <v>44471</v>
      </c>
      <c r="O564" s="11">
        <f t="shared" ca="1" si="208"/>
        <v>0.53333466713643485</v>
      </c>
      <c r="P564" s="11" t="str">
        <f t="shared" si="209"/>
        <v/>
      </c>
      <c r="Q564" s="11">
        <f t="shared" ca="1" si="221"/>
        <v>0.6</v>
      </c>
      <c r="R564" s="32">
        <f t="shared" ca="1" si="222"/>
        <v>8.2679022636332061E-2</v>
      </c>
      <c r="S564" s="32">
        <v>4.9472600215514392E-4</v>
      </c>
      <c r="T564" s="32">
        <f t="shared" ca="1" si="210"/>
        <v>6.2852760036465607E-3</v>
      </c>
      <c r="U564" s="32">
        <f t="shared" si="211"/>
        <v>0.14084507042253522</v>
      </c>
      <c r="V564" s="32">
        <f t="shared" si="223"/>
        <v>0.6</v>
      </c>
      <c r="W564" s="8">
        <f t="shared" ca="1" si="212"/>
        <v>3609777.5628215661</v>
      </c>
      <c r="X564" s="8">
        <f t="shared" ca="1" si="226"/>
        <v>3956480211.0587339</v>
      </c>
      <c r="Y564" s="22">
        <f t="shared" ca="1" si="213"/>
        <v>0.46666533286356515</v>
      </c>
      <c r="Z564" s="8">
        <f t="shared" ca="1" si="224"/>
        <v>47139570.027349204</v>
      </c>
      <c r="AA564" s="12">
        <f t="shared" ca="1" si="225"/>
        <v>1.1347541797997878</v>
      </c>
      <c r="AB564" s="158">
        <f t="shared" si="227"/>
        <v>1060000</v>
      </c>
      <c r="AC564" s="160">
        <f t="shared" si="228"/>
        <v>1.3200000000000543E-2</v>
      </c>
      <c r="AD564" s="162">
        <f t="shared" ca="1" si="229"/>
        <v>0.91303874060964274</v>
      </c>
      <c r="AE564" s="162">
        <f t="shared" ca="1" si="230"/>
        <v>0.68049990421146089</v>
      </c>
      <c r="AF564" s="85">
        <v>5.93458755501968E-4</v>
      </c>
      <c r="AG564" s="85">
        <v>9.063429147583426E-3</v>
      </c>
      <c r="AH564" s="85">
        <v>6.1977296252301473E-4</v>
      </c>
    </row>
    <row r="565" spans="1:34">
      <c r="A565" s="7">
        <f t="shared" si="214"/>
        <v>44472</v>
      </c>
      <c r="B565" s="8">
        <f t="shared" ca="1" si="215"/>
        <v>563814496.66591001</v>
      </c>
      <c r="C565" s="144">
        <f t="shared" si="206"/>
        <v>0</v>
      </c>
      <c r="D565" s="136"/>
      <c r="E565" s="136"/>
      <c r="F565" s="78">
        <f ca="1">IF(AD564&gt;1,0,IF(AE564&gt;=1,U$2,T$2))</f>
        <v>0.65</v>
      </c>
      <c r="G565" s="29">
        <f t="shared" ca="1" si="207"/>
        <v>6563762.7139758132</v>
      </c>
      <c r="H565" s="8">
        <f t="shared" ca="1" si="216"/>
        <v>46602715.269228272</v>
      </c>
      <c r="I565" s="8">
        <f t="shared" ca="1" si="217"/>
        <v>4003082926.3279619</v>
      </c>
      <c r="J565" s="8">
        <f t="shared" ca="1" si="218"/>
        <v>432806.028831075</v>
      </c>
      <c r="K565" s="12">
        <f t="shared" ca="1" si="219"/>
        <v>0.91181817410918364</v>
      </c>
      <c r="L565" s="48"/>
      <c r="M565" s="46">
        <f ca="1">IF(AND(I$2&gt;0,R558&lt;F558-0.12),0,IF(AND(N565&gt;=L$5,I$2&gt;0),0,IF(OR(AND(N565&gt;=C$1,N565&lt;D$1),N565&gt;=E$1),0,1)))</f>
        <v>0</v>
      </c>
      <c r="N565" s="200">
        <f t="shared" si="220"/>
        <v>44472</v>
      </c>
      <c r="O565" s="11">
        <f t="shared" ca="1" si="208"/>
        <v>0.53374439017706155</v>
      </c>
      <c r="P565" s="11" t="str">
        <f t="shared" si="209"/>
        <v/>
      </c>
      <c r="Q565" s="11">
        <f t="shared" ca="1" si="221"/>
        <v>0.6</v>
      </c>
      <c r="R565" s="32">
        <f t="shared" ca="1" si="222"/>
        <v>8.1474792594783241E-2</v>
      </c>
      <c r="S565" s="32">
        <v>4.9471590554162157E-4</v>
      </c>
      <c r="T565" s="32">
        <f t="shared" ca="1" si="210"/>
        <v>6.2136953692304361E-3</v>
      </c>
      <c r="U565" s="32">
        <f t="shared" si="211"/>
        <v>0.14084507042253522</v>
      </c>
      <c r="V565" s="32">
        <f t="shared" si="223"/>
        <v>0.6</v>
      </c>
      <c r="W565" s="8">
        <f t="shared" ca="1" si="212"/>
        <v>3571253.4672740097</v>
      </c>
      <c r="X565" s="8">
        <f t="shared" ca="1" si="226"/>
        <v>3960051464.5260081</v>
      </c>
      <c r="Y565" s="22">
        <f t="shared" ca="1" si="213"/>
        <v>0.46625560982293845</v>
      </c>
      <c r="Z565" s="8">
        <f t="shared" ca="1" si="224"/>
        <v>46602715.269228272</v>
      </c>
      <c r="AA565" s="12">
        <f t="shared" ca="1" si="225"/>
        <v>1.1347541797997878</v>
      </c>
      <c r="AB565" s="158">
        <f t="shared" si="227"/>
        <v>1061000</v>
      </c>
      <c r="AC565" s="160">
        <f t="shared" si="228"/>
        <v>1.3170000000000542E-2</v>
      </c>
      <c r="AD565" s="162">
        <f t="shared" ca="1" si="229"/>
        <v>0.91222338140272852</v>
      </c>
      <c r="AE565" s="162">
        <f t="shared" ca="1" si="230"/>
        <v>0.68049990421146089</v>
      </c>
      <c r="AF565" s="85">
        <v>5.9342893767504721E-4</v>
      </c>
      <c r="AG565" s="85">
        <v>9.0601266305981604E-3</v>
      </c>
      <c r="AH565" s="85">
        <v>6.1974742394284483E-4</v>
      </c>
    </row>
    <row r="566" spans="1:34">
      <c r="A566" s="7">
        <f t="shared" si="214"/>
        <v>44473</v>
      </c>
      <c r="B566" s="8">
        <f t="shared" ca="1" si="215"/>
        <v>564241993.67542028</v>
      </c>
      <c r="C566" s="144">
        <f t="shared" si="206"/>
        <v>0</v>
      </c>
      <c r="D566" s="136"/>
      <c r="E566" s="136"/>
      <c r="F566" s="78">
        <f ca="1">IF(AD565&gt;1,S$2,T$2)</f>
        <v>0.65</v>
      </c>
      <c r="G566" s="29">
        <f t="shared" ca="1" si="207"/>
        <v>6488266.2773911227</v>
      </c>
      <c r="H566" s="8">
        <f t="shared" ca="1" si="216"/>
        <v>46066690.56947697</v>
      </c>
      <c r="I566" s="8">
        <f t="shared" ca="1" si="217"/>
        <v>4006118155.0954847</v>
      </c>
      <c r="J566" s="8">
        <f t="shared" ca="1" si="218"/>
        <v>427497.00951024046</v>
      </c>
      <c r="K566" s="12">
        <f t="shared" ca="1" si="219"/>
        <v>0.91101761557507899</v>
      </c>
      <c r="L566" s="48"/>
      <c r="M566" s="38">
        <f ca="1">IF(AND(I$2&gt;0,R559&lt;F559),0,IF(AND(N566&gt;=L$6,I$2&gt;0),0,IF(OR(AND(N566&gt;=C$1,N566&lt;D$1),N566&gt;=E$1),0,1)))</f>
        <v>0</v>
      </c>
      <c r="N566" s="200">
        <f t="shared" si="220"/>
        <v>44473</v>
      </c>
      <c r="O566" s="11">
        <f t="shared" ca="1" si="208"/>
        <v>0.53414908734606459</v>
      </c>
      <c r="P566" s="11" t="str">
        <f t="shared" si="209"/>
        <v/>
      </c>
      <c r="Q566" s="11">
        <f t="shared" ca="1" si="221"/>
        <v>0.6</v>
      </c>
      <c r="R566" s="32">
        <f t="shared" ca="1" si="222"/>
        <v>8.0278548855859569E-2</v>
      </c>
      <c r="S566" s="32">
        <v>4.9470581043919916E-4</v>
      </c>
      <c r="T566" s="32">
        <f t="shared" ca="1" si="210"/>
        <v>6.1422254092635955E-3</v>
      </c>
      <c r="U566" s="32">
        <f t="shared" si="211"/>
        <v>0.14084507042253522</v>
      </c>
      <c r="V566" s="32">
        <f t="shared" si="223"/>
        <v>0.6</v>
      </c>
      <c r="W566" s="8">
        <f t="shared" ca="1" si="212"/>
        <v>3532701.2538075964</v>
      </c>
      <c r="X566" s="8">
        <f t="shared" ca="1" si="226"/>
        <v>3963584165.7798157</v>
      </c>
      <c r="Y566" s="22">
        <f t="shared" ca="1" si="213"/>
        <v>0.46585091265393541</v>
      </c>
      <c r="Z566" s="8">
        <f t="shared" ca="1" si="224"/>
        <v>46066690.56947697</v>
      </c>
      <c r="AA566" s="12">
        <f t="shared" ca="1" si="225"/>
        <v>1.1347541797997878</v>
      </c>
      <c r="AB566" s="158">
        <f t="shared" si="227"/>
        <v>1062000</v>
      </c>
      <c r="AC566" s="160">
        <f t="shared" si="228"/>
        <v>1.3140000000000542E-2</v>
      </c>
      <c r="AD566" s="162">
        <f t="shared" ca="1" si="229"/>
        <v>0.91141789484213132</v>
      </c>
      <c r="AE566" s="162">
        <f t="shared" ca="1" si="230"/>
        <v>0.68049990421146089</v>
      </c>
      <c r="AF566" s="85">
        <v>5.9339912751461019E-4</v>
      </c>
      <c r="AG566" s="85">
        <v>9.0568313650497591E-3</v>
      </c>
      <c r="AH566" s="85">
        <v>6.1972189088240718E-4</v>
      </c>
    </row>
    <row r="567" spans="1:34">
      <c r="A567" s="7">
        <f t="shared" si="214"/>
        <v>44474</v>
      </c>
      <c r="B567" s="8">
        <f t="shared" ca="1" si="215"/>
        <v>564664202.5949378</v>
      </c>
      <c r="C567" s="144">
        <f t="shared" si="206"/>
        <v>0</v>
      </c>
      <c r="D567" s="136"/>
      <c r="E567" s="136"/>
      <c r="F567" s="78">
        <f ca="1">IF(AD566&gt;1,0,IF(AE566&gt;=1,U$2,T$2))</f>
        <v>0.65</v>
      </c>
      <c r="G567" s="29">
        <f t="shared" ca="1" si="207"/>
        <v>6412911.640034317</v>
      </c>
      <c r="H567" s="8">
        <f t="shared" ca="1" si="216"/>
        <v>45531672.64424365</v>
      </c>
      <c r="I567" s="8">
        <f t="shared" ca="1" si="217"/>
        <v>4009115838.4240589</v>
      </c>
      <c r="J567" s="8">
        <f t="shared" ca="1" si="218"/>
        <v>422208.91951750388</v>
      </c>
      <c r="K567" s="12">
        <f t="shared" ca="1" si="219"/>
        <v>0.91022687709994266</v>
      </c>
      <c r="L567" s="48"/>
      <c r="M567" s="38">
        <f ca="1">IF(AND(I$2&gt;0,R560&lt;F560-0.02),0,IF(AND(N567&gt;=L$7,I$2&gt;0),0,IF(OR(AND(N567&gt;=C$1,N567&lt;D$1),N567&gt;=E$1),0,1)))</f>
        <v>0</v>
      </c>
      <c r="N567" s="200">
        <f t="shared" si="220"/>
        <v>44474</v>
      </c>
      <c r="O567" s="11">
        <f t="shared" ca="1" si="208"/>
        <v>0.53454877845654114</v>
      </c>
      <c r="P567" s="11" t="str">
        <f t="shared" si="209"/>
        <v/>
      </c>
      <c r="Q567" s="11">
        <f t="shared" ca="1" si="221"/>
        <v>0.6</v>
      </c>
      <c r="R567" s="32">
        <f t="shared" ca="1" si="222"/>
        <v>7.9090565946240241E-2</v>
      </c>
      <c r="S567" s="32">
        <v>4.946957168475522E-4</v>
      </c>
      <c r="T567" s="32">
        <f t="shared" ca="1" si="210"/>
        <v>6.0708896858991538E-3</v>
      </c>
      <c r="U567" s="32">
        <f t="shared" si="211"/>
        <v>0.14084507042253522</v>
      </c>
      <c r="V567" s="32">
        <f t="shared" si="223"/>
        <v>0.6</v>
      </c>
      <c r="W567" s="8">
        <f t="shared" ca="1" si="212"/>
        <v>3494135.6092601111</v>
      </c>
      <c r="X567" s="8">
        <f t="shared" ca="1" si="226"/>
        <v>3967078301.3890758</v>
      </c>
      <c r="Y567" s="22">
        <f t="shared" ca="1" si="213"/>
        <v>0.46545122154345886</v>
      </c>
      <c r="Z567" s="8">
        <f t="shared" ca="1" si="224"/>
        <v>45531672.64424365</v>
      </c>
      <c r="AA567" s="12">
        <f t="shared" ca="1" si="225"/>
        <v>1.1347541797997878</v>
      </c>
      <c r="AB567" s="158">
        <f t="shared" si="227"/>
        <v>1063000</v>
      </c>
      <c r="AC567" s="160">
        <f t="shared" si="228"/>
        <v>1.3110000000000541E-2</v>
      </c>
      <c r="AD567" s="162">
        <f t="shared" ca="1" si="229"/>
        <v>0.91062224633751088</v>
      </c>
      <c r="AE567" s="162">
        <f t="shared" ca="1" si="230"/>
        <v>0.68049990421146089</v>
      </c>
      <c r="AF567" s="85">
        <v>5.9336932501759287E-4</v>
      </c>
      <c r="AG567" s="85">
        <v>9.053543326871933E-3</v>
      </c>
      <c r="AH567" s="85">
        <v>6.1969636333985732E-4</v>
      </c>
    </row>
    <row r="568" spans="1:34">
      <c r="A568" s="7">
        <f t="shared" si="214"/>
        <v>44475</v>
      </c>
      <c r="B568" s="8">
        <f t="shared" ca="1" si="215"/>
        <v>565081145.77602541</v>
      </c>
      <c r="C568" s="144">
        <f t="shared" si="206"/>
        <v>0</v>
      </c>
      <c r="D568" s="136"/>
      <c r="E568" s="136"/>
      <c r="F568" s="78">
        <f ca="1">IF(AD567&gt;1,S$2,T$2)</f>
        <v>0.65</v>
      </c>
      <c r="G568" s="29">
        <f t="shared" ca="1" si="207"/>
        <v>6337723.0451697819</v>
      </c>
      <c r="H568" s="8">
        <f t="shared" ca="1" si="216"/>
        <v>44997833.620705448</v>
      </c>
      <c r="I568" s="8">
        <f t="shared" ca="1" si="217"/>
        <v>4012076135.0097809</v>
      </c>
      <c r="J568" s="8">
        <f t="shared" ca="1" si="218"/>
        <v>416943.18108759343</v>
      </c>
      <c r="K568" s="12">
        <f t="shared" ca="1" si="219"/>
        <v>0.90944591997093116</v>
      </c>
      <c r="L568" s="48"/>
      <c r="M568" s="38">
        <f ca="1">IF(AND(I$2&gt;0,R561&lt;F561-0.04),0,IF(AND(N568&gt;=L$8,I$2&gt;0),0,IF(OR(AND(N568&gt;=C$1,N568&lt;D$1),N568&gt;=E$1),0,1)))</f>
        <v>0</v>
      </c>
      <c r="N568" s="200">
        <f t="shared" si="220"/>
        <v>44475</v>
      </c>
      <c r="O568" s="11">
        <f t="shared" ca="1" si="208"/>
        <v>0.53494348466797081</v>
      </c>
      <c r="P568" s="11" t="str">
        <f t="shared" si="209"/>
        <v/>
      </c>
      <c r="Q568" s="11">
        <f t="shared" ca="1" si="221"/>
        <v>0.6</v>
      </c>
      <c r="R568" s="32">
        <f t="shared" ca="1" si="222"/>
        <v>7.791110660791746E-2</v>
      </c>
      <c r="S568" s="32">
        <v>4.946856247663564E-4</v>
      </c>
      <c r="T568" s="32">
        <f t="shared" ca="1" si="210"/>
        <v>5.9997111494273928E-3</v>
      </c>
      <c r="U568" s="32">
        <f t="shared" si="211"/>
        <v>0.14084507042253522</v>
      </c>
      <c r="V568" s="32">
        <f t="shared" si="223"/>
        <v>0.6</v>
      </c>
      <c r="W568" s="8">
        <f t="shared" ca="1" si="212"/>
        <v>3455570.9261608999</v>
      </c>
      <c r="X568" s="8">
        <f t="shared" ca="1" si="226"/>
        <v>3970533872.3152366</v>
      </c>
      <c r="Y568" s="22">
        <f t="shared" ca="1" si="213"/>
        <v>0.46505651533202919</v>
      </c>
      <c r="Z568" s="8">
        <f t="shared" ca="1" si="224"/>
        <v>44997833.620705448</v>
      </c>
      <c r="AA568" s="12">
        <f t="shared" ca="1" si="225"/>
        <v>1.1347541797997878</v>
      </c>
      <c r="AB568" s="158">
        <f t="shared" si="227"/>
        <v>1064000</v>
      </c>
      <c r="AC568" s="160">
        <f t="shared" si="228"/>
        <v>1.3080000000000541E-2</v>
      </c>
      <c r="AD568" s="162">
        <f t="shared" ca="1" si="229"/>
        <v>0.90983639853543696</v>
      </c>
      <c r="AE568" s="162">
        <f t="shared" ca="1" si="230"/>
        <v>0.68049990421146089</v>
      </c>
      <c r="AF568" s="85">
        <v>5.9333953018093335E-4</v>
      </c>
      <c r="AG568" s="85">
        <v>9.0502624921094538E-3</v>
      </c>
      <c r="AH568" s="85">
        <v>6.19670841313352E-4</v>
      </c>
    </row>
    <row r="569" spans="1:34">
      <c r="A569" s="7">
        <f t="shared" si="214"/>
        <v>44476</v>
      </c>
      <c r="B569" s="8">
        <f t="shared" ca="1" si="215"/>
        <v>565492846.944978</v>
      </c>
      <c r="C569" s="144">
        <f t="shared" si="206"/>
        <v>0</v>
      </c>
      <c r="D569" s="136"/>
      <c r="E569" s="136"/>
      <c r="F569" s="78">
        <f ca="1">IF(AD568&gt;1,0,IF(AE568&gt;=1,U$2,T$2))</f>
        <v>0.65</v>
      </c>
      <c r="G569" s="29">
        <f t="shared" ca="1" si="207"/>
        <v>6262724.0836771131</v>
      </c>
      <c r="H569" s="8">
        <f t="shared" ca="1" si="216"/>
        <v>44465340.9941075</v>
      </c>
      <c r="I569" s="8">
        <f t="shared" ca="1" si="217"/>
        <v>4014999213.3093438</v>
      </c>
      <c r="J569" s="8">
        <f t="shared" ca="1" si="218"/>
        <v>411701.16895252885</v>
      </c>
      <c r="K569" s="12">
        <f t="shared" ca="1" si="219"/>
        <v>0.90867470284450147</v>
      </c>
      <c r="L569" s="48"/>
      <c r="M569" s="38">
        <f ca="1">IF(AND(I$2&gt;0,R562&lt;F562-0.06),0,IF(AND(N569&gt;=L$9,I$2&gt;0),0,IF(OR(AND(N569&gt;=C$1,N569&lt;D$1),N569&gt;=E$1),0,1)))</f>
        <v>0</v>
      </c>
      <c r="N569" s="200">
        <f t="shared" si="220"/>
        <v>44476</v>
      </c>
      <c r="O569" s="11">
        <f t="shared" ca="1" si="208"/>
        <v>0.53533322844124587</v>
      </c>
      <c r="P569" s="11" t="str">
        <f t="shared" si="209"/>
        <v/>
      </c>
      <c r="Q569" s="11">
        <f t="shared" ca="1" si="221"/>
        <v>0.6</v>
      </c>
      <c r="R569" s="32">
        <f t="shared" ca="1" si="222"/>
        <v>7.674042187041287E-2</v>
      </c>
      <c r="S569" s="32">
        <v>4.9467553419528748E-4</v>
      </c>
      <c r="T569" s="32">
        <f t="shared" ca="1" si="210"/>
        <v>5.9287121325476665E-3</v>
      </c>
      <c r="U569" s="32">
        <f t="shared" si="211"/>
        <v>0.14084507042253522</v>
      </c>
      <c r="V569" s="32">
        <f t="shared" si="223"/>
        <v>0.6</v>
      </c>
      <c r="W569" s="8">
        <f t="shared" ca="1" si="212"/>
        <v>3417021.3061899273</v>
      </c>
      <c r="X569" s="8">
        <f t="shared" ca="1" si="226"/>
        <v>3973950893.6214266</v>
      </c>
      <c r="Y569" s="22">
        <f t="shared" ca="1" si="213"/>
        <v>0.46466677155875413</v>
      </c>
      <c r="Z569" s="8">
        <f t="shared" ca="1" si="224"/>
        <v>44465340.9941075</v>
      </c>
      <c r="AA569" s="12">
        <f t="shared" ca="1" si="225"/>
        <v>1.1347541797997878</v>
      </c>
      <c r="AB569" s="158">
        <f t="shared" si="227"/>
        <v>1065000</v>
      </c>
      <c r="AC569" s="160">
        <f t="shared" si="228"/>
        <v>1.305000000000054E-2</v>
      </c>
      <c r="AD569" s="162">
        <f t="shared" ca="1" si="229"/>
        <v>0.90906031140771626</v>
      </c>
      <c r="AE569" s="162">
        <f t="shared" ca="1" si="230"/>
        <v>0.68049990421146089</v>
      </c>
      <c r="AF569" s="85">
        <v>5.9330974300157116E-4</v>
      </c>
      <c r="AG569" s="85">
        <v>9.0469888369174994E-3</v>
      </c>
      <c r="AH569" s="85">
        <v>6.196453248010483E-4</v>
      </c>
    </row>
    <row r="570" spans="1:34">
      <c r="A570" s="7">
        <f t="shared" si="214"/>
        <v>44477</v>
      </c>
      <c r="B570" s="8">
        <f t="shared" ca="1" si="215"/>
        <v>565899331.1553874</v>
      </c>
      <c r="C570" s="144">
        <f t="shared" si="206"/>
        <v>0</v>
      </c>
      <c r="D570" s="136"/>
      <c r="E570" s="136"/>
      <c r="F570" s="78">
        <f ca="1">IF(AD569&gt;1,S$2,T$2)</f>
        <v>0.65</v>
      </c>
      <c r="G570" s="29">
        <f t="shared" ca="1" si="207"/>
        <v>6187937.6875809468</v>
      </c>
      <c r="H570" s="8">
        <f t="shared" ca="1" si="216"/>
        <v>43934357.58182472</v>
      </c>
      <c r="I570" s="8">
        <f t="shared" ca="1" si="217"/>
        <v>4017885251.2032509</v>
      </c>
      <c r="J570" s="8">
        <f t="shared" ca="1" si="218"/>
        <v>406484.21040945739</v>
      </c>
      <c r="K570" s="12">
        <f t="shared" ca="1" si="219"/>
        <v>0.90791318183427894</v>
      </c>
      <c r="L570" s="48"/>
      <c r="M570" s="39">
        <f ca="1">IF(AND(I$2&gt;0,R563&lt;F563-0.1),0,IF(AND(N570&gt;=L$10,I$2&gt;0),0,IF(OR(AND(N570&gt;=C$1,N570&lt;D$1),N570&gt;=E$1),0,1)))</f>
        <v>0</v>
      </c>
      <c r="N570" s="200">
        <f t="shared" si="220"/>
        <v>44477</v>
      </c>
      <c r="O570" s="11">
        <f t="shared" ca="1" si="208"/>
        <v>0.53571803349376679</v>
      </c>
      <c r="P570" s="11" t="str">
        <f t="shared" si="209"/>
        <v/>
      </c>
      <c r="Q570" s="11">
        <f t="shared" ca="1" si="221"/>
        <v>0.6</v>
      </c>
      <c r="R570" s="32">
        <f t="shared" ca="1" si="222"/>
        <v>7.5578751118487122E-2</v>
      </c>
      <c r="S570" s="32">
        <v>4.9466544513402147E-4</v>
      </c>
      <c r="T570" s="32">
        <f t="shared" ca="1" si="210"/>
        <v>5.8579143442432959E-3</v>
      </c>
      <c r="U570" s="32">
        <f t="shared" si="211"/>
        <v>0.14084507042253522</v>
      </c>
      <c r="V570" s="32">
        <f t="shared" si="223"/>
        <v>0.6</v>
      </c>
      <c r="W570" s="8">
        <f t="shared" ca="1" si="212"/>
        <v>3378500.5525342873</v>
      </c>
      <c r="X570" s="8">
        <f t="shared" ca="1" si="226"/>
        <v>3977329394.1739607</v>
      </c>
      <c r="Y570" s="22">
        <f t="shared" ca="1" si="213"/>
        <v>0.46428196650623321</v>
      </c>
      <c r="Z570" s="8">
        <f t="shared" ca="1" si="224"/>
        <v>43934357.58182472</v>
      </c>
      <c r="AA570" s="12">
        <f t="shared" ca="1" si="225"/>
        <v>1.1347541797997878</v>
      </c>
      <c r="AB570" s="158">
        <f t="shared" si="227"/>
        <v>1066000</v>
      </c>
      <c r="AC570" s="160">
        <f t="shared" si="228"/>
        <v>1.302000000000054E-2</v>
      </c>
      <c r="AD570" s="162">
        <f t="shared" ca="1" si="229"/>
        <v>0.9082939423393902</v>
      </c>
      <c r="AE570" s="162">
        <f t="shared" ca="1" si="230"/>
        <v>0.68049990421146089</v>
      </c>
      <c r="AF570" s="85">
        <v>5.9327996347644755E-4</v>
      </c>
      <c r="AG570" s="85">
        <v>9.0437223375610058E-3</v>
      </c>
      <c r="AH570" s="85">
        <v>6.1961981380110449E-4</v>
      </c>
    </row>
    <row r="571" spans="1:34">
      <c r="A571" s="7">
        <f t="shared" si="214"/>
        <v>44478</v>
      </c>
      <c r="B571" s="8">
        <f t="shared" ca="1" si="215"/>
        <v>566300624.74073911</v>
      </c>
      <c r="C571" s="144">
        <f t="shared" si="206"/>
        <v>0</v>
      </c>
      <c r="D571" s="136"/>
      <c r="E571" s="136"/>
      <c r="F571" s="78">
        <f ca="1">IF(AD570&gt;1,0,IF(AE570&gt;=1,U$2,T$2))</f>
        <v>0.65</v>
      </c>
      <c r="G571" s="29">
        <f t="shared" ca="1" si="207"/>
        <v>6113386.1246883851</v>
      </c>
      <c r="H571" s="8">
        <f t="shared" ca="1" si="216"/>
        <v>43405041.485287532</v>
      </c>
      <c r="I571" s="8">
        <f t="shared" ca="1" si="217"/>
        <v>4020734435.6592479</v>
      </c>
      <c r="J571" s="8">
        <f t="shared" ca="1" si="218"/>
        <v>401293.58535170485</v>
      </c>
      <c r="K571" s="12">
        <f t="shared" ca="1" si="219"/>
        <v>0.90716131059879501</v>
      </c>
      <c r="L571" s="48"/>
      <c r="M571" s="47">
        <f ca="1">IF(AND(I$2&gt;0,R564&lt;F564-0.12),0,IF(AND(N571&gt;=L$4,I$2&gt;0),0,IF(OR(AND(N571&gt;=C$1,N571&lt;D$1),N571&gt;=E$1),0,1)))</f>
        <v>0</v>
      </c>
      <c r="N571" s="200">
        <f t="shared" si="220"/>
        <v>44478</v>
      </c>
      <c r="O571" s="11">
        <f t="shared" ca="1" si="208"/>
        <v>0.53609792475456641</v>
      </c>
      <c r="P571" s="11" t="str">
        <f t="shared" si="209"/>
        <v/>
      </c>
      <c r="Q571" s="11">
        <f t="shared" ca="1" si="221"/>
        <v>0.6</v>
      </c>
      <c r="R571" s="32">
        <f t="shared" ca="1" si="222"/>
        <v>7.4426322174044435E-2</v>
      </c>
      <c r="S571" s="32">
        <v>4.946553575822341E-4</v>
      </c>
      <c r="T571" s="32">
        <f t="shared" ca="1" si="210"/>
        <v>5.7873388647050042E-3</v>
      </c>
      <c r="U571" s="32">
        <f t="shared" si="211"/>
        <v>0.14084507042253522</v>
      </c>
      <c r="V571" s="32">
        <f t="shared" si="223"/>
        <v>0.6</v>
      </c>
      <c r="W571" s="8">
        <f t="shared" ca="1" si="212"/>
        <v>3340022.1559912092</v>
      </c>
      <c r="X571" s="8">
        <f t="shared" ca="1" si="226"/>
        <v>3980669416.3299518</v>
      </c>
      <c r="Y571" s="22">
        <f t="shared" ca="1" si="213"/>
        <v>0.46390207524543359</v>
      </c>
      <c r="Z571" s="8">
        <f t="shared" ca="1" si="224"/>
        <v>43405041.485287532</v>
      </c>
      <c r="AA571" s="12">
        <f t="shared" ca="1" si="225"/>
        <v>1.1347541797997878</v>
      </c>
      <c r="AB571" s="158">
        <f t="shared" si="227"/>
        <v>1067000</v>
      </c>
      <c r="AC571" s="160">
        <f t="shared" si="228"/>
        <v>1.2990000000000539E-2</v>
      </c>
      <c r="AD571" s="162">
        <f t="shared" ca="1" si="229"/>
        <v>0.90753724621653697</v>
      </c>
      <c r="AE571" s="162">
        <f t="shared" ca="1" si="230"/>
        <v>0.68049990421146089</v>
      </c>
      <c r="AF571" s="85">
        <v>5.9325019160250548E-4</v>
      </c>
      <c r="AG571" s="85">
        <v>9.0404629704140069E-3</v>
      </c>
      <c r="AH571" s="85">
        <v>6.1959430831167979E-4</v>
      </c>
    </row>
    <row r="572" spans="1:34">
      <c r="A572" s="7">
        <f t="shared" si="214"/>
        <v>44479</v>
      </c>
      <c r="B572" s="8">
        <f t="shared" ca="1" si="215"/>
        <v>566696755.26710117</v>
      </c>
      <c r="C572" s="144">
        <f t="shared" si="206"/>
        <v>0</v>
      </c>
      <c r="D572" s="136"/>
      <c r="E572" s="136"/>
      <c r="F572" s="78">
        <f ca="1">IF(AD571&gt;1,0,IF(AE571&gt;=1,U$2,T$2))</f>
        <v>0.65</v>
      </c>
      <c r="G572" s="29">
        <f t="shared" ca="1" si="207"/>
        <v>6039090.9952770323</v>
      </c>
      <c r="H572" s="8">
        <f t="shared" ca="1" si="216"/>
        <v>42877546.066466928</v>
      </c>
      <c r="I572" s="8">
        <f t="shared" ca="1" si="217"/>
        <v>4023546962.3964186</v>
      </c>
      <c r="J572" s="8">
        <f t="shared" ca="1" si="218"/>
        <v>396130.52636205743</v>
      </c>
      <c r="K572" s="12">
        <f t="shared" ca="1" si="219"/>
        <v>0.90641904042917087</v>
      </c>
      <c r="L572" s="48"/>
      <c r="M572" s="46">
        <f ca="1">IF(AND(I$2&gt;0,R565&lt;F565-0.12),0,IF(AND(N572&gt;=L$5,I$2&gt;0),0,IF(OR(AND(N572&gt;=C$1,N572&lt;D$1),N572&gt;=E$1),0,1)))</f>
        <v>0</v>
      </c>
      <c r="N572" s="200">
        <f t="shared" si="220"/>
        <v>44479</v>
      </c>
      <c r="O572" s="11">
        <f t="shared" ca="1" si="208"/>
        <v>0.53647292831952242</v>
      </c>
      <c r="P572" s="11" t="str">
        <f t="shared" si="209"/>
        <v/>
      </c>
      <c r="Q572" s="11">
        <f t="shared" ca="1" si="221"/>
        <v>0.6</v>
      </c>
      <c r="R572" s="32">
        <f t="shared" ca="1" si="222"/>
        <v>7.3283351403364783E-2</v>
      </c>
      <c r="S572" s="32">
        <v>4.9464527153960161E-4</v>
      </c>
      <c r="T572" s="32">
        <f t="shared" ca="1" si="210"/>
        <v>5.7170061421955905E-3</v>
      </c>
      <c r="U572" s="32">
        <f t="shared" si="211"/>
        <v>0.14084507042253522</v>
      </c>
      <c r="V572" s="32">
        <f t="shared" si="223"/>
        <v>0.6</v>
      </c>
      <c r="W572" s="8">
        <f t="shared" ca="1" si="212"/>
        <v>3301599.2834028788</v>
      </c>
      <c r="X572" s="8">
        <f t="shared" ca="1" si="226"/>
        <v>3983971015.6133547</v>
      </c>
      <c r="Y572" s="22">
        <f t="shared" ca="1" si="213"/>
        <v>0.46352707168047758</v>
      </c>
      <c r="Z572" s="8">
        <f t="shared" ca="1" si="224"/>
        <v>42877546.066466928</v>
      </c>
      <c r="AA572" s="12">
        <f t="shared" ca="1" si="225"/>
        <v>1.1347541797997878</v>
      </c>
      <c r="AB572" s="158">
        <f t="shared" si="227"/>
        <v>1068000</v>
      </c>
      <c r="AC572" s="160">
        <f t="shared" si="228"/>
        <v>1.2960000000000539E-2</v>
      </c>
      <c r="AD572" s="162">
        <f t="shared" ca="1" si="229"/>
        <v>0.90679017551398289</v>
      </c>
      <c r="AE572" s="162">
        <f t="shared" ca="1" si="230"/>
        <v>0.68049990421146089</v>
      </c>
      <c r="AF572" s="85">
        <v>5.9322042737668947E-4</v>
      </c>
      <c r="AG572" s="85">
        <v>9.0372107119589852E-3</v>
      </c>
      <c r="AH572" s="85">
        <v>6.195688083309339E-4</v>
      </c>
    </row>
    <row r="573" spans="1:34">
      <c r="A573" s="7">
        <f t="shared" si="214"/>
        <v>44480</v>
      </c>
      <c r="B573" s="8">
        <f t="shared" ca="1" si="215"/>
        <v>567087751.48602998</v>
      </c>
      <c r="C573" s="144">
        <f t="shared" si="206"/>
        <v>0</v>
      </c>
      <c r="D573" s="136"/>
      <c r="E573" s="136"/>
      <c r="F573" s="78">
        <f ca="1">IF(AD572&gt;1,S$2,T$2)</f>
        <v>0.65</v>
      </c>
      <c r="G573" s="29">
        <f t="shared" ca="1" si="207"/>
        <v>5965073.230627981</v>
      </c>
      <c r="H573" s="8">
        <f t="shared" ca="1" si="216"/>
        <v>42352019.937458664</v>
      </c>
      <c r="I573" s="8">
        <f t="shared" ca="1" si="217"/>
        <v>4026323035.5508132</v>
      </c>
      <c r="J573" s="8">
        <f t="shared" ca="1" si="218"/>
        <v>390996.21892881813</v>
      </c>
      <c r="K573" s="12">
        <f t="shared" ca="1" si="219"/>
        <v>0.90568632033662744</v>
      </c>
      <c r="L573" s="48"/>
      <c r="M573" s="38">
        <f ca="1">IF(AND(I$2&gt;0,R566&lt;F566),0,IF(AND(N573&gt;=L$6,I$2&gt;0),0,IF(OR(AND(N573&gt;=C$1,N573&lt;D$1),N573&gt;=E$1),0,1)))</f>
        <v>0</v>
      </c>
      <c r="N573" s="200">
        <f t="shared" si="220"/>
        <v>44480</v>
      </c>
      <c r="O573" s="11">
        <f t="shared" ca="1" si="208"/>
        <v>0.53684307140677512</v>
      </c>
      <c r="P573" s="11" t="str">
        <f t="shared" si="209"/>
        <v/>
      </c>
      <c r="Q573" s="11">
        <f t="shared" ca="1" si="221"/>
        <v>0.6</v>
      </c>
      <c r="R573" s="32">
        <f t="shared" ca="1" si="222"/>
        <v>7.2150043846607115E-2</v>
      </c>
      <c r="S573" s="32">
        <v>4.9463518700579995E-4</v>
      </c>
      <c r="T573" s="32">
        <f t="shared" ca="1" si="210"/>
        <v>5.6469359916611556E-3</v>
      </c>
      <c r="U573" s="32">
        <f t="shared" si="211"/>
        <v>0.14084507042253522</v>
      </c>
      <c r="V573" s="32">
        <f t="shared" si="223"/>
        <v>0.6</v>
      </c>
      <c r="W573" s="8">
        <f t="shared" ca="1" si="212"/>
        <v>3263244.7683970677</v>
      </c>
      <c r="X573" s="8">
        <f t="shared" ca="1" si="226"/>
        <v>3987234260.3817515</v>
      </c>
      <c r="Y573" s="22">
        <f t="shared" ca="1" si="213"/>
        <v>0.46315692859322488</v>
      </c>
      <c r="Z573" s="8">
        <f t="shared" ca="1" si="224"/>
        <v>42352019.937458664</v>
      </c>
      <c r="AA573" s="12">
        <f t="shared" ca="1" si="225"/>
        <v>1.1347541797997878</v>
      </c>
      <c r="AB573" s="158">
        <f t="shared" si="227"/>
        <v>1069000</v>
      </c>
      <c r="AC573" s="160">
        <f t="shared" si="228"/>
        <v>1.2930000000000538E-2</v>
      </c>
      <c r="AD573" s="162">
        <f t="shared" ca="1" si="229"/>
        <v>0.90605268038289921</v>
      </c>
      <c r="AE573" s="162">
        <f t="shared" ca="1" si="230"/>
        <v>0.68049990421146089</v>
      </c>
      <c r="AF573" s="85">
        <v>5.9319067079594597E-4</v>
      </c>
      <c r="AG573" s="85">
        <v>9.0339655387862445E-3</v>
      </c>
      <c r="AH573" s="85">
        <v>6.1954331385702789E-4</v>
      </c>
    </row>
    <row r="574" spans="1:34">
      <c r="A574" s="7">
        <f t="shared" si="214"/>
        <v>44481</v>
      </c>
      <c r="B574" s="8">
        <f t="shared" ca="1" si="215"/>
        <v>567473643.28780043</v>
      </c>
      <c r="C574" s="144">
        <f t="shared" si="206"/>
        <v>0</v>
      </c>
      <c r="D574" s="136"/>
      <c r="E574" s="136"/>
      <c r="F574" s="78">
        <f ca="1">IF(AD573&gt;1,0,IF(AE573&gt;=1,U$2,T$2))</f>
        <v>0.65</v>
      </c>
      <c r="G574" s="29">
        <f t="shared" ca="1" si="207"/>
        <v>5891353.0931875529</v>
      </c>
      <c r="H574" s="8">
        <f t="shared" ca="1" si="216"/>
        <v>41828606.961631626</v>
      </c>
      <c r="I574" s="8">
        <f t="shared" ca="1" si="217"/>
        <v>4029062867.3433833</v>
      </c>
      <c r="J574" s="8">
        <f t="shared" ca="1" si="218"/>
        <v>385891.8017704268</v>
      </c>
      <c r="K574" s="12">
        <f t="shared" ca="1" si="219"/>
        <v>0.90496309713959489</v>
      </c>
      <c r="L574" s="48"/>
      <c r="M574" s="38">
        <f ca="1">IF(AND(I$2&gt;0,R567&lt;F567-0.02),0,IF(AND(N574&gt;=L$7,I$2&gt;0),0,IF(OR(AND(N574&gt;=C$1,N574&lt;D$1),N574&gt;=E$1),0,1)))</f>
        <v>0</v>
      </c>
      <c r="N574" s="200">
        <f t="shared" si="220"/>
        <v>44481</v>
      </c>
      <c r="O574" s="11">
        <f t="shared" ca="1" si="208"/>
        <v>0.53720838231245116</v>
      </c>
      <c r="P574" s="11" t="str">
        <f t="shared" si="209"/>
        <v/>
      </c>
      <c r="Q574" s="11">
        <f t="shared" ca="1" si="221"/>
        <v>0.6</v>
      </c>
      <c r="R574" s="32">
        <f t="shared" ca="1" si="222"/>
        <v>7.1026593366469715E-2</v>
      </c>
      <c r="S574" s="32">
        <v>4.9462510398050558E-4</v>
      </c>
      <c r="T574" s="32">
        <f t="shared" ca="1" si="210"/>
        <v>5.5771475948842167E-3</v>
      </c>
      <c r="U574" s="32">
        <f t="shared" si="211"/>
        <v>0.14084507042253522</v>
      </c>
      <c r="V574" s="32">
        <f t="shared" si="223"/>
        <v>0.6</v>
      </c>
      <c r="W574" s="8">
        <f t="shared" ca="1" si="212"/>
        <v>3224971.1048735953</v>
      </c>
      <c r="X574" s="8">
        <f t="shared" ca="1" si="226"/>
        <v>3990459231.4866252</v>
      </c>
      <c r="Y574" s="22">
        <f t="shared" ca="1" si="213"/>
        <v>0.46279161768754884</v>
      </c>
      <c r="Z574" s="8">
        <f t="shared" ca="1" si="224"/>
        <v>41828606.961631626</v>
      </c>
      <c r="AA574" s="12">
        <f t="shared" ca="1" si="225"/>
        <v>1.1347541797997878</v>
      </c>
      <c r="AB574" s="158">
        <f t="shared" si="227"/>
        <v>1070000</v>
      </c>
      <c r="AC574" s="160">
        <f t="shared" si="228"/>
        <v>1.2900000000000538E-2</v>
      </c>
      <c r="AD574" s="162">
        <f t="shared" ca="1" si="229"/>
        <v>0.90532470873811111</v>
      </c>
      <c r="AE574" s="162">
        <f t="shared" ca="1" si="230"/>
        <v>0.68049990421146089</v>
      </c>
      <c r="AF574" s="85">
        <v>5.9316092185722296E-4</v>
      </c>
      <c r="AG574" s="85">
        <v>9.03072742759326E-3</v>
      </c>
      <c r="AH574" s="85">
        <v>6.1951782488812318E-4</v>
      </c>
    </row>
    <row r="575" spans="1:34">
      <c r="A575" s="7">
        <f t="shared" si="214"/>
        <v>44482</v>
      </c>
      <c r="B575" s="8">
        <f t="shared" ca="1" si="215"/>
        <v>567854461.65505433</v>
      </c>
      <c r="C575" s="144">
        <f t="shared" si="206"/>
        <v>0</v>
      </c>
      <c r="D575" s="136"/>
      <c r="E575" s="136"/>
      <c r="F575" s="78">
        <f ca="1">IF(AD574&gt;1,S$2,T$2)</f>
        <v>0.65</v>
      </c>
      <c r="G575" s="29">
        <f t="shared" ca="1" si="207"/>
        <v>5817950.1780648427</v>
      </c>
      <c r="H575" s="8">
        <f t="shared" ca="1" si="216"/>
        <v>41307446.264260381</v>
      </c>
      <c r="I575" s="8">
        <f t="shared" ca="1" si="217"/>
        <v>4031766677.7508855</v>
      </c>
      <c r="J575" s="8">
        <f t="shared" ca="1" si="218"/>
        <v>380818.36725385289</v>
      </c>
      <c r="K575" s="12">
        <f t="shared" ca="1" si="219"/>
        <v>0.90424931555022381</v>
      </c>
      <c r="L575" s="48"/>
      <c r="M575" s="38">
        <f ca="1">IF(AND(I$2&gt;0,R568&lt;F568-0.04),0,IF(AND(N575&gt;=L$8,I$2&gt;0),0,IF(OR(AND(N575&gt;=C$1,N575&lt;D$1),N575&gt;=E$1),0,1)))</f>
        <v>0</v>
      </c>
      <c r="N575" s="200">
        <f t="shared" si="220"/>
        <v>44482</v>
      </c>
      <c r="O575" s="11">
        <f t="shared" ca="1" si="208"/>
        <v>0.53756889036678468</v>
      </c>
      <c r="P575" s="11" t="str">
        <f t="shared" si="209"/>
        <v/>
      </c>
      <c r="Q575" s="11">
        <f t="shared" ca="1" si="221"/>
        <v>0.6</v>
      </c>
      <c r="R575" s="32">
        <f t="shared" ca="1" si="222"/>
        <v>6.9913182812042632E-2</v>
      </c>
      <c r="S575" s="32">
        <v>4.9461502246339476E-4</v>
      </c>
      <c r="T575" s="32">
        <f t="shared" ca="1" si="210"/>
        <v>5.507659501901384E-3</v>
      </c>
      <c r="U575" s="32">
        <f t="shared" si="211"/>
        <v>0.14084507042253522</v>
      </c>
      <c r="V575" s="32">
        <f t="shared" si="223"/>
        <v>0.6</v>
      </c>
      <c r="W575" s="8">
        <f t="shared" ca="1" si="212"/>
        <v>3186790.4433177626</v>
      </c>
      <c r="X575" s="8">
        <f t="shared" ca="1" si="226"/>
        <v>3993646021.9299431</v>
      </c>
      <c r="Y575" s="22">
        <f t="shared" ca="1" si="213"/>
        <v>0.46243110963321532</v>
      </c>
      <c r="Z575" s="8">
        <f t="shared" ca="1" si="224"/>
        <v>41307446.264260381</v>
      </c>
      <c r="AA575" s="12">
        <f t="shared" ca="1" si="225"/>
        <v>1.1347541797997878</v>
      </c>
      <c r="AB575" s="158">
        <f t="shared" si="227"/>
        <v>1071000</v>
      </c>
      <c r="AC575" s="160">
        <f t="shared" si="228"/>
        <v>1.2870000000000537E-2</v>
      </c>
      <c r="AD575" s="162">
        <f t="shared" ca="1" si="229"/>
        <v>0.9046062063449094</v>
      </c>
      <c r="AE575" s="162">
        <f t="shared" ca="1" si="230"/>
        <v>0.68049990421146089</v>
      </c>
      <c r="AF575" s="85">
        <v>5.9313118055747023E-4</v>
      </c>
      <c r="AG575" s="85">
        <v>9.02749635518405E-3</v>
      </c>
      <c r="AH575" s="85">
        <v>6.1949234142238214E-4</v>
      </c>
    </row>
    <row r="576" spans="1:34">
      <c r="A576" s="7">
        <f t="shared" si="214"/>
        <v>44483</v>
      </c>
      <c r="B576" s="8">
        <f t="shared" ca="1" si="215"/>
        <v>568230238.61694145</v>
      </c>
      <c r="C576" s="144">
        <f t="shared" si="206"/>
        <v>0</v>
      </c>
      <c r="D576" s="136"/>
      <c r="E576" s="136"/>
      <c r="F576" s="78">
        <f ca="1">IF(AD575&gt;1,0,IF(AE575&gt;=1,U$2,T$2))</f>
        <v>0.65</v>
      </c>
      <c r="G576" s="29">
        <f t="shared" ca="1" si="207"/>
        <v>5744883.4155410649</v>
      </c>
      <c r="H576" s="8">
        <f t="shared" ca="1" si="216"/>
        <v>40788672.250341557</v>
      </c>
      <c r="I576" s="8">
        <f t="shared" ca="1" si="217"/>
        <v>4034434694.1802845</v>
      </c>
      <c r="J576" s="8">
        <f t="shared" ca="1" si="218"/>
        <v>375776.96188717411</v>
      </c>
      <c r="K576" s="12">
        <f t="shared" ca="1" si="219"/>
        <v>0.90354491826012107</v>
      </c>
      <c r="L576" s="48"/>
      <c r="M576" s="38">
        <f ca="1">IF(AND(I$2&gt;0,R569&lt;F569-0.06),0,IF(AND(N576&gt;=L$9,I$2&gt;0),0,IF(OR(AND(N576&gt;=C$1,N576&lt;D$1),N576&gt;=E$1),0,1)))</f>
        <v>0</v>
      </c>
      <c r="N576" s="200">
        <f t="shared" si="220"/>
        <v>44483</v>
      </c>
      <c r="O576" s="11">
        <f t="shared" ca="1" si="208"/>
        <v>0.53792462589070456</v>
      </c>
      <c r="P576" s="11" t="str">
        <f t="shared" si="209"/>
        <v/>
      </c>
      <c r="Q576" s="11">
        <f t="shared" ca="1" si="221"/>
        <v>0.6</v>
      </c>
      <c r="R576" s="32">
        <f t="shared" ca="1" si="222"/>
        <v>6.8809984193610396E-2</v>
      </c>
      <c r="S576" s="32">
        <v>4.9460494245414375E-4</v>
      </c>
      <c r="T576" s="32">
        <f t="shared" ca="1" si="210"/>
        <v>5.438489633378874E-3</v>
      </c>
      <c r="U576" s="32">
        <f t="shared" si="211"/>
        <v>0.14084507042253522</v>
      </c>
      <c r="V576" s="32">
        <f t="shared" si="223"/>
        <v>0.6</v>
      </c>
      <c r="W576" s="8">
        <f t="shared" ca="1" si="212"/>
        <v>3148714.5893569952</v>
      </c>
      <c r="X576" s="8">
        <f t="shared" ca="1" si="226"/>
        <v>3996794736.5193</v>
      </c>
      <c r="Y576" s="22">
        <f t="shared" ca="1" si="213"/>
        <v>0.46207537410929544</v>
      </c>
      <c r="Z576" s="8">
        <f t="shared" ca="1" si="224"/>
        <v>40788672.250341557</v>
      </c>
      <c r="AA576" s="12">
        <f t="shared" ca="1" si="225"/>
        <v>1.1347541797997878</v>
      </c>
      <c r="AB576" s="158">
        <f t="shared" si="227"/>
        <v>1072000</v>
      </c>
      <c r="AC576" s="160">
        <f t="shared" si="228"/>
        <v>1.2840000000000537E-2</v>
      </c>
      <c r="AD576" s="162">
        <f t="shared" ca="1" si="229"/>
        <v>0.90389711690517238</v>
      </c>
      <c r="AE576" s="162">
        <f t="shared" ca="1" si="230"/>
        <v>0.68049990421146089</v>
      </c>
      <c r="AF576" s="85">
        <v>5.9310144689363946E-4</v>
      </c>
      <c r="AG576" s="85">
        <v>9.0242722984685501E-3</v>
      </c>
      <c r="AH576" s="85">
        <v>6.1946686345796848E-4</v>
      </c>
    </row>
    <row r="577" spans="1:34">
      <c r="A577" s="7">
        <f t="shared" si="214"/>
        <v>44484</v>
      </c>
      <c r="B577" s="8">
        <f t="shared" ca="1" si="215"/>
        <v>568601007.2038064</v>
      </c>
      <c r="C577" s="144">
        <f t="shared" si="206"/>
        <v>0</v>
      </c>
      <c r="D577" s="136"/>
      <c r="E577" s="136"/>
      <c r="F577" s="78">
        <f ca="1">IF(AD576&gt;1,S$2,T$2)</f>
        <v>0.65</v>
      </c>
      <c r="G577" s="29">
        <f t="shared" ca="1" si="207"/>
        <v>5672171.0743275415</v>
      </c>
      <c r="H577" s="8">
        <f t="shared" ca="1" si="216"/>
        <v>40272414.627725542</v>
      </c>
      <c r="I577" s="8">
        <f t="shared" ca="1" si="217"/>
        <v>4037067151.1470256</v>
      </c>
      <c r="J577" s="8">
        <f t="shared" ca="1" si="218"/>
        <v>370768.58686492691</v>
      </c>
      <c r="K577" s="12">
        <f t="shared" ca="1" si="219"/>
        <v>0.90284984602517271</v>
      </c>
      <c r="L577" s="48"/>
      <c r="M577" s="39">
        <f ca="1">IF(AND(I$2&gt;0,R570&lt;F570-0.1),0,IF(AND(N577&gt;=L$10,I$2&gt;0),0,IF(OR(AND(N577&gt;=C$1,N577&lt;D$1),N577&gt;=E$1),0,1)))</f>
        <v>0</v>
      </c>
      <c r="N577" s="200">
        <f t="shared" si="220"/>
        <v>44484</v>
      </c>
      <c r="O577" s="11">
        <f t="shared" ca="1" si="208"/>
        <v>0.53827562015293673</v>
      </c>
      <c r="P577" s="11" t="str">
        <f t="shared" si="209"/>
        <v/>
      </c>
      <c r="Q577" s="11">
        <f t="shared" ca="1" si="221"/>
        <v>0.6</v>
      </c>
      <c r="R577" s="32">
        <f t="shared" ca="1" si="222"/>
        <v>6.771715886499427E-2</v>
      </c>
      <c r="S577" s="32">
        <v>4.9459486395242935E-4</v>
      </c>
      <c r="T577" s="32">
        <f t="shared" ca="1" si="210"/>
        <v>5.3696552836967389E-3</v>
      </c>
      <c r="U577" s="32">
        <f t="shared" si="211"/>
        <v>0.14084507042253522</v>
      </c>
      <c r="V577" s="32">
        <f t="shared" si="223"/>
        <v>0.6</v>
      </c>
      <c r="W577" s="8">
        <f t="shared" ca="1" si="212"/>
        <v>3110755.0039610197</v>
      </c>
      <c r="X577" s="8">
        <f t="shared" ca="1" si="226"/>
        <v>3999905491.5232611</v>
      </c>
      <c r="Y577" s="22">
        <f t="shared" ca="1" si="213"/>
        <v>0.46172437984706327</v>
      </c>
      <c r="Z577" s="8">
        <f t="shared" ca="1" si="224"/>
        <v>40272414.627725542</v>
      </c>
      <c r="AA577" s="12">
        <f t="shared" ca="1" si="225"/>
        <v>1.1347541797997878</v>
      </c>
      <c r="AB577" s="158">
        <f t="shared" si="227"/>
        <v>1073000</v>
      </c>
      <c r="AC577" s="160">
        <f t="shared" si="228"/>
        <v>1.2810000000000536E-2</v>
      </c>
      <c r="AD577" s="162">
        <f t="shared" ca="1" si="229"/>
        <v>0.90319738214264689</v>
      </c>
      <c r="AE577" s="162">
        <f t="shared" ca="1" si="230"/>
        <v>0.68049990421146089</v>
      </c>
      <c r="AF577" s="85">
        <v>5.9307172086268338E-4</v>
      </c>
      <c r="AG577" s="85">
        <v>9.0210552344619863E-3</v>
      </c>
      <c r="AH577" s="85">
        <v>6.1944139099304597E-4</v>
      </c>
    </row>
    <row r="578" spans="1:34">
      <c r="A578" s="7">
        <f t="shared" si="214"/>
        <v>44485</v>
      </c>
      <c r="B578" s="8">
        <f t="shared" ca="1" si="215"/>
        <v>568966801.40245533</v>
      </c>
      <c r="C578" s="144">
        <f t="shared" si="206"/>
        <v>0</v>
      </c>
      <c r="D578" s="136"/>
      <c r="E578" s="136"/>
      <c r="F578" s="78">
        <f ca="1">IF(AD577&gt;1,0,IF(AE577&gt;=1,U$2,T$2))</f>
        <v>0.65</v>
      </c>
      <c r="G578" s="29">
        <f t="shared" ca="1" si="207"/>
        <v>5599830.7653763304</v>
      </c>
      <c r="H578" s="8">
        <f t="shared" ca="1" si="216"/>
        <v>39758798.434171945</v>
      </c>
      <c r="I578" s="8">
        <f t="shared" ca="1" si="217"/>
        <v>4039664289.9574332</v>
      </c>
      <c r="J578" s="8">
        <f t="shared" ca="1" si="218"/>
        <v>365794.1986489328</v>
      </c>
      <c r="K578" s="12">
        <f t="shared" ca="1" si="219"/>
        <v>0.90216403774936293</v>
      </c>
      <c r="L578" s="48"/>
      <c r="M578" s="47">
        <f ca="1">IF(AND(I$2&gt;0,R571&lt;F571-0.12),0,IF(AND(N578&gt;=L$4,I$2&gt;0),0,IF(OR(AND(N578&gt;=C$1,N578&lt;D$1),N578&gt;=E$1),0,1)))</f>
        <v>0</v>
      </c>
      <c r="N578" s="200">
        <f t="shared" si="220"/>
        <v>44485</v>
      </c>
      <c r="O578" s="11">
        <f t="shared" ca="1" si="208"/>
        <v>0.53862190532765775</v>
      </c>
      <c r="P578" s="11" t="str">
        <f t="shared" si="209"/>
        <v/>
      </c>
      <c r="Q578" s="11">
        <f t="shared" ca="1" si="221"/>
        <v>0.6</v>
      </c>
      <c r="R578" s="32">
        <f t="shared" ca="1" si="222"/>
        <v>6.6634857710905493E-2</v>
      </c>
      <c r="S578" s="32">
        <v>4.9458478695792792E-4</v>
      </c>
      <c r="T578" s="32">
        <f t="shared" ca="1" si="210"/>
        <v>5.3011731245562596E-3</v>
      </c>
      <c r="U578" s="32">
        <f t="shared" si="211"/>
        <v>0.14084507042253522</v>
      </c>
      <c r="V578" s="32">
        <f t="shared" si="223"/>
        <v>0.6</v>
      </c>
      <c r="W578" s="8">
        <f t="shared" ca="1" si="212"/>
        <v>3072922.8047006326</v>
      </c>
      <c r="X578" s="8">
        <f t="shared" ca="1" si="226"/>
        <v>4002978414.3279619</v>
      </c>
      <c r="Y578" s="22">
        <f t="shared" ca="1" si="213"/>
        <v>0.46137809467234225</v>
      </c>
      <c r="Z578" s="8">
        <f t="shared" ca="1" si="224"/>
        <v>39758798.434171945</v>
      </c>
      <c r="AA578" s="12">
        <f t="shared" ca="1" si="225"/>
        <v>1.1347541797997878</v>
      </c>
      <c r="AB578" s="158">
        <f t="shared" si="227"/>
        <v>1074000</v>
      </c>
      <c r="AC578" s="160">
        <f t="shared" si="228"/>
        <v>1.2780000000000536E-2</v>
      </c>
      <c r="AD578" s="162">
        <f t="shared" ca="1" si="229"/>
        <v>0.90250694188726777</v>
      </c>
      <c r="AE578" s="162">
        <f t="shared" ca="1" si="230"/>
        <v>0.68049990421146089</v>
      </c>
      <c r="AF578" s="85">
        <v>5.930420024615569E-4</v>
      </c>
      <c r="AG578" s="85">
        <v>9.0178451402842547E-3</v>
      </c>
      <c r="AH578" s="85">
        <v>6.1941592402577994E-4</v>
      </c>
    </row>
    <row r="579" spans="1:34">
      <c r="A579" s="7">
        <f t="shared" si="214"/>
        <v>44486</v>
      </c>
      <c r="B579" s="8">
        <f t="shared" ca="1" si="215"/>
        <v>569327656.11202717</v>
      </c>
      <c r="C579" s="144">
        <f t="shared" si="206"/>
        <v>0</v>
      </c>
      <c r="D579" s="136"/>
      <c r="E579" s="136"/>
      <c r="F579" s="78">
        <f ca="1">IF(AD578&gt;1,0,IF(AE578&gt;=1,U$2,T$2))</f>
        <v>0.65</v>
      </c>
      <c r="G579" s="29">
        <f t="shared" ca="1" si="207"/>
        <v>5527879.4461170416</v>
      </c>
      <c r="H579" s="8">
        <f t="shared" ca="1" si="216"/>
        <v>39247944.067430995</v>
      </c>
      <c r="I579" s="8">
        <f t="shared" ca="1" si="217"/>
        <v>4042226358.3953929</v>
      </c>
      <c r="J579" s="8">
        <f t="shared" ca="1" si="218"/>
        <v>360854.70957178687</v>
      </c>
      <c r="K579" s="12">
        <f t="shared" ca="1" si="219"/>
        <v>0.90148743056751446</v>
      </c>
      <c r="L579" s="48"/>
      <c r="M579" s="46">
        <f ca="1">IF(AND(I$2&gt;0,R572&lt;F572-0.12),0,IF(AND(N579&gt;=L$5,I$2&gt;0),0,IF(OR(AND(N579&gt;=C$1,N579&lt;D$1),N579&gt;=E$1),0,1)))</f>
        <v>0</v>
      </c>
      <c r="N579" s="200">
        <f t="shared" si="220"/>
        <v>44486</v>
      </c>
      <c r="O579" s="11">
        <f t="shared" ca="1" si="208"/>
        <v>0.53896351445271906</v>
      </c>
      <c r="P579" s="11" t="str">
        <f t="shared" si="209"/>
        <v/>
      </c>
      <c r="Q579" s="11">
        <f t="shared" ca="1" si="221"/>
        <v>0.6</v>
      </c>
      <c r="R579" s="32">
        <f t="shared" ca="1" si="222"/>
        <v>6.5563221337669994E-2</v>
      </c>
      <c r="S579" s="32">
        <v>4.9457471147031648E-4</v>
      </c>
      <c r="T579" s="32">
        <f t="shared" ca="1" si="210"/>
        <v>5.2330592089907995E-3</v>
      </c>
      <c r="U579" s="32">
        <f t="shared" si="211"/>
        <v>0.14084507042253522</v>
      </c>
      <c r="V579" s="32">
        <f t="shared" si="223"/>
        <v>0.6</v>
      </c>
      <c r="W579" s="8">
        <f t="shared" ca="1" si="212"/>
        <v>3035228.7675227071</v>
      </c>
      <c r="X579" s="8">
        <f t="shared" ca="1" si="226"/>
        <v>4006013643.0954847</v>
      </c>
      <c r="Y579" s="22">
        <f t="shared" ca="1" si="213"/>
        <v>0.46103648554728094</v>
      </c>
      <c r="Z579" s="8">
        <f t="shared" ca="1" si="224"/>
        <v>39247944.067430995</v>
      </c>
      <c r="AA579" s="12">
        <f t="shared" ca="1" si="225"/>
        <v>1.1347541797997878</v>
      </c>
      <c r="AB579" s="158">
        <f t="shared" si="227"/>
        <v>1075000</v>
      </c>
      <c r="AC579" s="160">
        <f t="shared" si="228"/>
        <v>1.2750000000000535E-2</v>
      </c>
      <c r="AD579" s="162">
        <f t="shared" ca="1" si="229"/>
        <v>0.9018257341584387</v>
      </c>
      <c r="AE579" s="162">
        <f t="shared" ca="1" si="230"/>
        <v>0.68049990421146089</v>
      </c>
      <c r="AF579" s="85">
        <v>5.9301229168721666E-4</v>
      </c>
      <c r="AG579" s="85">
        <v>9.0146419931593155E-3</v>
      </c>
      <c r="AH579" s="85">
        <v>6.1939046255433613E-4</v>
      </c>
    </row>
    <row r="580" spans="1:34">
      <c r="A580" s="7">
        <f t="shared" si="214"/>
        <v>44487</v>
      </c>
      <c r="B580" s="8">
        <f t="shared" ca="1" si="215"/>
        <v>569683607.10048199</v>
      </c>
      <c r="C580" s="144">
        <f t="shared" ref="C580:C643" si="231">IF(H$2=0,D580,IF(H$2=1,E580,D580-E580))</f>
        <v>0</v>
      </c>
      <c r="D580" s="136"/>
      <c r="E580" s="136"/>
      <c r="F580" s="78">
        <f ca="1">IF(AD579&gt;1,S$2,T$2)</f>
        <v>0.65</v>
      </c>
      <c r="G580" s="29">
        <f t="shared" ref="G580:G643" ca="1" si="232">H580/V$2</f>
        <v>5456333.4250615882</v>
      </c>
      <c r="H580" s="8">
        <f t="shared" ca="1" si="216"/>
        <v>38739967.317937277</v>
      </c>
      <c r="I580" s="8">
        <f t="shared" ca="1" si="217"/>
        <v>4044753610.4134221</v>
      </c>
      <c r="J580" s="8">
        <f t="shared" ca="1" si="218"/>
        <v>355950.98845478764</v>
      </c>
      <c r="K580" s="12">
        <f t="shared" ca="1" si="219"/>
        <v>0.9008199599269141</v>
      </c>
      <c r="L580" s="48"/>
      <c r="M580" s="38">
        <f ca="1">IF(AND(I$2&gt;0,R573&lt;F573),0,IF(AND(N580&gt;=L$6,I$2&gt;0),0,IF(OR(AND(N580&gt;=C$1,N580&lt;D$1),N580&gt;=E$1),0,1)))</f>
        <v>0</v>
      </c>
      <c r="N580" s="200">
        <f t="shared" si="220"/>
        <v>44487</v>
      </c>
      <c r="O580" s="11">
        <f t="shared" ref="O580:O643" ca="1" si="233">I580/W$2</f>
        <v>0.53930048138845632</v>
      </c>
      <c r="P580" s="11" t="str">
        <f t="shared" ref="P580:P643" si="234">IF(C580&gt;0,Z580/W$2,"")</f>
        <v/>
      </c>
      <c r="Q580" s="11">
        <f t="shared" ca="1" si="221"/>
        <v>0.6</v>
      </c>
      <c r="R580" s="32">
        <f t="shared" ca="1" si="222"/>
        <v>6.4502380266530032E-2</v>
      </c>
      <c r="S580" s="32">
        <v>4.9456463748927151E-4</v>
      </c>
      <c r="T580" s="32">
        <f t="shared" ref="T580:T643" ca="1" si="235">Z580/W$2</f>
        <v>5.1653289757249707E-3</v>
      </c>
      <c r="U580" s="32">
        <f t="shared" ref="U580:U643" si="236">1/V$2</f>
        <v>0.14084507042253522</v>
      </c>
      <c r="V580" s="32">
        <f t="shared" si="223"/>
        <v>0.6</v>
      </c>
      <c r="W580" s="8">
        <f t="shared" ref="W580:W643" ca="1" si="237">IF(ROW(J579)&gt;(1+N$2),OFFSET(J579,2-N$2,0)*V$2,0)</f>
        <v>2997683.3285742775</v>
      </c>
      <c r="X580" s="8">
        <f t="shared" ca="1" si="226"/>
        <v>4009011326.4240589</v>
      </c>
      <c r="Y580" s="22">
        <f t="shared" ref="Y580:Y643" ca="1" si="238">IF(I580&lt;W$2,1-I580/W$2,0)</f>
        <v>0.46069951861154368</v>
      </c>
      <c r="Z580" s="8">
        <f t="shared" ca="1" si="224"/>
        <v>38739967.317937277</v>
      </c>
      <c r="AA580" s="12">
        <f t="shared" ca="1" si="225"/>
        <v>1.1347541797997878</v>
      </c>
      <c r="AB580" s="158">
        <f t="shared" si="227"/>
        <v>1076000</v>
      </c>
      <c r="AC580" s="160">
        <f t="shared" si="228"/>
        <v>1.2720000000000535E-2</v>
      </c>
      <c r="AD580" s="162">
        <f t="shared" ca="1" si="229"/>
        <v>0.90115369524721434</v>
      </c>
      <c r="AE580" s="162">
        <f t="shared" ca="1" si="230"/>
        <v>0.68049990421146089</v>
      </c>
      <c r="AF580" s="85">
        <v>5.9298258853662073E-4</v>
      </c>
      <c r="AG580" s="85">
        <v>9.011445770414574E-3</v>
      </c>
      <c r="AH580" s="85">
        <v>6.1936500657688127E-4</v>
      </c>
    </row>
    <row r="581" spans="1:34">
      <c r="A581" s="7">
        <f t="shared" ref="A581:A644" si="239">A580+1</f>
        <v>44488</v>
      </c>
      <c r="B581" s="8">
        <f t="shared" ref="B581:B644" ca="1" si="240">B580 + J581</f>
        <v>570034690.96171856</v>
      </c>
      <c r="C581" s="144">
        <f t="shared" si="231"/>
        <v>0</v>
      </c>
      <c r="D581" s="136"/>
      <c r="E581" s="136"/>
      <c r="F581" s="78">
        <f ca="1">IF(AD580&gt;1,0,IF(AE580&gt;=1,U$2,T$2))</f>
        <v>0.65</v>
      </c>
      <c r="G581" s="29">
        <f t="shared" ca="1" si="232"/>
        <v>5385208.3667806461</v>
      </c>
      <c r="H581" s="8">
        <f t="shared" ref="H581:H644" ca="1" si="241">H580+IF(C581&gt;0,V$2*(C581-C580),V$2*J581)-W580</f>
        <v>38234979.404142588</v>
      </c>
      <c r="I581" s="8">
        <f t="shared" ref="I581:I644" ca="1" si="242">I580+IF(C581&gt;0,V$2*(C581-C580),V$2*J581)</f>
        <v>4047246305.8282018</v>
      </c>
      <c r="J581" s="8">
        <f t="shared" ref="J581:J644" ca="1" si="243">IF(C581&gt;0,C581-C580,H580*K580/(N$2*V$2))</f>
        <v>351083.86123656156</v>
      </c>
      <c r="K581" s="12">
        <f t="shared" ref="K581:K644" ca="1" si="244">IF(C581&gt;0,1+N$2*(C581-C580)/Z581,K$4*Y580*Q581+(1-Q581)*AA580*Y580)</f>
        <v>0.90016155966779521</v>
      </c>
      <c r="L581" s="48"/>
      <c r="M581" s="38">
        <f ca="1">IF(AND(I$2&gt;0,R574&lt;F574-0.02),0,IF(AND(N581&gt;=L$7,I$2&gt;0),0,IF(OR(AND(N581&gt;=C$1,N581&lt;D$1),N581&gt;=E$1),0,1)))</f>
        <v>0</v>
      </c>
      <c r="N581" s="200">
        <f t="shared" ref="N581:N644" si="245">N580+1</f>
        <v>44488</v>
      </c>
      <c r="O581" s="11">
        <f t="shared" ca="1" si="233"/>
        <v>0.53963284077709361</v>
      </c>
      <c r="P581" s="11" t="str">
        <f t="shared" si="234"/>
        <v/>
      </c>
      <c r="Q581" s="11">
        <f t="shared" ref="Q581:Q644" ca="1" si="246">IF(J$2&gt;0,100%,IF(M581&lt;1,V581,IF(AND(I$2=1,N581&gt;=B$1),B$2,0)))</f>
        <v>0.6</v>
      </c>
      <c r="R581" s="32">
        <f t="shared" ref="R581:R644" ca="1" si="247">G581*AC581/AB581</f>
        <v>6.3452455129479363E-2</v>
      </c>
      <c r="S581" s="32">
        <v>4.9455456501447013E-4</v>
      </c>
      <c r="T581" s="32">
        <f t="shared" ca="1" si="235"/>
        <v>5.0979972538856781E-3</v>
      </c>
      <c r="U581" s="32">
        <f t="shared" si="236"/>
        <v>0.14084507042253522</v>
      </c>
      <c r="V581" s="32">
        <f t="shared" ref="V581:V644" si="248">IF(N581&gt;=G$1,G$2,IF(N581&gt;=F$1,F$2,IF(N581&gt;=E$1,E$2,IF(N581&gt;=D$1,0,IF(N581&gt;=C$1,C$2,IF(M581&lt;1,C$2,0))))))</f>
        <v>0.6</v>
      </c>
      <c r="W581" s="8">
        <f t="shared" ca="1" si="237"/>
        <v>2960296.5857219133</v>
      </c>
      <c r="X581" s="8">
        <f t="shared" ca="1" si="226"/>
        <v>4011971623.0097809</v>
      </c>
      <c r="Y581" s="22">
        <f t="shared" ca="1" si="238"/>
        <v>0.46036715922290639</v>
      </c>
      <c r="Z581" s="8">
        <f t="shared" ref="Z581:Z644" ca="1" si="249">H580+IF(C581&gt;0,V$2*(C581-C580),V$2*J581)-W580</f>
        <v>38234979.404142588</v>
      </c>
      <c r="AA581" s="12">
        <f t="shared" ref="AA581:AA644" ca="1" si="250">IF(C581&gt;0,K581/Y580,AA580)</f>
        <v>1.1347541797997878</v>
      </c>
      <c r="AB581" s="158">
        <f t="shared" si="227"/>
        <v>1077000</v>
      </c>
      <c r="AC581" s="160">
        <f t="shared" si="228"/>
        <v>1.2690000000000534E-2</v>
      </c>
      <c r="AD581" s="162">
        <f t="shared" ca="1" si="229"/>
        <v>0.9004907597973546</v>
      </c>
      <c r="AE581" s="162">
        <f t="shared" ca="1" si="230"/>
        <v>0.68049990421146089</v>
      </c>
      <c r="AF581" s="85">
        <v>5.9295289300672911E-4</v>
      </c>
      <c r="AG581" s="85">
        <v>9.0082564494802803E-3</v>
      </c>
      <c r="AH581" s="85">
        <v>6.1933955609158305E-4</v>
      </c>
    </row>
    <row r="582" spans="1:34">
      <c r="A582" s="7">
        <f t="shared" si="239"/>
        <v>44489</v>
      </c>
      <c r="B582" s="8">
        <f t="shared" ca="1" si="240"/>
        <v>570380945.07333124</v>
      </c>
      <c r="C582" s="144">
        <f t="shared" si="231"/>
        <v>0</v>
      </c>
      <c r="D582" s="136"/>
      <c r="E582" s="136"/>
      <c r="F582" s="78">
        <f ca="1">IF(AD581&gt;1,S$2,T$2)</f>
        <v>0.65</v>
      </c>
      <c r="G582" s="29">
        <f t="shared" ca="1" si="232"/>
        <v>5314519.297305719</v>
      </c>
      <c r="H582" s="8">
        <f t="shared" ca="1" si="241"/>
        <v>37733087.010870606</v>
      </c>
      <c r="I582" s="8">
        <f t="shared" ca="1" si="242"/>
        <v>4049704710.0206518</v>
      </c>
      <c r="J582" s="8">
        <f t="shared" ca="1" si="243"/>
        <v>346254.11161266622</v>
      </c>
      <c r="K582" s="12">
        <f t="shared" ca="1" si="244"/>
        <v>0.89951216210265861</v>
      </c>
      <c r="L582" s="48"/>
      <c r="M582" s="38">
        <f ca="1">IF(AND(I$2&gt;0,R575&lt;F575-0.04),0,IF(AND(N582&gt;=L$8,I$2&gt;0),0,IF(OR(AND(N582&gt;=C$1,N582&lt;D$1),N582&gt;=E$1),0,1)))</f>
        <v>0</v>
      </c>
      <c r="N582" s="200">
        <f t="shared" si="245"/>
        <v>44489</v>
      </c>
      <c r="O582" s="11">
        <f t="shared" ca="1" si="233"/>
        <v>0.53996062800275357</v>
      </c>
      <c r="P582" s="11" t="str">
        <f t="shared" si="234"/>
        <v/>
      </c>
      <c r="Q582" s="11">
        <f t="shared" ca="1" si="246"/>
        <v>0.6</v>
      </c>
      <c r="R582" s="32">
        <f t="shared" ca="1" si="247"/>
        <v>6.241355686817554E-2</v>
      </c>
      <c r="S582" s="32">
        <v>4.9454449404558935E-4</v>
      </c>
      <c r="T582" s="32">
        <f t="shared" ca="1" si="235"/>
        <v>5.031078268116081E-3</v>
      </c>
      <c r="U582" s="32">
        <f t="shared" si="236"/>
        <v>0.14084507042253522</v>
      </c>
      <c r="V582" s="32">
        <f t="shared" si="248"/>
        <v>0.6</v>
      </c>
      <c r="W582" s="8">
        <f t="shared" ca="1" si="237"/>
        <v>2923078.2995629548</v>
      </c>
      <c r="X582" s="8">
        <f t="shared" ref="X582:X645" ca="1" si="251">W582+X581</f>
        <v>4014894701.3093438</v>
      </c>
      <c r="Y582" s="22">
        <f t="shared" ca="1" si="238"/>
        <v>0.46003937199724643</v>
      </c>
      <c r="Z582" s="8">
        <f t="shared" ca="1" si="249"/>
        <v>37733087.010870606</v>
      </c>
      <c r="AA582" s="12">
        <f t="shared" ca="1" si="250"/>
        <v>1.1347541797997878</v>
      </c>
      <c r="AB582" s="158">
        <f t="shared" ref="AB582:AB645" si="252">AB581+AB$2</f>
        <v>1078000</v>
      </c>
      <c r="AC582" s="160">
        <f t="shared" ref="AC582:AC645" si="253">AC581-AC$2</f>
        <v>1.2660000000000534E-2</v>
      </c>
      <c r="AD582" s="162">
        <f t="shared" ref="AD582:AD645" ca="1" si="254">(K582+K581)/2</f>
        <v>0.89983686088522696</v>
      </c>
      <c r="AE582" s="162">
        <f t="shared" ref="AE582:AE645" ca="1" si="255">IF(Q582&lt;=B$2,K582,AE581)</f>
        <v>0.68049990421146089</v>
      </c>
      <c r="AF582" s="85">
        <v>5.9292320509450331E-4</v>
      </c>
      <c r="AG582" s="85">
        <v>9.0050740078889292E-3</v>
      </c>
      <c r="AH582" s="85">
        <v>6.1931411109660982E-4</v>
      </c>
    </row>
    <row r="583" spans="1:34">
      <c r="A583" s="7">
        <f t="shared" si="239"/>
        <v>44490</v>
      </c>
      <c r="B583" s="8">
        <f t="shared" ca="1" si="240"/>
        <v>570722407.55502093</v>
      </c>
      <c r="C583" s="144">
        <f t="shared" si="231"/>
        <v>0</v>
      </c>
      <c r="D583" s="136"/>
      <c r="E583" s="136"/>
      <c r="F583" s="78">
        <f ca="1">IF(AD582&gt;1,0,IF(AE582&gt;=1,U$2,T$2))</f>
        <v>0.65</v>
      </c>
      <c r="G583" s="29">
        <f t="shared" ca="1" si="232"/>
        <v>5244280.6100428887</v>
      </c>
      <c r="H583" s="8">
        <f t="shared" ca="1" si="241"/>
        <v>37234392.331304505</v>
      </c>
      <c r="I583" s="8">
        <f t="shared" ca="1" si="242"/>
        <v>4052129093.6406488</v>
      </c>
      <c r="J583" s="8">
        <f t="shared" ca="1" si="243"/>
        <v>341462.48168969783</v>
      </c>
      <c r="K583" s="12">
        <f t="shared" ca="1" si="244"/>
        <v>0.89887169809440759</v>
      </c>
      <c r="L583" s="48"/>
      <c r="M583" s="38">
        <f ca="1">IF(AND(I$2&gt;0,R576&lt;F576-0.06),0,IF(AND(N583&gt;=L$9,I$2&gt;0),0,IF(OR(AND(N583&gt;=C$1,N583&lt;D$1),N583&gt;=E$1),0,1)))</f>
        <v>0</v>
      </c>
      <c r="N583" s="200">
        <f t="shared" si="245"/>
        <v>44490</v>
      </c>
      <c r="O583" s="11">
        <f t="shared" ca="1" si="233"/>
        <v>0.54028387915208653</v>
      </c>
      <c r="P583" s="11" t="str">
        <f t="shared" si="234"/>
        <v/>
      </c>
      <c r="Q583" s="11">
        <f t="shared" ca="1" si="246"/>
        <v>0.6</v>
      </c>
      <c r="R583" s="32">
        <f t="shared" ca="1" si="247"/>
        <v>6.1385786936834552E-2</v>
      </c>
      <c r="S583" s="32">
        <v>4.9453442458230609E-4</v>
      </c>
      <c r="T583" s="32">
        <f t="shared" ca="1" si="235"/>
        <v>4.9645856441739343E-3</v>
      </c>
      <c r="U583" s="32">
        <f t="shared" si="236"/>
        <v>0.14084507042253522</v>
      </c>
      <c r="V583" s="32">
        <f t="shared" si="248"/>
        <v>0.6</v>
      </c>
      <c r="W583" s="8">
        <f t="shared" ca="1" si="237"/>
        <v>2886037.8939071475</v>
      </c>
      <c r="X583" s="8">
        <f t="shared" ca="1" si="251"/>
        <v>4017780739.2032509</v>
      </c>
      <c r="Y583" s="22">
        <f t="shared" ca="1" si="238"/>
        <v>0.45971612084791347</v>
      </c>
      <c r="Z583" s="8">
        <f t="shared" ca="1" si="249"/>
        <v>37234392.331304505</v>
      </c>
      <c r="AA583" s="12">
        <f t="shared" ca="1" si="250"/>
        <v>1.1347541797997878</v>
      </c>
      <c r="AB583" s="158">
        <f t="shared" si="252"/>
        <v>1079000</v>
      </c>
      <c r="AC583" s="160">
        <f t="shared" si="253"/>
        <v>1.2630000000000533E-2</v>
      </c>
      <c r="AD583" s="162">
        <f t="shared" ca="1" si="254"/>
        <v>0.89919193009853315</v>
      </c>
      <c r="AE583" s="162">
        <f t="shared" ca="1" si="255"/>
        <v>0.68049990421146089</v>
      </c>
      <c r="AF583" s="85">
        <v>5.928935247969065E-4</v>
      </c>
      <c r="AG583" s="85">
        <v>9.0018984232746544E-3</v>
      </c>
      <c r="AH583" s="85">
        <v>6.1928867159013112E-4</v>
      </c>
    </row>
    <row r="584" spans="1:34">
      <c r="A584" s="7">
        <f t="shared" si="239"/>
        <v>44491</v>
      </c>
      <c r="B584" s="8">
        <f t="shared" ca="1" si="240"/>
        <v>571059117.22768044</v>
      </c>
      <c r="C584" s="144">
        <f t="shared" si="231"/>
        <v>0</v>
      </c>
      <c r="D584" s="136"/>
      <c r="E584" s="136"/>
      <c r="F584" s="78">
        <f ca="1">IF(AD583&gt;1,S$2,T$2)</f>
        <v>0.65</v>
      </c>
      <c r="G584" s="29">
        <f t="shared" ca="1" si="232"/>
        <v>5174506.0722929193</v>
      </c>
      <c r="H584" s="8">
        <f t="shared" ca="1" si="241"/>
        <v>36738993.113279723</v>
      </c>
      <c r="I584" s="8">
        <f t="shared" ca="1" si="242"/>
        <v>4054519732.3165312</v>
      </c>
      <c r="J584" s="8">
        <f t="shared" ca="1" si="243"/>
        <v>336709.67265948764</v>
      </c>
      <c r="K584" s="12">
        <f t="shared" ca="1" si="244"/>
        <v>0.89824009713327579</v>
      </c>
      <c r="L584" s="48"/>
      <c r="M584" s="39">
        <f ca="1">IF(AND(I$2&gt;0,R577&lt;F577-0.1),0,IF(AND(N584&gt;=L$10,I$2&gt;0),0,IF(OR(AND(N584&gt;=C$1,N584&lt;D$1),N584&gt;=E$1),0,1)))</f>
        <v>0</v>
      </c>
      <c r="N584" s="200">
        <f t="shared" si="245"/>
        <v>44491</v>
      </c>
      <c r="O584" s="11">
        <f t="shared" ca="1" si="233"/>
        <v>0.54060263097553751</v>
      </c>
      <c r="P584" s="11" t="str">
        <f t="shared" si="234"/>
        <v/>
      </c>
      <c r="Q584" s="11">
        <f t="shared" ca="1" si="246"/>
        <v>0.6</v>
      </c>
      <c r="R584" s="32">
        <f t="shared" ca="1" si="247"/>
        <v>6.0369237510086611E-2</v>
      </c>
      <c r="S584" s="32">
        <v>4.9452435662429768E-4</v>
      </c>
      <c r="T584" s="32">
        <f t="shared" ca="1" si="235"/>
        <v>4.8985324151039631E-3</v>
      </c>
      <c r="U584" s="32">
        <f t="shared" si="236"/>
        <v>0.14084507042253522</v>
      </c>
      <c r="V584" s="32">
        <f t="shared" si="248"/>
        <v>0.6</v>
      </c>
      <c r="W584" s="8">
        <f t="shared" ca="1" si="237"/>
        <v>2849184.4559971043</v>
      </c>
      <c r="X584" s="8">
        <f t="shared" ca="1" si="251"/>
        <v>4020629923.6592479</v>
      </c>
      <c r="Y584" s="22">
        <f t="shared" ca="1" si="238"/>
        <v>0.45939736902446249</v>
      </c>
      <c r="Z584" s="8">
        <f t="shared" ca="1" si="249"/>
        <v>36738993.113279723</v>
      </c>
      <c r="AA584" s="12">
        <f t="shared" ca="1" si="250"/>
        <v>1.1347541797997878</v>
      </c>
      <c r="AB584" s="158">
        <f t="shared" si="252"/>
        <v>1080000</v>
      </c>
      <c r="AC584" s="160">
        <f t="shared" si="253"/>
        <v>1.2600000000000533E-2</v>
      </c>
      <c r="AD584" s="162">
        <f t="shared" ca="1" si="254"/>
        <v>0.89855589761384169</v>
      </c>
      <c r="AE584" s="162">
        <f t="shared" ca="1" si="255"/>
        <v>0.68049990421146089</v>
      </c>
      <c r="AF584" s="85">
        <v>5.9286385211090376E-4</v>
      </c>
      <c r="AG584" s="85">
        <v>8.9987296733726463E-3</v>
      </c>
      <c r="AH584" s="85">
        <v>6.1926323757031671E-4</v>
      </c>
    </row>
    <row r="585" spans="1:34">
      <c r="A585" s="7">
        <f t="shared" si="239"/>
        <v>44492</v>
      </c>
      <c r="B585" s="8">
        <f t="shared" ca="1" si="240"/>
        <v>571391113.57317996</v>
      </c>
      <c r="C585" s="144">
        <f t="shared" si="231"/>
        <v>0</v>
      </c>
      <c r="D585" s="136"/>
      <c r="E585" s="136"/>
      <c r="F585" s="78">
        <f ca="1">IF(AD584&gt;1,0,IF(AE584&gt;=1,U$2,T$2))</f>
        <v>0.65</v>
      </c>
      <c r="G585" s="29">
        <f t="shared" ca="1" si="232"/>
        <v>5105208.8324407227</v>
      </c>
      <c r="H585" s="8">
        <f t="shared" ca="1" si="241"/>
        <v>36246982.71032913</v>
      </c>
      <c r="I585" s="8">
        <f t="shared" ca="1" si="242"/>
        <v>4056876906.3695779</v>
      </c>
      <c r="J585" s="8">
        <f t="shared" ca="1" si="243"/>
        <v>331996.34549950837</v>
      </c>
      <c r="K585" s="12">
        <f t="shared" ca="1" si="244"/>
        <v>0.89761728741250757</v>
      </c>
      <c r="L585" s="48"/>
      <c r="M585" s="47">
        <f ca="1">IF(AND(I$2&gt;0,R578&lt;F578-0.12),0,IF(AND(N585&gt;=L$4,I$2&gt;0),0,IF(OR(AND(N585&gt;=C$1,N585&lt;D$1),N585&gt;=E$1),0,1)))</f>
        <v>0</v>
      </c>
      <c r="N585" s="200">
        <f t="shared" si="245"/>
        <v>44492</v>
      </c>
      <c r="O585" s="11">
        <f t="shared" ca="1" si="233"/>
        <v>0.54091692084927701</v>
      </c>
      <c r="P585" s="11" t="str">
        <f t="shared" si="234"/>
        <v/>
      </c>
      <c r="Q585" s="11">
        <f t="shared" ca="1" si="246"/>
        <v>0.6</v>
      </c>
      <c r="R585" s="32">
        <f t="shared" ca="1" si="247"/>
        <v>5.9363991696376135E-2</v>
      </c>
      <c r="S585" s="32">
        <v>4.9451429017124135E-4</v>
      </c>
      <c r="T585" s="32">
        <f t="shared" ca="1" si="235"/>
        <v>4.8329310280438844E-3</v>
      </c>
      <c r="U585" s="32">
        <f t="shared" si="236"/>
        <v>0.14084507042253522</v>
      </c>
      <c r="V585" s="32">
        <f t="shared" si="248"/>
        <v>0.6</v>
      </c>
      <c r="W585" s="8">
        <f t="shared" ca="1" si="237"/>
        <v>2812526.7371706078</v>
      </c>
      <c r="X585" s="8">
        <f t="shared" ca="1" si="251"/>
        <v>4023442450.3964186</v>
      </c>
      <c r="Y585" s="22">
        <f t="shared" ca="1" si="238"/>
        <v>0.45908307915072299</v>
      </c>
      <c r="Z585" s="8">
        <f t="shared" ca="1" si="249"/>
        <v>36246982.71032913</v>
      </c>
      <c r="AA585" s="12">
        <f t="shared" ca="1" si="250"/>
        <v>1.1347541797997878</v>
      </c>
      <c r="AB585" s="158">
        <f t="shared" si="252"/>
        <v>1081000</v>
      </c>
      <c r="AC585" s="160">
        <f t="shared" si="253"/>
        <v>1.2570000000000532E-2</v>
      </c>
      <c r="AD585" s="162">
        <f t="shared" ca="1" si="254"/>
        <v>0.89792869227289174</v>
      </c>
      <c r="AE585" s="162">
        <f t="shared" ca="1" si="255"/>
        <v>0.68049990421146089</v>
      </c>
      <c r="AF585" s="85">
        <v>5.9283418703346162E-4</v>
      </c>
      <c r="AG585" s="85">
        <v>8.9955677360185598E-3</v>
      </c>
      <c r="AH585" s="85">
        <v>6.1923780903533777E-4</v>
      </c>
    </row>
    <row r="586" spans="1:34">
      <c r="A586" s="7">
        <f t="shared" si="239"/>
        <v>44493</v>
      </c>
      <c r="B586" s="8">
        <f t="shared" ca="1" si="240"/>
        <v>571718436.69488347</v>
      </c>
      <c r="C586" s="144">
        <f t="shared" si="231"/>
        <v>0</v>
      </c>
      <c r="D586" s="136"/>
      <c r="E586" s="136"/>
      <c r="F586" s="78">
        <f ca="1">IF(AD585&gt;1,0,IF(AE585&gt;=1,U$2,T$2))</f>
        <v>0.65</v>
      </c>
      <c r="G586" s="29">
        <f t="shared" ca="1" si="232"/>
        <v>5036401.4277822245</v>
      </c>
      <c r="H586" s="8">
        <f t="shared" ca="1" si="241"/>
        <v>35758450.137253791</v>
      </c>
      <c r="I586" s="8">
        <f t="shared" ca="1" si="242"/>
        <v>4059200900.5336733</v>
      </c>
      <c r="J586" s="8">
        <f t="shared" ca="1" si="243"/>
        <v>327323.12170355831</v>
      </c>
      <c r="K586" s="12">
        <f t="shared" ca="1" si="244"/>
        <v>0.89700319590274047</v>
      </c>
      <c r="L586" s="48"/>
      <c r="M586" s="46">
        <f ca="1">IF(AND(I$2&gt;0,R579&lt;F579-0.12),0,IF(AND(N586&gt;=L$5,I$2&gt;0),0,IF(OR(AND(N586&gt;=C$1,N586&lt;D$1),N586&gt;=E$1),0,1)))</f>
        <v>0</v>
      </c>
      <c r="N586" s="200">
        <f t="shared" si="245"/>
        <v>44493</v>
      </c>
      <c r="O586" s="11">
        <f t="shared" ca="1" si="233"/>
        <v>0.5412267867378231</v>
      </c>
      <c r="P586" s="11" t="str">
        <f t="shared" si="234"/>
        <v/>
      </c>
      <c r="Q586" s="11">
        <f t="shared" ca="1" si="246"/>
        <v>0.6</v>
      </c>
      <c r="R586" s="32">
        <f t="shared" ca="1" si="247"/>
        <v>5.8370123756369477E-2</v>
      </c>
      <c r="S586" s="32">
        <v>4.9450422522281446E-4</v>
      </c>
      <c r="T586" s="32">
        <f t="shared" ca="1" si="235"/>
        <v>4.7677933516338386E-3</v>
      </c>
      <c r="U586" s="32">
        <f t="shared" si="236"/>
        <v>0.14084507042253522</v>
      </c>
      <c r="V586" s="32">
        <f t="shared" si="248"/>
        <v>0.6</v>
      </c>
      <c r="W586" s="8">
        <f t="shared" ca="1" si="237"/>
        <v>2776073.1543946085</v>
      </c>
      <c r="X586" s="8">
        <f t="shared" ca="1" si="251"/>
        <v>4026218523.5508132</v>
      </c>
      <c r="Y586" s="22">
        <f t="shared" ca="1" si="238"/>
        <v>0.4587732132621769</v>
      </c>
      <c r="Z586" s="8">
        <f t="shared" ca="1" si="249"/>
        <v>35758450.137253791</v>
      </c>
      <c r="AA586" s="12">
        <f t="shared" ca="1" si="250"/>
        <v>1.1347541797997878</v>
      </c>
      <c r="AB586" s="158">
        <f t="shared" si="252"/>
        <v>1082000</v>
      </c>
      <c r="AC586" s="160">
        <f t="shared" si="253"/>
        <v>1.2540000000000532E-2</v>
      </c>
      <c r="AD586" s="162">
        <f t="shared" ca="1" si="254"/>
        <v>0.89731024165762396</v>
      </c>
      <c r="AE586" s="162">
        <f t="shared" ca="1" si="255"/>
        <v>0.68049990421146089</v>
      </c>
      <c r="AF586" s="85">
        <v>5.9280452956154831E-4</v>
      </c>
      <c r="AG586" s="85">
        <v>8.9924125891479283E-3</v>
      </c>
      <c r="AH586" s="85">
        <v>6.192123859833661E-4</v>
      </c>
    </row>
    <row r="587" spans="1:34">
      <c r="A587" s="7">
        <f t="shared" si="239"/>
        <v>44494</v>
      </c>
      <c r="B587" s="8">
        <f t="shared" ca="1" si="240"/>
        <v>572041127.27892411</v>
      </c>
      <c r="C587" s="144">
        <f t="shared" si="231"/>
        <v>0</v>
      </c>
      <c r="D587" s="136"/>
      <c r="E587" s="136"/>
      <c r="F587" s="78">
        <f ca="1">IF(AD586&gt;1,S$2,T$2)</f>
        <v>0.65</v>
      </c>
      <c r="G587" s="29">
        <f t="shared" ca="1" si="232"/>
        <v>4968095.7928941045</v>
      </c>
      <c r="H587" s="8">
        <f t="shared" ca="1" si="241"/>
        <v>35273480.12954814</v>
      </c>
      <c r="I587" s="8">
        <f t="shared" ca="1" si="242"/>
        <v>4061492003.6803622</v>
      </c>
      <c r="J587" s="8">
        <f t="shared" ca="1" si="243"/>
        <v>322690.5840406986</v>
      </c>
      <c r="K587" s="12">
        <f t="shared" ca="1" si="244"/>
        <v>0.89639774842503916</v>
      </c>
      <c r="L587" s="48"/>
      <c r="M587" s="38">
        <f ca="1">IF(AND(I$2&gt;0,R580&lt;F580),0,IF(AND(N587&gt;=L$6,I$2&gt;0),0,IF(OR(AND(N587&gt;=C$1,N587&lt;D$1),N587&gt;=E$1),0,1)))</f>
        <v>0</v>
      </c>
      <c r="N587" s="200">
        <f t="shared" si="245"/>
        <v>44494</v>
      </c>
      <c r="O587" s="11">
        <f t="shared" ca="1" si="233"/>
        <v>0.54153226715738167</v>
      </c>
      <c r="P587" s="11" t="str">
        <f t="shared" si="234"/>
        <v/>
      </c>
      <c r="Q587" s="11">
        <f t="shared" ca="1" si="246"/>
        <v>0.6</v>
      </c>
      <c r="R587" s="32">
        <f t="shared" ca="1" si="247"/>
        <v>5.73876993251227E-2</v>
      </c>
      <c r="S587" s="32">
        <v>4.9449416177869466E-4</v>
      </c>
      <c r="T587" s="32">
        <f t="shared" ca="1" si="235"/>
        <v>4.7031306839397519E-3</v>
      </c>
      <c r="U587" s="32">
        <f t="shared" si="236"/>
        <v>0.14084507042253522</v>
      </c>
      <c r="V587" s="32">
        <f t="shared" si="248"/>
        <v>0.6</v>
      </c>
      <c r="W587" s="8">
        <f t="shared" ca="1" si="237"/>
        <v>2739831.7925700303</v>
      </c>
      <c r="X587" s="8">
        <f t="shared" ca="1" si="251"/>
        <v>4028958355.3433833</v>
      </c>
      <c r="Y587" s="22">
        <f t="shared" ca="1" si="238"/>
        <v>0.45846773284261833</v>
      </c>
      <c r="Z587" s="8">
        <f t="shared" ca="1" si="249"/>
        <v>35273480.12954814</v>
      </c>
      <c r="AA587" s="12">
        <f t="shared" ca="1" si="250"/>
        <v>1.1347541797997878</v>
      </c>
      <c r="AB587" s="158">
        <f t="shared" si="252"/>
        <v>1083000</v>
      </c>
      <c r="AC587" s="160">
        <f t="shared" si="253"/>
        <v>1.2510000000000531E-2</v>
      </c>
      <c r="AD587" s="162">
        <f t="shared" ca="1" si="254"/>
        <v>0.89670047216388982</v>
      </c>
      <c r="AE587" s="162">
        <f t="shared" ca="1" si="255"/>
        <v>0.68049990421146089</v>
      </c>
      <c r="AF587" s="85">
        <v>5.9277487969213393E-4</v>
      </c>
      <c r="AG587" s="85">
        <v>8.9892642107955861E-3</v>
      </c>
      <c r="AH587" s="85">
        <v>6.1918696841257428E-4</v>
      </c>
    </row>
    <row r="588" spans="1:34">
      <c r="A588" s="7">
        <f t="shared" si="239"/>
        <v>44495</v>
      </c>
      <c r="B588" s="8">
        <f t="shared" ca="1" si="240"/>
        <v>572359226.55626059</v>
      </c>
      <c r="C588" s="144">
        <f t="shared" si="231"/>
        <v>0</v>
      </c>
      <c r="D588" s="136"/>
      <c r="E588" s="136"/>
      <c r="F588" s="78">
        <f ca="1">IF(AD587&gt;1,0,IF(AE587&gt;=1,U$2,T$2))</f>
        <v>0.65</v>
      </c>
      <c r="G588" s="29">
        <f t="shared" ca="1" si="232"/>
        <v>4900303.2684601191</v>
      </c>
      <c r="H588" s="8">
        <f t="shared" ca="1" si="241"/>
        <v>34792153.206066847</v>
      </c>
      <c r="I588" s="8">
        <f t="shared" ca="1" si="242"/>
        <v>4063750508.5494509</v>
      </c>
      <c r="J588" s="8">
        <f t="shared" ca="1" si="243"/>
        <v>318099.2773364418</v>
      </c>
      <c r="K588" s="12">
        <f t="shared" ca="1" si="244"/>
        <v>0.89580086972252493</v>
      </c>
      <c r="L588" s="48"/>
      <c r="M588" s="38">
        <f ca="1">IF(AND(I$2&gt;0,R581&lt;F581-0.02),0,IF(AND(N588&gt;=L$7,I$2&gt;0),0,IF(OR(AND(N588&gt;=C$1,N588&lt;D$1),N588&gt;=E$1),0,1)))</f>
        <v>0</v>
      </c>
      <c r="N588" s="200">
        <f t="shared" si="245"/>
        <v>44495</v>
      </c>
      <c r="O588" s="11">
        <f t="shared" ca="1" si="233"/>
        <v>0.54183340113992673</v>
      </c>
      <c r="P588" s="11" t="str">
        <f t="shared" si="234"/>
        <v/>
      </c>
      <c r="Q588" s="11">
        <f t="shared" ca="1" si="246"/>
        <v>0.6</v>
      </c>
      <c r="R588" s="32">
        <f t="shared" ca="1" si="247"/>
        <v>5.6416775636886428E-2</v>
      </c>
      <c r="S588" s="32">
        <v>4.944840998385593E-4</v>
      </c>
      <c r="T588" s="32">
        <f t="shared" ca="1" si="235"/>
        <v>4.6389537608089127E-3</v>
      </c>
      <c r="U588" s="32">
        <f t="shared" si="236"/>
        <v>0.14084507042253522</v>
      </c>
      <c r="V588" s="32">
        <f t="shared" si="248"/>
        <v>0.6</v>
      </c>
      <c r="W588" s="8">
        <f t="shared" ca="1" si="237"/>
        <v>2703810.4075023555</v>
      </c>
      <c r="X588" s="8">
        <f t="shared" ca="1" si="251"/>
        <v>4031662165.7508855</v>
      </c>
      <c r="Y588" s="22">
        <f t="shared" ca="1" si="238"/>
        <v>0.45816659886007327</v>
      </c>
      <c r="Z588" s="8">
        <f t="shared" ca="1" si="249"/>
        <v>34792153.206066847</v>
      </c>
      <c r="AA588" s="12">
        <f t="shared" ca="1" si="250"/>
        <v>1.1347541797997878</v>
      </c>
      <c r="AB588" s="158">
        <f t="shared" si="252"/>
        <v>1084000</v>
      </c>
      <c r="AC588" s="160">
        <f t="shared" si="253"/>
        <v>1.2480000000000531E-2</v>
      </c>
      <c r="AD588" s="162">
        <f t="shared" ca="1" si="254"/>
        <v>0.8960993090737821</v>
      </c>
      <c r="AE588" s="162">
        <f t="shared" ca="1" si="255"/>
        <v>0.68049990421146089</v>
      </c>
      <c r="AF588" s="85">
        <v>5.9274523742219008E-4</v>
      </c>
      <c r="AG588" s="85">
        <v>8.9861225790950905E-3</v>
      </c>
      <c r="AH588" s="85">
        <v>6.1916155632113609E-4</v>
      </c>
    </row>
    <row r="589" spans="1:34">
      <c r="A589" s="7">
        <f t="shared" si="239"/>
        <v>44496</v>
      </c>
      <c r="B589" s="8">
        <f t="shared" ca="1" si="240"/>
        <v>572672776.2655313</v>
      </c>
      <c r="C589" s="144">
        <f t="shared" si="231"/>
        <v>0</v>
      </c>
      <c r="D589" s="136"/>
      <c r="E589" s="136"/>
      <c r="F589" s="78">
        <f ca="1">IF(AD588&gt;1,S$2,T$2)</f>
        <v>0.65</v>
      </c>
      <c r="G589" s="29">
        <f t="shared" ca="1" si="232"/>
        <v>4833034.6104770312</v>
      </c>
      <c r="H589" s="8">
        <f t="shared" ca="1" si="241"/>
        <v>34314545.734386921</v>
      </c>
      <c r="I589" s="8">
        <f t="shared" ca="1" si="242"/>
        <v>4065976711.4852734</v>
      </c>
      <c r="J589" s="8">
        <f t="shared" ca="1" si="243"/>
        <v>313549.70927076478</v>
      </c>
      <c r="K589" s="12">
        <f t="shared" ca="1" si="244"/>
        <v>0.89521248353055838</v>
      </c>
      <c r="L589" s="48"/>
      <c r="M589" s="38">
        <f ca="1">IF(AND(I$2&gt;0,R582&lt;F582-0.04),0,IF(AND(N589&gt;=L$8,I$2&gt;0),0,IF(OR(AND(N589&gt;=C$1,N589&lt;D$1),N589&gt;=E$1),0,1)))</f>
        <v>0</v>
      </c>
      <c r="N589" s="200">
        <f t="shared" si="245"/>
        <v>44496</v>
      </c>
      <c r="O589" s="11">
        <f t="shared" ca="1" si="233"/>
        <v>0.54213022819803647</v>
      </c>
      <c r="P589" s="11" t="str">
        <f t="shared" si="234"/>
        <v/>
      </c>
      <c r="Q589" s="11">
        <f t="shared" ca="1" si="246"/>
        <v>0.6</v>
      </c>
      <c r="R589" s="32">
        <f t="shared" ca="1" si="247"/>
        <v>5.5457401751559075E-2</v>
      </c>
      <c r="S589" s="32">
        <v>4.9447403940208615E-4</v>
      </c>
      <c r="T589" s="32">
        <f t="shared" ca="1" si="235"/>
        <v>4.5752727645849232E-3</v>
      </c>
      <c r="U589" s="32">
        <f t="shared" si="236"/>
        <v>0.14084507042253522</v>
      </c>
      <c r="V589" s="32">
        <f t="shared" si="248"/>
        <v>0.6</v>
      </c>
      <c r="W589" s="8">
        <f t="shared" ca="1" si="237"/>
        <v>2668016.4293989362</v>
      </c>
      <c r="X589" s="8">
        <f t="shared" ca="1" si="251"/>
        <v>4034330182.1802845</v>
      </c>
      <c r="Y589" s="22">
        <f t="shared" ca="1" si="238"/>
        <v>0.45786977180196353</v>
      </c>
      <c r="Z589" s="8">
        <f t="shared" ca="1" si="249"/>
        <v>34314545.734386921</v>
      </c>
      <c r="AA589" s="12">
        <f t="shared" ca="1" si="250"/>
        <v>1.1347541797997878</v>
      </c>
      <c r="AB589" s="158">
        <f t="shared" si="252"/>
        <v>1085000</v>
      </c>
      <c r="AC589" s="160">
        <f t="shared" si="253"/>
        <v>1.245000000000053E-2</v>
      </c>
      <c r="AD589" s="162">
        <f t="shared" ca="1" si="254"/>
        <v>0.8955066766265416</v>
      </c>
      <c r="AE589" s="162">
        <f t="shared" ca="1" si="255"/>
        <v>0.68049990421146089</v>
      </c>
      <c r="AF589" s="85">
        <v>5.927156027486901E-4</v>
      </c>
      <c r="AG589" s="85">
        <v>8.9829876722781546E-3</v>
      </c>
      <c r="AH589" s="85">
        <v>6.1913614970722562E-4</v>
      </c>
    </row>
    <row r="590" spans="1:34">
      <c r="A590" s="7">
        <f t="shared" si="239"/>
        <v>44497</v>
      </c>
      <c r="B590" s="8">
        <f t="shared" ca="1" si="240"/>
        <v>572981818.61671948</v>
      </c>
      <c r="C590" s="144">
        <f t="shared" si="231"/>
        <v>0</v>
      </c>
      <c r="D590" s="136"/>
      <c r="E590" s="136"/>
      <c r="F590" s="78">
        <f ca="1">IF(AD589&gt;1,0,IF(AE589&gt;=1,U$2,T$2))</f>
        <v>0.65</v>
      </c>
      <c r="G590" s="29">
        <f t="shared" ca="1" si="232"/>
        <v>4766299.9997780202</v>
      </c>
      <c r="H590" s="8">
        <f t="shared" ca="1" si="241"/>
        <v>33840729.998423941</v>
      </c>
      <c r="I590" s="8">
        <f t="shared" ca="1" si="242"/>
        <v>4068170912.1787095</v>
      </c>
      <c r="J590" s="8">
        <f t="shared" ca="1" si="243"/>
        <v>309042.35118816345</v>
      </c>
      <c r="K590" s="12">
        <f t="shared" ca="1" si="244"/>
        <v>0.89463251264544641</v>
      </c>
      <c r="L590" s="48"/>
      <c r="M590" s="38">
        <f ca="1">IF(AND(I$2&gt;0,R583&lt;F583-0.06),0,IF(AND(N590&gt;=L$9,I$2&gt;0),0,IF(OR(AND(N590&gt;=C$1,N590&lt;D$1),N590&gt;=E$1),0,1)))</f>
        <v>0</v>
      </c>
      <c r="N590" s="200">
        <f t="shared" si="245"/>
        <v>44497</v>
      </c>
      <c r="O590" s="11">
        <f t="shared" ca="1" si="233"/>
        <v>0.54242278829049462</v>
      </c>
      <c r="P590" s="11" t="str">
        <f t="shared" si="234"/>
        <v/>
      </c>
      <c r="Q590" s="11">
        <f t="shared" ca="1" si="246"/>
        <v>0.6</v>
      </c>
      <c r="R590" s="32">
        <f t="shared" ca="1" si="247"/>
        <v>5.4509618781994049E-2</v>
      </c>
      <c r="S590" s="32">
        <v>4.9446398046895299E-4</v>
      </c>
      <c r="T590" s="32">
        <f t="shared" ca="1" si="235"/>
        <v>4.5120973331231919E-3</v>
      </c>
      <c r="U590" s="32">
        <f t="shared" si="236"/>
        <v>0.14084507042253522</v>
      </c>
      <c r="V590" s="32">
        <f t="shared" si="248"/>
        <v>0.6</v>
      </c>
      <c r="W590" s="8">
        <f t="shared" ca="1" si="237"/>
        <v>2632456.9667409807</v>
      </c>
      <c r="X590" s="8">
        <f t="shared" ca="1" si="251"/>
        <v>4036962639.1470256</v>
      </c>
      <c r="Y590" s="22">
        <f t="shared" ca="1" si="238"/>
        <v>0.45757721170950538</v>
      </c>
      <c r="Z590" s="8">
        <f t="shared" ca="1" si="249"/>
        <v>33840729.998423941</v>
      </c>
      <c r="AA590" s="12">
        <f t="shared" ca="1" si="250"/>
        <v>1.1347541797997878</v>
      </c>
      <c r="AB590" s="158">
        <f t="shared" si="252"/>
        <v>1086000</v>
      </c>
      <c r="AC590" s="160">
        <f t="shared" si="253"/>
        <v>1.242000000000053E-2</v>
      </c>
      <c r="AD590" s="162">
        <f t="shared" ca="1" si="254"/>
        <v>0.89492249808800239</v>
      </c>
      <c r="AE590" s="162">
        <f t="shared" ca="1" si="255"/>
        <v>0.68049990421146089</v>
      </c>
      <c r="AF590" s="85">
        <v>5.9268597566860897E-4</v>
      </c>
      <c r="AG590" s="85">
        <v>8.9798594686740681E-3</v>
      </c>
      <c r="AH590" s="85">
        <v>6.1911074856901838E-4</v>
      </c>
    </row>
    <row r="591" spans="1:34">
      <c r="A591" s="7">
        <f t="shared" si="239"/>
        <v>44498</v>
      </c>
      <c r="B591" s="8">
        <f t="shared" ca="1" si="240"/>
        <v>573286396.2556355</v>
      </c>
      <c r="C591" s="144">
        <f t="shared" si="231"/>
        <v>0</v>
      </c>
      <c r="D591" s="136"/>
      <c r="E591" s="136"/>
      <c r="F591" s="78">
        <f ca="1">IF(AD590&gt;1,S$2,T$2)</f>
        <v>0.65</v>
      </c>
      <c r="G591" s="29">
        <f t="shared" ca="1" si="232"/>
        <v>4700109.0518290503</v>
      </c>
      <c r="H591" s="8">
        <f t="shared" ca="1" si="241"/>
        <v>33370774.267986253</v>
      </c>
      <c r="I591" s="8">
        <f t="shared" ca="1" si="242"/>
        <v>4070333413.4150128</v>
      </c>
      <c r="J591" s="8">
        <f t="shared" ca="1" si="243"/>
        <v>304577.63891595718</v>
      </c>
      <c r="K591" s="12">
        <f t="shared" ca="1" si="244"/>
        <v>0.89406087899165554</v>
      </c>
      <c r="L591" s="48"/>
      <c r="M591" s="39">
        <f ca="1">IF(AND(I$2&gt;0,R584&lt;F584-0.1),0,IF(AND(N591&gt;=L$10,I$2&gt;0),0,IF(OR(AND(N591&gt;=C$1,N591&lt;D$1),N591&gt;=E$1),0,1)))</f>
        <v>0</v>
      </c>
      <c r="N591" s="200">
        <f t="shared" si="245"/>
        <v>44498</v>
      </c>
      <c r="O591" s="11">
        <f t="shared" ca="1" si="233"/>
        <v>0.54271112178866843</v>
      </c>
      <c r="P591" s="11" t="str">
        <f t="shared" si="234"/>
        <v/>
      </c>
      <c r="Q591" s="11">
        <f t="shared" ca="1" si="246"/>
        <v>0.6</v>
      </c>
      <c r="R591" s="32">
        <f t="shared" ca="1" si="247"/>
        <v>5.3573460121586404E-2</v>
      </c>
      <c r="S591" s="32">
        <v>4.9445392303883748E-4</v>
      </c>
      <c r="T591" s="32">
        <f t="shared" ca="1" si="235"/>
        <v>4.4494365690648336E-3</v>
      </c>
      <c r="U591" s="32">
        <f t="shared" si="236"/>
        <v>0.14084507042253522</v>
      </c>
      <c r="V591" s="32">
        <f t="shared" si="248"/>
        <v>0.6</v>
      </c>
      <c r="W591" s="8">
        <f t="shared" ca="1" si="237"/>
        <v>2597138.8104074229</v>
      </c>
      <c r="X591" s="8">
        <f t="shared" ca="1" si="251"/>
        <v>4039559777.9574332</v>
      </c>
      <c r="Y591" s="22">
        <f t="shared" ca="1" si="238"/>
        <v>0.45728887821133157</v>
      </c>
      <c r="Z591" s="8">
        <f t="shared" ca="1" si="249"/>
        <v>33370774.267986253</v>
      </c>
      <c r="AA591" s="12">
        <f t="shared" ca="1" si="250"/>
        <v>1.1347541797997878</v>
      </c>
      <c r="AB591" s="158">
        <f t="shared" si="252"/>
        <v>1087000</v>
      </c>
      <c r="AC591" s="160">
        <f t="shared" si="253"/>
        <v>1.2390000000000529E-2</v>
      </c>
      <c r="AD591" s="162">
        <f t="shared" ca="1" si="254"/>
        <v>0.89434669581855097</v>
      </c>
      <c r="AE591" s="162">
        <f t="shared" ca="1" si="255"/>
        <v>0.68049990421146089</v>
      </c>
      <c r="AF591" s="85">
        <v>5.9265635617892349E-4</v>
      </c>
      <c r="AG591" s="85">
        <v>8.9767379467091506E-3</v>
      </c>
      <c r="AH591" s="85">
        <v>6.1908535290469008E-4</v>
      </c>
    </row>
    <row r="592" spans="1:34">
      <c r="A592" s="7">
        <f t="shared" si="239"/>
        <v>44499</v>
      </c>
      <c r="B592" s="8">
        <f t="shared" ca="1" si="240"/>
        <v>573586552.22922373</v>
      </c>
      <c r="C592" s="144">
        <f t="shared" si="231"/>
        <v>0</v>
      </c>
      <c r="D592" s="136"/>
      <c r="E592" s="136"/>
      <c r="F592" s="78">
        <f ca="1">IF(AD591&gt;1,0,IF(AE591&gt;=1,U$2,T$2))</f>
        <v>0.65</v>
      </c>
      <c r="G592" s="29">
        <f t="shared" ca="1" si="232"/>
        <v>4634470.8267683256</v>
      </c>
      <c r="H592" s="8">
        <f t="shared" ca="1" si="241"/>
        <v>32904742.870055109</v>
      </c>
      <c r="I592" s="8">
        <f t="shared" ca="1" si="242"/>
        <v>4072464520.8274889</v>
      </c>
      <c r="J592" s="8">
        <f t="shared" ca="1" si="243"/>
        <v>300155.97358820838</v>
      </c>
      <c r="K592" s="12">
        <f t="shared" ca="1" si="244"/>
        <v>0.89349750368750314</v>
      </c>
      <c r="L592" s="48"/>
      <c r="M592" s="47">
        <f ca="1">IF(AND(I$2&gt;0,R585&lt;F585-0.12),0,IF(AND(N592&gt;=L$4,I$2&gt;0),0,IF(OR(AND(N592&gt;=C$1,N592&lt;D$1),N592&gt;=E$1),0,1)))</f>
        <v>0</v>
      </c>
      <c r="N592" s="200">
        <f t="shared" si="245"/>
        <v>44499</v>
      </c>
      <c r="O592" s="11">
        <f t="shared" ca="1" si="233"/>
        <v>0.54299526944366516</v>
      </c>
      <c r="P592" s="11" t="str">
        <f t="shared" si="234"/>
        <v/>
      </c>
      <c r="Q592" s="11">
        <f t="shared" ca="1" si="246"/>
        <v>0.6</v>
      </c>
      <c r="R592" s="32">
        <f t="shared" ca="1" si="247"/>
        <v>5.264895167174536E-2</v>
      </c>
      <c r="S592" s="32">
        <v>4.9444386711141794E-4</v>
      </c>
      <c r="T592" s="32">
        <f t="shared" ca="1" si="235"/>
        <v>4.3872990493406816E-3</v>
      </c>
      <c r="U592" s="32">
        <f t="shared" si="236"/>
        <v>0.14084507042253522</v>
      </c>
      <c r="V592" s="32">
        <f t="shared" si="248"/>
        <v>0.6</v>
      </c>
      <c r="W592" s="8">
        <f t="shared" ca="1" si="237"/>
        <v>2562068.4379596864</v>
      </c>
      <c r="X592" s="8">
        <f t="shared" ca="1" si="251"/>
        <v>4042121846.3953929</v>
      </c>
      <c r="Y592" s="22">
        <f t="shared" ca="1" si="238"/>
        <v>0.45700473055633484</v>
      </c>
      <c r="Z592" s="8">
        <f t="shared" ca="1" si="249"/>
        <v>32904742.870055109</v>
      </c>
      <c r="AA592" s="12">
        <f t="shared" ca="1" si="250"/>
        <v>1.1347541797997878</v>
      </c>
      <c r="AB592" s="158">
        <f t="shared" si="252"/>
        <v>1088000</v>
      </c>
      <c r="AC592" s="160">
        <f t="shared" si="253"/>
        <v>1.2360000000000529E-2</v>
      </c>
      <c r="AD592" s="162">
        <f t="shared" ca="1" si="254"/>
        <v>0.89377919133957939</v>
      </c>
      <c r="AE592" s="162">
        <f t="shared" ca="1" si="255"/>
        <v>0.68049990421146089</v>
      </c>
      <c r="AF592" s="85">
        <v>5.9262674427661209E-4</v>
      </c>
      <c r="AG592" s="85">
        <v>8.9736230849061759E-3</v>
      </c>
      <c r="AH592" s="85">
        <v>6.1905996271241785E-4</v>
      </c>
    </row>
    <row r="593" spans="1:34">
      <c r="A593" s="7">
        <f t="shared" si="239"/>
        <v>44500</v>
      </c>
      <c r="B593" s="8">
        <f t="shared" ca="1" si="240"/>
        <v>573882329.95169735</v>
      </c>
      <c r="C593" s="144">
        <f t="shared" si="231"/>
        <v>0</v>
      </c>
      <c r="D593" s="136"/>
      <c r="E593" s="136"/>
      <c r="F593" s="78">
        <f ca="1">IF(AD592&gt;1,0,IF(AE592&gt;=1,U$2,T$2))</f>
        <v>0.65</v>
      </c>
      <c r="G593" s="29">
        <f t="shared" ca="1" si="232"/>
        <v>4569393.8396701142</v>
      </c>
      <c r="H593" s="8">
        <f t="shared" ca="1" si="241"/>
        <v>32442696.261657812</v>
      </c>
      <c r="I593" s="8">
        <f t="shared" ca="1" si="242"/>
        <v>4074564542.6570511</v>
      </c>
      <c r="J593" s="8">
        <f t="shared" ca="1" si="243"/>
        <v>295777.72247357556</v>
      </c>
      <c r="K593" s="12">
        <f t="shared" ca="1" si="244"/>
        <v>0.89294230710933298</v>
      </c>
      <c r="L593" s="48"/>
      <c r="M593" s="46">
        <f ca="1">IF(AND(I$2&gt;0,R586&lt;F586-0.12),0,IF(AND(N593&gt;=L$5,I$2&gt;0),0,IF(OR(AND(N593&gt;=C$1,N593&lt;D$1),N593&gt;=E$1),0,1)))</f>
        <v>0</v>
      </c>
      <c r="N593" s="200">
        <f t="shared" si="245"/>
        <v>44500</v>
      </c>
      <c r="O593" s="11">
        <f t="shared" ca="1" si="233"/>
        <v>0.54327527235427353</v>
      </c>
      <c r="P593" s="11" t="str">
        <f t="shared" si="234"/>
        <v/>
      </c>
      <c r="Q593" s="11">
        <f t="shared" ca="1" si="246"/>
        <v>0.6</v>
      </c>
      <c r="R593" s="32">
        <f t="shared" ca="1" si="247"/>
        <v>5.1736112068994422E-2</v>
      </c>
      <c r="S593" s="32">
        <v>4.9443381268637215E-4</v>
      </c>
      <c r="T593" s="32">
        <f t="shared" ca="1" si="235"/>
        <v>4.3256928348877084E-3</v>
      </c>
      <c r="U593" s="32">
        <f t="shared" si="236"/>
        <v>0.14084507042253522</v>
      </c>
      <c r="V593" s="32">
        <f t="shared" si="248"/>
        <v>0.6</v>
      </c>
      <c r="W593" s="8">
        <f t="shared" ca="1" si="237"/>
        <v>2527252.0180289922</v>
      </c>
      <c r="X593" s="8">
        <f t="shared" ca="1" si="251"/>
        <v>4044649098.4134221</v>
      </c>
      <c r="Y593" s="22">
        <f t="shared" ca="1" si="238"/>
        <v>0.45672472764572647</v>
      </c>
      <c r="Z593" s="8">
        <f t="shared" ca="1" si="249"/>
        <v>32442696.261657812</v>
      </c>
      <c r="AA593" s="12">
        <f t="shared" ca="1" si="250"/>
        <v>1.1347541797997878</v>
      </c>
      <c r="AB593" s="158">
        <f t="shared" si="252"/>
        <v>1089000</v>
      </c>
      <c r="AC593" s="160">
        <f t="shared" si="253"/>
        <v>1.2330000000000528E-2</v>
      </c>
      <c r="AD593" s="162">
        <f t="shared" ca="1" si="254"/>
        <v>0.893219905398418</v>
      </c>
      <c r="AE593" s="162">
        <f t="shared" ca="1" si="255"/>
        <v>0.68049990421146089</v>
      </c>
      <c r="AF593" s="85">
        <v>5.9259713995865452E-4</v>
      </c>
      <c r="AG593" s="85">
        <v>8.9705148618838288E-3</v>
      </c>
      <c r="AH593" s="85">
        <v>6.1903457799037938E-4</v>
      </c>
    </row>
    <row r="594" spans="1:34">
      <c r="A594" s="7">
        <f t="shared" si="239"/>
        <v>44501</v>
      </c>
      <c r="B594" s="8">
        <f t="shared" ca="1" si="240"/>
        <v>574173773.17150354</v>
      </c>
      <c r="C594" s="144">
        <f t="shared" si="231"/>
        <v>0</v>
      </c>
      <c r="D594" s="136"/>
      <c r="E594" s="136"/>
      <c r="F594" s="78">
        <f ca="1">IF(AD593&gt;1,S$2,T$2)</f>
        <v>0.65</v>
      </c>
      <c r="G594" s="29">
        <f t="shared" ca="1" si="232"/>
        <v>4504886.0710214842</v>
      </c>
      <c r="H594" s="8">
        <f t="shared" ca="1" si="241"/>
        <v>31984691.104252536</v>
      </c>
      <c r="I594" s="8">
        <f t="shared" ca="1" si="242"/>
        <v>4076633789.5176749</v>
      </c>
      <c r="J594" s="8">
        <f t="shared" ca="1" si="243"/>
        <v>291443.21980615752</v>
      </c>
      <c r="K594" s="12">
        <f t="shared" ca="1" si="244"/>
        <v>0.95474936149419354</v>
      </c>
      <c r="L594" s="48"/>
      <c r="M594" s="38">
        <f ca="1">IF(AND(I$2&gt;0,R587&lt;F587),0,IF(AND(N594&gt;=L$6,I$2&gt;0),0,IF(OR(AND(N594&gt;=C$1,N594&lt;D$1),N594&gt;=E$1),0,1)))</f>
        <v>0</v>
      </c>
      <c r="N594" s="200">
        <f t="shared" si="245"/>
        <v>44501</v>
      </c>
      <c r="O594" s="11">
        <f t="shared" ca="1" si="233"/>
        <v>0.54355117193569003</v>
      </c>
      <c r="P594" s="11" t="str">
        <f t="shared" si="234"/>
        <v/>
      </c>
      <c r="Q594" s="11">
        <f t="shared" ca="1" si="246"/>
        <v>0.7</v>
      </c>
      <c r="R594" s="32">
        <f t="shared" ca="1" si="247"/>
        <v>5.0834952911529022E-2</v>
      </c>
      <c r="S594" s="32">
        <v>4.944237597633781E-4</v>
      </c>
      <c r="T594" s="32">
        <f t="shared" ca="1" si="235"/>
        <v>4.2646254805670048E-3</v>
      </c>
      <c r="U594" s="32">
        <f t="shared" si="236"/>
        <v>0.14084507042253522</v>
      </c>
      <c r="V594" s="32">
        <f t="shared" si="248"/>
        <v>0.7</v>
      </c>
      <c r="W594" s="8">
        <f t="shared" ca="1" si="237"/>
        <v>2492695.4147795867</v>
      </c>
      <c r="X594" s="8">
        <f t="shared" ca="1" si="251"/>
        <v>4047141793.8282018</v>
      </c>
      <c r="Y594" s="22">
        <f t="shared" ca="1" si="238"/>
        <v>0.45644882806430997</v>
      </c>
      <c r="Z594" s="8">
        <f t="shared" ca="1" si="249"/>
        <v>31984691.104252536</v>
      </c>
      <c r="AA594" s="12">
        <f t="shared" ca="1" si="250"/>
        <v>1.1347541797997878</v>
      </c>
      <c r="AB594" s="158">
        <f t="shared" si="252"/>
        <v>1090000</v>
      </c>
      <c r="AC594" s="160">
        <f t="shared" si="253"/>
        <v>1.2300000000000528E-2</v>
      </c>
      <c r="AD594" s="162">
        <f t="shared" ca="1" si="254"/>
        <v>0.92384583430176326</v>
      </c>
      <c r="AE594" s="162">
        <f t="shared" ca="1" si="255"/>
        <v>0.68049990421146089</v>
      </c>
      <c r="AF594" s="85">
        <v>5.9256754322203268E-4</v>
      </c>
      <c r="AG594" s="85">
        <v>8.9674132563561416E-3</v>
      </c>
      <c r="AH594" s="85">
        <v>6.1900919873675319E-4</v>
      </c>
    </row>
    <row r="595" spans="1:34">
      <c r="A595" s="7">
        <f t="shared" si="239"/>
        <v>44502</v>
      </c>
      <c r="B595" s="8">
        <f t="shared" ca="1" si="240"/>
        <v>574480990.10721159</v>
      </c>
      <c r="C595" s="144">
        <f t="shared" si="231"/>
        <v>0</v>
      </c>
      <c r="D595" s="136"/>
      <c r="E595" s="136"/>
      <c r="F595" s="78">
        <f ca="1">IF(AD594&gt;1,0,IF(AE594&gt;=1,U$2,T$2))</f>
        <v>0.65</v>
      </c>
      <c r="G595" s="29">
        <f t="shared" ca="1" si="232"/>
        <v>4461019.1454929113</v>
      </c>
      <c r="H595" s="8">
        <f t="shared" ca="1" si="241"/>
        <v>31673235.932999671</v>
      </c>
      <c r="I595" s="8">
        <f t="shared" ca="1" si="242"/>
        <v>4078815029.7612019</v>
      </c>
      <c r="J595" s="8">
        <f t="shared" ca="1" si="243"/>
        <v>307216.93570798915</v>
      </c>
      <c r="K595" s="12">
        <f t="shared" ca="1" si="244"/>
        <v>0.95417261376574958</v>
      </c>
      <c r="L595" s="48"/>
      <c r="M595" s="38">
        <f ca="1">IF(AND(I$2&gt;0,R588&lt;F588-0.02),0,IF(AND(N595&gt;=L$7,I$2&gt;0),0,IF(OR(AND(N595&gt;=C$1,N595&lt;D$1),N595&gt;=E$1),0,1)))</f>
        <v>0</v>
      </c>
      <c r="N595" s="200">
        <f t="shared" si="245"/>
        <v>44502</v>
      </c>
      <c r="O595" s="11">
        <f t="shared" ca="1" si="233"/>
        <v>0.54384200396816029</v>
      </c>
      <c r="P595" s="11" t="str">
        <f t="shared" si="234"/>
        <v/>
      </c>
      <c r="Q595" s="11">
        <f t="shared" ca="1" si="246"/>
        <v>0.7</v>
      </c>
      <c r="R595" s="32">
        <f t="shared" ca="1" si="247"/>
        <v>5.0171131911274404E-2</v>
      </c>
      <c r="S595" s="32">
        <v>4.9441370834211443E-4</v>
      </c>
      <c r="T595" s="32">
        <f t="shared" ca="1" si="235"/>
        <v>4.2230981243999563E-3</v>
      </c>
      <c r="U595" s="32">
        <f t="shared" si="236"/>
        <v>0.14084507042253522</v>
      </c>
      <c r="V595" s="32">
        <f t="shared" si="248"/>
        <v>0.7</v>
      </c>
      <c r="W595" s="8">
        <f t="shared" ca="1" si="237"/>
        <v>2458404.1924499301</v>
      </c>
      <c r="X595" s="8">
        <f t="shared" ca="1" si="251"/>
        <v>4049600198.0206518</v>
      </c>
      <c r="Y595" s="22">
        <f t="shared" ca="1" si="238"/>
        <v>0.45615799603183971</v>
      </c>
      <c r="Z595" s="8">
        <f t="shared" ca="1" si="249"/>
        <v>31673235.932999671</v>
      </c>
      <c r="AA595" s="12">
        <f t="shared" ca="1" si="250"/>
        <v>1.1347541797997878</v>
      </c>
      <c r="AB595" s="158">
        <f t="shared" si="252"/>
        <v>1091000</v>
      </c>
      <c r="AC595" s="160">
        <f t="shared" si="253"/>
        <v>1.2270000000000527E-2</v>
      </c>
      <c r="AD595" s="162">
        <f t="shared" ca="1" si="254"/>
        <v>0.95446098762997156</v>
      </c>
      <c r="AE595" s="162">
        <f t="shared" ca="1" si="255"/>
        <v>0.68049990421146089</v>
      </c>
      <c r="AF595" s="85">
        <v>5.925379540637299E-4</v>
      </c>
      <c r="AG595" s="85">
        <v>8.9643182471319579E-3</v>
      </c>
      <c r="AH595" s="85">
        <v>6.1898382494971881E-4</v>
      </c>
    </row>
    <row r="596" spans="1:34">
      <c r="A596" s="7">
        <f t="shared" si="239"/>
        <v>44503</v>
      </c>
      <c r="B596" s="8">
        <f t="shared" ca="1" si="240"/>
        <v>574785031.69993401</v>
      </c>
      <c r="C596" s="144">
        <f t="shared" si="231"/>
        <v>0</v>
      </c>
      <c r="D596" s="136"/>
      <c r="E596" s="136"/>
      <c r="F596" s="78">
        <f ca="1">IF(AD595&gt;1,S$2,T$2)</f>
        <v>0.65</v>
      </c>
      <c r="G596" s="29">
        <f t="shared" ca="1" si="232"/>
        <v>4418806.6266026758</v>
      </c>
      <c r="H596" s="8">
        <f t="shared" ca="1" si="241"/>
        <v>31373527.048878994</v>
      </c>
      <c r="I596" s="8">
        <f t="shared" ca="1" si="242"/>
        <v>4080973725.069531</v>
      </c>
      <c r="J596" s="8">
        <f t="shared" ca="1" si="243"/>
        <v>304041.59272243013</v>
      </c>
      <c r="K596" s="12">
        <f t="shared" ca="1" si="244"/>
        <v>0.95356465084958697</v>
      </c>
      <c r="L596" s="48"/>
      <c r="M596" s="38">
        <f ca="1">IF(AND(I$2&gt;0,R589&lt;F589-0.04),0,IF(AND(N596&gt;=L$8,I$2&gt;0),0,IF(OR(AND(N596&gt;=C$1,N596&lt;D$1),N596&gt;=E$1),0,1)))</f>
        <v>0</v>
      </c>
      <c r="N596" s="200">
        <f t="shared" si="245"/>
        <v>44503</v>
      </c>
      <c r="O596" s="11">
        <f t="shared" ca="1" si="233"/>
        <v>0.54412983000927084</v>
      </c>
      <c r="P596" s="11" t="str">
        <f t="shared" si="234"/>
        <v/>
      </c>
      <c r="Q596" s="11">
        <f t="shared" ca="1" si="246"/>
        <v>0.7</v>
      </c>
      <c r="R596" s="32">
        <f t="shared" ca="1" si="247"/>
        <v>4.9529480869614534E-2</v>
      </c>
      <c r="S596" s="32">
        <v>4.9440365842225924E-4</v>
      </c>
      <c r="T596" s="32">
        <f t="shared" ca="1" si="235"/>
        <v>4.1831369398505321E-3</v>
      </c>
      <c r="U596" s="32">
        <f t="shared" si="236"/>
        <v>0.14084507042253522</v>
      </c>
      <c r="V596" s="32">
        <f t="shared" si="248"/>
        <v>0.7</v>
      </c>
      <c r="W596" s="8">
        <f t="shared" ca="1" si="237"/>
        <v>2424383.6199968546</v>
      </c>
      <c r="X596" s="8">
        <f t="shared" ca="1" si="251"/>
        <v>4052024581.6406488</v>
      </c>
      <c r="Y596" s="22">
        <f t="shared" ca="1" si="238"/>
        <v>0.45587016999072916</v>
      </c>
      <c r="Z596" s="8">
        <f t="shared" ca="1" si="249"/>
        <v>31373527.048878994</v>
      </c>
      <c r="AA596" s="12">
        <f t="shared" ca="1" si="250"/>
        <v>1.1347541797997878</v>
      </c>
      <c r="AB596" s="158">
        <f t="shared" si="252"/>
        <v>1092000</v>
      </c>
      <c r="AC596" s="160">
        <f t="shared" si="253"/>
        <v>1.2240000000000527E-2</v>
      </c>
      <c r="AD596" s="162">
        <f t="shared" ca="1" si="254"/>
        <v>0.95386863230766827</v>
      </c>
      <c r="AE596" s="162">
        <f t="shared" ca="1" si="255"/>
        <v>0.68049990421146089</v>
      </c>
      <c r="AF596" s="85">
        <v>5.9250837248073121E-4</v>
      </c>
      <c r="AG596" s="85">
        <v>8.9612298131143808E-3</v>
      </c>
      <c r="AH596" s="85">
        <v>6.1895845662745662E-4</v>
      </c>
    </row>
    <row r="597" spans="1:34">
      <c r="A597" s="7">
        <f t="shared" si="239"/>
        <v>44504</v>
      </c>
      <c r="B597" s="8">
        <f t="shared" ca="1" si="240"/>
        <v>575086004.39979601</v>
      </c>
      <c r="C597" s="144">
        <f t="shared" si="231"/>
        <v>0</v>
      </c>
      <c r="D597" s="136"/>
      <c r="E597" s="136"/>
      <c r="F597" s="78">
        <f ca="1">IF(AD596&gt;1,0,IF(AE596&gt;=1,U$2,T$2))</f>
        <v>0.65</v>
      </c>
      <c r="G597" s="29">
        <f t="shared" ca="1" si="232"/>
        <v>4378316.8447749941</v>
      </c>
      <c r="H597" s="8">
        <f t="shared" ca="1" si="241"/>
        <v>31086049.597902454</v>
      </c>
      <c r="I597" s="8">
        <f t="shared" ca="1" si="242"/>
        <v>4083110631.2385511</v>
      </c>
      <c r="J597" s="8">
        <f t="shared" ca="1" si="243"/>
        <v>300972.69986201584</v>
      </c>
      <c r="K597" s="12">
        <f t="shared" ca="1" si="244"/>
        <v>0.95296297173668187</v>
      </c>
      <c r="L597" s="48"/>
      <c r="M597" s="38">
        <f ca="1">IF(AND(I$2&gt;0,R590&lt;F590-0.06),0,IF(AND(N597&gt;=L$9,I$2&gt;0),0,IF(OR(AND(N597&gt;=C$1,N597&lt;D$1),N597&gt;=E$1),0,1)))</f>
        <v>0</v>
      </c>
      <c r="N597" s="200">
        <f t="shared" si="245"/>
        <v>44504</v>
      </c>
      <c r="O597" s="11">
        <f t="shared" ca="1" si="233"/>
        <v>0.54441475083180679</v>
      </c>
      <c r="P597" s="11" t="str">
        <f t="shared" si="234"/>
        <v/>
      </c>
      <c r="Q597" s="11">
        <f t="shared" ca="1" si="246"/>
        <v>0.7</v>
      </c>
      <c r="R597" s="32">
        <f t="shared" ca="1" si="247"/>
        <v>4.8910566033581862E-2</v>
      </c>
      <c r="S597" s="32">
        <v>4.9439361000349084E-4</v>
      </c>
      <c r="T597" s="32">
        <f t="shared" ca="1" si="235"/>
        <v>4.1448066130536608E-3</v>
      </c>
      <c r="U597" s="32">
        <f t="shared" si="236"/>
        <v>0.14084507042253522</v>
      </c>
      <c r="V597" s="32">
        <f t="shared" si="248"/>
        <v>0.7</v>
      </c>
      <c r="W597" s="8">
        <f t="shared" ca="1" si="237"/>
        <v>2390638.6758823623</v>
      </c>
      <c r="X597" s="8">
        <f t="shared" ca="1" si="251"/>
        <v>4054415220.3165312</v>
      </c>
      <c r="Y597" s="22">
        <f t="shared" ca="1" si="238"/>
        <v>0.45558524916819321</v>
      </c>
      <c r="Z597" s="8">
        <f t="shared" ca="1" si="249"/>
        <v>31086049.597902454</v>
      </c>
      <c r="AA597" s="12">
        <f t="shared" ca="1" si="250"/>
        <v>1.1347541797997878</v>
      </c>
      <c r="AB597" s="158">
        <f t="shared" si="252"/>
        <v>1093000</v>
      </c>
      <c r="AC597" s="160">
        <f t="shared" si="253"/>
        <v>1.2210000000000526E-2</v>
      </c>
      <c r="AD597" s="162">
        <f t="shared" ca="1" si="254"/>
        <v>0.95326381129313442</v>
      </c>
      <c r="AE597" s="162">
        <f t="shared" ca="1" si="255"/>
        <v>0.68049990421146089</v>
      </c>
      <c r="AF597" s="85">
        <v>5.924787984700234E-4</v>
      </c>
      <c r="AG597" s="85">
        <v>8.9581479333002319E-3</v>
      </c>
      <c r="AH597" s="85">
        <v>6.1893309376814755E-4</v>
      </c>
    </row>
    <row r="598" spans="1:34">
      <c r="A598" s="7">
        <f t="shared" si="239"/>
        <v>44505</v>
      </c>
      <c r="B598" s="8">
        <f t="shared" ca="1" si="240"/>
        <v>575384031.10205328</v>
      </c>
      <c r="C598" s="144">
        <f t="shared" si="231"/>
        <v>0</v>
      </c>
      <c r="D598" s="136"/>
      <c r="E598" s="136"/>
      <c r="F598" s="78">
        <f ca="1">IF(AD597&gt;1,S$2,T$2)</f>
        <v>0.65</v>
      </c>
      <c r="G598" s="29">
        <f t="shared" ca="1" si="232"/>
        <v>4339633.8743727598</v>
      </c>
      <c r="H598" s="8">
        <f t="shared" ca="1" si="241"/>
        <v>30811400.508046594</v>
      </c>
      <c r="I598" s="8">
        <f t="shared" ca="1" si="242"/>
        <v>4085226620.8245778</v>
      </c>
      <c r="J598" s="8">
        <f t="shared" ca="1" si="243"/>
        <v>298026.70225725364</v>
      </c>
      <c r="K598" s="12">
        <f t="shared" ca="1" si="244"/>
        <v>0.95236736576895864</v>
      </c>
      <c r="L598" s="48"/>
      <c r="M598" s="39">
        <f ca="1">IF(AND(I$2&gt;0,R591&lt;F591-0.1),0,IF(AND(N598&gt;=L$10,I$2&gt;0),0,IF(OR(AND(N598&gt;=C$1,N598&lt;D$1),N598&gt;=E$1),0,1)))</f>
        <v>0</v>
      </c>
      <c r="N598" s="200">
        <f t="shared" si="245"/>
        <v>44505</v>
      </c>
      <c r="O598" s="11">
        <f t="shared" ca="1" si="233"/>
        <v>0.54469688277661032</v>
      </c>
      <c r="P598" s="11" t="str">
        <f t="shared" si="234"/>
        <v/>
      </c>
      <c r="Q598" s="11">
        <f t="shared" ca="1" si="246"/>
        <v>0.7</v>
      </c>
      <c r="R598" s="32">
        <f t="shared" ca="1" si="247"/>
        <v>4.831511936916133E-2</v>
      </c>
      <c r="S598" s="32">
        <v>4.94383563085488E-4</v>
      </c>
      <c r="T598" s="32">
        <f t="shared" ca="1" si="235"/>
        <v>4.1081867344062127E-3</v>
      </c>
      <c r="U598" s="32">
        <f t="shared" si="236"/>
        <v>0.14084507042253522</v>
      </c>
      <c r="V598" s="32">
        <f t="shared" si="248"/>
        <v>0.7</v>
      </c>
      <c r="W598" s="8">
        <f t="shared" ca="1" si="237"/>
        <v>2357174.0530465092</v>
      </c>
      <c r="X598" s="8">
        <f t="shared" ca="1" si="251"/>
        <v>4056772394.3695779</v>
      </c>
      <c r="Y598" s="22">
        <f t="shared" ca="1" si="238"/>
        <v>0.45530311722338968</v>
      </c>
      <c r="Z598" s="8">
        <f t="shared" ca="1" si="249"/>
        <v>30811400.508046594</v>
      </c>
      <c r="AA598" s="12">
        <f t="shared" ca="1" si="250"/>
        <v>1.1347541797997878</v>
      </c>
      <c r="AB598" s="158">
        <f t="shared" si="252"/>
        <v>1094000</v>
      </c>
      <c r="AC598" s="160">
        <f t="shared" si="253"/>
        <v>1.2180000000000525E-2</v>
      </c>
      <c r="AD598" s="162">
        <f t="shared" ca="1" si="254"/>
        <v>0.95266516875282026</v>
      </c>
      <c r="AE598" s="162">
        <f t="shared" ca="1" si="255"/>
        <v>0.68049990421146089</v>
      </c>
      <c r="AF598" s="85">
        <v>5.9244923202859468E-4</v>
      </c>
      <c r="AG598" s="85">
        <v>8.9550725867795205E-3</v>
      </c>
      <c r="AH598" s="85">
        <v>6.1890773636997349E-4</v>
      </c>
    </row>
    <row r="599" spans="1:34">
      <c r="A599" s="7">
        <f t="shared" si="239"/>
        <v>44506</v>
      </c>
      <c r="B599" s="8">
        <f t="shared" ca="1" si="240"/>
        <v>575679240.0792917</v>
      </c>
      <c r="C599" s="144">
        <f t="shared" si="231"/>
        <v>0</v>
      </c>
      <c r="D599" s="136"/>
      <c r="E599" s="136"/>
      <c r="F599" s="78">
        <f ca="1">IF(AD598&gt;1,0,IF(AE598&gt;=1,U$2,T$2))</f>
        <v>0.65</v>
      </c>
      <c r="G599" s="29">
        <f t="shared" ca="1" si="232"/>
        <v>4302846.5061116889</v>
      </c>
      <c r="H599" s="8">
        <f t="shared" ca="1" si="241"/>
        <v>30550210.193392992</v>
      </c>
      <c r="I599" s="8">
        <f t="shared" ca="1" si="242"/>
        <v>4087322604.5629706</v>
      </c>
      <c r="J599" s="8">
        <f t="shared" ca="1" si="243"/>
        <v>295208.97723843751</v>
      </c>
      <c r="K599" s="12">
        <f t="shared" ca="1" si="244"/>
        <v>0.95177758974446625</v>
      </c>
      <c r="L599" s="48"/>
      <c r="M599" s="47">
        <f ca="1">IF(AND(I$2&gt;0,R592&lt;F592-0.12),0,IF(AND(N599&gt;=L$4,I$2&gt;0),0,IF(OR(AND(N599&gt;=C$1,N599&lt;D$1),N599&gt;=E$1),0,1)))</f>
        <v>0</v>
      </c>
      <c r="N599" s="200">
        <f t="shared" si="245"/>
        <v>44506</v>
      </c>
      <c r="O599" s="11">
        <f t="shared" ca="1" si="233"/>
        <v>0.54497634727506272</v>
      </c>
      <c r="P599" s="11" t="str">
        <f t="shared" si="234"/>
        <v/>
      </c>
      <c r="Q599" s="11">
        <f t="shared" ca="1" si="246"/>
        <v>0.7</v>
      </c>
      <c r="R599" s="32">
        <f t="shared" ca="1" si="247"/>
        <v>4.7743913286994774E-2</v>
      </c>
      <c r="S599" s="32">
        <v>4.9437351766792924E-4</v>
      </c>
      <c r="T599" s="32">
        <f t="shared" ca="1" si="235"/>
        <v>4.0733613591190654E-3</v>
      </c>
      <c r="U599" s="32">
        <f t="shared" si="236"/>
        <v>0.14084507042253522</v>
      </c>
      <c r="V599" s="32">
        <f t="shared" si="248"/>
        <v>0.7</v>
      </c>
      <c r="W599" s="8">
        <f t="shared" ca="1" si="237"/>
        <v>2323994.1640952639</v>
      </c>
      <c r="X599" s="8">
        <f t="shared" ca="1" si="251"/>
        <v>4059096388.5336733</v>
      </c>
      <c r="Y599" s="22">
        <f t="shared" ca="1" si="238"/>
        <v>0.45502365272493728</v>
      </c>
      <c r="Z599" s="8">
        <f t="shared" ca="1" si="249"/>
        <v>30550210.193392992</v>
      </c>
      <c r="AA599" s="12">
        <f t="shared" ca="1" si="250"/>
        <v>1.1347541797997878</v>
      </c>
      <c r="AB599" s="158">
        <f t="shared" si="252"/>
        <v>1095000</v>
      </c>
      <c r="AC599" s="160">
        <f t="shared" si="253"/>
        <v>1.2150000000000525E-2</v>
      </c>
      <c r="AD599" s="162">
        <f t="shared" ca="1" si="254"/>
        <v>0.95207247775671244</v>
      </c>
      <c r="AE599" s="162">
        <f t="shared" ca="1" si="255"/>
        <v>0.68049990421146089</v>
      </c>
      <c r="AF599" s="85">
        <v>5.9241967315343518E-4</v>
      </c>
      <c r="AG599" s="85">
        <v>8.9520037527349057E-3</v>
      </c>
      <c r="AH599" s="85">
        <v>6.1888238443111743E-4</v>
      </c>
    </row>
    <row r="600" spans="1:34">
      <c r="A600" s="7">
        <f t="shared" si="239"/>
        <v>44507</v>
      </c>
      <c r="B600" s="8">
        <f t="shared" ca="1" si="240"/>
        <v>575971765.28476512</v>
      </c>
      <c r="C600" s="144">
        <f t="shared" si="231"/>
        <v>0</v>
      </c>
      <c r="D600" s="136"/>
      <c r="E600" s="136"/>
      <c r="F600" s="78">
        <f ca="1">IF(AD599&gt;1,0,IF(AE599&gt;=1,U$2,T$2))</f>
        <v>0.65</v>
      </c>
      <c r="G600" s="29">
        <f t="shared" ca="1" si="232"/>
        <v>4268048.5898815151</v>
      </c>
      <c r="H600" s="8">
        <f t="shared" ca="1" si="241"/>
        <v>30303144.988158759</v>
      </c>
      <c r="I600" s="8">
        <f t="shared" ca="1" si="242"/>
        <v>4089399533.5218315</v>
      </c>
      <c r="J600" s="8">
        <f t="shared" ca="1" si="243"/>
        <v>292525.20547338441</v>
      </c>
      <c r="K600" s="12">
        <f t="shared" ca="1" si="244"/>
        <v>0.95119338981985713</v>
      </c>
      <c r="L600" s="48"/>
      <c r="M600" s="46">
        <f ca="1">IF(AND(I$2&gt;0,R593&lt;F593-0.12),0,IF(AND(N600&gt;=L$5,I$2&gt;0),0,IF(OR(AND(N600&gt;=C$1,N600&lt;D$1),N600&gt;=E$1),0,1)))</f>
        <v>0</v>
      </c>
      <c r="N600" s="200">
        <f t="shared" si="245"/>
        <v>44507</v>
      </c>
      <c r="O600" s="11">
        <f t="shared" ca="1" si="233"/>
        <v>0.54525327113624422</v>
      </c>
      <c r="P600" s="11" t="str">
        <f t="shared" si="234"/>
        <v/>
      </c>
      <c r="Q600" s="11">
        <f t="shared" ca="1" si="246"/>
        <v>0.7</v>
      </c>
      <c r="R600" s="32">
        <f t="shared" ca="1" si="247"/>
        <v>4.7197763603436312E-2</v>
      </c>
      <c r="S600" s="32">
        <v>4.943634737504931E-4</v>
      </c>
      <c r="T600" s="32">
        <f t="shared" ca="1" si="235"/>
        <v>4.0404193317545014E-3</v>
      </c>
      <c r="U600" s="32">
        <f t="shared" si="236"/>
        <v>0.14084507042253522</v>
      </c>
      <c r="V600" s="32">
        <f t="shared" si="248"/>
        <v>0.7</v>
      </c>
      <c r="W600" s="8">
        <f t="shared" ca="1" si="237"/>
        <v>2291103.14668896</v>
      </c>
      <c r="X600" s="8">
        <f t="shared" ca="1" si="251"/>
        <v>4061387491.6803622</v>
      </c>
      <c r="Y600" s="22">
        <f t="shared" ca="1" si="238"/>
        <v>0.45474672886375578</v>
      </c>
      <c r="Z600" s="8">
        <f t="shared" ca="1" si="249"/>
        <v>30303144.988158759</v>
      </c>
      <c r="AA600" s="12">
        <f t="shared" ca="1" si="250"/>
        <v>1.1347541797997878</v>
      </c>
      <c r="AB600" s="158">
        <f t="shared" si="252"/>
        <v>1096000</v>
      </c>
      <c r="AC600" s="160">
        <f t="shared" si="253"/>
        <v>1.2120000000000524E-2</v>
      </c>
      <c r="AD600" s="162">
        <f t="shared" ca="1" si="254"/>
        <v>0.95148548978216163</v>
      </c>
      <c r="AE600" s="162">
        <f t="shared" ca="1" si="255"/>
        <v>0.68049990421146089</v>
      </c>
      <c r="AF600" s="85">
        <v>5.9239012184153668E-4</v>
      </c>
      <c r="AG600" s="85">
        <v>8.948941410441176E-3</v>
      </c>
      <c r="AH600" s="85">
        <v>6.1885703794976291E-4</v>
      </c>
    </row>
    <row r="601" spans="1:34">
      <c r="A601" s="7">
        <f t="shared" si="239"/>
        <v>44508</v>
      </c>
      <c r="B601" s="8">
        <f t="shared" ca="1" si="240"/>
        <v>576261746.6852026</v>
      </c>
      <c r="C601" s="144">
        <f t="shared" si="231"/>
        <v>0</v>
      </c>
      <c r="D601" s="136"/>
      <c r="E601" s="136"/>
      <c r="F601" s="78">
        <f ca="1">IF(AD600&gt;1,S$2,T$2)</f>
        <v>0.65</v>
      </c>
      <c r="G601" s="29">
        <f t="shared" ca="1" si="232"/>
        <v>4235339.4062783355</v>
      </c>
      <c r="H601" s="8">
        <f t="shared" ca="1" si="241"/>
        <v>30070909.784576181</v>
      </c>
      <c r="I601" s="8">
        <f t="shared" ca="1" si="242"/>
        <v>4091458401.4649377</v>
      </c>
      <c r="J601" s="8">
        <f t="shared" ca="1" si="243"/>
        <v>289981.40043751861</v>
      </c>
      <c r="K601" s="12">
        <f t="shared" ca="1" si="244"/>
        <v>0.9506145009101008</v>
      </c>
      <c r="L601" s="48"/>
      <c r="M601" s="38">
        <f ca="1">IF(AND(I$2&gt;0,R594&lt;F594),0,IF(AND(N601&gt;=L$6,I$2&gt;0),0,IF(OR(AND(N601&gt;=C$1,N601&lt;D$1),N601&gt;=E$1),0,1)))</f>
        <v>0</v>
      </c>
      <c r="N601" s="200">
        <f t="shared" si="245"/>
        <v>44508</v>
      </c>
      <c r="O601" s="11">
        <f t="shared" ca="1" si="233"/>
        <v>0.54552778686199166</v>
      </c>
      <c r="P601" s="11" t="str">
        <f t="shared" si="234"/>
        <v/>
      </c>
      <c r="Q601" s="11">
        <f t="shared" ca="1" si="246"/>
        <v>0.7</v>
      </c>
      <c r="R601" s="32">
        <f t="shared" ca="1" si="247"/>
        <v>4.6677532745585504E-2</v>
      </c>
      <c r="S601" s="32">
        <v>4.9435343133285854E-4</v>
      </c>
      <c r="T601" s="32">
        <f t="shared" ca="1" si="235"/>
        <v>4.0094546379434905E-3</v>
      </c>
      <c r="U601" s="32">
        <f t="shared" si="236"/>
        <v>0.14084507042253522</v>
      </c>
      <c r="V601" s="32">
        <f t="shared" si="248"/>
        <v>0.7</v>
      </c>
      <c r="W601" s="8">
        <f t="shared" ca="1" si="237"/>
        <v>2258504.8690887368</v>
      </c>
      <c r="X601" s="8">
        <f t="shared" ca="1" si="251"/>
        <v>4063645996.5494509</v>
      </c>
      <c r="Y601" s="22">
        <f t="shared" ca="1" si="238"/>
        <v>0.45447221313800834</v>
      </c>
      <c r="Z601" s="8">
        <f t="shared" ca="1" si="249"/>
        <v>30070909.784576181</v>
      </c>
      <c r="AA601" s="12">
        <f t="shared" ca="1" si="250"/>
        <v>1.1347541797997878</v>
      </c>
      <c r="AB601" s="158">
        <f t="shared" si="252"/>
        <v>1097000</v>
      </c>
      <c r="AC601" s="160">
        <f t="shared" si="253"/>
        <v>1.2090000000000524E-2</v>
      </c>
      <c r="AD601" s="162">
        <f t="shared" ca="1" si="254"/>
        <v>0.95090394536497902</v>
      </c>
      <c r="AE601" s="162">
        <f t="shared" ca="1" si="255"/>
        <v>0.68049990421146089</v>
      </c>
      <c r="AF601" s="85">
        <v>5.9236057808989247E-4</v>
      </c>
      <c r="AG601" s="85">
        <v>8.9458855392647064E-3</v>
      </c>
      <c r="AH601" s="85">
        <v>6.1883169692409441E-4</v>
      </c>
    </row>
    <row r="602" spans="1:34">
      <c r="A602" s="7">
        <f t="shared" si="239"/>
        <v>44509</v>
      </c>
      <c r="B602" s="8">
        <f t="shared" ca="1" si="240"/>
        <v>576549330.61776578</v>
      </c>
      <c r="C602" s="144">
        <f t="shared" si="231"/>
        <v>0</v>
      </c>
      <c r="D602" s="136"/>
      <c r="E602" s="136"/>
      <c r="F602" s="78">
        <f ca="1">IF(AD601&gt;1,0,IF(AE601&gt;=1,U$2,T$2))</f>
        <v>0.65</v>
      </c>
      <c r="G602" s="29">
        <f t="shared" ca="1" si="232"/>
        <v>4204824.0615050485</v>
      </c>
      <c r="H602" s="8">
        <f t="shared" ca="1" si="241"/>
        <v>29854250.836685844</v>
      </c>
      <c r="I602" s="8">
        <f t="shared" ca="1" si="242"/>
        <v>4093500247.3861361</v>
      </c>
      <c r="J602" s="8">
        <f t="shared" ca="1" si="243"/>
        <v>287583.93256315449</v>
      </c>
      <c r="K602" s="12">
        <f t="shared" ca="1" si="244"/>
        <v>0.95004064602987914</v>
      </c>
      <c r="L602" s="48"/>
      <c r="M602" s="38">
        <f ca="1">IF(AND(I$2&gt;0,R595&lt;F595-0.02),0,IF(AND(N602&gt;=L$7,I$2&gt;0),0,IF(OR(AND(N602&gt;=C$1,N602&lt;D$1),N602&gt;=E$1),0,1)))</f>
        <v>0</v>
      </c>
      <c r="N602" s="200">
        <f t="shared" si="245"/>
        <v>44509</v>
      </c>
      <c r="O602" s="11">
        <f t="shared" ca="1" si="233"/>
        <v>0.54580003298481816</v>
      </c>
      <c r="P602" s="11" t="str">
        <f t="shared" si="234"/>
        <v/>
      </c>
      <c r="Q602" s="11">
        <f t="shared" ca="1" si="246"/>
        <v>0.7</v>
      </c>
      <c r="R602" s="32">
        <f t="shared" ca="1" si="247"/>
        <v>4.6184133134565653E-2</v>
      </c>
      <c r="S602" s="32">
        <v>4.9434339041470442E-4</v>
      </c>
      <c r="T602" s="32">
        <f t="shared" ca="1" si="235"/>
        <v>3.9805667782247794E-3</v>
      </c>
      <c r="U602" s="32">
        <f t="shared" si="236"/>
        <v>0.14084507042253522</v>
      </c>
      <c r="V602" s="32">
        <f t="shared" si="248"/>
        <v>0.7</v>
      </c>
      <c r="W602" s="8">
        <f t="shared" ca="1" si="237"/>
        <v>2226202.9358224301</v>
      </c>
      <c r="X602" s="8">
        <f t="shared" ca="1" si="251"/>
        <v>4065872199.4852734</v>
      </c>
      <c r="Y602" s="22">
        <f t="shared" ca="1" si="238"/>
        <v>0.45419996701518184</v>
      </c>
      <c r="Z602" s="8">
        <f t="shared" ca="1" si="249"/>
        <v>29854250.836685844</v>
      </c>
      <c r="AA602" s="12">
        <f t="shared" ca="1" si="250"/>
        <v>1.1347541797997878</v>
      </c>
      <c r="AB602" s="158">
        <f t="shared" si="252"/>
        <v>1098000</v>
      </c>
      <c r="AC602" s="160">
        <f t="shared" si="253"/>
        <v>1.2060000000000523E-2</v>
      </c>
      <c r="AD602" s="162">
        <f t="shared" ca="1" si="254"/>
        <v>0.95032757346998997</v>
      </c>
      <c r="AE602" s="162">
        <f t="shared" ca="1" si="255"/>
        <v>0.68049990421146089</v>
      </c>
      <c r="AF602" s="85">
        <v>5.9233104189549757E-4</v>
      </c>
      <c r="AG602" s="85">
        <v>8.9428361186629571E-3</v>
      </c>
      <c r="AH602" s="85">
        <v>6.1880636135229743E-4</v>
      </c>
    </row>
    <row r="603" spans="1:34">
      <c r="A603" s="7">
        <f t="shared" si="239"/>
        <v>44510</v>
      </c>
      <c r="B603" s="8">
        <f t="shared" ca="1" si="240"/>
        <v>576834670.17261112</v>
      </c>
      <c r="C603" s="144">
        <f t="shared" si="231"/>
        <v>0</v>
      </c>
      <c r="D603" s="136"/>
      <c r="E603" s="136"/>
      <c r="F603" s="78">
        <f ca="1">IF(AD602&gt;1,S$2,T$2)</f>
        <v>0.65</v>
      </c>
      <c r="G603" s="29">
        <f t="shared" ca="1" si="232"/>
        <v>4176613.9070795863</v>
      </c>
      <c r="H603" s="8">
        <f t="shared" ca="1" si="241"/>
        <v>29653958.74026506</v>
      </c>
      <c r="I603" s="8">
        <f t="shared" ca="1" si="242"/>
        <v>4095526158.2255378</v>
      </c>
      <c r="J603" s="8">
        <f t="shared" ca="1" si="243"/>
        <v>285339.55484530266</v>
      </c>
      <c r="K603" s="12">
        <f t="shared" ca="1" si="244"/>
        <v>0.94947153558718911</v>
      </c>
      <c r="L603" s="48"/>
      <c r="M603" s="38">
        <f ca="1">IF(AND(I$2&gt;0,R596&lt;F596-0.04),0,IF(AND(N603&gt;=L$8,I$2&gt;0),0,IF(OR(AND(N603&gt;=C$1,N603&lt;D$1),N603&gt;=E$1),0,1)))</f>
        <v>0</v>
      </c>
      <c r="N603" s="200">
        <f t="shared" si="245"/>
        <v>44510</v>
      </c>
      <c r="O603" s="11">
        <f t="shared" ca="1" si="233"/>
        <v>0.54607015443007167</v>
      </c>
      <c r="P603" s="11" t="str">
        <f t="shared" si="234"/>
        <v/>
      </c>
      <c r="Q603" s="11">
        <f t="shared" ca="1" si="246"/>
        <v>0.7</v>
      </c>
      <c r="R603" s="32">
        <f t="shared" ca="1" si="247"/>
        <v>4.5718530757206194E-2</v>
      </c>
      <c r="S603" s="32">
        <v>4.9433335099570972E-4</v>
      </c>
      <c r="T603" s="32">
        <f t="shared" ca="1" si="235"/>
        <v>3.9538611653686748E-3</v>
      </c>
      <c r="U603" s="32">
        <f t="shared" si="236"/>
        <v>0.14084507042253522</v>
      </c>
      <c r="V603" s="32">
        <f t="shared" si="248"/>
        <v>0.7</v>
      </c>
      <c r="W603" s="8">
        <f t="shared" ca="1" si="237"/>
        <v>2194200.6934359604</v>
      </c>
      <c r="X603" s="8">
        <f t="shared" ca="1" si="251"/>
        <v>4068066400.1787095</v>
      </c>
      <c r="Y603" s="22">
        <f t="shared" ca="1" si="238"/>
        <v>0.45392984556992833</v>
      </c>
      <c r="Z603" s="8">
        <f t="shared" ca="1" si="249"/>
        <v>29653958.74026506</v>
      </c>
      <c r="AA603" s="12">
        <f t="shared" ca="1" si="250"/>
        <v>1.1347541797997878</v>
      </c>
      <c r="AB603" s="158">
        <f t="shared" si="252"/>
        <v>1099000</v>
      </c>
      <c r="AC603" s="160">
        <f t="shared" si="253"/>
        <v>1.2030000000000523E-2</v>
      </c>
      <c r="AD603" s="162">
        <f t="shared" ca="1" si="254"/>
        <v>0.94975609080853407</v>
      </c>
      <c r="AE603" s="162">
        <f t="shared" ca="1" si="255"/>
        <v>0.68049990421146089</v>
      </c>
      <c r="AF603" s="85">
        <v>5.9230151325534886E-4</v>
      </c>
      <c r="AG603" s="85">
        <v>8.9397931281839441E-3</v>
      </c>
      <c r="AH603" s="85">
        <v>6.1878103123255799E-4</v>
      </c>
    </row>
    <row r="604" spans="1:34">
      <c r="A604" s="7">
        <f t="shared" si="239"/>
        <v>44511</v>
      </c>
      <c r="B604" s="8">
        <f t="shared" ca="1" si="240"/>
        <v>577117925.60260463</v>
      </c>
      <c r="C604" s="144">
        <f t="shared" si="231"/>
        <v>0</v>
      </c>
      <c r="D604" s="136"/>
      <c r="E604" s="136"/>
      <c r="F604" s="78">
        <f ca="1">IF(AD603&gt;1,0,IF(AE603&gt;=1,U$2,T$2))</f>
        <v>0.65</v>
      </c>
      <c r="G604" s="29">
        <f t="shared" ca="1" si="232"/>
        <v>4150826.9858849701</v>
      </c>
      <c r="H604" s="8">
        <f t="shared" ca="1" si="241"/>
        <v>29470871.599783286</v>
      </c>
      <c r="I604" s="8">
        <f t="shared" ca="1" si="242"/>
        <v>4097537271.778492</v>
      </c>
      <c r="J604" s="8">
        <f t="shared" ca="1" si="243"/>
        <v>283255.42999354744</v>
      </c>
      <c r="K604" s="12">
        <f t="shared" ca="1" si="244"/>
        <v>0.9489068666262791</v>
      </c>
      <c r="L604" s="48"/>
      <c r="M604" s="38">
        <f ca="1">IF(AND(I$2&gt;0,R597&lt;F597-0.06),0,IF(AND(N604&gt;=L$9,I$2&gt;0),0,IF(OR(AND(N604&gt;=C$1,N604&lt;D$1),N604&gt;=E$1),0,1)))</f>
        <v>0</v>
      </c>
      <c r="N604" s="200">
        <f t="shared" si="245"/>
        <v>44511</v>
      </c>
      <c r="O604" s="11">
        <f t="shared" ca="1" si="233"/>
        <v>0.54633830290379892</v>
      </c>
      <c r="P604" s="11" t="str">
        <f t="shared" si="234"/>
        <v/>
      </c>
      <c r="Q604" s="11">
        <f t="shared" ca="1" si="246"/>
        <v>0.7</v>
      </c>
      <c r="R604" s="32">
        <f t="shared" ca="1" si="247"/>
        <v>4.528174893692892E-2</v>
      </c>
      <c r="S604" s="32">
        <v>4.9432331307555351E-4</v>
      </c>
      <c r="T604" s="32">
        <f t="shared" ca="1" si="235"/>
        <v>3.9294495466377713E-3</v>
      </c>
      <c r="U604" s="32">
        <f t="shared" si="236"/>
        <v>0.14084507042253522</v>
      </c>
      <c r="V604" s="32">
        <f t="shared" si="248"/>
        <v>0.7</v>
      </c>
      <c r="W604" s="8">
        <f t="shared" ca="1" si="237"/>
        <v>2162501.2363032959</v>
      </c>
      <c r="X604" s="8">
        <f t="shared" ca="1" si="251"/>
        <v>4070228901.4150128</v>
      </c>
      <c r="Y604" s="22">
        <f t="shared" ca="1" si="238"/>
        <v>0.45366169709620108</v>
      </c>
      <c r="Z604" s="8">
        <f t="shared" ca="1" si="249"/>
        <v>29470871.599783286</v>
      </c>
      <c r="AA604" s="12">
        <f t="shared" ca="1" si="250"/>
        <v>1.1347541797997878</v>
      </c>
      <c r="AB604" s="158">
        <f t="shared" si="252"/>
        <v>1100000</v>
      </c>
      <c r="AC604" s="160">
        <f t="shared" si="253"/>
        <v>1.2000000000000522E-2</v>
      </c>
      <c r="AD604" s="162">
        <f t="shared" ca="1" si="254"/>
        <v>0.9491892011067341</v>
      </c>
      <c r="AE604" s="162">
        <f t="shared" ca="1" si="255"/>
        <v>0.68049990421146089</v>
      </c>
      <c r="AF604" s="85">
        <v>5.9227199216644471E-4</v>
      </c>
      <c r="AG604" s="85">
        <v>8.9367565474657261E-3</v>
      </c>
      <c r="AH604" s="85">
        <v>6.1875570656306296E-4</v>
      </c>
    </row>
    <row r="605" spans="1:34">
      <c r="A605" s="7">
        <f t="shared" si="239"/>
        <v>44512</v>
      </c>
      <c r="B605" s="8">
        <f t="shared" ca="1" si="240"/>
        <v>577399264.76182497</v>
      </c>
      <c r="C605" s="144">
        <f t="shared" si="231"/>
        <v>0</v>
      </c>
      <c r="D605" s="136"/>
      <c r="E605" s="136"/>
      <c r="F605" s="78">
        <f ca="1">IF(AD604&gt;1,S$2,T$2)</f>
        <v>0.65</v>
      </c>
      <c r="G605" s="29">
        <f t="shared" ca="1" si="232"/>
        <v>4127588.5061892923</v>
      </c>
      <c r="H605" s="8">
        <f t="shared" ca="1" si="241"/>
        <v>29305878.393943973</v>
      </c>
      <c r="I605" s="8">
        <f t="shared" ca="1" si="242"/>
        <v>4099534779.8089561</v>
      </c>
      <c r="J605" s="8">
        <f t="shared" ca="1" si="243"/>
        <v>281339.15922027925</v>
      </c>
      <c r="K605" s="12">
        <f t="shared" ca="1" si="244"/>
        <v>0.94834632201684577</v>
      </c>
      <c r="L605" s="48"/>
      <c r="M605" s="39">
        <f ca="1">IF(AND(I$2&gt;0,R598&lt;F598-0.1),0,IF(AND(N605&gt;=L$10,I$2&gt;0),0,IF(OR(AND(N605&gt;=C$1,N605&lt;D$1),N605&gt;=E$1),0,1)))</f>
        <v>0</v>
      </c>
      <c r="N605" s="200">
        <f t="shared" si="245"/>
        <v>44512</v>
      </c>
      <c r="O605" s="11">
        <f t="shared" ca="1" si="233"/>
        <v>0.5466046373078608</v>
      </c>
      <c r="P605" s="11" t="str">
        <f t="shared" si="234"/>
        <v/>
      </c>
      <c r="Q605" s="11">
        <f t="shared" ca="1" si="246"/>
        <v>0.7</v>
      </c>
      <c r="R605" s="32">
        <f t="shared" ca="1" si="247"/>
        <v>4.4874872315247942E-2</v>
      </c>
      <c r="S605" s="32">
        <v>4.9431327665391497E-4</v>
      </c>
      <c r="T605" s="32">
        <f t="shared" ca="1" si="235"/>
        <v>3.9074504525258629E-3</v>
      </c>
      <c r="U605" s="32">
        <f t="shared" si="236"/>
        <v>0.14084507042253522</v>
      </c>
      <c r="V605" s="32">
        <f t="shared" si="248"/>
        <v>0.7</v>
      </c>
      <c r="W605" s="8">
        <f t="shared" ca="1" si="237"/>
        <v>2131107.4124762793</v>
      </c>
      <c r="X605" s="8">
        <f t="shared" ca="1" si="251"/>
        <v>4072360008.8274889</v>
      </c>
      <c r="Y605" s="22">
        <f t="shared" ca="1" si="238"/>
        <v>0.4533953626921392</v>
      </c>
      <c r="Z605" s="8">
        <f t="shared" ca="1" si="249"/>
        <v>29305878.393943973</v>
      </c>
      <c r="AA605" s="12">
        <f t="shared" ca="1" si="250"/>
        <v>1.1347541797997878</v>
      </c>
      <c r="AB605" s="158">
        <f t="shared" si="252"/>
        <v>1101000</v>
      </c>
      <c r="AC605" s="160">
        <f t="shared" si="253"/>
        <v>1.1970000000000522E-2</v>
      </c>
      <c r="AD605" s="162">
        <f t="shared" ca="1" si="254"/>
        <v>0.94862659432156238</v>
      </c>
      <c r="AE605" s="162">
        <f t="shared" ca="1" si="255"/>
        <v>0.68049990421146089</v>
      </c>
      <c r="AF605" s="85">
        <v>5.9224247862578472E-4</v>
      </c>
      <c r="AG605" s="85">
        <v>8.9337263562358979E-3</v>
      </c>
      <c r="AH605" s="85">
        <v>6.1873038734200022E-4</v>
      </c>
    </row>
    <row r="606" spans="1:34">
      <c r="A606" s="7">
        <f t="shared" si="239"/>
        <v>44513</v>
      </c>
      <c r="B606" s="8">
        <f t="shared" ca="1" si="240"/>
        <v>577678863.5745852</v>
      </c>
      <c r="C606" s="144">
        <f t="shared" si="231"/>
        <v>0</v>
      </c>
      <c r="D606" s="136"/>
      <c r="E606" s="136"/>
      <c r="F606" s="78">
        <f ca="1">IF(AD605&gt;1,0,IF(AE605&gt;=1,U$2,T$2))</f>
        <v>0.65</v>
      </c>
      <c r="G606" s="29">
        <f t="shared" ca="1" si="232"/>
        <v>4107031.3453613427</v>
      </c>
      <c r="H606" s="8">
        <f t="shared" ca="1" si="241"/>
        <v>29159922.552065533</v>
      </c>
      <c r="I606" s="8">
        <f t="shared" ca="1" si="242"/>
        <v>4101519931.3795538</v>
      </c>
      <c r="J606" s="8">
        <f t="shared" ca="1" si="243"/>
        <v>279598.81276025873</v>
      </c>
      <c r="K606" s="12">
        <f t="shared" ca="1" si="244"/>
        <v>0.94778956958626714</v>
      </c>
      <c r="L606" s="48"/>
      <c r="M606" s="47">
        <f ca="1">IF(AND(I$2&gt;0,R599&lt;F599-0.12),0,IF(AND(N606&gt;=L$4,I$2&gt;0),0,IF(OR(AND(N606&gt;=C$1,N606&lt;D$1),N606&gt;=E$1),0,1)))</f>
        <v>0</v>
      </c>
      <c r="N606" s="200">
        <f t="shared" si="245"/>
        <v>44513</v>
      </c>
      <c r="O606" s="11">
        <f t="shared" ca="1" si="233"/>
        <v>0.54686932418394052</v>
      </c>
      <c r="P606" s="11" t="str">
        <f t="shared" si="234"/>
        <v/>
      </c>
      <c r="Q606" s="11">
        <f t="shared" ca="1" si="246"/>
        <v>0.7</v>
      </c>
      <c r="R606" s="32">
        <f t="shared" ca="1" si="247"/>
        <v>4.4499051055913404E-2</v>
      </c>
      <c r="S606" s="32">
        <v>4.9430324173047339E-4</v>
      </c>
      <c r="T606" s="32">
        <f t="shared" ca="1" si="235"/>
        <v>3.8879896736087375E-3</v>
      </c>
      <c r="U606" s="32">
        <f t="shared" si="236"/>
        <v>0.14084507042253522</v>
      </c>
      <c r="V606" s="32">
        <f t="shared" si="248"/>
        <v>0.7</v>
      </c>
      <c r="W606" s="8">
        <f t="shared" ca="1" si="237"/>
        <v>2100021.8295623865</v>
      </c>
      <c r="X606" s="8">
        <f t="shared" ca="1" si="251"/>
        <v>4074460030.6570511</v>
      </c>
      <c r="Y606" s="22">
        <f t="shared" ca="1" si="238"/>
        <v>0.45313067581605948</v>
      </c>
      <c r="Z606" s="8">
        <f t="shared" ca="1" si="249"/>
        <v>29159922.552065533</v>
      </c>
      <c r="AA606" s="12">
        <f t="shared" ca="1" si="250"/>
        <v>1.1347541797997878</v>
      </c>
      <c r="AB606" s="158">
        <f t="shared" si="252"/>
        <v>1102000</v>
      </c>
      <c r="AC606" s="160">
        <f t="shared" si="253"/>
        <v>1.1940000000000521E-2</v>
      </c>
      <c r="AD606" s="162">
        <f t="shared" ca="1" si="254"/>
        <v>0.9480679458015564</v>
      </c>
      <c r="AE606" s="162">
        <f t="shared" ca="1" si="255"/>
        <v>0.68049990421146089</v>
      </c>
      <c r="AF606" s="85">
        <v>5.9221297263037105E-4</v>
      </c>
      <c r="AG606" s="85">
        <v>8.930702534311075E-3</v>
      </c>
      <c r="AH606" s="85">
        <v>6.1870507356755861E-4</v>
      </c>
    </row>
    <row r="607" spans="1:34">
      <c r="A607" s="7">
        <f t="shared" si="239"/>
        <v>44514</v>
      </c>
      <c r="B607" s="8">
        <f t="shared" ca="1" si="240"/>
        <v>577956906.53680646</v>
      </c>
      <c r="C607" s="144">
        <f t="shared" si="231"/>
        <v>0</v>
      </c>
      <c r="D607" s="136"/>
      <c r="E607" s="136"/>
      <c r="F607" s="78">
        <f ca="1">IF(AD606&gt;1,0,IF(AE606&gt;=1,U$2,T$2))</f>
        <v>0.65</v>
      </c>
      <c r="G607" s="29">
        <f t="shared" ca="1" si="232"/>
        <v>4089296.5851090052</v>
      </c>
      <c r="H607" s="8">
        <f t="shared" ca="1" si="241"/>
        <v>29034005.754273936</v>
      </c>
      <c r="I607" s="8">
        <f t="shared" ca="1" si="242"/>
        <v>4103494036.4113245</v>
      </c>
      <c r="J607" s="8">
        <f t="shared" ca="1" si="243"/>
        <v>278042.96222123818</v>
      </c>
      <c r="K607" s="12">
        <f t="shared" ca="1" si="244"/>
        <v>0.94723626119143689</v>
      </c>
      <c r="L607" s="48"/>
      <c r="M607" s="46">
        <f ca="1">IF(AND(I$2&gt;0,R600&lt;F600-0.12),0,IF(AND(N607&gt;=L$5,I$2&gt;0),0,IF(OR(AND(N607&gt;=C$1,N607&lt;D$1),N607&gt;=E$1),0,1)))</f>
        <v>0</v>
      </c>
      <c r="N607" s="200">
        <f t="shared" si="245"/>
        <v>44514</v>
      </c>
      <c r="O607" s="11">
        <f t="shared" ca="1" si="233"/>
        <v>0.54713253818817664</v>
      </c>
      <c r="P607" s="11" t="str">
        <f t="shared" si="234"/>
        <v/>
      </c>
      <c r="Q607" s="11">
        <f t="shared" ca="1" si="246"/>
        <v>0.7</v>
      </c>
      <c r="R607" s="32">
        <f t="shared" ca="1" si="247"/>
        <v>4.4155505284361178E-2</v>
      </c>
      <c r="S607" s="32">
        <v>4.9429320830490808E-4</v>
      </c>
      <c r="T607" s="32">
        <f t="shared" ca="1" si="235"/>
        <v>3.8712007672365247E-3</v>
      </c>
      <c r="U607" s="32">
        <f t="shared" si="236"/>
        <v>0.14084507042253522</v>
      </c>
      <c r="V607" s="32">
        <f t="shared" si="248"/>
        <v>0.7</v>
      </c>
      <c r="W607" s="8">
        <f t="shared" ca="1" si="237"/>
        <v>2069246.8606237182</v>
      </c>
      <c r="X607" s="8">
        <f t="shared" ca="1" si="251"/>
        <v>4076529277.5176749</v>
      </c>
      <c r="Y607" s="22">
        <f t="shared" ca="1" si="238"/>
        <v>0.45286746181182336</v>
      </c>
      <c r="Z607" s="8">
        <f t="shared" ca="1" si="249"/>
        <v>29034005.754273936</v>
      </c>
      <c r="AA607" s="12">
        <f t="shared" ca="1" si="250"/>
        <v>1.1347541797997878</v>
      </c>
      <c r="AB607" s="158">
        <f t="shared" si="252"/>
        <v>1103000</v>
      </c>
      <c r="AC607" s="160">
        <f t="shared" si="253"/>
        <v>1.1910000000000521E-2</v>
      </c>
      <c r="AD607" s="162">
        <f t="shared" ca="1" si="254"/>
        <v>0.94751291538885196</v>
      </c>
      <c r="AE607" s="162">
        <f t="shared" ca="1" si="255"/>
        <v>0.68049990421146089</v>
      </c>
      <c r="AF607" s="85">
        <v>5.9218347417720675E-4</v>
      </c>
      <c r="AG607" s="85">
        <v>8.9276850615964045E-3</v>
      </c>
      <c r="AH607" s="85">
        <v>6.1867976523792751E-4</v>
      </c>
    </row>
    <row r="608" spans="1:34">
      <c r="A608" s="7">
        <f t="shared" si="239"/>
        <v>44515</v>
      </c>
      <c r="B608" s="8">
        <f t="shared" ca="1" si="240"/>
        <v>578233587.25167656</v>
      </c>
      <c r="C608" s="144">
        <f t="shared" si="231"/>
        <v>0</v>
      </c>
      <c r="D608" s="136"/>
      <c r="E608" s="136"/>
      <c r="F608" s="78">
        <f ca="1">IF(AD607&gt;1,S$2,T$2)</f>
        <v>0.65</v>
      </c>
      <c r="G608" s="29">
        <f t="shared" ca="1" si="232"/>
        <v>4074534.0801729602</v>
      </c>
      <c r="H608" s="8">
        <f t="shared" ca="1" si="241"/>
        <v>28929191.969228014</v>
      </c>
      <c r="I608" s="8">
        <f t="shared" ca="1" si="242"/>
        <v>4105458469.4869022</v>
      </c>
      <c r="J608" s="8">
        <f t="shared" ca="1" si="243"/>
        <v>276680.71487011178</v>
      </c>
      <c r="K608" s="12">
        <f t="shared" ca="1" si="244"/>
        <v>0.94668603172657706</v>
      </c>
      <c r="L608" s="48"/>
      <c r="M608" s="38">
        <f ca="1">IF(AND(I$2&gt;0,R601&lt;F601),0,IF(AND(N608&gt;=L$6,I$2&gt;0),0,IF(OR(AND(N608&gt;=C$1,N608&lt;D$1),N608&gt;=E$1),0,1)))</f>
        <v>0</v>
      </c>
      <c r="N608" s="200">
        <f t="shared" si="245"/>
        <v>44515</v>
      </c>
      <c r="O608" s="11">
        <f t="shared" ca="1" si="233"/>
        <v>0.54739446259825364</v>
      </c>
      <c r="P608" s="11" t="str">
        <f t="shared" si="234"/>
        <v/>
      </c>
      <c r="Q608" s="11">
        <f t="shared" ca="1" si="246"/>
        <v>0.7</v>
      </c>
      <c r="R608" s="32">
        <f t="shared" ca="1" si="247"/>
        <v>4.3845529775776167E-2</v>
      </c>
      <c r="S608" s="32">
        <v>4.9428317637689853E-4</v>
      </c>
      <c r="T608" s="32">
        <f t="shared" ca="1" si="235"/>
        <v>3.8572255958970684E-3</v>
      </c>
      <c r="U608" s="32">
        <f t="shared" si="236"/>
        <v>0.14084507042253522</v>
      </c>
      <c r="V608" s="32">
        <f t="shared" si="248"/>
        <v>0.7</v>
      </c>
      <c r="W608" s="8">
        <f t="shared" ca="1" si="237"/>
        <v>2181240.2435267228</v>
      </c>
      <c r="X608" s="8">
        <f t="shared" ca="1" si="251"/>
        <v>4078710517.7612019</v>
      </c>
      <c r="Y608" s="22">
        <f t="shared" ca="1" si="238"/>
        <v>0.45260553740174636</v>
      </c>
      <c r="Z608" s="8">
        <f t="shared" ca="1" si="249"/>
        <v>28929191.969228014</v>
      </c>
      <c r="AA608" s="12">
        <f t="shared" ca="1" si="250"/>
        <v>1.1347541797997878</v>
      </c>
      <c r="AB608" s="158">
        <f t="shared" si="252"/>
        <v>1104000</v>
      </c>
      <c r="AC608" s="160">
        <f t="shared" si="253"/>
        <v>1.188000000000052E-2</v>
      </c>
      <c r="AD608" s="162">
        <f t="shared" ca="1" si="254"/>
        <v>0.94696114645900697</v>
      </c>
      <c r="AE608" s="162">
        <f t="shared" ca="1" si="255"/>
        <v>0.68049990421146089</v>
      </c>
      <c r="AF608" s="85">
        <v>5.9215398326329684E-4</v>
      </c>
      <c r="AG608" s="85">
        <v>8.9246739180850448E-3</v>
      </c>
      <c r="AH608" s="85">
        <v>6.1865446235129728E-4</v>
      </c>
    </row>
    <row r="609" spans="1:34">
      <c r="A609" s="7">
        <f t="shared" si="239"/>
        <v>44516</v>
      </c>
      <c r="B609" s="8">
        <f t="shared" ca="1" si="240"/>
        <v>578509109.00164044</v>
      </c>
      <c r="C609" s="144">
        <f t="shared" si="231"/>
        <v>0</v>
      </c>
      <c r="D609" s="136"/>
      <c r="E609" s="136"/>
      <c r="F609" s="78">
        <f ca="1">IF(AD608&gt;1,0,IF(AE608&gt;=1,U$2,T$2))</f>
        <v>0.65</v>
      </c>
      <c r="G609" s="29">
        <f t="shared" ca="1" si="232"/>
        <v>4042838.8944288022</v>
      </c>
      <c r="H609" s="8">
        <f t="shared" ca="1" si="241"/>
        <v>28704156.150444493</v>
      </c>
      <c r="I609" s="8">
        <f t="shared" ca="1" si="242"/>
        <v>4107414673.9116454</v>
      </c>
      <c r="J609" s="8">
        <f t="shared" ca="1" si="243"/>
        <v>275521.74996383133</v>
      </c>
      <c r="K609" s="12">
        <f t="shared" ca="1" si="244"/>
        <v>0.94613849806320438</v>
      </c>
      <c r="L609" s="48"/>
      <c r="M609" s="38">
        <f ca="1">IF(AND(I$2&gt;0,R602&lt;F602-0.02),0,IF(AND(N609&gt;=L$7,I$2&gt;0),0,IF(OR(AND(N609&gt;=C$1,N609&lt;D$1),N609&gt;=E$1),0,1)))</f>
        <v>0</v>
      </c>
      <c r="N609" s="200">
        <f t="shared" si="245"/>
        <v>44516</v>
      </c>
      <c r="O609" s="11">
        <f t="shared" ca="1" si="233"/>
        <v>0.5476552898548861</v>
      </c>
      <c r="P609" s="11" t="str">
        <f t="shared" si="234"/>
        <v/>
      </c>
      <c r="Q609" s="11">
        <f t="shared" ca="1" si="246"/>
        <v>0.7</v>
      </c>
      <c r="R609" s="32">
        <f t="shared" ca="1" si="247"/>
        <v>4.3355331130301725E-2</v>
      </c>
      <c r="S609" s="32">
        <v>4.9427314594612437E-4</v>
      </c>
      <c r="T609" s="32">
        <f t="shared" ca="1" si="235"/>
        <v>3.8272208200592658E-3</v>
      </c>
      <c r="U609" s="32">
        <f t="shared" si="236"/>
        <v>0.14084507042253522</v>
      </c>
      <c r="V609" s="32">
        <f t="shared" si="248"/>
        <v>0.7</v>
      </c>
      <c r="W609" s="8">
        <f t="shared" ca="1" si="237"/>
        <v>2158695.3083292539</v>
      </c>
      <c r="X609" s="8">
        <f t="shared" ca="1" si="251"/>
        <v>4080869213.069531</v>
      </c>
      <c r="Y609" s="22">
        <f t="shared" ca="1" si="238"/>
        <v>0.4523447101451139</v>
      </c>
      <c r="Z609" s="8">
        <f t="shared" ca="1" si="249"/>
        <v>28704156.150444493</v>
      </c>
      <c r="AA609" s="12">
        <f t="shared" ca="1" si="250"/>
        <v>1.1347541797997878</v>
      </c>
      <c r="AB609" s="158">
        <f t="shared" si="252"/>
        <v>1105000</v>
      </c>
      <c r="AC609" s="160">
        <f t="shared" si="253"/>
        <v>1.185000000000052E-2</v>
      </c>
      <c r="AD609" s="162">
        <f t="shared" ca="1" si="254"/>
        <v>0.94641226489489072</v>
      </c>
      <c r="AE609" s="162">
        <f t="shared" ca="1" si="255"/>
        <v>0.68049990421146089</v>
      </c>
      <c r="AF609" s="85">
        <v>5.9212449988564793E-4</v>
      </c>
      <c r="AG609" s="85">
        <v>8.9216690838576831E-3</v>
      </c>
      <c r="AH609" s="85">
        <v>6.1862916490585914E-4</v>
      </c>
    </row>
    <row r="610" spans="1:34">
      <c r="A610" s="7">
        <f t="shared" si="239"/>
        <v>44517</v>
      </c>
      <c r="B610" s="8">
        <f t="shared" ca="1" si="240"/>
        <v>578782329.39588952</v>
      </c>
      <c r="C610" s="144">
        <f t="shared" si="231"/>
        <v>0</v>
      </c>
      <c r="D610" s="136"/>
      <c r="E610" s="136"/>
      <c r="F610" s="78">
        <f ca="1">IF(AD609&gt;1,S$2,T$2)</f>
        <v>0.65</v>
      </c>
      <c r="G610" s="29">
        <f t="shared" ca="1" si="232"/>
        <v>4012017.695955398</v>
      </c>
      <c r="H610" s="8">
        <f t="shared" ca="1" si="241"/>
        <v>28485325.641283326</v>
      </c>
      <c r="I610" s="8">
        <f t="shared" ca="1" si="242"/>
        <v>4109354538.7108135</v>
      </c>
      <c r="J610" s="8">
        <f t="shared" ca="1" si="243"/>
        <v>273220.39424902661</v>
      </c>
      <c r="K610" s="12">
        <f t="shared" ca="1" si="244"/>
        <v>0.94559325791819682</v>
      </c>
      <c r="L610" s="48"/>
      <c r="M610" s="38">
        <f ca="1">IF(AND(I$2&gt;0,R603&lt;F603-0.04),0,IF(AND(N610&gt;=L$8,I$2&gt;0),0,IF(OR(AND(N610&gt;=C$1,N610&lt;D$1),N610&gt;=E$1),0,1)))</f>
        <v>0</v>
      </c>
      <c r="N610" s="200">
        <f t="shared" si="245"/>
        <v>44517</v>
      </c>
      <c r="O610" s="11">
        <f t="shared" ca="1" si="233"/>
        <v>0.5479139384947751</v>
      </c>
      <c r="P610" s="11" t="str">
        <f t="shared" si="234"/>
        <v/>
      </c>
      <c r="Q610" s="11">
        <f t="shared" ca="1" si="246"/>
        <v>0.7</v>
      </c>
      <c r="R610" s="32">
        <f t="shared" ca="1" si="247"/>
        <v>4.2877078812111113E-2</v>
      </c>
      <c r="S610" s="32">
        <v>4.9426311701226511E-4</v>
      </c>
      <c r="T610" s="32">
        <f t="shared" ca="1" si="235"/>
        <v>3.7980434188377766E-3</v>
      </c>
      <c r="U610" s="32">
        <f t="shared" si="236"/>
        <v>0.14084507042253522</v>
      </c>
      <c r="V610" s="32">
        <f t="shared" si="248"/>
        <v>0.7</v>
      </c>
      <c r="W610" s="8">
        <f t="shared" ca="1" si="237"/>
        <v>2136906.1690203124</v>
      </c>
      <c r="X610" s="8">
        <f t="shared" ca="1" si="251"/>
        <v>4083006119.2385511</v>
      </c>
      <c r="Y610" s="22">
        <f t="shared" ca="1" si="238"/>
        <v>0.4520860615052249</v>
      </c>
      <c r="Z610" s="8">
        <f t="shared" ca="1" si="249"/>
        <v>28485325.641283326</v>
      </c>
      <c r="AA610" s="12">
        <f t="shared" ca="1" si="250"/>
        <v>1.1347541797997878</v>
      </c>
      <c r="AB610" s="158">
        <f t="shared" si="252"/>
        <v>1106000</v>
      </c>
      <c r="AC610" s="160">
        <f t="shared" si="253"/>
        <v>1.1820000000000519E-2</v>
      </c>
      <c r="AD610" s="162">
        <f t="shared" ca="1" si="254"/>
        <v>0.94586587799070054</v>
      </c>
      <c r="AE610" s="162">
        <f t="shared" ca="1" si="255"/>
        <v>0.68049990421146089</v>
      </c>
      <c r="AF610" s="85">
        <v>5.920950240412686E-4</v>
      </c>
      <c r="AG610" s="85">
        <v>8.9186705390820412E-3</v>
      </c>
      <c r="AH610" s="85">
        <v>6.1860387289980508E-4</v>
      </c>
    </row>
    <row r="611" spans="1:34">
      <c r="A611" s="7">
        <f t="shared" si="239"/>
        <v>44518</v>
      </c>
      <c r="B611" s="8">
        <f t="shared" ca="1" si="240"/>
        <v>579053310.60188556</v>
      </c>
      <c r="C611" s="144">
        <f t="shared" si="231"/>
        <v>0</v>
      </c>
      <c r="D611" s="136"/>
      <c r="E611" s="136"/>
      <c r="F611" s="78">
        <f ca="1">IF(AD610&gt;1,0,IF(AE610&gt;=1,U$2,T$2))</f>
        <v>0.65</v>
      </c>
      <c r="G611" s="29">
        <f t="shared" ca="1" si="232"/>
        <v>3982026.2020893767</v>
      </c>
      <c r="H611" s="8">
        <f t="shared" ca="1" si="241"/>
        <v>28272386.034834575</v>
      </c>
      <c r="I611" s="8">
        <f t="shared" ca="1" si="242"/>
        <v>4111278505.273385</v>
      </c>
      <c r="J611" s="8">
        <f t="shared" ca="1" si="243"/>
        <v>270981.2059959945</v>
      </c>
      <c r="K611" s="12">
        <f t="shared" ca="1" si="244"/>
        <v>0.94505257201082693</v>
      </c>
      <c r="L611" s="48"/>
      <c r="M611" s="38">
        <f ca="1">IF(AND(I$2&gt;0,R604&lt;F604-0.06),0,IF(AND(N611&gt;=L$9,I$2&gt;0),0,IF(OR(AND(N611&gt;=C$1,N611&lt;D$1),N611&gt;=E$1),0,1)))</f>
        <v>0</v>
      </c>
      <c r="N611" s="200">
        <f t="shared" si="245"/>
        <v>44518</v>
      </c>
      <c r="O611" s="11">
        <f t="shared" ca="1" si="233"/>
        <v>0.5481704673697847</v>
      </c>
      <c r="P611" s="11" t="str">
        <f t="shared" si="234"/>
        <v/>
      </c>
      <c r="Q611" s="11">
        <f t="shared" ca="1" si="246"/>
        <v>0.7</v>
      </c>
      <c r="R611" s="32">
        <f t="shared" ca="1" si="247"/>
        <v>4.2410197762091977E-2</v>
      </c>
      <c r="S611" s="32">
        <v>4.9425308957500047E-4</v>
      </c>
      <c r="T611" s="32">
        <f t="shared" ca="1" si="235"/>
        <v>3.7696514713112766E-3</v>
      </c>
      <c r="U611" s="32">
        <f t="shared" si="236"/>
        <v>0.14084507042253522</v>
      </c>
      <c r="V611" s="32">
        <f t="shared" si="248"/>
        <v>0.7</v>
      </c>
      <c r="W611" s="8">
        <f t="shared" ca="1" si="237"/>
        <v>2115989.5860265009</v>
      </c>
      <c r="X611" s="8">
        <f t="shared" ca="1" si="251"/>
        <v>4085122108.8245778</v>
      </c>
      <c r="Y611" s="22">
        <f t="shared" ca="1" si="238"/>
        <v>0.4518295326302153</v>
      </c>
      <c r="Z611" s="8">
        <f t="shared" ca="1" si="249"/>
        <v>28272386.034834575</v>
      </c>
      <c r="AA611" s="12">
        <f t="shared" ca="1" si="250"/>
        <v>1.1347541797997878</v>
      </c>
      <c r="AB611" s="158">
        <f t="shared" si="252"/>
        <v>1107000</v>
      </c>
      <c r="AC611" s="160">
        <f t="shared" si="253"/>
        <v>1.1790000000000519E-2</v>
      </c>
      <c r="AD611" s="162">
        <f t="shared" ca="1" si="254"/>
        <v>0.94532291496451193</v>
      </c>
      <c r="AE611" s="162">
        <f t="shared" ca="1" si="255"/>
        <v>0.68049990421146089</v>
      </c>
      <c r="AF611" s="85">
        <v>5.920655557271684E-4</v>
      </c>
      <c r="AG611" s="85">
        <v>8.9156782640123847E-3</v>
      </c>
      <c r="AH611" s="85">
        <v>6.1857858633132784E-4</v>
      </c>
    </row>
    <row r="612" spans="1:34">
      <c r="A612" s="7">
        <f t="shared" si="239"/>
        <v>44519</v>
      </c>
      <c r="B612" s="8">
        <f t="shared" ca="1" si="240"/>
        <v>579322112.32360697</v>
      </c>
      <c r="C612" s="144">
        <f t="shared" si="231"/>
        <v>0</v>
      </c>
      <c r="D612" s="136"/>
      <c r="E612" s="136"/>
      <c r="F612" s="78">
        <f ca="1">IF(AD611&gt;1,S$2,T$2)</f>
        <v>0.65</v>
      </c>
      <c r="G612" s="29">
        <f t="shared" ca="1" si="232"/>
        <v>3952801.2215534858</v>
      </c>
      <c r="H612" s="8">
        <f t="shared" ca="1" si="241"/>
        <v>28064888.673029747</v>
      </c>
      <c r="I612" s="8">
        <f t="shared" ca="1" si="242"/>
        <v>4113186997.4976068</v>
      </c>
      <c r="J612" s="8">
        <f t="shared" ca="1" si="243"/>
        <v>268801.72172136221</v>
      </c>
      <c r="K612" s="12">
        <f t="shared" ca="1" si="244"/>
        <v>0.94451631731561325</v>
      </c>
      <c r="L612" s="48"/>
      <c r="M612" s="39">
        <f ca="1">IF(AND(I$2&gt;0,R605&lt;F605-0.1),0,IF(AND(N612&gt;=L$10,I$2&gt;0),0,IF(OR(AND(N612&gt;=C$1,N612&lt;D$1),N612&gt;=E$1),0,1)))</f>
        <v>0</v>
      </c>
      <c r="N612" s="200">
        <f t="shared" si="245"/>
        <v>44519</v>
      </c>
      <c r="O612" s="11">
        <f t="shared" ca="1" si="233"/>
        <v>0.54842493299968087</v>
      </c>
      <c r="P612" s="11" t="str">
        <f t="shared" si="234"/>
        <v/>
      </c>
      <c r="Q612" s="11">
        <f t="shared" ca="1" si="246"/>
        <v>0.7</v>
      </c>
      <c r="R612" s="32">
        <f t="shared" ca="1" si="247"/>
        <v>4.1953919102410683E-2</v>
      </c>
      <c r="S612" s="32">
        <v>4.9424306363401039E-4</v>
      </c>
      <c r="T612" s="32">
        <f t="shared" ca="1" si="235"/>
        <v>3.7419851564039664E-3</v>
      </c>
      <c r="U612" s="32">
        <f t="shared" si="236"/>
        <v>0.14084507042253522</v>
      </c>
      <c r="V612" s="32">
        <f t="shared" si="248"/>
        <v>0.7</v>
      </c>
      <c r="W612" s="8">
        <f t="shared" ca="1" si="237"/>
        <v>2095983.7383929063</v>
      </c>
      <c r="X612" s="8">
        <f t="shared" ca="1" si="251"/>
        <v>4087218092.5629706</v>
      </c>
      <c r="Y612" s="22">
        <f t="shared" ca="1" si="238"/>
        <v>0.45157506700031913</v>
      </c>
      <c r="Z612" s="8">
        <f t="shared" ca="1" si="249"/>
        <v>28064888.673029747</v>
      </c>
      <c r="AA612" s="12">
        <f t="shared" ca="1" si="250"/>
        <v>1.1347541797997878</v>
      </c>
      <c r="AB612" s="158">
        <f t="shared" si="252"/>
        <v>1108000</v>
      </c>
      <c r="AC612" s="160">
        <f t="shared" si="253"/>
        <v>1.1760000000000518E-2</v>
      </c>
      <c r="AD612" s="162">
        <f t="shared" ca="1" si="254"/>
        <v>0.94478444466322009</v>
      </c>
      <c r="AE612" s="162">
        <f t="shared" ca="1" si="255"/>
        <v>0.68049990421146089</v>
      </c>
      <c r="AF612" s="85">
        <v>5.9203609494035917E-4</v>
      </c>
      <c r="AG612" s="85">
        <v>8.9126922389890263E-3</v>
      </c>
      <c r="AH612" s="85">
        <v>6.1855330519862113E-4</v>
      </c>
    </row>
    <row r="613" spans="1:34">
      <c r="A613" s="7">
        <f t="shared" si="239"/>
        <v>44520</v>
      </c>
      <c r="B613" s="8">
        <f t="shared" ca="1" si="240"/>
        <v>579588789.84166861</v>
      </c>
      <c r="C613" s="144">
        <f t="shared" si="231"/>
        <v>0</v>
      </c>
      <c r="D613" s="136"/>
      <c r="E613" s="136"/>
      <c r="F613" s="78">
        <f ca="1">IF(AD612&gt;1,0,IF(AE612&gt;=1,U$2,T$2))</f>
        <v>0.65</v>
      </c>
      <c r="G613" s="29">
        <f t="shared" ca="1" si="232"/>
        <v>3924269.7623766446</v>
      </c>
      <c r="H613" s="8">
        <f t="shared" ca="1" si="241"/>
        <v>27862315.312874176</v>
      </c>
      <c r="I613" s="8">
        <f t="shared" ca="1" si="242"/>
        <v>4115080407.875844</v>
      </c>
      <c r="J613" s="8">
        <f t="shared" ca="1" si="243"/>
        <v>266677.51806159684</v>
      </c>
      <c r="K613" s="12">
        <f t="shared" ca="1" si="244"/>
        <v>0.94398437568215288</v>
      </c>
      <c r="L613" s="48"/>
      <c r="M613" s="47">
        <f ca="1">IF(AND(I$2&gt;0,R606&lt;F606-0.12),0,IF(AND(N613&gt;=L$4,I$2&gt;0),0,IF(OR(AND(N613&gt;=C$1,N613&lt;D$1),N613&gt;=E$1),0,1)))</f>
        <v>0</v>
      </c>
      <c r="N613" s="200">
        <f t="shared" si="245"/>
        <v>44520</v>
      </c>
      <c r="O613" s="11">
        <f t="shared" ca="1" si="233"/>
        <v>0.54867738771677921</v>
      </c>
      <c r="P613" s="11" t="str">
        <f t="shared" si="234"/>
        <v/>
      </c>
      <c r="Q613" s="11">
        <f t="shared" ca="1" si="246"/>
        <v>0.7</v>
      </c>
      <c r="R613" s="32">
        <f t="shared" ca="1" si="247"/>
        <v>4.1507379903228198E-2</v>
      </c>
      <c r="S613" s="32">
        <v>4.9423303918897483E-4</v>
      </c>
      <c r="T613" s="32">
        <f t="shared" ca="1" si="235"/>
        <v>3.7149753750498902E-3</v>
      </c>
      <c r="U613" s="32">
        <f t="shared" si="236"/>
        <v>0.14084507042253522</v>
      </c>
      <c r="V613" s="32">
        <f t="shared" si="248"/>
        <v>0.7</v>
      </c>
      <c r="W613" s="8">
        <f t="shared" ca="1" si="237"/>
        <v>2076928.9588610292</v>
      </c>
      <c r="X613" s="8">
        <f t="shared" ca="1" si="251"/>
        <v>4089295021.5218315</v>
      </c>
      <c r="Y613" s="22">
        <f t="shared" ca="1" si="238"/>
        <v>0.45132261228322079</v>
      </c>
      <c r="Z613" s="8">
        <f t="shared" ca="1" si="249"/>
        <v>27862315.312874176</v>
      </c>
      <c r="AA613" s="12">
        <f t="shared" ca="1" si="250"/>
        <v>1.1347541797997878</v>
      </c>
      <c r="AB613" s="158">
        <f t="shared" si="252"/>
        <v>1109000</v>
      </c>
      <c r="AC613" s="160">
        <f t="shared" si="253"/>
        <v>1.1730000000000518E-2</v>
      </c>
      <c r="AD613" s="162">
        <f t="shared" ca="1" si="254"/>
        <v>0.94425034649888306</v>
      </c>
      <c r="AE613" s="162">
        <f t="shared" ca="1" si="255"/>
        <v>0.68049990421146089</v>
      </c>
      <c r="AF613" s="85">
        <v>5.9200664167785415E-4</v>
      </c>
      <c r="AG613" s="85">
        <v>8.9097124444378582E-3</v>
      </c>
      <c r="AH613" s="85">
        <v>6.1852802949987967E-4</v>
      </c>
    </row>
    <row r="614" spans="1:34">
      <c r="A614" s="7">
        <f t="shared" si="239"/>
        <v>44521</v>
      </c>
      <c r="B614" s="8">
        <f t="shared" ca="1" si="240"/>
        <v>579853393.36607182</v>
      </c>
      <c r="C614" s="144">
        <f t="shared" si="231"/>
        <v>0</v>
      </c>
      <c r="D614" s="136"/>
      <c r="E614" s="136"/>
      <c r="F614" s="78">
        <f ca="1">IF(AD613&gt;1,0,IF(AE613&gt;=1,U$2,T$2))</f>
        <v>0.65</v>
      </c>
      <c r="G614" s="29">
        <f t="shared" ca="1" si="232"/>
        <v>3896348.0813065078</v>
      </c>
      <c r="H614" s="8">
        <f t="shared" ca="1" si="241"/>
        <v>27664071.377276205</v>
      </c>
      <c r="I614" s="8">
        <f t="shared" ca="1" si="242"/>
        <v>4116959092.899107</v>
      </c>
      <c r="J614" s="8">
        <f t="shared" ca="1" si="243"/>
        <v>264603.52440324763</v>
      </c>
      <c r="K614" s="12">
        <f t="shared" ca="1" si="244"/>
        <v>0.94345663771359956</v>
      </c>
      <c r="L614" s="48"/>
      <c r="M614" s="46">
        <f ca="1">IF(AND(I$2&gt;0,R607&lt;F607-0.12),0,IF(AND(N614&gt;=L$5,I$2&gt;0),0,IF(OR(AND(N614&gt;=C$1,N614&lt;D$1),N614&gt;=E$1),0,1)))</f>
        <v>0</v>
      </c>
      <c r="N614" s="200">
        <f t="shared" si="245"/>
        <v>44521</v>
      </c>
      <c r="O614" s="11">
        <f t="shared" ca="1" si="233"/>
        <v>0.54892787905321427</v>
      </c>
      <c r="P614" s="11" t="str">
        <f t="shared" si="234"/>
        <v/>
      </c>
      <c r="Q614" s="11">
        <f t="shared" ca="1" si="246"/>
        <v>0.7</v>
      </c>
      <c r="R614" s="32">
        <f t="shared" ca="1" si="247"/>
        <v>4.1069614911070411E-2</v>
      </c>
      <c r="S614" s="32">
        <v>4.9422301623957372E-4</v>
      </c>
      <c r="T614" s="32">
        <f t="shared" ca="1" si="235"/>
        <v>3.6885428503034938E-3</v>
      </c>
      <c r="U614" s="32">
        <f t="shared" si="236"/>
        <v>0.14084507042253522</v>
      </c>
      <c r="V614" s="32">
        <f t="shared" si="248"/>
        <v>0.7</v>
      </c>
      <c r="W614" s="8">
        <f t="shared" ca="1" si="237"/>
        <v>2058867.9431063819</v>
      </c>
      <c r="X614" s="8">
        <f t="shared" ca="1" si="251"/>
        <v>4091353889.4649377</v>
      </c>
      <c r="Y614" s="22">
        <f t="shared" ca="1" si="238"/>
        <v>0.45107212094678573</v>
      </c>
      <c r="Z614" s="8">
        <f t="shared" ca="1" si="249"/>
        <v>27664071.377276205</v>
      </c>
      <c r="AA614" s="12">
        <f t="shared" ca="1" si="250"/>
        <v>1.1347541797997878</v>
      </c>
      <c r="AB614" s="158">
        <f t="shared" si="252"/>
        <v>1110000</v>
      </c>
      <c r="AC614" s="160">
        <f t="shared" si="253"/>
        <v>1.1700000000000517E-2</v>
      </c>
      <c r="AD614" s="162">
        <f t="shared" ca="1" si="254"/>
        <v>0.94372050669787622</v>
      </c>
      <c r="AE614" s="162">
        <f t="shared" ca="1" si="255"/>
        <v>0.68049990421146089</v>
      </c>
      <c r="AF614" s="85">
        <v>5.9197719593666819E-4</v>
      </c>
      <c r="AG614" s="85">
        <v>8.9067388608698658E-3</v>
      </c>
      <c r="AH614" s="85">
        <v>6.1850275923329868E-4</v>
      </c>
    </row>
    <row r="615" spans="1:34">
      <c r="A615" s="7">
        <f t="shared" si="239"/>
        <v>44522</v>
      </c>
      <c r="B615" s="8">
        <f t="shared" ca="1" si="240"/>
        <v>580115967.32751119</v>
      </c>
      <c r="C615" s="144">
        <f t="shared" si="231"/>
        <v>0</v>
      </c>
      <c r="D615" s="136"/>
      <c r="E615" s="136"/>
      <c r="F615" s="78">
        <f ca="1">IF(AD614&gt;1,S$2,T$2)</f>
        <v>0.65</v>
      </c>
      <c r="G615" s="29">
        <f t="shared" ca="1" si="232"/>
        <v>3868940.642308366</v>
      </c>
      <c r="H615" s="8">
        <f t="shared" ca="1" si="241"/>
        <v>27469478.560389396</v>
      </c>
      <c r="I615" s="8">
        <f t="shared" ca="1" si="242"/>
        <v>4118823368.0253267</v>
      </c>
      <c r="J615" s="8">
        <f t="shared" ca="1" si="243"/>
        <v>262573.96143937664</v>
      </c>
      <c r="K615" s="12">
        <f t="shared" ca="1" si="244"/>
        <v>0.94293300404753122</v>
      </c>
      <c r="L615" s="48"/>
      <c r="M615" s="38">
        <f ca="1">IF(AND(I$2&gt;0,R608&lt;F608),0,IF(AND(N615&gt;=L$6,I$2&gt;0),0,IF(OR(AND(N615&gt;=C$1,N615&lt;D$1),N615&gt;=E$1),0,1)))</f>
        <v>0</v>
      </c>
      <c r="N615" s="200">
        <f t="shared" si="245"/>
        <v>44522</v>
      </c>
      <c r="O615" s="11">
        <f t="shared" ca="1" si="233"/>
        <v>0.54917644907004359</v>
      </c>
      <c r="P615" s="11" t="str">
        <f t="shared" si="234"/>
        <v/>
      </c>
      <c r="Q615" s="11">
        <f t="shared" ca="1" si="246"/>
        <v>0.7</v>
      </c>
      <c r="R615" s="32">
        <f t="shared" ca="1" si="247"/>
        <v>4.063954752091866E-2</v>
      </c>
      <c r="S615" s="32">
        <v>4.9421299478548722E-4</v>
      </c>
      <c r="T615" s="32">
        <f t="shared" ca="1" si="235"/>
        <v>3.662597141385253E-3</v>
      </c>
      <c r="U615" s="32">
        <f t="shared" si="236"/>
        <v>0.14084507042253522</v>
      </c>
      <c r="V615" s="32">
        <f t="shared" si="248"/>
        <v>0.7</v>
      </c>
      <c r="W615" s="8">
        <f t="shared" ca="1" si="237"/>
        <v>2041845.9211983967</v>
      </c>
      <c r="X615" s="8">
        <f t="shared" ca="1" si="251"/>
        <v>4093395735.3861361</v>
      </c>
      <c r="Y615" s="22">
        <f t="shared" ca="1" si="238"/>
        <v>0.45082355092995641</v>
      </c>
      <c r="Z615" s="8">
        <f t="shared" ca="1" si="249"/>
        <v>27469478.560389396</v>
      </c>
      <c r="AA615" s="12">
        <f t="shared" ca="1" si="250"/>
        <v>1.1347541797997878</v>
      </c>
      <c r="AB615" s="158">
        <f t="shared" si="252"/>
        <v>1111000</v>
      </c>
      <c r="AC615" s="160">
        <f t="shared" si="253"/>
        <v>1.1670000000000517E-2</v>
      </c>
      <c r="AD615" s="162">
        <f t="shared" ca="1" si="254"/>
        <v>0.94319482088056539</v>
      </c>
      <c r="AE615" s="162">
        <f t="shared" ca="1" si="255"/>
        <v>0.68049990421146089</v>
      </c>
      <c r="AF615" s="85">
        <v>5.9194775771381769E-4</v>
      </c>
      <c r="AG615" s="85">
        <v>8.9037714688806474E-3</v>
      </c>
      <c r="AH615" s="85">
        <v>6.1847749439707437E-4</v>
      </c>
    </row>
    <row r="616" spans="1:34">
      <c r="A616" s="7">
        <f t="shared" si="239"/>
        <v>44523</v>
      </c>
      <c r="B616" s="8">
        <f t="shared" ca="1" si="240"/>
        <v>580376549.60053504</v>
      </c>
      <c r="C616" s="144">
        <f t="shared" si="231"/>
        <v>0</v>
      </c>
      <c r="D616" s="136"/>
      <c r="E616" s="136"/>
      <c r="F616" s="78">
        <f ca="1">IF(AD615&gt;1,0,IF(AE615&gt;=1,U$2,T$2))</f>
        <v>0.65</v>
      </c>
      <c r="G616" s="29">
        <f t="shared" ca="1" si="232"/>
        <v>3841938.9827690264</v>
      </c>
      <c r="H616" s="8">
        <f t="shared" ca="1" si="241"/>
        <v>27277766.777660087</v>
      </c>
      <c r="I616" s="8">
        <f t="shared" ca="1" si="242"/>
        <v>4120673502.1637959</v>
      </c>
      <c r="J616" s="8">
        <f t="shared" ca="1" si="243"/>
        <v>260582.27302381516</v>
      </c>
      <c r="K616" s="12">
        <f t="shared" ca="1" si="244"/>
        <v>0.9424133867584088</v>
      </c>
      <c r="L616" s="48"/>
      <c r="M616" s="38">
        <f ca="1">IF(AND(I$2&gt;0,R609&lt;F609-0.02),0,IF(AND(N616&gt;=L$7,I$2&gt;0),0,IF(OR(AND(N616&gt;=C$1,N616&lt;D$1),N616&gt;=E$1),0,1)))</f>
        <v>0</v>
      </c>
      <c r="N616" s="200">
        <f t="shared" si="245"/>
        <v>44523</v>
      </c>
      <c r="O616" s="11">
        <f t="shared" ca="1" si="233"/>
        <v>0.54942313362183948</v>
      </c>
      <c r="P616" s="11" t="str">
        <f t="shared" si="234"/>
        <v/>
      </c>
      <c r="Q616" s="11">
        <f t="shared" ca="1" si="246"/>
        <v>0.7</v>
      </c>
      <c r="R616" s="32">
        <f t="shared" ca="1" si="247"/>
        <v>4.021597999949051E-2</v>
      </c>
      <c r="S616" s="32">
        <v>4.942029748263955E-4</v>
      </c>
      <c r="T616" s="32">
        <f t="shared" ca="1" si="235"/>
        <v>3.6370355703546783E-3</v>
      </c>
      <c r="U616" s="32">
        <f t="shared" si="236"/>
        <v>0.14084507042253522</v>
      </c>
      <c r="V616" s="32">
        <f t="shared" si="248"/>
        <v>0.7</v>
      </c>
      <c r="W616" s="8">
        <f t="shared" ca="1" si="237"/>
        <v>2025910.8394016488</v>
      </c>
      <c r="X616" s="8">
        <f t="shared" ca="1" si="251"/>
        <v>4095421646.2255378</v>
      </c>
      <c r="Y616" s="22">
        <f t="shared" ca="1" si="238"/>
        <v>0.45057686637816052</v>
      </c>
      <c r="Z616" s="8">
        <f t="shared" ca="1" si="249"/>
        <v>27277766.777660087</v>
      </c>
      <c r="AA616" s="12">
        <f t="shared" ca="1" si="250"/>
        <v>1.1347541797997878</v>
      </c>
      <c r="AB616" s="158">
        <f t="shared" si="252"/>
        <v>1112000</v>
      </c>
      <c r="AC616" s="160">
        <f t="shared" si="253"/>
        <v>1.1640000000000516E-2</v>
      </c>
      <c r="AD616" s="162">
        <f t="shared" ca="1" si="254"/>
        <v>0.94267319540297001</v>
      </c>
      <c r="AE616" s="162">
        <f t="shared" ca="1" si="255"/>
        <v>0.68049990421146089</v>
      </c>
      <c r="AF616" s="85">
        <v>5.9191832700632087E-4</v>
      </c>
      <c r="AG616" s="85">
        <v>8.9008102491499423E-3</v>
      </c>
      <c r="AH616" s="85">
        <v>6.1845223498940372E-4</v>
      </c>
    </row>
    <row r="617" spans="1:34">
      <c r="A617" s="7">
        <f t="shared" si="239"/>
        <v>44524</v>
      </c>
      <c r="B617" s="8">
        <f t="shared" ca="1" si="240"/>
        <v>580635170.6525687</v>
      </c>
      <c r="C617" s="144">
        <f t="shared" si="231"/>
        <v>0</v>
      </c>
      <c r="D617" s="136"/>
      <c r="E617" s="136"/>
      <c r="F617" s="78">
        <f ca="1">IF(AD616&gt;1,S$2,T$2)</f>
        <v>0.65</v>
      </c>
      <c r="G617" s="29">
        <f t="shared" ca="1" si="232"/>
        <v>3815220.4799573319</v>
      </c>
      <c r="H617" s="8">
        <f t="shared" ca="1" si="241"/>
        <v>27088065.407697055</v>
      </c>
      <c r="I617" s="8">
        <f t="shared" ca="1" si="242"/>
        <v>4122509711.6332345</v>
      </c>
      <c r="J617" s="8">
        <f t="shared" ca="1" si="243"/>
        <v>258621.05203360817</v>
      </c>
      <c r="K617" s="12">
        <f t="shared" ca="1" si="244"/>
        <v>0.94189771089489338</v>
      </c>
      <c r="L617" s="48"/>
      <c r="M617" s="38">
        <f ca="1">IF(AND(I$2&gt;0,R610&lt;F610-0.04),0,IF(AND(N617&gt;=L$8,I$2&gt;0),0,IF(OR(AND(N617&gt;=C$1,N617&lt;D$1),N617&gt;=E$1),0,1)))</f>
        <v>0</v>
      </c>
      <c r="N617" s="200">
        <f t="shared" si="245"/>
        <v>44524</v>
      </c>
      <c r="O617" s="11">
        <f t="shared" ca="1" si="233"/>
        <v>0.54966796155109798</v>
      </c>
      <c r="P617" s="11" t="str">
        <f t="shared" si="234"/>
        <v/>
      </c>
      <c r="Q617" s="11">
        <f t="shared" ca="1" si="246"/>
        <v>0.7</v>
      </c>
      <c r="R617" s="32">
        <f t="shared" ca="1" si="247"/>
        <v>3.9797582904138894E-2</v>
      </c>
      <c r="S617" s="32">
        <v>4.9419295636197883E-4</v>
      </c>
      <c r="T617" s="32">
        <f t="shared" ca="1" si="235"/>
        <v>3.6117420543596073E-3</v>
      </c>
      <c r="U617" s="32">
        <f t="shared" si="236"/>
        <v>0.14084507042253522</v>
      </c>
      <c r="V617" s="32">
        <f t="shared" si="248"/>
        <v>0.7</v>
      </c>
      <c r="W617" s="8">
        <f t="shared" ca="1" si="237"/>
        <v>2011113.5529541867</v>
      </c>
      <c r="X617" s="8">
        <f t="shared" ca="1" si="251"/>
        <v>4097432759.778492</v>
      </c>
      <c r="Y617" s="22">
        <f t="shared" ca="1" si="238"/>
        <v>0.45033203844890202</v>
      </c>
      <c r="Z617" s="8">
        <f t="shared" ca="1" si="249"/>
        <v>27088065.407697055</v>
      </c>
      <c r="AA617" s="12">
        <f t="shared" ca="1" si="250"/>
        <v>1.1347541797997878</v>
      </c>
      <c r="AB617" s="158">
        <f t="shared" si="252"/>
        <v>1113000</v>
      </c>
      <c r="AC617" s="160">
        <f t="shared" si="253"/>
        <v>1.1610000000000516E-2</v>
      </c>
      <c r="AD617" s="162">
        <f t="shared" ca="1" si="254"/>
        <v>0.94215554882665109</v>
      </c>
      <c r="AE617" s="162">
        <f t="shared" ca="1" si="255"/>
        <v>0.68049990421146089</v>
      </c>
      <c r="AF617" s="85">
        <v>5.9188890381119759E-4</v>
      </c>
      <c r="AG617" s="85">
        <v>8.8978551824411677E-3</v>
      </c>
      <c r="AH617" s="85">
        <v>6.1842698100848467E-4</v>
      </c>
    </row>
    <row r="618" spans="1:34">
      <c r="A618" s="7">
        <f t="shared" si="239"/>
        <v>44525</v>
      </c>
      <c r="B618" s="8">
        <f t="shared" ca="1" si="240"/>
        <v>580891852.61232805</v>
      </c>
      <c r="C618" s="144">
        <f t="shared" si="231"/>
        <v>0</v>
      </c>
      <c r="D618" s="136"/>
      <c r="E618" s="136"/>
      <c r="F618" s="78">
        <f ca="1">IF(AD617&gt;1,0,IF(AE617&gt;=1,U$2,T$2))</f>
        <v>0.65</v>
      </c>
      <c r="G618" s="29">
        <f t="shared" ca="1" si="232"/>
        <v>3788647.0097231511</v>
      </c>
      <c r="H618" s="8">
        <f t="shared" ca="1" si="241"/>
        <v>26899393.769034371</v>
      </c>
      <c r="I618" s="8">
        <f t="shared" ca="1" si="242"/>
        <v>4124332153.5475259</v>
      </c>
      <c r="J618" s="8">
        <f t="shared" ca="1" si="243"/>
        <v>256681.95975936626</v>
      </c>
      <c r="K618" s="12">
        <f t="shared" ca="1" si="244"/>
        <v>0.94138591616387368</v>
      </c>
      <c r="L618" s="48"/>
      <c r="M618" s="38">
        <f ca="1">IF(AND(I$2&gt;0,R611&lt;F611-0.06),0,IF(AND(N618&gt;=L$9,I$2&gt;0),0,IF(OR(AND(N618&gt;=C$1,N618&lt;D$1),N618&gt;=E$1),0,1)))</f>
        <v>0</v>
      </c>
      <c r="N618" s="200">
        <f t="shared" si="245"/>
        <v>44525</v>
      </c>
      <c r="O618" s="11">
        <f t="shared" ca="1" si="233"/>
        <v>0.54991095380633681</v>
      </c>
      <c r="P618" s="11" t="str">
        <f t="shared" si="234"/>
        <v/>
      </c>
      <c r="Q618" s="11">
        <f t="shared" ca="1" si="246"/>
        <v>0.7</v>
      </c>
      <c r="R618" s="32">
        <f t="shared" ca="1" si="247"/>
        <v>3.9382883637877952E-2</v>
      </c>
      <c r="S618" s="32">
        <v>4.9418293939191768E-4</v>
      </c>
      <c r="T618" s="32">
        <f t="shared" ca="1" si="235"/>
        <v>3.5865858358712496E-3</v>
      </c>
      <c r="U618" s="32">
        <f t="shared" si="236"/>
        <v>0.14084507042253522</v>
      </c>
      <c r="V618" s="32">
        <f t="shared" si="248"/>
        <v>0.7</v>
      </c>
      <c r="W618" s="8">
        <f t="shared" ca="1" si="237"/>
        <v>1997508.0304639826</v>
      </c>
      <c r="X618" s="8">
        <f t="shared" ca="1" si="251"/>
        <v>4099430267.8089561</v>
      </c>
      <c r="Y618" s="22">
        <f t="shared" ca="1" si="238"/>
        <v>0.45008904619366319</v>
      </c>
      <c r="Z618" s="8">
        <f t="shared" ca="1" si="249"/>
        <v>26899393.769034371</v>
      </c>
      <c r="AA618" s="12">
        <f t="shared" ca="1" si="250"/>
        <v>1.1347541797997878</v>
      </c>
      <c r="AB618" s="158">
        <f t="shared" si="252"/>
        <v>1114000</v>
      </c>
      <c r="AC618" s="160">
        <f t="shared" si="253"/>
        <v>1.1580000000000515E-2</v>
      </c>
      <c r="AD618" s="162">
        <f t="shared" ca="1" si="254"/>
        <v>0.94164181352938359</v>
      </c>
      <c r="AE618" s="162">
        <f t="shared" ca="1" si="255"/>
        <v>0.68049990421146089</v>
      </c>
      <c r="AF618" s="85">
        <v>5.9185948812546954E-4</v>
      </c>
      <c r="AG618" s="85">
        <v>8.8949062496009451E-3</v>
      </c>
      <c r="AH618" s="85">
        <v>6.1840173245251572E-4</v>
      </c>
    </row>
    <row r="619" spans="1:34">
      <c r="A619" s="7">
        <f t="shared" si="239"/>
        <v>44526</v>
      </c>
      <c r="B619" s="8">
        <f t="shared" ca="1" si="240"/>
        <v>581146608.250633</v>
      </c>
      <c r="C619" s="144">
        <f t="shared" si="231"/>
        <v>0</v>
      </c>
      <c r="D619" s="136"/>
      <c r="E619" s="136"/>
      <c r="F619" s="78">
        <f ca="1">IF(AD618&gt;1,S$2,T$2)</f>
        <v>0.65</v>
      </c>
      <c r="G619" s="29">
        <f t="shared" ca="1" si="232"/>
        <v>3762063.4888078538</v>
      </c>
      <c r="H619" s="8">
        <f t="shared" ca="1" si="241"/>
        <v>26710650.77053576</v>
      </c>
      <c r="I619" s="8">
        <f t="shared" ca="1" si="242"/>
        <v>4126140918.5794911</v>
      </c>
      <c r="J619" s="8">
        <f t="shared" ca="1" si="243"/>
        <v>254755.63830498207</v>
      </c>
      <c r="K619" s="12">
        <f t="shared" ca="1" si="244"/>
        <v>0.94087795877401825</v>
      </c>
      <c r="L619" s="48"/>
      <c r="M619" s="39">
        <f ca="1">IF(AND(I$2&gt;0,R612&lt;F612-0.1),0,IF(AND(N619&gt;=L$10,I$2&gt;0),0,IF(OR(AND(N619&gt;=C$1,N619&lt;D$1),N619&gt;=E$1),0,1)))</f>
        <v>0</v>
      </c>
      <c r="N619" s="200">
        <f t="shared" si="245"/>
        <v>44526</v>
      </c>
      <c r="O619" s="11">
        <f t="shared" ca="1" si="233"/>
        <v>0.55015212247726553</v>
      </c>
      <c r="P619" s="11" t="str">
        <f t="shared" si="234"/>
        <v/>
      </c>
      <c r="Q619" s="11">
        <f t="shared" ca="1" si="246"/>
        <v>0.7</v>
      </c>
      <c r="R619" s="32">
        <f t="shared" ca="1" si="247"/>
        <v>3.8970254076890268E-2</v>
      </c>
      <c r="S619" s="32">
        <v>4.9417292391589255E-4</v>
      </c>
      <c r="T619" s="32">
        <f t="shared" ca="1" si="235"/>
        <v>3.5614201027381015E-3</v>
      </c>
      <c r="U619" s="32">
        <f t="shared" si="236"/>
        <v>0.14084507042253522</v>
      </c>
      <c r="V619" s="32">
        <f t="shared" si="248"/>
        <v>0.7</v>
      </c>
      <c r="W619" s="8">
        <f t="shared" ca="1" si="237"/>
        <v>1985151.570597837</v>
      </c>
      <c r="X619" s="8">
        <f t="shared" ca="1" si="251"/>
        <v>4101415419.3795538</v>
      </c>
      <c r="Y619" s="22">
        <f t="shared" ca="1" si="238"/>
        <v>0.44984787752273447</v>
      </c>
      <c r="Z619" s="8">
        <f t="shared" ca="1" si="249"/>
        <v>26710650.77053576</v>
      </c>
      <c r="AA619" s="12">
        <f t="shared" ca="1" si="250"/>
        <v>1.1347541797997878</v>
      </c>
      <c r="AB619" s="158">
        <f t="shared" si="252"/>
        <v>1115000</v>
      </c>
      <c r="AC619" s="160">
        <f t="shared" si="253"/>
        <v>1.1550000000000515E-2</v>
      </c>
      <c r="AD619" s="162">
        <f t="shared" ca="1" si="254"/>
        <v>0.94113193746894597</v>
      </c>
      <c r="AE619" s="162">
        <f t="shared" ca="1" si="255"/>
        <v>0.68049990421146089</v>
      </c>
      <c r="AF619" s="85">
        <v>5.9183007994615951E-4</v>
      </c>
      <c r="AG619" s="85">
        <v>8.8919634315586336E-3</v>
      </c>
      <c r="AH619" s="85">
        <v>6.1837648931969643E-4</v>
      </c>
    </row>
    <row r="620" spans="1:34">
      <c r="A620" s="7">
        <f t="shared" si="239"/>
        <v>44527</v>
      </c>
      <c r="B620" s="8">
        <f t="shared" ca="1" si="240"/>
        <v>581399439.86607075</v>
      </c>
      <c r="C620" s="144">
        <f t="shared" si="231"/>
        <v>0</v>
      </c>
      <c r="D620" s="136"/>
      <c r="E620" s="136"/>
      <c r="F620" s="78">
        <f ca="1">IF(AD619&gt;1,0,IF(AE619&gt;=1,U$2,T$2))</f>
        <v>0.65</v>
      </c>
      <c r="G620" s="29">
        <f t="shared" ca="1" si="232"/>
        <v>3735296.2914852942</v>
      </c>
      <c r="H620" s="8">
        <f t="shared" ca="1" si="241"/>
        <v>26520603.669545587</v>
      </c>
      <c r="I620" s="8">
        <f t="shared" ca="1" si="242"/>
        <v>4127936023.049099</v>
      </c>
      <c r="J620" s="8">
        <f t="shared" ca="1" si="243"/>
        <v>252831.61543769966</v>
      </c>
      <c r="K620" s="12">
        <f t="shared" ca="1" si="244"/>
        <v>0.94037381345268112</v>
      </c>
      <c r="L620" s="48"/>
      <c r="M620" s="47">
        <f ca="1">IF(AND(I$2&gt;0,R613&lt;F613-0.12),0,IF(AND(N620&gt;=L$4,I$2&gt;0),0,IF(OR(AND(N620&gt;=C$1,N620&lt;D$1),N620&gt;=E$1),0,1)))</f>
        <v>0</v>
      </c>
      <c r="N620" s="200">
        <f t="shared" si="245"/>
        <v>44527</v>
      </c>
      <c r="O620" s="11">
        <f t="shared" ca="1" si="233"/>
        <v>0.55039146973987985</v>
      </c>
      <c r="P620" s="11" t="str">
        <f t="shared" si="234"/>
        <v/>
      </c>
      <c r="Q620" s="11">
        <f t="shared" ca="1" si="246"/>
        <v>0.7</v>
      </c>
      <c r="R620" s="32">
        <f t="shared" ca="1" si="247"/>
        <v>3.8557897202430566E-2</v>
      </c>
      <c r="S620" s="32">
        <v>4.9416290993358402E-4</v>
      </c>
      <c r="T620" s="32">
        <f t="shared" ca="1" si="235"/>
        <v>3.5360804892727448E-3</v>
      </c>
      <c r="U620" s="32">
        <f t="shared" si="236"/>
        <v>0.14084507042253522</v>
      </c>
      <c r="V620" s="32">
        <f t="shared" si="248"/>
        <v>0.7</v>
      </c>
      <c r="W620" s="8">
        <f t="shared" ca="1" si="237"/>
        <v>1974105.0317707909</v>
      </c>
      <c r="X620" s="8">
        <f t="shared" ca="1" si="251"/>
        <v>4103389524.4113245</v>
      </c>
      <c r="Y620" s="22">
        <f t="shared" ca="1" si="238"/>
        <v>0.44960853026012015</v>
      </c>
      <c r="Z620" s="8">
        <f t="shared" ca="1" si="249"/>
        <v>26520603.669545587</v>
      </c>
      <c r="AA620" s="12">
        <f t="shared" ca="1" si="250"/>
        <v>1.1347541797997878</v>
      </c>
      <c r="AB620" s="158">
        <f t="shared" si="252"/>
        <v>1116000</v>
      </c>
      <c r="AC620" s="160">
        <f t="shared" si="253"/>
        <v>1.1520000000000514E-2</v>
      </c>
      <c r="AD620" s="162">
        <f t="shared" ca="1" si="254"/>
        <v>0.94062588611334963</v>
      </c>
      <c r="AE620" s="162">
        <f t="shared" ca="1" si="255"/>
        <v>0.68049990421146089</v>
      </c>
      <c r="AF620" s="85">
        <v>5.9180067927029254E-4</v>
      </c>
      <c r="AG620" s="85">
        <v>8.8890267093258823E-3</v>
      </c>
      <c r="AH620" s="85">
        <v>6.1835125160822726E-4</v>
      </c>
    </row>
    <row r="621" spans="1:34">
      <c r="A621" s="7">
        <f t="shared" si="239"/>
        <v>44528</v>
      </c>
      <c r="B621" s="8">
        <f t="shared" ca="1" si="240"/>
        <v>581650338.06735647</v>
      </c>
      <c r="C621" s="144">
        <f t="shared" si="231"/>
        <v>0</v>
      </c>
      <c r="D621" s="136"/>
      <c r="E621" s="136"/>
      <c r="F621" s="78">
        <f ca="1">IF(AD620&gt;1,0,IF(AE620&gt;=1,U$2,T$2))</f>
        <v>0.65</v>
      </c>
      <c r="G621" s="29">
        <f t="shared" ca="1" si="232"/>
        <v>3708151.5305497474</v>
      </c>
      <c r="H621" s="8">
        <f t="shared" ca="1" si="241"/>
        <v>26327875.866903204</v>
      </c>
      <c r="I621" s="8">
        <f t="shared" ca="1" si="242"/>
        <v>4129717400.2782273</v>
      </c>
      <c r="J621" s="8">
        <f t="shared" ca="1" si="243"/>
        <v>250898.20128569167</v>
      </c>
      <c r="K621" s="12">
        <f t="shared" ca="1" si="244"/>
        <v>0.93987347565110346</v>
      </c>
      <c r="L621" s="48"/>
      <c r="M621" s="46">
        <f ca="1">IF(AND(I$2&gt;0,R614&lt;F614-0.12),0,IF(AND(N621&gt;=L$5,I$2&gt;0),0,IF(OR(AND(N621&gt;=C$1,N621&lt;D$1),N621&gt;=E$1),0,1)))</f>
        <v>0</v>
      </c>
      <c r="N621" s="200">
        <f t="shared" si="245"/>
        <v>44528</v>
      </c>
      <c r="O621" s="11">
        <f t="shared" ca="1" si="233"/>
        <v>0.55062898670376359</v>
      </c>
      <c r="P621" s="11" t="str">
        <f t="shared" si="234"/>
        <v/>
      </c>
      <c r="Q621" s="11">
        <f t="shared" ca="1" si="246"/>
        <v>0.7</v>
      </c>
      <c r="R621" s="32">
        <f t="shared" ca="1" si="247"/>
        <v>3.8143832664295885E-2</v>
      </c>
      <c r="S621" s="32">
        <v>4.941528974446727E-4</v>
      </c>
      <c r="T621" s="32">
        <f t="shared" ca="1" si="235"/>
        <v>3.5103834489204275E-3</v>
      </c>
      <c r="U621" s="32">
        <f t="shared" si="236"/>
        <v>0.14084507042253522</v>
      </c>
      <c r="V621" s="32">
        <f t="shared" si="248"/>
        <v>0.7</v>
      </c>
      <c r="W621" s="8">
        <f t="shared" ca="1" si="237"/>
        <v>1964433.0755777936</v>
      </c>
      <c r="X621" s="8">
        <f t="shared" ca="1" si="251"/>
        <v>4105353957.4869022</v>
      </c>
      <c r="Y621" s="22">
        <f t="shared" ca="1" si="238"/>
        <v>0.44937101329623641</v>
      </c>
      <c r="Z621" s="8">
        <f t="shared" ca="1" si="249"/>
        <v>26327875.866903204</v>
      </c>
      <c r="AA621" s="12">
        <f t="shared" ca="1" si="250"/>
        <v>1.1347541797997878</v>
      </c>
      <c r="AB621" s="158">
        <f t="shared" si="252"/>
        <v>1117000</v>
      </c>
      <c r="AC621" s="160">
        <f t="shared" si="253"/>
        <v>1.1490000000000514E-2</v>
      </c>
      <c r="AD621" s="162">
        <f t="shared" ca="1" si="254"/>
        <v>0.94012364455189235</v>
      </c>
      <c r="AE621" s="162">
        <f t="shared" ca="1" si="255"/>
        <v>0.68049990421146089</v>
      </c>
      <c r="AF621" s="85">
        <v>5.917712860948949E-4</v>
      </c>
      <c r="AG621" s="85">
        <v>8.8860960639961586E-3</v>
      </c>
      <c r="AH621" s="85">
        <v>6.1832601931630928E-4</v>
      </c>
    </row>
    <row r="622" spans="1:34">
      <c r="A622" s="7">
        <f t="shared" si="239"/>
        <v>44529</v>
      </c>
      <c r="B622" s="8">
        <f t="shared" ca="1" si="240"/>
        <v>581899280.44358921</v>
      </c>
      <c r="C622" s="144">
        <f t="shared" si="231"/>
        <v>0</v>
      </c>
      <c r="D622" s="136"/>
      <c r="E622" s="136"/>
      <c r="F622" s="78">
        <f ca="1">IF(AD621&gt;1,S$2,T$2)</f>
        <v>0.65</v>
      </c>
      <c r="G622" s="29">
        <f t="shared" ca="1" si="232"/>
        <v>3680413.1919124033</v>
      </c>
      <c r="H622" s="8">
        <f t="shared" ca="1" si="241"/>
        <v>26130933.662578061</v>
      </c>
      <c r="I622" s="8">
        <f t="shared" ca="1" si="242"/>
        <v>4131484891.1494799</v>
      </c>
      <c r="J622" s="8">
        <f t="shared" ca="1" si="243"/>
        <v>248942.37623276786</v>
      </c>
      <c r="K622" s="12">
        <f t="shared" ca="1" si="244"/>
        <v>0.9393769639540448</v>
      </c>
      <c r="L622" s="48"/>
      <c r="M622" s="38">
        <f ca="1">IF(AND(I$2&gt;0,R615&lt;F615),0,IF(AND(N622&gt;=L$6,I$2&gt;0),0,IF(OR(AND(N622&gt;=C$1,N622&lt;D$1),N622&gt;=E$1),0,1)))</f>
        <v>0</v>
      </c>
      <c r="N622" s="200">
        <f t="shared" si="245"/>
        <v>44529</v>
      </c>
      <c r="O622" s="11">
        <f t="shared" ca="1" si="233"/>
        <v>0.55086465215326397</v>
      </c>
      <c r="P622" s="11" t="str">
        <f t="shared" si="234"/>
        <v/>
      </c>
      <c r="Q622" s="11">
        <f t="shared" ca="1" si="246"/>
        <v>0.7</v>
      </c>
      <c r="R622" s="32">
        <f t="shared" ca="1" si="247"/>
        <v>3.7725881197958881E-2</v>
      </c>
      <c r="S622" s="32">
        <v>4.9414288644883929E-4</v>
      </c>
      <c r="T622" s="32">
        <f t="shared" ca="1" si="235"/>
        <v>3.4841244883437416E-3</v>
      </c>
      <c r="U622" s="32">
        <f t="shared" si="236"/>
        <v>0.14084507042253522</v>
      </c>
      <c r="V622" s="32">
        <f t="shared" si="248"/>
        <v>0.7</v>
      </c>
      <c r="W622" s="8">
        <f t="shared" ca="1" si="237"/>
        <v>1956204.4247432023</v>
      </c>
      <c r="X622" s="8">
        <f t="shared" ca="1" si="251"/>
        <v>4107310161.9116454</v>
      </c>
      <c r="Y622" s="22">
        <f t="shared" ca="1" si="238"/>
        <v>0.44913534784673603</v>
      </c>
      <c r="Z622" s="8">
        <f t="shared" ca="1" si="249"/>
        <v>26130933.662578061</v>
      </c>
      <c r="AA622" s="12">
        <f t="shared" ca="1" si="250"/>
        <v>1.1347541797997878</v>
      </c>
      <c r="AB622" s="158">
        <f t="shared" si="252"/>
        <v>1118000</v>
      </c>
      <c r="AC622" s="160">
        <f t="shared" si="253"/>
        <v>1.1460000000000513E-2</v>
      </c>
      <c r="AD622" s="162">
        <f t="shared" ca="1" si="254"/>
        <v>0.93962521980257407</v>
      </c>
      <c r="AE622" s="162">
        <f t="shared" ca="1" si="255"/>
        <v>0.68049990421146089</v>
      </c>
      <c r="AF622" s="85">
        <v>5.9174190041699456E-4</v>
      </c>
      <c r="AG622" s="85">
        <v>8.8831714767443008E-3</v>
      </c>
      <c r="AH622" s="85">
        <v>6.1830079244214436E-4</v>
      </c>
    </row>
    <row r="623" spans="1:34">
      <c r="A623" s="7">
        <f t="shared" si="239"/>
        <v>44530</v>
      </c>
      <c r="B623" s="8">
        <f t="shared" ca="1" si="240"/>
        <v>582146230.1128974</v>
      </c>
      <c r="C623" s="144">
        <f t="shared" si="231"/>
        <v>0</v>
      </c>
      <c r="D623" s="136"/>
      <c r="E623" s="136"/>
      <c r="F623" s="78">
        <f ca="1">IF(AD622&gt;1,0,IF(AE622&gt;=1,U$2,T$2))</f>
        <v>0.65</v>
      </c>
      <c r="G623" s="29">
        <f t="shared" ca="1" si="232"/>
        <v>3651841.1112567927</v>
      </c>
      <c r="H623" s="8">
        <f t="shared" ca="1" si="241"/>
        <v>25928071.889923226</v>
      </c>
      <c r="I623" s="8">
        <f t="shared" ca="1" si="242"/>
        <v>4133238233.801568</v>
      </c>
      <c r="J623" s="8">
        <f t="shared" ca="1" si="243"/>
        <v>246949.66930822062</v>
      </c>
      <c r="K623" s="12">
        <f t="shared" ca="1" si="244"/>
        <v>0.93888432271126265</v>
      </c>
      <c r="L623" s="48"/>
      <c r="M623" s="38">
        <f ca="1">IF(AND(I$2&gt;0,R616&lt;F616-0.02),0,IF(AND(N623&gt;=L$7,I$2&gt;0),0,IF(OR(AND(N623&gt;=C$1,N623&lt;D$1),N623&gt;=E$1),0,1)))</f>
        <v>0</v>
      </c>
      <c r="N623" s="200">
        <f t="shared" si="245"/>
        <v>44530</v>
      </c>
      <c r="O623" s="11">
        <f t="shared" ca="1" si="233"/>
        <v>0.5510984311735424</v>
      </c>
      <c r="P623" s="11" t="str">
        <f t="shared" si="234"/>
        <v/>
      </c>
      <c r="Q623" s="11">
        <f t="shared" ca="1" si="246"/>
        <v>0.7</v>
      </c>
      <c r="R623" s="32">
        <f t="shared" ca="1" si="247"/>
        <v>3.7301647812034863E-2</v>
      </c>
      <c r="S623" s="32">
        <v>4.941328769457648E-4</v>
      </c>
      <c r="T623" s="32">
        <f t="shared" ca="1" si="235"/>
        <v>3.4570762519897636E-3</v>
      </c>
      <c r="U623" s="32">
        <f t="shared" si="236"/>
        <v>0.14084507042253522</v>
      </c>
      <c r="V623" s="32">
        <f t="shared" si="248"/>
        <v>0.7</v>
      </c>
      <c r="W623" s="8">
        <f t="shared" ca="1" si="237"/>
        <v>1939864.7991680887</v>
      </c>
      <c r="X623" s="8">
        <f t="shared" ca="1" si="251"/>
        <v>4109250026.7108135</v>
      </c>
      <c r="Y623" s="22">
        <f t="shared" ca="1" si="238"/>
        <v>0.4489015688264576</v>
      </c>
      <c r="Z623" s="8">
        <f t="shared" ca="1" si="249"/>
        <v>25928071.889923226</v>
      </c>
      <c r="AA623" s="12">
        <f t="shared" ca="1" si="250"/>
        <v>1.1347541797997878</v>
      </c>
      <c r="AB623" s="158">
        <f t="shared" si="252"/>
        <v>1119000</v>
      </c>
      <c r="AC623" s="160">
        <f t="shared" si="253"/>
        <v>1.1430000000000513E-2</v>
      </c>
      <c r="AD623" s="162">
        <f t="shared" ca="1" si="254"/>
        <v>0.93913064333265373</v>
      </c>
      <c r="AE623" s="162">
        <f t="shared" ca="1" si="255"/>
        <v>0.68049990421146089</v>
      </c>
      <c r="AF623" s="85">
        <v>5.9171252223362125E-4</v>
      </c>
      <c r="AG623" s="85">
        <v>8.8802529288260733E-3</v>
      </c>
      <c r="AH623" s="85">
        <v>6.1827557098393564E-4</v>
      </c>
    </row>
    <row r="624" spans="1:34">
      <c r="A624" s="7">
        <f t="shared" si="239"/>
        <v>44531</v>
      </c>
      <c r="B624" s="8">
        <f t="shared" ca="1" si="240"/>
        <v>582391134.13921106</v>
      </c>
      <c r="C624" s="144">
        <f t="shared" si="231"/>
        <v>0</v>
      </c>
      <c r="D624" s="136"/>
      <c r="E624" s="136"/>
      <c r="F624" s="78">
        <f ca="1">IF(AD623&gt;1,S$2,T$2)</f>
        <v>0.65</v>
      </c>
      <c r="G624" s="29">
        <f t="shared" ca="1" si="232"/>
        <v>3623524.743321443</v>
      </c>
      <c r="H624" s="8">
        <f t="shared" ca="1" si="241"/>
        <v>25727025.677582245</v>
      </c>
      <c r="I624" s="8">
        <f t="shared" ca="1" si="242"/>
        <v>4134977052.3883953</v>
      </c>
      <c r="J624" s="8">
        <f t="shared" ca="1" si="243"/>
        <v>244904.02631367702</v>
      </c>
      <c r="K624" s="12">
        <f t="shared" ca="1" si="244"/>
        <v>0.93839562490965223</v>
      </c>
      <c r="L624" s="48"/>
      <c r="M624" s="38">
        <f ca="1">IF(AND(I$2&gt;0,R617&lt;F617-0.04),0,IF(AND(N624&gt;=L$8,I$2&gt;0),0,IF(OR(AND(N624&gt;=C$1,N624&lt;D$1),N624&gt;=E$1),0,1)))</f>
        <v>0</v>
      </c>
      <c r="N624" s="200">
        <f t="shared" si="245"/>
        <v>44531</v>
      </c>
      <c r="O624" s="11">
        <f t="shared" ca="1" si="233"/>
        <v>0.551330273651786</v>
      </c>
      <c r="P624" s="11" t="str">
        <f t="shared" si="234"/>
        <v/>
      </c>
      <c r="Q624" s="11">
        <f t="shared" ca="1" si="246"/>
        <v>0.7</v>
      </c>
      <c r="R624" s="32">
        <f t="shared" ca="1" si="247"/>
        <v>3.6882305423094917E-2</v>
      </c>
      <c r="S624" s="32">
        <v>4.9412286893513017E-4</v>
      </c>
      <c r="T624" s="32">
        <f t="shared" ca="1" si="235"/>
        <v>3.4302700903442993E-3</v>
      </c>
      <c r="U624" s="32">
        <f t="shared" si="236"/>
        <v>0.14084507042253522</v>
      </c>
      <c r="V624" s="32">
        <f t="shared" si="248"/>
        <v>0.7</v>
      </c>
      <c r="W624" s="8">
        <f t="shared" ca="1" si="237"/>
        <v>1923966.562571561</v>
      </c>
      <c r="X624" s="8">
        <f t="shared" ca="1" si="251"/>
        <v>4111173993.273385</v>
      </c>
      <c r="Y624" s="22">
        <f t="shared" ca="1" si="238"/>
        <v>0.448669726348214</v>
      </c>
      <c r="Z624" s="8">
        <f t="shared" ca="1" si="249"/>
        <v>25727025.677582245</v>
      </c>
      <c r="AA624" s="12">
        <f t="shared" ca="1" si="250"/>
        <v>1.1347541797997878</v>
      </c>
      <c r="AB624" s="158">
        <f t="shared" si="252"/>
        <v>1120000</v>
      </c>
      <c r="AC624" s="160">
        <f t="shared" si="253"/>
        <v>1.1400000000000512E-2</v>
      </c>
      <c r="AD624" s="162">
        <f t="shared" ca="1" si="254"/>
        <v>0.93863997381045738</v>
      </c>
      <c r="AE624" s="162">
        <f t="shared" ca="1" si="255"/>
        <v>0.68049990421146089</v>
      </c>
      <c r="AF624" s="85">
        <v>5.9168315154180641E-4</v>
      </c>
      <c r="AG624" s="85">
        <v>8.8773404015777026E-3</v>
      </c>
      <c r="AH624" s="85">
        <v>6.182503549398866E-4</v>
      </c>
    </row>
    <row r="625" spans="1:34">
      <c r="A625" s="7">
        <f t="shared" si="239"/>
        <v>44532</v>
      </c>
      <c r="B625" s="8">
        <f t="shared" ca="1" si="240"/>
        <v>582634012.69391716</v>
      </c>
      <c r="C625" s="144">
        <f t="shared" si="231"/>
        <v>0</v>
      </c>
      <c r="D625" s="136"/>
      <c r="E625" s="136"/>
      <c r="F625" s="78">
        <f ca="1">IF(AD624&gt;1,0,IF(AE624&gt;=1,U$2,T$2))</f>
        <v>0.65</v>
      </c>
      <c r="G625" s="29">
        <f t="shared" ca="1" si="232"/>
        <v>3595422.0920314998</v>
      </c>
      <c r="H625" s="8">
        <f t="shared" ca="1" si="241"/>
        <v>25527496.853423648</v>
      </c>
      <c r="I625" s="8">
        <f t="shared" ca="1" si="242"/>
        <v>4136701490.1268082</v>
      </c>
      <c r="J625" s="8">
        <f t="shared" ca="1" si="243"/>
        <v>242878.55470605093</v>
      </c>
      <c r="K625" s="12">
        <f t="shared" ca="1" si="244"/>
        <v>0.93791097530635348</v>
      </c>
      <c r="L625" s="48"/>
      <c r="M625" s="38">
        <f ca="1">IF(AND(I$2&gt;0,R618&lt;F618-0.06),0,IF(AND(N625&gt;=L$9,I$2&gt;0),0,IF(OR(AND(N625&gt;=C$1,N625&lt;D$1),N625&gt;=E$1),0,1)))</f>
        <v>0</v>
      </c>
      <c r="N625" s="200">
        <f t="shared" si="245"/>
        <v>44532</v>
      </c>
      <c r="O625" s="11">
        <f t="shared" ca="1" si="233"/>
        <v>0.55156019868357442</v>
      </c>
      <c r="P625" s="11" t="str">
        <f t="shared" si="234"/>
        <v/>
      </c>
      <c r="Q625" s="11">
        <f t="shared" ca="1" si="246"/>
        <v>0.7</v>
      </c>
      <c r="R625" s="32">
        <f t="shared" ca="1" si="247"/>
        <v>3.6467394457091878E-2</v>
      </c>
      <c r="S625" s="32">
        <v>4.9411286241661642E-4</v>
      </c>
      <c r="T625" s="32">
        <f t="shared" ca="1" si="235"/>
        <v>3.4036662471231532E-3</v>
      </c>
      <c r="U625" s="32">
        <f t="shared" si="236"/>
        <v>0.14084507042253522</v>
      </c>
      <c r="V625" s="32">
        <f t="shared" si="248"/>
        <v>0.7</v>
      </c>
      <c r="W625" s="8">
        <f t="shared" ca="1" si="237"/>
        <v>1908492.2242216715</v>
      </c>
      <c r="X625" s="8">
        <f t="shared" ca="1" si="251"/>
        <v>4113082485.4976068</v>
      </c>
      <c r="Y625" s="22">
        <f t="shared" ca="1" si="238"/>
        <v>0.44843980131642558</v>
      </c>
      <c r="Z625" s="8">
        <f t="shared" ca="1" si="249"/>
        <v>25527496.853423648</v>
      </c>
      <c r="AA625" s="12">
        <f t="shared" ca="1" si="250"/>
        <v>1.1347541797997878</v>
      </c>
      <c r="AB625" s="158">
        <f t="shared" si="252"/>
        <v>1121000</v>
      </c>
      <c r="AC625" s="160">
        <f t="shared" si="253"/>
        <v>1.1370000000000512E-2</v>
      </c>
      <c r="AD625" s="162">
        <f t="shared" ca="1" si="254"/>
        <v>0.93815330010800291</v>
      </c>
      <c r="AE625" s="162">
        <f t="shared" ca="1" si="255"/>
        <v>0.68049990421146089</v>
      </c>
      <c r="AF625" s="85">
        <v>5.916537883385826E-4</v>
      </c>
      <c r="AG625" s="85">
        <v>8.8744338764154464E-3</v>
      </c>
      <c r="AH625" s="85">
        <v>6.182251443082017E-4</v>
      </c>
    </row>
    <row r="626" spans="1:34">
      <c r="A626" s="7">
        <f t="shared" si="239"/>
        <v>44533</v>
      </c>
      <c r="B626" s="8">
        <f t="shared" ca="1" si="240"/>
        <v>582874883.11112964</v>
      </c>
      <c r="C626" s="144">
        <f t="shared" si="231"/>
        <v>0</v>
      </c>
      <c r="D626" s="136"/>
      <c r="E626" s="136"/>
      <c r="F626" s="78">
        <f ca="1">IF(AD625&gt;1,S$2,T$2)</f>
        <v>0.65</v>
      </c>
      <c r="G626" s="29">
        <f t="shared" ca="1" si="232"/>
        <v>3567490.7875226573</v>
      </c>
      <c r="H626" s="8">
        <f t="shared" ca="1" si="241"/>
        <v>25329184.591410864</v>
      </c>
      <c r="I626" s="8">
        <f t="shared" ca="1" si="242"/>
        <v>4138411670.0890169</v>
      </c>
      <c r="J626" s="8">
        <f t="shared" ca="1" si="243"/>
        <v>240870.41721251959</v>
      </c>
      <c r="K626" s="12">
        <f t="shared" ca="1" si="244"/>
        <v>0.93743033398346487</v>
      </c>
      <c r="L626" s="48"/>
      <c r="M626" s="39">
        <f ca="1">IF(AND(I$2&gt;0,R619&lt;F619-0.1),0,IF(AND(N626&gt;=L$10,I$2&gt;0),0,IF(OR(AND(N626&gt;=C$1,N626&lt;D$1),N626&gt;=E$1),0,1)))</f>
        <v>0</v>
      </c>
      <c r="N626" s="200">
        <f t="shared" si="245"/>
        <v>44533</v>
      </c>
      <c r="O626" s="11">
        <f t="shared" ca="1" si="233"/>
        <v>0.55178822267853556</v>
      </c>
      <c r="P626" s="11" t="str">
        <f t="shared" si="234"/>
        <v/>
      </c>
      <c r="Q626" s="11">
        <f t="shared" ca="1" si="246"/>
        <v>0.7</v>
      </c>
      <c r="R626" s="32">
        <f t="shared" ca="1" si="247"/>
        <v>3.6056457692075543E-2</v>
      </c>
      <c r="S626" s="32">
        <v>4.9410285738990469E-4</v>
      </c>
      <c r="T626" s="32">
        <f t="shared" ca="1" si="235"/>
        <v>3.3772246121881152E-3</v>
      </c>
      <c r="U626" s="32">
        <f t="shared" si="236"/>
        <v>0.14084507042253522</v>
      </c>
      <c r="V626" s="32">
        <f t="shared" si="248"/>
        <v>0.7</v>
      </c>
      <c r="W626" s="8">
        <f t="shared" ca="1" si="237"/>
        <v>1893410.3782373376</v>
      </c>
      <c r="X626" s="8">
        <f t="shared" ca="1" si="251"/>
        <v>4114975895.875844</v>
      </c>
      <c r="Y626" s="22">
        <f t="shared" ca="1" si="238"/>
        <v>0.44821177732146444</v>
      </c>
      <c r="Z626" s="8">
        <f t="shared" ca="1" si="249"/>
        <v>25329184.591410864</v>
      </c>
      <c r="AA626" s="12">
        <f t="shared" ca="1" si="250"/>
        <v>1.1347541797997878</v>
      </c>
      <c r="AB626" s="158">
        <f t="shared" si="252"/>
        <v>1122000</v>
      </c>
      <c r="AC626" s="160">
        <f t="shared" si="253"/>
        <v>1.1340000000000511E-2</v>
      </c>
      <c r="AD626" s="162">
        <f t="shared" ca="1" si="254"/>
        <v>0.93767065464490917</v>
      </c>
      <c r="AE626" s="162">
        <f t="shared" ca="1" si="255"/>
        <v>0.68049990421146089</v>
      </c>
      <c r="AF626" s="85">
        <v>5.9162443262098473E-4</v>
      </c>
      <c r="AG626" s="85">
        <v>8.8715333348351466E-3</v>
      </c>
      <c r="AH626" s="85">
        <v>6.1819993908708625E-4</v>
      </c>
    </row>
    <row r="627" spans="1:34">
      <c r="A627" s="7">
        <f t="shared" si="239"/>
        <v>44534</v>
      </c>
      <c r="B627" s="8">
        <f t="shared" ca="1" si="240"/>
        <v>583113759.83116043</v>
      </c>
      <c r="C627" s="144">
        <f t="shared" si="231"/>
        <v>0</v>
      </c>
      <c r="D627" s="136"/>
      <c r="E627" s="136"/>
      <c r="F627" s="78">
        <f ca="1">IF(AD626&gt;1,0,IF(AE626&gt;=1,U$2,T$2))</f>
        <v>0.65</v>
      </c>
      <c r="G627" s="29">
        <f t="shared" ca="1" si="232"/>
        <v>3539689.9894917957</v>
      </c>
      <c r="H627" s="8">
        <f t="shared" ca="1" si="241"/>
        <v>25131798.925391749</v>
      </c>
      <c r="I627" s="8">
        <f t="shared" ca="1" si="242"/>
        <v>4140107694.8012352</v>
      </c>
      <c r="J627" s="8">
        <f t="shared" ca="1" si="243"/>
        <v>238876.72003073563</v>
      </c>
      <c r="K627" s="12">
        <f t="shared" ca="1" si="244"/>
        <v>0.93695366663786994</v>
      </c>
      <c r="L627" s="48"/>
      <c r="M627" s="47">
        <f ca="1">IF(AND(I$2&gt;0,R620&lt;F620-0.12),0,IF(AND(N627&gt;=L$4,I$2&gt;0),0,IF(OR(AND(N627&gt;=C$1,N627&lt;D$1),N627&gt;=E$1),0,1)))</f>
        <v>0</v>
      </c>
      <c r="N627" s="200">
        <f t="shared" si="245"/>
        <v>44534</v>
      </c>
      <c r="O627" s="11">
        <f t="shared" ca="1" si="233"/>
        <v>0.5520143593068314</v>
      </c>
      <c r="P627" s="11" t="str">
        <f t="shared" si="234"/>
        <v/>
      </c>
      <c r="Q627" s="11">
        <f t="shared" ca="1" si="246"/>
        <v>0.7</v>
      </c>
      <c r="R627" s="32">
        <f t="shared" ca="1" si="247"/>
        <v>3.5649059466744452E-2</v>
      </c>
      <c r="S627" s="32">
        <v>4.9409285385467621E-4</v>
      </c>
      <c r="T627" s="32">
        <f t="shared" ca="1" si="235"/>
        <v>3.3509065233855665E-3</v>
      </c>
      <c r="U627" s="32">
        <f t="shared" si="236"/>
        <v>0.14084507042253522</v>
      </c>
      <c r="V627" s="32">
        <f t="shared" si="248"/>
        <v>0.7</v>
      </c>
      <c r="W627" s="8">
        <f t="shared" ca="1" si="237"/>
        <v>1878685.0232630582</v>
      </c>
      <c r="X627" s="8">
        <f t="shared" ca="1" si="251"/>
        <v>4116854580.899107</v>
      </c>
      <c r="Y627" s="22">
        <f t="shared" ca="1" si="238"/>
        <v>0.4479856406931686</v>
      </c>
      <c r="Z627" s="8">
        <f t="shared" ca="1" si="249"/>
        <v>25131798.925391749</v>
      </c>
      <c r="AA627" s="12">
        <f t="shared" ca="1" si="250"/>
        <v>1.1347541797997878</v>
      </c>
      <c r="AB627" s="158">
        <f t="shared" si="252"/>
        <v>1123000</v>
      </c>
      <c r="AC627" s="160">
        <f t="shared" si="253"/>
        <v>1.1310000000000511E-2</v>
      </c>
      <c r="AD627" s="162">
        <f t="shared" ca="1" si="254"/>
        <v>0.93719200031066741</v>
      </c>
      <c r="AE627" s="162">
        <f t="shared" ca="1" si="255"/>
        <v>0.68049990421146089</v>
      </c>
      <c r="AF627" s="85">
        <v>5.9159508438604892E-4</v>
      </c>
      <c r="AG627" s="85">
        <v>8.8686387584117898E-3</v>
      </c>
      <c r="AH627" s="85">
        <v>6.1817473927474665E-4</v>
      </c>
    </row>
    <row r="628" spans="1:34">
      <c r="A628" s="7">
        <f t="shared" si="239"/>
        <v>44535</v>
      </c>
      <c r="B628" s="8">
        <f t="shared" ca="1" si="240"/>
        <v>583350654.5107615</v>
      </c>
      <c r="C628" s="144">
        <f t="shared" si="231"/>
        <v>0</v>
      </c>
      <c r="D628" s="136"/>
      <c r="E628" s="136"/>
      <c r="F628" s="78">
        <f ca="1">IF(AD627&gt;1,0,IF(AE627&gt;=1,U$2,T$2))</f>
        <v>0.65</v>
      </c>
      <c r="G628" s="29">
        <f t="shared" ca="1" si="232"/>
        <v>3511981.1446896694</v>
      </c>
      <c r="H628" s="8">
        <f t="shared" ca="1" si="241"/>
        <v>24935066.127296653</v>
      </c>
      <c r="I628" s="8">
        <f t="shared" ca="1" si="242"/>
        <v>4141789647.026403</v>
      </c>
      <c r="J628" s="8">
        <f t="shared" ca="1" si="243"/>
        <v>236894.67960112155</v>
      </c>
      <c r="K628" s="12">
        <f t="shared" ca="1" si="244"/>
        <v>0.93648094469310283</v>
      </c>
      <c r="L628" s="48"/>
      <c r="M628" s="46">
        <f ca="1">IF(AND(I$2&gt;0,R621&lt;F621-0.12),0,IF(AND(N628&gt;=L$5,I$2&gt;0),0,IF(OR(AND(N628&gt;=C$1,N628&lt;D$1),N628&gt;=E$1),0,1)))</f>
        <v>0</v>
      </c>
      <c r="N628" s="200">
        <f t="shared" si="245"/>
        <v>44535</v>
      </c>
      <c r="O628" s="11">
        <f t="shared" ca="1" si="233"/>
        <v>0.55223861960352039</v>
      </c>
      <c r="P628" s="11" t="str">
        <f t="shared" si="234"/>
        <v/>
      </c>
      <c r="Q628" s="11">
        <f t="shared" ca="1" si="246"/>
        <v>0.7</v>
      </c>
      <c r="R628" s="32">
        <f t="shared" ca="1" si="247"/>
        <v>3.5244792982296498E-2</v>
      </c>
      <c r="S628" s="32">
        <v>4.9408285181061224E-4</v>
      </c>
      <c r="T628" s="32">
        <f t="shared" ca="1" si="235"/>
        <v>3.3246754836395538E-3</v>
      </c>
      <c r="U628" s="32">
        <f t="shared" si="236"/>
        <v>0.14084507042253522</v>
      </c>
      <c r="V628" s="32">
        <f t="shared" si="248"/>
        <v>0.7</v>
      </c>
      <c r="W628" s="8">
        <f t="shared" ca="1" si="237"/>
        <v>1864275.1262195741</v>
      </c>
      <c r="X628" s="8">
        <f t="shared" ca="1" si="251"/>
        <v>4118718856.0253267</v>
      </c>
      <c r="Y628" s="22">
        <f t="shared" ca="1" si="238"/>
        <v>0.44776138039647961</v>
      </c>
      <c r="Z628" s="8">
        <f t="shared" ca="1" si="249"/>
        <v>24935066.127296653</v>
      </c>
      <c r="AA628" s="12">
        <f t="shared" ca="1" si="250"/>
        <v>1.1347541797997878</v>
      </c>
      <c r="AB628" s="158">
        <f t="shared" si="252"/>
        <v>1124000</v>
      </c>
      <c r="AC628" s="160">
        <f t="shared" si="253"/>
        <v>1.128000000000051E-2</v>
      </c>
      <c r="AD628" s="162">
        <f t="shared" ca="1" si="254"/>
        <v>0.93671730566548639</v>
      </c>
      <c r="AE628" s="162">
        <f t="shared" ca="1" si="255"/>
        <v>0.68049990421146089</v>
      </c>
      <c r="AF628" s="85">
        <v>5.9156574363081302E-4</v>
      </c>
      <c r="AG628" s="85">
        <v>8.8657501287990707E-3</v>
      </c>
      <c r="AH628" s="85">
        <v>6.1814954486938954E-4</v>
      </c>
    </row>
    <row r="629" spans="1:34">
      <c r="A629" s="7">
        <f t="shared" si="239"/>
        <v>44536</v>
      </c>
      <c r="B629" s="8">
        <f t="shared" ca="1" si="240"/>
        <v>583585576.18362749</v>
      </c>
      <c r="C629" s="144">
        <f t="shared" si="231"/>
        <v>0</v>
      </c>
      <c r="D629" s="136"/>
      <c r="E629" s="136"/>
      <c r="F629" s="78">
        <f ca="1">IF(AD628&gt;1,S$2,T$2)</f>
        <v>0.65</v>
      </c>
      <c r="G629" s="29">
        <f t="shared" ca="1" si="232"/>
        <v>3484328.8561162464</v>
      </c>
      <c r="H629" s="8">
        <f t="shared" ca="1" si="241"/>
        <v>24738734.878425349</v>
      </c>
      <c r="I629" s="8">
        <f t="shared" ca="1" si="242"/>
        <v>4143457590.9037514</v>
      </c>
      <c r="J629" s="8">
        <f t="shared" ca="1" si="243"/>
        <v>234921.67286595333</v>
      </c>
      <c r="K629" s="12">
        <f t="shared" ca="1" si="244"/>
        <v>0.93601214508118769</v>
      </c>
      <c r="L629" s="48"/>
      <c r="M629" s="38">
        <f ca="1">IF(AND(I$2&gt;0,R622&lt;F622),0,IF(AND(N629&gt;=L$6,I$2&gt;0),0,IF(OR(AND(N629&gt;=C$1,N629&lt;D$1),N629&gt;=E$1),0,1)))</f>
        <v>0</v>
      </c>
      <c r="N629" s="200">
        <f t="shared" si="245"/>
        <v>44536</v>
      </c>
      <c r="O629" s="11">
        <f t="shared" ca="1" si="233"/>
        <v>0.55246101212050014</v>
      </c>
      <c r="P629" s="11" t="str">
        <f t="shared" si="234"/>
        <v/>
      </c>
      <c r="Q629" s="11">
        <f t="shared" ca="1" si="246"/>
        <v>0.7</v>
      </c>
      <c r="R629" s="32">
        <f t="shared" ca="1" si="247"/>
        <v>3.4843288561164046E-2</v>
      </c>
      <c r="S629" s="32">
        <v>4.9407285125739435E-4</v>
      </c>
      <c r="T629" s="32">
        <f t="shared" ca="1" si="235"/>
        <v>3.2984979837900464E-3</v>
      </c>
      <c r="U629" s="32">
        <f t="shared" si="236"/>
        <v>0.14084507042253522</v>
      </c>
      <c r="V629" s="32">
        <f t="shared" si="248"/>
        <v>0.7</v>
      </c>
      <c r="W629" s="8">
        <f t="shared" ca="1" si="237"/>
        <v>1850134.1384690874</v>
      </c>
      <c r="X629" s="8">
        <f t="shared" ca="1" si="251"/>
        <v>4120568990.1637959</v>
      </c>
      <c r="Y629" s="22">
        <f t="shared" ca="1" si="238"/>
        <v>0.44753898787949986</v>
      </c>
      <c r="Z629" s="8">
        <f t="shared" ca="1" si="249"/>
        <v>24738734.878425349</v>
      </c>
      <c r="AA629" s="12">
        <f t="shared" ca="1" si="250"/>
        <v>1.1347541797997878</v>
      </c>
      <c r="AB629" s="158">
        <f t="shared" si="252"/>
        <v>1125000</v>
      </c>
      <c r="AC629" s="160">
        <f t="shared" si="253"/>
        <v>1.125000000000051E-2</v>
      </c>
      <c r="AD629" s="162">
        <f t="shared" ca="1" si="254"/>
        <v>0.93624654488714532</v>
      </c>
      <c r="AE629" s="162">
        <f t="shared" ca="1" si="255"/>
        <v>0.68049990421146089</v>
      </c>
      <c r="AF629" s="85">
        <v>5.915364103523164E-4</v>
      </c>
      <c r="AG629" s="85">
        <v>8.8628674277289599E-3</v>
      </c>
      <c r="AH629" s="85">
        <v>6.1812435586922282E-4</v>
      </c>
    </row>
    <row r="630" spans="1:34">
      <c r="A630" s="7">
        <f t="shared" si="239"/>
        <v>44537</v>
      </c>
      <c r="B630" s="8">
        <f t="shared" ca="1" si="240"/>
        <v>583818531.47839761</v>
      </c>
      <c r="C630" s="144">
        <f t="shared" si="231"/>
        <v>0</v>
      </c>
      <c r="D630" s="136"/>
      <c r="E630" s="136"/>
      <c r="F630" s="78">
        <f ca="1">IF(AD629&gt;1,0,IF(AE629&gt;=1,U$2,T$2))</f>
        <v>0.65</v>
      </c>
      <c r="G630" s="29">
        <f t="shared" ca="1" si="232"/>
        <v>3456701.8778625489</v>
      </c>
      <c r="H630" s="8">
        <f t="shared" ca="1" si="241"/>
        <v>24542583.332824096</v>
      </c>
      <c r="I630" s="8">
        <f t="shared" ca="1" si="242"/>
        <v>4145111573.4966192</v>
      </c>
      <c r="J630" s="8">
        <f t="shared" ca="1" si="243"/>
        <v>232955.29477011779</v>
      </c>
      <c r="K630" s="12">
        <f t="shared" ca="1" si="244"/>
        <v>0.93554724992501337</v>
      </c>
      <c r="L630" s="48"/>
      <c r="M630" s="38">
        <f ca="1">IF(AND(I$2&gt;0,R623&lt;F623-0.02),0,IF(AND(N630&gt;=L$7,I$2&gt;0),0,IF(OR(AND(N630&gt;=C$1,N630&lt;D$1),N630&gt;=E$1),0,1)))</f>
        <v>0</v>
      </c>
      <c r="N630" s="200">
        <f t="shared" si="245"/>
        <v>44537</v>
      </c>
      <c r="O630" s="11">
        <f t="shared" ca="1" si="233"/>
        <v>0.55268154313288254</v>
      </c>
      <c r="P630" s="11" t="str">
        <f t="shared" si="234"/>
        <v/>
      </c>
      <c r="Q630" s="11">
        <f t="shared" ca="1" si="246"/>
        <v>0.7</v>
      </c>
      <c r="R630" s="32">
        <f t="shared" ca="1" si="247"/>
        <v>3.4444222974795345E-2</v>
      </c>
      <c r="S630" s="32">
        <v>4.9406285219470399E-4</v>
      </c>
      <c r="T630" s="32">
        <f t="shared" ca="1" si="235"/>
        <v>3.2723444443765464E-3</v>
      </c>
      <c r="U630" s="32">
        <f t="shared" si="236"/>
        <v>0.14084507042253522</v>
      </c>
      <c r="V630" s="32">
        <f t="shared" si="248"/>
        <v>0.7</v>
      </c>
      <c r="W630" s="8">
        <f t="shared" ca="1" si="237"/>
        <v>1836209.4694386178</v>
      </c>
      <c r="X630" s="8">
        <f t="shared" ca="1" si="251"/>
        <v>4122405199.6332345</v>
      </c>
      <c r="Y630" s="22">
        <f t="shared" ca="1" si="238"/>
        <v>0.44731845686711746</v>
      </c>
      <c r="Z630" s="8">
        <f t="shared" ca="1" si="249"/>
        <v>24542583.332824096</v>
      </c>
      <c r="AA630" s="12">
        <f t="shared" ca="1" si="250"/>
        <v>1.1347541797997878</v>
      </c>
      <c r="AB630" s="158">
        <f t="shared" si="252"/>
        <v>1126000</v>
      </c>
      <c r="AC630" s="160">
        <f t="shared" si="253"/>
        <v>1.1220000000000509E-2</v>
      </c>
      <c r="AD630" s="162">
        <f t="shared" ca="1" si="254"/>
        <v>0.93577969750310053</v>
      </c>
      <c r="AE630" s="162">
        <f t="shared" ca="1" si="255"/>
        <v>0.68049990421146089</v>
      </c>
      <c r="AF630" s="85">
        <v>5.9150708454760038E-4</v>
      </c>
      <c r="AG630" s="85">
        <v>8.8599906370112752E-3</v>
      </c>
      <c r="AH630" s="85">
        <v>6.1809917227245508E-4</v>
      </c>
    </row>
    <row r="631" spans="1:34">
      <c r="A631" s="7">
        <f t="shared" si="239"/>
        <v>44538</v>
      </c>
      <c r="B631" s="8">
        <f t="shared" ca="1" si="240"/>
        <v>584049524.90237224</v>
      </c>
      <c r="C631" s="144">
        <f t="shared" si="231"/>
        <v>0</v>
      </c>
      <c r="D631" s="136"/>
      <c r="E631" s="136"/>
      <c r="F631" s="78">
        <f ca="1">IF(AD630&gt;1,S$2,T$2)</f>
        <v>0.65</v>
      </c>
      <c r="G631" s="29">
        <f t="shared" ca="1" si="232"/>
        <v>3429074.2498035794</v>
      </c>
      <c r="H631" s="8">
        <f t="shared" ca="1" si="241"/>
        <v>24346427.173605412</v>
      </c>
      <c r="I631" s="8">
        <f t="shared" ca="1" si="242"/>
        <v>4146751626.806839</v>
      </c>
      <c r="J631" s="8">
        <f t="shared" ca="1" si="243"/>
        <v>230993.42397463837</v>
      </c>
      <c r="K631" s="12">
        <f t="shared" ca="1" si="244"/>
        <v>0.93508624610692137</v>
      </c>
      <c r="L631" s="48"/>
      <c r="M631" s="38">
        <f ca="1">IF(AND(I$2&gt;0,R624&lt;F624-0.04),0,IF(AND(N631&gt;=L$8,I$2&gt;0),0,IF(OR(AND(N631&gt;=C$1,N631&lt;D$1),N631&gt;=E$1),0,1)))</f>
        <v>0</v>
      </c>
      <c r="N631" s="200">
        <f t="shared" si="245"/>
        <v>44538</v>
      </c>
      <c r="O631" s="11">
        <f t="shared" ca="1" si="233"/>
        <v>0.55290021690757851</v>
      </c>
      <c r="P631" s="11" t="str">
        <f t="shared" si="234"/>
        <v/>
      </c>
      <c r="Q631" s="11">
        <f t="shared" ca="1" si="246"/>
        <v>0.7</v>
      </c>
      <c r="R631" s="32">
        <f t="shared" ca="1" si="247"/>
        <v>3.4047329951467434E-2</v>
      </c>
      <c r="S631" s="32">
        <v>4.9405285462222274E-4</v>
      </c>
      <c r="T631" s="32">
        <f t="shared" ca="1" si="235"/>
        <v>3.2461902898140551E-3</v>
      </c>
      <c r="U631" s="32">
        <f t="shared" si="236"/>
        <v>0.14084507042253522</v>
      </c>
      <c r="V631" s="32">
        <f t="shared" si="248"/>
        <v>0.7</v>
      </c>
      <c r="W631" s="8">
        <f t="shared" ca="1" si="237"/>
        <v>1822441.9142915003</v>
      </c>
      <c r="X631" s="8">
        <f t="shared" ca="1" si="251"/>
        <v>4124227641.5475259</v>
      </c>
      <c r="Y631" s="22">
        <f t="shared" ca="1" si="238"/>
        <v>0.44709978309242149</v>
      </c>
      <c r="Z631" s="8">
        <f t="shared" ca="1" si="249"/>
        <v>24346427.173605412</v>
      </c>
      <c r="AA631" s="12">
        <f t="shared" ca="1" si="250"/>
        <v>1.1347541797997878</v>
      </c>
      <c r="AB631" s="158">
        <f t="shared" si="252"/>
        <v>1127000</v>
      </c>
      <c r="AC631" s="160">
        <f t="shared" si="253"/>
        <v>1.1190000000000509E-2</v>
      </c>
      <c r="AD631" s="162">
        <f t="shared" ca="1" si="254"/>
        <v>0.93531674801596743</v>
      </c>
      <c r="AE631" s="162">
        <f t="shared" ca="1" si="255"/>
        <v>0.68049990421146089</v>
      </c>
      <c r="AF631" s="85">
        <v>5.9147776621370758E-4</v>
      </c>
      <c r="AG631" s="85">
        <v>8.8571197385332555E-3</v>
      </c>
      <c r="AH631" s="85">
        <v>6.1807399407729586E-4</v>
      </c>
    </row>
    <row r="632" spans="1:34">
      <c r="A632" s="7">
        <f t="shared" si="239"/>
        <v>44539</v>
      </c>
      <c r="B632" s="8">
        <f t="shared" ca="1" si="240"/>
        <v>584278559.2000773</v>
      </c>
      <c r="C632" s="144">
        <f t="shared" si="231"/>
        <v>0</v>
      </c>
      <c r="D632" s="136"/>
      <c r="E632" s="136"/>
      <c r="F632" s="78">
        <f ca="1">IF(AD631&gt;1,0,IF(AE631&gt;=1,U$2,T$2))</f>
        <v>0.65</v>
      </c>
      <c r="G632" s="29">
        <f t="shared" ca="1" si="232"/>
        <v>3401426.5877492656</v>
      </c>
      <c r="H632" s="8">
        <f t="shared" ca="1" si="241"/>
        <v>24150128.773019783</v>
      </c>
      <c r="I632" s="8">
        <f t="shared" ca="1" si="242"/>
        <v>4148377770.3205447</v>
      </c>
      <c r="J632" s="8">
        <f t="shared" ca="1" si="243"/>
        <v>229034.29770505265</v>
      </c>
      <c r="K632" s="12">
        <f t="shared" ca="1" si="244"/>
        <v>0.93462912470724879</v>
      </c>
      <c r="L632" s="48"/>
      <c r="M632" s="38">
        <f ca="1">IF(AND(I$2&gt;0,R625&lt;F625-0.06),0,IF(AND(N632&gt;=L$9,I$2&gt;0),0,IF(OR(AND(N632&gt;=C$1,N632&lt;D$1),N632&gt;=E$1),0,1)))</f>
        <v>0</v>
      </c>
      <c r="N632" s="200">
        <f t="shared" si="245"/>
        <v>44539</v>
      </c>
      <c r="O632" s="11">
        <f t="shared" ca="1" si="233"/>
        <v>0.55311703604273932</v>
      </c>
      <c r="P632" s="11" t="str">
        <f t="shared" si="234"/>
        <v/>
      </c>
      <c r="Q632" s="11">
        <f t="shared" ca="1" si="246"/>
        <v>0.7</v>
      </c>
      <c r="R632" s="32">
        <f t="shared" ca="1" si="247"/>
        <v>3.3652411985180437E-2</v>
      </c>
      <c r="S632" s="32">
        <v>4.9404285853963249E-4</v>
      </c>
      <c r="T632" s="32">
        <f t="shared" ca="1" si="235"/>
        <v>3.2200171697359713E-3</v>
      </c>
      <c r="U632" s="32">
        <f t="shared" si="236"/>
        <v>0.14084507042253522</v>
      </c>
      <c r="V632" s="32">
        <f t="shared" si="248"/>
        <v>0.7</v>
      </c>
      <c r="W632" s="8">
        <f t="shared" ca="1" si="237"/>
        <v>1808765.0319653726</v>
      </c>
      <c r="X632" s="8">
        <f t="shared" ca="1" si="251"/>
        <v>4126036406.5794911</v>
      </c>
      <c r="Y632" s="22">
        <f t="shared" ca="1" si="238"/>
        <v>0.44688296395726068</v>
      </c>
      <c r="Z632" s="8">
        <f t="shared" ca="1" si="249"/>
        <v>24150128.773019783</v>
      </c>
      <c r="AA632" s="12">
        <f t="shared" ca="1" si="250"/>
        <v>1.1347541797997878</v>
      </c>
      <c r="AB632" s="158">
        <f t="shared" si="252"/>
        <v>1128000</v>
      </c>
      <c r="AC632" s="160">
        <f t="shared" si="253"/>
        <v>1.1160000000000508E-2</v>
      </c>
      <c r="AD632" s="162">
        <f t="shared" ca="1" si="254"/>
        <v>0.93485768540708514</v>
      </c>
      <c r="AE632" s="162">
        <f t="shared" ca="1" si="255"/>
        <v>0.68049990421146089</v>
      </c>
      <c r="AF632" s="85">
        <v>5.9144845534768247E-4</v>
      </c>
      <c r="AG632" s="85">
        <v>8.8542547142591316E-3</v>
      </c>
      <c r="AH632" s="85">
        <v>6.1804882128195515E-4</v>
      </c>
    </row>
    <row r="633" spans="1:34">
      <c r="A633" s="7">
        <f t="shared" si="239"/>
        <v>44540</v>
      </c>
      <c r="B633" s="8">
        <f t="shared" ca="1" si="240"/>
        <v>584505635.79682469</v>
      </c>
      <c r="C633" s="144">
        <f t="shared" si="231"/>
        <v>0</v>
      </c>
      <c r="D633" s="136"/>
      <c r="E633" s="136"/>
      <c r="F633" s="78">
        <f ca="1">IF(AD632&gt;1,S$2,T$2)</f>
        <v>0.65</v>
      </c>
      <c r="G633" s="29">
        <f t="shared" ca="1" si="232"/>
        <v>3373747.5461917161</v>
      </c>
      <c r="H633" s="8">
        <f t="shared" ca="1" si="241"/>
        <v>23953607.577961184</v>
      </c>
      <c r="I633" s="8">
        <f t="shared" ca="1" si="242"/>
        <v>4149990014.1574516</v>
      </c>
      <c r="J633" s="8">
        <f t="shared" ca="1" si="243"/>
        <v>227076.59674743286</v>
      </c>
      <c r="K633" s="12">
        <f t="shared" ca="1" si="244"/>
        <v>0.93417588029475207</v>
      </c>
      <c r="L633" s="48"/>
      <c r="M633" s="39">
        <f ca="1">IF(AND(I$2&gt;0,R626&lt;F626-0.1),0,IF(AND(N633&gt;=L$10,I$2&gt;0),0,IF(OR(AND(N633&gt;=C$1,N633&lt;D$1),N633&gt;=E$1),0,1)))</f>
        <v>0</v>
      </c>
      <c r="N633" s="200">
        <f t="shared" si="245"/>
        <v>44540</v>
      </c>
      <c r="O633" s="11">
        <f t="shared" ca="1" si="233"/>
        <v>0.55333200188766019</v>
      </c>
      <c r="P633" s="11" t="str">
        <f t="shared" si="234"/>
        <v/>
      </c>
      <c r="Q633" s="11">
        <f t="shared" ca="1" si="246"/>
        <v>0.7</v>
      </c>
      <c r="R633" s="32">
        <f t="shared" ca="1" si="247"/>
        <v>3.3259353577604525E-2</v>
      </c>
      <c r="S633" s="32">
        <v>4.9403286394661481E-4</v>
      </c>
      <c r="T633" s="32">
        <f t="shared" ca="1" si="235"/>
        <v>3.193814343728158E-3</v>
      </c>
      <c r="U633" s="32">
        <f t="shared" si="236"/>
        <v>0.14084507042253522</v>
      </c>
      <c r="V633" s="32">
        <f t="shared" si="248"/>
        <v>0.7</v>
      </c>
      <c r="W633" s="8">
        <f t="shared" ca="1" si="237"/>
        <v>1795104.4696076675</v>
      </c>
      <c r="X633" s="8">
        <f t="shared" ca="1" si="251"/>
        <v>4127831511.049099</v>
      </c>
      <c r="Y633" s="22">
        <f t="shared" ca="1" si="238"/>
        <v>0.44666799811233981</v>
      </c>
      <c r="Z633" s="8">
        <f t="shared" ca="1" si="249"/>
        <v>23953607.577961184</v>
      </c>
      <c r="AA633" s="12">
        <f t="shared" ca="1" si="250"/>
        <v>1.1347541797997878</v>
      </c>
      <c r="AB633" s="158">
        <f t="shared" si="252"/>
        <v>1129000</v>
      </c>
      <c r="AC633" s="160">
        <f t="shared" si="253"/>
        <v>1.1130000000000508E-2</v>
      </c>
      <c r="AD633" s="162">
        <f t="shared" ca="1" si="254"/>
        <v>0.93440250250100043</v>
      </c>
      <c r="AE633" s="162">
        <f t="shared" ca="1" si="255"/>
        <v>0.68049990421146089</v>
      </c>
      <c r="AF633" s="85">
        <v>5.9141915194657081E-4</v>
      </c>
      <c r="AG633" s="85">
        <v>8.8513955462297053E-3</v>
      </c>
      <c r="AH633" s="85">
        <v>6.1802365388464434E-4</v>
      </c>
    </row>
    <row r="634" spans="1:34">
      <c r="A634" s="7">
        <f t="shared" si="239"/>
        <v>44541</v>
      </c>
      <c r="B634" s="8">
        <f t="shared" ca="1" si="240"/>
        <v>584730755.33852863</v>
      </c>
      <c r="C634" s="144">
        <f t="shared" si="231"/>
        <v>0</v>
      </c>
      <c r="D634" s="136"/>
      <c r="E634" s="136"/>
      <c r="F634" s="78">
        <f ca="1">IF(AD633&gt;1,0,IF(AE633&gt;=1,U$2,T$2))</f>
        <v>0.65</v>
      </c>
      <c r="G634" s="29">
        <f t="shared" ca="1" si="232"/>
        <v>3346035.4724580101</v>
      </c>
      <c r="H634" s="8">
        <f t="shared" ca="1" si="241"/>
        <v>23756851.854451869</v>
      </c>
      <c r="I634" s="8">
        <f t="shared" ca="1" si="242"/>
        <v>4151588362.9035501</v>
      </c>
      <c r="J634" s="8">
        <f t="shared" ca="1" si="243"/>
        <v>225119.54170399331</v>
      </c>
      <c r="K634" s="12">
        <f t="shared" ca="1" si="244"/>
        <v>0.93372651004882912</v>
      </c>
      <c r="L634" s="48"/>
      <c r="M634" s="47">
        <f ca="1">IF(AND(I$2&gt;0,R627&lt;F627-0.12),0,IF(AND(N634&gt;=L$4,I$2&gt;0),0,IF(OR(AND(N634&gt;=C$1,N634&lt;D$1),N634&gt;=E$1),0,1)))</f>
        <v>0</v>
      </c>
      <c r="N634" s="200">
        <f t="shared" si="245"/>
        <v>44541</v>
      </c>
      <c r="O634" s="11">
        <f t="shared" ca="1" si="233"/>
        <v>0.55354511505380666</v>
      </c>
      <c r="P634" s="11" t="str">
        <f t="shared" si="234"/>
        <v/>
      </c>
      <c r="Q634" s="11">
        <f t="shared" ca="1" si="246"/>
        <v>0.7</v>
      </c>
      <c r="R634" s="32">
        <f t="shared" ca="1" si="247"/>
        <v>3.2868136056889923E-2</v>
      </c>
      <c r="S634" s="32">
        <v>4.940228708428516E-4</v>
      </c>
      <c r="T634" s="32">
        <f t="shared" ca="1" si="235"/>
        <v>3.1675802472602493E-3</v>
      </c>
      <c r="U634" s="32">
        <f t="shared" si="236"/>
        <v>0.14084507042253522</v>
      </c>
      <c r="V634" s="32">
        <f t="shared" si="248"/>
        <v>0.7</v>
      </c>
      <c r="W634" s="8">
        <f t="shared" ca="1" si="237"/>
        <v>1781377.2291284108</v>
      </c>
      <c r="X634" s="8">
        <f t="shared" ca="1" si="251"/>
        <v>4129612888.2782273</v>
      </c>
      <c r="Y634" s="22">
        <f t="shared" ca="1" si="238"/>
        <v>0.44645488494619334</v>
      </c>
      <c r="Z634" s="8">
        <f t="shared" ca="1" si="249"/>
        <v>23756851.854451869</v>
      </c>
      <c r="AA634" s="12">
        <f t="shared" ca="1" si="250"/>
        <v>1.1347541797997878</v>
      </c>
      <c r="AB634" s="158">
        <f t="shared" si="252"/>
        <v>1130000</v>
      </c>
      <c r="AC634" s="160">
        <f t="shared" si="253"/>
        <v>1.1100000000000507E-2</v>
      </c>
      <c r="AD634" s="162">
        <f t="shared" ca="1" si="254"/>
        <v>0.93395119517179059</v>
      </c>
      <c r="AE634" s="162">
        <f t="shared" ca="1" si="255"/>
        <v>0.68049990421146089</v>
      </c>
      <c r="AF634" s="85">
        <v>5.9138985600742033E-4</v>
      </c>
      <c r="AG634" s="85">
        <v>8.8485422165619377E-3</v>
      </c>
      <c r="AH634" s="85">
        <v>6.1799849188357535E-4</v>
      </c>
    </row>
    <row r="635" spans="1:34">
      <c r="A635" s="7">
        <f t="shared" si="239"/>
        <v>44542</v>
      </c>
      <c r="B635" s="8">
        <f t="shared" ca="1" si="240"/>
        <v>584953918.34025705</v>
      </c>
      <c r="C635" s="144">
        <f t="shared" si="231"/>
        <v>0</v>
      </c>
      <c r="D635" s="136"/>
      <c r="E635" s="136"/>
      <c r="F635" s="78">
        <f ca="1">IF(AD634&gt;1,0,IF(AE634&gt;=1,U$2,T$2))</f>
        <v>0.65</v>
      </c>
      <c r="G635" s="29">
        <f t="shared" ca="1" si="232"/>
        <v>3318300.2729007332</v>
      </c>
      <c r="H635" s="8">
        <f t="shared" ca="1" si="241"/>
        <v>23559931.937595204</v>
      </c>
      <c r="I635" s="8">
        <f t="shared" ca="1" si="242"/>
        <v>4153172820.2158217</v>
      </c>
      <c r="J635" s="8">
        <f t="shared" ca="1" si="243"/>
        <v>223163.00172841447</v>
      </c>
      <c r="K635" s="12">
        <f t="shared" ca="1" si="244"/>
        <v>0.9332810126912563</v>
      </c>
      <c r="L635" s="48"/>
      <c r="M635" s="46">
        <f ca="1">IF(AND(I$2&gt;0,R628&lt;F628-0.12),0,IF(AND(N635&gt;=L$5,I$2&gt;0),0,IF(OR(AND(N635&gt;=C$1,N635&lt;D$1),N635&gt;=E$1),0,1)))</f>
        <v>0</v>
      </c>
      <c r="N635" s="200">
        <f t="shared" si="245"/>
        <v>44542</v>
      </c>
      <c r="O635" s="11">
        <f t="shared" ca="1" si="233"/>
        <v>0.55375637602877625</v>
      </c>
      <c r="P635" s="11" t="str">
        <f t="shared" si="234"/>
        <v/>
      </c>
      <c r="Q635" s="11">
        <f t="shared" ca="1" si="246"/>
        <v>0.7</v>
      </c>
      <c r="R635" s="32">
        <f t="shared" ca="1" si="247"/>
        <v>3.2478854129984788E-2</v>
      </c>
      <c r="S635" s="32">
        <v>4.9401287922802486E-4</v>
      </c>
      <c r="T635" s="32">
        <f t="shared" ca="1" si="235"/>
        <v>3.1413242583460273E-3</v>
      </c>
      <c r="U635" s="32">
        <f t="shared" si="236"/>
        <v>0.14084507042253522</v>
      </c>
      <c r="V635" s="32">
        <f t="shared" si="248"/>
        <v>0.7</v>
      </c>
      <c r="W635" s="8">
        <f t="shared" ca="1" si="237"/>
        <v>1767490.8712526518</v>
      </c>
      <c r="X635" s="8">
        <f t="shared" ca="1" si="251"/>
        <v>4131380379.1494799</v>
      </c>
      <c r="Y635" s="22">
        <f t="shared" ca="1" si="238"/>
        <v>0.44624362397122375</v>
      </c>
      <c r="Z635" s="8">
        <f t="shared" ca="1" si="249"/>
        <v>23559931.937595204</v>
      </c>
      <c r="AA635" s="12">
        <f t="shared" ca="1" si="250"/>
        <v>1.1347541797997878</v>
      </c>
      <c r="AB635" s="158">
        <f t="shared" si="252"/>
        <v>1131000</v>
      </c>
      <c r="AC635" s="160">
        <f t="shared" si="253"/>
        <v>1.1070000000000507E-2</v>
      </c>
      <c r="AD635" s="162">
        <f t="shared" ca="1" si="254"/>
        <v>0.93350376137004276</v>
      </c>
      <c r="AE635" s="162">
        <f t="shared" ca="1" si="255"/>
        <v>0.68049990421146089</v>
      </c>
      <c r="AF635" s="85">
        <v>5.9136056752728014E-4</v>
      </c>
      <c r="AG635" s="85">
        <v>8.8456947074485193E-3</v>
      </c>
      <c r="AH635" s="85">
        <v>6.1797333527696067E-4</v>
      </c>
    </row>
    <row r="636" spans="1:34">
      <c r="A636" s="7">
        <f t="shared" si="239"/>
        <v>44543</v>
      </c>
      <c r="B636" s="8">
        <f t="shared" ca="1" si="240"/>
        <v>585175125.95733607</v>
      </c>
      <c r="C636" s="144">
        <f t="shared" si="231"/>
        <v>0</v>
      </c>
      <c r="D636" s="136"/>
      <c r="E636" s="136"/>
      <c r="F636" s="78">
        <f ca="1">IF(AD635&gt;1,S$2,T$2)</f>
        <v>0.65</v>
      </c>
      <c r="G636" s="29">
        <f t="shared" ca="1" si="232"/>
        <v>3290565.5137469983</v>
      </c>
      <c r="H636" s="8">
        <f t="shared" ca="1" si="241"/>
        <v>23363015.147603687</v>
      </c>
      <c r="I636" s="8">
        <f t="shared" ca="1" si="242"/>
        <v>4154743394.2970829</v>
      </c>
      <c r="J636" s="8">
        <f t="shared" ca="1" si="243"/>
        <v>221207.61707903346</v>
      </c>
      <c r="K636" s="12">
        <f t="shared" ca="1" si="244"/>
        <v>0.93283938720274695</v>
      </c>
      <c r="L636" s="48"/>
      <c r="M636" s="38">
        <f ca="1">IF(AND(I$2&gt;0,R629&lt;F629),0,IF(AND(N636&gt;=L$6,I$2&gt;0),0,IF(OR(AND(N636&gt;=C$1,N636&lt;D$1),N636&gt;=E$1),0,1)))</f>
        <v>0</v>
      </c>
      <c r="N636" s="200">
        <f t="shared" si="245"/>
        <v>44543</v>
      </c>
      <c r="O636" s="11">
        <f t="shared" ca="1" si="233"/>
        <v>0.55396578590627776</v>
      </c>
      <c r="P636" s="11" t="str">
        <f t="shared" si="234"/>
        <v/>
      </c>
      <c r="Q636" s="11">
        <f t="shared" ca="1" si="246"/>
        <v>0.7</v>
      </c>
      <c r="R636" s="32">
        <f t="shared" ca="1" si="247"/>
        <v>3.2091734339018137E-2</v>
      </c>
      <c r="S636" s="32">
        <v>4.9400288910181691E-4</v>
      </c>
      <c r="T636" s="32">
        <f t="shared" ca="1" si="235"/>
        <v>3.1150686863471583E-3</v>
      </c>
      <c r="U636" s="32">
        <f t="shared" si="236"/>
        <v>0.14084507042253522</v>
      </c>
      <c r="V636" s="32">
        <f t="shared" si="248"/>
        <v>0.7</v>
      </c>
      <c r="W636" s="8">
        <f t="shared" ca="1" si="237"/>
        <v>1753342.6520883662</v>
      </c>
      <c r="X636" s="8">
        <f t="shared" ca="1" si="251"/>
        <v>4133133721.801568</v>
      </c>
      <c r="Y636" s="22">
        <f t="shared" ca="1" si="238"/>
        <v>0.44603421409372224</v>
      </c>
      <c r="Z636" s="8">
        <f t="shared" ca="1" si="249"/>
        <v>23363015.147603687</v>
      </c>
      <c r="AA636" s="12">
        <f t="shared" ca="1" si="250"/>
        <v>1.1347541797997878</v>
      </c>
      <c r="AB636" s="158">
        <f t="shared" si="252"/>
        <v>1132000</v>
      </c>
      <c r="AC636" s="160">
        <f t="shared" si="253"/>
        <v>1.1040000000000506E-2</v>
      </c>
      <c r="AD636" s="162">
        <f t="shared" ca="1" si="254"/>
        <v>0.93306019994700162</v>
      </c>
      <c r="AE636" s="162">
        <f t="shared" ca="1" si="255"/>
        <v>0.68049990421146089</v>
      </c>
      <c r="AF636" s="85">
        <v>5.9133128650320143E-4</v>
      </c>
      <c r="AG636" s="85">
        <v>8.8428530011574764E-3</v>
      </c>
      <c r="AH636" s="85">
        <v>6.1794818406301396E-4</v>
      </c>
    </row>
    <row r="637" spans="1:34">
      <c r="A637" s="7">
        <f t="shared" si="239"/>
        <v>44544</v>
      </c>
      <c r="B637" s="8">
        <f t="shared" ca="1" si="240"/>
        <v>585394380.89429283</v>
      </c>
      <c r="C637" s="144">
        <f t="shared" si="231"/>
        <v>0</v>
      </c>
      <c r="D637" s="136"/>
      <c r="E637" s="136"/>
      <c r="F637" s="78">
        <f ca="1">IF(AD636&gt;1,0,IF(AE636&gt;=1,U$2,T$2))</f>
        <v>0.65</v>
      </c>
      <c r="G637" s="29">
        <f t="shared" ca="1" si="232"/>
        <v>3262870.7813955094</v>
      </c>
      <c r="H637" s="8">
        <f t="shared" ca="1" si="241"/>
        <v>23166382.547908116</v>
      </c>
      <c r="I637" s="8">
        <f t="shared" ca="1" si="242"/>
        <v>4156300104.3494759</v>
      </c>
      <c r="J637" s="8">
        <f t="shared" ca="1" si="243"/>
        <v>219254.93695673157</v>
      </c>
      <c r="K637" s="12">
        <f t="shared" ca="1" si="244"/>
        <v>0.93240163129698328</v>
      </c>
      <c r="L637" s="48"/>
      <c r="M637" s="38">
        <f ca="1">IF(AND(I$2&gt;0,R630&lt;F630-0.02),0,IF(AND(N637&gt;=L$7,I$2&gt;0),0,IF(OR(AND(N637&gt;=C$1,N637&lt;D$1),N637&gt;=E$1),0,1)))</f>
        <v>0</v>
      </c>
      <c r="N637" s="200">
        <f t="shared" si="245"/>
        <v>44544</v>
      </c>
      <c r="O637" s="11">
        <f t="shared" ca="1" si="233"/>
        <v>0.55417334724659684</v>
      </c>
      <c r="P637" s="11" t="str">
        <f t="shared" si="234"/>
        <v/>
      </c>
      <c r="Q637" s="11">
        <f t="shared" ca="1" si="246"/>
        <v>0.7</v>
      </c>
      <c r="R637" s="32">
        <f t="shared" ca="1" si="247"/>
        <v>3.1707155607384123E-2</v>
      </c>
      <c r="S637" s="32">
        <v>4.9399290046390956E-4</v>
      </c>
      <c r="T637" s="32">
        <f t="shared" ca="1" si="235"/>
        <v>3.0888510063877489E-3</v>
      </c>
      <c r="U637" s="32">
        <f t="shared" si="236"/>
        <v>0.14084507042253522</v>
      </c>
      <c r="V637" s="32">
        <f t="shared" si="248"/>
        <v>0.7</v>
      </c>
      <c r="W637" s="8">
        <f t="shared" ca="1" si="237"/>
        <v>1738818.5868271068</v>
      </c>
      <c r="X637" s="8">
        <f t="shared" ca="1" si="251"/>
        <v>4134872540.3883953</v>
      </c>
      <c r="Y637" s="22">
        <f t="shared" ca="1" si="238"/>
        <v>0.44582665275340316</v>
      </c>
      <c r="Z637" s="8">
        <f t="shared" ca="1" si="249"/>
        <v>23166382.547908116</v>
      </c>
      <c r="AA637" s="12">
        <f t="shared" ca="1" si="250"/>
        <v>1.1347541797997878</v>
      </c>
      <c r="AB637" s="158">
        <f t="shared" si="252"/>
        <v>1133000</v>
      </c>
      <c r="AC637" s="160">
        <f t="shared" si="253"/>
        <v>1.1010000000000505E-2</v>
      </c>
      <c r="AD637" s="162">
        <f t="shared" ca="1" si="254"/>
        <v>0.93262050924986517</v>
      </c>
      <c r="AE637" s="162">
        <f t="shared" ca="1" si="255"/>
        <v>0.68049990421146089</v>
      </c>
      <c r="AF637" s="85">
        <v>5.9130201293223638E-4</v>
      </c>
      <c r="AG637" s="85">
        <v>8.840017080031742E-3</v>
      </c>
      <c r="AH637" s="85">
        <v>6.1792303823994988E-4</v>
      </c>
    </row>
    <row r="638" spans="1:34">
      <c r="A638" s="7">
        <f t="shared" si="239"/>
        <v>44545</v>
      </c>
      <c r="B638" s="8">
        <f t="shared" ca="1" si="240"/>
        <v>585611688.46852744</v>
      </c>
      <c r="C638" s="144">
        <f t="shared" si="231"/>
        <v>0</v>
      </c>
      <c r="D638" s="136"/>
      <c r="E638" s="136"/>
      <c r="F638" s="78">
        <f ca="1">IF(AD637&gt;1,S$2,T$2)</f>
        <v>0.65</v>
      </c>
      <c r="G638" s="29">
        <f t="shared" ca="1" si="232"/>
        <v>3235274.3293164354</v>
      </c>
      <c r="H638" s="8">
        <f t="shared" ca="1" si="241"/>
        <v>22970447.738146689</v>
      </c>
      <c r="I638" s="8">
        <f t="shared" ca="1" si="242"/>
        <v>4157842988.1265416</v>
      </c>
      <c r="J638" s="8">
        <f t="shared" ca="1" si="243"/>
        <v>217307.57423460254</v>
      </c>
      <c r="K638" s="12">
        <f t="shared" ca="1" si="244"/>
        <v>0.9319677396218774</v>
      </c>
      <c r="L638" s="48"/>
      <c r="M638" s="38">
        <f ca="1">IF(AND(I$2&gt;0,R631&lt;F631-0.04),0,IF(AND(N638&gt;=L$8,I$2&gt;0),0,IF(OR(AND(N638&gt;=C$1,N638&lt;D$1),N638&gt;=E$1),0,1)))</f>
        <v>0</v>
      </c>
      <c r="N638" s="200">
        <f t="shared" si="245"/>
        <v>44545</v>
      </c>
      <c r="O638" s="11">
        <f t="shared" ca="1" si="233"/>
        <v>0.55437906508353885</v>
      </c>
      <c r="P638" s="11" t="str">
        <f t="shared" si="234"/>
        <v/>
      </c>
      <c r="Q638" s="11">
        <f t="shared" ca="1" si="246"/>
        <v>0.7</v>
      </c>
      <c r="R638" s="32">
        <f t="shared" ca="1" si="247"/>
        <v>3.1325672077509782E-2</v>
      </c>
      <c r="S638" s="32">
        <v>4.9398291331398533E-4</v>
      </c>
      <c r="T638" s="32">
        <f t="shared" ca="1" si="235"/>
        <v>3.0627263650862251E-3</v>
      </c>
      <c r="U638" s="32">
        <f t="shared" si="236"/>
        <v>0.14084507042253522</v>
      </c>
      <c r="V638" s="32">
        <f t="shared" si="248"/>
        <v>0.7</v>
      </c>
      <c r="W638" s="8">
        <f t="shared" ca="1" si="237"/>
        <v>1724437.7384129616</v>
      </c>
      <c r="X638" s="8">
        <f t="shared" ca="1" si="251"/>
        <v>4136596978.1268082</v>
      </c>
      <c r="Y638" s="22">
        <f t="shared" ca="1" si="238"/>
        <v>0.44562093491646115</v>
      </c>
      <c r="Z638" s="8">
        <f t="shared" ca="1" si="249"/>
        <v>22970447.738146689</v>
      </c>
      <c r="AA638" s="12">
        <f t="shared" ca="1" si="250"/>
        <v>1.1347541797997878</v>
      </c>
      <c r="AB638" s="158">
        <f t="shared" si="252"/>
        <v>1134000</v>
      </c>
      <c r="AC638" s="160">
        <f t="shared" si="253"/>
        <v>1.0980000000000505E-2</v>
      </c>
      <c r="AD638" s="162">
        <f t="shared" ca="1" si="254"/>
        <v>0.93218468545943034</v>
      </c>
      <c r="AE638" s="162">
        <f t="shared" ca="1" si="255"/>
        <v>0.68049990421146089</v>
      </c>
      <c r="AF638" s="85">
        <v>5.9127274681143919E-4</v>
      </c>
      <c r="AG638" s="85">
        <v>8.8371869264887611E-3</v>
      </c>
      <c r="AH638" s="85">
        <v>6.1789789780598316E-4</v>
      </c>
    </row>
    <row r="639" spans="1:34">
      <c r="A639" s="7">
        <f t="shared" si="239"/>
        <v>44546</v>
      </c>
      <c r="B639" s="8">
        <f t="shared" ca="1" si="240"/>
        <v>585827057.84736669</v>
      </c>
      <c r="C639" s="144">
        <f t="shared" si="231"/>
        <v>0</v>
      </c>
      <c r="D639" s="136"/>
      <c r="E639" s="136"/>
      <c r="F639" s="78">
        <f ca="1">IF(AD638&gt;1,0,IF(AE638&gt;=1,U$2,T$2))</f>
        <v>0.65</v>
      </c>
      <c r="G639" s="29">
        <f t="shared" ca="1" si="232"/>
        <v>3207765.1534496499</v>
      </c>
      <c r="H639" s="8">
        <f t="shared" ca="1" si="241"/>
        <v>22775132.589492515</v>
      </c>
      <c r="I639" s="8">
        <f t="shared" ca="1" si="242"/>
        <v>4159372110.7163005</v>
      </c>
      <c r="J639" s="8">
        <f t="shared" ca="1" si="243"/>
        <v>215369.37883926599</v>
      </c>
      <c r="K639" s="12">
        <f t="shared" ca="1" si="244"/>
        <v>0.93153770165463001</v>
      </c>
      <c r="L639" s="48"/>
      <c r="M639" s="38">
        <f ca="1">IF(AND(I$2&gt;0,R632&lt;F632-0.06),0,IF(AND(N639&gt;=L$9,I$2&gt;0),0,IF(OR(AND(N639&gt;=C$1,N639&lt;D$1),N639&gt;=E$1),0,1)))</f>
        <v>0</v>
      </c>
      <c r="N639" s="200">
        <f t="shared" si="245"/>
        <v>44546</v>
      </c>
      <c r="O639" s="11">
        <f t="shared" ca="1" si="233"/>
        <v>0.55458294809550668</v>
      </c>
      <c r="P639" s="11" t="str">
        <f t="shared" si="234"/>
        <v/>
      </c>
      <c r="Q639" s="11">
        <f t="shared" ca="1" si="246"/>
        <v>0.7</v>
      </c>
      <c r="R639" s="32">
        <f t="shared" ca="1" si="247"/>
        <v>3.0947161612577344E-2</v>
      </c>
      <c r="S639" s="32">
        <v>4.9397292765172645E-4</v>
      </c>
      <c r="T639" s="32">
        <f t="shared" ca="1" si="235"/>
        <v>3.0366843452656685E-3</v>
      </c>
      <c r="U639" s="32">
        <f t="shared" si="236"/>
        <v>0.14084507042253522</v>
      </c>
      <c r="V639" s="32">
        <f t="shared" si="248"/>
        <v>0.7</v>
      </c>
      <c r="W639" s="8">
        <f t="shared" ca="1" si="237"/>
        <v>1710179.962208889</v>
      </c>
      <c r="X639" s="8">
        <f t="shared" ca="1" si="251"/>
        <v>4138307158.0890169</v>
      </c>
      <c r="Y639" s="22">
        <f t="shared" ca="1" si="238"/>
        <v>0.44541705190449332</v>
      </c>
      <c r="Z639" s="8">
        <f t="shared" ca="1" si="249"/>
        <v>22775132.589492515</v>
      </c>
      <c r="AA639" s="12">
        <f t="shared" ca="1" si="250"/>
        <v>1.1347541797997878</v>
      </c>
      <c r="AB639" s="158">
        <f t="shared" si="252"/>
        <v>1135000</v>
      </c>
      <c r="AC639" s="160">
        <f t="shared" si="253"/>
        <v>1.0950000000000504E-2</v>
      </c>
      <c r="AD639" s="162">
        <f t="shared" ca="1" si="254"/>
        <v>0.93175272063825365</v>
      </c>
      <c r="AE639" s="162">
        <f t="shared" ca="1" si="255"/>
        <v>0.68049990421146089</v>
      </c>
      <c r="AF639" s="85">
        <v>5.9124348813786539E-4</v>
      </c>
      <c r="AG639" s="85">
        <v>8.834362523020077E-3</v>
      </c>
      <c r="AH639" s="85">
        <v>6.178727627593303E-4</v>
      </c>
    </row>
    <row r="640" spans="1:34">
      <c r="A640" s="7">
        <f t="shared" si="239"/>
        <v>44547</v>
      </c>
      <c r="B640" s="8">
        <f t="shared" ca="1" si="240"/>
        <v>586040497.43154466</v>
      </c>
      <c r="C640" s="144">
        <f t="shared" si="231"/>
        <v>0</v>
      </c>
      <c r="D640" s="136"/>
      <c r="E640" s="136"/>
      <c r="F640" s="78">
        <f ca="1">IF(AD639&gt;1,S$2,T$2)</f>
        <v>0.65</v>
      </c>
      <c r="G640" s="29">
        <f t="shared" ca="1" si="232"/>
        <v>3180334.3204151513</v>
      </c>
      <c r="H640" s="8">
        <f t="shared" ca="1" si="241"/>
        <v>22580373.674947575</v>
      </c>
      <c r="I640" s="8">
        <f t="shared" ca="1" si="242"/>
        <v>4160887531.7639647</v>
      </c>
      <c r="J640" s="8">
        <f t="shared" ca="1" si="243"/>
        <v>213439.58417802132</v>
      </c>
      <c r="K640" s="12">
        <f t="shared" ca="1" si="244"/>
        <v>0.93111149925367998</v>
      </c>
      <c r="L640" s="48"/>
      <c r="M640" s="39">
        <f ca="1">IF(AND(I$2&gt;0,R633&lt;F633-0.1),0,IF(AND(N640&gt;=L$10,I$2&gt;0),0,IF(OR(AND(N640&gt;=C$1,N640&lt;D$1),N640&gt;=E$1),0,1)))</f>
        <v>0</v>
      </c>
      <c r="N640" s="200">
        <f t="shared" si="245"/>
        <v>44547</v>
      </c>
      <c r="O640" s="11">
        <f t="shared" ca="1" si="233"/>
        <v>0.55478500423519528</v>
      </c>
      <c r="P640" s="11" t="str">
        <f t="shared" si="234"/>
        <v/>
      </c>
      <c r="Q640" s="11">
        <f t="shared" ca="1" si="246"/>
        <v>0.7</v>
      </c>
      <c r="R640" s="32">
        <f t="shared" ca="1" si="247"/>
        <v>3.0571523573006212E-2</v>
      </c>
      <c r="S640" s="32">
        <v>4.9396294347681536E-4</v>
      </c>
      <c r="T640" s="32">
        <f t="shared" ca="1" si="235"/>
        <v>3.0107164899930098E-3</v>
      </c>
      <c r="U640" s="32">
        <f t="shared" si="236"/>
        <v>0.14084507042253522</v>
      </c>
      <c r="V640" s="32">
        <f t="shared" si="248"/>
        <v>0.7</v>
      </c>
      <c r="W640" s="8">
        <f t="shared" ca="1" si="237"/>
        <v>1696024.7122182229</v>
      </c>
      <c r="X640" s="8">
        <f t="shared" ca="1" si="251"/>
        <v>4140003182.8012352</v>
      </c>
      <c r="Y640" s="22">
        <f t="shared" ca="1" si="238"/>
        <v>0.44521499576480472</v>
      </c>
      <c r="Z640" s="8">
        <f t="shared" ca="1" si="249"/>
        <v>22580373.674947575</v>
      </c>
      <c r="AA640" s="12">
        <f t="shared" ca="1" si="250"/>
        <v>1.1347541797997878</v>
      </c>
      <c r="AB640" s="158">
        <f t="shared" si="252"/>
        <v>1136000</v>
      </c>
      <c r="AC640" s="160">
        <f t="shared" si="253"/>
        <v>1.0920000000000504E-2</v>
      </c>
      <c r="AD640" s="162">
        <f t="shared" ca="1" si="254"/>
        <v>0.93132460045415499</v>
      </c>
      <c r="AE640" s="162">
        <f t="shared" ca="1" si="255"/>
        <v>0.68049990421146089</v>
      </c>
      <c r="AF640" s="85">
        <v>5.9121423690857257E-4</v>
      </c>
      <c r="AG640" s="85">
        <v>8.8315438521909366E-3</v>
      </c>
      <c r="AH640" s="85">
        <v>6.1784763309820768E-4</v>
      </c>
    </row>
    <row r="641" spans="1:34">
      <c r="A641" s="7">
        <f t="shared" si="239"/>
        <v>44548</v>
      </c>
      <c r="B641" s="8">
        <f t="shared" ca="1" si="240"/>
        <v>586252014.99277389</v>
      </c>
      <c r="C641" s="144">
        <f t="shared" si="231"/>
        <v>0</v>
      </c>
      <c r="D641" s="136"/>
      <c r="E641" s="136"/>
      <c r="F641" s="78">
        <f ca="1">IF(AD640&gt;1,0,IF(AE640&gt;=1,U$2,T$2))</f>
        <v>0.65</v>
      </c>
      <c r="G641" s="29">
        <f t="shared" ca="1" si="232"/>
        <v>3152975.1616136795</v>
      </c>
      <c r="H641" s="8">
        <f t="shared" ca="1" si="241"/>
        <v>22386123.647457123</v>
      </c>
      <c r="I641" s="8">
        <f t="shared" ca="1" si="242"/>
        <v>4162389306.4486923</v>
      </c>
      <c r="J641" s="8">
        <f t="shared" ca="1" si="243"/>
        <v>211517.56122926323</v>
      </c>
      <c r="K641" s="12">
        <f t="shared" ca="1" si="244"/>
        <v>0.93068911579450531</v>
      </c>
      <c r="L641" s="48"/>
      <c r="M641" s="47">
        <f ca="1">IF(AND(I$2&gt;0,R634&lt;F634-0.12),0,IF(AND(N641&gt;=L$4,I$2&gt;0),0,IF(OR(AND(N641&gt;=C$1,N641&lt;D$1),N641&gt;=E$1),0,1)))</f>
        <v>0</v>
      </c>
      <c r="N641" s="200">
        <f t="shared" si="245"/>
        <v>44548</v>
      </c>
      <c r="O641" s="11">
        <f t="shared" ca="1" si="233"/>
        <v>0.55498524085982559</v>
      </c>
      <c r="P641" s="11" t="str">
        <f t="shared" si="234"/>
        <v/>
      </c>
      <c r="Q641" s="11">
        <f t="shared" ca="1" si="246"/>
        <v>0.7</v>
      </c>
      <c r="R641" s="32">
        <f t="shared" ca="1" si="247"/>
        <v>3.0198680307805242E-2</v>
      </c>
      <c r="S641" s="32">
        <v>4.9395296078893461E-4</v>
      </c>
      <c r="T641" s="32">
        <f t="shared" ca="1" si="235"/>
        <v>2.9848164863276166E-3</v>
      </c>
      <c r="U641" s="32">
        <f t="shared" si="236"/>
        <v>0.14084507042253522</v>
      </c>
      <c r="V641" s="32">
        <f t="shared" si="248"/>
        <v>0.7</v>
      </c>
      <c r="W641" s="8">
        <f t="shared" ca="1" si="237"/>
        <v>1681952.225167963</v>
      </c>
      <c r="X641" s="8">
        <f t="shared" ca="1" si="251"/>
        <v>4141685135.026403</v>
      </c>
      <c r="Y641" s="22">
        <f t="shared" ca="1" si="238"/>
        <v>0.44501475914017441</v>
      </c>
      <c r="Z641" s="8">
        <f t="shared" ca="1" si="249"/>
        <v>22386123.647457123</v>
      </c>
      <c r="AA641" s="12">
        <f t="shared" ca="1" si="250"/>
        <v>1.1347541797997878</v>
      </c>
      <c r="AB641" s="158">
        <f t="shared" si="252"/>
        <v>1137000</v>
      </c>
      <c r="AC641" s="160">
        <f t="shared" si="253"/>
        <v>1.0890000000000503E-2</v>
      </c>
      <c r="AD641" s="162">
        <f t="shared" ca="1" si="254"/>
        <v>0.9309003075240927</v>
      </c>
      <c r="AE641" s="162">
        <f t="shared" ca="1" si="255"/>
        <v>0.68049990421146089</v>
      </c>
      <c r="AF641" s="85">
        <v>5.9118499312061951E-4</v>
      </c>
      <c r="AG641" s="85">
        <v>8.8287308966398803E-3</v>
      </c>
      <c r="AH641" s="85">
        <v>6.1782250882083331E-4</v>
      </c>
    </row>
    <row r="642" spans="1:34">
      <c r="A642" s="7">
        <f t="shared" si="239"/>
        <v>44549</v>
      </c>
      <c r="B642" s="8">
        <f t="shared" ca="1" si="240"/>
        <v>586461617.82600844</v>
      </c>
      <c r="C642" s="144">
        <f t="shared" si="231"/>
        <v>0</v>
      </c>
      <c r="D642" s="136"/>
      <c r="E642" s="136"/>
      <c r="F642" s="78">
        <f ca="1">IF(AD641&gt;1,0,IF(AE641&gt;=1,U$2,T$2))</f>
        <v>0.65</v>
      </c>
      <c r="G642" s="29">
        <f t="shared" ca="1" si="232"/>
        <v>3125683.3152471487</v>
      </c>
      <c r="H642" s="8">
        <f t="shared" ca="1" si="241"/>
        <v>22192351.538254756</v>
      </c>
      <c r="I642" s="8">
        <f t="shared" ca="1" si="242"/>
        <v>4163877486.5646577</v>
      </c>
      <c r="J642" s="8">
        <f t="shared" ca="1" si="243"/>
        <v>209602.83323459091</v>
      </c>
      <c r="K642" s="12">
        <f t="shared" ca="1" si="244"/>
        <v>0.93027053589737774</v>
      </c>
      <c r="L642" s="48"/>
      <c r="M642" s="46">
        <f ca="1">IF(AND(I$2&gt;0,R635&lt;F635-0.12),0,IF(AND(N642&gt;=L$5,I$2&gt;0),0,IF(OR(AND(N642&gt;=C$1,N642&lt;D$1),N642&gt;=E$1),0,1)))</f>
        <v>0</v>
      </c>
      <c r="N642" s="200">
        <f t="shared" si="245"/>
        <v>44549</v>
      </c>
      <c r="O642" s="11">
        <f t="shared" ca="1" si="233"/>
        <v>0.5551836648752877</v>
      </c>
      <c r="P642" s="11" t="str">
        <f t="shared" si="234"/>
        <v/>
      </c>
      <c r="Q642" s="11">
        <f t="shared" ca="1" si="246"/>
        <v>0.7</v>
      </c>
      <c r="R642" s="32">
        <f t="shared" ca="1" si="247"/>
        <v>2.9828577156050622E-2</v>
      </c>
      <c r="S642" s="32">
        <v>4.9394297958776695E-4</v>
      </c>
      <c r="T642" s="32">
        <f t="shared" ca="1" si="235"/>
        <v>2.9589802051006343E-3</v>
      </c>
      <c r="U642" s="32">
        <f t="shared" si="236"/>
        <v>0.14084507042253522</v>
      </c>
      <c r="V642" s="32">
        <f t="shared" si="248"/>
        <v>0.7</v>
      </c>
      <c r="W642" s="8">
        <f t="shared" ca="1" si="237"/>
        <v>1667943.8773482686</v>
      </c>
      <c r="X642" s="8">
        <f t="shared" ca="1" si="251"/>
        <v>4143353078.9037514</v>
      </c>
      <c r="Y642" s="22">
        <f t="shared" ca="1" si="238"/>
        <v>0.4448163351247123</v>
      </c>
      <c r="Z642" s="8">
        <f t="shared" ca="1" si="249"/>
        <v>22192351.538254756</v>
      </c>
      <c r="AA642" s="12">
        <f t="shared" ca="1" si="250"/>
        <v>1.1347541797997878</v>
      </c>
      <c r="AB642" s="158">
        <f t="shared" si="252"/>
        <v>1138000</v>
      </c>
      <c r="AC642" s="160">
        <f t="shared" si="253"/>
        <v>1.0860000000000503E-2</v>
      </c>
      <c r="AD642" s="162">
        <f t="shared" ca="1" si="254"/>
        <v>0.93047982584594147</v>
      </c>
      <c r="AE642" s="162">
        <f t="shared" ca="1" si="255"/>
        <v>0.68049990421146089</v>
      </c>
      <c r="AF642" s="85">
        <v>5.9115575677106693E-4</v>
      </c>
      <c r="AG642" s="85">
        <v>8.8259236390783626E-3</v>
      </c>
      <c r="AH642" s="85">
        <v>6.1779738992542551E-4</v>
      </c>
    </row>
    <row r="643" spans="1:34">
      <c r="A643" s="7">
        <f t="shared" si="239"/>
        <v>44550</v>
      </c>
      <c r="B643" s="8">
        <f t="shared" ca="1" si="240"/>
        <v>586669312.90405989</v>
      </c>
      <c r="C643" s="144">
        <f t="shared" si="231"/>
        <v>0</v>
      </c>
      <c r="D643" s="136"/>
      <c r="E643" s="136"/>
      <c r="F643" s="78">
        <f ca="1">IF(AD642&gt;1,S$2,T$2)</f>
        <v>0.65</v>
      </c>
      <c r="G643" s="29">
        <f t="shared" ca="1" si="232"/>
        <v>3098456.7204326568</v>
      </c>
      <c r="H643" s="8">
        <f t="shared" ca="1" si="241"/>
        <v>21999042.715071861</v>
      </c>
      <c r="I643" s="8">
        <f t="shared" ca="1" si="242"/>
        <v>4165352121.6188231</v>
      </c>
      <c r="J643" s="8">
        <f t="shared" ca="1" si="243"/>
        <v>207695.07805146126</v>
      </c>
      <c r="K643" s="12">
        <f t="shared" ca="1" si="244"/>
        <v>0.92985574512604363</v>
      </c>
      <c r="L643" s="48"/>
      <c r="M643" s="38">
        <f ca="1">IF(AND(I$2&gt;0,R636&lt;F636),0,IF(AND(N643&gt;=L$6,I$2&gt;0),0,IF(OR(AND(N643&gt;=C$1,N643&lt;D$1),N643&gt;=E$1),0,1)))</f>
        <v>0</v>
      </c>
      <c r="N643" s="200">
        <f t="shared" si="245"/>
        <v>44550</v>
      </c>
      <c r="O643" s="11">
        <f t="shared" ca="1" si="233"/>
        <v>0.55538028288250973</v>
      </c>
      <c r="P643" s="11" t="str">
        <f t="shared" si="234"/>
        <v/>
      </c>
      <c r="Q643" s="11">
        <f t="shared" ca="1" si="246"/>
        <v>0.7</v>
      </c>
      <c r="R643" s="32">
        <f t="shared" ca="1" si="247"/>
        <v>2.9461181986204763E-2</v>
      </c>
      <c r="S643" s="32">
        <v>4.9393299987299493E-4</v>
      </c>
      <c r="T643" s="32">
        <f t="shared" ca="1" si="235"/>
        <v>2.9332056953429147E-3</v>
      </c>
      <c r="U643" s="32">
        <f t="shared" si="236"/>
        <v>0.14084507042253522</v>
      </c>
      <c r="V643" s="32">
        <f t="shared" si="248"/>
        <v>0.7</v>
      </c>
      <c r="W643" s="8">
        <f t="shared" ca="1" si="237"/>
        <v>1653982.5928678361</v>
      </c>
      <c r="X643" s="8">
        <f t="shared" ca="1" si="251"/>
        <v>4145007061.4966192</v>
      </c>
      <c r="Y643" s="22">
        <f t="shared" ca="1" si="238"/>
        <v>0.44461971711749027</v>
      </c>
      <c r="Z643" s="8">
        <f t="shared" ca="1" si="249"/>
        <v>21999042.715071861</v>
      </c>
      <c r="AA643" s="12">
        <f t="shared" ca="1" si="250"/>
        <v>1.1347541797997878</v>
      </c>
      <c r="AB643" s="158">
        <f t="shared" si="252"/>
        <v>1139000</v>
      </c>
      <c r="AC643" s="160">
        <f t="shared" si="253"/>
        <v>1.0830000000000502E-2</v>
      </c>
      <c r="AD643" s="162">
        <f t="shared" ca="1" si="254"/>
        <v>0.93006314051171068</v>
      </c>
      <c r="AE643" s="162">
        <f t="shared" ca="1" si="255"/>
        <v>0.68049990421146089</v>
      </c>
      <c r="AF643" s="85">
        <v>5.9112652785697696E-4</v>
      </c>
      <c r="AG643" s="85">
        <v>8.8231220622903388E-3</v>
      </c>
      <c r="AH643" s="85">
        <v>6.1777227641020358E-4</v>
      </c>
    </row>
    <row r="644" spans="1:34">
      <c r="A644" s="7">
        <f t="shared" si="239"/>
        <v>44551</v>
      </c>
      <c r="B644" s="8">
        <f t="shared" ca="1" si="240"/>
        <v>586875107.03138268</v>
      </c>
      <c r="C644" s="144">
        <f t="shared" ref="C644:C707" si="256">IF(H$2=0,D644,IF(H$2=1,E644,D644-E644))</f>
        <v>0</v>
      </c>
      <c r="D644" s="136"/>
      <c r="E644" s="136"/>
      <c r="F644" s="78">
        <f ca="1">IF(AD643&gt;1,0,IF(AE643&gt;=1,U$2,T$2))</f>
        <v>0.65</v>
      </c>
      <c r="G644" s="29">
        <f t="shared" ref="G644:G707" ca="1" si="257">H644/V$2</f>
        <v>3071295.5529853036</v>
      </c>
      <c r="H644" s="8">
        <f t="shared" ca="1" si="241"/>
        <v>21806198.426195655</v>
      </c>
      <c r="I644" s="8">
        <f t="shared" ca="1" si="242"/>
        <v>4166813259.9228148</v>
      </c>
      <c r="J644" s="8">
        <f t="shared" ca="1" si="243"/>
        <v>205794.12732276469</v>
      </c>
      <c r="K644" s="12">
        <f t="shared" ca="1" si="244"/>
        <v>0.92944472968174929</v>
      </c>
      <c r="L644" s="48"/>
      <c r="M644" s="38">
        <f ca="1">IF(AND(I$2&gt;0,R637&lt;F637-0.02),0,IF(AND(N644&gt;=L$7,I$2&gt;0),0,IF(OR(AND(N644&gt;=C$1,N644&lt;D$1),N644&gt;=E$1),0,1)))</f>
        <v>0</v>
      </c>
      <c r="N644" s="200">
        <f t="shared" si="245"/>
        <v>44551</v>
      </c>
      <c r="O644" s="11">
        <f t="shared" ref="O644:O707" ca="1" si="258">I644/W$2</f>
        <v>0.555575101323042</v>
      </c>
      <c r="P644" s="11" t="str">
        <f t="shared" ref="P644:P707" si="259">IF(C644&gt;0,Z644/W$2,"")</f>
        <v/>
      </c>
      <c r="Q644" s="11">
        <f t="shared" ca="1" si="246"/>
        <v>0.7</v>
      </c>
      <c r="R644" s="32">
        <f t="shared" ca="1" si="247"/>
        <v>2.9096484186177909E-2</v>
      </c>
      <c r="S644" s="32">
        <v>4.9392302164430143E-4</v>
      </c>
      <c r="T644" s="32">
        <f t="shared" ref="T644:T707" ca="1" si="260">Z644/W$2</f>
        <v>2.9074931234927539E-3</v>
      </c>
      <c r="U644" s="32">
        <f t="shared" ref="U644:U707" si="261">1/V$2</f>
        <v>0.14084507042253522</v>
      </c>
      <c r="V644" s="32">
        <f t="shared" si="248"/>
        <v>0.7</v>
      </c>
      <c r="W644" s="8">
        <f t="shared" ref="W644:W707" ca="1" si="262">IF(ROW(J643)&gt;(1+N$2),OFFSET(J643,2-N$2,0)*V$2,0)</f>
        <v>1640053.3102199323</v>
      </c>
      <c r="X644" s="8">
        <f t="shared" ca="1" si="251"/>
        <v>4146647114.806839</v>
      </c>
      <c r="Y644" s="22">
        <f t="shared" ref="Y644:Y707" ca="1" si="263">IF(I644&lt;W$2,1-I644/W$2,0)</f>
        <v>0.444424898676958</v>
      </c>
      <c r="Z644" s="8">
        <f t="shared" ca="1" si="249"/>
        <v>21806198.426195655</v>
      </c>
      <c r="AA644" s="12">
        <f t="shared" ca="1" si="250"/>
        <v>1.1347541797997878</v>
      </c>
      <c r="AB644" s="158">
        <f t="shared" si="252"/>
        <v>1140000</v>
      </c>
      <c r="AC644" s="160">
        <f t="shared" si="253"/>
        <v>1.0800000000000502E-2</v>
      </c>
      <c r="AD644" s="162">
        <f t="shared" ca="1" si="254"/>
        <v>0.92965023740389641</v>
      </c>
      <c r="AE644" s="162">
        <f t="shared" ca="1" si="255"/>
        <v>0.68049990421146089</v>
      </c>
      <c r="AF644" s="85">
        <v>5.9109730637541338E-4</v>
      </c>
      <c r="AG644" s="85">
        <v>8.8203261491318873E-3</v>
      </c>
      <c r="AH644" s="85">
        <v>6.1774716827338772E-4</v>
      </c>
    </row>
    <row r="645" spans="1:34">
      <c r="A645" s="7">
        <f t="shared" ref="A645:A708" si="264">A644+1</f>
        <v>44552</v>
      </c>
      <c r="B645" s="8">
        <f t="shared" ref="B645:B708" ca="1" si="265">B644 + J645</f>
        <v>587079006.99316967</v>
      </c>
      <c r="C645" s="144">
        <f t="shared" si="256"/>
        <v>0</v>
      </c>
      <c r="D645" s="136"/>
      <c r="E645" s="136"/>
      <c r="F645" s="78">
        <f ca="1">IF(AD644&gt;1,S$2,T$2)</f>
        <v>0.65</v>
      </c>
      <c r="G645" s="29">
        <f t="shared" ca="1" si="257"/>
        <v>3044202.0907976069</v>
      </c>
      <c r="H645" s="8">
        <f t="shared" ref="H645:H708" ca="1" si="266">H644+IF(C645&gt;0,V$2*(C645-C644),V$2*J645)-W644</f>
        <v>21613834.844663009</v>
      </c>
      <c r="I645" s="8">
        <f t="shared" ref="I645:I708" ca="1" si="267">I644+IF(C645&gt;0,V$2*(C645-C644),V$2*J645)</f>
        <v>4168260949.6515021</v>
      </c>
      <c r="J645" s="8">
        <f t="shared" ref="J645:J708" ca="1" si="268">IF(C645&gt;0,C645-C644,H644*K644/(N$2*V$2))</f>
        <v>203899.96178694177</v>
      </c>
      <c r="K645" s="12">
        <f t="shared" ref="K645:K708" ca="1" si="269">IF(C645&gt;0,1+N$2*(C645-C644)/Z645,K$4*Y644*Q645+(1-Q645)*AA644*Y644)</f>
        <v>0.92903747609890908</v>
      </c>
      <c r="L645" s="48"/>
      <c r="M645" s="38">
        <f ca="1">IF(AND(I$2&gt;0,R638&lt;F638-0.04),0,IF(AND(N645&gt;=L$8,I$2&gt;0),0,IF(OR(AND(N645&gt;=C$1,N645&lt;D$1),N645&gt;=E$1),0,1)))</f>
        <v>0</v>
      </c>
      <c r="N645" s="200">
        <f t="shared" ref="N645:N708" si="270">N644+1</f>
        <v>44552</v>
      </c>
      <c r="O645" s="11">
        <f t="shared" ca="1" si="258"/>
        <v>0.55576812662020025</v>
      </c>
      <c r="P645" s="11" t="str">
        <f t="shared" si="259"/>
        <v/>
      </c>
      <c r="Q645" s="11">
        <f t="shared" ref="Q645:Q708" ca="1" si="271">IF(J$2&gt;0,100%,IF(M645&lt;1,V645,IF(AND(I$2=1,N645&gt;=B$1),B$2,0)))</f>
        <v>0.7</v>
      </c>
      <c r="R645" s="32">
        <f t="shared" ref="R645:R708" ca="1" si="272">G645*AC645/AB645</f>
        <v>2.8734493004287251E-2</v>
      </c>
      <c r="S645" s="32">
        <v>4.9391304490136942E-4</v>
      </c>
      <c r="T645" s="32">
        <f t="shared" ca="1" si="260"/>
        <v>2.8818446459550678E-3</v>
      </c>
      <c r="U645" s="32">
        <f t="shared" si="261"/>
        <v>0.14084507042253522</v>
      </c>
      <c r="V645" s="32">
        <f t="shared" ref="V645:V708" si="273">IF(N645&gt;=G$1,G$2,IF(N645&gt;=F$1,F$2,IF(N645&gt;=E$1,E$2,IF(N645&gt;=D$1,0,IF(N645&gt;=C$1,C$2,IF(M645&lt;1,C$2,0))))))</f>
        <v>0.7</v>
      </c>
      <c r="W645" s="8">
        <f t="shared" ca="1" si="262"/>
        <v>1626143.5137058739</v>
      </c>
      <c r="X645" s="8">
        <f t="shared" ca="1" si="251"/>
        <v>4148273258.3205447</v>
      </c>
      <c r="Y645" s="22">
        <f t="shared" ca="1" si="263"/>
        <v>0.44423187337979975</v>
      </c>
      <c r="Z645" s="8">
        <f t="shared" ref="Z645:Z708" ca="1" si="274">H644+IF(C645&gt;0,V$2*(C645-C644),V$2*J645)-W644</f>
        <v>21613834.844663009</v>
      </c>
      <c r="AA645" s="12">
        <f t="shared" ref="AA645:AA708" ca="1" si="275">IF(C645&gt;0,K645/Y644,AA644)</f>
        <v>1.1347541797997878</v>
      </c>
      <c r="AB645" s="158">
        <f t="shared" si="252"/>
        <v>1141000</v>
      </c>
      <c r="AC645" s="160">
        <f t="shared" si="253"/>
        <v>1.0770000000000501E-2</v>
      </c>
      <c r="AD645" s="162">
        <f t="shared" ca="1" si="254"/>
        <v>0.92924110289032913</v>
      </c>
      <c r="AE645" s="162">
        <f t="shared" ca="1" si="255"/>
        <v>0.68049990421146089</v>
      </c>
      <c r="AF645" s="85">
        <v>5.9106809232344136E-4</v>
      </c>
      <c r="AG645" s="85">
        <v>8.8175358825308119E-3</v>
      </c>
      <c r="AH645" s="85">
        <v>6.1772206551319883E-4</v>
      </c>
    </row>
    <row r="646" spans="1:34">
      <c r="A646" s="7">
        <f t="shared" si="264"/>
        <v>44553</v>
      </c>
      <c r="B646" s="8">
        <f t="shared" ca="1" si="265"/>
        <v>587281019.69511032</v>
      </c>
      <c r="C646" s="144">
        <f t="shared" si="256"/>
        <v>0</v>
      </c>
      <c r="D646" s="136"/>
      <c r="E646" s="136"/>
      <c r="F646" s="78">
        <f ca="1">IF(AD645&gt;1,0,IF(AE645&gt;=1,U$2,T$2))</f>
        <v>0.65</v>
      </c>
      <c r="G646" s="29">
        <f t="shared" ca="1" si="257"/>
        <v>3017180.4950332423</v>
      </c>
      <c r="H646" s="8">
        <f t="shared" ca="1" si="266"/>
        <v>21421981.514736019</v>
      </c>
      <c r="I646" s="8">
        <f t="shared" ca="1" si="267"/>
        <v>4169695239.8352809</v>
      </c>
      <c r="J646" s="8">
        <f t="shared" ca="1" si="268"/>
        <v>202012.70194068793</v>
      </c>
      <c r="K646" s="12">
        <f t="shared" ca="1" si="269"/>
        <v>0.92863397095005484</v>
      </c>
      <c r="L646" s="48"/>
      <c r="M646" s="38">
        <f ca="1">IF(AND(I$2&gt;0,R639&lt;F639-0.06),0,IF(AND(N646&gt;=L$9,I$2&gt;0),0,IF(OR(AND(N646&gt;=C$1,N646&lt;D$1),N646&gt;=E$1),0,1)))</f>
        <v>0</v>
      </c>
      <c r="N646" s="200">
        <f t="shared" si="270"/>
        <v>44553</v>
      </c>
      <c r="O646" s="11">
        <f t="shared" ca="1" si="258"/>
        <v>0.5559593653113708</v>
      </c>
      <c r="P646" s="11" t="str">
        <f t="shared" si="259"/>
        <v/>
      </c>
      <c r="Q646" s="11">
        <f t="shared" ca="1" si="271"/>
        <v>0.7</v>
      </c>
      <c r="R646" s="32">
        <f t="shared" ca="1" si="272"/>
        <v>2.8375235128422532E-2</v>
      </c>
      <c r="S646" s="32">
        <v>4.9390306964388177E-4</v>
      </c>
      <c r="T646" s="32">
        <f t="shared" ca="1" si="260"/>
        <v>2.8562642019648024E-3</v>
      </c>
      <c r="U646" s="32">
        <f t="shared" si="261"/>
        <v>0.14084507042253522</v>
      </c>
      <c r="V646" s="32">
        <f t="shared" si="273"/>
        <v>0.7</v>
      </c>
      <c r="W646" s="8">
        <f t="shared" ca="1" si="262"/>
        <v>1612243.8369067733</v>
      </c>
      <c r="X646" s="8">
        <f t="shared" ref="X646:X709" ca="1" si="276">W646+X645</f>
        <v>4149885502.1574516</v>
      </c>
      <c r="Y646" s="22">
        <f t="shared" ca="1" si="263"/>
        <v>0.4440406346886292</v>
      </c>
      <c r="Z646" s="8">
        <f t="shared" ca="1" si="274"/>
        <v>21421981.514736019</v>
      </c>
      <c r="AA646" s="12">
        <f t="shared" ca="1" si="275"/>
        <v>1.1347541797997878</v>
      </c>
      <c r="AB646" s="158">
        <f t="shared" ref="AB646:AB709" si="277">AB645+AB$2</f>
        <v>1142000</v>
      </c>
      <c r="AC646" s="160">
        <f t="shared" ref="AC646:AC709" si="278">AC645-AC$2</f>
        <v>1.0740000000000501E-2</v>
      </c>
      <c r="AD646" s="162">
        <f t="shared" ref="AD646:AD709" ca="1" si="279">(K646+K645)/2</f>
        <v>0.92883572352448196</v>
      </c>
      <c r="AE646" s="162">
        <f t="shared" ref="AE646:AE709" ca="1" si="280">IF(Q646&lt;=B$2,K646,AE645)</f>
        <v>0.68049990421146089</v>
      </c>
      <c r="AF646" s="85">
        <v>5.9103888569812845E-4</v>
      </c>
      <c r="AG646" s="85">
        <v>8.8147512454862589E-3</v>
      </c>
      <c r="AH646" s="85">
        <v>6.1769696812785863E-4</v>
      </c>
    </row>
    <row r="647" spans="1:34">
      <c r="A647" s="7">
        <f t="shared" si="264"/>
        <v>44554</v>
      </c>
      <c r="B647" s="8">
        <f t="shared" ca="1" si="265"/>
        <v>587481152.28826571</v>
      </c>
      <c r="C647" s="144">
        <f t="shared" si="256"/>
        <v>0</v>
      </c>
      <c r="D647" s="136"/>
      <c r="E647" s="136"/>
      <c r="F647" s="78">
        <f ca="1">IF(AD646&gt;1,S$2,T$2)</f>
        <v>0.65</v>
      </c>
      <c r="G647" s="29">
        <f t="shared" ca="1" si="257"/>
        <v>2990236.4914412219</v>
      </c>
      <c r="H647" s="8">
        <f t="shared" ca="1" si="266"/>
        <v>21230679.089232676</v>
      </c>
      <c r="I647" s="8">
        <f t="shared" ca="1" si="267"/>
        <v>4171116181.2466846</v>
      </c>
      <c r="J647" s="8">
        <f t="shared" ca="1" si="268"/>
        <v>200132.59315541229</v>
      </c>
      <c r="K647" s="12">
        <f t="shared" ca="1" si="269"/>
        <v>0.92823420056926276</v>
      </c>
      <c r="L647" s="48"/>
      <c r="M647" s="39">
        <f ca="1">IF(AND(I$2&gt;0,R640&lt;F640-0.1),0,IF(AND(N647&gt;=L$10,I$2&gt;0),0,IF(OR(AND(N647&gt;=C$1,N647&lt;D$1),N647&gt;=E$1),0,1)))</f>
        <v>0</v>
      </c>
      <c r="N647" s="200">
        <f t="shared" si="270"/>
        <v>44554</v>
      </c>
      <c r="O647" s="11">
        <f t="shared" ca="1" si="258"/>
        <v>0.55614882416622458</v>
      </c>
      <c r="P647" s="11" t="str">
        <f t="shared" si="259"/>
        <v/>
      </c>
      <c r="Q647" s="11">
        <f t="shared" ca="1" si="271"/>
        <v>0.7</v>
      </c>
      <c r="R647" s="32">
        <f t="shared" ca="1" si="272"/>
        <v>2.8018751376497796E-2</v>
      </c>
      <c r="S647" s="32">
        <v>4.9389309587152179E-4</v>
      </c>
      <c r="T647" s="32">
        <f t="shared" ca="1" si="260"/>
        <v>2.8307572118976901E-3</v>
      </c>
      <c r="U647" s="32">
        <f t="shared" si="261"/>
        <v>0.14084507042253522</v>
      </c>
      <c r="V647" s="32">
        <f t="shared" si="273"/>
        <v>0.7</v>
      </c>
      <c r="W647" s="8">
        <f t="shared" ca="1" si="262"/>
        <v>1598348.7460983524</v>
      </c>
      <c r="X647" s="8">
        <f t="shared" ca="1" si="276"/>
        <v>4151483850.9035501</v>
      </c>
      <c r="Y647" s="22">
        <f t="shared" ca="1" si="263"/>
        <v>0.44385117583377542</v>
      </c>
      <c r="Z647" s="8">
        <f t="shared" ca="1" si="274"/>
        <v>21230679.089232676</v>
      </c>
      <c r="AA647" s="12">
        <f t="shared" ca="1" si="275"/>
        <v>1.1347541797997878</v>
      </c>
      <c r="AB647" s="158">
        <f t="shared" si="277"/>
        <v>1143000</v>
      </c>
      <c r="AC647" s="160">
        <f t="shared" si="278"/>
        <v>1.07100000000005E-2</v>
      </c>
      <c r="AD647" s="162">
        <f t="shared" ca="1" si="279"/>
        <v>0.9284340857596588</v>
      </c>
      <c r="AE647" s="162">
        <f t="shared" ca="1" si="280"/>
        <v>0.68049990421146089</v>
      </c>
      <c r="AF647" s="85">
        <v>5.9100968649654286E-4</v>
      </c>
      <c r="AG647" s="85">
        <v>8.8119722210683316E-3</v>
      </c>
      <c r="AH647" s="85">
        <v>6.1767187611558977E-4</v>
      </c>
    </row>
    <row r="648" spans="1:34">
      <c r="A648" s="7">
        <f t="shared" si="264"/>
        <v>44555</v>
      </c>
      <c r="B648" s="8">
        <f t="shared" ca="1" si="265"/>
        <v>587679412.27249038</v>
      </c>
      <c r="C648" s="144">
        <f t="shared" si="256"/>
        <v>0</v>
      </c>
      <c r="D648" s="136"/>
      <c r="E648" s="136"/>
      <c r="F648" s="78">
        <f ca="1">IF(AD647&gt;1,0,IF(AE647&gt;=1,U$2,T$2))</f>
        <v>0.65</v>
      </c>
      <c r="G648" s="29">
        <f t="shared" ca="1" si="257"/>
        <v>2963376.9339619423</v>
      </c>
      <c r="H648" s="8">
        <f t="shared" ca="1" si="266"/>
        <v>21039976.231129788</v>
      </c>
      <c r="I648" s="8">
        <f t="shared" ca="1" si="267"/>
        <v>4172523827.1346798</v>
      </c>
      <c r="J648" s="8">
        <f t="shared" ca="1" si="268"/>
        <v>198259.98422471288</v>
      </c>
      <c r="K648" s="12">
        <f t="shared" ca="1" si="269"/>
        <v>0.92783815080503518</v>
      </c>
      <c r="L648" s="48"/>
      <c r="M648" s="47">
        <f ca="1">IF(AND(I$2&gt;0,R641&lt;F641-0.12),0,IF(AND(N648&gt;=L$4,I$2&gt;0),0,IF(OR(AND(N648&gt;=C$1,N648&lt;D$1),N648&gt;=E$1),0,1)))</f>
        <v>0</v>
      </c>
      <c r="N648" s="200">
        <f t="shared" si="270"/>
        <v>44555</v>
      </c>
      <c r="O648" s="11">
        <f t="shared" ca="1" si="258"/>
        <v>0.55633651028462394</v>
      </c>
      <c r="P648" s="11" t="str">
        <f t="shared" si="259"/>
        <v/>
      </c>
      <c r="Q648" s="11">
        <f t="shared" ca="1" si="271"/>
        <v>0.7</v>
      </c>
      <c r="R648" s="32">
        <f t="shared" ca="1" si="272"/>
        <v>2.7665092355520126E-2</v>
      </c>
      <c r="S648" s="32">
        <v>4.9388312358397246E-4</v>
      </c>
      <c r="T648" s="32">
        <f t="shared" ca="1" si="260"/>
        <v>2.8053301641506384E-3</v>
      </c>
      <c r="U648" s="32">
        <f t="shared" si="261"/>
        <v>0.14084507042253522</v>
      </c>
      <c r="V648" s="32">
        <f t="shared" si="273"/>
        <v>0.7</v>
      </c>
      <c r="W648" s="8">
        <f t="shared" ca="1" si="262"/>
        <v>1584457.3122717426</v>
      </c>
      <c r="X648" s="8">
        <f t="shared" ca="1" si="276"/>
        <v>4153068308.2158217</v>
      </c>
      <c r="Y648" s="22">
        <f t="shared" ca="1" si="263"/>
        <v>0.44366348971537606</v>
      </c>
      <c r="Z648" s="8">
        <f t="shared" ca="1" si="274"/>
        <v>21039976.231129788</v>
      </c>
      <c r="AA648" s="12">
        <f t="shared" ca="1" si="275"/>
        <v>1.1347541797997878</v>
      </c>
      <c r="AB648" s="158">
        <f t="shared" si="277"/>
        <v>1144000</v>
      </c>
      <c r="AC648" s="160">
        <f t="shared" si="278"/>
        <v>1.06800000000005E-2</v>
      </c>
      <c r="AD648" s="162">
        <f t="shared" ca="1" si="279"/>
        <v>0.92803617568714891</v>
      </c>
      <c r="AE648" s="162">
        <f t="shared" ca="1" si="280"/>
        <v>0.68049990421146089</v>
      </c>
      <c r="AF648" s="85">
        <v>5.9098049471575497E-4</v>
      </c>
      <c r="AG648" s="85">
        <v>8.809198792417712E-3</v>
      </c>
      <c r="AH648" s="85">
        <v>6.1764678947461558E-4</v>
      </c>
    </row>
    <row r="649" spans="1:34">
      <c r="A649" s="7">
        <f t="shared" si="264"/>
        <v>44556</v>
      </c>
      <c r="B649" s="8">
        <f t="shared" ca="1" si="265"/>
        <v>587875807.57067215</v>
      </c>
      <c r="C649" s="144">
        <f t="shared" si="256"/>
        <v>0</v>
      </c>
      <c r="D649" s="136"/>
      <c r="E649" s="136"/>
      <c r="F649" s="78">
        <f ca="1">IF(AD648&gt;1,0,IF(AE648&gt;=1,U$2,T$2))</f>
        <v>0.65</v>
      </c>
      <c r="G649" s="29">
        <f t="shared" ca="1" si="257"/>
        <v>2936609.2304153522</v>
      </c>
      <c r="H649" s="8">
        <f t="shared" ca="1" si="266"/>
        <v>20849925.535948999</v>
      </c>
      <c r="I649" s="8">
        <f t="shared" ca="1" si="267"/>
        <v>4173918233.751771</v>
      </c>
      <c r="J649" s="8">
        <f t="shared" ca="1" si="268"/>
        <v>196395.29818182453</v>
      </c>
      <c r="K649" s="12">
        <f t="shared" ca="1" si="269"/>
        <v>0.92744580681563304</v>
      </c>
      <c r="L649" s="48"/>
      <c r="M649" s="46">
        <f ca="1">IF(AND(I$2&gt;0,R642&lt;F642-0.12),0,IF(AND(N649&gt;=L$5,I$2&gt;0),0,IF(OR(AND(N649&gt;=C$1,N649&lt;D$1),N649&gt;=E$1),0,1)))</f>
        <v>0</v>
      </c>
      <c r="N649" s="200">
        <f t="shared" si="270"/>
        <v>44556</v>
      </c>
      <c r="O649" s="11">
        <f t="shared" ca="1" si="258"/>
        <v>0.55652243116690281</v>
      </c>
      <c r="P649" s="11" t="str">
        <f t="shared" si="259"/>
        <v/>
      </c>
      <c r="Q649" s="11">
        <f t="shared" ca="1" si="271"/>
        <v>0.7</v>
      </c>
      <c r="R649" s="32">
        <f t="shared" ca="1" si="272"/>
        <v>2.7314312929192109E-2</v>
      </c>
      <c r="S649" s="32">
        <v>4.9387315278091718E-4</v>
      </c>
      <c r="T649" s="32">
        <f t="shared" ca="1" si="260"/>
        <v>2.7799900714598666E-3</v>
      </c>
      <c r="U649" s="32">
        <f t="shared" si="261"/>
        <v>0.14084507042253522</v>
      </c>
      <c r="V649" s="32">
        <f t="shared" si="273"/>
        <v>0.7</v>
      </c>
      <c r="W649" s="8">
        <f t="shared" ca="1" si="262"/>
        <v>1570574.0812611375</v>
      </c>
      <c r="X649" s="8">
        <f t="shared" ca="1" si="276"/>
        <v>4154638882.2970829</v>
      </c>
      <c r="Y649" s="22">
        <f t="shared" ca="1" si="263"/>
        <v>0.44347756883309719</v>
      </c>
      <c r="Z649" s="8">
        <f t="shared" ca="1" si="274"/>
        <v>20849925.535948999</v>
      </c>
      <c r="AA649" s="12">
        <f t="shared" ca="1" si="275"/>
        <v>1.1347541797997878</v>
      </c>
      <c r="AB649" s="158">
        <f t="shared" si="277"/>
        <v>1145000</v>
      </c>
      <c r="AC649" s="160">
        <f t="shared" si="278"/>
        <v>1.0650000000000499E-2</v>
      </c>
      <c r="AD649" s="162">
        <f t="shared" ca="1" si="279"/>
        <v>0.92764197881033406</v>
      </c>
      <c r="AE649" s="162">
        <f t="shared" ca="1" si="280"/>
        <v>0.68049990421146089</v>
      </c>
      <c r="AF649" s="85">
        <v>5.9095131035283646E-4</v>
      </c>
      <c r="AG649" s="85">
        <v>8.8064309427452834E-3</v>
      </c>
      <c r="AH649" s="85">
        <v>6.1762170820316023E-4</v>
      </c>
    </row>
    <row r="650" spans="1:34">
      <c r="A650" s="7">
        <f t="shared" si="264"/>
        <v>44557</v>
      </c>
      <c r="B650" s="8">
        <f t="shared" ca="1" si="265"/>
        <v>588070346.56474388</v>
      </c>
      <c r="C650" s="144">
        <f t="shared" si="256"/>
        <v>0</v>
      </c>
      <c r="D650" s="136"/>
      <c r="E650" s="136"/>
      <c r="F650" s="78">
        <f ca="1">IF(AD649&gt;1,S$2,T$2)</f>
        <v>0.65</v>
      </c>
      <c r="G650" s="29">
        <f t="shared" ca="1" si="257"/>
        <v>2909940.60740809</v>
      </c>
      <c r="H650" s="8">
        <f t="shared" ca="1" si="266"/>
        <v>20660578.312597439</v>
      </c>
      <c r="I650" s="8">
        <f t="shared" ca="1" si="267"/>
        <v>4175299460.6096807</v>
      </c>
      <c r="J650" s="8">
        <f t="shared" ca="1" si="268"/>
        <v>194538.99407177154</v>
      </c>
      <c r="K650" s="12">
        <f t="shared" ca="1" si="269"/>
        <v>0.92705715292216162</v>
      </c>
      <c r="L650" s="48"/>
      <c r="M650" s="38">
        <f ca="1">IF(AND(I$2&gt;0,R643&lt;F643),0,IF(AND(N650&gt;=L$6,I$2&gt;0),0,IF(OR(AND(N650&gt;=C$1,N650&lt;D$1),N650&gt;=E$1),0,1)))</f>
        <v>0</v>
      </c>
      <c r="N650" s="200">
        <f t="shared" si="270"/>
        <v>44557</v>
      </c>
      <c r="O650" s="11">
        <f t="shared" ca="1" si="258"/>
        <v>0.55670659474795747</v>
      </c>
      <c r="P650" s="11" t="str">
        <f t="shared" si="259"/>
        <v/>
      </c>
      <c r="Q650" s="11">
        <f t="shared" ca="1" si="271"/>
        <v>0.7</v>
      </c>
      <c r="R650" s="32">
        <f t="shared" ca="1" si="272"/>
        <v>2.6966465314725453E-2</v>
      </c>
      <c r="S650" s="32">
        <v>4.9386318346203927E-4</v>
      </c>
      <c r="T650" s="32">
        <f t="shared" ca="1" si="260"/>
        <v>2.7547437750129918E-3</v>
      </c>
      <c r="U650" s="32">
        <f t="shared" si="261"/>
        <v>0.14084507042253522</v>
      </c>
      <c r="V650" s="32">
        <f t="shared" si="273"/>
        <v>0.7</v>
      </c>
      <c r="W650" s="8">
        <f t="shared" ca="1" si="262"/>
        <v>1556710.0523927941</v>
      </c>
      <c r="X650" s="8">
        <f t="shared" ca="1" si="276"/>
        <v>4156195592.3494759</v>
      </c>
      <c r="Y650" s="22">
        <f t="shared" ca="1" si="263"/>
        <v>0.44329340525204253</v>
      </c>
      <c r="Z650" s="8">
        <f t="shared" ca="1" si="274"/>
        <v>20660578.312597439</v>
      </c>
      <c r="AA650" s="12">
        <f t="shared" ca="1" si="275"/>
        <v>1.1347541797997878</v>
      </c>
      <c r="AB650" s="158">
        <f t="shared" si="277"/>
        <v>1146000</v>
      </c>
      <c r="AC650" s="160">
        <f t="shared" si="278"/>
        <v>1.0620000000000499E-2</v>
      </c>
      <c r="AD650" s="162">
        <f t="shared" ca="1" si="279"/>
        <v>0.92725147986889733</v>
      </c>
      <c r="AE650" s="162">
        <f t="shared" ca="1" si="280"/>
        <v>0.68049990421146089</v>
      </c>
      <c r="AF650" s="85">
        <v>5.9092213340486129E-4</v>
      </c>
      <c r="AG650" s="85">
        <v>8.8036686553317443E-3</v>
      </c>
      <c r="AH650" s="85">
        <v>6.175966322994489E-4</v>
      </c>
    </row>
    <row r="651" spans="1:34">
      <c r="A651" s="7">
        <f t="shared" si="264"/>
        <v>44558</v>
      </c>
      <c r="B651" s="8">
        <f t="shared" ca="1" si="265"/>
        <v>588263038.08293509</v>
      </c>
      <c r="C651" s="144">
        <f t="shared" si="256"/>
        <v>0</v>
      </c>
      <c r="D651" s="136"/>
      <c r="E651" s="136"/>
      <c r="F651" s="78">
        <f ca="1">IF(AD650&gt;1,0,IF(AE650&gt;=1,U$2,T$2))</f>
        <v>0.65</v>
      </c>
      <c r="G651" s="29">
        <f t="shared" ca="1" si="257"/>
        <v>2883377.1886425246</v>
      </c>
      <c r="H651" s="8">
        <f t="shared" ca="1" si="266"/>
        <v>20471978.039361924</v>
      </c>
      <c r="I651" s="8">
        <f t="shared" ca="1" si="267"/>
        <v>4176667570.3888378</v>
      </c>
      <c r="J651" s="8">
        <f t="shared" ca="1" si="268"/>
        <v>192691.51819116643</v>
      </c>
      <c r="K651" s="12">
        <f t="shared" ca="1" si="269"/>
        <v>0.92667217253730527</v>
      </c>
      <c r="L651" s="48"/>
      <c r="M651" s="38">
        <f ca="1">IF(AND(I$2&gt;0,R644&lt;F644-0.02),0,IF(AND(N651&gt;=L$7,I$2&gt;0),0,IF(OR(AND(N651&gt;=C$1,N651&lt;D$1),N651&gt;=E$1),0,1)))</f>
        <v>0</v>
      </c>
      <c r="N651" s="200">
        <f t="shared" si="270"/>
        <v>44558</v>
      </c>
      <c r="O651" s="11">
        <f t="shared" ca="1" si="258"/>
        <v>0.55688900938517838</v>
      </c>
      <c r="P651" s="11" t="str">
        <f t="shared" si="259"/>
        <v/>
      </c>
      <c r="Q651" s="11">
        <f t="shared" ca="1" si="271"/>
        <v>0.7</v>
      </c>
      <c r="R651" s="32">
        <f t="shared" ca="1" si="272"/>
        <v>2.6621590608304945E-2</v>
      </c>
      <c r="S651" s="32">
        <v>4.9385321562702214E-4</v>
      </c>
      <c r="T651" s="32">
        <f t="shared" ca="1" si="260"/>
        <v>2.7295970719149231E-3</v>
      </c>
      <c r="U651" s="32">
        <f t="shared" si="261"/>
        <v>0.14084507042253522</v>
      </c>
      <c r="V651" s="32">
        <f t="shared" si="273"/>
        <v>0.7</v>
      </c>
      <c r="W651" s="8">
        <f t="shared" ca="1" si="262"/>
        <v>1542883.777065678</v>
      </c>
      <c r="X651" s="8">
        <f t="shared" ca="1" si="276"/>
        <v>4157738476.1265416</v>
      </c>
      <c r="Y651" s="22">
        <f t="shared" ca="1" si="263"/>
        <v>0.44311099061482162</v>
      </c>
      <c r="Z651" s="8">
        <f t="shared" ca="1" si="274"/>
        <v>20471978.039361924</v>
      </c>
      <c r="AA651" s="12">
        <f t="shared" ca="1" si="275"/>
        <v>1.1347541797997878</v>
      </c>
      <c r="AB651" s="158">
        <f t="shared" si="277"/>
        <v>1147000</v>
      </c>
      <c r="AC651" s="160">
        <f t="shared" si="278"/>
        <v>1.0590000000000498E-2</v>
      </c>
      <c r="AD651" s="162">
        <f t="shared" ca="1" si="279"/>
        <v>0.92686466272973345</v>
      </c>
      <c r="AE651" s="162">
        <f t="shared" ca="1" si="280"/>
        <v>0.68049990421146089</v>
      </c>
      <c r="AF651" s="85">
        <v>5.9089296386890373E-4</v>
      </c>
      <c r="AG651" s="85">
        <v>8.8009119135272432E-3</v>
      </c>
      <c r="AH651" s="85">
        <v>6.1757156176170727E-4</v>
      </c>
    </row>
    <row r="652" spans="1:34">
      <c r="A652" s="7">
        <f t="shared" si="264"/>
        <v>44559</v>
      </c>
      <c r="B652" s="8">
        <f t="shared" ca="1" si="265"/>
        <v>588453891.32605255</v>
      </c>
      <c r="C652" s="144">
        <f t="shared" si="256"/>
        <v>0</v>
      </c>
      <c r="D652" s="136"/>
      <c r="E652" s="136"/>
      <c r="F652" s="78">
        <f ca="1">IF(AD651&gt;1,S$2,T$2)</f>
        <v>0.65</v>
      </c>
      <c r="G652" s="29">
        <f t="shared" ca="1" si="257"/>
        <v>2856922.8575253417</v>
      </c>
      <c r="H652" s="8">
        <f t="shared" ca="1" si="266"/>
        <v>20284152.288429923</v>
      </c>
      <c r="I652" s="8">
        <f t="shared" ca="1" si="267"/>
        <v>4178022628.4149714</v>
      </c>
      <c r="J652" s="8">
        <f t="shared" ca="1" si="268"/>
        <v>190853.24311741971</v>
      </c>
      <c r="K652" s="12">
        <f t="shared" ca="1" si="269"/>
        <v>0.92629084819055585</v>
      </c>
      <c r="L652" s="48"/>
      <c r="M652" s="38">
        <f ca="1">IF(AND(I$2&gt;0,R645&lt;F645-0.04),0,IF(AND(N652&gt;=L$8,I$2&gt;0),0,IF(OR(AND(N652&gt;=C$1,N652&lt;D$1),N652&gt;=E$1),0,1)))</f>
        <v>0</v>
      </c>
      <c r="N652" s="200">
        <f t="shared" si="270"/>
        <v>44559</v>
      </c>
      <c r="O652" s="11">
        <f t="shared" ca="1" si="258"/>
        <v>0.55706968378866284</v>
      </c>
      <c r="P652" s="11" t="str">
        <f t="shared" si="259"/>
        <v/>
      </c>
      <c r="Q652" s="11">
        <f t="shared" ca="1" si="271"/>
        <v>0.7</v>
      </c>
      <c r="R652" s="32">
        <f t="shared" ca="1" si="272"/>
        <v>2.6279708515216924E-2</v>
      </c>
      <c r="S652" s="32">
        <v>4.9384324927554952E-4</v>
      </c>
      <c r="T652" s="32">
        <f t="shared" ca="1" si="260"/>
        <v>2.7045536384573232E-3</v>
      </c>
      <c r="U652" s="32">
        <f t="shared" si="261"/>
        <v>0.14084507042253522</v>
      </c>
      <c r="V652" s="32">
        <f t="shared" si="273"/>
        <v>0.7</v>
      </c>
      <c r="W652" s="8">
        <f t="shared" ca="1" si="262"/>
        <v>1529122.5897587885</v>
      </c>
      <c r="X652" s="8">
        <f t="shared" ca="1" si="276"/>
        <v>4159267598.7163005</v>
      </c>
      <c r="Y652" s="22">
        <f t="shared" ca="1" si="263"/>
        <v>0.44293031621133716</v>
      </c>
      <c r="Z652" s="8">
        <f t="shared" ca="1" si="274"/>
        <v>20284152.288429923</v>
      </c>
      <c r="AA652" s="12">
        <f t="shared" ca="1" si="275"/>
        <v>1.1347541797997878</v>
      </c>
      <c r="AB652" s="158">
        <f t="shared" si="277"/>
        <v>1148000</v>
      </c>
      <c r="AC652" s="160">
        <f t="shared" si="278"/>
        <v>1.0560000000000498E-2</v>
      </c>
      <c r="AD652" s="162">
        <f t="shared" ca="1" si="279"/>
        <v>0.92648151036393056</v>
      </c>
      <c r="AE652" s="162">
        <f t="shared" ca="1" si="280"/>
        <v>0.68049990421146089</v>
      </c>
      <c r="AF652" s="85">
        <v>5.9086380174204109E-4</v>
      </c>
      <c r="AG652" s="85">
        <v>8.7981607007510051E-3</v>
      </c>
      <c r="AH652" s="85">
        <v>6.1754649658816204E-4</v>
      </c>
    </row>
    <row r="653" spans="1:34">
      <c r="A653" s="7">
        <f t="shared" si="264"/>
        <v>44560</v>
      </c>
      <c r="B653" s="8">
        <f t="shared" ca="1" si="265"/>
        <v>588642915.71868908</v>
      </c>
      <c r="C653" s="144">
        <f t="shared" si="256"/>
        <v>0</v>
      </c>
      <c r="D653" s="136"/>
      <c r="E653" s="136"/>
      <c r="F653" s="78">
        <f ca="1">IF(AD652&gt;1,0,IF(AE652&gt;=1,U$2,T$2))</f>
        <v>0.65</v>
      </c>
      <c r="G653" s="29">
        <f t="shared" ca="1" si="257"/>
        <v>2830577.8713226565</v>
      </c>
      <c r="H653" s="8">
        <f t="shared" ca="1" si="266"/>
        <v>20097102.886390861</v>
      </c>
      <c r="I653" s="8">
        <f t="shared" ca="1" si="267"/>
        <v>4179364701.6026912</v>
      </c>
      <c r="J653" s="8">
        <f t="shared" ca="1" si="268"/>
        <v>189024.39263658109</v>
      </c>
      <c r="K653" s="12">
        <f t="shared" ca="1" si="269"/>
        <v>0.92591316167409699</v>
      </c>
      <c r="L653" s="48"/>
      <c r="M653" s="38">
        <f ca="1">IF(AND(I$2&gt;0,R646&lt;F646-0.06),0,IF(AND(N653&gt;=L$9,I$2&gt;0),0,IF(OR(AND(N653&gt;=C$1,N653&lt;D$1),N653&gt;=E$1),0,1)))</f>
        <v>0</v>
      </c>
      <c r="N653" s="200">
        <f t="shared" si="270"/>
        <v>44560</v>
      </c>
      <c r="O653" s="11">
        <f t="shared" ca="1" si="258"/>
        <v>0.55724862688035881</v>
      </c>
      <c r="P653" s="11" t="str">
        <f t="shared" si="259"/>
        <v/>
      </c>
      <c r="Q653" s="11">
        <f t="shared" ca="1" si="271"/>
        <v>0.7</v>
      </c>
      <c r="R653" s="32">
        <f t="shared" ca="1" si="272"/>
        <v>2.5940805034838102E-2</v>
      </c>
      <c r="S653" s="32">
        <v>4.9383328440730494E-4</v>
      </c>
      <c r="T653" s="32">
        <f t="shared" ca="1" si="260"/>
        <v>2.6796137181854481E-3</v>
      </c>
      <c r="U653" s="32">
        <f t="shared" si="261"/>
        <v>0.14084507042253522</v>
      </c>
      <c r="V653" s="32">
        <f t="shared" si="273"/>
        <v>0.7</v>
      </c>
      <c r="W653" s="8">
        <f t="shared" ca="1" si="262"/>
        <v>1515421.0476639513</v>
      </c>
      <c r="X653" s="8">
        <f t="shared" ca="1" si="276"/>
        <v>4160783019.7639647</v>
      </c>
      <c r="Y653" s="22">
        <f t="shared" ca="1" si="263"/>
        <v>0.44275137311964119</v>
      </c>
      <c r="Z653" s="8">
        <f t="shared" ca="1" si="274"/>
        <v>20097102.886390861</v>
      </c>
      <c r="AA653" s="12">
        <f t="shared" ca="1" si="275"/>
        <v>1.1347541797997878</v>
      </c>
      <c r="AB653" s="158">
        <f t="shared" si="277"/>
        <v>1149000</v>
      </c>
      <c r="AC653" s="160">
        <f t="shared" si="278"/>
        <v>1.0530000000000497E-2</v>
      </c>
      <c r="AD653" s="162">
        <f t="shared" ca="1" si="279"/>
        <v>0.92610200493232642</v>
      </c>
      <c r="AE653" s="162">
        <f t="shared" ca="1" si="280"/>
        <v>0.68049990421146089</v>
      </c>
      <c r="AF653" s="85">
        <v>5.9083464702135147E-4</v>
      </c>
      <c r="AG653" s="85">
        <v>8.795415000490964E-3</v>
      </c>
      <c r="AH653" s="85">
        <v>6.1752143677704064E-4</v>
      </c>
    </row>
    <row r="654" spans="1:34">
      <c r="A654" s="7">
        <f t="shared" si="264"/>
        <v>44561</v>
      </c>
      <c r="B654" s="8">
        <f t="shared" ca="1" si="265"/>
        <v>588830120.66913199</v>
      </c>
      <c r="C654" s="144">
        <f t="shared" si="256"/>
        <v>0</v>
      </c>
      <c r="D654" s="136"/>
      <c r="E654" s="136"/>
      <c r="F654" s="78">
        <f ca="1">IF(AD653&gt;1,S$2,T$2)</f>
        <v>0.65</v>
      </c>
      <c r="G654" s="29">
        <f t="shared" ca="1" si="257"/>
        <v>2804343.2375875702</v>
      </c>
      <c r="H654" s="8">
        <f t="shared" ca="1" si="266"/>
        <v>19910836.986871749</v>
      </c>
      <c r="I654" s="8">
        <f t="shared" ca="1" si="267"/>
        <v>4180693856.7508359</v>
      </c>
      <c r="J654" s="8">
        <f t="shared" ca="1" si="268"/>
        <v>187204.95044293546</v>
      </c>
      <c r="K654" s="12">
        <f t="shared" ca="1" si="269"/>
        <v>0.92553909433725456</v>
      </c>
      <c r="L654" s="48"/>
      <c r="M654" s="39">
        <f ca="1">IF(AND(I$2&gt;0,R647&lt;F647-0.1),0,IF(AND(N654&gt;=L$10,I$2&gt;0),0,IF(OR(AND(N654&gt;=C$1,N654&lt;D$1),N654&gt;=E$1),0,1)))</f>
        <v>0</v>
      </c>
      <c r="N654" s="200">
        <f t="shared" si="270"/>
        <v>44561</v>
      </c>
      <c r="O654" s="11">
        <f t="shared" ca="1" si="258"/>
        <v>0.55742584756677815</v>
      </c>
      <c r="P654" s="11" t="str">
        <f t="shared" si="259"/>
        <v/>
      </c>
      <c r="Q654" s="11">
        <f t="shared" ca="1" si="271"/>
        <v>0.7</v>
      </c>
      <c r="R654" s="32">
        <f t="shared" ca="1" si="272"/>
        <v>2.5604873038844244E-2</v>
      </c>
      <c r="S654" s="32">
        <v>4.9382332102197214E-4</v>
      </c>
      <c r="T654" s="32">
        <f t="shared" ca="1" si="260"/>
        <v>2.654778264916233E-3</v>
      </c>
      <c r="U654" s="32">
        <f t="shared" si="261"/>
        <v>0.14084507042253522</v>
      </c>
      <c r="V654" s="32">
        <f t="shared" si="273"/>
        <v>0.7</v>
      </c>
      <c r="W654" s="8">
        <f t="shared" ca="1" si="262"/>
        <v>1501774.6847277689</v>
      </c>
      <c r="X654" s="8">
        <f t="shared" ca="1" si="276"/>
        <v>4162284794.4486923</v>
      </c>
      <c r="Y654" s="22">
        <f t="shared" ca="1" si="263"/>
        <v>0.44257415243322185</v>
      </c>
      <c r="Z654" s="8">
        <f t="shared" ca="1" si="274"/>
        <v>19910836.986871749</v>
      </c>
      <c r="AA654" s="12">
        <f t="shared" ca="1" si="275"/>
        <v>1.1347541797997878</v>
      </c>
      <c r="AB654" s="158">
        <f t="shared" si="277"/>
        <v>1150000</v>
      </c>
      <c r="AC654" s="160">
        <f t="shared" si="278"/>
        <v>1.0500000000000497E-2</v>
      </c>
      <c r="AD654" s="162">
        <f t="shared" ca="1" si="279"/>
        <v>0.92572612800567577</v>
      </c>
      <c r="AE654" s="162">
        <f t="shared" ca="1" si="280"/>
        <v>0.68049990421146089</v>
      </c>
      <c r="AF654" s="85">
        <v>5.9080549970391455E-4</v>
      </c>
      <c r="AG654" s="85">
        <v>8.7926747963033916E-3</v>
      </c>
      <c r="AH654" s="85">
        <v>6.1749638232657148E-4</v>
      </c>
    </row>
    <row r="655" spans="1:34">
      <c r="A655" s="7">
        <f t="shared" si="264"/>
        <v>44562</v>
      </c>
      <c r="B655" s="8">
        <f t="shared" ca="1" si="265"/>
        <v>589015515.61915541</v>
      </c>
      <c r="C655" s="144">
        <f t="shared" si="256"/>
        <v>0</v>
      </c>
      <c r="D655" s="136"/>
      <c r="E655" s="136"/>
      <c r="F655" s="78">
        <f ca="1">IF(AD654&gt;1,0,IF(AE654&gt;=1,U$2,T$2))</f>
        <v>0.65</v>
      </c>
      <c r="G655" s="29">
        <f t="shared" ca="1" si="257"/>
        <v>2778220.6263817078</v>
      </c>
      <c r="H655" s="8">
        <f t="shared" ca="1" si="266"/>
        <v>19725366.447310124</v>
      </c>
      <c r="I655" s="8">
        <f t="shared" ca="1" si="267"/>
        <v>4182010160.8960018</v>
      </c>
      <c r="J655" s="8">
        <f t="shared" ca="1" si="268"/>
        <v>185394.95002340034</v>
      </c>
      <c r="K655" s="12">
        <f t="shared" ca="1" si="269"/>
        <v>0.92516862756162244</v>
      </c>
      <c r="L655" s="48"/>
      <c r="M655" s="47">
        <f ca="1">IF(AND(I$2&gt;0,R648&lt;F648-0.12),0,IF(AND(N655&gt;=L$4,I$2&gt;0),0,IF(OR(AND(N655&gt;=C$1,N655&lt;D$1),N655&gt;=E$1),0,1)))</f>
        <v>0</v>
      </c>
      <c r="N655" s="200">
        <f t="shared" si="270"/>
        <v>44562</v>
      </c>
      <c r="O655" s="11">
        <f t="shared" ca="1" si="258"/>
        <v>0.5576013547861336</v>
      </c>
      <c r="P655" s="11" t="str">
        <f t="shared" si="259"/>
        <v/>
      </c>
      <c r="Q655" s="11">
        <f t="shared" ca="1" si="271"/>
        <v>0.7</v>
      </c>
      <c r="R655" s="32">
        <f t="shared" ca="1" si="272"/>
        <v>2.5271911345106739E-2</v>
      </c>
      <c r="S655" s="32">
        <v>4.9381335911923506E-4</v>
      </c>
      <c r="T655" s="32">
        <f t="shared" ca="1" si="260"/>
        <v>2.6300488596413497E-3</v>
      </c>
      <c r="U655" s="32">
        <f t="shared" si="261"/>
        <v>0.14084507042253522</v>
      </c>
      <c r="V655" s="32">
        <f t="shared" si="273"/>
        <v>0.7</v>
      </c>
      <c r="W655" s="8">
        <f t="shared" ca="1" si="262"/>
        <v>1488180.1159655955</v>
      </c>
      <c r="X655" s="8">
        <f t="shared" ca="1" si="276"/>
        <v>4163772974.5646577</v>
      </c>
      <c r="Y655" s="22">
        <f t="shared" ca="1" si="263"/>
        <v>0.4423986452138664</v>
      </c>
      <c r="Z655" s="8">
        <f t="shared" ca="1" si="274"/>
        <v>19725366.447310124</v>
      </c>
      <c r="AA655" s="12">
        <f t="shared" ca="1" si="275"/>
        <v>1.1347541797997878</v>
      </c>
      <c r="AB655" s="158">
        <f t="shared" si="277"/>
        <v>1151000</v>
      </c>
      <c r="AC655" s="160">
        <f t="shared" si="278"/>
        <v>1.0470000000000496E-2</v>
      </c>
      <c r="AD655" s="162">
        <f t="shared" ca="1" si="279"/>
        <v>0.9253538609494385</v>
      </c>
      <c r="AE655" s="162">
        <f t="shared" ca="1" si="280"/>
        <v>0.68049990421146089</v>
      </c>
      <c r="AF655" s="85">
        <v>5.9077635978681188E-4</v>
      </c>
      <c r="AG655" s="85">
        <v>8.7899400718125346E-3</v>
      </c>
      <c r="AH655" s="85">
        <v>6.1747133323498341E-4</v>
      </c>
    </row>
    <row r="656" spans="1:34">
      <c r="A656" s="7">
        <f t="shared" si="264"/>
        <v>44563</v>
      </c>
      <c r="B656" s="8">
        <f t="shared" ca="1" si="265"/>
        <v>589199110.08801067</v>
      </c>
      <c r="C656" s="144">
        <f t="shared" si="256"/>
        <v>0</v>
      </c>
      <c r="D656" s="136"/>
      <c r="E656" s="136"/>
      <c r="F656" s="78">
        <f ca="1">IF(AD655&gt;1,0,IF(AE655&gt;=1,U$2,T$2))</f>
        <v>0.65</v>
      </c>
      <c r="G656" s="29">
        <f t="shared" ca="1" si="257"/>
        <v>2752212.2620023275</v>
      </c>
      <c r="H656" s="8">
        <f t="shared" ca="1" si="266"/>
        <v>19540707.060216524</v>
      </c>
      <c r="I656" s="8">
        <f t="shared" ca="1" si="267"/>
        <v>4183313681.6248736</v>
      </c>
      <c r="J656" s="8">
        <f t="shared" ca="1" si="268"/>
        <v>183594.4688552111</v>
      </c>
      <c r="K656" s="12">
        <f t="shared" ca="1" si="269"/>
        <v>0.92480174266252557</v>
      </c>
      <c r="L656" s="48"/>
      <c r="M656" s="46">
        <f ca="1">IF(AND(I$2&gt;0,R649&lt;F649-0.12),0,IF(AND(N656&gt;=L$5,I$2&gt;0),0,IF(OR(AND(N656&gt;=C$1,N656&lt;D$1),N656&gt;=E$1),0,1)))</f>
        <v>0</v>
      </c>
      <c r="N656" s="200">
        <f t="shared" si="270"/>
        <v>44563</v>
      </c>
      <c r="O656" s="11">
        <f t="shared" ca="1" si="258"/>
        <v>0.55777515754998319</v>
      </c>
      <c r="P656" s="11" t="str">
        <f t="shared" si="259"/>
        <v/>
      </c>
      <c r="Q656" s="11">
        <f t="shared" ca="1" si="271"/>
        <v>0.7</v>
      </c>
      <c r="R656" s="32">
        <f t="shared" ca="1" si="272"/>
        <v>2.4941923624397275E-2</v>
      </c>
      <c r="S656" s="32">
        <v>4.9380339869877757E-4</v>
      </c>
      <c r="T656" s="32">
        <f t="shared" ca="1" si="260"/>
        <v>2.6054276080288699E-3</v>
      </c>
      <c r="U656" s="32">
        <f t="shared" si="261"/>
        <v>0.14084507042253522</v>
      </c>
      <c r="V656" s="32">
        <f t="shared" si="273"/>
        <v>0.7</v>
      </c>
      <c r="W656" s="8">
        <f t="shared" ca="1" si="262"/>
        <v>1474635.054165375</v>
      </c>
      <c r="X656" s="8">
        <f t="shared" ca="1" si="276"/>
        <v>4165247609.6188231</v>
      </c>
      <c r="Y656" s="22">
        <f t="shared" ca="1" si="263"/>
        <v>0.44222484245001681</v>
      </c>
      <c r="Z656" s="8">
        <f t="shared" ca="1" si="274"/>
        <v>19540707.060216524</v>
      </c>
      <c r="AA656" s="12">
        <f t="shared" ca="1" si="275"/>
        <v>1.1347541797997878</v>
      </c>
      <c r="AB656" s="158">
        <f t="shared" si="277"/>
        <v>1152000</v>
      </c>
      <c r="AC656" s="160">
        <f t="shared" si="278"/>
        <v>1.0440000000000496E-2</v>
      </c>
      <c r="AD656" s="162">
        <f t="shared" ca="1" si="279"/>
        <v>0.92498518511207406</v>
      </c>
      <c r="AE656" s="162">
        <f t="shared" ca="1" si="280"/>
        <v>0.68049990421146089</v>
      </c>
      <c r="AF656" s="85">
        <v>5.9074722726712675E-4</v>
      </c>
      <c r="AG656" s="85">
        <v>8.7872108107102612E-3</v>
      </c>
      <c r="AH656" s="85">
        <v>6.1744628950050669E-4</v>
      </c>
    </row>
    <row r="657" spans="1:34">
      <c r="A657" s="7">
        <f t="shared" si="264"/>
        <v>44564</v>
      </c>
      <c r="B657" s="8">
        <f t="shared" ca="1" si="265"/>
        <v>589380913.70915902</v>
      </c>
      <c r="C657" s="144">
        <f t="shared" si="256"/>
        <v>0</v>
      </c>
      <c r="D657" s="136"/>
      <c r="E657" s="136"/>
      <c r="F657" s="78">
        <f ca="1">IF(AD656&gt;1,S$2,T$2)</f>
        <v>0.65</v>
      </c>
      <c r="G657" s="29">
        <f t="shared" ca="1" si="257"/>
        <v>2726320.8050992177</v>
      </c>
      <c r="H657" s="8">
        <f t="shared" ca="1" si="266"/>
        <v>19356877.716204446</v>
      </c>
      <c r="I657" s="8">
        <f t="shared" ca="1" si="267"/>
        <v>4184604487.3350267</v>
      </c>
      <c r="J657" s="8">
        <f t="shared" ca="1" si="268"/>
        <v>181803.62114835173</v>
      </c>
      <c r="K657" s="12">
        <f t="shared" ca="1" si="269"/>
        <v>0.92443842080196714</v>
      </c>
      <c r="L657" s="48"/>
      <c r="M657" s="38">
        <f ca="1">IF(AND(I$2&gt;0,R650&lt;F650),0,IF(AND(N657&gt;=L$6,I$2&gt;0),0,IF(OR(AND(N657&gt;=C$1,N657&lt;D$1),N657&gt;=E$1),0,1)))</f>
        <v>0</v>
      </c>
      <c r="N657" s="200">
        <f t="shared" si="270"/>
        <v>44564</v>
      </c>
      <c r="O657" s="11">
        <f t="shared" ca="1" si="258"/>
        <v>0.55794726497800362</v>
      </c>
      <c r="P657" s="11" t="str">
        <f t="shared" si="259"/>
        <v/>
      </c>
      <c r="Q657" s="11">
        <f t="shared" ca="1" si="271"/>
        <v>0.7</v>
      </c>
      <c r="R657" s="32">
        <f t="shared" ca="1" si="272"/>
        <v>2.4614917242917783E-2</v>
      </c>
      <c r="S657" s="32">
        <v>4.937934397602836E-4</v>
      </c>
      <c r="T657" s="32">
        <f t="shared" ca="1" si="260"/>
        <v>2.5809170288272594E-3</v>
      </c>
      <c r="U657" s="32">
        <f t="shared" si="261"/>
        <v>0.14084507042253522</v>
      </c>
      <c r="V657" s="32">
        <f t="shared" si="273"/>
        <v>0.7</v>
      </c>
      <c r="W657" s="8">
        <f t="shared" ca="1" si="262"/>
        <v>1461138.3039916293</v>
      </c>
      <c r="X657" s="8">
        <f t="shared" ca="1" si="276"/>
        <v>4166708747.9228148</v>
      </c>
      <c r="Y657" s="22">
        <f t="shared" ca="1" si="263"/>
        <v>0.44205273502199638</v>
      </c>
      <c r="Z657" s="8">
        <f t="shared" ca="1" si="274"/>
        <v>19356877.716204446</v>
      </c>
      <c r="AA657" s="12">
        <f t="shared" ca="1" si="275"/>
        <v>1.1347541797997878</v>
      </c>
      <c r="AB657" s="158">
        <f t="shared" si="277"/>
        <v>1153000</v>
      </c>
      <c r="AC657" s="160">
        <f t="shared" si="278"/>
        <v>1.0410000000000495E-2</v>
      </c>
      <c r="AD657" s="162">
        <f t="shared" ca="1" si="279"/>
        <v>0.9246200817322463</v>
      </c>
      <c r="AE657" s="162">
        <f t="shared" ca="1" si="280"/>
        <v>0.68049990421146089</v>
      </c>
      <c r="AF657" s="85">
        <v>5.9071810214194362E-4</v>
      </c>
      <c r="AG657" s="85">
        <v>8.784486996755686E-3</v>
      </c>
      <c r="AH657" s="85">
        <v>6.1742125112137169E-4</v>
      </c>
    </row>
    <row r="658" spans="1:34">
      <c r="A658" s="7">
        <f t="shared" si="264"/>
        <v>44565</v>
      </c>
      <c r="B658" s="8">
        <f t="shared" ca="1" si="265"/>
        <v>589560936.25913513</v>
      </c>
      <c r="C658" s="144">
        <f t="shared" si="256"/>
        <v>0</v>
      </c>
      <c r="D658" s="136"/>
      <c r="E658" s="136"/>
      <c r="F658" s="78">
        <f ca="1">IF(AD657&gt;1,0,IF(AE657&gt;=1,U$2,T$2))</f>
        <v>0.65</v>
      </c>
      <c r="G658" s="29">
        <f t="shared" ca="1" si="257"/>
        <v>2700549.2277525575</v>
      </c>
      <c r="H658" s="8">
        <f t="shared" ca="1" si="266"/>
        <v>19173899.517043158</v>
      </c>
      <c r="I658" s="8">
        <f t="shared" ca="1" si="267"/>
        <v>4185882647.439857</v>
      </c>
      <c r="J658" s="8">
        <f t="shared" ca="1" si="268"/>
        <v>180022.5499761049</v>
      </c>
      <c r="K658" s="12">
        <f t="shared" ca="1" si="269"/>
        <v>0.92407864291593511</v>
      </c>
      <c r="L658" s="48"/>
      <c r="M658" s="38">
        <f ca="1">IF(AND(I$2&gt;0,R651&lt;F651-0.02),0,IF(AND(N658&gt;=L$7,I$2&gt;0),0,IF(OR(AND(N658&gt;=C$1,N658&lt;D$1),N658&gt;=E$1),0,1)))</f>
        <v>0</v>
      </c>
      <c r="N658" s="200">
        <f t="shared" si="270"/>
        <v>44565</v>
      </c>
      <c r="O658" s="11">
        <f t="shared" ca="1" si="258"/>
        <v>0.55811768632531422</v>
      </c>
      <c r="P658" s="11" t="str">
        <f t="shared" si="259"/>
        <v/>
      </c>
      <c r="Q658" s="11">
        <f t="shared" ca="1" si="271"/>
        <v>0.7</v>
      </c>
      <c r="R658" s="32">
        <f t="shared" ca="1" si="272"/>
        <v>2.4290902065921043E-2</v>
      </c>
      <c r="S658" s="32">
        <v>4.9378348230343734E-4</v>
      </c>
      <c r="T658" s="32">
        <f t="shared" ca="1" si="260"/>
        <v>2.5565199356057545E-3</v>
      </c>
      <c r="U658" s="32">
        <f t="shared" si="261"/>
        <v>0.14084507042253522</v>
      </c>
      <c r="V658" s="32">
        <f t="shared" si="273"/>
        <v>0.7</v>
      </c>
      <c r="W658" s="8">
        <f t="shared" ca="1" si="262"/>
        <v>1447689.7286872866</v>
      </c>
      <c r="X658" s="8">
        <f t="shared" ca="1" si="276"/>
        <v>4168156437.6515021</v>
      </c>
      <c r="Y658" s="22">
        <f t="shared" ca="1" si="263"/>
        <v>0.44188231367468578</v>
      </c>
      <c r="Z658" s="8">
        <f t="shared" ca="1" si="274"/>
        <v>19173899.517043158</v>
      </c>
      <c r="AA658" s="12">
        <f t="shared" ca="1" si="275"/>
        <v>1.1347541797997878</v>
      </c>
      <c r="AB658" s="158">
        <f t="shared" si="277"/>
        <v>1154000</v>
      </c>
      <c r="AC658" s="160">
        <f t="shared" si="278"/>
        <v>1.0380000000000495E-2</v>
      </c>
      <c r="AD658" s="162">
        <f t="shared" ca="1" si="279"/>
        <v>0.92425853185895113</v>
      </c>
      <c r="AE658" s="162">
        <f t="shared" ca="1" si="280"/>
        <v>0.68049990421146089</v>
      </c>
      <c r="AF658" s="85">
        <v>5.906889844083488E-4</v>
      </c>
      <c r="AG658" s="85">
        <v>8.7817686137748267E-3</v>
      </c>
      <c r="AH658" s="85">
        <v>6.1739621809581017E-4</v>
      </c>
    </row>
    <row r="659" spans="1:34">
      <c r="A659" s="7">
        <f t="shared" si="264"/>
        <v>44566</v>
      </c>
      <c r="B659" s="8">
        <f t="shared" ca="1" si="265"/>
        <v>589739187.67810011</v>
      </c>
      <c r="C659" s="144">
        <f t="shared" si="256"/>
        <v>0</v>
      </c>
      <c r="D659" s="136"/>
      <c r="E659" s="136"/>
      <c r="F659" s="78">
        <f ca="1">IF(AD658&gt;1,S$2,T$2)</f>
        <v>0.65</v>
      </c>
      <c r="G659" s="29">
        <f t="shared" ca="1" si="257"/>
        <v>2674900.6849305634</v>
      </c>
      <c r="H659" s="8">
        <f t="shared" ca="1" si="266"/>
        <v>18991794.863006998</v>
      </c>
      <c r="I659" s="8">
        <f t="shared" ca="1" si="267"/>
        <v>4187148232.5145082</v>
      </c>
      <c r="J659" s="8">
        <f t="shared" ca="1" si="268"/>
        <v>178251.41896494717</v>
      </c>
      <c r="K659" s="12">
        <f t="shared" ca="1" si="269"/>
        <v>0.92372238965728526</v>
      </c>
      <c r="L659" s="48"/>
      <c r="M659" s="38">
        <f ca="1">IF(AND(I$2&gt;0,R652&lt;F652-0.04),0,IF(AND(N659&gt;=L$8,I$2&gt;0),0,IF(OR(AND(N659&gt;=C$1,N659&lt;D$1),N659&gt;=E$1),0,1)))</f>
        <v>0</v>
      </c>
      <c r="N659" s="200">
        <f t="shared" si="270"/>
        <v>44566</v>
      </c>
      <c r="O659" s="11">
        <f t="shared" ca="1" si="258"/>
        <v>0.55828643100193442</v>
      </c>
      <c r="P659" s="11" t="str">
        <f t="shared" si="259"/>
        <v/>
      </c>
      <c r="Q659" s="11">
        <f t="shared" ca="1" si="271"/>
        <v>0.7</v>
      </c>
      <c r="R659" s="32">
        <f t="shared" ca="1" si="272"/>
        <v>2.3969889254573724E-2</v>
      </c>
      <c r="S659" s="32">
        <v>4.9377352632792295E-4</v>
      </c>
      <c r="T659" s="32">
        <f t="shared" ca="1" si="260"/>
        <v>2.5322393150675995E-3</v>
      </c>
      <c r="U659" s="32">
        <f t="shared" si="261"/>
        <v>0.14084507042253522</v>
      </c>
      <c r="V659" s="32">
        <f t="shared" si="273"/>
        <v>0.7</v>
      </c>
      <c r="W659" s="8">
        <f t="shared" ca="1" si="262"/>
        <v>1434290.1837788841</v>
      </c>
      <c r="X659" s="8">
        <f t="shared" ca="1" si="276"/>
        <v>4169590727.8352809</v>
      </c>
      <c r="Y659" s="22">
        <f t="shared" ca="1" si="263"/>
        <v>0.44171356899806558</v>
      </c>
      <c r="Z659" s="8">
        <f t="shared" ca="1" si="274"/>
        <v>18991794.863006998</v>
      </c>
      <c r="AA659" s="12">
        <f t="shared" ca="1" si="275"/>
        <v>1.1347541797997878</v>
      </c>
      <c r="AB659" s="158">
        <f t="shared" si="277"/>
        <v>1155000</v>
      </c>
      <c r="AC659" s="160">
        <f t="shared" si="278"/>
        <v>1.0350000000000494E-2</v>
      </c>
      <c r="AD659" s="162">
        <f t="shared" ca="1" si="279"/>
        <v>0.92390051628661019</v>
      </c>
      <c r="AE659" s="162">
        <f t="shared" ca="1" si="280"/>
        <v>0.68049990421146089</v>
      </c>
      <c r="AF659" s="85">
        <v>5.9065987406343014E-4</v>
      </c>
      <c r="AG659" s="85">
        <v>8.7790556456602432E-3</v>
      </c>
      <c r="AH659" s="85">
        <v>6.1737119042205445E-4</v>
      </c>
    </row>
    <row r="660" spans="1:34">
      <c r="A660" s="7">
        <f t="shared" si="264"/>
        <v>44567</v>
      </c>
      <c r="B660" s="8">
        <f t="shared" ca="1" si="265"/>
        <v>589915678.08187008</v>
      </c>
      <c r="C660" s="144">
        <f t="shared" si="256"/>
        <v>0</v>
      </c>
      <c r="D660" s="136"/>
      <c r="E660" s="136"/>
      <c r="F660" s="78">
        <f ca="1">IF(AD659&gt;1,0,IF(AE659&gt;=1,U$2,T$2))</f>
        <v>0.65</v>
      </c>
      <c r="G660" s="29">
        <f t="shared" ca="1" si="257"/>
        <v>2649378.386759873</v>
      </c>
      <c r="H660" s="8">
        <f t="shared" ca="1" si="266"/>
        <v>18810586.545995098</v>
      </c>
      <c r="I660" s="8">
        <f t="shared" ca="1" si="267"/>
        <v>4188401314.3812752</v>
      </c>
      <c r="J660" s="8">
        <f t="shared" ca="1" si="268"/>
        <v>176490.40376999779</v>
      </c>
      <c r="K660" s="12">
        <f t="shared" ca="1" si="269"/>
        <v>0.92336964135506583</v>
      </c>
      <c r="L660" s="48"/>
      <c r="M660" s="38">
        <f ca="1">IF(AND(I$2&gt;0,R653&lt;F653-0.06),0,IF(AND(N660&gt;=L$9,I$2&gt;0),0,IF(OR(AND(N660&gt;=C$1,N660&lt;D$1),N660&gt;=E$1),0,1)))</f>
        <v>0</v>
      </c>
      <c r="N660" s="200">
        <f t="shared" si="270"/>
        <v>44567</v>
      </c>
      <c r="O660" s="11">
        <f t="shared" ca="1" si="258"/>
        <v>0.55845350858416998</v>
      </c>
      <c r="P660" s="11" t="str">
        <f t="shared" si="259"/>
        <v/>
      </c>
      <c r="Q660" s="11">
        <f t="shared" ca="1" si="271"/>
        <v>0.7</v>
      </c>
      <c r="R660" s="32">
        <f t="shared" ca="1" si="272"/>
        <v>2.3651890096334945E-2</v>
      </c>
      <c r="S660" s="32">
        <v>4.9376357183342483E-4</v>
      </c>
      <c r="T660" s="32">
        <f t="shared" ca="1" si="260"/>
        <v>2.5080782061326799E-3</v>
      </c>
      <c r="U660" s="32">
        <f t="shared" si="261"/>
        <v>0.14084507042253522</v>
      </c>
      <c r="V660" s="32">
        <f t="shared" si="273"/>
        <v>0.7</v>
      </c>
      <c r="W660" s="8">
        <f t="shared" ca="1" si="262"/>
        <v>1420941.4114034271</v>
      </c>
      <c r="X660" s="8">
        <f t="shared" ca="1" si="276"/>
        <v>4171011669.2466846</v>
      </c>
      <c r="Y660" s="22">
        <f t="shared" ca="1" si="263"/>
        <v>0.44154649141583002</v>
      </c>
      <c r="Z660" s="8">
        <f t="shared" ca="1" si="274"/>
        <v>18810586.545995098</v>
      </c>
      <c r="AA660" s="12">
        <f t="shared" ca="1" si="275"/>
        <v>1.1347541797997878</v>
      </c>
      <c r="AB660" s="158">
        <f t="shared" si="277"/>
        <v>1156000</v>
      </c>
      <c r="AC660" s="160">
        <f t="shared" si="278"/>
        <v>1.0320000000000494E-2</v>
      </c>
      <c r="AD660" s="162">
        <f t="shared" ca="1" si="279"/>
        <v>0.92354601550617554</v>
      </c>
      <c r="AE660" s="162">
        <f t="shared" ca="1" si="280"/>
        <v>0.68049990421146089</v>
      </c>
      <c r="AF660" s="85">
        <v>5.9063077110427708E-4</v>
      </c>
      <c r="AG660" s="85">
        <v>8.7763480763706839E-3</v>
      </c>
      <c r="AH660" s="85">
        <v>6.1734616809833772E-4</v>
      </c>
    </row>
    <row r="661" spans="1:34">
      <c r="A661" s="7">
        <f t="shared" si="264"/>
        <v>44568</v>
      </c>
      <c r="B661" s="8">
        <f t="shared" ca="1" si="265"/>
        <v>590090417.7654984</v>
      </c>
      <c r="C661" s="144">
        <f t="shared" si="256"/>
        <v>0</v>
      </c>
      <c r="D661" s="136"/>
      <c r="E661" s="136"/>
      <c r="F661" s="78">
        <f ca="1">IF(AD660&gt;1,S$2,T$2)</f>
        <v>0.65</v>
      </c>
      <c r="G661" s="29">
        <f t="shared" ca="1" si="257"/>
        <v>2623985.4772327696</v>
      </c>
      <c r="H661" s="8">
        <f t="shared" ca="1" si="266"/>
        <v>18630296.888352662</v>
      </c>
      <c r="I661" s="8">
        <f t="shared" ca="1" si="267"/>
        <v>4189641966.135036</v>
      </c>
      <c r="J661" s="8">
        <f t="shared" ca="1" si="268"/>
        <v>174739.68362830908</v>
      </c>
      <c r="K661" s="12">
        <f t="shared" ca="1" si="269"/>
        <v>0.92302037799071579</v>
      </c>
      <c r="L661" s="48"/>
      <c r="M661" s="39">
        <f ca="1">IF(AND(I$2&gt;0,R654&lt;F654-0.1),0,IF(AND(N661&gt;=L$10,I$2&gt;0),0,IF(OR(AND(N661&gt;=C$1,N661&lt;D$1),N661&gt;=E$1),0,1)))</f>
        <v>0</v>
      </c>
      <c r="N661" s="200">
        <f t="shared" si="270"/>
        <v>44568</v>
      </c>
      <c r="O661" s="11">
        <f t="shared" ca="1" si="258"/>
        <v>0.55861892881800479</v>
      </c>
      <c r="P661" s="11" t="str">
        <f t="shared" si="259"/>
        <v/>
      </c>
      <c r="Q661" s="11">
        <f t="shared" ca="1" si="271"/>
        <v>0.7</v>
      </c>
      <c r="R661" s="32">
        <f t="shared" ca="1" si="272"/>
        <v>2.3336914918519008E-2</v>
      </c>
      <c r="S661" s="32">
        <v>4.9375361881962736E-4</v>
      </c>
      <c r="T661" s="32">
        <f t="shared" ca="1" si="260"/>
        <v>2.4840395851136884E-3</v>
      </c>
      <c r="U661" s="32">
        <f t="shared" si="261"/>
        <v>0.14084507042253522</v>
      </c>
      <c r="V661" s="32">
        <f t="shared" si="273"/>
        <v>0.7</v>
      </c>
      <c r="W661" s="8">
        <f t="shared" ca="1" si="262"/>
        <v>1407645.8879954615</v>
      </c>
      <c r="X661" s="8">
        <f t="shared" ca="1" si="276"/>
        <v>4172419315.1346798</v>
      </c>
      <c r="Y661" s="22">
        <f t="shared" ca="1" si="263"/>
        <v>0.44138107118199521</v>
      </c>
      <c r="Z661" s="8">
        <f t="shared" ca="1" si="274"/>
        <v>18630296.888352662</v>
      </c>
      <c r="AA661" s="12">
        <f t="shared" ca="1" si="275"/>
        <v>1.1347541797997878</v>
      </c>
      <c r="AB661" s="158">
        <f t="shared" si="277"/>
        <v>1157000</v>
      </c>
      <c r="AC661" s="160">
        <f t="shared" si="278"/>
        <v>1.0290000000000493E-2</v>
      </c>
      <c r="AD661" s="162">
        <f t="shared" ca="1" si="279"/>
        <v>0.92319500967289081</v>
      </c>
      <c r="AE661" s="162">
        <f t="shared" ca="1" si="280"/>
        <v>0.68049990421146089</v>
      </c>
      <c r="AF661" s="85">
        <v>5.9060167552798073E-4</v>
      </c>
      <c r="AG661" s="85">
        <v>8.773645889930742E-3</v>
      </c>
      <c r="AH661" s="85">
        <v>6.1732115112289371E-4</v>
      </c>
    </row>
    <row r="662" spans="1:34">
      <c r="A662" s="7">
        <f t="shared" si="264"/>
        <v>44569</v>
      </c>
      <c r="B662" s="8">
        <f t="shared" ca="1" si="265"/>
        <v>590263417.19885826</v>
      </c>
      <c r="C662" s="144">
        <f t="shared" si="256"/>
        <v>0</v>
      </c>
      <c r="D662" s="136"/>
      <c r="E662" s="136"/>
      <c r="F662" s="78">
        <f ca="1">IF(AD661&gt;1,0,IF(AE661&gt;=1,U$2,T$2))</f>
        <v>0.65</v>
      </c>
      <c r="G662" s="29">
        <f t="shared" ca="1" si="257"/>
        <v>2598724.9263678808</v>
      </c>
      <c r="H662" s="8">
        <f t="shared" ca="1" si="266"/>
        <v>18450946.977211952</v>
      </c>
      <c r="I662" s="8">
        <f t="shared" ca="1" si="267"/>
        <v>4190870262.1118908</v>
      </c>
      <c r="J662" s="8">
        <f t="shared" ca="1" si="268"/>
        <v>172999.43335982427</v>
      </c>
      <c r="K662" s="12">
        <f t="shared" ca="1" si="269"/>
        <v>0.92267457919097462</v>
      </c>
      <c r="L662" s="48"/>
      <c r="M662" s="47">
        <f ca="1">IF(AND(I$2&gt;0,R655&lt;F655-0.12),0,IF(AND(N662&gt;=L$4,I$2&gt;0),0,IF(OR(AND(N662&gt;=C$1,N662&lt;D$1),N662&gt;=E$1),0,1)))</f>
        <v>0</v>
      </c>
      <c r="N662" s="200">
        <f t="shared" si="270"/>
        <v>44569</v>
      </c>
      <c r="O662" s="11">
        <f t="shared" ca="1" si="258"/>
        <v>0.55878270161491872</v>
      </c>
      <c r="P662" s="11" t="str">
        <f t="shared" si="259"/>
        <v/>
      </c>
      <c r="Q662" s="11">
        <f t="shared" ca="1" si="271"/>
        <v>0.7</v>
      </c>
      <c r="R662" s="32">
        <f t="shared" ca="1" si="272"/>
        <v>2.3024972145540362E-2</v>
      </c>
      <c r="S662" s="32">
        <v>4.9374366728621494E-4</v>
      </c>
      <c r="T662" s="32">
        <f t="shared" ca="1" si="260"/>
        <v>2.4601262636282603E-3</v>
      </c>
      <c r="U662" s="32">
        <f t="shared" si="261"/>
        <v>0.14084507042253522</v>
      </c>
      <c r="V662" s="32">
        <f t="shared" si="273"/>
        <v>0.7</v>
      </c>
      <c r="W662" s="8">
        <f t="shared" ca="1" si="262"/>
        <v>1394406.6170909542</v>
      </c>
      <c r="X662" s="8">
        <f t="shared" ca="1" si="276"/>
        <v>4173813721.751771</v>
      </c>
      <c r="Y662" s="22">
        <f t="shared" ca="1" si="263"/>
        <v>0.44121729838508128</v>
      </c>
      <c r="Z662" s="8">
        <f t="shared" ca="1" si="274"/>
        <v>18450946.977211952</v>
      </c>
      <c r="AA662" s="12">
        <f t="shared" ca="1" si="275"/>
        <v>1.1347541797997878</v>
      </c>
      <c r="AB662" s="158">
        <f t="shared" si="277"/>
        <v>1158000</v>
      </c>
      <c r="AC662" s="160">
        <f t="shared" si="278"/>
        <v>1.0260000000000493E-2</v>
      </c>
      <c r="AD662" s="162">
        <f t="shared" ca="1" si="279"/>
        <v>0.92284747859084515</v>
      </c>
      <c r="AE662" s="162">
        <f t="shared" ca="1" si="280"/>
        <v>0.68049990421146089</v>
      </c>
      <c r="AF662" s="85">
        <v>5.9057258733163378E-4</v>
      </c>
      <c r="AG662" s="85">
        <v>8.7709490704304966E-3</v>
      </c>
      <c r="AH662" s="85">
        <v>6.1729613949395743E-4</v>
      </c>
    </row>
    <row r="663" spans="1:34">
      <c r="A663" s="7">
        <f t="shared" si="264"/>
        <v>44570</v>
      </c>
      <c r="B663" s="8">
        <f t="shared" ca="1" si="265"/>
        <v>590434687.01513469</v>
      </c>
      <c r="C663" s="144">
        <f t="shared" si="256"/>
        <v>0</v>
      </c>
      <c r="D663" s="136"/>
      <c r="E663" s="136"/>
      <c r="F663" s="78">
        <f ca="1">IF(AD662&gt;1,0,IF(AE662&gt;=1,U$2,T$2))</f>
        <v>0.65</v>
      </c>
      <c r="G663" s="29">
        <f t="shared" ca="1" si="257"/>
        <v>2573599.4444624544</v>
      </c>
      <c r="H663" s="8">
        <f t="shared" ca="1" si="266"/>
        <v>18272556.055683427</v>
      </c>
      <c r="I663" s="8">
        <f t="shared" ca="1" si="267"/>
        <v>4192086277.8074532</v>
      </c>
      <c r="J663" s="8">
        <f t="shared" ca="1" si="268"/>
        <v>171269.81627639863</v>
      </c>
      <c r="K663" s="12">
        <f t="shared" ca="1" si="269"/>
        <v>0.92233222423662442</v>
      </c>
      <c r="L663" s="48"/>
      <c r="M663" s="46">
        <f ca="1">IF(AND(I$2&gt;0,R656&lt;F656-0.12),0,IF(AND(N663&gt;=L$5,I$2&gt;0),0,IF(OR(AND(N663&gt;=C$1,N663&lt;D$1),N663&gt;=E$1),0,1)))</f>
        <v>0</v>
      </c>
      <c r="N663" s="200">
        <f t="shared" si="270"/>
        <v>44570</v>
      </c>
      <c r="O663" s="11">
        <f t="shared" ca="1" si="258"/>
        <v>0.55894483704099374</v>
      </c>
      <c r="P663" s="11" t="str">
        <f t="shared" si="259"/>
        <v/>
      </c>
      <c r="Q663" s="11">
        <f t="shared" ca="1" si="271"/>
        <v>0.7</v>
      </c>
      <c r="R663" s="32">
        <f t="shared" ca="1" si="272"/>
        <v>2.2716067572780135E-2</v>
      </c>
      <c r="S663" s="32">
        <v>4.9373371723287216E-4</v>
      </c>
      <c r="T663" s="32">
        <f t="shared" ca="1" si="260"/>
        <v>2.4363408074244567E-3</v>
      </c>
      <c r="U663" s="32">
        <f t="shared" si="261"/>
        <v>0.14084507042253522</v>
      </c>
      <c r="V663" s="32">
        <f t="shared" si="273"/>
        <v>0.7</v>
      </c>
      <c r="W663" s="8">
        <f t="shared" ca="1" si="262"/>
        <v>1381226.8579095779</v>
      </c>
      <c r="X663" s="8">
        <f t="shared" ca="1" si="276"/>
        <v>4175194948.6096807</v>
      </c>
      <c r="Y663" s="22">
        <f t="shared" ca="1" si="263"/>
        <v>0.44105516295900626</v>
      </c>
      <c r="Z663" s="8">
        <f t="shared" ca="1" si="274"/>
        <v>18272556.055683427</v>
      </c>
      <c r="AA663" s="12">
        <f t="shared" ca="1" si="275"/>
        <v>1.1347541797997878</v>
      </c>
      <c r="AB663" s="158">
        <f t="shared" si="277"/>
        <v>1159000</v>
      </c>
      <c r="AC663" s="160">
        <f t="shared" si="278"/>
        <v>1.0230000000000492E-2</v>
      </c>
      <c r="AD663" s="162">
        <f t="shared" ca="1" si="279"/>
        <v>0.92250340171379952</v>
      </c>
      <c r="AE663" s="162">
        <f t="shared" ca="1" si="280"/>
        <v>0.68049990421146089</v>
      </c>
      <c r="AF663" s="85">
        <v>5.9054350651233036E-4</v>
      </c>
      <c r="AG663" s="85">
        <v>8.7682576020251778E-3</v>
      </c>
      <c r="AH663" s="85">
        <v>6.1727113320976437E-4</v>
      </c>
    </row>
    <row r="664" spans="1:34">
      <c r="A664" s="7">
        <f t="shared" si="264"/>
        <v>44571</v>
      </c>
      <c r="B664" s="8">
        <f t="shared" ca="1" si="265"/>
        <v>590604237.99369931</v>
      </c>
      <c r="C664" s="144">
        <f t="shared" si="256"/>
        <v>0</v>
      </c>
      <c r="D664" s="136"/>
      <c r="E664" s="136"/>
      <c r="F664" s="78">
        <f ca="1">IF(AD663&gt;1,S$2,T$2)</f>
        <v>0.65</v>
      </c>
      <c r="G664" s="29">
        <f t="shared" ca="1" si="257"/>
        <v>2548611.4289553398</v>
      </c>
      <c r="H664" s="8">
        <f t="shared" ca="1" si="266"/>
        <v>18095141.145582911</v>
      </c>
      <c r="I664" s="8">
        <f t="shared" ca="1" si="267"/>
        <v>4193290089.7552624</v>
      </c>
      <c r="J664" s="8">
        <f t="shared" ca="1" si="268"/>
        <v>169550.97856465692</v>
      </c>
      <c r="K664" s="12">
        <f t="shared" ca="1" si="269"/>
        <v>0.92199329208526359</v>
      </c>
      <c r="L664" s="48"/>
      <c r="M664" s="38">
        <f ca="1">IF(AND(I$2&gt;0,R657&lt;F657),0,IF(AND(N664&gt;=L$6,I$2&gt;0),0,IF(OR(AND(N664&gt;=C$1,N664&lt;D$1),N664&gt;=E$1),0,1)))</f>
        <v>0</v>
      </c>
      <c r="N664" s="200">
        <f t="shared" si="270"/>
        <v>44571</v>
      </c>
      <c r="O664" s="11">
        <f t="shared" ca="1" si="258"/>
        <v>0.55910534530070166</v>
      </c>
      <c r="P664" s="11" t="str">
        <f t="shared" si="259"/>
        <v/>
      </c>
      <c r="Q664" s="11">
        <f t="shared" ca="1" si="271"/>
        <v>0.7</v>
      </c>
      <c r="R664" s="32">
        <f t="shared" ca="1" si="272"/>
        <v>2.2410203944263549E-2</v>
      </c>
      <c r="S664" s="32">
        <v>4.9372376865928363E-4</v>
      </c>
      <c r="T664" s="32">
        <f t="shared" ca="1" si="260"/>
        <v>2.4126854860777214E-3</v>
      </c>
      <c r="U664" s="32">
        <f t="shared" si="261"/>
        <v>0.14084507042253522</v>
      </c>
      <c r="V664" s="32">
        <f t="shared" si="273"/>
        <v>0.7</v>
      </c>
      <c r="W664" s="8">
        <f t="shared" ca="1" si="262"/>
        <v>1368109.7791572816</v>
      </c>
      <c r="X664" s="8">
        <f t="shared" ca="1" si="276"/>
        <v>4176563058.3888378</v>
      </c>
      <c r="Y664" s="22">
        <f t="shared" ca="1" si="263"/>
        <v>0.44089465469929834</v>
      </c>
      <c r="Z664" s="8">
        <f t="shared" ca="1" si="274"/>
        <v>18095141.145582911</v>
      </c>
      <c r="AA664" s="12">
        <f t="shared" ca="1" si="275"/>
        <v>1.1347541797997878</v>
      </c>
      <c r="AB664" s="158">
        <f t="shared" si="277"/>
        <v>1160000</v>
      </c>
      <c r="AC664" s="160">
        <f t="shared" si="278"/>
        <v>1.0200000000000492E-2</v>
      </c>
      <c r="AD664" s="162">
        <f t="shared" ca="1" si="279"/>
        <v>0.92216275816094395</v>
      </c>
      <c r="AE664" s="162">
        <f t="shared" ca="1" si="280"/>
        <v>0.68049990421146089</v>
      </c>
      <c r="AF664" s="85">
        <v>5.9051443306716643E-4</v>
      </c>
      <c r="AG664" s="85">
        <v>8.7655714689348178E-3</v>
      </c>
      <c r="AH664" s="85">
        <v>6.1724613226855083E-4</v>
      </c>
    </row>
    <row r="665" spans="1:34">
      <c r="A665" s="7">
        <f t="shared" si="264"/>
        <v>44572</v>
      </c>
      <c r="B665" s="8">
        <f t="shared" ca="1" si="265"/>
        <v>590772081.03952992</v>
      </c>
      <c r="C665" s="144">
        <f t="shared" si="256"/>
        <v>0</v>
      </c>
      <c r="D665" s="136"/>
      <c r="E665" s="136"/>
      <c r="F665" s="78">
        <f ca="1">IF(AD664&gt;1,0,IF(AE664&gt;=1,U$2,T$2))</f>
        <v>0.65</v>
      </c>
      <c r="G665" s="29">
        <f t="shared" ca="1" si="257"/>
        <v>2523762.9565947917</v>
      </c>
      <c r="H665" s="8">
        <f t="shared" ca="1" si="266"/>
        <v>17918716.991823021</v>
      </c>
      <c r="I665" s="8">
        <f t="shared" ca="1" si="267"/>
        <v>4194481775.3806596</v>
      </c>
      <c r="J665" s="8">
        <f t="shared" ca="1" si="268"/>
        <v>167843.04583061868</v>
      </c>
      <c r="K665" s="12">
        <f t="shared" ca="1" si="269"/>
        <v>0.92165776140519595</v>
      </c>
      <c r="L665" s="48"/>
      <c r="M665" s="38">
        <f ca="1">IF(AND(I$2&gt;0,R658&lt;F658-0.02),0,IF(AND(N665&gt;=L$7,I$2&gt;0),0,IF(OR(AND(N665&gt;=C$1,N665&lt;D$1),N665&gt;=E$1),0,1)))</f>
        <v>0</v>
      </c>
      <c r="N665" s="200">
        <f t="shared" si="270"/>
        <v>44572</v>
      </c>
      <c r="O665" s="11">
        <f t="shared" ca="1" si="258"/>
        <v>0.55926423671742131</v>
      </c>
      <c r="P665" s="11" t="str">
        <f t="shared" si="259"/>
        <v/>
      </c>
      <c r="Q665" s="11">
        <f t="shared" ca="1" si="271"/>
        <v>0.7</v>
      </c>
      <c r="R665" s="32">
        <f t="shared" ca="1" si="272"/>
        <v>2.2107380937614361E-2</v>
      </c>
      <c r="S665" s="32">
        <v>4.9371382156513429E-4</v>
      </c>
      <c r="T665" s="32">
        <f t="shared" ca="1" si="260"/>
        <v>2.3891622655764027E-3</v>
      </c>
      <c r="U665" s="32">
        <f t="shared" si="261"/>
        <v>0.14084507042253522</v>
      </c>
      <c r="V665" s="32">
        <f t="shared" si="273"/>
        <v>0.7</v>
      </c>
      <c r="W665" s="8">
        <f t="shared" ca="1" si="262"/>
        <v>1355058.0261336798</v>
      </c>
      <c r="X665" s="8">
        <f t="shared" ca="1" si="276"/>
        <v>4177918116.4149714</v>
      </c>
      <c r="Y665" s="22">
        <f t="shared" ca="1" si="263"/>
        <v>0.44073576328257869</v>
      </c>
      <c r="Z665" s="8">
        <f t="shared" ca="1" si="274"/>
        <v>17918716.991823021</v>
      </c>
      <c r="AA665" s="12">
        <f t="shared" ca="1" si="275"/>
        <v>1.1347541797997878</v>
      </c>
      <c r="AB665" s="158">
        <f t="shared" si="277"/>
        <v>1161000</v>
      </c>
      <c r="AC665" s="160">
        <f t="shared" si="278"/>
        <v>1.0170000000000491E-2</v>
      </c>
      <c r="AD665" s="162">
        <f t="shared" ca="1" si="279"/>
        <v>0.92182552674522977</v>
      </c>
      <c r="AE665" s="162">
        <f t="shared" ca="1" si="280"/>
        <v>0.68049990421146089</v>
      </c>
      <c r="AF665" s="85">
        <v>5.9048536699323926E-4</v>
      </c>
      <c r="AG665" s="85">
        <v>8.762890655443915E-3</v>
      </c>
      <c r="AH665" s="85">
        <v>6.1722113666855412E-4</v>
      </c>
    </row>
    <row r="666" spans="1:34">
      <c r="A666" s="7">
        <f t="shared" si="264"/>
        <v>44573</v>
      </c>
      <c r="B666" s="8">
        <f t="shared" ca="1" si="265"/>
        <v>590938227.16216505</v>
      </c>
      <c r="C666" s="144">
        <f t="shared" si="256"/>
        <v>0</v>
      </c>
      <c r="D666" s="136"/>
      <c r="E666" s="136"/>
      <c r="F666" s="78">
        <f ca="1">IF(AD665&gt;1,S$2,T$2)</f>
        <v>0.65</v>
      </c>
      <c r="G666" s="29">
        <f t="shared" ca="1" si="257"/>
        <v>2499055.8361125519</v>
      </c>
      <c r="H666" s="8">
        <f t="shared" ca="1" si="266"/>
        <v>17743296.436399117</v>
      </c>
      <c r="I666" s="8">
        <f t="shared" ca="1" si="267"/>
        <v>4195661412.8513694</v>
      </c>
      <c r="J666" s="8">
        <f t="shared" ca="1" si="268"/>
        <v>166146.12263517961</v>
      </c>
      <c r="K666" s="12">
        <f t="shared" ca="1" si="269"/>
        <v>0.92132561061615936</v>
      </c>
      <c r="L666" s="48"/>
      <c r="M666" s="38">
        <f ca="1">IF(AND(I$2&gt;0,R659&lt;F659-0.04),0,IF(AND(N666&gt;=L$8,I$2&gt;0),0,IF(OR(AND(N666&gt;=C$1,N666&lt;D$1),N666&gt;=E$1),0,1)))</f>
        <v>0</v>
      </c>
      <c r="N666" s="200">
        <f t="shared" si="270"/>
        <v>44573</v>
      </c>
      <c r="O666" s="11">
        <f t="shared" ca="1" si="258"/>
        <v>0.55942152171351589</v>
      </c>
      <c r="P666" s="11" t="str">
        <f t="shared" si="259"/>
        <v/>
      </c>
      <c r="Q666" s="11">
        <f t="shared" ca="1" si="271"/>
        <v>0.7</v>
      </c>
      <c r="R666" s="32">
        <f t="shared" ca="1" si="272"/>
        <v>2.1807595678298194E-2</v>
      </c>
      <c r="S666" s="32">
        <v>4.9370387595010885E-4</v>
      </c>
      <c r="T666" s="32">
        <f t="shared" ca="1" si="260"/>
        <v>2.3657728581865491E-3</v>
      </c>
      <c r="U666" s="32">
        <f t="shared" si="261"/>
        <v>0.14084507042253522</v>
      </c>
      <c r="V666" s="32">
        <f t="shared" si="273"/>
        <v>0.7</v>
      </c>
      <c r="W666" s="8">
        <f t="shared" ca="1" si="262"/>
        <v>1342073.1877197258</v>
      </c>
      <c r="X666" s="8">
        <f t="shared" ca="1" si="276"/>
        <v>4179260189.6026912</v>
      </c>
      <c r="Y666" s="22">
        <f t="shared" ca="1" si="263"/>
        <v>0.44057847828648411</v>
      </c>
      <c r="Z666" s="8">
        <f t="shared" ca="1" si="274"/>
        <v>17743296.436399117</v>
      </c>
      <c r="AA666" s="12">
        <f t="shared" ca="1" si="275"/>
        <v>1.1347541797997878</v>
      </c>
      <c r="AB666" s="158">
        <f t="shared" si="277"/>
        <v>1162000</v>
      </c>
      <c r="AC666" s="160">
        <f t="shared" si="278"/>
        <v>1.0140000000000491E-2</v>
      </c>
      <c r="AD666" s="162">
        <f t="shared" ca="1" si="279"/>
        <v>0.92149168601067766</v>
      </c>
      <c r="AE666" s="162">
        <f t="shared" ca="1" si="280"/>
        <v>0.68049990421146089</v>
      </c>
      <c r="AF666" s="85">
        <v>5.9045630828764774E-4</v>
      </c>
      <c r="AG666" s="85">
        <v>8.7602151459010812E-3</v>
      </c>
      <c r="AH666" s="85">
        <v>6.1719614640801243E-4</v>
      </c>
    </row>
    <row r="667" spans="1:34">
      <c r="A667" s="7">
        <f t="shared" si="264"/>
        <v>44574</v>
      </c>
      <c r="B667" s="8">
        <f t="shared" ca="1" si="265"/>
        <v>591102687.45817721</v>
      </c>
      <c r="C667" s="144">
        <f t="shared" si="256"/>
        <v>0</v>
      </c>
      <c r="D667" s="136"/>
      <c r="E667" s="136"/>
      <c r="F667" s="78">
        <f ca="1">IF(AD666&gt;1,0,IF(AE666&gt;=1,U$2,T$2))</f>
        <v>0.65</v>
      </c>
      <c r="G667" s="29">
        <f t="shared" ca="1" si="257"/>
        <v>2474491.7394881328</v>
      </c>
      <c r="H667" s="8">
        <f t="shared" ca="1" si="266"/>
        <v>17568891.350365743</v>
      </c>
      <c r="I667" s="8">
        <f t="shared" ca="1" si="267"/>
        <v>4196829080.9530559</v>
      </c>
      <c r="J667" s="8">
        <f t="shared" ca="1" si="268"/>
        <v>164460.29601216238</v>
      </c>
      <c r="K667" s="12">
        <f t="shared" ca="1" si="269"/>
        <v>0.92099681793097254</v>
      </c>
      <c r="L667" s="48"/>
      <c r="M667" s="38">
        <f ca="1">IF(AND(I$2&gt;0,R660&lt;F660-0.06),0,IF(AND(N667&gt;=L$9,I$2&gt;0),0,IF(OR(AND(N667&gt;=C$1,N667&lt;D$1),N667&gt;=E$1),0,1)))</f>
        <v>0</v>
      </c>
      <c r="N667" s="200">
        <f t="shared" si="270"/>
        <v>44574</v>
      </c>
      <c r="O667" s="11">
        <f t="shared" ca="1" si="258"/>
        <v>0.55957721079374079</v>
      </c>
      <c r="P667" s="11" t="str">
        <f t="shared" si="259"/>
        <v/>
      </c>
      <c r="Q667" s="11">
        <f t="shared" ca="1" si="271"/>
        <v>0.7</v>
      </c>
      <c r="R667" s="32">
        <f t="shared" ca="1" si="272"/>
        <v>2.1510843926247841E-2</v>
      </c>
      <c r="S667" s="32">
        <v>4.9369393181389223E-4</v>
      </c>
      <c r="T667" s="32">
        <f t="shared" ca="1" si="260"/>
        <v>2.3425188467154326E-3</v>
      </c>
      <c r="U667" s="32">
        <f t="shared" si="261"/>
        <v>0.14084507042253522</v>
      </c>
      <c r="V667" s="32">
        <f t="shared" si="273"/>
        <v>0.7</v>
      </c>
      <c r="W667" s="8">
        <f t="shared" ca="1" si="262"/>
        <v>1329155.1481448417</v>
      </c>
      <c r="X667" s="8">
        <f t="shared" ca="1" si="276"/>
        <v>4180589344.7508359</v>
      </c>
      <c r="Y667" s="22">
        <f t="shared" ca="1" si="263"/>
        <v>0.44042278920625921</v>
      </c>
      <c r="Z667" s="8">
        <f t="shared" ca="1" si="274"/>
        <v>17568891.350365743</v>
      </c>
      <c r="AA667" s="12">
        <f t="shared" ca="1" si="275"/>
        <v>1.1347541797997878</v>
      </c>
      <c r="AB667" s="158">
        <f t="shared" si="277"/>
        <v>1163000</v>
      </c>
      <c r="AC667" s="160">
        <f t="shared" si="278"/>
        <v>1.011000000000049E-2</v>
      </c>
      <c r="AD667" s="162">
        <f t="shared" ca="1" si="279"/>
        <v>0.9211612142735659</v>
      </c>
      <c r="AE667" s="162">
        <f t="shared" ca="1" si="280"/>
        <v>0.68049990421146089</v>
      </c>
      <c r="AF667" s="85">
        <v>5.9042725694749283E-4</v>
      </c>
      <c r="AG667" s="85">
        <v>8.7575449247187243E-3</v>
      </c>
      <c r="AH667" s="85">
        <v>6.1717116148516423E-4</v>
      </c>
    </row>
    <row r="668" spans="1:34">
      <c r="A668" s="7">
        <f t="shared" si="264"/>
        <v>44575</v>
      </c>
      <c r="B668" s="8">
        <f t="shared" ca="1" si="265"/>
        <v>591265473.10232472</v>
      </c>
      <c r="C668" s="144">
        <f t="shared" si="256"/>
        <v>0</v>
      </c>
      <c r="D668" s="136"/>
      <c r="E668" s="136"/>
      <c r="F668" s="78">
        <f ca="1">IF(AD667&gt;1,S$2,T$2)</f>
        <v>0.65</v>
      </c>
      <c r="G668" s="29">
        <f t="shared" ca="1" si="257"/>
        <v>2450072.4331927006</v>
      </c>
      <c r="H668" s="8">
        <f t="shared" ca="1" si="266"/>
        <v>17395514.275668174</v>
      </c>
      <c r="I668" s="8">
        <f t="shared" ca="1" si="267"/>
        <v>4197984859.0265031</v>
      </c>
      <c r="J668" s="8">
        <f t="shared" ca="1" si="268"/>
        <v>162785.64414750339</v>
      </c>
      <c r="K668" s="12">
        <f t="shared" ca="1" si="269"/>
        <v>0.92067136139021866</v>
      </c>
      <c r="L668" s="48"/>
      <c r="M668" s="39">
        <f ca="1">IF(AND(I$2&gt;0,R661&lt;F661-0.1),0,IF(AND(N668&gt;=L$10,I$2&gt;0),0,IF(OR(AND(N668&gt;=C$1,N668&lt;D$1),N668&gt;=E$1),0,1)))</f>
        <v>0</v>
      </c>
      <c r="N668" s="200">
        <f t="shared" si="270"/>
        <v>44575</v>
      </c>
      <c r="O668" s="11">
        <f t="shared" ca="1" si="258"/>
        <v>0.55973131453686709</v>
      </c>
      <c r="P668" s="11" t="str">
        <f t="shared" si="259"/>
        <v/>
      </c>
      <c r="Q668" s="11">
        <f t="shared" ca="1" si="271"/>
        <v>0.7</v>
      </c>
      <c r="R668" s="32">
        <f t="shared" ca="1" si="272"/>
        <v>2.1217122101875964E-2</v>
      </c>
      <c r="S668" s="32">
        <v>4.936839891561697E-4</v>
      </c>
      <c r="T668" s="32">
        <f t="shared" ca="1" si="260"/>
        <v>2.3194019034224233E-3</v>
      </c>
      <c r="U668" s="32">
        <f t="shared" si="261"/>
        <v>0.14084507042253522</v>
      </c>
      <c r="V668" s="32">
        <f t="shared" si="273"/>
        <v>0.7</v>
      </c>
      <c r="W668" s="8">
        <f t="shared" ca="1" si="262"/>
        <v>1316304.1451661424</v>
      </c>
      <c r="X668" s="8">
        <f t="shared" ca="1" si="276"/>
        <v>4181905648.8960018</v>
      </c>
      <c r="Y668" s="22">
        <f t="shared" ca="1" si="263"/>
        <v>0.44026868546313291</v>
      </c>
      <c r="Z668" s="8">
        <f t="shared" ca="1" si="274"/>
        <v>17395514.275668174</v>
      </c>
      <c r="AA668" s="12">
        <f t="shared" ca="1" si="275"/>
        <v>1.1347541797997878</v>
      </c>
      <c r="AB668" s="158">
        <f t="shared" si="277"/>
        <v>1164000</v>
      </c>
      <c r="AC668" s="160">
        <f t="shared" si="278"/>
        <v>1.008000000000049E-2</v>
      </c>
      <c r="AD668" s="162">
        <f t="shared" ca="1" si="279"/>
        <v>0.92083408966059555</v>
      </c>
      <c r="AE668" s="162">
        <f t="shared" ca="1" si="280"/>
        <v>0.68049990421146089</v>
      </c>
      <c r="AF668" s="85">
        <v>5.9039821296987633E-4</v>
      </c>
      <c r="AG668" s="85">
        <v>8.7548799763726929E-3</v>
      </c>
      <c r="AH668" s="85">
        <v>6.1714618189824945E-4</v>
      </c>
    </row>
    <row r="669" spans="1:34">
      <c r="A669" s="7">
        <f t="shared" si="264"/>
        <v>44576</v>
      </c>
      <c r="B669" s="8">
        <f t="shared" ca="1" si="265"/>
        <v>591426595.35393703</v>
      </c>
      <c r="C669" s="144">
        <f t="shared" si="256"/>
        <v>0</v>
      </c>
      <c r="D669" s="136"/>
      <c r="E669" s="136"/>
      <c r="F669" s="78">
        <f ca="1">IF(AD668&gt;1,0,IF(AE668&gt;=1,U$2,T$2))</f>
        <v>0.65</v>
      </c>
      <c r="G669" s="29">
        <f t="shared" ca="1" si="257"/>
        <v>2425799.7347815982</v>
      </c>
      <c r="H669" s="8">
        <f t="shared" ca="1" si="266"/>
        <v>17223178.116949346</v>
      </c>
      <c r="I669" s="8">
        <f t="shared" ca="1" si="267"/>
        <v>4199128827.0129504</v>
      </c>
      <c r="J669" s="8">
        <f t="shared" ca="1" si="268"/>
        <v>161122.25161229781</v>
      </c>
      <c r="K669" s="12">
        <f t="shared" ca="1" si="269"/>
        <v>0.92034921887975707</v>
      </c>
      <c r="L669" s="48"/>
      <c r="M669" s="47">
        <f ca="1">IF(AND(I$2&gt;0,R662&lt;F662-0.12),0,IF(AND(N669&gt;=L$4,I$2&gt;0),0,IF(OR(AND(N669&gt;=C$1,N669&lt;D$1),N669&gt;=E$1),0,1)))</f>
        <v>0</v>
      </c>
      <c r="N669" s="200">
        <f t="shared" si="270"/>
        <v>44576</v>
      </c>
      <c r="O669" s="11">
        <f t="shared" ca="1" si="258"/>
        <v>0.55988384360172672</v>
      </c>
      <c r="P669" s="11" t="str">
        <f t="shared" si="259"/>
        <v/>
      </c>
      <c r="Q669" s="11">
        <f t="shared" ca="1" si="271"/>
        <v>0.7</v>
      </c>
      <c r="R669" s="32">
        <f t="shared" ca="1" si="272"/>
        <v>2.0926426896614805E-2</v>
      </c>
      <c r="S669" s="32">
        <v>4.9367404797662597E-4</v>
      </c>
      <c r="T669" s="32">
        <f t="shared" ca="1" si="260"/>
        <v>2.2964237489265793E-3</v>
      </c>
      <c r="U669" s="32">
        <f t="shared" si="261"/>
        <v>0.14084507042253522</v>
      </c>
      <c r="V669" s="32">
        <f t="shared" si="273"/>
        <v>0.7</v>
      </c>
      <c r="W669" s="8">
        <f t="shared" ca="1" si="262"/>
        <v>1303520.7288719988</v>
      </c>
      <c r="X669" s="8">
        <f t="shared" ca="1" si="276"/>
        <v>4183209169.6248736</v>
      </c>
      <c r="Y669" s="22">
        <f t="shared" ca="1" si="263"/>
        <v>0.44011615639827328</v>
      </c>
      <c r="Z669" s="8">
        <f t="shared" ca="1" si="274"/>
        <v>17223178.116949346</v>
      </c>
      <c r="AA669" s="12">
        <f t="shared" ca="1" si="275"/>
        <v>1.1347541797997878</v>
      </c>
      <c r="AB669" s="158">
        <f t="shared" si="277"/>
        <v>1165000</v>
      </c>
      <c r="AC669" s="160">
        <f t="shared" si="278"/>
        <v>1.0050000000000489E-2</v>
      </c>
      <c r="AD669" s="162">
        <f t="shared" ca="1" si="279"/>
        <v>0.92051029013498786</v>
      </c>
      <c r="AE669" s="162">
        <f t="shared" ca="1" si="280"/>
        <v>0.68049990421146089</v>
      </c>
      <c r="AF669" s="85">
        <v>5.9036917635190225E-4</v>
      </c>
      <c r="AG669" s="85">
        <v>8.7522202854019657E-3</v>
      </c>
      <c r="AH669" s="85">
        <v>6.1712120764550831E-4</v>
      </c>
    </row>
    <row r="670" spans="1:34">
      <c r="A670" s="7">
        <f t="shared" si="264"/>
        <v>44577</v>
      </c>
      <c r="B670" s="8">
        <f t="shared" ca="1" si="265"/>
        <v>591586065.56044161</v>
      </c>
      <c r="C670" s="144">
        <f t="shared" si="256"/>
        <v>0</v>
      </c>
      <c r="D670" s="136"/>
      <c r="E670" s="136"/>
      <c r="F670" s="78">
        <f ca="1">IF(AD669&gt;1,0,IF(AE669&gt;=1,U$2,T$2))</f>
        <v>0.65</v>
      </c>
      <c r="G670" s="29">
        <f t="shared" ca="1" si="257"/>
        <v>2401675.4724310278</v>
      </c>
      <c r="H670" s="8">
        <f t="shared" ca="1" si="266"/>
        <v>17051895.854260296</v>
      </c>
      <c r="I670" s="8">
        <f t="shared" ca="1" si="267"/>
        <v>4200261065.4791331</v>
      </c>
      <c r="J670" s="8">
        <f t="shared" ca="1" si="268"/>
        <v>159470.20650464043</v>
      </c>
      <c r="K670" s="12">
        <f t="shared" ca="1" si="269"/>
        <v>0.92003036811808547</v>
      </c>
      <c r="L670" s="48"/>
      <c r="M670" s="46">
        <f ca="1">IF(AND(I$2&gt;0,R663&lt;F663-0.12),0,IF(AND(N670&gt;=L$5,I$2&gt;0),0,IF(OR(AND(N670&gt;=C$1,N670&lt;D$1),N670&gt;=E$1),0,1)))</f>
        <v>0</v>
      </c>
      <c r="N670" s="200">
        <f t="shared" si="270"/>
        <v>44577</v>
      </c>
      <c r="O670" s="11">
        <f t="shared" ca="1" si="258"/>
        <v>0.56003480873055111</v>
      </c>
      <c r="P670" s="11" t="str">
        <f t="shared" si="259"/>
        <v/>
      </c>
      <c r="Q670" s="11">
        <f t="shared" ca="1" si="271"/>
        <v>0.7</v>
      </c>
      <c r="R670" s="32">
        <f t="shared" ca="1" si="272"/>
        <v>2.0638754917461467E-2</v>
      </c>
      <c r="S670" s="32">
        <v>4.9366410827494662E-4</v>
      </c>
      <c r="T670" s="32">
        <f t="shared" ca="1" si="260"/>
        <v>2.2735861139013729E-3</v>
      </c>
      <c r="U670" s="32">
        <f t="shared" si="261"/>
        <v>0.14084507042253522</v>
      </c>
      <c r="V670" s="32">
        <f t="shared" si="273"/>
        <v>0.7</v>
      </c>
      <c r="W670" s="8">
        <f t="shared" ca="1" si="262"/>
        <v>1290805.7101532973</v>
      </c>
      <c r="X670" s="8">
        <f t="shared" ca="1" si="276"/>
        <v>4184499975.3350267</v>
      </c>
      <c r="Y670" s="22">
        <f t="shared" ca="1" si="263"/>
        <v>0.43996519126944889</v>
      </c>
      <c r="Z670" s="8">
        <f t="shared" ca="1" si="274"/>
        <v>17051895.854260296</v>
      </c>
      <c r="AA670" s="12">
        <f t="shared" ca="1" si="275"/>
        <v>1.1347541797997878</v>
      </c>
      <c r="AB670" s="158">
        <f t="shared" si="277"/>
        <v>1166000</v>
      </c>
      <c r="AC670" s="160">
        <f t="shared" si="278"/>
        <v>1.0020000000000489E-2</v>
      </c>
      <c r="AD670" s="162">
        <f t="shared" ca="1" si="279"/>
        <v>0.92018979349892127</v>
      </c>
      <c r="AE670" s="162">
        <f t="shared" ca="1" si="280"/>
        <v>0.68049990421146089</v>
      </c>
      <c r="AF670" s="85">
        <v>5.9034014709067608E-4</v>
      </c>
      <c r="AG670" s="85">
        <v>8.7495658364083028E-3</v>
      </c>
      <c r="AH670" s="85">
        <v>6.1709623872518201E-4</v>
      </c>
    </row>
    <row r="671" spans="1:34">
      <c r="A671" s="7">
        <f t="shared" si="264"/>
        <v>44578</v>
      </c>
      <c r="B671" s="8">
        <f t="shared" ca="1" si="265"/>
        <v>591743895.15822744</v>
      </c>
      <c r="C671" s="144">
        <f t="shared" si="256"/>
        <v>0</v>
      </c>
      <c r="D671" s="136"/>
      <c r="E671" s="136"/>
      <c r="F671" s="78">
        <f ca="1">IF(AD670&gt;1,S$2,T$2)</f>
        <v>0.65</v>
      </c>
      <c r="G671" s="29">
        <f t="shared" ca="1" si="257"/>
        <v>2377701.4490684541</v>
      </c>
      <c r="H671" s="8">
        <f t="shared" ca="1" si="266"/>
        <v>16881680.288386025</v>
      </c>
      <c r="I671" s="8">
        <f t="shared" ca="1" si="267"/>
        <v>4201381655.6234121</v>
      </c>
      <c r="J671" s="8">
        <f t="shared" ca="1" si="268"/>
        <v>157829.59778577823</v>
      </c>
      <c r="K671" s="12">
        <f t="shared" ca="1" si="269"/>
        <v>0.91971478664936168</v>
      </c>
      <c r="L671" s="48"/>
      <c r="M671" s="38">
        <f ca="1">IF(AND(I$2&gt;0,R664&lt;F664),0,IF(AND(N671&gt;=L$6,I$2&gt;0),0,IF(OR(AND(N671&gt;=C$1,N671&lt;D$1),N671&gt;=E$1),0,1)))</f>
        <v>0</v>
      </c>
      <c r="N671" s="200">
        <f t="shared" si="270"/>
        <v>44578</v>
      </c>
      <c r="O671" s="11">
        <f t="shared" ca="1" si="258"/>
        <v>0.56018422074978824</v>
      </c>
      <c r="P671" s="11" t="str">
        <f t="shared" si="259"/>
        <v/>
      </c>
      <c r="Q671" s="11">
        <f t="shared" ca="1" si="271"/>
        <v>0.7</v>
      </c>
      <c r="R671" s="32">
        <f t="shared" ca="1" si="272"/>
        <v>2.0354102378916036E-2</v>
      </c>
      <c r="S671" s="32">
        <v>4.9365417005081691E-4</v>
      </c>
      <c r="T671" s="32">
        <f t="shared" ca="1" si="260"/>
        <v>2.2508907051181368E-3</v>
      </c>
      <c r="U671" s="32">
        <f t="shared" si="261"/>
        <v>0.14084507042253522</v>
      </c>
      <c r="V671" s="32">
        <f t="shared" si="273"/>
        <v>0.7</v>
      </c>
      <c r="W671" s="8">
        <f t="shared" ca="1" si="262"/>
        <v>1278160.1048303447</v>
      </c>
      <c r="X671" s="8">
        <f t="shared" ca="1" si="276"/>
        <v>4185778135.439857</v>
      </c>
      <c r="Y671" s="22">
        <f t="shared" ca="1" si="263"/>
        <v>0.43981577925021176</v>
      </c>
      <c r="Z671" s="8">
        <f t="shared" ca="1" si="274"/>
        <v>16881680.288386025</v>
      </c>
      <c r="AA671" s="12">
        <f t="shared" ca="1" si="275"/>
        <v>1.1347541797997878</v>
      </c>
      <c r="AB671" s="158">
        <f t="shared" si="277"/>
        <v>1167000</v>
      </c>
      <c r="AC671" s="160">
        <f t="shared" si="278"/>
        <v>9.9900000000004881E-3</v>
      </c>
      <c r="AD671" s="162">
        <f t="shared" ca="1" si="279"/>
        <v>0.91987257738372352</v>
      </c>
      <c r="AE671" s="162">
        <f t="shared" ca="1" si="280"/>
        <v>0.68049990421146089</v>
      </c>
      <c r="AF671" s="85">
        <v>5.9031112518330442E-4</v>
      </c>
      <c r="AG671" s="85">
        <v>8.7469166140559263E-3</v>
      </c>
      <c r="AH671" s="85">
        <v>6.1707127513551286E-4</v>
      </c>
    </row>
    <row r="672" spans="1:34">
      <c r="A672" s="7">
        <f t="shared" si="264"/>
        <v>44579</v>
      </c>
      <c r="B672" s="8">
        <f t="shared" ca="1" si="265"/>
        <v>591900095.67115211</v>
      </c>
      <c r="C672" s="144">
        <f t="shared" si="256"/>
        <v>0</v>
      </c>
      <c r="D672" s="136"/>
      <c r="E672" s="136"/>
      <c r="F672" s="78">
        <f ca="1">IF(AD671&gt;1,0,IF(AE671&gt;=1,U$2,T$2))</f>
        <v>0.65</v>
      </c>
      <c r="G672" s="29">
        <f t="shared" ca="1" si="257"/>
        <v>2353879.4120170544</v>
      </c>
      <c r="H672" s="8">
        <f t="shared" ca="1" si="266"/>
        <v>16712543.825321084</v>
      </c>
      <c r="I672" s="8">
        <f t="shared" ca="1" si="267"/>
        <v>4202490679.2651777</v>
      </c>
      <c r="J672" s="8">
        <f t="shared" ca="1" si="268"/>
        <v>156200.51292470511</v>
      </c>
      <c r="K672" s="12">
        <f t="shared" ca="1" si="269"/>
        <v>0.91940245184169411</v>
      </c>
      <c r="L672" s="48"/>
      <c r="M672" s="38">
        <f ca="1">IF(AND(I$2&gt;0,R665&lt;F665-0.02),0,IF(AND(N672&gt;=L$7,I$2&gt;0),0,IF(OR(AND(N672&gt;=C$1,N672&lt;D$1),N672&gt;=E$1),0,1)))</f>
        <v>0</v>
      </c>
      <c r="N672" s="200">
        <f t="shared" si="270"/>
        <v>44579</v>
      </c>
      <c r="O672" s="11">
        <f t="shared" ca="1" si="258"/>
        <v>0.56033209056869038</v>
      </c>
      <c r="P672" s="11" t="str">
        <f t="shared" si="259"/>
        <v/>
      </c>
      <c r="Q672" s="11">
        <f t="shared" ca="1" si="271"/>
        <v>0.7</v>
      </c>
      <c r="R672" s="32">
        <f t="shared" ca="1" si="272"/>
        <v>2.0072464849050523E-2</v>
      </c>
      <c r="S672" s="32">
        <v>4.9364423330392209E-4</v>
      </c>
      <c r="T672" s="32">
        <f t="shared" ca="1" si="260"/>
        <v>2.228339176709478E-3</v>
      </c>
      <c r="U672" s="32">
        <f t="shared" si="261"/>
        <v>0.14084507042253522</v>
      </c>
      <c r="V672" s="32">
        <f t="shared" si="273"/>
        <v>0.7</v>
      </c>
      <c r="W672" s="8">
        <f t="shared" ca="1" si="262"/>
        <v>1265585.0746511249</v>
      </c>
      <c r="X672" s="8">
        <f t="shared" ca="1" si="276"/>
        <v>4187043720.5145082</v>
      </c>
      <c r="Y672" s="22">
        <f t="shared" ca="1" si="263"/>
        <v>0.43966790943130962</v>
      </c>
      <c r="Z672" s="8">
        <f t="shared" ca="1" si="274"/>
        <v>16712543.825321084</v>
      </c>
      <c r="AA672" s="12">
        <f t="shared" ca="1" si="275"/>
        <v>1.1347541797997878</v>
      </c>
      <c r="AB672" s="158">
        <f t="shared" si="277"/>
        <v>1168000</v>
      </c>
      <c r="AC672" s="160">
        <f t="shared" si="278"/>
        <v>9.9600000000004876E-3</v>
      </c>
      <c r="AD672" s="162">
        <f t="shared" ca="1" si="279"/>
        <v>0.91955861924552784</v>
      </c>
      <c r="AE672" s="162">
        <f t="shared" ca="1" si="280"/>
        <v>0.68049990421146089</v>
      </c>
      <c r="AF672" s="85">
        <v>5.9028211062689569E-4</v>
      </c>
      <c r="AG672" s="85">
        <v>8.7442726030711928E-3</v>
      </c>
      <c r="AH672" s="85">
        <v>6.1704631687474346E-4</v>
      </c>
    </row>
    <row r="673" spans="1:34">
      <c r="A673" s="7">
        <f t="shared" si="264"/>
        <v>44580</v>
      </c>
      <c r="B673" s="8">
        <f t="shared" ca="1" si="265"/>
        <v>592054678.70706272</v>
      </c>
      <c r="C673" s="144">
        <f t="shared" si="256"/>
        <v>0</v>
      </c>
      <c r="D673" s="136"/>
      <c r="E673" s="136"/>
      <c r="F673" s="78">
        <f ca="1">IF(AD672&gt;1,S$2,T$2)</f>
        <v>0.65</v>
      </c>
      <c r="G673" s="29">
        <f t="shared" ca="1" si="257"/>
        <v>2330211.0289626899</v>
      </c>
      <c r="H673" s="8">
        <f t="shared" ca="1" si="266"/>
        <v>16544498.305635098</v>
      </c>
      <c r="I673" s="8">
        <f t="shared" ca="1" si="267"/>
        <v>4203588218.8201427</v>
      </c>
      <c r="J673" s="8">
        <f t="shared" ca="1" si="268"/>
        <v>154583.03591058322</v>
      </c>
      <c r="K673" s="12">
        <f t="shared" ca="1" si="269"/>
        <v>0.91909334089009587</v>
      </c>
      <c r="L673" s="48"/>
      <c r="M673" s="38">
        <f ca="1">IF(AND(I$2&gt;0,R666&lt;F666-0.04),0,IF(AND(N673&gt;=L$8,I$2&gt;0),0,IF(OR(AND(N673&gt;=C$1,N673&lt;D$1),N673&gt;=E$1),0,1)))</f>
        <v>0</v>
      </c>
      <c r="N673" s="200">
        <f t="shared" si="270"/>
        <v>44580</v>
      </c>
      <c r="O673" s="11">
        <f t="shared" ca="1" si="258"/>
        <v>0.56047842917601898</v>
      </c>
      <c r="P673" s="11" t="str">
        <f t="shared" si="259"/>
        <v/>
      </c>
      <c r="Q673" s="11">
        <f t="shared" ca="1" si="271"/>
        <v>0.7</v>
      </c>
      <c r="R673" s="32">
        <f t="shared" ca="1" si="272"/>
        <v>1.9793837055261457E-2</v>
      </c>
      <c r="S673" s="32">
        <v>4.9363429803394774E-4</v>
      </c>
      <c r="T673" s="32">
        <f t="shared" ca="1" si="260"/>
        <v>2.2059331074180131E-3</v>
      </c>
      <c r="U673" s="32">
        <f t="shared" si="261"/>
        <v>0.14084507042253522</v>
      </c>
      <c r="V673" s="32">
        <f t="shared" si="273"/>
        <v>0.7</v>
      </c>
      <c r="W673" s="8">
        <f t="shared" ca="1" si="262"/>
        <v>1253081.8667669843</v>
      </c>
      <c r="X673" s="8">
        <f t="shared" ca="1" si="276"/>
        <v>4188296802.3812752</v>
      </c>
      <c r="Y673" s="22">
        <f t="shared" ca="1" si="263"/>
        <v>0.43952157082398102</v>
      </c>
      <c r="Z673" s="8">
        <f t="shared" ca="1" si="274"/>
        <v>16544498.305635098</v>
      </c>
      <c r="AA673" s="12">
        <f t="shared" ca="1" si="275"/>
        <v>1.1347541797997878</v>
      </c>
      <c r="AB673" s="158">
        <f t="shared" si="277"/>
        <v>1169000</v>
      </c>
      <c r="AC673" s="160">
        <f t="shared" si="278"/>
        <v>9.930000000000487E-3</v>
      </c>
      <c r="AD673" s="162">
        <f t="shared" ca="1" si="279"/>
        <v>0.91924789636589499</v>
      </c>
      <c r="AE673" s="162">
        <f t="shared" ca="1" si="280"/>
        <v>0.68049990421146089</v>
      </c>
      <c r="AF673" s="85">
        <v>5.9025310341856028E-4</v>
      </c>
      <c r="AG673" s="85">
        <v>8.7416337882422687E-3</v>
      </c>
      <c r="AH673" s="85">
        <v>6.1702136394111763E-4</v>
      </c>
    </row>
    <row r="674" spans="1:34">
      <c r="A674" s="7">
        <f t="shared" si="264"/>
        <v>44581</v>
      </c>
      <c r="B674" s="8">
        <f t="shared" ca="1" si="265"/>
        <v>592207655.95274758</v>
      </c>
      <c r="C674" s="144">
        <f t="shared" si="256"/>
        <v>0</v>
      </c>
      <c r="D674" s="136"/>
      <c r="E674" s="136"/>
      <c r="F674" s="78">
        <f ca="1">IF(AD673&gt;1,0,IF(AE673&gt;=1,U$2,T$2))</f>
        <v>0.65</v>
      </c>
      <c r="G674" s="29">
        <f t="shared" ca="1" si="257"/>
        <v>2306697.8708775686</v>
      </c>
      <c r="H674" s="8">
        <f t="shared" ca="1" si="266"/>
        <v>16377554.883230736</v>
      </c>
      <c r="I674" s="8">
        <f t="shared" ca="1" si="267"/>
        <v>4204674357.2645054</v>
      </c>
      <c r="J674" s="8">
        <f t="shared" ca="1" si="268"/>
        <v>152977.24568487619</v>
      </c>
      <c r="K674" s="12">
        <f t="shared" ca="1" si="269"/>
        <v>0.91878743082337111</v>
      </c>
      <c r="L674" s="48"/>
      <c r="M674" s="38">
        <f ca="1">IF(AND(I$2&gt;0,R667&lt;F667-0.06),0,IF(AND(N674&gt;=L$9,I$2&gt;0),0,IF(OR(AND(N674&gt;=C$1,N674&lt;D$1),N674&gt;=E$1),0,1)))</f>
        <v>0</v>
      </c>
      <c r="N674" s="200">
        <f t="shared" si="270"/>
        <v>44581</v>
      </c>
      <c r="O674" s="11">
        <f t="shared" ca="1" si="258"/>
        <v>0.56062324763526739</v>
      </c>
      <c r="P674" s="11" t="str">
        <f t="shared" si="259"/>
        <v/>
      </c>
      <c r="Q674" s="11">
        <f t="shared" ca="1" si="271"/>
        <v>0.7</v>
      </c>
      <c r="R674" s="32">
        <f t="shared" ca="1" si="272"/>
        <v>1.9518212753580386E-2</v>
      </c>
      <c r="S674" s="32">
        <v>4.9362436424057934E-4</v>
      </c>
      <c r="T674" s="32">
        <f t="shared" ca="1" si="260"/>
        <v>2.1836739844307649E-3</v>
      </c>
      <c r="U674" s="32">
        <f t="shared" si="261"/>
        <v>0.14084507042253522</v>
      </c>
      <c r="V674" s="32">
        <f t="shared" si="273"/>
        <v>0.7</v>
      </c>
      <c r="W674" s="8">
        <f t="shared" ca="1" si="262"/>
        <v>1240651.7537609944</v>
      </c>
      <c r="X674" s="8">
        <f t="shared" ca="1" si="276"/>
        <v>4189537454.135036</v>
      </c>
      <c r="Y674" s="22">
        <f t="shared" ca="1" si="263"/>
        <v>0.43937675236473261</v>
      </c>
      <c r="Z674" s="8">
        <f t="shared" ca="1" si="274"/>
        <v>16377554.883230736</v>
      </c>
      <c r="AA674" s="12">
        <f t="shared" ca="1" si="275"/>
        <v>1.1347541797997878</v>
      </c>
      <c r="AB674" s="158">
        <f t="shared" si="277"/>
        <v>1170000</v>
      </c>
      <c r="AC674" s="160">
        <f t="shared" si="278"/>
        <v>9.9000000000004865E-3</v>
      </c>
      <c r="AD674" s="162">
        <f t="shared" ca="1" si="279"/>
        <v>0.91894038585673354</v>
      </c>
      <c r="AE674" s="162">
        <f t="shared" ca="1" si="280"/>
        <v>0.68049990421146089</v>
      </c>
      <c r="AF674" s="85">
        <v>5.9022410355540989E-4</v>
      </c>
      <c r="AG674" s="85">
        <v>8.7390001544188044E-3</v>
      </c>
      <c r="AH674" s="85">
        <v>6.1699641633287971E-4</v>
      </c>
    </row>
    <row r="675" spans="1:34">
      <c r="A675" s="7">
        <f t="shared" si="264"/>
        <v>44582</v>
      </c>
      <c r="B675" s="8">
        <f t="shared" ca="1" si="265"/>
        <v>592359039.16778111</v>
      </c>
      <c r="C675" s="144">
        <f t="shared" si="256"/>
        <v>0</v>
      </c>
      <c r="D675" s="136"/>
      <c r="E675" s="136"/>
      <c r="F675" s="78">
        <f ca="1">IF(AD674&gt;1,S$2,T$2)</f>
        <v>0.65</v>
      </c>
      <c r="G675" s="29">
        <f t="shared" ca="1" si="257"/>
        <v>2283341.4022827842</v>
      </c>
      <c r="H675" s="8">
        <f t="shared" ca="1" si="266"/>
        <v>16211723.956207767</v>
      </c>
      <c r="I675" s="8">
        <f t="shared" ca="1" si="267"/>
        <v>4205749178.0912433</v>
      </c>
      <c r="J675" s="8">
        <f t="shared" ca="1" si="268"/>
        <v>151383.21503352441</v>
      </c>
      <c r="K675" s="12">
        <f t="shared" ca="1" si="269"/>
        <v>0.91848469851410297</v>
      </c>
      <c r="L675" s="48"/>
      <c r="M675" s="39">
        <f ca="1">IF(AND(I$2&gt;0,R668&lt;F668-0.1),0,IF(AND(N675&gt;=L$10,I$2&gt;0),0,IF(OR(AND(N675&gt;=C$1,N675&lt;D$1),N675&gt;=E$1),0,1)))</f>
        <v>0</v>
      </c>
      <c r="N675" s="200">
        <f t="shared" si="270"/>
        <v>44582</v>
      </c>
      <c r="O675" s="11">
        <f t="shared" ca="1" si="258"/>
        <v>0.56076655707883238</v>
      </c>
      <c r="P675" s="11" t="str">
        <f t="shared" si="259"/>
        <v/>
      </c>
      <c r="Q675" s="11">
        <f t="shared" ca="1" si="271"/>
        <v>0.7</v>
      </c>
      <c r="R675" s="32">
        <f t="shared" ca="1" si="272"/>
        <v>1.9245584663135942E-2</v>
      </c>
      <c r="S675" s="32">
        <v>4.9361443192350268E-4</v>
      </c>
      <c r="T675" s="32">
        <f t="shared" ca="1" si="260"/>
        <v>2.1615631941610358E-3</v>
      </c>
      <c r="U675" s="32">
        <f t="shared" si="261"/>
        <v>0.14084507042253522</v>
      </c>
      <c r="V675" s="32">
        <f t="shared" si="273"/>
        <v>0.7</v>
      </c>
      <c r="W675" s="8">
        <f t="shared" ca="1" si="262"/>
        <v>1228295.9768547523</v>
      </c>
      <c r="X675" s="8">
        <f t="shared" ca="1" si="276"/>
        <v>4190765750.1118908</v>
      </c>
      <c r="Y675" s="22">
        <f t="shared" ca="1" si="263"/>
        <v>0.43923344292116762</v>
      </c>
      <c r="Z675" s="8">
        <f t="shared" ca="1" si="274"/>
        <v>16211723.956207767</v>
      </c>
      <c r="AA675" s="12">
        <f t="shared" ca="1" si="275"/>
        <v>1.1347541797997878</v>
      </c>
      <c r="AB675" s="158">
        <f t="shared" si="277"/>
        <v>1171000</v>
      </c>
      <c r="AC675" s="160">
        <f t="shared" si="278"/>
        <v>9.870000000000486E-3</v>
      </c>
      <c r="AD675" s="162">
        <f t="shared" ca="1" si="279"/>
        <v>0.91863606466873704</v>
      </c>
      <c r="AE675" s="162">
        <f t="shared" ca="1" si="280"/>
        <v>0.68049990421146089</v>
      </c>
      <c r="AF675" s="85">
        <v>5.9019511103455759E-4</v>
      </c>
      <c r="AG675" s="85">
        <v>8.7363716865116233E-3</v>
      </c>
      <c r="AH675" s="85">
        <v>6.1697147404827493E-4</v>
      </c>
    </row>
    <row r="676" spans="1:34">
      <c r="A676" s="7">
        <f t="shared" si="264"/>
        <v>44583</v>
      </c>
      <c r="B676" s="8">
        <f t="shared" ca="1" si="265"/>
        <v>592508840.17774403</v>
      </c>
      <c r="C676" s="144">
        <f t="shared" si="256"/>
        <v>0</v>
      </c>
      <c r="D676" s="136"/>
      <c r="E676" s="136"/>
      <c r="F676" s="78">
        <f ca="1">IF(AD675&gt;1,0,IF(AE675&gt;=1,U$2,T$2))</f>
        <v>0.65</v>
      </c>
      <c r="G676" s="29">
        <f t="shared" ca="1" si="257"/>
        <v>2260142.9788858509</v>
      </c>
      <c r="H676" s="8">
        <f t="shared" ca="1" si="266"/>
        <v>16047015.15008954</v>
      </c>
      <c r="I676" s="8">
        <f t="shared" ca="1" si="267"/>
        <v>4206812765.2619796</v>
      </c>
      <c r="J676" s="8">
        <f t="shared" ca="1" si="268"/>
        <v>149801.00996289088</v>
      </c>
      <c r="K676" s="12">
        <f t="shared" ca="1" si="269"/>
        <v>0.91818512069083713</v>
      </c>
      <c r="L676" s="48"/>
      <c r="M676" s="47">
        <f ca="1">IF(AND(I$2&gt;0,R669&lt;F669-0.12),0,IF(AND(N676&gt;=L$4,I$2&gt;0),0,IF(OR(AND(N676&gt;=C$1,N676&lt;D$1),N676&gt;=E$1),0,1)))</f>
        <v>0</v>
      </c>
      <c r="N676" s="200">
        <f t="shared" si="270"/>
        <v>44583</v>
      </c>
      <c r="O676" s="11">
        <f t="shared" ca="1" si="258"/>
        <v>0.56090836870159733</v>
      </c>
      <c r="P676" s="11" t="str">
        <f t="shared" si="259"/>
        <v/>
      </c>
      <c r="Q676" s="11">
        <f t="shared" ca="1" si="271"/>
        <v>0.7</v>
      </c>
      <c r="R676" s="32">
        <f t="shared" ca="1" si="272"/>
        <v>1.8975944464366783E-2</v>
      </c>
      <c r="S676" s="32">
        <v>4.9360450108240368E-4</v>
      </c>
      <c r="T676" s="32">
        <f t="shared" ca="1" si="260"/>
        <v>2.1396020200119387E-3</v>
      </c>
      <c r="U676" s="32">
        <f t="shared" si="261"/>
        <v>0.14084507042253522</v>
      </c>
      <c r="V676" s="32">
        <f t="shared" si="273"/>
        <v>0.7</v>
      </c>
      <c r="W676" s="8">
        <f t="shared" ca="1" si="262"/>
        <v>1216015.6955624302</v>
      </c>
      <c r="X676" s="8">
        <f t="shared" ca="1" si="276"/>
        <v>4191981765.8074532</v>
      </c>
      <c r="Y676" s="22">
        <f t="shared" ca="1" si="263"/>
        <v>0.43909163129840267</v>
      </c>
      <c r="Z676" s="8">
        <f t="shared" ca="1" si="274"/>
        <v>16047015.15008954</v>
      </c>
      <c r="AA676" s="12">
        <f t="shared" ca="1" si="275"/>
        <v>1.1347541797997878</v>
      </c>
      <c r="AB676" s="158">
        <f t="shared" si="277"/>
        <v>1172000</v>
      </c>
      <c r="AC676" s="160">
        <f t="shared" si="278"/>
        <v>9.8400000000004855E-3</v>
      </c>
      <c r="AD676" s="162">
        <f t="shared" ca="1" si="279"/>
        <v>0.91833490960247</v>
      </c>
      <c r="AE676" s="162">
        <f t="shared" ca="1" si="280"/>
        <v>0.68049990421146089</v>
      </c>
      <c r="AF676" s="85">
        <v>5.9016612585311844E-4</v>
      </c>
      <c r="AG676" s="85">
        <v>8.7337483694923963E-3</v>
      </c>
      <c r="AH676" s="85">
        <v>6.1694653708554948E-4</v>
      </c>
    </row>
    <row r="677" spans="1:34">
      <c r="A677" s="7">
        <f t="shared" si="264"/>
        <v>44584</v>
      </c>
      <c r="B677" s="8">
        <f t="shared" ca="1" si="265"/>
        <v>592657070.86730456</v>
      </c>
      <c r="C677" s="144">
        <f t="shared" si="256"/>
        <v>0</v>
      </c>
      <c r="D677" s="136"/>
      <c r="E677" s="136"/>
      <c r="F677" s="78">
        <f ca="1">IF(AD676&gt;1,0,IF(AE676&gt;=1,U$2,T$2))</f>
        <v>0.65</v>
      </c>
      <c r="G677" s="29">
        <f t="shared" ca="1" si="257"/>
        <v>2237103.8521699421</v>
      </c>
      <c r="H677" s="8">
        <f t="shared" ca="1" si="266"/>
        <v>15883437.350406587</v>
      </c>
      <c r="I677" s="8">
        <f t="shared" ca="1" si="267"/>
        <v>4207865203.1578588</v>
      </c>
      <c r="J677" s="8">
        <f t="shared" ca="1" si="268"/>
        <v>148230.6895604895</v>
      </c>
      <c r="K677" s="12">
        <f t="shared" ca="1" si="269"/>
        <v>0.91788867395149554</v>
      </c>
      <c r="L677" s="48"/>
      <c r="M677" s="46">
        <f ca="1">IF(AND(I$2&gt;0,R670&lt;F670-0.12),0,IF(AND(N677&gt;=L$5,I$2&gt;0),0,IF(OR(AND(N677&gt;=C$1,N677&lt;D$1),N677&gt;=E$1),0,1)))</f>
        <v>0</v>
      </c>
      <c r="N677" s="200">
        <f t="shared" si="270"/>
        <v>44584</v>
      </c>
      <c r="O677" s="11">
        <f t="shared" ca="1" si="258"/>
        <v>0.56104869375438116</v>
      </c>
      <c r="P677" s="11" t="str">
        <f t="shared" si="259"/>
        <v/>
      </c>
      <c r="Q677" s="11">
        <f t="shared" ca="1" si="271"/>
        <v>0.7</v>
      </c>
      <c r="R677" s="32">
        <f t="shared" ca="1" si="272"/>
        <v>1.8709282855744431E-2</v>
      </c>
      <c r="S677" s="32">
        <v>4.9359457171696791E-4</v>
      </c>
      <c r="T677" s="32">
        <f t="shared" ca="1" si="260"/>
        <v>2.1177916467208782E-3</v>
      </c>
      <c r="U677" s="32">
        <f t="shared" si="261"/>
        <v>0.14084507042253522</v>
      </c>
      <c r="V677" s="32">
        <f t="shared" si="273"/>
        <v>0.7</v>
      </c>
      <c r="W677" s="8">
        <f t="shared" ca="1" si="262"/>
        <v>1203811.9478090641</v>
      </c>
      <c r="X677" s="8">
        <f t="shared" ca="1" si="276"/>
        <v>4193185577.7552624</v>
      </c>
      <c r="Y677" s="22">
        <f t="shared" ca="1" si="263"/>
        <v>0.43895130624561884</v>
      </c>
      <c r="Z677" s="8">
        <f t="shared" ca="1" si="274"/>
        <v>15883437.350406587</v>
      </c>
      <c r="AA677" s="12">
        <f t="shared" ca="1" si="275"/>
        <v>1.1347541797997878</v>
      </c>
      <c r="AB677" s="158">
        <f t="shared" si="277"/>
        <v>1173000</v>
      </c>
      <c r="AC677" s="160">
        <f t="shared" si="278"/>
        <v>9.810000000000485E-3</v>
      </c>
      <c r="AD677" s="162">
        <f t="shared" ca="1" si="279"/>
        <v>0.91803689732116633</v>
      </c>
      <c r="AE677" s="162">
        <f t="shared" ca="1" si="280"/>
        <v>0.68049990421146089</v>
      </c>
      <c r="AF677" s="85">
        <v>5.9013714800820857E-4</v>
      </c>
      <c r="AG677" s="85">
        <v>8.7311301883933289E-3</v>
      </c>
      <c r="AH677" s="85">
        <v>6.1692160544295021E-4</v>
      </c>
    </row>
    <row r="678" spans="1:34">
      <c r="A678" s="7">
        <f t="shared" si="264"/>
        <v>44585</v>
      </c>
      <c r="B678" s="8">
        <f t="shared" ca="1" si="265"/>
        <v>592803743.17361605</v>
      </c>
      <c r="C678" s="144">
        <f t="shared" si="256"/>
        <v>0</v>
      </c>
      <c r="D678" s="136"/>
      <c r="E678" s="136"/>
      <c r="F678" s="78">
        <f ca="1">IF(AD677&gt;1,S$2,T$2)</f>
        <v>0.65</v>
      </c>
      <c r="G678" s="29">
        <f t="shared" ca="1" si="257"/>
        <v>2214225.1799167171</v>
      </c>
      <c r="H678" s="8">
        <f t="shared" ca="1" si="266"/>
        <v>15720998.777408691</v>
      </c>
      <c r="I678" s="8">
        <f t="shared" ca="1" si="267"/>
        <v>4208906576.53267</v>
      </c>
      <c r="J678" s="8">
        <f t="shared" ca="1" si="268"/>
        <v>146672.30631143218</v>
      </c>
      <c r="K678" s="12">
        <f t="shared" ca="1" si="269"/>
        <v>0.91759533477707078</v>
      </c>
      <c r="L678" s="48"/>
      <c r="M678" s="38">
        <f ca="1">IF(AND(I$2&gt;0,R671&lt;F671),0,IF(AND(N678&gt;=L$6,I$2&gt;0),0,IF(OR(AND(N678&gt;=C$1,N678&lt;D$1),N678&gt;=E$1),0,1)))</f>
        <v>0</v>
      </c>
      <c r="N678" s="200">
        <f t="shared" si="270"/>
        <v>44585</v>
      </c>
      <c r="O678" s="11">
        <f t="shared" ca="1" si="258"/>
        <v>0.56118754353768929</v>
      </c>
      <c r="P678" s="11" t="str">
        <f t="shared" si="259"/>
        <v/>
      </c>
      <c r="Q678" s="11">
        <f t="shared" ca="1" si="271"/>
        <v>0.7</v>
      </c>
      <c r="R678" s="32">
        <f t="shared" ca="1" si="272"/>
        <v>1.8445589658932338E-2</v>
      </c>
      <c r="S678" s="32">
        <v>4.9358464382688149E-4</v>
      </c>
      <c r="T678" s="32">
        <f t="shared" ca="1" si="260"/>
        <v>2.0961331703211587E-3</v>
      </c>
      <c r="U678" s="32">
        <f t="shared" si="261"/>
        <v>0.14084507042253522</v>
      </c>
      <c r="V678" s="32">
        <f t="shared" si="273"/>
        <v>0.7</v>
      </c>
      <c r="W678" s="8">
        <f t="shared" ca="1" si="262"/>
        <v>1191685.6253973925</v>
      </c>
      <c r="X678" s="8">
        <f t="shared" ca="1" si="276"/>
        <v>4194377263.3806596</v>
      </c>
      <c r="Y678" s="22">
        <f t="shared" ca="1" si="263"/>
        <v>0.43881245646231071</v>
      </c>
      <c r="Z678" s="8">
        <f t="shared" ca="1" si="274"/>
        <v>15720998.777408691</v>
      </c>
      <c r="AA678" s="12">
        <f t="shared" ca="1" si="275"/>
        <v>1.1347541797997878</v>
      </c>
      <c r="AB678" s="158">
        <f t="shared" si="277"/>
        <v>1174000</v>
      </c>
      <c r="AC678" s="160">
        <f t="shared" si="278"/>
        <v>9.7800000000004845E-3</v>
      </c>
      <c r="AD678" s="162">
        <f t="shared" ca="1" si="279"/>
        <v>0.91774200436428321</v>
      </c>
      <c r="AE678" s="162">
        <f t="shared" ca="1" si="280"/>
        <v>0.68049990421146089</v>
      </c>
      <c r="AF678" s="85">
        <v>5.9010817749694617E-4</v>
      </c>
      <c r="AG678" s="85">
        <v>8.7285171283068477E-3</v>
      </c>
      <c r="AH678" s="85">
        <v>6.1689667911872471E-4</v>
      </c>
    </row>
    <row r="679" spans="1:34">
      <c r="A679" s="7">
        <f t="shared" si="264"/>
        <v>44586</v>
      </c>
      <c r="B679" s="8">
        <f t="shared" ca="1" si="265"/>
        <v>592948869.08041871</v>
      </c>
      <c r="C679" s="144">
        <f t="shared" si="256"/>
        <v>0</v>
      </c>
      <c r="D679" s="136"/>
      <c r="E679" s="136"/>
      <c r="F679" s="78">
        <f ca="1">IF(AD678&gt;1,0,IF(AE678&gt;=1,U$2,T$2))</f>
        <v>0.65</v>
      </c>
      <c r="G679" s="29">
        <f t="shared" ca="1" si="257"/>
        <v>2191508.040888777</v>
      </c>
      <c r="H679" s="8">
        <f t="shared" ca="1" si="266"/>
        <v>15559707.090310317</v>
      </c>
      <c r="I679" s="8">
        <f t="shared" ca="1" si="267"/>
        <v>4209936970.4709692</v>
      </c>
      <c r="J679" s="8">
        <f t="shared" ca="1" si="268"/>
        <v>145125.90680267857</v>
      </c>
      <c r="K679" s="12">
        <f t="shared" ca="1" si="269"/>
        <v>0.91730507954468954</v>
      </c>
      <c r="L679" s="48"/>
      <c r="M679" s="38">
        <f ca="1">IF(AND(I$2&gt;0,R672&lt;F672-0.02),0,IF(AND(N679&gt;=L$7,I$2&gt;0),0,IF(OR(AND(N679&gt;=C$1,N679&lt;D$1),N679&gt;=E$1),0,1)))</f>
        <v>0</v>
      </c>
      <c r="N679" s="200">
        <f t="shared" si="270"/>
        <v>44586</v>
      </c>
      <c r="O679" s="11">
        <f t="shared" ca="1" si="258"/>
        <v>0.56132492939612921</v>
      </c>
      <c r="P679" s="11" t="str">
        <f t="shared" si="259"/>
        <v/>
      </c>
      <c r="Q679" s="11">
        <f t="shared" ca="1" si="271"/>
        <v>0.7</v>
      </c>
      <c r="R679" s="32">
        <f t="shared" ca="1" si="272"/>
        <v>1.818485395631203E-2</v>
      </c>
      <c r="S679" s="32">
        <v>4.9357471741183034E-4</v>
      </c>
      <c r="T679" s="32">
        <f t="shared" ca="1" si="260"/>
        <v>2.0746276120413754E-3</v>
      </c>
      <c r="U679" s="32">
        <f t="shared" si="261"/>
        <v>0.14084507042253522</v>
      </c>
      <c r="V679" s="32">
        <f t="shared" si="273"/>
        <v>0.7</v>
      </c>
      <c r="W679" s="8">
        <f t="shared" ca="1" si="262"/>
        <v>1179637.4707097751</v>
      </c>
      <c r="X679" s="8">
        <f t="shared" ca="1" si="276"/>
        <v>4195556900.8513694</v>
      </c>
      <c r="Y679" s="22">
        <f t="shared" ca="1" si="263"/>
        <v>0.43867507060387079</v>
      </c>
      <c r="Z679" s="8">
        <f t="shared" ca="1" si="274"/>
        <v>15559707.090310317</v>
      </c>
      <c r="AA679" s="12">
        <f t="shared" ca="1" si="275"/>
        <v>1.1347541797997878</v>
      </c>
      <c r="AB679" s="158">
        <f t="shared" si="277"/>
        <v>1175000</v>
      </c>
      <c r="AC679" s="160">
        <f t="shared" si="278"/>
        <v>9.750000000000484E-3</v>
      </c>
      <c r="AD679" s="162">
        <f t="shared" ca="1" si="279"/>
        <v>0.9174502071608801</v>
      </c>
      <c r="AE679" s="162">
        <f t="shared" ca="1" si="280"/>
        <v>0.68049990421146089</v>
      </c>
      <c r="AF679" s="85">
        <v>5.9007921431645073E-4</v>
      </c>
      <c r="AG679" s="85">
        <v>8.7259091743852827E-3</v>
      </c>
      <c r="AH679" s="85">
        <v>6.1687175811112158E-4</v>
      </c>
    </row>
    <row r="680" spans="1:34">
      <c r="A680" s="7">
        <f t="shared" si="264"/>
        <v>44587</v>
      </c>
      <c r="B680" s="8">
        <f t="shared" ca="1" si="265"/>
        <v>593092460.61311662</v>
      </c>
      <c r="C680" s="144">
        <f t="shared" si="256"/>
        <v>0</v>
      </c>
      <c r="D680" s="136"/>
      <c r="E680" s="136"/>
      <c r="F680" s="78">
        <f ca="1">IF(AD679&gt;1,S$2,T$2)</f>
        <v>0.65</v>
      </c>
      <c r="G680" s="29">
        <f t="shared" ca="1" si="257"/>
        <v>2168953.4509514766</v>
      </c>
      <c r="H680" s="8">
        <f t="shared" ca="1" si="266"/>
        <v>15399569.501755483</v>
      </c>
      <c r="I680" s="8">
        <f t="shared" ca="1" si="267"/>
        <v>4210956470.3531241</v>
      </c>
      <c r="J680" s="8">
        <f t="shared" ca="1" si="268"/>
        <v>143591.53269787904</v>
      </c>
      <c r="K680" s="12">
        <f t="shared" ca="1" si="269"/>
        <v>0.91701788453928668</v>
      </c>
      <c r="L680" s="48"/>
      <c r="M680" s="38">
        <f ca="1">IF(AND(I$2&gt;0,R673&lt;F673-0.04),0,IF(AND(N680&gt;=L$8,I$2&gt;0),0,IF(OR(AND(N680&gt;=C$1,N680&lt;D$1),N680&gt;=E$1),0,1)))</f>
        <v>0</v>
      </c>
      <c r="N680" s="200">
        <f t="shared" si="270"/>
        <v>44587</v>
      </c>
      <c r="O680" s="11">
        <f t="shared" ca="1" si="258"/>
        <v>0.56146086271374984</v>
      </c>
      <c r="P680" s="11" t="str">
        <f t="shared" si="259"/>
        <v/>
      </c>
      <c r="Q680" s="11">
        <f t="shared" ca="1" si="271"/>
        <v>0.7</v>
      </c>
      <c r="R680" s="32">
        <f t="shared" ca="1" si="272"/>
        <v>1.7927064237456974E-2</v>
      </c>
      <c r="S680" s="32">
        <v>4.9356479247150079E-4</v>
      </c>
      <c r="T680" s="32">
        <f t="shared" ca="1" si="260"/>
        <v>2.0532759335673977E-3</v>
      </c>
      <c r="U680" s="32">
        <f t="shared" si="261"/>
        <v>0.14084507042253522</v>
      </c>
      <c r="V680" s="32">
        <f t="shared" si="273"/>
        <v>0.7</v>
      </c>
      <c r="W680" s="8">
        <f t="shared" ca="1" si="262"/>
        <v>1167668.1016863529</v>
      </c>
      <c r="X680" s="8">
        <f t="shared" ca="1" si="276"/>
        <v>4196724568.9530559</v>
      </c>
      <c r="Y680" s="22">
        <f t="shared" ca="1" si="263"/>
        <v>0.43853913728625016</v>
      </c>
      <c r="Z680" s="8">
        <f t="shared" ca="1" si="274"/>
        <v>15399569.501755483</v>
      </c>
      <c r="AA680" s="12">
        <f t="shared" ca="1" si="275"/>
        <v>1.1347541797997878</v>
      </c>
      <c r="AB680" s="158">
        <f t="shared" si="277"/>
        <v>1176000</v>
      </c>
      <c r="AC680" s="160">
        <f t="shared" si="278"/>
        <v>9.7200000000004835E-3</v>
      </c>
      <c r="AD680" s="162">
        <f t="shared" ca="1" si="279"/>
        <v>0.91716148204198811</v>
      </c>
      <c r="AE680" s="162">
        <f t="shared" ca="1" si="280"/>
        <v>0.68049990421146089</v>
      </c>
      <c r="AF680" s="85">
        <v>5.9005025846384338E-4</v>
      </c>
      <c r="AG680" s="85">
        <v>8.7233063118405691E-3</v>
      </c>
      <c r="AH680" s="85">
        <v>6.1684684241838992E-4</v>
      </c>
    </row>
    <row r="681" spans="1:34">
      <c r="A681" s="7">
        <f t="shared" si="264"/>
        <v>44588</v>
      </c>
      <c r="B681" s="8">
        <f t="shared" ca="1" si="265"/>
        <v>593234529.83492064</v>
      </c>
      <c r="C681" s="144">
        <f t="shared" si="256"/>
        <v>0</v>
      </c>
      <c r="D681" s="136"/>
      <c r="E681" s="136"/>
      <c r="F681" s="78">
        <f ca="1">IF(AD680&gt;1,0,IF(AE680&gt;=1,U$2,T$2))</f>
        <v>0.65</v>
      </c>
      <c r="G681" s="29">
        <f t="shared" ca="1" si="257"/>
        <v>2146562.3767432934</v>
      </c>
      <c r="H681" s="8">
        <f t="shared" ca="1" si="266"/>
        <v>15240592.874877382</v>
      </c>
      <c r="I681" s="8">
        <f t="shared" ca="1" si="267"/>
        <v>4211965161.8279324</v>
      </c>
      <c r="J681" s="8">
        <f t="shared" ca="1" si="268"/>
        <v>142069.22180397919</v>
      </c>
      <c r="K681" s="12">
        <f t="shared" ca="1" si="269"/>
        <v>0.91673372596334746</v>
      </c>
      <c r="L681" s="48"/>
      <c r="M681" s="38">
        <f ca="1">IF(AND(I$2&gt;0,R674&lt;F674-0.06),0,IF(AND(N681&gt;=L$9,I$2&gt;0),0,IF(OR(AND(N681&gt;=C$1,N681&lt;D$1),N681&gt;=E$1),0,1)))</f>
        <v>0</v>
      </c>
      <c r="N681" s="200">
        <f t="shared" si="270"/>
        <v>44588</v>
      </c>
      <c r="O681" s="11">
        <f t="shared" ca="1" si="258"/>
        <v>0.56159535491039103</v>
      </c>
      <c r="P681" s="11" t="str">
        <f t="shared" si="259"/>
        <v/>
      </c>
      <c r="Q681" s="11">
        <f t="shared" ca="1" si="271"/>
        <v>0.7</v>
      </c>
      <c r="R681" s="32">
        <f t="shared" ca="1" si="272"/>
        <v>1.7672208522212022E-2</v>
      </c>
      <c r="S681" s="32">
        <v>4.9355486900557887E-4</v>
      </c>
      <c r="T681" s="32">
        <f t="shared" ca="1" si="260"/>
        <v>2.0320790499836509E-3</v>
      </c>
      <c r="U681" s="32">
        <f t="shared" si="261"/>
        <v>0.14084507042253522</v>
      </c>
      <c r="V681" s="32">
        <f t="shared" si="273"/>
        <v>0.7</v>
      </c>
      <c r="W681" s="8">
        <f t="shared" ca="1" si="262"/>
        <v>1155778.073447274</v>
      </c>
      <c r="X681" s="8">
        <f t="shared" ca="1" si="276"/>
        <v>4197880347.0265031</v>
      </c>
      <c r="Y681" s="22">
        <f t="shared" ca="1" si="263"/>
        <v>0.43840464508960897</v>
      </c>
      <c r="Z681" s="8">
        <f t="shared" ca="1" si="274"/>
        <v>15240592.874877382</v>
      </c>
      <c r="AA681" s="12">
        <f t="shared" ca="1" si="275"/>
        <v>1.1347541797997878</v>
      </c>
      <c r="AB681" s="158">
        <f t="shared" si="277"/>
        <v>1177000</v>
      </c>
      <c r="AC681" s="160">
        <f t="shared" si="278"/>
        <v>9.6900000000004829E-3</v>
      </c>
      <c r="AD681" s="162">
        <f t="shared" ca="1" si="279"/>
        <v>0.91687580525131707</v>
      </c>
      <c r="AE681" s="162">
        <f t="shared" ca="1" si="280"/>
        <v>0.68049990421146089</v>
      </c>
      <c r="AF681" s="85">
        <v>5.9002130993624684E-4</v>
      </c>
      <c r="AG681" s="85">
        <v>8.7207085259439262E-3</v>
      </c>
      <c r="AH681" s="85">
        <v>6.1682193203877985E-4</v>
      </c>
    </row>
    <row r="682" spans="1:34">
      <c r="A682" s="7">
        <f t="shared" si="264"/>
        <v>44589</v>
      </c>
      <c r="B682" s="8">
        <f t="shared" ca="1" si="265"/>
        <v>593375088.84389532</v>
      </c>
      <c r="C682" s="144">
        <f t="shared" si="256"/>
        <v>0</v>
      </c>
      <c r="D682" s="136"/>
      <c r="E682" s="136"/>
      <c r="F682" s="78">
        <f ca="1">IF(AD681&gt;1,S$2,T$2)</f>
        <v>0.65</v>
      </c>
      <c r="G682" s="29">
        <f t="shared" ca="1" si="257"/>
        <v>2124335.7415704057</v>
      </c>
      <c r="H682" s="8">
        <f t="shared" ca="1" si="266"/>
        <v>15082783.765149878</v>
      </c>
      <c r="I682" s="8">
        <f t="shared" ca="1" si="267"/>
        <v>4212963130.7916522</v>
      </c>
      <c r="J682" s="8">
        <f t="shared" ca="1" si="268"/>
        <v>140559.0089746156</v>
      </c>
      <c r="K682" s="12">
        <f t="shared" ca="1" si="269"/>
        <v>0.91645257994453855</v>
      </c>
      <c r="L682" s="48"/>
      <c r="M682" s="39">
        <f ca="1">IF(AND(I$2&gt;0,R675&lt;F675-0.1),0,IF(AND(N682&gt;=L$10,I$2&gt;0),0,IF(OR(AND(N682&gt;=C$1,N682&lt;D$1),N682&gt;=E$1),0,1)))</f>
        <v>0</v>
      </c>
      <c r="N682" s="200">
        <f t="shared" si="270"/>
        <v>44589</v>
      </c>
      <c r="O682" s="11">
        <f t="shared" ca="1" si="258"/>
        <v>0.56172841743888691</v>
      </c>
      <c r="P682" s="11" t="str">
        <f t="shared" si="259"/>
        <v/>
      </c>
      <c r="Q682" s="11">
        <f t="shared" ca="1" si="271"/>
        <v>0.7</v>
      </c>
      <c r="R682" s="32">
        <f t="shared" ca="1" si="272"/>
        <v>1.7420274417292991E-2</v>
      </c>
      <c r="S682" s="32">
        <v>4.93544947013751E-4</v>
      </c>
      <c r="T682" s="32">
        <f t="shared" ca="1" si="260"/>
        <v>2.0110378353533171E-3</v>
      </c>
      <c r="U682" s="32">
        <f t="shared" si="261"/>
        <v>0.14084507042253522</v>
      </c>
      <c r="V682" s="32">
        <f t="shared" si="273"/>
        <v>0.7</v>
      </c>
      <c r="W682" s="8">
        <f t="shared" ca="1" si="262"/>
        <v>1143967.9864473145</v>
      </c>
      <c r="X682" s="8">
        <f t="shared" ca="1" si="276"/>
        <v>4199024315.0129504</v>
      </c>
      <c r="Y682" s="22">
        <f t="shared" ca="1" si="263"/>
        <v>0.43827158256111309</v>
      </c>
      <c r="Z682" s="8">
        <f t="shared" ca="1" si="274"/>
        <v>15082783.765149878</v>
      </c>
      <c r="AA682" s="12">
        <f t="shared" ca="1" si="275"/>
        <v>1.1347541797997878</v>
      </c>
      <c r="AB682" s="158">
        <f t="shared" si="277"/>
        <v>1178000</v>
      </c>
      <c r="AC682" s="160">
        <f t="shared" si="278"/>
        <v>9.6600000000004824E-3</v>
      </c>
      <c r="AD682" s="162">
        <f t="shared" ca="1" si="279"/>
        <v>0.91659315295394306</v>
      </c>
      <c r="AE682" s="162">
        <f t="shared" ca="1" si="280"/>
        <v>0.68049990421146089</v>
      </c>
      <c r="AF682" s="85">
        <v>5.8999236873078539E-4</v>
      </c>
      <c r="AG682" s="85">
        <v>8.7181158020255643E-3</v>
      </c>
      <c r="AH682" s="85">
        <v>6.1679702697054232E-4</v>
      </c>
    </row>
    <row r="683" spans="1:34">
      <c r="A683" s="7">
        <f t="shared" si="264"/>
        <v>44590</v>
      </c>
      <c r="B683" s="8">
        <f t="shared" ca="1" si="265"/>
        <v>593514149.77039754</v>
      </c>
      <c r="C683" s="144">
        <f t="shared" si="256"/>
        <v>0</v>
      </c>
      <c r="D683" s="136"/>
      <c r="E683" s="136"/>
      <c r="F683" s="78">
        <f ca="1">IF(AD682&gt;1,0,IF(AE682&gt;=1,U$2,T$2))</f>
        <v>0.65</v>
      </c>
      <c r="G683" s="29">
        <f t="shared" ca="1" si="257"/>
        <v>2102274.4164602929</v>
      </c>
      <c r="H683" s="8">
        <f t="shared" ca="1" si="266"/>
        <v>14926148.356868079</v>
      </c>
      <c r="I683" s="8">
        <f t="shared" ca="1" si="267"/>
        <v>4213950463.3698177</v>
      </c>
      <c r="J683" s="8">
        <f t="shared" ca="1" si="268"/>
        <v>139060.9265021852</v>
      </c>
      <c r="K683" s="12">
        <f t="shared" ca="1" si="269"/>
        <v>0.91617442254155512</v>
      </c>
      <c r="L683" s="48"/>
      <c r="M683" s="47">
        <f ca="1">IF(AND(I$2&gt;0,R676&lt;F676-0.12),0,IF(AND(N683&gt;=L$4,I$2&gt;0),0,IF(OR(AND(N683&gt;=C$1,N683&lt;D$1),N683&gt;=E$1),0,1)))</f>
        <v>0</v>
      </c>
      <c r="N683" s="200">
        <f t="shared" si="270"/>
        <v>44590</v>
      </c>
      <c r="O683" s="11">
        <f t="shared" ca="1" si="258"/>
        <v>0.56186006178264236</v>
      </c>
      <c r="P683" s="11" t="str">
        <f t="shared" si="259"/>
        <v/>
      </c>
      <c r="Q683" s="11">
        <f t="shared" ca="1" si="271"/>
        <v>0.7</v>
      </c>
      <c r="R683" s="32">
        <f t="shared" ca="1" si="272"/>
        <v>1.7171249050478059E-2</v>
      </c>
      <c r="S683" s="32">
        <v>4.9353502649570355E-4</v>
      </c>
      <c r="T683" s="32">
        <f t="shared" ca="1" si="260"/>
        <v>1.9901531142490774E-3</v>
      </c>
      <c r="U683" s="32">
        <f t="shared" si="261"/>
        <v>0.14084507042253522</v>
      </c>
      <c r="V683" s="32">
        <f t="shared" si="273"/>
        <v>0.7</v>
      </c>
      <c r="W683" s="8">
        <f t="shared" ca="1" si="262"/>
        <v>1132238.4661829469</v>
      </c>
      <c r="X683" s="8">
        <f t="shared" ca="1" si="276"/>
        <v>4200156553.4791331</v>
      </c>
      <c r="Y683" s="22">
        <f t="shared" ca="1" si="263"/>
        <v>0.43813993821735764</v>
      </c>
      <c r="Z683" s="8">
        <f t="shared" ca="1" si="274"/>
        <v>14926148.356868079</v>
      </c>
      <c r="AA683" s="12">
        <f t="shared" ca="1" si="275"/>
        <v>1.1347541797997878</v>
      </c>
      <c r="AB683" s="158">
        <f t="shared" si="277"/>
        <v>1179000</v>
      </c>
      <c r="AC683" s="160">
        <f t="shared" si="278"/>
        <v>9.6300000000004819E-3</v>
      </c>
      <c r="AD683" s="162">
        <f t="shared" ca="1" si="279"/>
        <v>0.91631350124304678</v>
      </c>
      <c r="AE683" s="162">
        <f t="shared" ca="1" si="280"/>
        <v>0.68049990421146089</v>
      </c>
      <c r="AF683" s="85">
        <v>5.8996343484458492E-4</v>
      </c>
      <c r="AG683" s="85">
        <v>8.7155281254743654E-3</v>
      </c>
      <c r="AH683" s="85">
        <v>6.1677212721192895E-4</v>
      </c>
    </row>
    <row r="684" spans="1:34">
      <c r="A684" s="7">
        <f t="shared" si="264"/>
        <v>44591</v>
      </c>
      <c r="B684" s="8">
        <f t="shared" ca="1" si="265"/>
        <v>593651724.77393496</v>
      </c>
      <c r="C684" s="144">
        <f t="shared" si="256"/>
        <v>0</v>
      </c>
      <c r="D684" s="136"/>
      <c r="E684" s="136"/>
      <c r="F684" s="78">
        <f ca="1">IF(AD683&gt;1,0,IF(AE683&gt;=1,U$2,T$2))</f>
        <v>0.65</v>
      </c>
      <c r="G684" s="29">
        <f t="shared" ca="1" si="257"/>
        <v>2080379.2134931092</v>
      </c>
      <c r="H684" s="8">
        <f t="shared" ca="1" si="266"/>
        <v>14770692.415801074</v>
      </c>
      <c r="I684" s="8">
        <f t="shared" ca="1" si="267"/>
        <v>4214927245.8949337</v>
      </c>
      <c r="J684" s="8">
        <f t="shared" ca="1" si="268"/>
        <v>137575.00353745671</v>
      </c>
      <c r="K684" s="12">
        <f t="shared" ca="1" si="269"/>
        <v>0.91589922974918614</v>
      </c>
      <c r="L684" s="48"/>
      <c r="M684" s="46">
        <f ca="1">IF(AND(I$2&gt;0,R677&lt;F677-0.12),0,IF(AND(N684&gt;=L$5,I$2&gt;0),0,IF(OR(AND(N684&gt;=C$1,N684&lt;D$1),N684&gt;=E$1),0,1)))</f>
        <v>0</v>
      </c>
      <c r="N684" s="200">
        <f t="shared" si="270"/>
        <v>44591</v>
      </c>
      <c r="O684" s="11">
        <f t="shared" ca="1" si="258"/>
        <v>0.56199029945265788</v>
      </c>
      <c r="P684" s="11" t="str">
        <f t="shared" si="259"/>
        <v/>
      </c>
      <c r="Q684" s="11">
        <f t="shared" ca="1" si="271"/>
        <v>0.7</v>
      </c>
      <c r="R684" s="32">
        <f t="shared" ca="1" si="272"/>
        <v>1.6925119025029533E-2</v>
      </c>
      <c r="S684" s="32">
        <v>4.9352510745112295E-4</v>
      </c>
      <c r="T684" s="32">
        <f t="shared" ca="1" si="260"/>
        <v>1.969425655440143E-3</v>
      </c>
      <c r="U684" s="32">
        <f t="shared" si="261"/>
        <v>0.14084507042253522</v>
      </c>
      <c r="V684" s="32">
        <f t="shared" si="273"/>
        <v>0.7</v>
      </c>
      <c r="W684" s="8">
        <f t="shared" ca="1" si="262"/>
        <v>1120590.1442790253</v>
      </c>
      <c r="X684" s="8">
        <f t="shared" ca="1" si="276"/>
        <v>4201277143.6234121</v>
      </c>
      <c r="Y684" s="22">
        <f t="shared" ca="1" si="263"/>
        <v>0.43800970054734212</v>
      </c>
      <c r="Z684" s="8">
        <f t="shared" ca="1" si="274"/>
        <v>14770692.415801074</v>
      </c>
      <c r="AA684" s="12">
        <f t="shared" ca="1" si="275"/>
        <v>1.1347541797997878</v>
      </c>
      <c r="AB684" s="158">
        <f t="shared" si="277"/>
        <v>1180000</v>
      </c>
      <c r="AC684" s="160">
        <f t="shared" si="278"/>
        <v>9.6000000000004814E-3</v>
      </c>
      <c r="AD684" s="162">
        <f t="shared" ca="1" si="279"/>
        <v>0.91603682614537063</v>
      </c>
      <c r="AE684" s="162">
        <f t="shared" ca="1" si="280"/>
        <v>0.68049990421146089</v>
      </c>
      <c r="AF684" s="85">
        <v>5.8993450827477282E-4</v>
      </c>
      <c r="AG684" s="85">
        <v>8.7129454817375974E-3</v>
      </c>
      <c r="AH684" s="85">
        <v>6.1674723276119222E-4</v>
      </c>
    </row>
    <row r="685" spans="1:34">
      <c r="A685" s="7">
        <f t="shared" si="264"/>
        <v>44592</v>
      </c>
      <c r="B685" s="8">
        <f t="shared" ca="1" si="265"/>
        <v>593787826.03959382</v>
      </c>
      <c r="C685" s="144">
        <f t="shared" si="256"/>
        <v>0</v>
      </c>
      <c r="D685" s="136"/>
      <c r="E685" s="136"/>
      <c r="F685" s="78">
        <f ca="1">IF(AD684&gt;1,S$2,T$2)</f>
        <v>0.65</v>
      </c>
      <c r="G685" s="29">
        <f t="shared" ca="1" si="257"/>
        <v>2058650.8813662278</v>
      </c>
      <c r="H685" s="8">
        <f t="shared" ca="1" si="266"/>
        <v>14616421.257700216</v>
      </c>
      <c r="I685" s="8">
        <f t="shared" ca="1" si="267"/>
        <v>4215893564.8811121</v>
      </c>
      <c r="J685" s="8">
        <f t="shared" ca="1" si="268"/>
        <v>136101.26565889688</v>
      </c>
      <c r="K685" s="12">
        <f t="shared" ca="1" si="269"/>
        <v>0.91562697750453359</v>
      </c>
      <c r="L685" s="48"/>
      <c r="M685" s="38">
        <f ca="1">IF(AND(I$2&gt;0,R678&lt;F678),0,IF(AND(N685&gt;=L$6,I$2&gt;0),0,IF(OR(AND(N685&gt;=C$1,N685&lt;D$1),N685&gt;=E$1),0,1)))</f>
        <v>0</v>
      </c>
      <c r="N685" s="200">
        <f t="shared" si="270"/>
        <v>44592</v>
      </c>
      <c r="O685" s="11">
        <f t="shared" ca="1" si="258"/>
        <v>0.56211914198414825</v>
      </c>
      <c r="P685" s="11" t="str">
        <f t="shared" si="259"/>
        <v/>
      </c>
      <c r="Q685" s="11">
        <f t="shared" ca="1" si="271"/>
        <v>0.7</v>
      </c>
      <c r="R685" s="32">
        <f t="shared" ca="1" si="272"/>
        <v>1.6681870393459603E-2</v>
      </c>
      <c r="S685" s="32">
        <v>4.9351518987969599E-4</v>
      </c>
      <c r="T685" s="32">
        <f t="shared" ca="1" si="260"/>
        <v>1.9488561676933621E-3</v>
      </c>
      <c r="U685" s="32">
        <f t="shared" si="261"/>
        <v>0.14084507042253522</v>
      </c>
      <c r="V685" s="32">
        <f t="shared" si="273"/>
        <v>0.7</v>
      </c>
      <c r="W685" s="8">
        <f t="shared" ca="1" si="262"/>
        <v>1109023.6417654061</v>
      </c>
      <c r="X685" s="8">
        <f t="shared" ca="1" si="276"/>
        <v>4202386167.2651777</v>
      </c>
      <c r="Y685" s="22">
        <f t="shared" ca="1" si="263"/>
        <v>0.43788085801585175</v>
      </c>
      <c r="Z685" s="8">
        <f t="shared" ca="1" si="274"/>
        <v>14616421.257700216</v>
      </c>
      <c r="AA685" s="12">
        <f t="shared" ca="1" si="275"/>
        <v>1.1347541797997878</v>
      </c>
      <c r="AB685" s="158">
        <f t="shared" si="277"/>
        <v>1181000</v>
      </c>
      <c r="AC685" s="160">
        <f t="shared" si="278"/>
        <v>9.5700000000004809E-3</v>
      </c>
      <c r="AD685" s="162">
        <f t="shared" ca="1" si="279"/>
        <v>0.91576310362685986</v>
      </c>
      <c r="AE685" s="162">
        <f t="shared" ca="1" si="280"/>
        <v>0.68049990421146089</v>
      </c>
      <c r="AF685" s="85">
        <v>5.8990558901847792E-4</v>
      </c>
      <c r="AG685" s="85">
        <v>8.7103678563205996E-3</v>
      </c>
      <c r="AH685" s="85">
        <v>6.1672234361658548E-4</v>
      </c>
    </row>
    <row r="686" spans="1:34">
      <c r="A686" s="7">
        <f t="shared" si="264"/>
        <v>44593</v>
      </c>
      <c r="B686" s="8">
        <f t="shared" ca="1" si="265"/>
        <v>593922465.77418256</v>
      </c>
      <c r="C686" s="144">
        <f t="shared" si="256"/>
        <v>0</v>
      </c>
      <c r="D686" s="136"/>
      <c r="E686" s="136"/>
      <c r="F686" s="78">
        <f ca="1">IF(AD685&gt;1,0,IF(AE685&gt;=1,U$2,T$2))</f>
        <v>0.65</v>
      </c>
      <c r="G686" s="29">
        <f t="shared" ca="1" si="257"/>
        <v>2037090.1030302658</v>
      </c>
      <c r="H686" s="8">
        <f t="shared" ca="1" si="266"/>
        <v>14463339.731514886</v>
      </c>
      <c r="I686" s="8">
        <f t="shared" ca="1" si="267"/>
        <v>4216849506.9966922</v>
      </c>
      <c r="J686" s="8">
        <f t="shared" ca="1" si="268"/>
        <v>134639.73458874307</v>
      </c>
      <c r="K686" s="12">
        <f t="shared" ca="1" si="269"/>
        <v>0.99307359314381938</v>
      </c>
      <c r="L686" s="48"/>
      <c r="M686" s="38">
        <f ca="1">IF(AND(I$2&gt;0,R679&lt;F679-0.02),0,IF(AND(N686&gt;=L$7,I$2&gt;0),0,IF(OR(AND(N686&gt;=C$1,N686&lt;D$1),N686&gt;=E$1),0,1)))</f>
        <v>0</v>
      </c>
      <c r="N686" s="200">
        <f t="shared" si="270"/>
        <v>44593</v>
      </c>
      <c r="O686" s="11">
        <f t="shared" ca="1" si="258"/>
        <v>0.56224660093289225</v>
      </c>
      <c r="P686" s="11" t="str">
        <f t="shared" si="259"/>
        <v/>
      </c>
      <c r="Q686" s="11">
        <f t="shared" ca="1" si="271"/>
        <v>0.83</v>
      </c>
      <c r="R686" s="32">
        <f t="shared" ca="1" si="272"/>
        <v>1.6441488648823784E-2</v>
      </c>
      <c r="S686" s="32">
        <v>4.9350527378110931E-4</v>
      </c>
      <c r="T686" s="32">
        <f t="shared" ca="1" si="260"/>
        <v>1.9284452975353182E-3</v>
      </c>
      <c r="U686" s="32">
        <f t="shared" si="261"/>
        <v>0.14084507042253522</v>
      </c>
      <c r="V686" s="32">
        <f t="shared" si="273"/>
        <v>0.83</v>
      </c>
      <c r="W686" s="8">
        <f t="shared" ca="1" si="262"/>
        <v>1097539.5549651408</v>
      </c>
      <c r="X686" s="8">
        <f t="shared" ca="1" si="276"/>
        <v>4203483706.8201427</v>
      </c>
      <c r="Y686" s="22">
        <f t="shared" ca="1" si="263"/>
        <v>0.43775339906710775</v>
      </c>
      <c r="Z686" s="8">
        <f t="shared" ca="1" si="274"/>
        <v>14463339.731514886</v>
      </c>
      <c r="AA686" s="12">
        <f t="shared" ca="1" si="275"/>
        <v>1.1347541797997878</v>
      </c>
      <c r="AB686" s="158">
        <f t="shared" si="277"/>
        <v>1182000</v>
      </c>
      <c r="AC686" s="160">
        <f t="shared" si="278"/>
        <v>9.5400000000004804E-3</v>
      </c>
      <c r="AD686" s="162">
        <f t="shared" ca="1" si="279"/>
        <v>0.95435028532417654</v>
      </c>
      <c r="AE686" s="162">
        <f t="shared" ca="1" si="280"/>
        <v>0.68049990421146089</v>
      </c>
      <c r="AF686" s="85">
        <v>5.8987667707283088E-4</v>
      </c>
      <c r="AG686" s="85">
        <v>8.7077952347864966E-3</v>
      </c>
      <c r="AH686" s="85">
        <v>6.1669745977636263E-4</v>
      </c>
    </row>
    <row r="687" spans="1:34">
      <c r="A687" s="7">
        <f t="shared" si="264"/>
        <v>44594</v>
      </c>
      <c r="B687" s="8">
        <f t="shared" ca="1" si="265"/>
        <v>594066964.37333786</v>
      </c>
      <c r="C687" s="144">
        <f t="shared" si="256"/>
        <v>0</v>
      </c>
      <c r="D687" s="136"/>
      <c r="E687" s="136"/>
      <c r="F687" s="78">
        <f ca="1">IF(AD686&gt;1,S$2,T$2)</f>
        <v>0.65</v>
      </c>
      <c r="G687" s="29">
        <f t="shared" ca="1" si="257"/>
        <v>2027005.6662749669</v>
      </c>
      <c r="H687" s="8">
        <f t="shared" ca="1" si="266"/>
        <v>14391740.230552264</v>
      </c>
      <c r="I687" s="8">
        <f t="shared" ca="1" si="267"/>
        <v>4217875447.0506945</v>
      </c>
      <c r="J687" s="8">
        <f t="shared" ca="1" si="268"/>
        <v>144498.59915528423</v>
      </c>
      <c r="K687" s="12">
        <f t="shared" ca="1" si="269"/>
        <v>0.99278452794745253</v>
      </c>
      <c r="L687" s="48"/>
      <c r="M687" s="38">
        <f ca="1">IF(AND(I$2&gt;0,R680&lt;F680-0.04),0,IF(AND(N687&gt;=L$8,I$2&gt;0),0,IF(OR(AND(N687&gt;=C$1,N687&lt;D$1),N687&gt;=E$1),0,1)))</f>
        <v>0</v>
      </c>
      <c r="N687" s="200">
        <f t="shared" si="270"/>
        <v>44594</v>
      </c>
      <c r="O687" s="11">
        <f t="shared" ca="1" si="258"/>
        <v>0.56238339294009254</v>
      </c>
      <c r="P687" s="11" t="str">
        <f t="shared" si="259"/>
        <v/>
      </c>
      <c r="Q687" s="11">
        <f t="shared" ca="1" si="271"/>
        <v>0.83</v>
      </c>
      <c r="R687" s="32">
        <f t="shared" ca="1" si="272"/>
        <v>1.6294863809193497E-2</v>
      </c>
      <c r="S687" s="32">
        <v>4.934953591550496E-4</v>
      </c>
      <c r="T687" s="32">
        <f t="shared" ca="1" si="260"/>
        <v>1.9188986974069684E-3</v>
      </c>
      <c r="U687" s="32">
        <f t="shared" si="261"/>
        <v>0.14084507042253522</v>
      </c>
      <c r="V687" s="32">
        <f t="shared" si="273"/>
        <v>0.83</v>
      </c>
      <c r="W687" s="8">
        <f t="shared" ca="1" si="262"/>
        <v>1086138.4443626208</v>
      </c>
      <c r="X687" s="8">
        <f t="shared" ca="1" si="276"/>
        <v>4204569845.2645054</v>
      </c>
      <c r="Y687" s="22">
        <f t="shared" ca="1" si="263"/>
        <v>0.43761660705990746</v>
      </c>
      <c r="Z687" s="8">
        <f t="shared" ca="1" si="274"/>
        <v>14391740.230552264</v>
      </c>
      <c r="AA687" s="12">
        <f t="shared" ca="1" si="275"/>
        <v>1.1347541797997878</v>
      </c>
      <c r="AB687" s="158">
        <f t="shared" si="277"/>
        <v>1183000</v>
      </c>
      <c r="AC687" s="160">
        <f t="shared" si="278"/>
        <v>9.5100000000004799E-3</v>
      </c>
      <c r="AD687" s="162">
        <f t="shared" ca="1" si="279"/>
        <v>0.99292906054563601</v>
      </c>
      <c r="AE687" s="162">
        <f t="shared" ca="1" si="280"/>
        <v>0.68049990421146089</v>
      </c>
      <c r="AF687" s="85">
        <v>5.8984777243496387E-4</v>
      </c>
      <c r="AG687" s="85">
        <v>8.7052276027558897E-3</v>
      </c>
      <c r="AH687" s="85">
        <v>6.1667258123877875E-4</v>
      </c>
    </row>
    <row r="688" spans="1:34">
      <c r="A688" s="7">
        <f t="shared" si="264"/>
        <v>44595</v>
      </c>
      <c r="B688" s="8">
        <f t="shared" ca="1" si="265"/>
        <v>594210705.79216218</v>
      </c>
      <c r="C688" s="144">
        <f t="shared" si="256"/>
        <v>0</v>
      </c>
      <c r="D688" s="136"/>
      <c r="E688" s="136"/>
      <c r="F688" s="78">
        <f ca="1">IF(AD687&gt;1,0,IF(AE687&gt;=1,U$2,T$2))</f>
        <v>0.65</v>
      </c>
      <c r="G688" s="29">
        <f t="shared" ca="1" si="257"/>
        <v>2017769.8394143484</v>
      </c>
      <c r="H688" s="8">
        <f t="shared" ca="1" si="266"/>
        <v>14326165.859841872</v>
      </c>
      <c r="I688" s="8">
        <f t="shared" ca="1" si="267"/>
        <v>4218896011.1243467</v>
      </c>
      <c r="J688" s="8">
        <f t="shared" ca="1" si="268"/>
        <v>143741.41882425747</v>
      </c>
      <c r="K688" s="12">
        <f t="shared" ca="1" si="269"/>
        <v>0.99247429623118333</v>
      </c>
      <c r="L688" s="48"/>
      <c r="M688" s="38">
        <f ca="1">IF(AND(I$2&gt;0,R681&lt;F681-0.06),0,IF(AND(N688&gt;=L$9,I$2&gt;0),0,IF(OR(AND(N688&gt;=C$1,N688&lt;D$1),N688&gt;=E$1),0,1)))</f>
        <v>0</v>
      </c>
      <c r="N688" s="200">
        <f t="shared" si="270"/>
        <v>44595</v>
      </c>
      <c r="O688" s="11">
        <f t="shared" ca="1" si="258"/>
        <v>0.56251946814991294</v>
      </c>
      <c r="P688" s="11" t="str">
        <f t="shared" si="259"/>
        <v/>
      </c>
      <c r="Q688" s="11">
        <f t="shared" ca="1" si="271"/>
        <v>0.83</v>
      </c>
      <c r="R688" s="32">
        <f t="shared" ca="1" si="272"/>
        <v>1.6155792295311645E-2</v>
      </c>
      <c r="S688" s="32">
        <v>4.9348544600120363E-4</v>
      </c>
      <c r="T688" s="32">
        <f t="shared" ca="1" si="260"/>
        <v>1.9101554479789163E-3</v>
      </c>
      <c r="U688" s="32">
        <f t="shared" si="261"/>
        <v>0.14084507042253522</v>
      </c>
      <c r="V688" s="32">
        <f t="shared" si="273"/>
        <v>0.83</v>
      </c>
      <c r="W688" s="8">
        <f t="shared" ca="1" si="262"/>
        <v>1074820.8267380232</v>
      </c>
      <c r="X688" s="8">
        <f t="shared" ca="1" si="276"/>
        <v>4205644666.0912433</v>
      </c>
      <c r="Y688" s="22">
        <f t="shared" ca="1" si="263"/>
        <v>0.43748053185008706</v>
      </c>
      <c r="Z688" s="8">
        <f t="shared" ca="1" si="274"/>
        <v>14326165.859841872</v>
      </c>
      <c r="AA688" s="12">
        <f t="shared" ca="1" si="275"/>
        <v>1.1347541797997878</v>
      </c>
      <c r="AB688" s="158">
        <f t="shared" si="277"/>
        <v>1184000</v>
      </c>
      <c r="AC688" s="160">
        <f t="shared" si="278"/>
        <v>9.4800000000004794E-3</v>
      </c>
      <c r="AD688" s="162">
        <f t="shared" ca="1" si="279"/>
        <v>0.99262941208931799</v>
      </c>
      <c r="AE688" s="162">
        <f t="shared" ca="1" si="280"/>
        <v>0.68049990421146089</v>
      </c>
      <c r="AF688" s="85">
        <v>5.8981887510201048E-4</v>
      </c>
      <c r="AG688" s="85">
        <v>8.7026649459065741E-3</v>
      </c>
      <c r="AH688" s="85">
        <v>6.1664770800208936E-4</v>
      </c>
    </row>
    <row r="689" spans="1:34">
      <c r="A689" s="7">
        <f t="shared" si="264"/>
        <v>44596</v>
      </c>
      <c r="B689" s="8">
        <f t="shared" ca="1" si="265"/>
        <v>594353747.55654287</v>
      </c>
      <c r="C689" s="144">
        <f t="shared" si="256"/>
        <v>0</v>
      </c>
      <c r="D689" s="136"/>
      <c r="E689" s="136"/>
      <c r="F689" s="78">
        <f ca="1">IF(AD688&gt;1,S$2,T$2)</f>
        <v>0.65</v>
      </c>
      <c r="G689" s="29">
        <f t="shared" ca="1" si="257"/>
        <v>2009428.3887614857</v>
      </c>
      <c r="H689" s="8">
        <f t="shared" ca="1" si="266"/>
        <v>14266941.560206547</v>
      </c>
      <c r="I689" s="8">
        <f t="shared" ca="1" si="267"/>
        <v>4219911607.6514492</v>
      </c>
      <c r="J689" s="8">
        <f t="shared" ca="1" si="268"/>
        <v>143041.76438066165</v>
      </c>
      <c r="K689" s="12">
        <f t="shared" ca="1" si="269"/>
        <v>0.99216569014557709</v>
      </c>
      <c r="L689" s="48"/>
      <c r="M689" s="39">
        <f ca="1">IF(AND(I$2&gt;0,R682&lt;F682-0.1),0,IF(AND(N689&gt;=L$10,I$2&gt;0),0,IF(OR(AND(N689&gt;=C$1,N689&lt;D$1),N689&gt;=E$1),0,1)))</f>
        <v>0</v>
      </c>
      <c r="N689" s="200">
        <f t="shared" si="270"/>
        <v>44596</v>
      </c>
      <c r="O689" s="11">
        <f t="shared" ca="1" si="258"/>
        <v>0.56265488102019323</v>
      </c>
      <c r="P689" s="11" t="str">
        <f t="shared" si="259"/>
        <v/>
      </c>
      <c r="Q689" s="11">
        <f t="shared" ca="1" si="271"/>
        <v>0.83</v>
      </c>
      <c r="R689" s="32">
        <f t="shared" ca="1" si="272"/>
        <v>1.6024555505313925E-2</v>
      </c>
      <c r="S689" s="32">
        <v>4.934755343192586E-4</v>
      </c>
      <c r="T689" s="32">
        <f t="shared" ca="1" si="260"/>
        <v>1.9022588746942064E-3</v>
      </c>
      <c r="U689" s="32">
        <f t="shared" si="261"/>
        <v>0.14084507042253522</v>
      </c>
      <c r="V689" s="32">
        <f t="shared" si="273"/>
        <v>0.83</v>
      </c>
      <c r="W689" s="8">
        <f t="shared" ca="1" si="262"/>
        <v>1063587.1707365252</v>
      </c>
      <c r="X689" s="8">
        <f t="shared" ca="1" si="276"/>
        <v>4206708253.2619796</v>
      </c>
      <c r="Y689" s="22">
        <f t="shared" ca="1" si="263"/>
        <v>0.43734511897980677</v>
      </c>
      <c r="Z689" s="8">
        <f t="shared" ca="1" si="274"/>
        <v>14266941.560206547</v>
      </c>
      <c r="AA689" s="12">
        <f t="shared" ca="1" si="275"/>
        <v>1.1347541797997878</v>
      </c>
      <c r="AB689" s="158">
        <f t="shared" si="277"/>
        <v>1185000</v>
      </c>
      <c r="AC689" s="160">
        <f t="shared" si="278"/>
        <v>9.4500000000004789E-3</v>
      </c>
      <c r="AD689" s="162">
        <f t="shared" ca="1" si="279"/>
        <v>0.99231999318838016</v>
      </c>
      <c r="AE689" s="162">
        <f t="shared" ca="1" si="280"/>
        <v>0.68049990421146089</v>
      </c>
      <c r="AF689" s="85">
        <v>5.8978998507110613E-4</v>
      </c>
      <c r="AG689" s="85">
        <v>8.7001072499732369E-3</v>
      </c>
      <c r="AH689" s="85">
        <v>6.1662284006455096E-4</v>
      </c>
    </row>
    <row r="690" spans="1:34">
      <c r="A690" s="7">
        <f t="shared" si="264"/>
        <v>44597</v>
      </c>
      <c r="B690" s="8">
        <f t="shared" ca="1" si="265"/>
        <v>594496153.69255245</v>
      </c>
      <c r="C690" s="144">
        <f t="shared" si="256"/>
        <v>0</v>
      </c>
      <c r="D690" s="136"/>
      <c r="E690" s="136"/>
      <c r="F690" s="78">
        <f ca="1">IF(AD689&gt;1,0,IF(AE689&gt;=1,U$2,T$2))</f>
        <v>0.65</v>
      </c>
      <c r="G690" s="29">
        <f t="shared" ca="1" si="257"/>
        <v>2002033.5148081416</v>
      </c>
      <c r="H690" s="8">
        <f t="shared" ca="1" si="266"/>
        <v>14214437.955137804</v>
      </c>
      <c r="I690" s="8">
        <f t="shared" ca="1" si="267"/>
        <v>4220922691.2171168</v>
      </c>
      <c r="J690" s="8">
        <f t="shared" ca="1" si="268"/>
        <v>142406.13600954675</v>
      </c>
      <c r="K690" s="12">
        <f t="shared" ca="1" si="269"/>
        <v>0.99185858618525224</v>
      </c>
      <c r="L690" s="48"/>
      <c r="M690" s="47">
        <f ca="1">IF(AND(I$2&gt;0,R683&lt;F683-0.12),0,IF(AND(N690&gt;=L$4,I$2&gt;0),0,IF(OR(AND(N690&gt;=C$1,N690&lt;D$1),N690&gt;=E$1),0,1)))</f>
        <v>0</v>
      </c>
      <c r="N690" s="200">
        <f t="shared" si="270"/>
        <v>44597</v>
      </c>
      <c r="O690" s="11">
        <f t="shared" ca="1" si="258"/>
        <v>0.56278969216228225</v>
      </c>
      <c r="P690" s="11" t="str">
        <f t="shared" si="259"/>
        <v/>
      </c>
      <c r="Q690" s="11">
        <f t="shared" ca="1" si="271"/>
        <v>0.83</v>
      </c>
      <c r="R690" s="32">
        <f t="shared" ca="1" si="272"/>
        <v>1.5901480362136299E-2</v>
      </c>
      <c r="S690" s="32">
        <v>4.9346562410890128E-4</v>
      </c>
      <c r="T690" s="32">
        <f t="shared" ca="1" si="260"/>
        <v>1.8952583940183738E-3</v>
      </c>
      <c r="U690" s="32">
        <f t="shared" si="261"/>
        <v>0.14084507042253522</v>
      </c>
      <c r="V690" s="32">
        <f t="shared" si="273"/>
        <v>0.83</v>
      </c>
      <c r="W690" s="8">
        <f t="shared" ca="1" si="262"/>
        <v>1052437.8958794754</v>
      </c>
      <c r="X690" s="8">
        <f t="shared" ca="1" si="276"/>
        <v>4207760691.1578588</v>
      </c>
      <c r="Y690" s="22">
        <f t="shared" ca="1" si="263"/>
        <v>0.43721030783771775</v>
      </c>
      <c r="Z690" s="8">
        <f t="shared" ca="1" si="274"/>
        <v>14214437.955137804</v>
      </c>
      <c r="AA690" s="12">
        <f t="shared" ca="1" si="275"/>
        <v>1.1347541797997878</v>
      </c>
      <c r="AB690" s="158">
        <f t="shared" si="277"/>
        <v>1186000</v>
      </c>
      <c r="AC690" s="160">
        <f t="shared" si="278"/>
        <v>9.4200000000004783E-3</v>
      </c>
      <c r="AD690" s="162">
        <f t="shared" ca="1" si="279"/>
        <v>0.99201213816541467</v>
      </c>
      <c r="AE690" s="162">
        <f t="shared" ca="1" si="280"/>
        <v>0.68049990421146089</v>
      </c>
      <c r="AF690" s="85">
        <v>5.8976110233938735E-4</v>
      </c>
      <c r="AG690" s="85">
        <v>8.6975545007471726E-3</v>
      </c>
      <c r="AH690" s="85">
        <v>6.1659797742442078E-4</v>
      </c>
    </row>
    <row r="691" spans="1:34">
      <c r="A691" s="7">
        <f t="shared" si="264"/>
        <v>44598</v>
      </c>
      <c r="B691" s="8">
        <f t="shared" ca="1" si="265"/>
        <v>594637991.8448019</v>
      </c>
      <c r="C691" s="144">
        <f t="shared" si="256"/>
        <v>0</v>
      </c>
      <c r="D691" s="136"/>
      <c r="E691" s="136"/>
      <c r="F691" s="78">
        <f ca="1">IF(AD690&gt;1,0,IF(AE690&gt;=1,U$2,T$2))</f>
        <v>0.65</v>
      </c>
      <c r="G691" s="29">
        <f t="shared" ca="1" si="257"/>
        <v>1995640.9774971588</v>
      </c>
      <c r="H691" s="8">
        <f t="shared" ca="1" si="266"/>
        <v>14169050.940229828</v>
      </c>
      <c r="I691" s="8">
        <f t="shared" ca="1" si="267"/>
        <v>4221929742.0980883</v>
      </c>
      <c r="J691" s="8">
        <f t="shared" ca="1" si="268"/>
        <v>141838.15224950676</v>
      </c>
      <c r="K691" s="12">
        <f t="shared" ca="1" si="269"/>
        <v>0.99155284688923273</v>
      </c>
      <c r="L691" s="48"/>
      <c r="M691" s="46">
        <f ca="1">IF(AND(I$2&gt;0,R684&lt;F684-0.12),0,IF(AND(N691&gt;=L$5,I$2&gt;0),0,IF(OR(AND(N691&gt;=C$1,N691&lt;D$1),N691&gt;=E$1),0,1)))</f>
        <v>0</v>
      </c>
      <c r="N691" s="200">
        <f t="shared" si="270"/>
        <v>44598</v>
      </c>
      <c r="O691" s="11">
        <f t="shared" ca="1" si="258"/>
        <v>0.56292396561307845</v>
      </c>
      <c r="P691" s="11" t="str">
        <f t="shared" si="259"/>
        <v/>
      </c>
      <c r="Q691" s="11">
        <f t="shared" ca="1" si="271"/>
        <v>0.83</v>
      </c>
      <c r="R691" s="32">
        <f t="shared" ca="1" si="272"/>
        <v>1.5786915567564681E-2</v>
      </c>
      <c r="S691" s="32">
        <v>4.93455715369819E-4</v>
      </c>
      <c r="T691" s="32">
        <f t="shared" ca="1" si="260"/>
        <v>1.8892067920306436E-3</v>
      </c>
      <c r="U691" s="32">
        <f t="shared" si="261"/>
        <v>0.14084507042253522</v>
      </c>
      <c r="V691" s="32">
        <f t="shared" si="273"/>
        <v>0.83</v>
      </c>
      <c r="W691" s="8">
        <f t="shared" ca="1" si="262"/>
        <v>1041373.3748111684</v>
      </c>
      <c r="X691" s="8">
        <f t="shared" ca="1" si="276"/>
        <v>4208802064.53267</v>
      </c>
      <c r="Y691" s="22">
        <f t="shared" ca="1" si="263"/>
        <v>0.43707603438692155</v>
      </c>
      <c r="Z691" s="8">
        <f t="shared" ca="1" si="274"/>
        <v>14169050.940229828</v>
      </c>
      <c r="AA691" s="12">
        <f t="shared" ca="1" si="275"/>
        <v>1.1347541797997878</v>
      </c>
      <c r="AB691" s="158">
        <f t="shared" si="277"/>
        <v>1187000</v>
      </c>
      <c r="AC691" s="160">
        <f t="shared" si="278"/>
        <v>9.3900000000004778E-3</v>
      </c>
      <c r="AD691" s="162">
        <f t="shared" ca="1" si="279"/>
        <v>0.99170571653724249</v>
      </c>
      <c r="AE691" s="162">
        <f t="shared" ca="1" si="280"/>
        <v>0.68049990421146089</v>
      </c>
      <c r="AF691" s="85">
        <v>5.8973222690399249E-4</v>
      </c>
      <c r="AG691" s="85">
        <v>8.6950066840759867E-3</v>
      </c>
      <c r="AH691" s="85">
        <v>6.1657312007995697E-4</v>
      </c>
    </row>
    <row r="692" spans="1:34">
      <c r="A692" s="7">
        <f t="shared" si="264"/>
        <v>44599</v>
      </c>
      <c r="B692" s="8">
        <f t="shared" ca="1" si="265"/>
        <v>594779333.52284515</v>
      </c>
      <c r="C692" s="144">
        <f t="shared" si="256"/>
        <v>0</v>
      </c>
      <c r="D692" s="136"/>
      <c r="E692" s="136"/>
      <c r="F692" s="78">
        <f ca="1">IF(AD691&gt;1,S$2,T$2)</f>
        <v>0.65</v>
      </c>
      <c r="G692" s="29">
        <f t="shared" ca="1" si="257"/>
        <v>1990310.349229021</v>
      </c>
      <c r="H692" s="8">
        <f t="shared" ca="1" si="266"/>
        <v>14131203.479526049</v>
      </c>
      <c r="I692" s="8">
        <f t="shared" ca="1" si="267"/>
        <v>4222933268.0121956</v>
      </c>
      <c r="J692" s="8">
        <f t="shared" ca="1" si="268"/>
        <v>141341.67804329423</v>
      </c>
      <c r="K692" s="12">
        <f t="shared" ca="1" si="269"/>
        <v>0.99124832702771104</v>
      </c>
      <c r="L692" s="48"/>
      <c r="M692" s="38">
        <f ca="1">IF(AND(I$2&gt;0,R685&lt;F685),0,IF(AND(N692&gt;=L$6,I$2&gt;0),0,IF(OR(AND(N692&gt;=C$1,N692&lt;D$1),N692&gt;=E$1),0,1)))</f>
        <v>0</v>
      </c>
      <c r="N692" s="200">
        <f t="shared" si="270"/>
        <v>44599</v>
      </c>
      <c r="O692" s="11">
        <f t="shared" ca="1" si="258"/>
        <v>0.56305776906829275</v>
      </c>
      <c r="P692" s="11" t="str">
        <f t="shared" si="259"/>
        <v/>
      </c>
      <c r="Q692" s="11">
        <f t="shared" ca="1" si="271"/>
        <v>0.83</v>
      </c>
      <c r="R692" s="32">
        <f t="shared" ca="1" si="272"/>
        <v>1.5681233054532482E-2</v>
      </c>
      <c r="S692" s="32">
        <v>4.9344580810169896E-4</v>
      </c>
      <c r="T692" s="32">
        <f t="shared" ca="1" si="260"/>
        <v>1.8841604639368065E-3</v>
      </c>
      <c r="U692" s="32">
        <f t="shared" si="261"/>
        <v>0.14084507042253522</v>
      </c>
      <c r="V692" s="32">
        <f t="shared" si="273"/>
        <v>0.83</v>
      </c>
      <c r="W692" s="8">
        <f t="shared" ca="1" si="262"/>
        <v>1030393.9382990177</v>
      </c>
      <c r="X692" s="8">
        <f t="shared" ca="1" si="276"/>
        <v>4209832458.4709692</v>
      </c>
      <c r="Y692" s="22">
        <f t="shared" ca="1" si="263"/>
        <v>0.43694223093170725</v>
      </c>
      <c r="Z692" s="8">
        <f t="shared" ca="1" si="274"/>
        <v>14131203.479526049</v>
      </c>
      <c r="AA692" s="12">
        <f t="shared" ca="1" si="275"/>
        <v>1.1347541797997878</v>
      </c>
      <c r="AB692" s="158">
        <f t="shared" si="277"/>
        <v>1188000</v>
      </c>
      <c r="AC692" s="160">
        <f t="shared" si="278"/>
        <v>9.3600000000004773E-3</v>
      </c>
      <c r="AD692" s="162">
        <f t="shared" ca="1" si="279"/>
        <v>0.99140058695847189</v>
      </c>
      <c r="AE692" s="162">
        <f t="shared" ca="1" si="280"/>
        <v>0.68049990421146089</v>
      </c>
      <c r="AF692" s="85">
        <v>5.8970335876206185E-4</v>
      </c>
      <c r="AG692" s="85">
        <v>8.6924637858633216E-3</v>
      </c>
      <c r="AH692" s="85">
        <v>6.1654826802941829E-4</v>
      </c>
    </row>
    <row r="693" spans="1:34">
      <c r="A693" s="7">
        <f t="shared" si="264"/>
        <v>44600</v>
      </c>
      <c r="B693" s="8">
        <f t="shared" ca="1" si="265"/>
        <v>594920254.36598361</v>
      </c>
      <c r="C693" s="144">
        <f t="shared" si="256"/>
        <v>0</v>
      </c>
      <c r="D693" s="136"/>
      <c r="E693" s="136"/>
      <c r="F693" s="78">
        <f ca="1">IF(AD692&gt;1,0,IF(AE692&gt;=1,U$2,T$2))</f>
        <v>0.65</v>
      </c>
      <c r="G693" s="29">
        <f t="shared" ca="1" si="257"/>
        <v>1986105.2855648573</v>
      </c>
      <c r="H693" s="8">
        <f t="shared" ca="1" si="266"/>
        <v>14101347.527510487</v>
      </c>
      <c r="I693" s="8">
        <f t="shared" ca="1" si="267"/>
        <v>4223933805.9984789</v>
      </c>
      <c r="J693" s="8">
        <f t="shared" ca="1" si="268"/>
        <v>140920.84313851476</v>
      </c>
      <c r="K693" s="12">
        <f t="shared" ca="1" si="269"/>
        <v>0.99094487307302836</v>
      </c>
      <c r="L693" s="48"/>
      <c r="M693" s="38">
        <f ca="1">IF(AND(I$2&gt;0,R686&lt;F686-0.02),0,IF(AND(N693&gt;=L$7,I$2&gt;0),0,IF(OR(AND(N693&gt;=C$1,N693&lt;D$1),N693&gt;=E$1),0,1)))</f>
        <v>0</v>
      </c>
      <c r="N693" s="200">
        <f t="shared" si="270"/>
        <v>44600</v>
      </c>
      <c r="O693" s="11">
        <f t="shared" ca="1" si="258"/>
        <v>0.56319117413313047</v>
      </c>
      <c r="P693" s="11" t="str">
        <f t="shared" si="259"/>
        <v/>
      </c>
      <c r="Q693" s="11">
        <f t="shared" ca="1" si="271"/>
        <v>0.83</v>
      </c>
      <c r="R693" s="32">
        <f t="shared" ca="1" si="272"/>
        <v>1.5584829532650181E-2</v>
      </c>
      <c r="S693" s="32">
        <v>4.9343590230422848E-4</v>
      </c>
      <c r="T693" s="32">
        <f t="shared" ca="1" si="260"/>
        <v>1.8801796703347316E-3</v>
      </c>
      <c r="U693" s="32">
        <f t="shared" si="261"/>
        <v>0.14084507042253522</v>
      </c>
      <c r="V693" s="32">
        <f t="shared" si="273"/>
        <v>0.83</v>
      </c>
      <c r="W693" s="8">
        <f t="shared" ca="1" si="262"/>
        <v>1019499.8821549411</v>
      </c>
      <c r="X693" s="8">
        <f t="shared" ca="1" si="276"/>
        <v>4210851958.3531241</v>
      </c>
      <c r="Y693" s="22">
        <f t="shared" ca="1" si="263"/>
        <v>0.43680882586686953</v>
      </c>
      <c r="Z693" s="8">
        <f t="shared" ca="1" si="274"/>
        <v>14101347.527510487</v>
      </c>
      <c r="AA693" s="12">
        <f t="shared" ca="1" si="275"/>
        <v>1.1347541797997878</v>
      </c>
      <c r="AB693" s="158">
        <f t="shared" si="277"/>
        <v>1189000</v>
      </c>
      <c r="AC693" s="160">
        <f t="shared" si="278"/>
        <v>9.3300000000004768E-3</v>
      </c>
      <c r="AD693" s="162">
        <f t="shared" ca="1" si="279"/>
        <v>0.9910966000503697</v>
      </c>
      <c r="AE693" s="162">
        <f t="shared" ca="1" si="280"/>
        <v>0.68049990421146089</v>
      </c>
      <c r="AF693" s="85">
        <v>5.8967449791073661E-4</v>
      </c>
      <c r="AG693" s="85">
        <v>8.6899257920685508E-3</v>
      </c>
      <c r="AH693" s="85">
        <v>6.1652342127106437E-4</v>
      </c>
    </row>
    <row r="694" spans="1:34">
      <c r="A694" s="7">
        <f t="shared" si="264"/>
        <v>44601</v>
      </c>
      <c r="B694" s="8">
        <f t="shared" ca="1" si="265"/>
        <v>595060834.42670596</v>
      </c>
      <c r="C694" s="144">
        <f t="shared" si="256"/>
        <v>0</v>
      </c>
      <c r="D694" s="136"/>
      <c r="E694" s="136"/>
      <c r="F694" s="78">
        <f ca="1">IF(AD693&gt;1,S$2,T$2)</f>
        <v>0.65</v>
      </c>
      <c r="G694" s="29">
        <f t="shared" ca="1" si="257"/>
        <v>1983093.813589388</v>
      </c>
      <c r="H694" s="8">
        <f t="shared" ca="1" si="266"/>
        <v>14079966.076484654</v>
      </c>
      <c r="I694" s="8">
        <f t="shared" ca="1" si="267"/>
        <v>4224931924.4296079</v>
      </c>
      <c r="J694" s="8">
        <f t="shared" ca="1" si="268"/>
        <v>140580.06072240986</v>
      </c>
      <c r="K694" s="12">
        <f t="shared" ca="1" si="269"/>
        <v>0.99064232263115182</v>
      </c>
      <c r="L694" s="48"/>
      <c r="M694" s="38">
        <f ca="1">IF(AND(I$2&gt;0,R687&lt;F687-0.04),0,IF(AND(N694&gt;=L$8,I$2&gt;0),0,IF(OR(AND(N694&gt;=C$1,N694&lt;D$1),N694&gt;=E$1),0,1)))</f>
        <v>0</v>
      </c>
      <c r="N694" s="200">
        <f t="shared" si="270"/>
        <v>44601</v>
      </c>
      <c r="O694" s="11">
        <f t="shared" ca="1" si="258"/>
        <v>0.56332425659061436</v>
      </c>
      <c r="P694" s="11" t="str">
        <f t="shared" si="259"/>
        <v/>
      </c>
      <c r="Q694" s="11">
        <f t="shared" ca="1" si="271"/>
        <v>0.83</v>
      </c>
      <c r="R694" s="32">
        <f t="shared" ca="1" si="272"/>
        <v>1.5498128123010296E-2</v>
      </c>
      <c r="S694" s="32">
        <v>4.9342599797709498E-4</v>
      </c>
      <c r="T694" s="32">
        <f t="shared" ca="1" si="260"/>
        <v>1.8773288101979538E-3</v>
      </c>
      <c r="U694" s="32">
        <f t="shared" si="261"/>
        <v>0.14084507042253522</v>
      </c>
      <c r="V694" s="32">
        <f t="shared" si="273"/>
        <v>0.83</v>
      </c>
      <c r="W694" s="8">
        <f t="shared" ca="1" si="262"/>
        <v>1008691.4748082522</v>
      </c>
      <c r="X694" s="8">
        <f t="shared" ca="1" si="276"/>
        <v>4211860649.8279324</v>
      </c>
      <c r="Y694" s="22">
        <f t="shared" ca="1" si="263"/>
        <v>0.43667574340938564</v>
      </c>
      <c r="Z694" s="8">
        <f t="shared" ca="1" si="274"/>
        <v>14079966.076484654</v>
      </c>
      <c r="AA694" s="12">
        <f t="shared" ca="1" si="275"/>
        <v>1.1347541797997878</v>
      </c>
      <c r="AB694" s="158">
        <f t="shared" si="277"/>
        <v>1190000</v>
      </c>
      <c r="AC694" s="160">
        <f t="shared" si="278"/>
        <v>9.3000000000004763E-3</v>
      </c>
      <c r="AD694" s="162">
        <f t="shared" ca="1" si="279"/>
        <v>0.99079359785209009</v>
      </c>
      <c r="AE694" s="162">
        <f t="shared" ca="1" si="280"/>
        <v>0.68049990421146089</v>
      </c>
      <c r="AF694" s="85">
        <v>5.896456443471598E-4</v>
      </c>
      <c r="AG694" s="85">
        <v>8.6873926887065123E-3</v>
      </c>
      <c r="AH694" s="85">
        <v>6.1649857980315584E-4</v>
      </c>
    </row>
    <row r="695" spans="1:34">
      <c r="A695" s="7">
        <f t="shared" si="264"/>
        <v>44602</v>
      </c>
      <c r="B695" s="8">
        <f t="shared" ca="1" si="265"/>
        <v>595201158.47395527</v>
      </c>
      <c r="C695" s="144">
        <f t="shared" si="256"/>
        <v>0</v>
      </c>
      <c r="D695" s="136"/>
      <c r="E695" s="136"/>
      <c r="F695" s="78">
        <f ca="1">IF(AD694&gt;1,0,IF(AE694&gt;=1,U$2,T$2))</f>
        <v>0.65</v>
      </c>
      <c r="G695" s="29">
        <f t="shared" ca="1" si="257"/>
        <v>1981348.6390346703</v>
      </c>
      <c r="H695" s="8">
        <f t="shared" ca="1" si="266"/>
        <v>14067575.337146159</v>
      </c>
      <c r="I695" s="8">
        <f t="shared" ca="1" si="267"/>
        <v>4225928225.1650777</v>
      </c>
      <c r="J695" s="8">
        <f t="shared" ca="1" si="268"/>
        <v>140324.04724926141</v>
      </c>
      <c r="K695" s="12">
        <f t="shared" ca="1" si="269"/>
        <v>0.99034050383314187</v>
      </c>
      <c r="L695" s="48"/>
      <c r="M695" s="38">
        <f ca="1">IF(AND(I$2&gt;0,R688&lt;F688-0.06),0,IF(AND(N695&gt;=L$9,I$2&gt;0),0,IF(OR(AND(N695&gt;=C$1,N695&lt;D$1),N695&gt;=E$1),0,1)))</f>
        <v>0</v>
      </c>
      <c r="N695" s="200">
        <f t="shared" si="270"/>
        <v>44602</v>
      </c>
      <c r="O695" s="11">
        <f t="shared" ca="1" si="258"/>
        <v>0.56345709668867705</v>
      </c>
      <c r="P695" s="11" t="str">
        <f t="shared" si="259"/>
        <v/>
      </c>
      <c r="Q695" s="11">
        <f t="shared" ca="1" si="271"/>
        <v>0.83</v>
      </c>
      <c r="R695" s="32">
        <f t="shared" ca="1" si="272"/>
        <v>1.5421580087197597E-2</v>
      </c>
      <c r="S695" s="32">
        <v>4.9341609511998588E-4</v>
      </c>
      <c r="T695" s="32">
        <f t="shared" ca="1" si="260"/>
        <v>1.8756767116194879E-3</v>
      </c>
      <c r="U695" s="32">
        <f t="shared" si="261"/>
        <v>0.14084507042253522</v>
      </c>
      <c r="V695" s="32">
        <f t="shared" si="273"/>
        <v>0.83</v>
      </c>
      <c r="W695" s="8">
        <f t="shared" ca="1" si="262"/>
        <v>997968.96371977066</v>
      </c>
      <c r="X695" s="8">
        <f t="shared" ca="1" si="276"/>
        <v>4212858618.7916522</v>
      </c>
      <c r="Y695" s="22">
        <f t="shared" ca="1" si="263"/>
        <v>0.43654290331132295</v>
      </c>
      <c r="Z695" s="8">
        <f t="shared" ca="1" si="274"/>
        <v>14067575.337146159</v>
      </c>
      <c r="AA695" s="12">
        <f t="shared" ca="1" si="275"/>
        <v>1.1347541797997878</v>
      </c>
      <c r="AB695" s="158">
        <f t="shared" si="277"/>
        <v>1191000</v>
      </c>
      <c r="AC695" s="160">
        <f t="shared" si="278"/>
        <v>9.2700000000004758E-3</v>
      </c>
      <c r="AD695" s="162">
        <f t="shared" ca="1" si="279"/>
        <v>0.99049141323214684</v>
      </c>
      <c r="AE695" s="162">
        <f t="shared" ca="1" si="280"/>
        <v>0.68049990421146089</v>
      </c>
      <c r="AF695" s="85">
        <v>5.8961679806847627E-4</v>
      </c>
      <c r="AG695" s="85">
        <v>8.6848644618472241E-3</v>
      </c>
      <c r="AH695" s="85">
        <v>6.1647374362395373E-4</v>
      </c>
    </row>
    <row r="696" spans="1:34">
      <c r="A696" s="7">
        <f t="shared" si="264"/>
        <v>44603</v>
      </c>
      <c r="B696" s="8">
        <f t="shared" ca="1" si="265"/>
        <v>595341316.31748748</v>
      </c>
      <c r="C696" s="144">
        <f t="shared" si="256"/>
        <v>0</v>
      </c>
      <c r="D696" s="136"/>
      <c r="E696" s="136"/>
      <c r="F696" s="78">
        <f ca="1">IF(AD695&gt;1,S$2,T$2)</f>
        <v>0.65</v>
      </c>
      <c r="G696" s="29">
        <f t="shared" ca="1" si="257"/>
        <v>1980947.473592248</v>
      </c>
      <c r="H696" s="8">
        <f t="shared" ca="1" si="266"/>
        <v>14064727.06250496</v>
      </c>
      <c r="I696" s="8">
        <f t="shared" ca="1" si="267"/>
        <v>4226923345.8541565</v>
      </c>
      <c r="J696" s="8">
        <f t="shared" ca="1" si="268"/>
        <v>140157.84353219325</v>
      </c>
      <c r="K696" s="12">
        <f t="shared" ca="1" si="269"/>
        <v>0.99003923468405297</v>
      </c>
      <c r="L696" s="48"/>
      <c r="M696" s="39">
        <f ca="1">IF(AND(I$2&gt;0,R689&lt;F689-0.1),0,IF(AND(N696&gt;=L$10,I$2&gt;0),0,IF(OR(AND(N696&gt;=C$1,N696&lt;D$1),N696&gt;=E$1),0,1)))</f>
        <v>0</v>
      </c>
      <c r="N696" s="200">
        <f t="shared" si="270"/>
        <v>44603</v>
      </c>
      <c r="O696" s="11">
        <f t="shared" ca="1" si="258"/>
        <v>0.56358977944722088</v>
      </c>
      <c r="P696" s="11" t="str">
        <f t="shared" si="259"/>
        <v/>
      </c>
      <c r="Q696" s="11">
        <f t="shared" ca="1" si="271"/>
        <v>0.83</v>
      </c>
      <c r="R696" s="32">
        <f t="shared" ca="1" si="272"/>
        <v>1.5355666657712513E-2</v>
      </c>
      <c r="S696" s="32">
        <v>4.9340619373258883E-4</v>
      </c>
      <c r="T696" s="32">
        <f t="shared" ca="1" si="260"/>
        <v>1.8752969416673281E-3</v>
      </c>
      <c r="U696" s="32">
        <f t="shared" si="261"/>
        <v>0.14084507042253522</v>
      </c>
      <c r="V696" s="32">
        <f t="shared" si="273"/>
        <v>0.83</v>
      </c>
      <c r="W696" s="8">
        <f t="shared" ca="1" si="262"/>
        <v>987332.57816551486</v>
      </c>
      <c r="X696" s="8">
        <f t="shared" ca="1" si="276"/>
        <v>4213845951.3698177</v>
      </c>
      <c r="Y696" s="22">
        <f t="shared" ca="1" si="263"/>
        <v>0.43641022055277912</v>
      </c>
      <c r="Z696" s="8">
        <f t="shared" ca="1" si="274"/>
        <v>14064727.06250496</v>
      </c>
      <c r="AA696" s="12">
        <f t="shared" ca="1" si="275"/>
        <v>1.1347541797997878</v>
      </c>
      <c r="AB696" s="158">
        <f t="shared" si="277"/>
        <v>1192000</v>
      </c>
      <c r="AC696" s="160">
        <f t="shared" si="278"/>
        <v>9.2400000000004753E-3</v>
      </c>
      <c r="AD696" s="162">
        <f t="shared" ca="1" si="279"/>
        <v>0.99018986925859742</v>
      </c>
      <c r="AE696" s="162">
        <f t="shared" ca="1" si="280"/>
        <v>0.68049990421146089</v>
      </c>
      <c r="AF696" s="85">
        <v>5.8958795907183175E-4</v>
      </c>
      <c r="AG696" s="85">
        <v>8.6823410976155993E-3</v>
      </c>
      <c r="AH696" s="85">
        <v>6.164489127317203E-4</v>
      </c>
    </row>
    <row r="697" spans="1:34">
      <c r="A697" s="7">
        <f t="shared" si="264"/>
        <v>44604</v>
      </c>
      <c r="B697" s="8">
        <f t="shared" ca="1" si="265"/>
        <v>595481403.15468061</v>
      </c>
      <c r="C697" s="144">
        <f t="shared" si="256"/>
        <v>0</v>
      </c>
      <c r="D697" s="136"/>
      <c r="E697" s="136"/>
      <c r="F697" s="78">
        <f ca="1">IF(AD696&gt;1,0,IF(AE696&gt;=1,U$2,T$2))</f>
        <v>0.65</v>
      </c>
      <c r="G697" s="29">
        <f t="shared" ca="1" si="257"/>
        <v>1981973.3842832469</v>
      </c>
      <c r="H697" s="8">
        <f t="shared" ca="1" si="266"/>
        <v>14072011.028411053</v>
      </c>
      <c r="I697" s="8">
        <f t="shared" ca="1" si="267"/>
        <v>4227917962.3982282</v>
      </c>
      <c r="J697" s="8">
        <f t="shared" ca="1" si="268"/>
        <v>140086.8371931841</v>
      </c>
      <c r="K697" s="12">
        <f t="shared" ca="1" si="269"/>
        <v>0.9897383223665509</v>
      </c>
      <c r="L697" s="48"/>
      <c r="M697" s="47">
        <f ca="1">IF(AND(I$2&gt;0,R690&lt;F690-0.12),0,IF(AND(N697&gt;=L$4,I$2&gt;0),0,IF(OR(AND(N697&gt;=C$1,N697&lt;D$1),N697&gt;=E$1),0,1)))</f>
        <v>0</v>
      </c>
      <c r="N697" s="200">
        <f t="shared" si="270"/>
        <v>44604</v>
      </c>
      <c r="O697" s="11">
        <f t="shared" ca="1" si="258"/>
        <v>0.5637223949864304</v>
      </c>
      <c r="P697" s="11" t="str">
        <f t="shared" si="259"/>
        <v/>
      </c>
      <c r="Q697" s="11">
        <f t="shared" ca="1" si="271"/>
        <v>0.83</v>
      </c>
      <c r="R697" s="32">
        <f t="shared" ca="1" si="272"/>
        <v>1.5300900980091908E-2</v>
      </c>
      <c r="S697" s="32">
        <v>4.9339629381459158E-4</v>
      </c>
      <c r="T697" s="32">
        <f t="shared" ca="1" si="260"/>
        <v>1.8762681371214738E-3</v>
      </c>
      <c r="U697" s="32">
        <f t="shared" si="261"/>
        <v>0.14084507042253522</v>
      </c>
      <c r="V697" s="32">
        <f t="shared" si="273"/>
        <v>0.83</v>
      </c>
      <c r="W697" s="8">
        <f t="shared" ca="1" si="262"/>
        <v>976782.52511594258</v>
      </c>
      <c r="X697" s="8">
        <f t="shared" ca="1" si="276"/>
        <v>4214822733.8949337</v>
      </c>
      <c r="Y697" s="22">
        <f t="shared" ca="1" si="263"/>
        <v>0.4362776050135696</v>
      </c>
      <c r="Z697" s="8">
        <f t="shared" ca="1" si="274"/>
        <v>14072011.028411053</v>
      </c>
      <c r="AA697" s="12">
        <f t="shared" ca="1" si="275"/>
        <v>1.1347541797997878</v>
      </c>
      <c r="AB697" s="158">
        <f t="shared" si="277"/>
        <v>1193000</v>
      </c>
      <c r="AC697" s="160">
        <f t="shared" si="278"/>
        <v>9.2100000000004748E-3</v>
      </c>
      <c r="AD697" s="162">
        <f t="shared" ca="1" si="279"/>
        <v>0.98988877852530188</v>
      </c>
      <c r="AE697" s="162">
        <f t="shared" ca="1" si="280"/>
        <v>0.68049990421146089</v>
      </c>
      <c r="AF697" s="85">
        <v>5.8955912735437447E-4</v>
      </c>
      <c r="AG697" s="85">
        <v>8.6798225821911636E-3</v>
      </c>
      <c r="AH697" s="85">
        <v>6.164240871247181E-4</v>
      </c>
    </row>
    <row r="698" spans="1:34">
      <c r="A698" s="7">
        <f t="shared" si="264"/>
        <v>44605</v>
      </c>
      <c r="B698" s="8">
        <f t="shared" ca="1" si="265"/>
        <v>595621519.94127595</v>
      </c>
      <c r="C698" s="144">
        <f t="shared" si="256"/>
        <v>0</v>
      </c>
      <c r="D698" s="136"/>
      <c r="E698" s="136"/>
      <c r="F698" s="78">
        <f ca="1">IF(AD697&gt;1,0,IF(AE697&gt;=1,U$2,T$2))</f>
        <v>0.65</v>
      </c>
      <c r="G698" s="29">
        <f t="shared" ca="1" si="257"/>
        <v>1984515.1673411943</v>
      </c>
      <c r="H698" s="8">
        <f t="shared" ca="1" si="266"/>
        <v>14090057.688122479</v>
      </c>
      <c r="I698" s="8">
        <f t="shared" ca="1" si="267"/>
        <v>4228912791.5830555</v>
      </c>
      <c r="J698" s="8">
        <f t="shared" ca="1" si="268"/>
        <v>140116.78659540403</v>
      </c>
      <c r="K698" s="12">
        <f t="shared" ca="1" si="269"/>
        <v>0.98943756249632897</v>
      </c>
      <c r="L698" s="48"/>
      <c r="M698" s="46">
        <f ca="1">IF(AND(I$2&gt;0,R691&lt;F691-0.12),0,IF(AND(N698&gt;=L$5,I$2&gt;0),0,IF(OR(AND(N698&gt;=C$1,N698&lt;D$1),N698&gt;=E$1),0,1)))</f>
        <v>0</v>
      </c>
      <c r="N698" s="200">
        <f t="shared" si="270"/>
        <v>44605</v>
      </c>
      <c r="O698" s="11">
        <f t="shared" ca="1" si="258"/>
        <v>0.56385503887774069</v>
      </c>
      <c r="P698" s="11" t="str">
        <f t="shared" si="259"/>
        <v/>
      </c>
      <c r="Q698" s="11">
        <f t="shared" ca="1" si="271"/>
        <v>0.83</v>
      </c>
      <c r="R698" s="32">
        <f t="shared" ca="1" si="272"/>
        <v>1.5257830181066252E-2</v>
      </c>
      <c r="S698" s="32">
        <v>4.9338639536568188E-4</v>
      </c>
      <c r="T698" s="32">
        <f t="shared" ca="1" si="260"/>
        <v>1.8786743584163306E-3</v>
      </c>
      <c r="U698" s="32">
        <f t="shared" si="261"/>
        <v>0.14084507042253522</v>
      </c>
      <c r="V698" s="32">
        <f t="shared" si="273"/>
        <v>0.83</v>
      </c>
      <c r="W698" s="8">
        <f t="shared" ca="1" si="262"/>
        <v>966318.98617816786</v>
      </c>
      <c r="X698" s="8">
        <f t="shared" ca="1" si="276"/>
        <v>4215789052.8811121</v>
      </c>
      <c r="Y698" s="22">
        <f t="shared" ca="1" si="263"/>
        <v>0.43614496112225931</v>
      </c>
      <c r="Z698" s="8">
        <f t="shared" ca="1" si="274"/>
        <v>14090057.688122479</v>
      </c>
      <c r="AA698" s="12">
        <f t="shared" ca="1" si="275"/>
        <v>1.1347541797997878</v>
      </c>
      <c r="AB698" s="158">
        <f t="shared" si="277"/>
        <v>1194000</v>
      </c>
      <c r="AC698" s="160">
        <f t="shared" si="278"/>
        <v>9.1800000000004742E-3</v>
      </c>
      <c r="AD698" s="162">
        <f t="shared" ca="1" si="279"/>
        <v>0.98958794243143999</v>
      </c>
      <c r="AE698" s="162">
        <f t="shared" ca="1" si="280"/>
        <v>0.68049990421146089</v>
      </c>
      <c r="AF698" s="85">
        <v>5.8953030291325308E-4</v>
      </c>
      <c r="AG698" s="85">
        <v>8.6773089018077933E-3</v>
      </c>
      <c r="AH698" s="85">
        <v>6.1639926680121112E-4</v>
      </c>
    </row>
    <row r="699" spans="1:34">
      <c r="A699" s="7">
        <f t="shared" si="264"/>
        <v>44606</v>
      </c>
      <c r="B699" s="8">
        <f t="shared" ca="1" si="265"/>
        <v>595761773.78769815</v>
      </c>
      <c r="C699" s="144">
        <f t="shared" si="256"/>
        <v>0</v>
      </c>
      <c r="D699" s="136"/>
      <c r="E699" s="136"/>
      <c r="F699" s="78">
        <f ca="1">IF(AD698&gt;1,S$2,T$2)</f>
        <v>0.65</v>
      </c>
      <c r="G699" s="29">
        <f t="shared" ca="1" si="257"/>
        <v>1988667.7481045166</v>
      </c>
      <c r="H699" s="8">
        <f t="shared" ca="1" si="266"/>
        <v>14119541.011542067</v>
      </c>
      <c r="I699" s="8">
        <f t="shared" ca="1" si="267"/>
        <v>4229908593.8926535</v>
      </c>
      <c r="J699" s="8">
        <f t="shared" ca="1" si="268"/>
        <v>140253.84642221898</v>
      </c>
      <c r="K699" s="12">
        <f t="shared" ca="1" si="269"/>
        <v>0.9891367383261449</v>
      </c>
      <c r="L699" s="48"/>
      <c r="M699" s="38">
        <f ca="1">IF(AND(I$2&gt;0,R692&lt;F692),0,IF(AND(N699&gt;=L$6,I$2&gt;0),0,IF(OR(AND(N699&gt;=C$1,N699&lt;D$1),N699&gt;=E$1),0,1)))</f>
        <v>0</v>
      </c>
      <c r="N699" s="200">
        <f t="shared" si="270"/>
        <v>44606</v>
      </c>
      <c r="O699" s="11">
        <f t="shared" ca="1" si="258"/>
        <v>0.56398781251902042</v>
      </c>
      <c r="P699" s="11" t="str">
        <f t="shared" si="259"/>
        <v/>
      </c>
      <c r="Q699" s="11">
        <f t="shared" ca="1" si="271"/>
        <v>0.83</v>
      </c>
      <c r="R699" s="32">
        <f t="shared" ca="1" si="272"/>
        <v>1.5227037569169263E-2</v>
      </c>
      <c r="S699" s="32">
        <v>4.9337649838554747E-4</v>
      </c>
      <c r="T699" s="32">
        <f t="shared" ca="1" si="260"/>
        <v>1.8826054682056089E-3</v>
      </c>
      <c r="U699" s="32">
        <f t="shared" si="261"/>
        <v>0.14084507042253522</v>
      </c>
      <c r="V699" s="32">
        <f t="shared" si="273"/>
        <v>0.83</v>
      </c>
      <c r="W699" s="8">
        <f t="shared" ca="1" si="262"/>
        <v>955942.11558007577</v>
      </c>
      <c r="X699" s="8">
        <f t="shared" ca="1" si="276"/>
        <v>4216744994.9966922</v>
      </c>
      <c r="Y699" s="22">
        <f t="shared" ca="1" si="263"/>
        <v>0.43601218748097958</v>
      </c>
      <c r="Z699" s="8">
        <f t="shared" ca="1" si="274"/>
        <v>14119541.011542067</v>
      </c>
      <c r="AA699" s="12">
        <f t="shared" ca="1" si="275"/>
        <v>1.1347541797997878</v>
      </c>
      <c r="AB699" s="158">
        <f t="shared" si="277"/>
        <v>1195000</v>
      </c>
      <c r="AC699" s="160">
        <f t="shared" si="278"/>
        <v>9.1500000000004737E-3</v>
      </c>
      <c r="AD699" s="162">
        <f t="shared" ca="1" si="279"/>
        <v>0.98928715041123694</v>
      </c>
      <c r="AE699" s="162">
        <f t="shared" ca="1" si="280"/>
        <v>0.68049990421146089</v>
      </c>
      <c r="AF699" s="85">
        <v>5.8950148574561895E-4</v>
      </c>
      <c r="AG699" s="85">
        <v>8.6748000427534239E-3</v>
      </c>
      <c r="AH699" s="85">
        <v>6.1637445175946343E-4</v>
      </c>
    </row>
    <row r="700" spans="1:34">
      <c r="A700" s="7">
        <f t="shared" si="264"/>
        <v>44607</v>
      </c>
      <c r="B700" s="8">
        <f t="shared" ca="1" si="265"/>
        <v>595902278.38269627</v>
      </c>
      <c r="C700" s="144">
        <f t="shared" si="256"/>
        <v>0</v>
      </c>
      <c r="D700" s="136"/>
      <c r="E700" s="136"/>
      <c r="F700" s="78">
        <f ca="1">IF(AD699&gt;1,0,IF(AE699&gt;=1,U$2,T$2))</f>
        <v>0.65</v>
      </c>
      <c r="G700" s="29">
        <f t="shared" ca="1" si="257"/>
        <v>1994532.608513952</v>
      </c>
      <c r="H700" s="8">
        <f t="shared" ca="1" si="266"/>
        <v>14161181.520449059</v>
      </c>
      <c r="I700" s="8">
        <f t="shared" ca="1" si="267"/>
        <v>4230906176.5171404</v>
      </c>
      <c r="J700" s="8">
        <f t="shared" ca="1" si="268"/>
        <v>140504.59499817865</v>
      </c>
      <c r="K700" s="12">
        <f t="shared" ca="1" si="269"/>
        <v>0.98883561989493984</v>
      </c>
      <c r="L700" s="48"/>
      <c r="M700" s="38">
        <f ca="1">IF(AND(I$2&gt;0,R693&lt;F693-0.02),0,IF(AND(N700&gt;=L$7,I$2&gt;0),0,IF(OR(AND(N700&gt;=C$1,N700&lt;D$1),N700&gt;=E$1),0,1)))</f>
        <v>0</v>
      </c>
      <c r="N700" s="200">
        <f t="shared" si="270"/>
        <v>44607</v>
      </c>
      <c r="O700" s="11">
        <f t="shared" ca="1" si="258"/>
        <v>0.56412082353561877</v>
      </c>
      <c r="P700" s="11" t="str">
        <f t="shared" si="259"/>
        <v/>
      </c>
      <c r="Q700" s="11">
        <f t="shared" ca="1" si="271"/>
        <v>0.83</v>
      </c>
      <c r="R700" s="32">
        <f t="shared" ca="1" si="272"/>
        <v>1.5209144974622229E-2</v>
      </c>
      <c r="S700" s="32">
        <v>4.9336660287387644E-4</v>
      </c>
      <c r="T700" s="32">
        <f t="shared" ca="1" si="260"/>
        <v>1.8881575360598746E-3</v>
      </c>
      <c r="U700" s="32">
        <f t="shared" si="261"/>
        <v>0.14084507042253522</v>
      </c>
      <c r="V700" s="32">
        <f t="shared" si="273"/>
        <v>0.83</v>
      </c>
      <c r="W700" s="8">
        <f t="shared" ca="1" si="262"/>
        <v>1025940.054002518</v>
      </c>
      <c r="X700" s="8">
        <f t="shared" ca="1" si="276"/>
        <v>4217770935.0506945</v>
      </c>
      <c r="Y700" s="22">
        <f t="shared" ca="1" si="263"/>
        <v>0.43587917646438123</v>
      </c>
      <c r="Z700" s="8">
        <f t="shared" ca="1" si="274"/>
        <v>14161181.520449059</v>
      </c>
      <c r="AA700" s="12">
        <f t="shared" ca="1" si="275"/>
        <v>1.1347541797997878</v>
      </c>
      <c r="AB700" s="158">
        <f t="shared" si="277"/>
        <v>1196000</v>
      </c>
      <c r="AC700" s="160">
        <f t="shared" si="278"/>
        <v>9.1200000000004732E-3</v>
      </c>
      <c r="AD700" s="162">
        <f t="shared" ca="1" si="279"/>
        <v>0.98898617911054232</v>
      </c>
      <c r="AE700" s="162">
        <f t="shared" ca="1" si="280"/>
        <v>0.68049990421146089</v>
      </c>
      <c r="AF700" s="85">
        <v>5.8947267584862409E-4</v>
      </c>
      <c r="AG700" s="85">
        <v>8.6722959913697849E-3</v>
      </c>
      <c r="AH700" s="85">
        <v>6.1634964199774021E-4</v>
      </c>
    </row>
    <row r="701" spans="1:34">
      <c r="A701" s="7">
        <f t="shared" si="264"/>
        <v>44608</v>
      </c>
      <c r="B701" s="8">
        <f t="shared" ca="1" si="265"/>
        <v>596043154.44614911</v>
      </c>
      <c r="C701" s="144">
        <f t="shared" si="256"/>
        <v>0</v>
      </c>
      <c r="D701" s="136"/>
      <c r="E701" s="136"/>
      <c r="F701" s="78">
        <f ca="1">IF(AD700&gt;1,S$2,T$2)</f>
        <v>0.65</v>
      </c>
      <c r="G701" s="29">
        <f t="shared" ca="1" si="257"/>
        <v>1990910.0728115654</v>
      </c>
      <c r="H701" s="8">
        <f t="shared" ca="1" si="266"/>
        <v>14135461.516962113</v>
      </c>
      <c r="I701" s="8">
        <f t="shared" ca="1" si="267"/>
        <v>4231906396.567656</v>
      </c>
      <c r="J701" s="8">
        <f t="shared" ca="1" si="268"/>
        <v>140876.06345289751</v>
      </c>
      <c r="K701" s="12">
        <f t="shared" ca="1" si="269"/>
        <v>0.98853396311830088</v>
      </c>
      <c r="L701" s="48"/>
      <c r="M701" s="38">
        <f ca="1">IF(AND(I$2&gt;0,R694&lt;F694-0.04),0,IF(AND(N701&gt;=L$8,I$2&gt;0),0,IF(OR(AND(N701&gt;=C$1,N701&lt;D$1),N701&gt;=E$1),0,1)))</f>
        <v>0</v>
      </c>
      <c r="N701" s="200">
        <f t="shared" si="270"/>
        <v>44608</v>
      </c>
      <c r="O701" s="11">
        <f t="shared" ca="1" si="258"/>
        <v>0.56425418620902079</v>
      </c>
      <c r="P701" s="11" t="str">
        <f t="shared" si="259"/>
        <v/>
      </c>
      <c r="Q701" s="11">
        <f t="shared" ca="1" si="271"/>
        <v>0.83</v>
      </c>
      <c r="R701" s="32">
        <f t="shared" ca="1" si="272"/>
        <v>1.5118941154434479E-2</v>
      </c>
      <c r="S701" s="32">
        <v>4.9335670883035674E-4</v>
      </c>
      <c r="T701" s="32">
        <f t="shared" ca="1" si="260"/>
        <v>1.884728202261615E-3</v>
      </c>
      <c r="U701" s="32">
        <f t="shared" si="261"/>
        <v>0.14084507042253522</v>
      </c>
      <c r="V701" s="32">
        <f t="shared" si="273"/>
        <v>0.83</v>
      </c>
      <c r="W701" s="8">
        <f t="shared" ca="1" si="262"/>
        <v>1020564.073652228</v>
      </c>
      <c r="X701" s="8">
        <f t="shared" ca="1" si="276"/>
        <v>4218791499.1243467</v>
      </c>
      <c r="Y701" s="22">
        <f t="shared" ca="1" si="263"/>
        <v>0.43574581379097921</v>
      </c>
      <c r="Z701" s="8">
        <f t="shared" ca="1" si="274"/>
        <v>14135461.516962113</v>
      </c>
      <c r="AA701" s="12">
        <f t="shared" ca="1" si="275"/>
        <v>1.1347541797997878</v>
      </c>
      <c r="AB701" s="158">
        <f t="shared" si="277"/>
        <v>1197000</v>
      </c>
      <c r="AC701" s="160">
        <f t="shared" si="278"/>
        <v>9.0900000000004727E-3</v>
      </c>
      <c r="AD701" s="162">
        <f t="shared" ca="1" si="279"/>
        <v>0.98868479150662036</v>
      </c>
      <c r="AE701" s="162">
        <f t="shared" ca="1" si="280"/>
        <v>0.68049990421146089</v>
      </c>
      <c r="AF701" s="85">
        <v>5.894438732194227E-4</v>
      </c>
      <c r="AG701" s="85">
        <v>8.669796734052132E-3</v>
      </c>
      <c r="AH701" s="85">
        <v>6.163248375143076E-4</v>
      </c>
    </row>
    <row r="702" spans="1:34">
      <c r="A702" s="7">
        <f t="shared" si="264"/>
        <v>44609</v>
      </c>
      <c r="B702" s="8">
        <f t="shared" ca="1" si="265"/>
        <v>596183731.74789834</v>
      </c>
      <c r="C702" s="144">
        <f t="shared" si="256"/>
        <v>0</v>
      </c>
      <c r="D702" s="136"/>
      <c r="E702" s="136"/>
      <c r="F702" s="78">
        <f ca="1">IF(AD701&gt;1,0,IF(AE701&gt;=1,U$2,T$2))</f>
        <v>0.65</v>
      </c>
      <c r="G702" s="29">
        <f t="shared" ca="1" si="257"/>
        <v>1987745.9557364909</v>
      </c>
      <c r="H702" s="8">
        <f t="shared" ca="1" si="266"/>
        <v>14112996.285729084</v>
      </c>
      <c r="I702" s="8">
        <f t="shared" ca="1" si="267"/>
        <v>4232904495.4100752</v>
      </c>
      <c r="J702" s="8">
        <f t="shared" ca="1" si="268"/>
        <v>140577.30174918298</v>
      </c>
      <c r="K702" s="12">
        <f t="shared" ca="1" si="269"/>
        <v>0.98823150881630939</v>
      </c>
      <c r="L702" s="48"/>
      <c r="M702" s="38">
        <f ca="1">IF(AND(I$2&gt;0,R695&lt;F695-0.06),0,IF(AND(N702&gt;=L$9,I$2&gt;0),0,IF(OR(AND(N702&gt;=C$1,N702&lt;D$1),N702&gt;=E$1),0,1)))</f>
        <v>0</v>
      </c>
      <c r="N702" s="200">
        <f t="shared" si="270"/>
        <v>44609</v>
      </c>
      <c r="O702" s="11">
        <f t="shared" ca="1" si="258"/>
        <v>0.56438726605467671</v>
      </c>
      <c r="P702" s="11" t="str">
        <f t="shared" si="259"/>
        <v/>
      </c>
      <c r="Q702" s="11">
        <f t="shared" ca="1" si="271"/>
        <v>0.83</v>
      </c>
      <c r="R702" s="32">
        <f t="shared" ca="1" si="272"/>
        <v>1.5032536192799286E-2</v>
      </c>
      <c r="S702" s="32">
        <v>4.9334681625467656E-4</v>
      </c>
      <c r="T702" s="32">
        <f t="shared" ca="1" si="260"/>
        <v>1.8817328380972113E-3</v>
      </c>
      <c r="U702" s="32">
        <f t="shared" si="261"/>
        <v>0.14084507042253522</v>
      </c>
      <c r="V702" s="32">
        <f t="shared" si="273"/>
        <v>0.83</v>
      </c>
      <c r="W702" s="8">
        <f t="shared" ca="1" si="262"/>
        <v>1015596.5271026976</v>
      </c>
      <c r="X702" s="8">
        <f t="shared" ca="1" si="276"/>
        <v>4219807095.6514492</v>
      </c>
      <c r="Y702" s="22">
        <f t="shared" ca="1" si="263"/>
        <v>0.43561273394532329</v>
      </c>
      <c r="Z702" s="8">
        <f t="shared" ca="1" si="274"/>
        <v>14112996.285729084</v>
      </c>
      <c r="AA702" s="12">
        <f t="shared" ca="1" si="275"/>
        <v>1.1347541797997878</v>
      </c>
      <c r="AB702" s="158">
        <f t="shared" si="277"/>
        <v>1198000</v>
      </c>
      <c r="AC702" s="160">
        <f t="shared" si="278"/>
        <v>9.0600000000004722E-3</v>
      </c>
      <c r="AD702" s="162">
        <f t="shared" ca="1" si="279"/>
        <v>0.98838273596730519</v>
      </c>
      <c r="AE702" s="162">
        <f t="shared" ca="1" si="280"/>
        <v>0.68049990421146089</v>
      </c>
      <c r="AF702" s="85">
        <v>5.8941507785516983E-4</v>
      </c>
      <c r="AG702" s="85">
        <v>8.6673022572489704E-3</v>
      </c>
      <c r="AH702" s="85">
        <v>6.1630003830743249E-4</v>
      </c>
    </row>
    <row r="703" spans="1:34">
      <c r="A703" s="7">
        <f t="shared" si="264"/>
        <v>44610</v>
      </c>
      <c r="B703" s="8">
        <f t="shared" ca="1" si="265"/>
        <v>596324042.68968272</v>
      </c>
      <c r="C703" s="144">
        <f t="shared" si="256"/>
        <v>0</v>
      </c>
      <c r="D703" s="136"/>
      <c r="E703" s="136"/>
      <c r="F703" s="78">
        <f ca="1">IF(AD702&gt;1,S$2,T$2)</f>
        <v>0.65</v>
      </c>
      <c r="G703" s="29">
        <f t="shared" ca="1" si="257"/>
        <v>1985015.1331401856</v>
      </c>
      <c r="H703" s="8">
        <f t="shared" ca="1" si="266"/>
        <v>14093607.445295317</v>
      </c>
      <c r="I703" s="8">
        <f t="shared" ca="1" si="267"/>
        <v>4233900703.0967441</v>
      </c>
      <c r="J703" s="8">
        <f t="shared" ca="1" si="268"/>
        <v>140310.94178435637</v>
      </c>
      <c r="K703" s="12">
        <f t="shared" ca="1" si="269"/>
        <v>0.98792969594168534</v>
      </c>
      <c r="L703" s="48"/>
      <c r="M703" s="39">
        <f ca="1">IF(AND(I$2&gt;0,R696&lt;F696-0.1),0,IF(AND(N703&gt;=L$10,I$2&gt;0),0,IF(OR(AND(N703&gt;=C$1,N703&lt;D$1),N703&gt;=E$1),0,1)))</f>
        <v>0</v>
      </c>
      <c r="N703" s="200">
        <f t="shared" si="270"/>
        <v>44610</v>
      </c>
      <c r="O703" s="11">
        <f t="shared" ca="1" si="258"/>
        <v>0.56452009374623258</v>
      </c>
      <c r="P703" s="11" t="str">
        <f t="shared" si="259"/>
        <v/>
      </c>
      <c r="Q703" s="11">
        <f t="shared" ca="1" si="271"/>
        <v>0.83</v>
      </c>
      <c r="R703" s="32">
        <f t="shared" ca="1" si="272"/>
        <v>1.4949696957678742E-2</v>
      </c>
      <c r="S703" s="32">
        <v>4.933369251465242E-4</v>
      </c>
      <c r="T703" s="32">
        <f t="shared" ca="1" si="260"/>
        <v>1.8791476593727088E-3</v>
      </c>
      <c r="U703" s="32">
        <f t="shared" si="261"/>
        <v>0.14084507042253522</v>
      </c>
      <c r="V703" s="32">
        <f t="shared" si="273"/>
        <v>0.83</v>
      </c>
      <c r="W703" s="8">
        <f t="shared" ca="1" si="262"/>
        <v>1011083.5656677819</v>
      </c>
      <c r="X703" s="8">
        <f t="shared" ca="1" si="276"/>
        <v>4220818179.2171168</v>
      </c>
      <c r="Y703" s="22">
        <f t="shared" ca="1" si="263"/>
        <v>0.43547990625376742</v>
      </c>
      <c r="Z703" s="8">
        <f t="shared" ca="1" si="274"/>
        <v>14093607.445295317</v>
      </c>
      <c r="AA703" s="12">
        <f t="shared" ca="1" si="275"/>
        <v>1.1347541797997878</v>
      </c>
      <c r="AB703" s="158">
        <f t="shared" si="277"/>
        <v>1199000</v>
      </c>
      <c r="AC703" s="160">
        <f t="shared" si="278"/>
        <v>9.0300000000004717E-3</v>
      </c>
      <c r="AD703" s="162">
        <f t="shared" ca="1" si="279"/>
        <v>0.98808060237899742</v>
      </c>
      <c r="AE703" s="162">
        <f t="shared" ca="1" si="280"/>
        <v>0.68049990421146089</v>
      </c>
      <c r="AF703" s="85">
        <v>5.8938628975302313E-4</v>
      </c>
      <c r="AG703" s="85">
        <v>8.6648125474617869E-3</v>
      </c>
      <c r="AH703" s="85">
        <v>6.1627524437538213E-4</v>
      </c>
    </row>
    <row r="704" spans="1:34">
      <c r="A704" s="7">
        <f t="shared" si="264"/>
        <v>44611</v>
      </c>
      <c r="B704" s="8">
        <f t="shared" ca="1" si="265"/>
        <v>596464118.07517719</v>
      </c>
      <c r="C704" s="144">
        <f t="shared" si="256"/>
        <v>0</v>
      </c>
      <c r="D704" s="136"/>
      <c r="E704" s="136"/>
      <c r="F704" s="78">
        <f ca="1">IF(AD703&gt;1,0,IF(AE703&gt;=1,U$2,T$2))</f>
        <v>0.65</v>
      </c>
      <c r="G704" s="29">
        <f t="shared" ca="1" si="257"/>
        <v>1982684.3826251265</v>
      </c>
      <c r="H704" s="8">
        <f t="shared" ca="1" si="266"/>
        <v>14077059.116638398</v>
      </c>
      <c r="I704" s="8">
        <f t="shared" ca="1" si="267"/>
        <v>4234895238.333755</v>
      </c>
      <c r="J704" s="8">
        <f t="shared" ca="1" si="268"/>
        <v>140075.38549448768</v>
      </c>
      <c r="K704" s="12">
        <f t="shared" ca="1" si="269"/>
        <v>0.98762845492941542</v>
      </c>
      <c r="L704" s="48"/>
      <c r="M704" s="47">
        <f ca="1">IF(AND(I$2&gt;0,R697&lt;F697-0.12),0,IF(AND(N704&gt;=L$4,I$2&gt;0),0,IF(OR(AND(N704&gt;=C$1,N704&lt;D$1),N704&gt;=E$1),0,1)))</f>
        <v>0</v>
      </c>
      <c r="N704" s="200">
        <f t="shared" si="270"/>
        <v>44611</v>
      </c>
      <c r="O704" s="11">
        <f t="shared" ca="1" si="258"/>
        <v>0.56465269844450072</v>
      </c>
      <c r="P704" s="11" t="str">
        <f t="shared" si="259"/>
        <v/>
      </c>
      <c r="Q704" s="11">
        <f t="shared" ca="1" si="271"/>
        <v>0.83</v>
      </c>
      <c r="R704" s="32">
        <f t="shared" ca="1" si="272"/>
        <v>1.4870132869689226E-2</v>
      </c>
      <c r="S704" s="32">
        <v>4.9332703550558784E-4</v>
      </c>
      <c r="T704" s="32">
        <f t="shared" ca="1" si="260"/>
        <v>1.8769412155517863E-3</v>
      </c>
      <c r="U704" s="32">
        <f t="shared" si="261"/>
        <v>0.14084507042253522</v>
      </c>
      <c r="V704" s="32">
        <f t="shared" si="273"/>
        <v>0.83</v>
      </c>
      <c r="W704" s="8">
        <f t="shared" ca="1" si="262"/>
        <v>1007050.880971498</v>
      </c>
      <c r="X704" s="8">
        <f t="shared" ca="1" si="276"/>
        <v>4221825230.0980883</v>
      </c>
      <c r="Y704" s="22">
        <f t="shared" ca="1" si="263"/>
        <v>0.43534730155549928</v>
      </c>
      <c r="Z704" s="8">
        <f t="shared" ca="1" si="274"/>
        <v>14077059.116638398</v>
      </c>
      <c r="AA704" s="12">
        <f t="shared" ca="1" si="275"/>
        <v>1.1347541797997878</v>
      </c>
      <c r="AB704" s="158">
        <f t="shared" si="277"/>
        <v>1200000</v>
      </c>
      <c r="AC704" s="160">
        <f t="shared" si="278"/>
        <v>9.0000000000004712E-3</v>
      </c>
      <c r="AD704" s="162">
        <f t="shared" ca="1" si="279"/>
        <v>0.98777907543555044</v>
      </c>
      <c r="AE704" s="162">
        <f t="shared" ca="1" si="280"/>
        <v>0.68049990421146089</v>
      </c>
      <c r="AF704" s="85">
        <v>5.8935750891014036E-4</v>
      </c>
      <c r="AG704" s="85">
        <v>8.6623275912447884E-3</v>
      </c>
      <c r="AH704" s="85">
        <v>6.1625045571642536E-4</v>
      </c>
    </row>
    <row r="705" spans="1:34">
      <c r="A705" s="7">
        <f t="shared" si="264"/>
        <v>44612</v>
      </c>
      <c r="B705" s="8">
        <f t="shared" ca="1" si="265"/>
        <v>596603986.32613611</v>
      </c>
      <c r="C705" s="144">
        <f t="shared" si="256"/>
        <v>0</v>
      </c>
      <c r="D705" s="136"/>
      <c r="E705" s="136"/>
      <c r="F705" s="78">
        <f ca="1">IF(AD704&gt;1,0,IF(AE704&gt;=1,U$2,T$2))</f>
        <v>0.65</v>
      </c>
      <c r="G705" s="29">
        <f t="shared" ca="1" si="257"/>
        <v>1980714.4813345296</v>
      </c>
      <c r="H705" s="8">
        <f t="shared" ca="1" si="266"/>
        <v>14063072.817475159</v>
      </c>
      <c r="I705" s="8">
        <f t="shared" ca="1" si="267"/>
        <v>4235888302.9155631</v>
      </c>
      <c r="J705" s="8">
        <f t="shared" ca="1" si="268"/>
        <v>139868.25095890969</v>
      </c>
      <c r="K705" s="12">
        <f t="shared" ca="1" si="269"/>
        <v>0.98732771964545352</v>
      </c>
      <c r="L705" s="48"/>
      <c r="M705" s="46">
        <f ca="1">IF(AND(I$2&gt;0,R698&lt;F698-0.12),0,IF(AND(N705&gt;=L$5,I$2&gt;0),0,IF(OR(AND(N705&gt;=C$1,N705&lt;D$1),N705&gt;=E$1),0,1)))</f>
        <v>0</v>
      </c>
      <c r="N705" s="200">
        <f t="shared" si="270"/>
        <v>44612</v>
      </c>
      <c r="O705" s="11">
        <f t="shared" ca="1" si="258"/>
        <v>0.56478510705540841</v>
      </c>
      <c r="P705" s="11" t="str">
        <f t="shared" si="259"/>
        <v/>
      </c>
      <c r="Q705" s="11">
        <f t="shared" ca="1" si="271"/>
        <v>0.83</v>
      </c>
      <c r="R705" s="32">
        <f t="shared" ca="1" si="272"/>
        <v>1.4793512820625862E-2</v>
      </c>
      <c r="S705" s="32">
        <v>4.9331714733155609E-4</v>
      </c>
      <c r="T705" s="32">
        <f t="shared" ca="1" si="260"/>
        <v>1.8750763756633544E-3</v>
      </c>
      <c r="U705" s="32">
        <f t="shared" si="261"/>
        <v>0.14084507042253522</v>
      </c>
      <c r="V705" s="32">
        <f t="shared" si="273"/>
        <v>0.83</v>
      </c>
      <c r="W705" s="8">
        <f t="shared" ca="1" si="262"/>
        <v>1003525.914107389</v>
      </c>
      <c r="X705" s="8">
        <f t="shared" ca="1" si="276"/>
        <v>4222828756.0121956</v>
      </c>
      <c r="Y705" s="22">
        <f t="shared" ca="1" si="263"/>
        <v>0.43521489294459159</v>
      </c>
      <c r="Z705" s="8">
        <f t="shared" ca="1" si="274"/>
        <v>14063072.817475159</v>
      </c>
      <c r="AA705" s="12">
        <f t="shared" ca="1" si="275"/>
        <v>1.1347541797997878</v>
      </c>
      <c r="AB705" s="158">
        <f t="shared" si="277"/>
        <v>1201000</v>
      </c>
      <c r="AC705" s="160">
        <f t="shared" si="278"/>
        <v>8.9700000000004707E-3</v>
      </c>
      <c r="AD705" s="162">
        <f t="shared" ca="1" si="279"/>
        <v>0.98747808728743447</v>
      </c>
      <c r="AE705" s="162">
        <f t="shared" ca="1" si="280"/>
        <v>0.68049990421146089</v>
      </c>
      <c r="AF705" s="85">
        <v>5.8932873532368233E-4</v>
      </c>
      <c r="AG705" s="85">
        <v>8.6598473752046261E-3</v>
      </c>
      <c r="AH705" s="85">
        <v>6.1622567232883093E-4</v>
      </c>
    </row>
    <row r="706" spans="1:34">
      <c r="A706" s="7">
        <f t="shared" si="264"/>
        <v>44613</v>
      </c>
      <c r="B706" s="8">
        <f t="shared" ca="1" si="265"/>
        <v>596743673.06271648</v>
      </c>
      <c r="C706" s="144">
        <f t="shared" si="256"/>
        <v>0</v>
      </c>
      <c r="D706" s="136"/>
      <c r="E706" s="136"/>
      <c r="F706" s="78">
        <f ca="1">IF(AD705&gt;1,S$2,T$2)</f>
        <v>0.65</v>
      </c>
      <c r="G706" s="29">
        <f t="shared" ca="1" si="257"/>
        <v>1979059.5398715744</v>
      </c>
      <c r="H706" s="8">
        <f t="shared" ca="1" si="266"/>
        <v>14051322.733088177</v>
      </c>
      <c r="I706" s="8">
        <f t="shared" ca="1" si="267"/>
        <v>4236880078.7452836</v>
      </c>
      <c r="J706" s="8">
        <f t="shared" ca="1" si="268"/>
        <v>139686.73658033917</v>
      </c>
      <c r="K706" s="12">
        <f t="shared" ca="1" si="269"/>
        <v>0.98702742906962615</v>
      </c>
      <c r="L706" s="48"/>
      <c r="M706" s="38">
        <f ca="1">IF(AND(I$2&gt;0,R699&lt;F699),0,IF(AND(N706&gt;=L$6,I$2&gt;0),0,IF(OR(AND(N706&gt;=C$1,N706&lt;D$1),N706&gt;=E$1),0,1)))</f>
        <v>0</v>
      </c>
      <c r="N706" s="200">
        <f t="shared" si="270"/>
        <v>44613</v>
      </c>
      <c r="O706" s="11">
        <f t="shared" ca="1" si="258"/>
        <v>0.56491734383270453</v>
      </c>
      <c r="P706" s="11" t="str">
        <f t="shared" si="259"/>
        <v/>
      </c>
      <c r="Q706" s="11">
        <f t="shared" ca="1" si="271"/>
        <v>0.83</v>
      </c>
      <c r="R706" s="32">
        <f t="shared" ca="1" si="272"/>
        <v>1.4719461136815977E-2</v>
      </c>
      <c r="S706" s="32">
        <v>4.9330726062411735E-4</v>
      </c>
      <c r="T706" s="32">
        <f t="shared" ca="1" si="260"/>
        <v>1.8735096977450902E-3</v>
      </c>
      <c r="U706" s="32">
        <f t="shared" si="261"/>
        <v>0.14084507042253522</v>
      </c>
      <c r="V706" s="32">
        <f t="shared" si="273"/>
        <v>0.83</v>
      </c>
      <c r="W706" s="8">
        <f t="shared" ca="1" si="262"/>
        <v>1000537.9862834547</v>
      </c>
      <c r="X706" s="8">
        <f t="shared" ca="1" si="276"/>
        <v>4223829293.9984789</v>
      </c>
      <c r="Y706" s="22">
        <f t="shared" ca="1" si="263"/>
        <v>0.43508265616729547</v>
      </c>
      <c r="Z706" s="8">
        <f t="shared" ca="1" si="274"/>
        <v>14051322.733088177</v>
      </c>
      <c r="AA706" s="12">
        <f t="shared" ca="1" si="275"/>
        <v>1.1347541797997878</v>
      </c>
      <c r="AB706" s="158">
        <f t="shared" si="277"/>
        <v>1202000</v>
      </c>
      <c r="AC706" s="160">
        <f t="shared" si="278"/>
        <v>8.9400000000004701E-3</v>
      </c>
      <c r="AD706" s="162">
        <f t="shared" ca="1" si="279"/>
        <v>0.98717757435753983</v>
      </c>
      <c r="AE706" s="162">
        <f t="shared" ca="1" si="280"/>
        <v>0.68049990421146089</v>
      </c>
      <c r="AF706" s="85">
        <v>5.8929996899081038E-4</v>
      </c>
      <c r="AG706" s="85">
        <v>8.6573718860001522E-3</v>
      </c>
      <c r="AH706" s="85">
        <v>6.16200894210869E-4</v>
      </c>
    </row>
    <row r="707" spans="1:34">
      <c r="A707" s="7">
        <f t="shared" si="264"/>
        <v>44614</v>
      </c>
      <c r="B707" s="8">
        <f t="shared" ca="1" si="265"/>
        <v>596883200.63768899</v>
      </c>
      <c r="C707" s="144">
        <f t="shared" si="256"/>
        <v>0</v>
      </c>
      <c r="D707" s="136"/>
      <c r="E707" s="136"/>
      <c r="F707" s="78">
        <f ca="1">IF(AD706&gt;1,0,IF(AE706&gt;=1,U$2,T$2))</f>
        <v>0.65</v>
      </c>
      <c r="G707" s="29">
        <f t="shared" ca="1" si="257"/>
        <v>1977666.2717055706</v>
      </c>
      <c r="H707" s="8">
        <f t="shared" ca="1" si="266"/>
        <v>14041430.529109551</v>
      </c>
      <c r="I707" s="8">
        <f t="shared" ca="1" si="267"/>
        <v>4237870724.5275884</v>
      </c>
      <c r="J707" s="8">
        <f t="shared" ca="1" si="268"/>
        <v>139527.57497251124</v>
      </c>
      <c r="K707" s="12">
        <f t="shared" ca="1" si="269"/>
        <v>0.98672752819665766</v>
      </c>
      <c r="L707" s="48"/>
      <c r="M707" s="38">
        <f ca="1">IF(AND(I$2&gt;0,R700&lt;F700-0.02),0,IF(AND(N707&gt;=L$7,I$2&gt;0),0,IF(OR(AND(N707&gt;=C$1,N707&lt;D$1),N707&gt;=E$1),0,1)))</f>
        <v>0</v>
      </c>
      <c r="N707" s="200">
        <f t="shared" si="270"/>
        <v>44614</v>
      </c>
      <c r="O707" s="11">
        <f t="shared" ca="1" si="258"/>
        <v>0.56504942993701179</v>
      </c>
      <c r="P707" s="11" t="str">
        <f t="shared" si="259"/>
        <v/>
      </c>
      <c r="Q707" s="11">
        <f t="shared" ca="1" si="271"/>
        <v>0.83</v>
      </c>
      <c r="R707" s="32">
        <f t="shared" ca="1" si="272"/>
        <v>1.4647553184453502E-2</v>
      </c>
      <c r="S707" s="32">
        <v>4.9329737538296003E-4</v>
      </c>
      <c r="T707" s="32">
        <f t="shared" ca="1" si="260"/>
        <v>1.8721907372146068E-3</v>
      </c>
      <c r="U707" s="32">
        <f t="shared" si="261"/>
        <v>0.14084507042253522</v>
      </c>
      <c r="V707" s="32">
        <f t="shared" si="273"/>
        <v>0.83</v>
      </c>
      <c r="W707" s="8">
        <f t="shared" ca="1" si="262"/>
        <v>998118.43112910993</v>
      </c>
      <c r="X707" s="8">
        <f t="shared" ca="1" si="276"/>
        <v>4224827412.4296079</v>
      </c>
      <c r="Y707" s="22">
        <f t="shared" ca="1" si="263"/>
        <v>0.43495057006298821</v>
      </c>
      <c r="Z707" s="8">
        <f t="shared" ca="1" si="274"/>
        <v>14041430.529109551</v>
      </c>
      <c r="AA707" s="12">
        <f t="shared" ca="1" si="275"/>
        <v>1.1347541797997878</v>
      </c>
      <c r="AB707" s="158">
        <f t="shared" si="277"/>
        <v>1203000</v>
      </c>
      <c r="AC707" s="160">
        <f t="shared" si="278"/>
        <v>8.9100000000004696E-3</v>
      </c>
      <c r="AD707" s="162">
        <f t="shared" ca="1" si="279"/>
        <v>0.9868774786331419</v>
      </c>
      <c r="AE707" s="162">
        <f t="shared" ca="1" si="280"/>
        <v>0.68049990421146089</v>
      </c>
      <c r="AF707" s="85">
        <v>5.892712099086877E-4</v>
      </c>
      <c r="AG707" s="85">
        <v>8.6549011103421326E-3</v>
      </c>
      <c r="AH707" s="85">
        <v>6.1617612136081015E-4</v>
      </c>
    </row>
    <row r="708" spans="1:34">
      <c r="A708" s="7">
        <f t="shared" si="264"/>
        <v>44615</v>
      </c>
      <c r="B708" s="8">
        <f t="shared" ca="1" si="265"/>
        <v>597022587.61996603</v>
      </c>
      <c r="C708" s="144">
        <f t="shared" ref="C708:C771" si="281">IF(H$2=0,D708,IF(H$2=1,E708,D708-E708))</f>
        <v>0</v>
      </c>
      <c r="D708" s="136"/>
      <c r="E708" s="136"/>
      <c r="F708" s="78">
        <f ca="1">IF(AD707&gt;1,S$2,T$2)</f>
        <v>0.65</v>
      </c>
      <c r="G708" s="29">
        <f t="shared" ref="G708:G771" ca="1" si="282">H708/V$2</f>
        <v>1976473.1932601565</v>
      </c>
      <c r="H708" s="8">
        <f t="shared" ca="1" si="266"/>
        <v>14032959.67214711</v>
      </c>
      <c r="I708" s="8">
        <f t="shared" ca="1" si="267"/>
        <v>4238860372.1017551</v>
      </c>
      <c r="J708" s="8">
        <f t="shared" ca="1" si="268"/>
        <v>139386.98227699552</v>
      </c>
      <c r="K708" s="12">
        <f t="shared" ca="1" si="269"/>
        <v>0.98642796903619745</v>
      </c>
      <c r="L708" s="48"/>
      <c r="M708" s="38">
        <f ca="1">IF(AND(I$2&gt;0,R701&lt;F701-0.04),0,IF(AND(N708&gt;=L$8,I$2&gt;0),0,IF(OR(AND(N708&gt;=C$1,N708&lt;D$1),N708&gt;=E$1),0,1)))</f>
        <v>0</v>
      </c>
      <c r="N708" s="200">
        <f t="shared" si="270"/>
        <v>44615</v>
      </c>
      <c r="O708" s="11">
        <f t="shared" ref="O708:O771" ca="1" si="283">I708/W$2</f>
        <v>0.56518138294690068</v>
      </c>
      <c r="P708" s="11" t="str">
        <f t="shared" ref="P708:P771" si="284">IF(C708&gt;0,Z708/W$2,"")</f>
        <v/>
      </c>
      <c r="Q708" s="11">
        <f t="shared" ca="1" si="271"/>
        <v>0.83</v>
      </c>
      <c r="R708" s="32">
        <f t="shared" ca="1" si="272"/>
        <v>1.4577310594809897E-2</v>
      </c>
      <c r="S708" s="32">
        <v>4.9328749160777307E-4</v>
      </c>
      <c r="T708" s="32">
        <f t="shared" ref="T708:T771" ca="1" si="285">Z708/W$2</f>
        <v>1.8710612896196148E-3</v>
      </c>
      <c r="U708" s="32">
        <f t="shared" ref="U708:U771" si="286">1/V$2</f>
        <v>0.14084507042253522</v>
      </c>
      <c r="V708" s="32">
        <f t="shared" si="273"/>
        <v>0.83</v>
      </c>
      <c r="W708" s="8">
        <f t="shared" ref="W708:W771" ca="1" si="287">IF(ROW(J707)&gt;(1+N$2),OFFSET(J707,2-N$2,0)*V$2,0)</f>
        <v>996300.73546975595</v>
      </c>
      <c r="X708" s="8">
        <f t="shared" ca="1" si="276"/>
        <v>4225823713.1650777</v>
      </c>
      <c r="Y708" s="22">
        <f t="shared" ref="Y708:Y771" ca="1" si="288">IF(I708&lt;W$2,1-I708/W$2,0)</f>
        <v>0.43481861705309932</v>
      </c>
      <c r="Z708" s="8">
        <f t="shared" ca="1" si="274"/>
        <v>14032959.67214711</v>
      </c>
      <c r="AA708" s="12">
        <f t="shared" ca="1" si="275"/>
        <v>1.1347541797997878</v>
      </c>
      <c r="AB708" s="158">
        <f t="shared" si="277"/>
        <v>1204000</v>
      </c>
      <c r="AC708" s="160">
        <f t="shared" si="278"/>
        <v>8.8800000000004691E-3</v>
      </c>
      <c r="AD708" s="162">
        <f t="shared" ca="1" si="279"/>
        <v>0.98657774861642755</v>
      </c>
      <c r="AE708" s="162">
        <f t="shared" ca="1" si="280"/>
        <v>0.68049990421146089</v>
      </c>
      <c r="AF708" s="85">
        <v>5.8924245807447898E-4</v>
      </c>
      <c r="AG708" s="85">
        <v>8.6524350349930085E-3</v>
      </c>
      <c r="AH708" s="85">
        <v>6.1615135377692594E-4</v>
      </c>
    </row>
    <row r="709" spans="1:34">
      <c r="A709" s="7">
        <f t="shared" ref="A709:A772" si="289">A708+1</f>
        <v>44616</v>
      </c>
      <c r="B709" s="8">
        <f t="shared" ref="B709:B772" ca="1" si="290">B708 + J709</f>
        <v>597161848.22267187</v>
      </c>
      <c r="C709" s="144">
        <f t="shared" si="281"/>
        <v>0</v>
      </c>
      <c r="D709" s="136"/>
      <c r="E709" s="136"/>
      <c r="F709" s="78">
        <f ca="1">IF(AD708&gt;1,0,IF(AE708&gt;=1,U$2,T$2))</f>
        <v>0.65</v>
      </c>
      <c r="G709" s="29">
        <f t="shared" ca="1" si="282"/>
        <v>1975409.7487167595</v>
      </c>
      <c r="H709" s="8">
        <f t="shared" ref="H709:H772" ca="1" si="291">H708+IF(C709&gt;0,V$2*(C709-C708),V$2*J709)-W708</f>
        <v>14025409.215888992</v>
      </c>
      <c r="I709" s="8">
        <f t="shared" ref="I709:I772" ca="1" si="292">I708+IF(C709&gt;0,V$2*(C709-C708),V$2*J709)</f>
        <v>4239849122.3809667</v>
      </c>
      <c r="J709" s="8">
        <f t="shared" ref="J709:J772" ca="1" si="293">IF(C709&gt;0,C709-C708,H708*K708/(N$2*V$2))</f>
        <v>139260.60270586456</v>
      </c>
      <c r="K709" s="12">
        <f t="shared" ref="K709:K772" ca="1" si="294">IF(C709&gt;0,1+N$2*(C709-C708)/Z709,K$4*Y708*Q709+(1-Q709)*AA708*Y708)</f>
        <v>0.9861287117216615</v>
      </c>
      <c r="L709" s="48"/>
      <c r="M709" s="38">
        <f ca="1">IF(AND(I$2&gt;0,R702&lt;F702-0.06),0,IF(AND(N709&gt;=L$9,I$2&gt;0),0,IF(OR(AND(N709&gt;=C$1,N709&lt;D$1),N709&gt;=E$1),0,1)))</f>
        <v>0</v>
      </c>
      <c r="N709" s="200">
        <f t="shared" ref="N709:N772" si="295">N708+1</f>
        <v>44616</v>
      </c>
      <c r="O709" s="11">
        <f t="shared" ca="1" si="283"/>
        <v>0.56531321631746223</v>
      </c>
      <c r="P709" s="11" t="str">
        <f t="shared" si="284"/>
        <v/>
      </c>
      <c r="Q709" s="11">
        <f t="shared" ref="Q709:Q772" ca="1" si="296">IF(J$2&gt;0,100%,IF(M709&lt;1,V709,IF(AND(I$2=1,N709&gt;=B$1),B$2,0)))</f>
        <v>0.83</v>
      </c>
      <c r="R709" s="32">
        <f t="shared" ref="R709:R772" ca="1" si="297">G709*AC709/AB709</f>
        <v>1.4508196079787759E-2</v>
      </c>
      <c r="S709" s="32">
        <v>4.9327760929824519E-4</v>
      </c>
      <c r="T709" s="32">
        <f t="shared" ca="1" si="285"/>
        <v>1.8700545621185322E-3</v>
      </c>
      <c r="U709" s="32">
        <f t="shared" si="286"/>
        <v>0.14084507042253522</v>
      </c>
      <c r="V709" s="32">
        <f t="shared" ref="V709:V772" si="298">IF(N709&gt;=G$1,G$2,IF(N709&gt;=F$1,F$2,IF(N709&gt;=E$1,E$2,IF(N709&gt;=D$1,0,IF(N709&gt;=C$1,C$2,IF(M709&lt;1,C$2,0))))))</f>
        <v>0.83</v>
      </c>
      <c r="W709" s="8">
        <f t="shared" ca="1" si="287"/>
        <v>995120.68907857197</v>
      </c>
      <c r="X709" s="8">
        <f t="shared" ca="1" si="276"/>
        <v>4226818833.8541565</v>
      </c>
      <c r="Y709" s="22">
        <f t="shared" ca="1" si="288"/>
        <v>0.43468678368253777</v>
      </c>
      <c r="Z709" s="8">
        <f t="shared" ref="Z709:Z772" ca="1" si="299">H708+IF(C709&gt;0,V$2*(C709-C708),V$2*J709)-W708</f>
        <v>14025409.215888992</v>
      </c>
      <c r="AA709" s="12">
        <f t="shared" ref="AA709:AA772" ca="1" si="300">IF(C709&gt;0,K709/Y708,AA708)</f>
        <v>1.1347541797997878</v>
      </c>
      <c r="AB709" s="158">
        <f t="shared" si="277"/>
        <v>1205000</v>
      </c>
      <c r="AC709" s="160">
        <f t="shared" si="278"/>
        <v>8.8500000000004686E-3</v>
      </c>
      <c r="AD709" s="162">
        <f t="shared" ca="1" si="279"/>
        <v>0.98627834037892947</v>
      </c>
      <c r="AE709" s="162">
        <f t="shared" ca="1" si="280"/>
        <v>0.68049990421146089</v>
      </c>
      <c r="AF709" s="85">
        <v>5.8921371348535055E-4</v>
      </c>
      <c r="AG709" s="85">
        <v>8.6499736467666264E-3</v>
      </c>
      <c r="AH709" s="85">
        <v>6.1612659145748882E-4</v>
      </c>
    </row>
    <row r="710" spans="1:34">
      <c r="A710" s="7">
        <f t="shared" si="289"/>
        <v>44617</v>
      </c>
      <c r="B710" s="8">
        <f t="shared" ca="1" si="290"/>
        <v>597300991.67057359</v>
      </c>
      <c r="C710" s="144">
        <f t="shared" si="281"/>
        <v>0</v>
      </c>
      <c r="D710" s="136"/>
      <c r="E710" s="136"/>
      <c r="F710" s="78">
        <f ca="1">IF(AD709&gt;1,S$2,T$2)</f>
        <v>0.65</v>
      </c>
      <c r="G710" s="29">
        <f t="shared" ca="1" si="282"/>
        <v>1974395.3530863142</v>
      </c>
      <c r="H710" s="8">
        <f t="shared" ca="1" si="291"/>
        <v>14018207.006912829</v>
      </c>
      <c r="I710" s="8">
        <f t="shared" ca="1" si="292"/>
        <v>4240837040.8610692</v>
      </c>
      <c r="J710" s="8">
        <f t="shared" ca="1" si="293"/>
        <v>139143.4479017478</v>
      </c>
      <c r="K710" s="12">
        <f t="shared" ca="1" si="294"/>
        <v>0.98582972573813843</v>
      </c>
      <c r="L710" s="48"/>
      <c r="M710" s="39">
        <f ca="1">IF(AND(I$2&gt;0,R703&lt;F703-0.1),0,IF(AND(N710&gt;=L$10,I$2&gt;0),0,IF(OR(AND(N710&gt;=C$1,N710&lt;D$1),N710&gt;=E$1),0,1)))</f>
        <v>0</v>
      </c>
      <c r="N710" s="200">
        <f t="shared" si="295"/>
        <v>44617</v>
      </c>
      <c r="O710" s="11">
        <f t="shared" ca="1" si="283"/>
        <v>0.56544493878147595</v>
      </c>
      <c r="P710" s="11" t="str">
        <f t="shared" si="284"/>
        <v/>
      </c>
      <c r="Q710" s="11">
        <f t="shared" ca="1" si="296"/>
        <v>0.83</v>
      </c>
      <c r="R710" s="32">
        <f t="shared" ca="1" si="297"/>
        <v>1.4439607806154406E-2</v>
      </c>
      <c r="S710" s="32">
        <v>4.9326772845406522E-4</v>
      </c>
      <c r="T710" s="32">
        <f t="shared" ca="1" si="285"/>
        <v>1.8690942675883772E-3</v>
      </c>
      <c r="U710" s="32">
        <f t="shared" si="286"/>
        <v>0.14084507042253522</v>
      </c>
      <c r="V710" s="32">
        <f t="shared" si="298"/>
        <v>0.83</v>
      </c>
      <c r="W710" s="8">
        <f t="shared" ca="1" si="287"/>
        <v>994616.54407160706</v>
      </c>
      <c r="X710" s="8">
        <f t="shared" ref="X710:X773" ca="1" si="301">W710+X709</f>
        <v>4227813450.3982282</v>
      </c>
      <c r="Y710" s="22">
        <f t="shared" ca="1" si="288"/>
        <v>0.43455506121852405</v>
      </c>
      <c r="Z710" s="8">
        <f t="shared" ca="1" si="299"/>
        <v>14018207.006912829</v>
      </c>
      <c r="AA710" s="12">
        <f t="shared" ca="1" si="300"/>
        <v>1.1347541797997878</v>
      </c>
      <c r="AB710" s="158">
        <f t="shared" ref="AB710:AB773" si="302">AB709+AB$2</f>
        <v>1206000</v>
      </c>
      <c r="AC710" s="160">
        <f t="shared" ref="AC710:AC773" si="303">AC709-AC$2</f>
        <v>8.8200000000004681E-3</v>
      </c>
      <c r="AD710" s="162">
        <f t="shared" ref="AD710:AD773" ca="1" si="304">(K710+K709)/2</f>
        <v>0.98597921872989991</v>
      </c>
      <c r="AE710" s="162">
        <f t="shared" ref="AE710:AE773" ca="1" si="305">IF(Q710&lt;=B$2,K710,AE709)</f>
        <v>0.68049990421146089</v>
      </c>
      <c r="AF710" s="85">
        <v>5.8918497613847027E-4</v>
      </c>
      <c r="AG710" s="85">
        <v>8.6475169325279846E-3</v>
      </c>
      <c r="AH710" s="85">
        <v>6.1610183440077176E-4</v>
      </c>
    </row>
    <row r="711" spans="1:34">
      <c r="A711" s="7">
        <f t="shared" si="289"/>
        <v>44618</v>
      </c>
      <c r="B711" s="8">
        <f t="shared" ca="1" si="290"/>
        <v>597440021.50124729</v>
      </c>
      <c r="C711" s="144">
        <f t="shared" si="281"/>
        <v>0</v>
      </c>
      <c r="D711" s="136"/>
      <c r="E711" s="136"/>
      <c r="F711" s="78">
        <f ca="1">IF(AD710&gt;1,0,IF(AE710&gt;=1,U$2,T$2))</f>
        <v>0.65</v>
      </c>
      <c r="G711" s="29">
        <f t="shared" ca="1" si="282"/>
        <v>1973338.3465668254</v>
      </c>
      <c r="H711" s="8">
        <f t="shared" ca="1" si="291"/>
        <v>14010702.260624459</v>
      </c>
      <c r="I711" s="8">
        <f t="shared" ca="1" si="292"/>
        <v>4241824152.6588526</v>
      </c>
      <c r="J711" s="8">
        <f t="shared" ca="1" si="293"/>
        <v>139029.83067369543</v>
      </c>
      <c r="K711" s="12">
        <f t="shared" ca="1" si="294"/>
        <v>0.98553099128048582</v>
      </c>
      <c r="L711" s="48"/>
      <c r="M711" s="47">
        <f ca="1">IF(AND(I$2&gt;0,R704&lt;F704-0.12),0,IF(AND(N711&gt;=L$4,I$2&gt;0),0,IF(OR(AND(N711&gt;=C$1,N711&lt;D$1),N711&gt;=E$1),0,1)))</f>
        <v>0</v>
      </c>
      <c r="N711" s="200">
        <f t="shared" si="295"/>
        <v>44618</v>
      </c>
      <c r="O711" s="11">
        <f t="shared" ca="1" si="283"/>
        <v>0.56557655368784698</v>
      </c>
      <c r="P711" s="11" t="str">
        <f t="shared" si="284"/>
        <v/>
      </c>
      <c r="Q711" s="11">
        <f t="shared" ca="1" si="296"/>
        <v>0.83</v>
      </c>
      <c r="R711" s="32">
        <f t="shared" ca="1" si="297"/>
        <v>1.4370873294385517E-2</v>
      </c>
      <c r="S711" s="32">
        <v>4.9325784907492212E-4</v>
      </c>
      <c r="T711" s="32">
        <f t="shared" ca="1" si="285"/>
        <v>1.8680936347499279E-3</v>
      </c>
      <c r="U711" s="32">
        <f t="shared" si="286"/>
        <v>0.14084507042253522</v>
      </c>
      <c r="V711" s="32">
        <f t="shared" si="298"/>
        <v>0.83</v>
      </c>
      <c r="W711" s="8">
        <f t="shared" ca="1" si="287"/>
        <v>994829.18482736859</v>
      </c>
      <c r="X711" s="8">
        <f t="shared" ca="1" si="301"/>
        <v>4228808279.5830555</v>
      </c>
      <c r="Y711" s="22">
        <f t="shared" ca="1" si="288"/>
        <v>0.43442344631215302</v>
      </c>
      <c r="Z711" s="8">
        <f t="shared" ca="1" si="299"/>
        <v>14010702.260624459</v>
      </c>
      <c r="AA711" s="12">
        <f t="shared" ca="1" si="300"/>
        <v>1.1347541797997878</v>
      </c>
      <c r="AB711" s="158">
        <f t="shared" si="302"/>
        <v>1207000</v>
      </c>
      <c r="AC711" s="160">
        <f t="shared" si="303"/>
        <v>8.7900000000004676E-3</v>
      </c>
      <c r="AD711" s="162">
        <f t="shared" ca="1" si="304"/>
        <v>0.98568035850931213</v>
      </c>
      <c r="AE711" s="162">
        <f t="shared" ca="1" si="305"/>
        <v>0.68049990421146089</v>
      </c>
      <c r="AF711" s="85">
        <v>5.8915624603100749E-4</v>
      </c>
      <c r="AG711" s="85">
        <v>8.6450648791929728E-3</v>
      </c>
      <c r="AH711" s="85">
        <v>6.160770826050487E-4</v>
      </c>
    </row>
    <row r="712" spans="1:34">
      <c r="A712" s="7">
        <f t="shared" si="289"/>
        <v>44619</v>
      </c>
      <c r="B712" s="8">
        <f t="shared" ca="1" si="290"/>
        <v>597578934.7938776</v>
      </c>
      <c r="C712" s="144">
        <f t="shared" si="281"/>
        <v>0</v>
      </c>
      <c r="D712" s="136"/>
      <c r="E712" s="136"/>
      <c r="F712" s="78">
        <f ca="1">IF(AD711&gt;1,0,IF(AE711&gt;=1,U$2,T$2))</f>
        <v>0.65</v>
      </c>
      <c r="G712" s="29">
        <f t="shared" ca="1" si="282"/>
        <v>1972134.8526016925</v>
      </c>
      <c r="H712" s="8">
        <f t="shared" ca="1" si="291"/>
        <v>14002157.453472016</v>
      </c>
      <c r="I712" s="8">
        <f t="shared" ca="1" si="292"/>
        <v>4242810437.0365276</v>
      </c>
      <c r="J712" s="8">
        <f t="shared" ca="1" si="293"/>
        <v>138913.29263027132</v>
      </c>
      <c r="K712" s="12">
        <f t="shared" ca="1" si="294"/>
        <v>0.98523250075369406</v>
      </c>
      <c r="L712" s="48"/>
      <c r="M712" s="46">
        <f ca="1">IF(AND(I$2&gt;0,R705&lt;F705-0.12),0,IF(AND(N712&gt;=L$5,I$2&gt;0),0,IF(OR(AND(N712&gt;=C$1,N712&lt;D$1),N712&gt;=E$1),0,1)))</f>
        <v>0</v>
      </c>
      <c r="N712" s="200">
        <f t="shared" si="295"/>
        <v>44619</v>
      </c>
      <c r="O712" s="11">
        <f t="shared" ca="1" si="283"/>
        <v>0.56570805827153703</v>
      </c>
      <c r="P712" s="11" t="str">
        <f t="shared" si="284"/>
        <v/>
      </c>
      <c r="Q712" s="11">
        <f t="shared" ca="1" si="296"/>
        <v>0.83</v>
      </c>
      <c r="R712" s="32">
        <f t="shared" ca="1" si="297"/>
        <v>1.4301242805291183E-2</v>
      </c>
      <c r="S712" s="32">
        <v>4.9324797116050481E-4</v>
      </c>
      <c r="T712" s="32">
        <f t="shared" ca="1" si="285"/>
        <v>1.8669543271296021E-3</v>
      </c>
      <c r="U712" s="32">
        <f t="shared" si="286"/>
        <v>0.14084507042253522</v>
      </c>
      <c r="V712" s="32">
        <f t="shared" si="298"/>
        <v>0.83</v>
      </c>
      <c r="W712" s="8">
        <f t="shared" ca="1" si="287"/>
        <v>995802.30959775473</v>
      </c>
      <c r="X712" s="8">
        <f t="shared" ca="1" si="301"/>
        <v>4229804081.8926535</v>
      </c>
      <c r="Y712" s="22">
        <f t="shared" ca="1" si="288"/>
        <v>0.43429194172846297</v>
      </c>
      <c r="Z712" s="8">
        <f t="shared" ca="1" si="299"/>
        <v>14002157.453472016</v>
      </c>
      <c r="AA712" s="12">
        <f t="shared" ca="1" si="300"/>
        <v>1.1347541797997878</v>
      </c>
      <c r="AB712" s="158">
        <f t="shared" si="302"/>
        <v>1208000</v>
      </c>
      <c r="AC712" s="160">
        <f t="shared" si="303"/>
        <v>8.7600000000004671E-3</v>
      </c>
      <c r="AD712" s="162">
        <f t="shared" ca="1" si="304"/>
        <v>0.98538174601708994</v>
      </c>
      <c r="AE712" s="162">
        <f t="shared" ca="1" si="305"/>
        <v>0.68049990421146089</v>
      </c>
      <c r="AF712" s="85">
        <v>5.89127523160133E-4</v>
      </c>
      <c r="AG712" s="85">
        <v>8.6426174737281296E-3</v>
      </c>
      <c r="AH712" s="85">
        <v>6.1605233606859425E-4</v>
      </c>
    </row>
    <row r="713" spans="1:34">
      <c r="A713" s="7">
        <f t="shared" si="289"/>
        <v>44620</v>
      </c>
      <c r="B713" s="8">
        <f t="shared" ca="1" si="290"/>
        <v>597717721.319067</v>
      </c>
      <c r="C713" s="144">
        <f t="shared" si="281"/>
        <v>0</v>
      </c>
      <c r="D713" s="136"/>
      <c r="E713" s="136"/>
      <c r="F713" s="78">
        <f ca="1">IF(AD712&gt;1,S$2,T$2)</f>
        <v>0.65</v>
      </c>
      <c r="G713" s="29">
        <f t="shared" ca="1" si="282"/>
        <v>1970667.5313689222</v>
      </c>
      <c r="H713" s="8">
        <f t="shared" ca="1" si="291"/>
        <v>13991739.472719347</v>
      </c>
      <c r="I713" s="8">
        <f t="shared" ca="1" si="292"/>
        <v>4243795821.3653727</v>
      </c>
      <c r="J713" s="8">
        <f t="shared" ca="1" si="293"/>
        <v>138786.52518944882</v>
      </c>
      <c r="K713" s="12">
        <f t="shared" ca="1" si="294"/>
        <v>0.98493426042861643</v>
      </c>
      <c r="L713" s="48"/>
      <c r="M713" s="38">
        <f ca="1">IF(AND(I$2&gt;0,R706&lt;F706),0,IF(AND(N713&gt;=L$6,I$2&gt;0),0,IF(OR(AND(N713&gt;=C$1,N713&lt;D$1),N713&gt;=E$1),0,1)))</f>
        <v>0</v>
      </c>
      <c r="N713" s="200">
        <f t="shared" si="295"/>
        <v>44620</v>
      </c>
      <c r="O713" s="11">
        <f t="shared" ca="1" si="283"/>
        <v>0.56583944284871635</v>
      </c>
      <c r="P713" s="11" t="str">
        <f t="shared" si="284"/>
        <v/>
      </c>
      <c r="Q713" s="11">
        <f t="shared" ca="1" si="296"/>
        <v>0.83</v>
      </c>
      <c r="R713" s="32">
        <f t="shared" ca="1" si="297"/>
        <v>1.4229882174401663E-2</v>
      </c>
      <c r="S713" s="32">
        <v>4.9323809471050269E-4</v>
      </c>
      <c r="T713" s="32">
        <f t="shared" ca="1" si="285"/>
        <v>1.8655652630292462E-3</v>
      </c>
      <c r="U713" s="32">
        <f t="shared" si="286"/>
        <v>0.14084507042253522</v>
      </c>
      <c r="V713" s="32">
        <f t="shared" si="298"/>
        <v>0.83</v>
      </c>
      <c r="W713" s="8">
        <f t="shared" ca="1" si="287"/>
        <v>997582.62448706839</v>
      </c>
      <c r="X713" s="8">
        <f t="shared" ca="1" si="301"/>
        <v>4230801664.5171404</v>
      </c>
      <c r="Y713" s="22">
        <f t="shared" ca="1" si="288"/>
        <v>0.43416055715128365</v>
      </c>
      <c r="Z713" s="8">
        <f t="shared" ca="1" si="299"/>
        <v>13991739.472719347</v>
      </c>
      <c r="AA713" s="12">
        <f t="shared" ca="1" si="300"/>
        <v>1.1347541797997878</v>
      </c>
      <c r="AB713" s="158">
        <f t="shared" si="302"/>
        <v>1209000</v>
      </c>
      <c r="AC713" s="160">
        <f t="shared" si="303"/>
        <v>8.7300000000004666E-3</v>
      </c>
      <c r="AD713" s="162">
        <f t="shared" ca="1" si="304"/>
        <v>0.98508338059115519</v>
      </c>
      <c r="AE713" s="162">
        <f t="shared" ca="1" si="305"/>
        <v>0.68049990421146089</v>
      </c>
      <c r="AF713" s="85">
        <v>5.8909880752301951E-4</v>
      </c>
      <c r="AG713" s="85">
        <v>8.6401747031503787E-3</v>
      </c>
      <c r="AH713" s="85">
        <v>6.1602759478968387E-4</v>
      </c>
    </row>
    <row r="714" spans="1:34">
      <c r="A714" s="7">
        <f t="shared" si="289"/>
        <v>44621</v>
      </c>
      <c r="B714" s="8">
        <f t="shared" ca="1" si="290"/>
        <v>597856362.60246408</v>
      </c>
      <c r="C714" s="144">
        <f t="shared" si="281"/>
        <v>0</v>
      </c>
      <c r="D714" s="136"/>
      <c r="E714" s="136"/>
      <c r="F714" s="78">
        <f ca="1">IF(AD713&gt;1,0,IF(AE713&gt;=1,U$2,T$2))</f>
        <v>0.65</v>
      </c>
      <c r="G714" s="29">
        <f t="shared" ca="1" si="282"/>
        <v>1968804.2197678534</v>
      </c>
      <c r="H714" s="8">
        <f t="shared" ca="1" si="291"/>
        <v>13978509.960351758</v>
      </c>
      <c r="I714" s="8">
        <f t="shared" ca="1" si="292"/>
        <v>4244780174.4774923</v>
      </c>
      <c r="J714" s="8">
        <f t="shared" ca="1" si="293"/>
        <v>138641.28339710977</v>
      </c>
      <c r="K714" s="12">
        <f t="shared" ca="1" si="294"/>
        <v>0.98463629226728966</v>
      </c>
      <c r="L714" s="48"/>
      <c r="M714" s="38">
        <f ca="1">IF(AND(I$2&gt;0,R707&lt;F707-0.02),0,IF(AND(N714&gt;=L$7,I$2&gt;0),0,IF(OR(AND(N714&gt;=C$1,N714&lt;D$1),N714&gt;=E$1),0,1)))</f>
        <v>0</v>
      </c>
      <c r="N714" s="200">
        <f t="shared" si="295"/>
        <v>44621</v>
      </c>
      <c r="O714" s="11">
        <f t="shared" ca="1" si="283"/>
        <v>0.56597068993033228</v>
      </c>
      <c r="P714" s="11" t="str">
        <f t="shared" si="284"/>
        <v/>
      </c>
      <c r="Q714" s="11">
        <f t="shared" ca="1" si="296"/>
        <v>0.83</v>
      </c>
      <c r="R714" s="32">
        <f t="shared" ca="1" si="297"/>
        <v>1.4155865051224166E-2</v>
      </c>
      <c r="S714" s="32">
        <v>4.9322821972460479E-4</v>
      </c>
      <c r="T714" s="32">
        <f t="shared" ca="1" si="285"/>
        <v>1.8638013280469011E-3</v>
      </c>
      <c r="U714" s="32">
        <f t="shared" si="286"/>
        <v>0.14084507042253522</v>
      </c>
      <c r="V714" s="32">
        <f t="shared" si="298"/>
        <v>0.83</v>
      </c>
      <c r="W714" s="8">
        <f t="shared" ca="1" si="287"/>
        <v>1000220.0505155722</v>
      </c>
      <c r="X714" s="8">
        <f t="shared" ca="1" si="301"/>
        <v>4231801884.567656</v>
      </c>
      <c r="Y714" s="22">
        <f t="shared" ca="1" si="288"/>
        <v>0.43402931006966772</v>
      </c>
      <c r="Z714" s="8">
        <f t="shared" ca="1" si="299"/>
        <v>13978509.960351758</v>
      </c>
      <c r="AA714" s="12">
        <f t="shared" ca="1" si="300"/>
        <v>1.1347541797997878</v>
      </c>
      <c r="AB714" s="158">
        <f t="shared" si="302"/>
        <v>1210000</v>
      </c>
      <c r="AC714" s="160">
        <f t="shared" si="303"/>
        <v>8.700000000000466E-3</v>
      </c>
      <c r="AD714" s="162">
        <f t="shared" ca="1" si="304"/>
        <v>0.98478527634795299</v>
      </c>
      <c r="AE714" s="162">
        <f t="shared" ca="1" si="305"/>
        <v>0.68049990421146089</v>
      </c>
      <c r="AF714" s="85">
        <v>5.8907009911684063E-4</v>
      </c>
      <c r="AG714" s="85">
        <v>8.6377365545267856E-3</v>
      </c>
      <c r="AH714" s="85">
        <v>6.160028587665939E-4</v>
      </c>
    </row>
    <row r="715" spans="1:34">
      <c r="A715" s="7">
        <f t="shared" si="289"/>
        <v>44622</v>
      </c>
      <c r="B715" s="8">
        <f t="shared" ca="1" si="290"/>
        <v>597994830.89440358</v>
      </c>
      <c r="C715" s="144">
        <f t="shared" si="281"/>
        <v>0</v>
      </c>
      <c r="D715" s="136"/>
      <c r="E715" s="136"/>
      <c r="F715" s="78">
        <f ca="1">IF(AD714&gt;1,S$2,T$2)</f>
        <v>0.65</v>
      </c>
      <c r="G715" s="29">
        <f t="shared" ca="1" si="282"/>
        <v>1966396.4482544141</v>
      </c>
      <c r="H715" s="8">
        <f t="shared" ca="1" si="291"/>
        <v>13961414.782606339</v>
      </c>
      <c r="I715" s="8">
        <f t="shared" ca="1" si="292"/>
        <v>4245763299.3502626</v>
      </c>
      <c r="J715" s="8">
        <f t="shared" ca="1" si="293"/>
        <v>138468.29193945808</v>
      </c>
      <c r="K715" s="12">
        <f t="shared" ca="1" si="294"/>
        <v>0.98433863593327986</v>
      </c>
      <c r="L715" s="48"/>
      <c r="M715" s="38">
        <f ca="1">IF(AND(I$2&gt;0,R708&lt;F708-0.04),0,IF(AND(N715&gt;=L$8,I$2&gt;0),0,IF(OR(AND(N715&gt;=C$1,N715&lt;D$1),N715&gt;=E$1),0,1)))</f>
        <v>0</v>
      </c>
      <c r="N715" s="200">
        <f t="shared" si="295"/>
        <v>44622</v>
      </c>
      <c r="O715" s="11">
        <f t="shared" ca="1" si="283"/>
        <v>0.56610177324670163</v>
      </c>
      <c r="P715" s="11" t="str">
        <f t="shared" si="284"/>
        <v/>
      </c>
      <c r="Q715" s="11">
        <f t="shared" ca="1" si="296"/>
        <v>0.83</v>
      </c>
      <c r="R715" s="32">
        <f t="shared" ca="1" si="297"/>
        <v>1.4078164497412622E-2</v>
      </c>
      <c r="S715" s="32">
        <v>4.932183462025005E-4</v>
      </c>
      <c r="T715" s="32">
        <f t="shared" ca="1" si="285"/>
        <v>1.8615219710141784E-3</v>
      </c>
      <c r="U715" s="32">
        <f t="shared" si="286"/>
        <v>0.14084507042253522</v>
      </c>
      <c r="V715" s="32">
        <f t="shared" si="298"/>
        <v>0.83</v>
      </c>
      <c r="W715" s="8">
        <f t="shared" ca="1" si="287"/>
        <v>998098.84241919906</v>
      </c>
      <c r="X715" s="8">
        <f t="shared" ca="1" si="301"/>
        <v>4232799983.4100752</v>
      </c>
      <c r="Y715" s="22">
        <f t="shared" ca="1" si="288"/>
        <v>0.43389822675329837</v>
      </c>
      <c r="Z715" s="8">
        <f t="shared" ca="1" si="299"/>
        <v>13961414.782606339</v>
      </c>
      <c r="AA715" s="12">
        <f t="shared" ca="1" si="300"/>
        <v>1.1347541797997878</v>
      </c>
      <c r="AB715" s="158">
        <f t="shared" si="302"/>
        <v>1211000</v>
      </c>
      <c r="AC715" s="160">
        <f t="shared" si="303"/>
        <v>8.6700000000004655E-3</v>
      </c>
      <c r="AD715" s="162">
        <f t="shared" ca="1" si="304"/>
        <v>0.98448746410028476</v>
      </c>
      <c r="AE715" s="162">
        <f t="shared" ca="1" si="305"/>
        <v>0.68049990421146089</v>
      </c>
      <c r="AF715" s="85">
        <v>5.89041397938772E-4</v>
      </c>
      <c r="AG715" s="85">
        <v>8.6353030149743E-3</v>
      </c>
      <c r="AH715" s="85">
        <v>6.1597812799760144E-4</v>
      </c>
    </row>
    <row r="716" spans="1:34">
      <c r="A716" s="7">
        <f t="shared" si="289"/>
        <v>44623</v>
      </c>
      <c r="B716" s="8">
        <f t="shared" ca="1" si="290"/>
        <v>598133088.0370878</v>
      </c>
      <c r="C716" s="144">
        <f t="shared" si="281"/>
        <v>0</v>
      </c>
      <c r="D716" s="136"/>
      <c r="E716" s="136"/>
      <c r="F716" s="78">
        <f ca="1">IF(AD715&gt;1,0,IF(AE715&gt;=1,U$2,T$2))</f>
        <v>0.65</v>
      </c>
      <c r="G716" s="29">
        <f t="shared" ca="1" si="282"/>
        <v>1964076.2891894307</v>
      </c>
      <c r="H716" s="8">
        <f t="shared" ca="1" si="291"/>
        <v>13944941.653244957</v>
      </c>
      <c r="I716" s="8">
        <f t="shared" ca="1" si="292"/>
        <v>4246744925.0633206</v>
      </c>
      <c r="J716" s="8">
        <f t="shared" ca="1" si="293"/>
        <v>138257.14268419973</v>
      </c>
      <c r="K716" s="12">
        <f t="shared" ca="1" si="294"/>
        <v>0.98404135100381773</v>
      </c>
      <c r="L716" s="48"/>
      <c r="M716" s="38">
        <f ca="1">IF(AND(I$2&gt;0,R709&lt;F709-0.06),0,IF(AND(N716&gt;=L$9,I$2&gt;0),0,IF(OR(AND(N716&gt;=C$1,N716&lt;D$1),N716&gt;=E$1),0,1)))</f>
        <v>0</v>
      </c>
      <c r="N716" s="200">
        <f t="shared" si="295"/>
        <v>44623</v>
      </c>
      <c r="O716" s="11">
        <f t="shared" ca="1" si="283"/>
        <v>0.56623265667510947</v>
      </c>
      <c r="P716" s="11" t="str">
        <f t="shared" si="284"/>
        <v/>
      </c>
      <c r="Q716" s="11">
        <f t="shared" ca="1" si="296"/>
        <v>0.83</v>
      </c>
      <c r="R716" s="32">
        <f t="shared" ca="1" si="297"/>
        <v>1.4001335922935308E-2</v>
      </c>
      <c r="S716" s="32">
        <v>4.9320847414387929E-4</v>
      </c>
      <c r="T716" s="32">
        <f t="shared" ca="1" si="285"/>
        <v>1.8593255537659942E-3</v>
      </c>
      <c r="U716" s="32">
        <f t="shared" si="286"/>
        <v>0.14084507042253522</v>
      </c>
      <c r="V716" s="32">
        <f t="shared" si="298"/>
        <v>0.83</v>
      </c>
      <c r="W716" s="8">
        <f t="shared" ca="1" si="287"/>
        <v>996207.68666893023</v>
      </c>
      <c r="X716" s="8">
        <f t="shared" ca="1" si="301"/>
        <v>4233796191.0967441</v>
      </c>
      <c r="Y716" s="22">
        <f t="shared" ca="1" si="288"/>
        <v>0.43376734332489053</v>
      </c>
      <c r="Z716" s="8">
        <f t="shared" ca="1" si="299"/>
        <v>13944941.653244957</v>
      </c>
      <c r="AA716" s="12">
        <f t="shared" ca="1" si="300"/>
        <v>1.1347541797997878</v>
      </c>
      <c r="AB716" s="158">
        <f t="shared" si="302"/>
        <v>1212000</v>
      </c>
      <c r="AC716" s="160">
        <f t="shared" si="303"/>
        <v>8.640000000000465E-3</v>
      </c>
      <c r="AD716" s="162">
        <f t="shared" ca="1" si="304"/>
        <v>0.98418999346854874</v>
      </c>
      <c r="AE716" s="162">
        <f t="shared" ca="1" si="305"/>
        <v>0.68049990421146089</v>
      </c>
      <c r="AF716" s="85">
        <v>5.8901270398599068E-4</v>
      </c>
      <c r="AG716" s="85">
        <v>8.6328740716595243E-3</v>
      </c>
      <c r="AH716" s="85">
        <v>6.1595340248098412E-4</v>
      </c>
    </row>
    <row r="717" spans="1:34">
      <c r="A717" s="7">
        <f t="shared" si="289"/>
        <v>44624</v>
      </c>
      <c r="B717" s="8">
        <f t="shared" ca="1" si="290"/>
        <v>598271140.34316552</v>
      </c>
      <c r="C717" s="144">
        <f t="shared" si="281"/>
        <v>0</v>
      </c>
      <c r="D717" s="136"/>
      <c r="E717" s="136"/>
      <c r="F717" s="78">
        <f ca="1">IF(AD716&gt;1,S$2,T$2)</f>
        <v>0.65</v>
      </c>
      <c r="G717" s="29">
        <f t="shared" ca="1" si="282"/>
        <v>1961817.6534828267</v>
      </c>
      <c r="H717" s="8">
        <f t="shared" ca="1" si="291"/>
        <v>13928905.339728069</v>
      </c>
      <c r="I717" s="8">
        <f t="shared" ca="1" si="292"/>
        <v>4247725096.4364729</v>
      </c>
      <c r="J717" s="8">
        <f t="shared" ca="1" si="293"/>
        <v>138052.30607775232</v>
      </c>
      <c r="K717" s="12">
        <f t="shared" ca="1" si="294"/>
        <v>0.98374451940190466</v>
      </c>
      <c r="L717" s="48"/>
      <c r="M717" s="39">
        <f ca="1">IF(AND(I$2&gt;0,R710&lt;F710-0.1),0,IF(AND(N717&gt;=L$10,I$2&gt;0),0,IF(OR(AND(N717&gt;=C$1,N717&lt;D$1),N717&gt;=E$1),0,1)))</f>
        <v>0</v>
      </c>
      <c r="N717" s="200">
        <f t="shared" si="295"/>
        <v>44624</v>
      </c>
      <c r="O717" s="11">
        <f t="shared" ca="1" si="283"/>
        <v>0.56636334619152973</v>
      </c>
      <c r="P717" s="11" t="str">
        <f t="shared" si="284"/>
        <v/>
      </c>
      <c r="Q717" s="11">
        <f t="shared" ca="1" si="296"/>
        <v>0.83</v>
      </c>
      <c r="R717" s="32">
        <f t="shared" ca="1" si="297"/>
        <v>1.3925185487624113E-2</v>
      </c>
      <c r="S717" s="32">
        <v>4.9319860354843056E-4</v>
      </c>
      <c r="T717" s="32">
        <f t="shared" ca="1" si="285"/>
        <v>1.8571873786304091E-3</v>
      </c>
      <c r="U717" s="32">
        <f t="shared" si="286"/>
        <v>0.14084507042253522</v>
      </c>
      <c r="V717" s="32">
        <f t="shared" si="298"/>
        <v>0.83</v>
      </c>
      <c r="W717" s="8">
        <f t="shared" ca="1" si="287"/>
        <v>994535.23701086245</v>
      </c>
      <c r="X717" s="8">
        <f t="shared" ca="1" si="301"/>
        <v>4234790726.333755</v>
      </c>
      <c r="Y717" s="22">
        <f t="shared" ca="1" si="288"/>
        <v>0.43363665380847027</v>
      </c>
      <c r="Z717" s="8">
        <f t="shared" ca="1" si="299"/>
        <v>13928905.339728069</v>
      </c>
      <c r="AA717" s="12">
        <f t="shared" ca="1" si="300"/>
        <v>1.1347541797997878</v>
      </c>
      <c r="AB717" s="158">
        <f t="shared" si="302"/>
        <v>1213000</v>
      </c>
      <c r="AC717" s="160">
        <f t="shared" si="303"/>
        <v>8.6100000000004645E-3</v>
      </c>
      <c r="AD717" s="162">
        <f t="shared" ca="1" si="304"/>
        <v>0.98389293520286114</v>
      </c>
      <c r="AE717" s="162">
        <f t="shared" ca="1" si="305"/>
        <v>0.68049990421146089</v>
      </c>
      <c r="AF717" s="85">
        <v>5.8898401725567537E-4</v>
      </c>
      <c r="AG717" s="85">
        <v>8.6304497117984467E-3</v>
      </c>
      <c r="AH717" s="85">
        <v>6.1592868221502055E-4</v>
      </c>
    </row>
    <row r="718" spans="1:34">
      <c r="A718" s="7">
        <f t="shared" si="289"/>
        <v>44625</v>
      </c>
      <c r="B718" s="8">
        <f t="shared" ca="1" si="290"/>
        <v>598408992.29778552</v>
      </c>
      <c r="C718" s="144">
        <f t="shared" si="281"/>
        <v>0</v>
      </c>
      <c r="D718" s="136"/>
      <c r="E718" s="136"/>
      <c r="F718" s="78">
        <f ca="1">IF(AD717&gt;1,0,IF(AE717&gt;=1,U$2,T$2))</f>
        <v>0.65</v>
      </c>
      <c r="G718" s="29">
        <f t="shared" ca="1" si="282"/>
        <v>1959594.222608313</v>
      </c>
      <c r="H718" s="8">
        <f t="shared" ca="1" si="291"/>
        <v>13913118.980519021</v>
      </c>
      <c r="I718" s="8">
        <f t="shared" ca="1" si="292"/>
        <v>4248703845.3142748</v>
      </c>
      <c r="J718" s="8">
        <f t="shared" ca="1" si="293"/>
        <v>137851.95461997399</v>
      </c>
      <c r="K718" s="12">
        <f t="shared" ca="1" si="294"/>
        <v>0.98344812757458022</v>
      </c>
      <c r="L718" s="48"/>
      <c r="M718" s="47">
        <f ca="1">IF(AND(I$2&gt;0,R711&lt;F711-0.12),0,IF(AND(N718&gt;=L$4,I$2&gt;0),0,IF(OR(AND(N718&gt;=C$1,N718&lt;D$1),N718&gt;=E$1),0,1)))</f>
        <v>0</v>
      </c>
      <c r="N718" s="200">
        <f t="shared" si="295"/>
        <v>44625</v>
      </c>
      <c r="O718" s="11">
        <f t="shared" ca="1" si="283"/>
        <v>0.56649384604190334</v>
      </c>
      <c r="P718" s="11" t="str">
        <f t="shared" si="284"/>
        <v/>
      </c>
      <c r="Q718" s="11">
        <f t="shared" ca="1" si="296"/>
        <v>0.83</v>
      </c>
      <c r="R718" s="32">
        <f t="shared" ca="1" si="297"/>
        <v>1.3849520947265432E-2</v>
      </c>
      <c r="S718" s="32">
        <v>4.9318873441584388E-4</v>
      </c>
      <c r="T718" s="32">
        <f t="shared" ca="1" si="285"/>
        <v>1.8550825307358694E-3</v>
      </c>
      <c r="U718" s="32">
        <f t="shared" si="286"/>
        <v>0.14084507042253522</v>
      </c>
      <c r="V718" s="32">
        <f t="shared" si="298"/>
        <v>0.83</v>
      </c>
      <c r="W718" s="8">
        <f t="shared" ca="1" si="287"/>
        <v>993064.58180825878</v>
      </c>
      <c r="X718" s="8">
        <f t="shared" ca="1" si="301"/>
        <v>4235783790.9155631</v>
      </c>
      <c r="Y718" s="22">
        <f t="shared" ca="1" si="288"/>
        <v>0.43350615395809666</v>
      </c>
      <c r="Z718" s="8">
        <f t="shared" ca="1" si="299"/>
        <v>13913118.980519021</v>
      </c>
      <c r="AA718" s="12">
        <f t="shared" ca="1" si="300"/>
        <v>1.1347541797997878</v>
      </c>
      <c r="AB718" s="158">
        <f t="shared" si="302"/>
        <v>1214000</v>
      </c>
      <c r="AC718" s="160">
        <f t="shared" si="303"/>
        <v>8.580000000000464E-3</v>
      </c>
      <c r="AD718" s="162">
        <f t="shared" ca="1" si="304"/>
        <v>0.98359632348824244</v>
      </c>
      <c r="AE718" s="162">
        <f t="shared" ca="1" si="305"/>
        <v>0.68049990421146089</v>
      </c>
      <c r="AF718" s="85">
        <v>5.8895533774500596E-4</v>
      </c>
      <c r="AG718" s="85">
        <v>8.6280299226562107E-3</v>
      </c>
      <c r="AH718" s="85">
        <v>6.159039671979901E-4</v>
      </c>
    </row>
    <row r="719" spans="1:34">
      <c r="A719" s="7">
        <f t="shared" si="289"/>
        <v>44626</v>
      </c>
      <c r="B719" s="8">
        <f t="shared" ca="1" si="290"/>
        <v>598546646.53128767</v>
      </c>
      <c r="C719" s="144">
        <f t="shared" si="281"/>
        <v>0</v>
      </c>
      <c r="D719" s="136"/>
      <c r="E719" s="136"/>
      <c r="F719" s="78">
        <f ca="1">IF(AD718&gt;1,0,IF(AE718&gt;=1,U$2,T$2))</f>
        <v>0.65</v>
      </c>
      <c r="G719" s="29">
        <f t="shared" ca="1" si="282"/>
        <v>1957380.2051515537</v>
      </c>
      <c r="H719" s="8">
        <f t="shared" ca="1" si="291"/>
        <v>13897399.456576031</v>
      </c>
      <c r="I719" s="8">
        <f t="shared" ca="1" si="292"/>
        <v>4249681190.3721399</v>
      </c>
      <c r="J719" s="8">
        <f t="shared" ca="1" si="293"/>
        <v>137654.23350215075</v>
      </c>
      <c r="K719" s="12">
        <f t="shared" ca="1" si="294"/>
        <v>0.98315216589244014</v>
      </c>
      <c r="L719" s="48"/>
      <c r="M719" s="46">
        <f ca="1">IF(AND(I$2&gt;0,R712&lt;F712-0.12),0,IF(AND(N719&gt;=L$5,I$2&gt;0),0,IF(OR(AND(N719&gt;=C$1,N719&lt;D$1),N719&gt;=E$1),0,1)))</f>
        <v>0</v>
      </c>
      <c r="N719" s="200">
        <f t="shared" si="295"/>
        <v>44626</v>
      </c>
      <c r="O719" s="11">
        <f t="shared" ca="1" si="283"/>
        <v>0.56662415871628535</v>
      </c>
      <c r="P719" s="11" t="str">
        <f t="shared" si="284"/>
        <v/>
      </c>
      <c r="Q719" s="11">
        <f t="shared" ca="1" si="296"/>
        <v>0.83</v>
      </c>
      <c r="R719" s="32">
        <f t="shared" ca="1" si="297"/>
        <v>1.3774156999215385E-2</v>
      </c>
      <c r="S719" s="32">
        <v>4.9317886674580885E-4</v>
      </c>
      <c r="T719" s="32">
        <f t="shared" ca="1" si="285"/>
        <v>1.8529865942101375E-3</v>
      </c>
      <c r="U719" s="32">
        <f t="shared" si="286"/>
        <v>0.14084507042253522</v>
      </c>
      <c r="V719" s="32">
        <f t="shared" si="298"/>
        <v>0.83</v>
      </c>
      <c r="W719" s="8">
        <f t="shared" ca="1" si="287"/>
        <v>991775.82972040807</v>
      </c>
      <c r="X719" s="8">
        <f t="shared" ca="1" si="301"/>
        <v>4236775566.7452836</v>
      </c>
      <c r="Y719" s="22">
        <f t="shared" ca="1" si="288"/>
        <v>0.43337584128371465</v>
      </c>
      <c r="Z719" s="8">
        <f t="shared" ca="1" si="299"/>
        <v>13897399.456576031</v>
      </c>
      <c r="AA719" s="12">
        <f t="shared" ca="1" si="300"/>
        <v>1.1347541797997878</v>
      </c>
      <c r="AB719" s="158">
        <f t="shared" si="302"/>
        <v>1215000</v>
      </c>
      <c r="AC719" s="160">
        <f t="shared" si="303"/>
        <v>8.5500000000004635E-3</v>
      </c>
      <c r="AD719" s="162">
        <f t="shared" ca="1" si="304"/>
        <v>0.98330014673351018</v>
      </c>
      <c r="AE719" s="162">
        <f t="shared" ca="1" si="305"/>
        <v>0.68049990421146089</v>
      </c>
      <c r="AF719" s="85">
        <v>5.8892666545116426E-4</v>
      </c>
      <c r="AG719" s="85">
        <v>8.6256146915468651E-3</v>
      </c>
      <c r="AH719" s="85">
        <v>6.1587925742817302E-4</v>
      </c>
    </row>
    <row r="720" spans="1:34">
      <c r="A720" s="7">
        <f t="shared" si="289"/>
        <v>44627</v>
      </c>
      <c r="B720" s="8">
        <f t="shared" ca="1" si="290"/>
        <v>598684103.85901403</v>
      </c>
      <c r="C720" s="144">
        <f t="shared" si="281"/>
        <v>0</v>
      </c>
      <c r="D720" s="136"/>
      <c r="E720" s="136"/>
      <c r="F720" s="78">
        <f ca="1">IF(AD719&gt;1,S$2,T$2)</f>
        <v>0.65</v>
      </c>
      <c r="G720" s="29">
        <f t="shared" ca="1" si="282"/>
        <v>1955150.7962976245</v>
      </c>
      <c r="H720" s="8">
        <f t="shared" ca="1" si="291"/>
        <v>13881570.653713133</v>
      </c>
      <c r="I720" s="8">
        <f t="shared" ca="1" si="292"/>
        <v>4250657137.3989973</v>
      </c>
      <c r="J720" s="8">
        <f t="shared" ca="1" si="293"/>
        <v>137457.32772640992</v>
      </c>
      <c r="K720" s="12">
        <f t="shared" ca="1" si="294"/>
        <v>0.9828566287082684</v>
      </c>
      <c r="L720" s="48"/>
      <c r="M720" s="38">
        <f ca="1">IF(AND(I$2&gt;0,R713&lt;F713),0,IF(AND(N720&gt;=L$6,I$2&gt;0),0,IF(OR(AND(N720&gt;=C$1,N720&lt;D$1),N720&gt;=E$1),0,1)))</f>
        <v>0</v>
      </c>
      <c r="N720" s="200">
        <f t="shared" si="295"/>
        <v>44627</v>
      </c>
      <c r="O720" s="11">
        <f t="shared" ca="1" si="283"/>
        <v>0.56675428498653302</v>
      </c>
      <c r="P720" s="11" t="str">
        <f t="shared" si="284"/>
        <v/>
      </c>
      <c r="Q720" s="11">
        <f t="shared" ca="1" si="296"/>
        <v>0.83</v>
      </c>
      <c r="R720" s="32">
        <f t="shared" ca="1" si="297"/>
        <v>1.3698918408270285E-2</v>
      </c>
      <c r="S720" s="32">
        <v>4.9316900053801539E-4</v>
      </c>
      <c r="T720" s="32">
        <f t="shared" ca="1" si="285"/>
        <v>1.8508760871617511E-3</v>
      </c>
      <c r="U720" s="32">
        <f t="shared" si="286"/>
        <v>0.14084507042253522</v>
      </c>
      <c r="V720" s="32">
        <f t="shared" si="298"/>
        <v>0.83</v>
      </c>
      <c r="W720" s="8">
        <f t="shared" ca="1" si="287"/>
        <v>990645.7823048298</v>
      </c>
      <c r="X720" s="8">
        <f t="shared" ca="1" si="301"/>
        <v>4237766212.5275884</v>
      </c>
      <c r="Y720" s="22">
        <f t="shared" ca="1" si="288"/>
        <v>0.43324571501346698</v>
      </c>
      <c r="Z720" s="8">
        <f t="shared" ca="1" si="299"/>
        <v>13881570.653713133</v>
      </c>
      <c r="AA720" s="12">
        <f t="shared" ca="1" si="300"/>
        <v>1.1347541797997878</v>
      </c>
      <c r="AB720" s="158">
        <f t="shared" si="302"/>
        <v>1216000</v>
      </c>
      <c r="AC720" s="160">
        <f t="shared" si="303"/>
        <v>8.520000000000463E-3</v>
      </c>
      <c r="AD720" s="162">
        <f t="shared" ca="1" si="304"/>
        <v>0.98300439730035427</v>
      </c>
      <c r="AE720" s="162">
        <f t="shared" ca="1" si="305"/>
        <v>0.68049990421146089</v>
      </c>
      <c r="AF720" s="85">
        <v>5.8889800037133331E-4</v>
      </c>
      <c r="AG720" s="85">
        <v>8.6232040058331315E-3</v>
      </c>
      <c r="AH720" s="85">
        <v>6.158545529038503E-4</v>
      </c>
    </row>
    <row r="721" spans="1:34">
      <c r="A721" s="7">
        <f t="shared" si="289"/>
        <v>44628</v>
      </c>
      <c r="B721" s="8">
        <f t="shared" ca="1" si="290"/>
        <v>598821363.35331869</v>
      </c>
      <c r="C721" s="144">
        <f t="shared" si="281"/>
        <v>0</v>
      </c>
      <c r="D721" s="136"/>
      <c r="E721" s="136"/>
      <c r="F721" s="78">
        <f ca="1">IF(AD720&gt;1,0,IF(AE720&gt;=1,U$2,T$2))</f>
        <v>0.65</v>
      </c>
      <c r="G721" s="29">
        <f t="shared" ca="1" si="282"/>
        <v>1952882.7156297828</v>
      </c>
      <c r="H721" s="8">
        <f t="shared" ca="1" si="291"/>
        <v>13865467.280971456</v>
      </c>
      <c r="I721" s="8">
        <f t="shared" ca="1" si="292"/>
        <v>4251631679.8085604</v>
      </c>
      <c r="J721" s="8">
        <f t="shared" ca="1" si="293"/>
        <v>137259.49430466926</v>
      </c>
      <c r="K721" s="12">
        <f t="shared" ca="1" si="294"/>
        <v>0.98256151427156346</v>
      </c>
      <c r="L721" s="48"/>
      <c r="M721" s="38">
        <f ca="1">IF(AND(I$2&gt;0,R714&lt;F714-0.02),0,IF(AND(N721&gt;=L$7,I$2&gt;0),0,IF(OR(AND(N721&gt;=C$1,N721&lt;D$1),N721&gt;=E$1),0,1)))</f>
        <v>0</v>
      </c>
      <c r="N721" s="200">
        <f t="shared" si="295"/>
        <v>44628</v>
      </c>
      <c r="O721" s="11">
        <f t="shared" ca="1" si="283"/>
        <v>0.56688422397447469</v>
      </c>
      <c r="P721" s="11" t="str">
        <f t="shared" si="284"/>
        <v/>
      </c>
      <c r="Q721" s="11">
        <f t="shared" ca="1" si="296"/>
        <v>0.83</v>
      </c>
      <c r="R721" s="32">
        <f t="shared" ca="1" si="297"/>
        <v>1.3623643595478848E-2</v>
      </c>
      <c r="S721" s="32">
        <v>4.931591357921533E-4</v>
      </c>
      <c r="T721" s="32">
        <f t="shared" ca="1" si="285"/>
        <v>1.8487289707961941E-3</v>
      </c>
      <c r="U721" s="32">
        <f t="shared" si="286"/>
        <v>0.14084507042253522</v>
      </c>
      <c r="V721" s="32">
        <f t="shared" si="298"/>
        <v>0.83</v>
      </c>
      <c r="W721" s="8">
        <f t="shared" ca="1" si="287"/>
        <v>989647.57416666811</v>
      </c>
      <c r="X721" s="8">
        <f t="shared" ca="1" si="301"/>
        <v>4238755860.1017551</v>
      </c>
      <c r="Y721" s="22">
        <f t="shared" ca="1" si="288"/>
        <v>0.43311577602552531</v>
      </c>
      <c r="Z721" s="8">
        <f t="shared" ca="1" si="299"/>
        <v>13865467.280971456</v>
      </c>
      <c r="AA721" s="12">
        <f t="shared" ca="1" si="300"/>
        <v>1.1347541797997878</v>
      </c>
      <c r="AB721" s="158">
        <f t="shared" si="302"/>
        <v>1217000</v>
      </c>
      <c r="AC721" s="160">
        <f t="shared" si="303"/>
        <v>8.4900000000004625E-3</v>
      </c>
      <c r="AD721" s="162">
        <f t="shared" ca="1" si="304"/>
        <v>0.98270907148991593</v>
      </c>
      <c r="AE721" s="162">
        <f t="shared" ca="1" si="305"/>
        <v>0.68049990421146089</v>
      </c>
      <c r="AF721" s="85">
        <v>5.8886934250269765E-4</v>
      </c>
      <c r="AG721" s="85">
        <v>8.6207978529261545E-3</v>
      </c>
      <c r="AH721" s="85">
        <v>6.1582985362330369E-4</v>
      </c>
    </row>
    <row r="722" spans="1:34">
      <c r="A722" s="7">
        <f t="shared" si="289"/>
        <v>44629</v>
      </c>
      <c r="B722" s="8">
        <f t="shared" ca="1" si="290"/>
        <v>598958422.45319474</v>
      </c>
      <c r="C722" s="144">
        <f t="shared" si="281"/>
        <v>0</v>
      </c>
      <c r="D722" s="136"/>
      <c r="E722" s="136"/>
      <c r="F722" s="78">
        <f ca="1">IF(AD721&gt;1,S$2,T$2)</f>
        <v>0.65</v>
      </c>
      <c r="G722" s="29">
        <f t="shared" ca="1" si="282"/>
        <v>1950554.8332287844</v>
      </c>
      <c r="H722" s="8">
        <f t="shared" ca="1" si="291"/>
        <v>13848939.315924369</v>
      </c>
      <c r="I722" s="8">
        <f t="shared" ca="1" si="292"/>
        <v>4252604799.4176798</v>
      </c>
      <c r="J722" s="8">
        <f t="shared" ca="1" si="293"/>
        <v>137059.09987599732</v>
      </c>
      <c r="K722" s="12">
        <f t="shared" ca="1" si="294"/>
        <v>0.98226682457393799</v>
      </c>
      <c r="L722" s="48"/>
      <c r="M722" s="38">
        <f ca="1">IF(AND(I$2&gt;0,R715&lt;F715-0.04),0,IF(AND(N722&gt;=L$8,I$2&gt;0),0,IF(OR(AND(N722&gt;=C$1,N722&lt;D$1),N722&gt;=E$1),0,1)))</f>
        <v>0</v>
      </c>
      <c r="N722" s="200">
        <f t="shared" si="295"/>
        <v>44629</v>
      </c>
      <c r="O722" s="11">
        <f t="shared" ca="1" si="283"/>
        <v>0.56701397325569058</v>
      </c>
      <c r="P722" s="11" t="str">
        <f t="shared" si="284"/>
        <v/>
      </c>
      <c r="Q722" s="11">
        <f t="shared" ca="1" si="296"/>
        <v>0.83</v>
      </c>
      <c r="R722" s="32">
        <f t="shared" ca="1" si="297"/>
        <v>1.3548188743116927E-2</v>
      </c>
      <c r="S722" s="32">
        <v>4.9314927250791263E-4</v>
      </c>
      <c r="T722" s="32">
        <f t="shared" ca="1" si="285"/>
        <v>1.8465252421232491E-3</v>
      </c>
      <c r="U722" s="32">
        <f t="shared" si="286"/>
        <v>0.14084507042253522</v>
      </c>
      <c r="V722" s="32">
        <f t="shared" si="298"/>
        <v>0.83</v>
      </c>
      <c r="W722" s="8">
        <f t="shared" ca="1" si="287"/>
        <v>988750.27921163826</v>
      </c>
      <c r="X722" s="8">
        <f t="shared" ca="1" si="301"/>
        <v>4239744610.3809667</v>
      </c>
      <c r="Y722" s="22">
        <f t="shared" ca="1" si="288"/>
        <v>0.43298602674430942</v>
      </c>
      <c r="Z722" s="8">
        <f t="shared" ca="1" si="299"/>
        <v>13848939.315924369</v>
      </c>
      <c r="AA722" s="12">
        <f t="shared" ca="1" si="300"/>
        <v>1.1347541797997878</v>
      </c>
      <c r="AB722" s="158">
        <f t="shared" si="302"/>
        <v>1218000</v>
      </c>
      <c r="AC722" s="160">
        <f t="shared" si="303"/>
        <v>8.4600000000004619E-3</v>
      </c>
      <c r="AD722" s="162">
        <f t="shared" ca="1" si="304"/>
        <v>0.98241416942275073</v>
      </c>
      <c r="AE722" s="162">
        <f t="shared" ca="1" si="305"/>
        <v>0.68049990421146089</v>
      </c>
      <c r="AF722" s="85">
        <v>5.8884069184244377E-4</v>
      </c>
      <c r="AG722" s="85">
        <v>8.6183962202852609E-3</v>
      </c>
      <c r="AH722" s="85">
        <v>6.158051595848155E-4</v>
      </c>
    </row>
    <row r="723" spans="1:34">
      <c r="A723" s="7">
        <f t="shared" si="289"/>
        <v>44630</v>
      </c>
      <c r="B723" s="8">
        <f t="shared" ca="1" si="290"/>
        <v>599095277.11763704</v>
      </c>
      <c r="C723" s="144">
        <f t="shared" si="281"/>
        <v>0</v>
      </c>
      <c r="D723" s="136"/>
      <c r="E723" s="136"/>
      <c r="F723" s="78">
        <f ca="1">IF(AD722&gt;1,0,IF(AE722&gt;=1,U$2,T$2))</f>
        <v>0.65</v>
      </c>
      <c r="G723" s="29">
        <f t="shared" ca="1" si="282"/>
        <v>1948148.8949652759</v>
      </c>
      <c r="H723" s="8">
        <f t="shared" ca="1" si="291"/>
        <v>13831857.154253459</v>
      </c>
      <c r="I723" s="8">
        <f t="shared" ca="1" si="292"/>
        <v>4253576467.5352206</v>
      </c>
      <c r="J723" s="8">
        <f t="shared" ca="1" si="293"/>
        <v>136854.66444235609</v>
      </c>
      <c r="K723" s="12">
        <f t="shared" ca="1" si="294"/>
        <v>0.98197256511375342</v>
      </c>
      <c r="L723" s="48"/>
      <c r="M723" s="38">
        <f ca="1">IF(AND(I$2&gt;0,R716&lt;F716-0.06),0,IF(AND(N723&gt;=L$9,I$2&gt;0),0,IF(OR(AND(N723&gt;=C$1,N723&lt;D$1),N723&gt;=E$1),0,1)))</f>
        <v>0</v>
      </c>
      <c r="N723" s="200">
        <f t="shared" si="295"/>
        <v>44630</v>
      </c>
      <c r="O723" s="11">
        <f t="shared" ca="1" si="283"/>
        <v>0.56714352900469611</v>
      </c>
      <c r="P723" s="11" t="str">
        <f t="shared" si="284"/>
        <v/>
      </c>
      <c r="Q723" s="11">
        <f t="shared" ca="1" si="296"/>
        <v>0.83</v>
      </c>
      <c r="R723" s="32">
        <f t="shared" ca="1" si="297"/>
        <v>1.3472432472976354E-2</v>
      </c>
      <c r="S723" s="32">
        <v>4.9313941068498328E-4</v>
      </c>
      <c r="T723" s="32">
        <f t="shared" ca="1" si="285"/>
        <v>1.8442476205671279E-3</v>
      </c>
      <c r="U723" s="32">
        <f t="shared" si="286"/>
        <v>0.14084507042253522</v>
      </c>
      <c r="V723" s="32">
        <f t="shared" si="298"/>
        <v>0.83</v>
      </c>
      <c r="W723" s="8">
        <f t="shared" ca="1" si="287"/>
        <v>987918.48010240938</v>
      </c>
      <c r="X723" s="8">
        <f t="shared" ca="1" si="301"/>
        <v>4240732528.8610692</v>
      </c>
      <c r="Y723" s="22">
        <f t="shared" ca="1" si="288"/>
        <v>0.43285647099530389</v>
      </c>
      <c r="Z723" s="8">
        <f t="shared" ca="1" si="299"/>
        <v>13831857.154253459</v>
      </c>
      <c r="AA723" s="12">
        <f t="shared" ca="1" si="300"/>
        <v>1.1347541797997878</v>
      </c>
      <c r="AB723" s="158">
        <f t="shared" si="302"/>
        <v>1219000</v>
      </c>
      <c r="AC723" s="160">
        <f t="shared" si="303"/>
        <v>8.4300000000004614E-3</v>
      </c>
      <c r="AD723" s="162">
        <f t="shared" ca="1" si="304"/>
        <v>0.98211969484384576</v>
      </c>
      <c r="AE723" s="162">
        <f t="shared" ca="1" si="305"/>
        <v>0.68049990421146089</v>
      </c>
      <c r="AF723" s="85">
        <v>5.8881204838775938E-4</v>
      </c>
      <c r="AG723" s="85">
        <v>8.6159990954177371E-3</v>
      </c>
      <c r="AH723" s="85">
        <v>6.1578047078666921E-4</v>
      </c>
    </row>
    <row r="724" spans="1:34">
      <c r="A724" s="7">
        <f t="shared" si="289"/>
        <v>44631</v>
      </c>
      <c r="B724" s="8">
        <f t="shared" ca="1" si="290"/>
        <v>599231922.02960932</v>
      </c>
      <c r="C724" s="144">
        <f t="shared" si="281"/>
        <v>0</v>
      </c>
      <c r="D724" s="136"/>
      <c r="E724" s="136"/>
      <c r="F724" s="78">
        <f ca="1">IF(AD723&gt;1,S$2,T$2)</f>
        <v>0.65</v>
      </c>
      <c r="G724" s="29">
        <f t="shared" ca="1" si="282"/>
        <v>1945650.3590358552</v>
      </c>
      <c r="H724" s="8">
        <f t="shared" ca="1" si="291"/>
        <v>13814117.54915457</v>
      </c>
      <c r="I724" s="8">
        <f t="shared" ca="1" si="292"/>
        <v>4254546646.410224</v>
      </c>
      <c r="J724" s="8">
        <f t="shared" ca="1" si="293"/>
        <v>136644.9119723269</v>
      </c>
      <c r="K724" s="12">
        <f t="shared" ca="1" si="294"/>
        <v>0.98167874456685766</v>
      </c>
      <c r="L724" s="48"/>
      <c r="M724" s="39">
        <f ca="1">IF(AND(I$2&gt;0,R717&lt;F717-0.1),0,IF(AND(N724&gt;=L$10,I$2&gt;0),0,IF(OR(AND(N724&gt;=C$1,N724&lt;D$1),N724&gt;=E$1),0,1)))</f>
        <v>0</v>
      </c>
      <c r="N724" s="200">
        <f t="shared" si="295"/>
        <v>44631</v>
      </c>
      <c r="O724" s="11">
        <f t="shared" ca="1" si="283"/>
        <v>0.56727288618802985</v>
      </c>
      <c r="P724" s="11" t="str">
        <f t="shared" si="284"/>
        <v/>
      </c>
      <c r="Q724" s="11">
        <f t="shared" ca="1" si="296"/>
        <v>0.83</v>
      </c>
      <c r="R724" s="32">
        <f t="shared" ca="1" si="297"/>
        <v>1.3396281160575476E-2</v>
      </c>
      <c r="S724" s="32">
        <v>4.9312955032305538E-4</v>
      </c>
      <c r="T724" s="32">
        <f t="shared" ca="1" si="285"/>
        <v>1.8418823398872761E-3</v>
      </c>
      <c r="U724" s="32">
        <f t="shared" si="286"/>
        <v>0.14084507042253522</v>
      </c>
      <c r="V724" s="32">
        <f t="shared" si="298"/>
        <v>0.83</v>
      </c>
      <c r="W724" s="8">
        <f t="shared" ca="1" si="287"/>
        <v>987111.79778323742</v>
      </c>
      <c r="X724" s="8">
        <f t="shared" ca="1" si="301"/>
        <v>4241719640.6588526</v>
      </c>
      <c r="Y724" s="22">
        <f t="shared" ca="1" si="288"/>
        <v>0.43272711381197015</v>
      </c>
      <c r="Z724" s="8">
        <f t="shared" ca="1" si="299"/>
        <v>13814117.54915457</v>
      </c>
      <c r="AA724" s="12">
        <f t="shared" ca="1" si="300"/>
        <v>1.1347541797997878</v>
      </c>
      <c r="AB724" s="158">
        <f t="shared" si="302"/>
        <v>1220000</v>
      </c>
      <c r="AC724" s="160">
        <f t="shared" si="303"/>
        <v>8.4000000000004609E-3</v>
      </c>
      <c r="AD724" s="162">
        <f t="shared" ca="1" si="304"/>
        <v>0.98182565484030548</v>
      </c>
      <c r="AE724" s="162">
        <f t="shared" ca="1" si="305"/>
        <v>0.68049990421146089</v>
      </c>
      <c r="AF724" s="85">
        <v>5.8878341213583377E-4</v>
      </c>
      <c r="AG724" s="85">
        <v>8.6136064658785729E-3</v>
      </c>
      <c r="AH724" s="85">
        <v>6.1575578722714876E-4</v>
      </c>
    </row>
    <row r="725" spans="1:34">
      <c r="A725" s="7">
        <f t="shared" si="289"/>
        <v>44632</v>
      </c>
      <c r="B725" s="8">
        <f t="shared" ca="1" si="290"/>
        <v>599368350.85831106</v>
      </c>
      <c r="C725" s="144">
        <f t="shared" si="281"/>
        <v>0</v>
      </c>
      <c r="D725" s="136"/>
      <c r="E725" s="136"/>
      <c r="F725" s="78">
        <f ca="1">IF(AD724&gt;1,0,IF(AE724&gt;=1,U$2,T$2))</f>
        <v>0.65</v>
      </c>
      <c r="G725" s="29">
        <f t="shared" ca="1" si="282"/>
        <v>1943049.3570639007</v>
      </c>
      <c r="H725" s="8">
        <f t="shared" ca="1" si="291"/>
        <v>13795650.435153695</v>
      </c>
      <c r="I725" s="8">
        <f t="shared" ca="1" si="292"/>
        <v>4255515291.0940065</v>
      </c>
      <c r="J725" s="8">
        <f t="shared" ca="1" si="293"/>
        <v>136428.828701741</v>
      </c>
      <c r="K725" s="12">
        <f t="shared" ca="1" si="294"/>
        <v>0.98138537434867945</v>
      </c>
      <c r="L725" s="48"/>
      <c r="M725" s="47">
        <f ca="1">IF(AND(I$2&gt;0,R718&lt;F718-0.12),0,IF(AND(N725&gt;=L$4,I$2&gt;0),0,IF(OR(AND(N725&gt;=C$1,N725&lt;D$1),N725&gt;=E$1),0,1)))</f>
        <v>0</v>
      </c>
      <c r="N725" s="200">
        <f t="shared" si="295"/>
        <v>44632</v>
      </c>
      <c r="O725" s="11">
        <f t="shared" ca="1" si="283"/>
        <v>0.56740203881253426</v>
      </c>
      <c r="P725" s="11" t="str">
        <f t="shared" si="284"/>
        <v/>
      </c>
      <c r="Q725" s="11">
        <f t="shared" ca="1" si="296"/>
        <v>0.83</v>
      </c>
      <c r="R725" s="32">
        <f t="shared" ca="1" si="297"/>
        <v>1.3319674953829437E-2</v>
      </c>
      <c r="S725" s="32">
        <v>4.931196914218193E-4</v>
      </c>
      <c r="T725" s="32">
        <f t="shared" ca="1" si="285"/>
        <v>1.8394200580204927E-3</v>
      </c>
      <c r="U725" s="32">
        <f t="shared" si="286"/>
        <v>0.14084507042253522</v>
      </c>
      <c r="V725" s="32">
        <f t="shared" si="298"/>
        <v>0.83</v>
      </c>
      <c r="W725" s="8">
        <f t="shared" ca="1" si="287"/>
        <v>986284.37767492631</v>
      </c>
      <c r="X725" s="8">
        <f t="shared" ca="1" si="301"/>
        <v>4242705925.0365276</v>
      </c>
      <c r="Y725" s="22">
        <f t="shared" ca="1" si="288"/>
        <v>0.43259796118746574</v>
      </c>
      <c r="Z725" s="8">
        <f t="shared" ca="1" si="299"/>
        <v>13795650.435153695</v>
      </c>
      <c r="AA725" s="12">
        <f t="shared" ca="1" si="300"/>
        <v>1.1347541797997878</v>
      </c>
      <c r="AB725" s="158">
        <f t="shared" si="302"/>
        <v>1221000</v>
      </c>
      <c r="AC725" s="160">
        <f t="shared" si="303"/>
        <v>8.3700000000004604E-3</v>
      </c>
      <c r="AD725" s="162">
        <f t="shared" ca="1" si="304"/>
        <v>0.98153205945776856</v>
      </c>
      <c r="AE725" s="162">
        <f t="shared" ca="1" si="305"/>
        <v>0.68049990421146089</v>
      </c>
      <c r="AF725" s="85">
        <v>5.8875478308385745E-4</v>
      </c>
      <c r="AG725" s="85">
        <v>8.611218319270246E-3</v>
      </c>
      <c r="AH725" s="85">
        <v>6.1573110890453915E-4</v>
      </c>
    </row>
    <row r="726" spans="1:34">
      <c r="A726" s="7">
        <f t="shared" si="289"/>
        <v>44633</v>
      </c>
      <c r="B726" s="8">
        <f t="shared" ca="1" si="290"/>
        <v>599504556.58835816</v>
      </c>
      <c r="C726" s="144">
        <f t="shared" si="281"/>
        <v>0</v>
      </c>
      <c r="D726" s="136"/>
      <c r="E726" s="136"/>
      <c r="F726" s="78">
        <f ca="1">IF(AD725&gt;1,0,IF(AE725&gt;=1,U$2,T$2))</f>
        <v>0.65</v>
      </c>
      <c r="G726" s="29">
        <f t="shared" ca="1" si="282"/>
        <v>1940341.7944807806</v>
      </c>
      <c r="H726" s="8">
        <f t="shared" ca="1" si="291"/>
        <v>13776426.740813542</v>
      </c>
      <c r="I726" s="8">
        <f t="shared" ca="1" si="292"/>
        <v>4256482351.7773414</v>
      </c>
      <c r="J726" s="8">
        <f t="shared" ca="1" si="293"/>
        <v>136205.73004715124</v>
      </c>
      <c r="K726" s="12">
        <f t="shared" ca="1" si="294"/>
        <v>0.9810924680511498</v>
      </c>
      <c r="L726" s="48"/>
      <c r="M726" s="46">
        <f ca="1">IF(AND(I$2&gt;0,R719&lt;F719-0.12),0,IF(AND(N726&gt;=L$5,I$2&gt;0),0,IF(OR(AND(N726&gt;=C$1,N726&lt;D$1),N726&gt;=E$1),0,1)))</f>
        <v>0</v>
      </c>
      <c r="N726" s="200">
        <f t="shared" si="295"/>
        <v>44633</v>
      </c>
      <c r="O726" s="11">
        <f t="shared" ca="1" si="283"/>
        <v>0.5675309802369789</v>
      </c>
      <c r="P726" s="11" t="str">
        <f t="shared" si="284"/>
        <v/>
      </c>
      <c r="Q726" s="11">
        <f t="shared" ca="1" si="296"/>
        <v>0.83</v>
      </c>
      <c r="R726" s="32">
        <f t="shared" ca="1" si="297"/>
        <v>1.3242594571170706E-2</v>
      </c>
      <c r="S726" s="32">
        <v>4.9310983398096516E-4</v>
      </c>
      <c r="T726" s="32">
        <f t="shared" ca="1" si="285"/>
        <v>1.8368568987751389E-3</v>
      </c>
      <c r="U726" s="32">
        <f t="shared" si="286"/>
        <v>0.14084507042253522</v>
      </c>
      <c r="V726" s="32">
        <f t="shared" si="298"/>
        <v>0.83</v>
      </c>
      <c r="W726" s="8">
        <f t="shared" ca="1" si="287"/>
        <v>985384.32884508651</v>
      </c>
      <c r="X726" s="8">
        <f t="shared" ca="1" si="301"/>
        <v>4243691309.3653727</v>
      </c>
      <c r="Y726" s="22">
        <f t="shared" ca="1" si="288"/>
        <v>0.4324690197630211</v>
      </c>
      <c r="Z726" s="8">
        <f t="shared" ca="1" si="299"/>
        <v>13776426.740813542</v>
      </c>
      <c r="AA726" s="12">
        <f t="shared" ca="1" si="300"/>
        <v>1.1347541797997878</v>
      </c>
      <c r="AB726" s="158">
        <f t="shared" si="302"/>
        <v>1222000</v>
      </c>
      <c r="AC726" s="160">
        <f t="shared" si="303"/>
        <v>8.3400000000004599E-3</v>
      </c>
      <c r="AD726" s="162">
        <f t="shared" ca="1" si="304"/>
        <v>0.98123892119991463</v>
      </c>
      <c r="AE726" s="162">
        <f t="shared" ca="1" si="305"/>
        <v>0.68049990421146089</v>
      </c>
      <c r="AF726" s="85">
        <v>5.8872616122902311E-4</v>
      </c>
      <c r="AG726" s="85">
        <v>8.6088346432424776E-3</v>
      </c>
      <c r="AH726" s="85">
        <v>6.1570643581712603E-4</v>
      </c>
    </row>
    <row r="727" spans="1:34">
      <c r="A727" s="7">
        <f t="shared" si="289"/>
        <v>44634</v>
      </c>
      <c r="B727" s="8">
        <f t="shared" ca="1" si="290"/>
        <v>599640531.9255017</v>
      </c>
      <c r="C727" s="144">
        <f t="shared" si="281"/>
        <v>0</v>
      </c>
      <c r="D727" s="136"/>
      <c r="E727" s="136"/>
      <c r="F727" s="78">
        <f ca="1">IF(AD726&gt;1,S$2,T$2)</f>
        <v>0.65</v>
      </c>
      <c r="G727" s="29">
        <f t="shared" ca="1" si="282"/>
        <v>1937530.6064348994</v>
      </c>
      <c r="H727" s="8">
        <f t="shared" ca="1" si="291"/>
        <v>13756467.305687785</v>
      </c>
      <c r="I727" s="8">
        <f t="shared" ca="1" si="292"/>
        <v>4257447776.6710606</v>
      </c>
      <c r="J727" s="8">
        <f t="shared" ca="1" si="293"/>
        <v>135975.33714356759</v>
      </c>
      <c r="K727" s="12">
        <f t="shared" ca="1" si="294"/>
        <v>0.98080004073596971</v>
      </c>
      <c r="L727" s="48"/>
      <c r="M727" s="38">
        <f ca="1">IF(AND(I$2&gt;0,R720&lt;F720),0,IF(AND(N727&gt;=L$6,I$2&gt;0),0,IF(OR(AND(N727&gt;=C$1,N727&lt;D$1),N727&gt;=E$1),0,1)))</f>
        <v>0</v>
      </c>
      <c r="N727" s="200">
        <f t="shared" si="295"/>
        <v>44634</v>
      </c>
      <c r="O727" s="11">
        <f t="shared" ca="1" si="283"/>
        <v>0.56765970355614137</v>
      </c>
      <c r="P727" s="11" t="str">
        <f t="shared" si="284"/>
        <v/>
      </c>
      <c r="Q727" s="11">
        <f t="shared" ca="1" si="296"/>
        <v>0.83</v>
      </c>
      <c r="R727" s="32">
        <f t="shared" ca="1" si="297"/>
        <v>1.316506896114056E-2</v>
      </c>
      <c r="S727" s="32">
        <v>4.9309997800018354E-4</v>
      </c>
      <c r="T727" s="32">
        <f t="shared" ca="1" si="285"/>
        <v>1.8341956407583713E-3</v>
      </c>
      <c r="U727" s="32">
        <f t="shared" si="286"/>
        <v>0.14084507042253522</v>
      </c>
      <c r="V727" s="32">
        <f t="shared" si="298"/>
        <v>0.83</v>
      </c>
      <c r="W727" s="8">
        <f t="shared" ca="1" si="287"/>
        <v>984353.11211947934</v>
      </c>
      <c r="X727" s="8">
        <f t="shared" ca="1" si="301"/>
        <v>4244675662.4774923</v>
      </c>
      <c r="Y727" s="22">
        <f t="shared" ca="1" si="288"/>
        <v>0.43234029644385863</v>
      </c>
      <c r="Z727" s="8">
        <f t="shared" ca="1" si="299"/>
        <v>13756467.305687785</v>
      </c>
      <c r="AA727" s="12">
        <f t="shared" ca="1" si="300"/>
        <v>1.1347541797997878</v>
      </c>
      <c r="AB727" s="158">
        <f t="shared" si="302"/>
        <v>1223000</v>
      </c>
      <c r="AC727" s="160">
        <f t="shared" si="303"/>
        <v>8.3100000000004594E-3</v>
      </c>
      <c r="AD727" s="162">
        <f t="shared" ca="1" si="304"/>
        <v>0.98094625439355976</v>
      </c>
      <c r="AE727" s="162">
        <f t="shared" ca="1" si="305"/>
        <v>0.68049990421146089</v>
      </c>
      <c r="AF727" s="85">
        <v>5.8869754656852439E-4</v>
      </c>
      <c r="AG727" s="85">
        <v>8.6064554254920034E-3</v>
      </c>
      <c r="AH727" s="85">
        <v>6.1568176796319572E-4</v>
      </c>
    </row>
    <row r="728" spans="1:34">
      <c r="A728" s="7">
        <f t="shared" si="289"/>
        <v>44635</v>
      </c>
      <c r="B728" s="8">
        <f t="shared" ca="1" si="290"/>
        <v>599776269.78962445</v>
      </c>
      <c r="C728" s="144">
        <f t="shared" si="281"/>
        <v>0</v>
      </c>
      <c r="D728" s="136"/>
      <c r="E728" s="136"/>
      <c r="F728" s="78">
        <f ca="1">IF(AD727&gt;1,0,IF(AE727&gt;=1,U$2,T$2))</f>
        <v>0.65</v>
      </c>
      <c r="G728" s="29">
        <f t="shared" ca="1" si="282"/>
        <v>1934627.1871605425</v>
      </c>
      <c r="H728" s="8">
        <f t="shared" ca="1" si="291"/>
        <v>13735853.028839851</v>
      </c>
      <c r="I728" s="8">
        <f t="shared" ca="1" si="292"/>
        <v>4258411515.5063319</v>
      </c>
      <c r="J728" s="8">
        <f t="shared" ca="1" si="293"/>
        <v>135737.86412275268</v>
      </c>
      <c r="K728" s="12">
        <f t="shared" ca="1" si="294"/>
        <v>0.98050810806354982</v>
      </c>
      <c r="L728" s="48"/>
      <c r="M728" s="38">
        <f ca="1">IF(AND(I$2&gt;0,R721&lt;F721-0.02),0,IF(AND(N728&gt;=L$7,I$2&gt;0),0,IF(OR(AND(N728&gt;=C$1,N728&lt;D$1),N728&gt;=E$1),0,1)))</f>
        <v>0</v>
      </c>
      <c r="N728" s="200">
        <f t="shared" si="295"/>
        <v>44635</v>
      </c>
      <c r="O728" s="11">
        <f t="shared" ca="1" si="283"/>
        <v>0.56778820206751091</v>
      </c>
      <c r="P728" s="11" t="str">
        <f t="shared" si="284"/>
        <v/>
      </c>
      <c r="Q728" s="11">
        <f t="shared" ca="1" si="296"/>
        <v>0.83</v>
      </c>
      <c r="R728" s="32">
        <f t="shared" ca="1" si="297"/>
        <v>1.3087183913145572E-2</v>
      </c>
      <c r="S728" s="32">
        <v>4.9309012347916467E-4</v>
      </c>
      <c r="T728" s="32">
        <f t="shared" ca="1" si="285"/>
        <v>1.8314470705119801E-3</v>
      </c>
      <c r="U728" s="32">
        <f t="shared" si="286"/>
        <v>0.14084507042253522</v>
      </c>
      <c r="V728" s="32">
        <f t="shared" si="298"/>
        <v>0.83</v>
      </c>
      <c r="W728" s="8">
        <f t="shared" ca="1" si="287"/>
        <v>983124.87277015229</v>
      </c>
      <c r="X728" s="8">
        <f t="shared" ca="1" si="301"/>
        <v>4245658787.3502626</v>
      </c>
      <c r="Y728" s="22">
        <f t="shared" ca="1" si="288"/>
        <v>0.43221179793248909</v>
      </c>
      <c r="Z728" s="8">
        <f t="shared" ca="1" si="299"/>
        <v>13735853.028839851</v>
      </c>
      <c r="AA728" s="12">
        <f t="shared" ca="1" si="300"/>
        <v>1.1347541797997878</v>
      </c>
      <c r="AB728" s="158">
        <f t="shared" si="302"/>
        <v>1224000</v>
      </c>
      <c r="AC728" s="160">
        <f t="shared" si="303"/>
        <v>8.2800000000004589E-3</v>
      </c>
      <c r="AD728" s="162">
        <f t="shared" ca="1" si="304"/>
        <v>0.98065407439975982</v>
      </c>
      <c r="AE728" s="162">
        <f t="shared" ca="1" si="305"/>
        <v>0.68049990421146089</v>
      </c>
      <c r="AF728" s="85">
        <v>5.8866893909955656E-4</v>
      </c>
      <c r="AG728" s="85">
        <v>8.6040806537623447E-3</v>
      </c>
      <c r="AH728" s="85">
        <v>6.156571053410353E-4</v>
      </c>
    </row>
    <row r="729" spans="1:34">
      <c r="A729" s="7">
        <f t="shared" si="289"/>
        <v>44636</v>
      </c>
      <c r="B729" s="8">
        <f t="shared" ca="1" si="290"/>
        <v>599911763.90698814</v>
      </c>
      <c r="C729" s="144">
        <f t="shared" si="281"/>
        <v>0</v>
      </c>
      <c r="D729" s="136"/>
      <c r="E729" s="136"/>
      <c r="F729" s="78">
        <f ca="1">IF(AD728&gt;1,S$2,T$2)</f>
        <v>0.65</v>
      </c>
      <c r="G729" s="29">
        <f t="shared" ca="1" si="282"/>
        <v>1931653.0125847335</v>
      </c>
      <c r="H729" s="8">
        <f t="shared" ca="1" si="291"/>
        <v>13714736.389351608</v>
      </c>
      <c r="I729" s="8">
        <f t="shared" ca="1" si="292"/>
        <v>4259373523.739614</v>
      </c>
      <c r="J729" s="8">
        <f t="shared" ca="1" si="293"/>
        <v>135494.11736364933</v>
      </c>
      <c r="K729" s="12">
        <f t="shared" ca="1" si="294"/>
        <v>0.98021668523456928</v>
      </c>
      <c r="L729" s="48"/>
      <c r="M729" s="38">
        <f ca="1">IF(AND(I$2&gt;0,R722&lt;F722-0.04),0,IF(AND(N729&gt;=L$8,I$2&gt;0),0,IF(OR(AND(N729&gt;=C$1,N729&lt;D$1),N729&gt;=E$1),0,1)))</f>
        <v>0</v>
      </c>
      <c r="N729" s="200">
        <f t="shared" si="295"/>
        <v>44636</v>
      </c>
      <c r="O729" s="11">
        <f t="shared" ca="1" si="283"/>
        <v>0.56791646983194854</v>
      </c>
      <c r="P729" s="11" t="str">
        <f t="shared" si="284"/>
        <v/>
      </c>
      <c r="Q729" s="11">
        <f t="shared" ca="1" si="296"/>
        <v>0.83</v>
      </c>
      <c r="R729" s="32">
        <f t="shared" ca="1" si="297"/>
        <v>1.3009091717408112E-2</v>
      </c>
      <c r="S729" s="32">
        <v>4.9308027041759935E-4</v>
      </c>
      <c r="T729" s="32">
        <f t="shared" ca="1" si="285"/>
        <v>1.8286315185802144E-3</v>
      </c>
      <c r="U729" s="32">
        <f t="shared" si="286"/>
        <v>0.14084507042253522</v>
      </c>
      <c r="V729" s="32">
        <f t="shared" si="298"/>
        <v>0.83</v>
      </c>
      <c r="W729" s="8">
        <f t="shared" ca="1" si="287"/>
        <v>981625.71305781801</v>
      </c>
      <c r="X729" s="8">
        <f t="shared" ca="1" si="301"/>
        <v>4246640413.0633206</v>
      </c>
      <c r="Y729" s="22">
        <f t="shared" ca="1" si="288"/>
        <v>0.43208353016805146</v>
      </c>
      <c r="Z729" s="8">
        <f t="shared" ca="1" si="299"/>
        <v>13714736.389351608</v>
      </c>
      <c r="AA729" s="12">
        <f t="shared" ca="1" si="300"/>
        <v>1.1347541797997878</v>
      </c>
      <c r="AB729" s="158">
        <f t="shared" si="302"/>
        <v>1225000</v>
      </c>
      <c r="AC729" s="160">
        <f t="shared" si="303"/>
        <v>8.2500000000004584E-3</v>
      </c>
      <c r="AD729" s="162">
        <f t="shared" ca="1" si="304"/>
        <v>0.98036239664905955</v>
      </c>
      <c r="AE729" s="162">
        <f t="shared" ca="1" si="305"/>
        <v>0.68049990421146089</v>
      </c>
      <c r="AF729" s="85">
        <v>5.8864033881931687E-4</v>
      </c>
      <c r="AG729" s="85">
        <v>8.6017103158435772E-3</v>
      </c>
      <c r="AH729" s="85">
        <v>6.156324479489329E-4</v>
      </c>
    </row>
    <row r="730" spans="1:34">
      <c r="A730" s="7">
        <f t="shared" si="289"/>
        <v>44637</v>
      </c>
      <c r="B730" s="8">
        <f t="shared" ca="1" si="290"/>
        <v>600047009.5150609</v>
      </c>
      <c r="C730" s="144">
        <f t="shared" si="281"/>
        <v>0</v>
      </c>
      <c r="D730" s="136"/>
      <c r="E730" s="136"/>
      <c r="F730" s="78">
        <f ca="1">IF(AD729&gt;1,0,IF(AE729&gt;=1,U$2,T$2))</f>
        <v>0.65</v>
      </c>
      <c r="G730" s="29">
        <f t="shared" ca="1" si="282"/>
        <v>1928641.4779733324</v>
      </c>
      <c r="H730" s="8">
        <f t="shared" ca="1" si="291"/>
        <v>13693354.49361066</v>
      </c>
      <c r="I730" s="8">
        <f t="shared" ca="1" si="292"/>
        <v>4260333767.556931</v>
      </c>
      <c r="J730" s="8">
        <f t="shared" ca="1" si="293"/>
        <v>135245.60807279838</v>
      </c>
      <c r="K730" s="12">
        <f t="shared" ca="1" si="294"/>
        <v>0.97992578571845024</v>
      </c>
      <c r="L730" s="48"/>
      <c r="M730" s="38">
        <f ca="1">IF(AND(I$2&gt;0,R723&lt;F723-0.06),0,IF(AND(N730&gt;=L$9,I$2&gt;0),0,IF(OR(AND(N730&gt;=C$1,N730&lt;D$1),N730&gt;=E$1),0,1)))</f>
        <v>0</v>
      </c>
      <c r="N730" s="200">
        <f t="shared" si="295"/>
        <v>44637</v>
      </c>
      <c r="O730" s="11">
        <f t="shared" ca="1" si="283"/>
        <v>0.56804450234092418</v>
      </c>
      <c r="P730" s="11" t="str">
        <f t="shared" si="284"/>
        <v/>
      </c>
      <c r="Q730" s="11">
        <f t="shared" ca="1" si="296"/>
        <v>0.83</v>
      </c>
      <c r="R730" s="32">
        <f t="shared" ca="1" si="297"/>
        <v>1.2931021981192231E-2</v>
      </c>
      <c r="S730" s="32">
        <v>4.9307041881517814E-4</v>
      </c>
      <c r="T730" s="32">
        <f t="shared" ca="1" si="285"/>
        <v>1.8257805991480879E-3</v>
      </c>
      <c r="U730" s="32">
        <f t="shared" si="286"/>
        <v>0.14084507042253522</v>
      </c>
      <c r="V730" s="32">
        <f t="shared" si="298"/>
        <v>0.83</v>
      </c>
      <c r="W730" s="8">
        <f t="shared" ca="1" si="287"/>
        <v>980171.37315204146</v>
      </c>
      <c r="X730" s="8">
        <f t="shared" ca="1" si="301"/>
        <v>4247620584.4364729</v>
      </c>
      <c r="Y730" s="22">
        <f t="shared" ca="1" si="288"/>
        <v>0.43195549765907582</v>
      </c>
      <c r="Z730" s="8">
        <f t="shared" ca="1" si="299"/>
        <v>13693354.49361066</v>
      </c>
      <c r="AA730" s="12">
        <f t="shared" ca="1" si="300"/>
        <v>1.1347541797997878</v>
      </c>
      <c r="AB730" s="158">
        <f t="shared" si="302"/>
        <v>1226000</v>
      </c>
      <c r="AC730" s="160">
        <f t="shared" si="303"/>
        <v>8.2200000000004578E-3</v>
      </c>
      <c r="AD730" s="162">
        <f t="shared" ca="1" si="304"/>
        <v>0.98007123547650976</v>
      </c>
      <c r="AE730" s="162">
        <f t="shared" ca="1" si="305"/>
        <v>0.68049990421146089</v>
      </c>
      <c r="AF730" s="85">
        <v>5.8861174572500329E-4</v>
      </c>
      <c r="AG730" s="85">
        <v>8.5993443995721047E-3</v>
      </c>
      <c r="AH730" s="85">
        <v>6.1560779578517734E-4</v>
      </c>
    </row>
    <row r="731" spans="1:34">
      <c r="A731" s="7">
        <f t="shared" si="289"/>
        <v>44638</v>
      </c>
      <c r="B731" s="8">
        <f t="shared" ca="1" si="290"/>
        <v>600182004.19475174</v>
      </c>
      <c r="C731" s="144">
        <f t="shared" si="281"/>
        <v>0</v>
      </c>
      <c r="D731" s="136"/>
      <c r="E731" s="136"/>
      <c r="F731" s="78">
        <f ca="1">IF(AD730&gt;1,S$2,T$2)</f>
        <v>0.65</v>
      </c>
      <c r="G731" s="29">
        <f t="shared" ca="1" si="282"/>
        <v>1925583.8515864525</v>
      </c>
      <c r="H731" s="8">
        <f t="shared" ca="1" si="291"/>
        <v>13671645.346263811</v>
      </c>
      <c r="I731" s="8">
        <f t="shared" ca="1" si="292"/>
        <v>4261292229.7827363</v>
      </c>
      <c r="J731" s="8">
        <f t="shared" ca="1" si="293"/>
        <v>134994.6796908722</v>
      </c>
      <c r="K731" s="12">
        <f t="shared" ca="1" si="294"/>
        <v>0.97963541974012514</v>
      </c>
      <c r="L731" s="48"/>
      <c r="M731" s="39">
        <f ca="1">IF(AND(I$2&gt;0,R724&lt;F724-0.1),0,IF(AND(N731&gt;=L$10,I$2&gt;0),0,IF(OR(AND(N731&gt;=C$1,N731&lt;D$1),N731&gt;=E$1),0,1)))</f>
        <v>0</v>
      </c>
      <c r="N731" s="200">
        <f t="shared" si="295"/>
        <v>44638</v>
      </c>
      <c r="O731" s="11">
        <f t="shared" ca="1" si="283"/>
        <v>0.5681722973043648</v>
      </c>
      <c r="P731" s="11" t="str">
        <f t="shared" si="284"/>
        <v/>
      </c>
      <c r="Q731" s="11">
        <f t="shared" ca="1" si="296"/>
        <v>0.83</v>
      </c>
      <c r="R731" s="32">
        <f t="shared" ca="1" si="297"/>
        <v>1.2852919107167014E-2</v>
      </c>
      <c r="S731" s="32">
        <v>4.9306056867159183E-4</v>
      </c>
      <c r="T731" s="32">
        <f t="shared" ca="1" si="285"/>
        <v>1.8228860461685082E-3</v>
      </c>
      <c r="U731" s="32">
        <f t="shared" si="286"/>
        <v>0.14084507042253522</v>
      </c>
      <c r="V731" s="32">
        <f t="shared" si="298"/>
        <v>0.83</v>
      </c>
      <c r="W731" s="8">
        <f t="shared" ca="1" si="287"/>
        <v>978748.87780181528</v>
      </c>
      <c r="X731" s="8">
        <f t="shared" ca="1" si="301"/>
        <v>4248599333.3142748</v>
      </c>
      <c r="Y731" s="22">
        <f t="shared" ca="1" si="288"/>
        <v>0.4318277026956352</v>
      </c>
      <c r="Z731" s="8">
        <f t="shared" ca="1" si="299"/>
        <v>13671645.346263811</v>
      </c>
      <c r="AA731" s="12">
        <f t="shared" ca="1" si="300"/>
        <v>1.1347541797997878</v>
      </c>
      <c r="AB731" s="158">
        <f t="shared" si="302"/>
        <v>1227000</v>
      </c>
      <c r="AC731" s="160">
        <f t="shared" si="303"/>
        <v>8.1900000000004573E-3</v>
      </c>
      <c r="AD731" s="162">
        <f t="shared" ca="1" si="304"/>
        <v>0.97978060272928769</v>
      </c>
      <c r="AE731" s="162">
        <f t="shared" ca="1" si="305"/>
        <v>0.68049990421146089</v>
      </c>
      <c r="AF731" s="85">
        <v>5.8858315981381599E-4</v>
      </c>
      <c r="AG731" s="85">
        <v>8.5969828928304307E-3</v>
      </c>
      <c r="AH731" s="85">
        <v>6.1558314884805785E-4</v>
      </c>
    </row>
    <row r="732" spans="1:34">
      <c r="A732" s="7">
        <f t="shared" si="289"/>
        <v>44639</v>
      </c>
      <c r="B732" s="8">
        <f t="shared" ca="1" si="290"/>
        <v>600316744.91937268</v>
      </c>
      <c r="C732" s="144">
        <f t="shared" si="281"/>
        <v>0</v>
      </c>
      <c r="D732" s="136"/>
      <c r="E732" s="136"/>
      <c r="F732" s="78">
        <f ca="1">IF(AD731&gt;1,0,IF(AE731&gt;=1,U$2,T$2))</f>
        <v>0.65</v>
      </c>
      <c r="G732" s="29">
        <f t="shared" ca="1" si="282"/>
        <v>1922472.6215874569</v>
      </c>
      <c r="H732" s="8">
        <f t="shared" ca="1" si="291"/>
        <v>13649555.613270944</v>
      </c>
      <c r="I732" s="8">
        <f t="shared" ca="1" si="292"/>
        <v>4262248888.9275451</v>
      </c>
      <c r="J732" s="8">
        <f t="shared" ca="1" si="293"/>
        <v>134740.72462097864</v>
      </c>
      <c r="K732" s="12">
        <f t="shared" ca="1" si="294"/>
        <v>0.97934559249326913</v>
      </c>
      <c r="L732" s="48"/>
      <c r="M732" s="47">
        <f ca="1">IF(AND(I$2&gt;0,R725&lt;F725-0.12),0,IF(AND(N732&gt;=L$4,I$2&gt;0),0,IF(OR(AND(N732&gt;=C$1,N732&lt;D$1),N732&gt;=E$1),0,1)))</f>
        <v>0</v>
      </c>
      <c r="N732" s="200">
        <f t="shared" si="295"/>
        <v>44639</v>
      </c>
      <c r="O732" s="11">
        <f t="shared" ca="1" si="283"/>
        <v>0.56829985185700604</v>
      </c>
      <c r="P732" s="11" t="str">
        <f t="shared" si="284"/>
        <v/>
      </c>
      <c r="Q732" s="11">
        <f t="shared" ca="1" si="296"/>
        <v>0.83</v>
      </c>
      <c r="R732" s="32">
        <f t="shared" ca="1" si="297"/>
        <v>1.2774736638562319E-2</v>
      </c>
      <c r="S732" s="32">
        <v>4.9305071998653131E-4</v>
      </c>
      <c r="T732" s="32">
        <f t="shared" ca="1" si="285"/>
        <v>1.8199407484361259E-3</v>
      </c>
      <c r="U732" s="32">
        <f t="shared" si="286"/>
        <v>0.14084507042253522</v>
      </c>
      <c r="V732" s="32">
        <f t="shared" si="298"/>
        <v>0.83</v>
      </c>
      <c r="W732" s="8">
        <f t="shared" ca="1" si="287"/>
        <v>977345.0578652703</v>
      </c>
      <c r="X732" s="8">
        <f t="shared" ca="1" si="301"/>
        <v>4249576678.3721399</v>
      </c>
      <c r="Y732" s="22">
        <f t="shared" ca="1" si="288"/>
        <v>0.43170014814299396</v>
      </c>
      <c r="Z732" s="8">
        <f t="shared" ca="1" si="299"/>
        <v>13649555.613270944</v>
      </c>
      <c r="AA732" s="12">
        <f t="shared" ca="1" si="300"/>
        <v>1.1347541797997878</v>
      </c>
      <c r="AB732" s="158">
        <f t="shared" si="302"/>
        <v>1228000</v>
      </c>
      <c r="AC732" s="160">
        <f t="shared" si="303"/>
        <v>8.1600000000004568E-3</v>
      </c>
      <c r="AD732" s="162">
        <f t="shared" ca="1" si="304"/>
        <v>0.97949050611669719</v>
      </c>
      <c r="AE732" s="162">
        <f t="shared" ca="1" si="305"/>
        <v>0.68049990421146089</v>
      </c>
      <c r="AF732" s="85">
        <v>5.8855458108295631E-4</v>
      </c>
      <c r="AG732" s="85">
        <v>8.5946257835469424E-3</v>
      </c>
      <c r="AH732" s="85">
        <v>6.1555850713586509E-4</v>
      </c>
    </row>
    <row r="733" spans="1:34">
      <c r="A733" s="7">
        <f t="shared" si="289"/>
        <v>44640</v>
      </c>
      <c r="B733" s="8">
        <f t="shared" ca="1" si="290"/>
        <v>600451228.13998985</v>
      </c>
      <c r="C733" s="144">
        <f t="shared" si="281"/>
        <v>0</v>
      </c>
      <c r="D733" s="136"/>
      <c r="E733" s="136"/>
      <c r="F733" s="78">
        <f ca="1">IF(AD732&gt;1,0,IF(AE732&gt;=1,U$2,T$2))</f>
        <v>0.65</v>
      </c>
      <c r="G733" s="29">
        <f t="shared" ca="1" si="282"/>
        <v>1919301.6087024962</v>
      </c>
      <c r="H733" s="8">
        <f t="shared" ca="1" si="291"/>
        <v>13627041.421787722</v>
      </c>
      <c r="I733" s="8">
        <f t="shared" ca="1" si="292"/>
        <v>4263203719.7939272</v>
      </c>
      <c r="J733" s="8">
        <f t="shared" ca="1" si="293"/>
        <v>134483.22061718974</v>
      </c>
      <c r="K733" s="12">
        <f t="shared" ca="1" si="294"/>
        <v>0.97905631047603892</v>
      </c>
      <c r="L733" s="48"/>
      <c r="M733" s="46">
        <f ca="1">IF(AND(I$2&gt;0,R726&lt;F726-0.12),0,IF(AND(N733&gt;=L$5,I$2&gt;0),0,IF(OR(AND(N733&gt;=C$1,N733&lt;D$1),N733&gt;=E$1),0,1)))</f>
        <v>0</v>
      </c>
      <c r="N733" s="200">
        <f t="shared" si="295"/>
        <v>44640</v>
      </c>
      <c r="O733" s="11">
        <f t="shared" ca="1" si="283"/>
        <v>0.56842716263919024</v>
      </c>
      <c r="P733" s="11" t="str">
        <f t="shared" si="284"/>
        <v/>
      </c>
      <c r="Q733" s="11">
        <f t="shared" ca="1" si="296"/>
        <v>0.83</v>
      </c>
      <c r="R733" s="32">
        <f t="shared" ca="1" si="297"/>
        <v>1.2696437818350016E-2</v>
      </c>
      <c r="S733" s="32">
        <v>4.9304087275968747E-4</v>
      </c>
      <c r="T733" s="32">
        <f t="shared" ca="1" si="285"/>
        <v>1.8169388562383629E-3</v>
      </c>
      <c r="U733" s="32">
        <f t="shared" si="286"/>
        <v>0.14084507042253522</v>
      </c>
      <c r="V733" s="32">
        <f t="shared" si="298"/>
        <v>0.83</v>
      </c>
      <c r="W733" s="8">
        <f t="shared" ca="1" si="287"/>
        <v>975947.02685751033</v>
      </c>
      <c r="X733" s="8">
        <f t="shared" ca="1" si="301"/>
        <v>4250552625.3989973</v>
      </c>
      <c r="Y733" s="22">
        <f t="shared" ca="1" si="288"/>
        <v>0.43157283736080976</v>
      </c>
      <c r="Z733" s="8">
        <f t="shared" ca="1" si="299"/>
        <v>13627041.421787722</v>
      </c>
      <c r="AA733" s="12">
        <f t="shared" ca="1" si="300"/>
        <v>1.1347541797997878</v>
      </c>
      <c r="AB733" s="158">
        <f t="shared" si="302"/>
        <v>1229000</v>
      </c>
      <c r="AC733" s="160">
        <f t="shared" si="303"/>
        <v>8.1300000000004563E-3</v>
      </c>
      <c r="AD733" s="162">
        <f t="shared" ca="1" si="304"/>
        <v>0.97920095148465403</v>
      </c>
      <c r="AE733" s="162">
        <f t="shared" ca="1" si="305"/>
        <v>0.68049990421146089</v>
      </c>
      <c r="AF733" s="85">
        <v>5.8852600952962733E-4</v>
      </c>
      <c r="AG733" s="85">
        <v>8.592273059695673E-3</v>
      </c>
      <c r="AH733" s="85">
        <v>6.155338706468899E-4</v>
      </c>
    </row>
    <row r="734" spans="1:34">
      <c r="A734" s="7">
        <f t="shared" si="289"/>
        <v>44641</v>
      </c>
      <c r="B734" s="8">
        <f t="shared" ca="1" si="290"/>
        <v>600585449.87939751</v>
      </c>
      <c r="C734" s="144">
        <f t="shared" si="281"/>
        <v>0</v>
      </c>
      <c r="D734" s="136"/>
      <c r="E734" s="136"/>
      <c r="F734" s="78">
        <f ca="1">IF(AD733&gt;1,S$2,T$2)</f>
        <v>0.65</v>
      </c>
      <c r="G734" s="29">
        <f t="shared" ca="1" si="282"/>
        <v>1916066.0203837287</v>
      </c>
      <c r="H734" s="8">
        <f t="shared" ca="1" si="291"/>
        <v>13604068.744724473</v>
      </c>
      <c r="I734" s="8">
        <f t="shared" ca="1" si="292"/>
        <v>4264156694.1437216</v>
      </c>
      <c r="J734" s="8">
        <f t="shared" ca="1" si="293"/>
        <v>134221.73940764231</v>
      </c>
      <c r="K734" s="12">
        <f t="shared" ca="1" si="294"/>
        <v>0.97876758130782981</v>
      </c>
      <c r="L734" s="48"/>
      <c r="M734" s="38">
        <f ca="1">IF(AND(I$2&gt;0,R727&lt;F727),0,IF(AND(N734&gt;=L$6,I$2&gt;0),0,IF(OR(AND(N734&gt;=C$1,N734&lt;D$1),N734&gt;=E$1),0,1)))</f>
        <v>0</v>
      </c>
      <c r="N734" s="200">
        <f t="shared" si="295"/>
        <v>44641</v>
      </c>
      <c r="O734" s="11">
        <f t="shared" ca="1" si="283"/>
        <v>0.56855422588582949</v>
      </c>
      <c r="P734" s="11" t="str">
        <f t="shared" si="284"/>
        <v/>
      </c>
      <c r="Q734" s="11">
        <f t="shared" ca="1" si="296"/>
        <v>0.83</v>
      </c>
      <c r="R734" s="32">
        <f t="shared" ca="1" si="297"/>
        <v>1.2617995743991119E-2</v>
      </c>
      <c r="S734" s="32">
        <v>4.9303102699075143E-4</v>
      </c>
      <c r="T734" s="32">
        <f t="shared" ca="1" si="285"/>
        <v>1.8138758326299298E-3</v>
      </c>
      <c r="U734" s="32">
        <f t="shared" si="286"/>
        <v>0.14084507042253522</v>
      </c>
      <c r="V734" s="32">
        <f t="shared" si="298"/>
        <v>0.83</v>
      </c>
      <c r="W734" s="8">
        <f t="shared" ca="1" si="287"/>
        <v>974542.40956315177</v>
      </c>
      <c r="X734" s="8">
        <f t="shared" ca="1" si="301"/>
        <v>4251527167.8085604</v>
      </c>
      <c r="Y734" s="22">
        <f t="shared" ca="1" si="288"/>
        <v>0.43144577411417051</v>
      </c>
      <c r="Z734" s="8">
        <f t="shared" ca="1" si="299"/>
        <v>13604068.744724473</v>
      </c>
      <c r="AA734" s="12">
        <f t="shared" ca="1" si="300"/>
        <v>1.1347541797997878</v>
      </c>
      <c r="AB734" s="158">
        <f t="shared" si="302"/>
        <v>1230000</v>
      </c>
      <c r="AC734" s="160">
        <f t="shared" si="303"/>
        <v>8.1000000000004558E-3</v>
      </c>
      <c r="AD734" s="162">
        <f t="shared" ca="1" si="304"/>
        <v>0.97891194589193442</v>
      </c>
      <c r="AE734" s="162">
        <f t="shared" ca="1" si="305"/>
        <v>0.68049990421146089</v>
      </c>
      <c r="AF734" s="85">
        <v>5.8849744515103344E-4</v>
      </c>
      <c r="AG734" s="85">
        <v>8.5899247092960911E-3</v>
      </c>
      <c r="AH734" s="85">
        <v>6.1550923937942436E-4</v>
      </c>
    </row>
    <row r="735" spans="1:34">
      <c r="A735" s="7">
        <f t="shared" si="289"/>
        <v>44642</v>
      </c>
      <c r="B735" s="8">
        <f t="shared" ca="1" si="290"/>
        <v>600719405.82971156</v>
      </c>
      <c r="C735" s="144">
        <f t="shared" si="281"/>
        <v>0</v>
      </c>
      <c r="D735" s="136"/>
      <c r="E735" s="136"/>
      <c r="F735" s="78">
        <f ca="1">IF(AD734&gt;1,0,IF(AE734&gt;=1,U$2,T$2))</f>
        <v>0.65</v>
      </c>
      <c r="G735" s="29">
        <f t="shared" ca="1" si="282"/>
        <v>1912762.4763931381</v>
      </c>
      <c r="H735" s="8">
        <f t="shared" ca="1" si="291"/>
        <v>13580613.582391279</v>
      </c>
      <c r="I735" s="8">
        <f t="shared" ca="1" si="292"/>
        <v>4265107781.3909516</v>
      </c>
      <c r="J735" s="8">
        <f t="shared" ca="1" si="293"/>
        <v>133955.95031407865</v>
      </c>
      <c r="K735" s="12">
        <f t="shared" ca="1" si="294"/>
        <v>0.97847941352751555</v>
      </c>
      <c r="L735" s="48"/>
      <c r="M735" s="38">
        <f ca="1">IF(AND(I$2&gt;0,R728&lt;F728-0.02),0,IF(AND(N735&gt;=L$7,I$2&gt;0),0,IF(OR(AND(N735&gt;=C$1,N735&lt;D$1),N735&gt;=E$1),0,1)))</f>
        <v>0</v>
      </c>
      <c r="N735" s="200">
        <f t="shared" si="295"/>
        <v>44642</v>
      </c>
      <c r="O735" s="11">
        <f t="shared" ca="1" si="283"/>
        <v>0.56868103751879351</v>
      </c>
      <c r="P735" s="11" t="str">
        <f t="shared" si="284"/>
        <v/>
      </c>
      <c r="Q735" s="11">
        <f t="shared" ca="1" si="296"/>
        <v>0.83</v>
      </c>
      <c r="R735" s="32">
        <f t="shared" ca="1" si="297"/>
        <v>1.2539393326152311E-2</v>
      </c>
      <c r="S735" s="32">
        <v>4.9302118267941408E-4</v>
      </c>
      <c r="T735" s="32">
        <f t="shared" ca="1" si="285"/>
        <v>1.8107484776521705E-3</v>
      </c>
      <c r="U735" s="32">
        <f t="shared" si="286"/>
        <v>0.14084507042253522</v>
      </c>
      <c r="V735" s="32">
        <f t="shared" si="298"/>
        <v>0.83</v>
      </c>
      <c r="W735" s="8">
        <f t="shared" ca="1" si="287"/>
        <v>973119.60911958094</v>
      </c>
      <c r="X735" s="8">
        <f t="shared" ca="1" si="301"/>
        <v>4252500287.4176798</v>
      </c>
      <c r="Y735" s="22">
        <f t="shared" ca="1" si="288"/>
        <v>0.43131896248120649</v>
      </c>
      <c r="Z735" s="8">
        <f t="shared" ca="1" si="299"/>
        <v>13580613.582391279</v>
      </c>
      <c r="AA735" s="12">
        <f t="shared" ca="1" si="300"/>
        <v>1.1347541797997878</v>
      </c>
      <c r="AB735" s="158">
        <f t="shared" si="302"/>
        <v>1231000</v>
      </c>
      <c r="AC735" s="160">
        <f t="shared" si="303"/>
        <v>8.0700000000004553E-3</v>
      </c>
      <c r="AD735" s="162">
        <f t="shared" ca="1" si="304"/>
        <v>0.97862349741767263</v>
      </c>
      <c r="AE735" s="162">
        <f t="shared" ca="1" si="305"/>
        <v>0.68049990421146089</v>
      </c>
      <c r="AF735" s="85">
        <v>5.8846888794438044E-4</v>
      </c>
      <c r="AG735" s="85">
        <v>8.5875807204128744E-3</v>
      </c>
      <c r="AH735" s="85">
        <v>6.1548461333176094E-4</v>
      </c>
    </row>
    <row r="736" spans="1:34">
      <c r="A736" s="7">
        <f t="shared" si="289"/>
        <v>44643</v>
      </c>
      <c r="B736" s="8">
        <f t="shared" ca="1" si="290"/>
        <v>600853091.45157719</v>
      </c>
      <c r="C736" s="144">
        <f t="shared" si="281"/>
        <v>0</v>
      </c>
      <c r="D736" s="136"/>
      <c r="E736" s="136"/>
      <c r="F736" s="78">
        <f ca="1">IF(AD735&gt;1,S$2,T$2)</f>
        <v>0.65</v>
      </c>
      <c r="G736" s="29">
        <f t="shared" ca="1" si="282"/>
        <v>1909388.9983827546</v>
      </c>
      <c r="H736" s="8">
        <f t="shared" ca="1" si="291"/>
        <v>13556661.888517557</v>
      </c>
      <c r="I736" s="8">
        <f t="shared" ca="1" si="292"/>
        <v>4266056949.3061976</v>
      </c>
      <c r="J736" s="8">
        <f t="shared" ca="1" si="293"/>
        <v>133685.621865614</v>
      </c>
      <c r="K736" s="12">
        <f t="shared" ca="1" si="294"/>
        <v>0.97819181638392105</v>
      </c>
      <c r="L736" s="48"/>
      <c r="M736" s="38">
        <f ca="1">IF(AND(I$2&gt;0,R729&lt;F729-0.04),0,IF(AND(N736&gt;=L$8,I$2&gt;0),0,IF(OR(AND(N736&gt;=C$1,N736&lt;D$1),N736&gt;=E$1),0,1)))</f>
        <v>0</v>
      </c>
      <c r="N736" s="200">
        <f t="shared" si="295"/>
        <v>44643</v>
      </c>
      <c r="O736" s="11">
        <f t="shared" ca="1" si="283"/>
        <v>0.5688075932408263</v>
      </c>
      <c r="P736" s="11" t="str">
        <f t="shared" si="284"/>
        <v/>
      </c>
      <c r="Q736" s="11">
        <f t="shared" ca="1" si="296"/>
        <v>0.83</v>
      </c>
      <c r="R736" s="32">
        <f t="shared" ca="1" si="297"/>
        <v>1.2460623008927123E-2</v>
      </c>
      <c r="S736" s="32">
        <v>4.9301133982536686E-4</v>
      </c>
      <c r="T736" s="32">
        <f t="shared" ca="1" si="285"/>
        <v>1.8075549184690075E-3</v>
      </c>
      <c r="U736" s="32">
        <f t="shared" si="286"/>
        <v>0.14084507042253522</v>
      </c>
      <c r="V736" s="32">
        <f t="shared" si="298"/>
        <v>0.83</v>
      </c>
      <c r="W736" s="8">
        <f t="shared" ca="1" si="287"/>
        <v>971668.11754072818</v>
      </c>
      <c r="X736" s="8">
        <f t="shared" ca="1" si="301"/>
        <v>4253471955.5352206</v>
      </c>
      <c r="Y736" s="22">
        <f t="shared" ca="1" si="288"/>
        <v>0.4311924067591737</v>
      </c>
      <c r="Z736" s="8">
        <f t="shared" ca="1" si="299"/>
        <v>13556661.888517557</v>
      </c>
      <c r="AA736" s="12">
        <f t="shared" ca="1" si="300"/>
        <v>1.1347541797997878</v>
      </c>
      <c r="AB736" s="158">
        <f t="shared" si="302"/>
        <v>1232000</v>
      </c>
      <c r="AC736" s="160">
        <f t="shared" si="303"/>
        <v>8.0400000000004548E-3</v>
      </c>
      <c r="AD736" s="162">
        <f t="shared" ca="1" si="304"/>
        <v>0.9783356149557183</v>
      </c>
      <c r="AE736" s="162">
        <f t="shared" ca="1" si="305"/>
        <v>0.68049990421146089</v>
      </c>
      <c r="AF736" s="85">
        <v>5.8844033790687617E-4</v>
      </c>
      <c r="AG736" s="85">
        <v>8.5852410811556902E-3</v>
      </c>
      <c r="AH736" s="85">
        <v>6.1545999250219312E-4</v>
      </c>
    </row>
    <row r="737" spans="1:34">
      <c r="A737" s="7">
        <f t="shared" si="289"/>
        <v>44644</v>
      </c>
      <c r="B737" s="8">
        <f t="shared" ca="1" si="290"/>
        <v>600986502.0724709</v>
      </c>
      <c r="C737" s="144">
        <f t="shared" si="281"/>
        <v>0</v>
      </c>
      <c r="D737" s="136"/>
      <c r="E737" s="136"/>
      <c r="F737" s="78">
        <f ca="1">IF(AD736&gt;1,0,IF(AE736&gt;=1,U$2,T$2))</f>
        <v>0.65</v>
      </c>
      <c r="G737" s="29">
        <f t="shared" ca="1" si="282"/>
        <v>1905944.954834077</v>
      </c>
      <c r="H737" s="8">
        <f t="shared" ca="1" si="291"/>
        <v>13532209.179321947</v>
      </c>
      <c r="I737" s="8">
        <f t="shared" ca="1" si="292"/>
        <v>4267004164.7145429</v>
      </c>
      <c r="J737" s="8">
        <f t="shared" ca="1" si="293"/>
        <v>133410.62089367874</v>
      </c>
      <c r="K737" s="12">
        <f t="shared" ca="1" si="294"/>
        <v>0.97790479962282884</v>
      </c>
      <c r="L737" s="48"/>
      <c r="M737" s="38">
        <f ca="1">IF(AND(I$2&gt;0,R730&lt;F730-0.06),0,IF(AND(N737&gt;=L$9,I$2&gt;0),0,IF(OR(AND(N737&gt;=C$1,N737&lt;D$1),N737&gt;=E$1),0,1)))</f>
        <v>0</v>
      </c>
      <c r="N737" s="200">
        <f t="shared" si="295"/>
        <v>44644</v>
      </c>
      <c r="O737" s="11">
        <f t="shared" ca="1" si="283"/>
        <v>0.56893388862860572</v>
      </c>
      <c r="P737" s="11" t="str">
        <f t="shared" si="284"/>
        <v/>
      </c>
      <c r="Q737" s="11">
        <f t="shared" ca="1" si="296"/>
        <v>0.83</v>
      </c>
      <c r="R737" s="32">
        <f t="shared" ca="1" si="297"/>
        <v>1.2381686202937408E-2</v>
      </c>
      <c r="S737" s="32">
        <v>4.9300149842830098E-4</v>
      </c>
      <c r="T737" s="32">
        <f t="shared" ca="1" si="285"/>
        <v>1.8042945572429262E-3</v>
      </c>
      <c r="U737" s="32">
        <f t="shared" si="286"/>
        <v>0.14084507042253522</v>
      </c>
      <c r="V737" s="32">
        <f t="shared" si="298"/>
        <v>0.83</v>
      </c>
      <c r="W737" s="8">
        <f t="shared" ca="1" si="287"/>
        <v>970178.87500352086</v>
      </c>
      <c r="X737" s="8">
        <f t="shared" ca="1" si="301"/>
        <v>4254442134.410224</v>
      </c>
      <c r="Y737" s="22">
        <f t="shared" ca="1" si="288"/>
        <v>0.43106611137139428</v>
      </c>
      <c r="Z737" s="8">
        <f t="shared" ca="1" si="299"/>
        <v>13532209.179321947</v>
      </c>
      <c r="AA737" s="12">
        <f t="shared" ca="1" si="300"/>
        <v>1.1347541797997878</v>
      </c>
      <c r="AB737" s="158">
        <f t="shared" si="302"/>
        <v>1233000</v>
      </c>
      <c r="AC737" s="160">
        <f t="shared" si="303"/>
        <v>8.0100000000004543E-3</v>
      </c>
      <c r="AD737" s="162">
        <f t="shared" ca="1" si="304"/>
        <v>0.97804830800337494</v>
      </c>
      <c r="AE737" s="162">
        <f t="shared" ca="1" si="305"/>
        <v>0.68049990421146089</v>
      </c>
      <c r="AF737" s="85">
        <v>5.8841179503572936E-4</v>
      </c>
      <c r="AG737" s="85">
        <v>8.5829057796789829E-3</v>
      </c>
      <c r="AH737" s="85">
        <v>6.1543537688901501E-4</v>
      </c>
    </row>
    <row r="738" spans="1:34">
      <c r="A738" s="7">
        <f t="shared" si="289"/>
        <v>44645</v>
      </c>
      <c r="B738" s="8">
        <f t="shared" ca="1" si="290"/>
        <v>601119632.98098159</v>
      </c>
      <c r="C738" s="144">
        <f t="shared" si="281"/>
        <v>0</v>
      </c>
      <c r="D738" s="136"/>
      <c r="E738" s="136"/>
      <c r="F738" s="78">
        <f ca="1">IF(AD737&gt;1,S$2,T$2)</f>
        <v>0.65</v>
      </c>
      <c r="G738" s="29">
        <f t="shared" ca="1" si="282"/>
        <v>1902430.9513724046</v>
      </c>
      <c r="H738" s="8">
        <f t="shared" ca="1" si="291"/>
        <v>13507259.754744072</v>
      </c>
      <c r="I738" s="8">
        <f t="shared" ca="1" si="292"/>
        <v>4267949394.1649685</v>
      </c>
      <c r="J738" s="8">
        <f t="shared" ca="1" si="293"/>
        <v>133130.90851065426</v>
      </c>
      <c r="K738" s="12">
        <f t="shared" ca="1" si="294"/>
        <v>0.97761837327592738</v>
      </c>
      <c r="L738" s="48"/>
      <c r="M738" s="39">
        <f ca="1">IF(AND(I$2&gt;0,R731&lt;F731-0.1),0,IF(AND(N738&gt;=L$10,I$2&gt;0),0,IF(OR(AND(N738&gt;=C$1,N738&lt;D$1),N738&gt;=E$1),0,1)))</f>
        <v>0</v>
      </c>
      <c r="N738" s="200">
        <f t="shared" si="295"/>
        <v>44645</v>
      </c>
      <c r="O738" s="11">
        <f t="shared" ca="1" si="283"/>
        <v>0.56905991922199584</v>
      </c>
      <c r="P738" s="11" t="str">
        <f t="shared" si="284"/>
        <v/>
      </c>
      <c r="Q738" s="11">
        <f t="shared" ca="1" si="296"/>
        <v>0.83</v>
      </c>
      <c r="R738" s="32">
        <f t="shared" ca="1" si="297"/>
        <v>1.2302592375974596E-2</v>
      </c>
      <c r="S738" s="32">
        <v>4.9299165848790778E-4</v>
      </c>
      <c r="T738" s="32">
        <f t="shared" ca="1" si="285"/>
        <v>1.8009679672992096E-3</v>
      </c>
      <c r="U738" s="32">
        <f t="shared" si="286"/>
        <v>0.14084507042253522</v>
      </c>
      <c r="V738" s="32">
        <f t="shared" si="298"/>
        <v>0.83</v>
      </c>
      <c r="W738" s="8">
        <f t="shared" ca="1" si="287"/>
        <v>968644.6837823611</v>
      </c>
      <c r="X738" s="8">
        <f t="shared" ca="1" si="301"/>
        <v>4255410779.0940065</v>
      </c>
      <c r="Y738" s="22">
        <f t="shared" ca="1" si="288"/>
        <v>0.43094008077800416</v>
      </c>
      <c r="Z738" s="8">
        <f t="shared" ca="1" si="299"/>
        <v>13507259.754744072</v>
      </c>
      <c r="AA738" s="12">
        <f t="shared" ca="1" si="300"/>
        <v>1.1347541797997878</v>
      </c>
      <c r="AB738" s="158">
        <f t="shared" si="302"/>
        <v>1234000</v>
      </c>
      <c r="AC738" s="160">
        <f t="shared" si="303"/>
        <v>7.9800000000004537E-3</v>
      </c>
      <c r="AD738" s="162">
        <f t="shared" ca="1" si="304"/>
        <v>0.97776158644937805</v>
      </c>
      <c r="AE738" s="162">
        <f t="shared" ca="1" si="305"/>
        <v>0.68049990421146089</v>
      </c>
      <c r="AF738" s="85">
        <v>5.8838325932815058E-4</v>
      </c>
      <c r="AG738" s="85">
        <v>8.5805748041817478E-3</v>
      </c>
      <c r="AH738" s="85">
        <v>6.1541076649052171E-4</v>
      </c>
    </row>
    <row r="739" spans="1:34">
      <c r="A739" s="7">
        <f t="shared" si="289"/>
        <v>44646</v>
      </c>
      <c r="B739" s="8">
        <f t="shared" ca="1" si="290"/>
        <v>601252479.51326382</v>
      </c>
      <c r="C739" s="144">
        <f t="shared" si="281"/>
        <v>0</v>
      </c>
      <c r="D739" s="136"/>
      <c r="E739" s="136"/>
      <c r="F739" s="78">
        <f ca="1">IF(AD738&gt;1,0,IF(AE738&gt;=1,U$2,T$2))</f>
        <v>0.65</v>
      </c>
      <c r="G739" s="29">
        <f t="shared" ca="1" si="282"/>
        <v>1898848.6549528395</v>
      </c>
      <c r="H739" s="8">
        <f t="shared" ca="1" si="291"/>
        <v>13481825.45016516</v>
      </c>
      <c r="I739" s="8">
        <f t="shared" ca="1" si="292"/>
        <v>4268892604.5441718</v>
      </c>
      <c r="J739" s="8">
        <f t="shared" ca="1" si="293"/>
        <v>132846.53228217608</v>
      </c>
      <c r="K739" s="12">
        <f t="shared" ca="1" si="294"/>
        <v>0.97733254745839537</v>
      </c>
      <c r="L739" s="48"/>
      <c r="M739" s="47">
        <f ca="1">IF(AND(I$2&gt;0,R732&lt;F732-0.12),0,IF(AND(N739&gt;=L$4,I$2&gt;0),0,IF(OR(AND(N739&gt;=C$1,N739&lt;D$1),N739&gt;=E$1),0,1)))</f>
        <v>0</v>
      </c>
      <c r="N739" s="200">
        <f t="shared" si="295"/>
        <v>44646</v>
      </c>
      <c r="O739" s="11">
        <f t="shared" ca="1" si="283"/>
        <v>0.56918568060588959</v>
      </c>
      <c r="P739" s="11" t="str">
        <f t="shared" si="284"/>
        <v/>
      </c>
      <c r="Q739" s="11">
        <f t="shared" ca="1" si="296"/>
        <v>0.83</v>
      </c>
      <c r="R739" s="32">
        <f t="shared" ca="1" si="297"/>
        <v>1.222335773836108E-2</v>
      </c>
      <c r="S739" s="32">
        <v>4.9298182000387868E-4</v>
      </c>
      <c r="T739" s="32">
        <f t="shared" ca="1" si="285"/>
        <v>1.7975767266886879E-3</v>
      </c>
      <c r="U739" s="32">
        <f t="shared" si="286"/>
        <v>0.14084507042253522</v>
      </c>
      <c r="V739" s="32">
        <f t="shared" si="298"/>
        <v>0.83</v>
      </c>
      <c r="W739" s="8">
        <f t="shared" ca="1" si="287"/>
        <v>967060.68333477376</v>
      </c>
      <c r="X739" s="8">
        <f t="shared" ca="1" si="301"/>
        <v>4256377839.7773414</v>
      </c>
      <c r="Y739" s="22">
        <f t="shared" ca="1" si="288"/>
        <v>0.43081431939411041</v>
      </c>
      <c r="Z739" s="8">
        <f t="shared" ca="1" si="299"/>
        <v>13481825.45016516</v>
      </c>
      <c r="AA739" s="12">
        <f t="shared" ca="1" si="300"/>
        <v>1.1347541797997878</v>
      </c>
      <c r="AB739" s="158">
        <f t="shared" si="302"/>
        <v>1235000</v>
      </c>
      <c r="AC739" s="160">
        <f t="shared" si="303"/>
        <v>7.9500000000004532E-3</v>
      </c>
      <c r="AD739" s="162">
        <f t="shared" ca="1" si="304"/>
        <v>0.97747546036716138</v>
      </c>
      <c r="AE739" s="162">
        <f t="shared" ca="1" si="305"/>
        <v>0.68049990421146089</v>
      </c>
      <c r="AF739" s="85">
        <v>5.8835473078135191E-4</v>
      </c>
      <c r="AG739" s="85">
        <v>8.5782481429073267E-3</v>
      </c>
      <c r="AH739" s="85">
        <v>6.1538616130500873E-4</v>
      </c>
    </row>
    <row r="740" spans="1:34">
      <c r="A740" s="7">
        <f t="shared" si="289"/>
        <v>44647</v>
      </c>
      <c r="B740" s="8">
        <f t="shared" ca="1" si="290"/>
        <v>601385037.12706256</v>
      </c>
      <c r="C740" s="144">
        <f t="shared" si="281"/>
        <v>0</v>
      </c>
      <c r="D740" s="136"/>
      <c r="E740" s="136"/>
      <c r="F740" s="78">
        <f ca="1">IF(AD739&gt;1,0,IF(AE739&gt;=1,U$2,T$2))</f>
        <v>0.65</v>
      </c>
      <c r="G740" s="29">
        <f t="shared" ca="1" si="282"/>
        <v>1895200.5387044747</v>
      </c>
      <c r="H740" s="8">
        <f t="shared" ca="1" si="291"/>
        <v>13455923.824801769</v>
      </c>
      <c r="I740" s="8">
        <f t="shared" ca="1" si="292"/>
        <v>4269833763.6021433</v>
      </c>
      <c r="J740" s="8">
        <f t="shared" ca="1" si="293"/>
        <v>132557.61379878616</v>
      </c>
      <c r="K740" s="12">
        <f t="shared" ca="1" si="294"/>
        <v>0.97704733218329054</v>
      </c>
      <c r="L740" s="48"/>
      <c r="M740" s="46">
        <f ca="1">IF(AND(I$2&gt;0,R733&lt;F733-0.12),0,IF(AND(N740&gt;=L$5,I$2&gt;0),0,IF(OR(AND(N740&gt;=C$1,N740&lt;D$1),N740&gt;=E$1),0,1)))</f>
        <v>0</v>
      </c>
      <c r="N740" s="200">
        <f t="shared" si="295"/>
        <v>44647</v>
      </c>
      <c r="O740" s="11">
        <f t="shared" ca="1" si="283"/>
        <v>0.56931116848028573</v>
      </c>
      <c r="P740" s="11" t="str">
        <f t="shared" si="284"/>
        <v/>
      </c>
      <c r="Q740" s="11">
        <f t="shared" ca="1" si="296"/>
        <v>0.83</v>
      </c>
      <c r="R740" s="32">
        <f t="shared" ca="1" si="297"/>
        <v>1.2144003451893445E-2</v>
      </c>
      <c r="S740" s="32">
        <v>4.9297198297590546E-4</v>
      </c>
      <c r="T740" s="32">
        <f t="shared" ca="1" si="285"/>
        <v>1.794123176640236E-3</v>
      </c>
      <c r="U740" s="32">
        <f t="shared" si="286"/>
        <v>0.14084507042253522</v>
      </c>
      <c r="V740" s="32">
        <f t="shared" si="298"/>
        <v>0.83</v>
      </c>
      <c r="W740" s="8">
        <f t="shared" ca="1" si="287"/>
        <v>965424.89371932985</v>
      </c>
      <c r="X740" s="8">
        <f t="shared" ca="1" si="301"/>
        <v>4257343264.6710606</v>
      </c>
      <c r="Y740" s="22">
        <f t="shared" ca="1" si="288"/>
        <v>0.43068883151971427</v>
      </c>
      <c r="Z740" s="8">
        <f t="shared" ca="1" si="299"/>
        <v>13455923.824801769</v>
      </c>
      <c r="AA740" s="12">
        <f t="shared" ca="1" si="300"/>
        <v>1.1347541797997878</v>
      </c>
      <c r="AB740" s="158">
        <f t="shared" si="302"/>
        <v>1236000</v>
      </c>
      <c r="AC740" s="160">
        <f t="shared" si="303"/>
        <v>7.9200000000004527E-3</v>
      </c>
      <c r="AD740" s="162">
        <f t="shared" ca="1" si="304"/>
        <v>0.97718993982084301</v>
      </c>
      <c r="AE740" s="162">
        <f t="shared" ca="1" si="305"/>
        <v>0.68049990421146089</v>
      </c>
      <c r="AF740" s="85">
        <v>5.8832620939254694E-4</v>
      </c>
      <c r="AG740" s="85">
        <v>8.5759257841431791E-3</v>
      </c>
      <c r="AH740" s="85">
        <v>6.153615613307728E-4</v>
      </c>
    </row>
    <row r="741" spans="1:34">
      <c r="A741" s="7">
        <f t="shared" si="289"/>
        <v>44648</v>
      </c>
      <c r="B741" s="8">
        <f t="shared" ca="1" si="290"/>
        <v>601517301.45779777</v>
      </c>
      <c r="C741" s="144">
        <f t="shared" si="281"/>
        <v>0</v>
      </c>
      <c r="D741" s="136"/>
      <c r="E741" s="136"/>
      <c r="F741" s="78">
        <f ca="1">IF(AD740&gt;1,S$2,T$2)</f>
        <v>0.65</v>
      </c>
      <c r="G741" s="29">
        <f t="shared" ca="1" si="282"/>
        <v>1891489.53229616</v>
      </c>
      <c r="H741" s="8">
        <f t="shared" ca="1" si="291"/>
        <v>13429575.679302735</v>
      </c>
      <c r="I741" s="8">
        <f t="shared" ca="1" si="292"/>
        <v>4270772840.3503637</v>
      </c>
      <c r="J741" s="8">
        <f t="shared" ca="1" si="293"/>
        <v>132264.33073525302</v>
      </c>
      <c r="K741" s="12">
        <f t="shared" ca="1" si="294"/>
        <v>0.97676273720262108</v>
      </c>
      <c r="L741" s="48"/>
      <c r="M741" s="38">
        <f ca="1">IF(AND(I$2&gt;0,R734&lt;F734),0,IF(AND(N741&gt;=L$6,I$2&gt;0),0,IF(OR(AND(N741&gt;=C$1,N741&lt;D$1),N741&gt;=E$1),0,1)))</f>
        <v>0</v>
      </c>
      <c r="N741" s="200">
        <f t="shared" si="295"/>
        <v>44648</v>
      </c>
      <c r="O741" s="11">
        <f t="shared" ca="1" si="283"/>
        <v>0.56943637871338182</v>
      </c>
      <c r="P741" s="11" t="str">
        <f t="shared" si="284"/>
        <v/>
      </c>
      <c r="Q741" s="11">
        <f t="shared" ca="1" si="296"/>
        <v>0.83</v>
      </c>
      <c r="R741" s="32">
        <f t="shared" ca="1" si="297"/>
        <v>1.2064553281986709E-2</v>
      </c>
      <c r="S741" s="32">
        <v>4.9296214740367954E-4</v>
      </c>
      <c r="T741" s="32">
        <f t="shared" ca="1" si="285"/>
        <v>1.7906100905736981E-3</v>
      </c>
      <c r="U741" s="32">
        <f t="shared" si="286"/>
        <v>0.14084507042253522</v>
      </c>
      <c r="V741" s="32">
        <f t="shared" si="298"/>
        <v>0.83</v>
      </c>
      <c r="W741" s="8">
        <f t="shared" ca="1" si="287"/>
        <v>963738.83527154394</v>
      </c>
      <c r="X741" s="8">
        <f t="shared" ca="1" si="301"/>
        <v>4258307003.5063319</v>
      </c>
      <c r="Y741" s="22">
        <f t="shared" ca="1" si="288"/>
        <v>0.43056362128661818</v>
      </c>
      <c r="Z741" s="8">
        <f t="shared" ca="1" si="299"/>
        <v>13429575.679302735</v>
      </c>
      <c r="AA741" s="12">
        <f t="shared" ca="1" si="300"/>
        <v>1.1347541797997878</v>
      </c>
      <c r="AB741" s="158">
        <f t="shared" si="302"/>
        <v>1237000</v>
      </c>
      <c r="AC741" s="160">
        <f t="shared" si="303"/>
        <v>7.8900000000004522E-3</v>
      </c>
      <c r="AD741" s="162">
        <f t="shared" ca="1" si="304"/>
        <v>0.97690503469295575</v>
      </c>
      <c r="AE741" s="162">
        <f t="shared" ca="1" si="305"/>
        <v>0.68049990421146089</v>
      </c>
      <c r="AF741" s="85">
        <v>5.8829769515895047E-4</v>
      </c>
      <c r="AG741" s="85">
        <v>8.5736077162206839E-3</v>
      </c>
      <c r="AH741" s="85">
        <v>6.1533696656611118E-4</v>
      </c>
    </row>
    <row r="742" spans="1:34">
      <c r="A742" s="7">
        <f t="shared" si="289"/>
        <v>44649</v>
      </c>
      <c r="B742" s="8">
        <f t="shared" ca="1" si="290"/>
        <v>601649268.35015178</v>
      </c>
      <c r="C742" s="144">
        <f t="shared" si="281"/>
        <v>0</v>
      </c>
      <c r="D742" s="136"/>
      <c r="E742" s="136"/>
      <c r="F742" s="78">
        <f ca="1">IF(AD741&gt;1,0,IF(AE741&gt;=1,U$2,T$2))</f>
        <v>0.65</v>
      </c>
      <c r="G742" s="29">
        <f t="shared" ca="1" si="282"/>
        <v>1887718.5605273861</v>
      </c>
      <c r="H742" s="8">
        <f t="shared" ca="1" si="291"/>
        <v>13402801.779744441</v>
      </c>
      <c r="I742" s="8">
        <f t="shared" ca="1" si="292"/>
        <v>4271709805.286077</v>
      </c>
      <c r="J742" s="8">
        <f t="shared" ca="1" si="293"/>
        <v>131966.89235397879</v>
      </c>
      <c r="K742" s="12">
        <f t="shared" ca="1" si="294"/>
        <v>0.97647877188693555</v>
      </c>
      <c r="L742" s="48"/>
      <c r="M742" s="38">
        <f ca="1">IF(AND(I$2&gt;0,R735&lt;F735-0.02),0,IF(AND(N742&gt;=L$7,I$2&gt;0),0,IF(OR(AND(N742&gt;=C$1,N742&lt;D$1),N742&gt;=E$1),0,1)))</f>
        <v>0</v>
      </c>
      <c r="N742" s="200">
        <f t="shared" si="295"/>
        <v>44649</v>
      </c>
      <c r="O742" s="11">
        <f t="shared" ca="1" si="283"/>
        <v>0.56956130737147692</v>
      </c>
      <c r="P742" s="11" t="str">
        <f t="shared" si="284"/>
        <v/>
      </c>
      <c r="Q742" s="11">
        <f t="shared" ca="1" si="296"/>
        <v>0.83</v>
      </c>
      <c r="R742" s="32">
        <f t="shared" ca="1" si="297"/>
        <v>1.1985030602379732E-2</v>
      </c>
      <c r="S742" s="32">
        <v>4.9295231328689291E-4</v>
      </c>
      <c r="T742" s="32">
        <f t="shared" ca="1" si="285"/>
        <v>1.7870402372992587E-3</v>
      </c>
      <c r="U742" s="32">
        <f t="shared" si="286"/>
        <v>0.14084507042253522</v>
      </c>
      <c r="V742" s="32">
        <f t="shared" si="298"/>
        <v>0.83</v>
      </c>
      <c r="W742" s="8">
        <f t="shared" ca="1" si="287"/>
        <v>962008.23328191019</v>
      </c>
      <c r="X742" s="8">
        <f t="shared" ca="1" si="301"/>
        <v>4259269011.739614</v>
      </c>
      <c r="Y742" s="22">
        <f t="shared" ca="1" si="288"/>
        <v>0.43043869262852308</v>
      </c>
      <c r="Z742" s="8">
        <f t="shared" ca="1" si="299"/>
        <v>13402801.779744441</v>
      </c>
      <c r="AA742" s="12">
        <f t="shared" ca="1" si="300"/>
        <v>1.1347541797997878</v>
      </c>
      <c r="AB742" s="158">
        <f t="shared" si="302"/>
        <v>1238000</v>
      </c>
      <c r="AC742" s="160">
        <f t="shared" si="303"/>
        <v>7.8600000000004517E-3</v>
      </c>
      <c r="AD742" s="162">
        <f t="shared" ca="1" si="304"/>
        <v>0.97662075454477826</v>
      </c>
      <c r="AE742" s="162">
        <f t="shared" ca="1" si="305"/>
        <v>0.68049990421146089</v>
      </c>
      <c r="AF742" s="85">
        <v>5.8826918807777936E-4</v>
      </c>
      <c r="AG742" s="85">
        <v>8.571293927514918E-3</v>
      </c>
      <c r="AH742" s="85">
        <v>6.1531237700932179E-4</v>
      </c>
    </row>
    <row r="743" spans="1:34">
      <c r="A743" s="7">
        <f t="shared" si="289"/>
        <v>44650</v>
      </c>
      <c r="B743" s="8">
        <f t="shared" ca="1" si="290"/>
        <v>601780933.85741258</v>
      </c>
      <c r="C743" s="144">
        <f t="shared" si="281"/>
        <v>0</v>
      </c>
      <c r="D743" s="136"/>
      <c r="E743" s="136"/>
      <c r="F743" s="78">
        <f ca="1">IF(AD742&gt;1,S$2,T$2)</f>
        <v>0.65</v>
      </c>
      <c r="G743" s="29">
        <f t="shared" ca="1" si="282"/>
        <v>1883889.9504245908</v>
      </c>
      <c r="H743" s="8">
        <f t="shared" ca="1" si="291"/>
        <v>13375618.648014594</v>
      </c>
      <c r="I743" s="8">
        <f t="shared" ca="1" si="292"/>
        <v>4272644630.387629</v>
      </c>
      <c r="J743" s="8">
        <f t="shared" ca="1" si="293"/>
        <v>131665.50726085398</v>
      </c>
      <c r="K743" s="12">
        <f t="shared" ca="1" si="294"/>
        <v>0.97619544515750678</v>
      </c>
      <c r="L743" s="48"/>
      <c r="M743" s="38">
        <f ca="1">IF(AND(I$2&gt;0,R736&lt;F736-0.04),0,IF(AND(N743&gt;=L$8,I$2&gt;0),0,IF(OR(AND(N743&gt;=C$1,N743&lt;D$1),N743&gt;=E$1),0,1)))</f>
        <v>0</v>
      </c>
      <c r="N743" s="200">
        <f t="shared" si="295"/>
        <v>44650</v>
      </c>
      <c r="O743" s="11">
        <f t="shared" ca="1" si="283"/>
        <v>0.56968595071835049</v>
      </c>
      <c r="P743" s="11" t="str">
        <f t="shared" si="284"/>
        <v/>
      </c>
      <c r="Q743" s="11">
        <f t="shared" ca="1" si="296"/>
        <v>0.83</v>
      </c>
      <c r="R743" s="32">
        <f t="shared" ca="1" si="297"/>
        <v>1.1905454650383692E-2</v>
      </c>
      <c r="S743" s="32">
        <v>4.9294248062523721E-4</v>
      </c>
      <c r="T743" s="32">
        <f t="shared" ca="1" si="285"/>
        <v>1.7834158197352792E-3</v>
      </c>
      <c r="U743" s="32">
        <f t="shared" si="286"/>
        <v>0.14084507042253522</v>
      </c>
      <c r="V743" s="32">
        <f t="shared" si="298"/>
        <v>0.83</v>
      </c>
      <c r="W743" s="8">
        <f t="shared" ca="1" si="287"/>
        <v>960243.81731686846</v>
      </c>
      <c r="X743" s="8">
        <f t="shared" ca="1" si="301"/>
        <v>4260229255.556931</v>
      </c>
      <c r="Y743" s="22">
        <f t="shared" ca="1" si="288"/>
        <v>0.43031404928164951</v>
      </c>
      <c r="Z743" s="8">
        <f t="shared" ca="1" si="299"/>
        <v>13375618.648014594</v>
      </c>
      <c r="AA743" s="12">
        <f t="shared" ca="1" si="300"/>
        <v>1.1347541797997878</v>
      </c>
      <c r="AB743" s="158">
        <f t="shared" si="302"/>
        <v>1239000</v>
      </c>
      <c r="AC743" s="160">
        <f t="shared" si="303"/>
        <v>7.8300000000004512E-3</v>
      </c>
      <c r="AD743" s="162">
        <f t="shared" ca="1" si="304"/>
        <v>0.97633710852222122</v>
      </c>
      <c r="AE743" s="162">
        <f t="shared" ca="1" si="305"/>
        <v>0.68049990421146089</v>
      </c>
      <c r="AF743" s="85">
        <v>5.8824068814625164E-4</v>
      </c>
      <c r="AG743" s="85">
        <v>8.5689844064444458E-3</v>
      </c>
      <c r="AH743" s="85">
        <v>6.152877926587036E-4</v>
      </c>
    </row>
    <row r="744" spans="1:34">
      <c r="A744" s="7">
        <f t="shared" si="289"/>
        <v>44651</v>
      </c>
      <c r="B744" s="8">
        <f t="shared" ca="1" si="290"/>
        <v>601912294.19946849</v>
      </c>
      <c r="C744" s="144">
        <f t="shared" si="281"/>
        <v>0</v>
      </c>
      <c r="D744" s="136"/>
      <c r="E744" s="136"/>
      <c r="F744" s="78">
        <f ca="1">IF(AD743&gt;1,0,IF(AE743&gt;=1,U$2,T$2))</f>
        <v>0.65</v>
      </c>
      <c r="G744" s="29">
        <f t="shared" ca="1" si="282"/>
        <v>1880004.684407684</v>
      </c>
      <c r="H744" s="8">
        <f t="shared" ca="1" si="291"/>
        <v>13348033.259294556</v>
      </c>
      <c r="I744" s="8">
        <f t="shared" ca="1" si="292"/>
        <v>4273577288.816226</v>
      </c>
      <c r="J744" s="8">
        <f t="shared" ca="1" si="293"/>
        <v>131360.3420558919</v>
      </c>
      <c r="K744" s="12">
        <f t="shared" ca="1" si="294"/>
        <v>0.97591276548773975</v>
      </c>
      <c r="L744" s="48"/>
      <c r="M744" s="38">
        <f ca="1">IF(AND(I$2&gt;0,R737&lt;F737-0.06),0,IF(AND(N744&gt;=L$9,I$2&gt;0),0,IF(OR(AND(N744&gt;=C$1,N744&lt;D$1),N744&gt;=E$1),0,1)))</f>
        <v>0</v>
      </c>
      <c r="N744" s="200">
        <f t="shared" si="295"/>
        <v>44651</v>
      </c>
      <c r="O744" s="11">
        <f t="shared" ca="1" si="283"/>
        <v>0.5698103051754968</v>
      </c>
      <c r="P744" s="11" t="str">
        <f t="shared" si="284"/>
        <v/>
      </c>
      <c r="Q744" s="11">
        <f t="shared" ca="1" si="296"/>
        <v>0.83</v>
      </c>
      <c r="R744" s="32">
        <f t="shared" ca="1" si="297"/>
        <v>1.1825835918049019E-2</v>
      </c>
      <c r="S744" s="32">
        <v>4.9293264941840432E-4</v>
      </c>
      <c r="T744" s="32">
        <f t="shared" ca="1" si="285"/>
        <v>1.7797377679059409E-3</v>
      </c>
      <c r="U744" s="32">
        <f t="shared" si="286"/>
        <v>0.14084507042253522</v>
      </c>
      <c r="V744" s="32">
        <f t="shared" si="298"/>
        <v>0.83</v>
      </c>
      <c r="W744" s="8">
        <f t="shared" ca="1" si="287"/>
        <v>958462.2258051926</v>
      </c>
      <c r="X744" s="8">
        <f t="shared" ca="1" si="301"/>
        <v>4261187717.7827363</v>
      </c>
      <c r="Y744" s="22">
        <f t="shared" ca="1" si="288"/>
        <v>0.4301896948245032</v>
      </c>
      <c r="Z744" s="8">
        <f t="shared" ca="1" si="299"/>
        <v>13348033.259294556</v>
      </c>
      <c r="AA744" s="12">
        <f t="shared" ca="1" si="300"/>
        <v>1.1347541797997878</v>
      </c>
      <c r="AB744" s="158">
        <f t="shared" si="302"/>
        <v>1240000</v>
      </c>
      <c r="AC744" s="160">
        <f t="shared" si="303"/>
        <v>7.8000000000004515E-3</v>
      </c>
      <c r="AD744" s="162">
        <f t="shared" ca="1" si="304"/>
        <v>0.97605410532262327</v>
      </c>
      <c r="AE744" s="162">
        <f t="shared" ca="1" si="305"/>
        <v>0.68049990421146089</v>
      </c>
      <c r="AF744" s="85">
        <v>5.8821219536158657E-4</v>
      </c>
      <c r="AG744" s="85">
        <v>8.5666791414711185E-3</v>
      </c>
      <c r="AH744" s="85">
        <v>6.1526321351255606E-4</v>
      </c>
    </row>
    <row r="745" spans="1:34">
      <c r="A745" s="7">
        <f t="shared" si="289"/>
        <v>44652</v>
      </c>
      <c r="B745" s="8">
        <f t="shared" ca="1" si="290"/>
        <v>602043345.66880345</v>
      </c>
      <c r="C745" s="144">
        <f t="shared" si="281"/>
        <v>0</v>
      </c>
      <c r="D745" s="136"/>
      <c r="E745" s="136"/>
      <c r="F745" s="78">
        <f ca="1">IF(AD744&gt;1,S$2,T$2)</f>
        <v>0.65</v>
      </c>
      <c r="G745" s="29">
        <f t="shared" ca="1" si="282"/>
        <v>1876061.4740518266</v>
      </c>
      <c r="H745" s="8">
        <f t="shared" ca="1" si="291"/>
        <v>13320036.465767968</v>
      </c>
      <c r="I745" s="8">
        <f t="shared" ca="1" si="292"/>
        <v>4274507754.2485046</v>
      </c>
      <c r="J745" s="8">
        <f t="shared" ca="1" si="293"/>
        <v>131051.46933501489</v>
      </c>
      <c r="K745" s="12">
        <f t="shared" ca="1" si="294"/>
        <v>0.97563074099335723</v>
      </c>
      <c r="L745" s="48"/>
      <c r="M745" s="39">
        <f ca="1">IF(AND(I$2&gt;0,R738&lt;F738-0.1),0,IF(AND(N745&gt;=L$10,I$2&gt;0),0,IF(OR(AND(N745&gt;=C$1,N745&lt;D$1),N745&gt;=E$1),0,1)))</f>
        <v>0</v>
      </c>
      <c r="N745" s="200">
        <f t="shared" si="295"/>
        <v>44652</v>
      </c>
      <c r="O745" s="11">
        <f t="shared" ca="1" si="283"/>
        <v>0.56993436723313395</v>
      </c>
      <c r="P745" s="11" t="str">
        <f t="shared" si="284"/>
        <v/>
      </c>
      <c r="Q745" s="11">
        <f t="shared" ca="1" si="296"/>
        <v>0.83</v>
      </c>
      <c r="R745" s="32">
        <f t="shared" ca="1" si="297"/>
        <v>1.174617055067167E-2</v>
      </c>
      <c r="S745" s="32">
        <v>4.9292281966608644E-4</v>
      </c>
      <c r="T745" s="32">
        <f t="shared" ca="1" si="285"/>
        <v>1.7760048621023958E-3</v>
      </c>
      <c r="U745" s="32">
        <f t="shared" si="286"/>
        <v>0.14084507042253522</v>
      </c>
      <c r="V745" s="32">
        <f t="shared" si="298"/>
        <v>0.83</v>
      </c>
      <c r="W745" s="8">
        <f t="shared" ca="1" si="287"/>
        <v>956659.14480894827</v>
      </c>
      <c r="X745" s="8">
        <f t="shared" ca="1" si="301"/>
        <v>4262144376.9275451</v>
      </c>
      <c r="Y745" s="22">
        <f t="shared" ca="1" si="288"/>
        <v>0.43006563276686605</v>
      </c>
      <c r="Z745" s="8">
        <f t="shared" ca="1" si="299"/>
        <v>13320036.465767968</v>
      </c>
      <c r="AA745" s="12">
        <f t="shared" ca="1" si="300"/>
        <v>1.1347541797997878</v>
      </c>
      <c r="AB745" s="158">
        <f t="shared" si="302"/>
        <v>1241000</v>
      </c>
      <c r="AC745" s="160">
        <f t="shared" si="303"/>
        <v>7.7700000000004519E-3</v>
      </c>
      <c r="AD745" s="162">
        <f t="shared" ca="1" si="304"/>
        <v>0.97577175324054854</v>
      </c>
      <c r="AE745" s="162">
        <f t="shared" ca="1" si="305"/>
        <v>0.68049990421146089</v>
      </c>
      <c r="AF745" s="85">
        <v>5.8818370972100542E-4</v>
      </c>
      <c r="AG745" s="85">
        <v>8.5643781210998585E-3</v>
      </c>
      <c r="AH745" s="85">
        <v>6.1523863956917978E-4</v>
      </c>
    </row>
    <row r="746" spans="1:34">
      <c r="A746" s="7">
        <f t="shared" si="289"/>
        <v>44653</v>
      </c>
      <c r="B746" s="8">
        <f t="shared" ca="1" si="290"/>
        <v>602174084.47209477</v>
      </c>
      <c r="C746" s="144">
        <f t="shared" si="281"/>
        <v>0</v>
      </c>
      <c r="D746" s="136"/>
      <c r="E746" s="136"/>
      <c r="F746" s="78">
        <f ca="1">IF(AD745&gt;1,0,IF(AE745&gt;=1,U$2,T$2))</f>
        <v>0.65</v>
      </c>
      <c r="G746" s="29">
        <f t="shared" ca="1" si="282"/>
        <v>1872059.5527221533</v>
      </c>
      <c r="H746" s="8">
        <f t="shared" ca="1" si="291"/>
        <v>13291622.824327288</v>
      </c>
      <c r="I746" s="8">
        <f t="shared" ca="1" si="292"/>
        <v>4275435999.751873</v>
      </c>
      <c r="J746" s="8">
        <f t="shared" ca="1" si="293"/>
        <v>130738.80329130526</v>
      </c>
      <c r="K746" s="12">
        <f t="shared" ca="1" si="294"/>
        <v>0.97534937963422208</v>
      </c>
      <c r="L746" s="48"/>
      <c r="M746" s="47">
        <f ca="1">IF(AND(I$2&gt;0,R739&lt;F739-0.12),0,IF(AND(N746&gt;=L$4,I$2&gt;0),0,IF(OR(AND(N746&gt;=C$1,N746&lt;D$1),N746&gt;=E$1),0,1)))</f>
        <v>0</v>
      </c>
      <c r="N746" s="200">
        <f t="shared" si="295"/>
        <v>44653</v>
      </c>
      <c r="O746" s="11">
        <f t="shared" ca="1" si="283"/>
        <v>0.57005813330024968</v>
      </c>
      <c r="P746" s="11" t="str">
        <f t="shared" si="284"/>
        <v/>
      </c>
      <c r="Q746" s="11">
        <f t="shared" ca="1" si="296"/>
        <v>0.83</v>
      </c>
      <c r="R746" s="32">
        <f t="shared" ca="1" si="297"/>
        <v>1.1666458082182215E-2</v>
      </c>
      <c r="S746" s="32">
        <v>4.9291299136797564E-4</v>
      </c>
      <c r="T746" s="32">
        <f t="shared" ca="1" si="285"/>
        <v>1.7722163765769717E-3</v>
      </c>
      <c r="U746" s="32">
        <f t="shared" si="286"/>
        <v>0.14084507042253522</v>
      </c>
      <c r="V746" s="32">
        <f t="shared" si="298"/>
        <v>0.83</v>
      </c>
      <c r="W746" s="8">
        <f t="shared" ca="1" si="287"/>
        <v>954830.86638204707</v>
      </c>
      <c r="X746" s="8">
        <f t="shared" ca="1" si="301"/>
        <v>4263099207.7939272</v>
      </c>
      <c r="Y746" s="22">
        <f t="shared" ca="1" si="288"/>
        <v>0.42994186669975032</v>
      </c>
      <c r="Z746" s="8">
        <f t="shared" ca="1" si="299"/>
        <v>13291622.824327288</v>
      </c>
      <c r="AA746" s="12">
        <f t="shared" ca="1" si="300"/>
        <v>1.1347541797997878</v>
      </c>
      <c r="AB746" s="158">
        <f t="shared" si="302"/>
        <v>1242000</v>
      </c>
      <c r="AC746" s="160">
        <f t="shared" si="303"/>
        <v>7.7400000000004522E-3</v>
      </c>
      <c r="AD746" s="162">
        <f t="shared" ca="1" si="304"/>
        <v>0.97549006031378971</v>
      </c>
      <c r="AE746" s="162">
        <f t="shared" ca="1" si="305"/>
        <v>0.68049990421146089</v>
      </c>
      <c r="AF746" s="85">
        <v>5.8815523122173093E-4</v>
      </c>
      <c r="AG746" s="85">
        <v>8.5620813338784518E-3</v>
      </c>
      <c r="AH746" s="85">
        <v>6.1521407082687572E-4</v>
      </c>
    </row>
    <row r="747" spans="1:34">
      <c r="A747" s="7">
        <f t="shared" si="289"/>
        <v>44654</v>
      </c>
      <c r="B747" s="8">
        <f t="shared" ca="1" si="290"/>
        <v>602304506.7666223</v>
      </c>
      <c r="C747" s="144">
        <f t="shared" si="281"/>
        <v>0</v>
      </c>
      <c r="D747" s="136"/>
      <c r="E747" s="136"/>
      <c r="F747" s="78">
        <f ca="1">IF(AD746&gt;1,0,IF(AE746&gt;=1,U$2,T$2))</f>
        <v>0.65</v>
      </c>
      <c r="G747" s="29">
        <f t="shared" ca="1" si="282"/>
        <v>1867998.6266325258</v>
      </c>
      <c r="H747" s="8">
        <f t="shared" ca="1" si="291"/>
        <v>13262790.249090932</v>
      </c>
      <c r="I747" s="8">
        <f t="shared" ca="1" si="292"/>
        <v>4276361998.0430188</v>
      </c>
      <c r="J747" s="8">
        <f t="shared" ca="1" si="293"/>
        <v>130422.29452756225</v>
      </c>
      <c r="K747" s="12">
        <f t="shared" ca="1" si="294"/>
        <v>0.97506868955442094</v>
      </c>
      <c r="L747" s="48"/>
      <c r="M747" s="46">
        <f ca="1">IF(AND(I$2&gt;0,R740&lt;F740-0.12),0,IF(AND(N747&gt;=L$5,I$2&gt;0),0,IF(OR(AND(N747&gt;=C$1,N747&lt;D$1),N747&gt;=E$1),0,1)))</f>
        <v>0</v>
      </c>
      <c r="N747" s="200">
        <f t="shared" si="295"/>
        <v>44654</v>
      </c>
      <c r="O747" s="11">
        <f t="shared" ca="1" si="283"/>
        <v>0.57018159973906912</v>
      </c>
      <c r="P747" s="11" t="str">
        <f t="shared" si="284"/>
        <v/>
      </c>
      <c r="Q747" s="11">
        <f t="shared" ca="1" si="296"/>
        <v>0.83</v>
      </c>
      <c r="R747" s="32">
        <f t="shared" ca="1" si="297"/>
        <v>1.1586701054977973E-2</v>
      </c>
      <c r="S747" s="32">
        <v>4.9290316452376402E-4</v>
      </c>
      <c r="T747" s="32">
        <f t="shared" ca="1" si="285"/>
        <v>1.7683720332121243E-3</v>
      </c>
      <c r="U747" s="32">
        <f t="shared" si="286"/>
        <v>0.14084507042253522</v>
      </c>
      <c r="V747" s="32">
        <f t="shared" si="298"/>
        <v>0.83</v>
      </c>
      <c r="W747" s="8">
        <f t="shared" ca="1" si="287"/>
        <v>952974.34979426034</v>
      </c>
      <c r="X747" s="8">
        <f t="shared" ca="1" si="301"/>
        <v>4264052182.1437216</v>
      </c>
      <c r="Y747" s="22">
        <f t="shared" ca="1" si="288"/>
        <v>0.42981840026093088</v>
      </c>
      <c r="Z747" s="8">
        <f t="shared" ca="1" si="299"/>
        <v>13262790.249090932</v>
      </c>
      <c r="AA747" s="12">
        <f t="shared" ca="1" si="300"/>
        <v>1.1347541797997878</v>
      </c>
      <c r="AB747" s="158">
        <f t="shared" si="302"/>
        <v>1243000</v>
      </c>
      <c r="AC747" s="160">
        <f t="shared" si="303"/>
        <v>7.7100000000004526E-3</v>
      </c>
      <c r="AD747" s="162">
        <f t="shared" ca="1" si="304"/>
        <v>0.97520903459432151</v>
      </c>
      <c r="AE747" s="162">
        <f t="shared" ca="1" si="305"/>
        <v>0.68049990421146089</v>
      </c>
      <c r="AF747" s="85">
        <v>5.8812675986098675E-4</v>
      </c>
      <c r="AG747" s="85">
        <v>8.5597887683973462E-3</v>
      </c>
      <c r="AH747" s="85">
        <v>6.151895072839459E-4</v>
      </c>
    </row>
    <row r="748" spans="1:34">
      <c r="A748" s="7">
        <f t="shared" si="289"/>
        <v>44655</v>
      </c>
      <c r="B748" s="8">
        <f t="shared" ca="1" si="290"/>
        <v>602434608.69326234</v>
      </c>
      <c r="C748" s="144">
        <f t="shared" si="281"/>
        <v>0</v>
      </c>
      <c r="D748" s="136"/>
      <c r="E748" s="136"/>
      <c r="F748" s="78">
        <f ca="1">IF(AD747&gt;1,S$2,T$2)</f>
        <v>0.65</v>
      </c>
      <c r="G748" s="29">
        <f t="shared" ca="1" si="282"/>
        <v>1863878.8138648858</v>
      </c>
      <c r="H748" s="8">
        <f t="shared" ca="1" si="291"/>
        <v>13233539.578440689</v>
      </c>
      <c r="I748" s="8">
        <f t="shared" ca="1" si="292"/>
        <v>4277285721.7221627</v>
      </c>
      <c r="J748" s="8">
        <f t="shared" ca="1" si="293"/>
        <v>130101.92664000249</v>
      </c>
      <c r="K748" s="12">
        <f t="shared" ca="1" si="294"/>
        <v>0.97478867900409305</v>
      </c>
      <c r="L748" s="48"/>
      <c r="M748" s="38">
        <f ca="1">IF(AND(I$2&gt;0,R741&lt;F741),0,IF(AND(N748&gt;=L$6,I$2&gt;0),0,IF(OR(AND(N748&gt;=C$1,N748&lt;D$1),N748&gt;=E$1),0,1)))</f>
        <v>0</v>
      </c>
      <c r="N748" s="200">
        <f t="shared" si="295"/>
        <v>44655</v>
      </c>
      <c r="O748" s="11">
        <f t="shared" ca="1" si="283"/>
        <v>0.5703047628962884</v>
      </c>
      <c r="P748" s="11" t="str">
        <f t="shared" si="284"/>
        <v/>
      </c>
      <c r="Q748" s="11">
        <f t="shared" ca="1" si="296"/>
        <v>0.83</v>
      </c>
      <c r="R748" s="32">
        <f t="shared" ca="1" si="297"/>
        <v>1.1506904574343382E-2</v>
      </c>
      <c r="S748" s="32">
        <v>4.9289333913314388E-4</v>
      </c>
      <c r="T748" s="32">
        <f t="shared" ca="1" si="285"/>
        <v>1.7644719437920919E-3</v>
      </c>
      <c r="U748" s="32">
        <f t="shared" si="286"/>
        <v>0.14084507042253522</v>
      </c>
      <c r="V748" s="32">
        <f t="shared" si="298"/>
        <v>0.83</v>
      </c>
      <c r="W748" s="8">
        <f t="shared" ca="1" si="287"/>
        <v>951087.24722995842</v>
      </c>
      <c r="X748" s="8">
        <f t="shared" ca="1" si="301"/>
        <v>4265003269.3909516</v>
      </c>
      <c r="Y748" s="22">
        <f t="shared" ca="1" si="288"/>
        <v>0.4296952371037116</v>
      </c>
      <c r="Z748" s="8">
        <f t="shared" ca="1" si="299"/>
        <v>13233539.578440689</v>
      </c>
      <c r="AA748" s="12">
        <f t="shared" ca="1" si="300"/>
        <v>1.1347541797997878</v>
      </c>
      <c r="AB748" s="158">
        <f t="shared" si="302"/>
        <v>1244000</v>
      </c>
      <c r="AC748" s="160">
        <f t="shared" si="303"/>
        <v>7.680000000000453E-3</v>
      </c>
      <c r="AD748" s="162">
        <f t="shared" ca="1" si="304"/>
        <v>0.97492868427925705</v>
      </c>
      <c r="AE748" s="162">
        <f t="shared" ca="1" si="305"/>
        <v>0.68049990421146089</v>
      </c>
      <c r="AF748" s="85">
        <v>5.8809829563599876E-4</v>
      </c>
      <c r="AG748" s="85">
        <v>8.5575004132894469E-3</v>
      </c>
      <c r="AH748" s="85">
        <v>6.1516494893869289E-4</v>
      </c>
    </row>
    <row r="749" spans="1:34">
      <c r="A749" s="7">
        <f t="shared" si="289"/>
        <v>44656</v>
      </c>
      <c r="B749" s="8">
        <f t="shared" ca="1" si="290"/>
        <v>602564386.40517604</v>
      </c>
      <c r="C749" s="144">
        <f t="shared" si="281"/>
        <v>0</v>
      </c>
      <c r="D749" s="136"/>
      <c r="E749" s="136"/>
      <c r="F749" s="78">
        <f ca="1">IF(AD748&gt;1,0,IF(AE748&gt;=1,U$2,T$2))</f>
        <v>0.65</v>
      </c>
      <c r="G749" s="29">
        <f t="shared" ca="1" si="282"/>
        <v>1859700.5754644547</v>
      </c>
      <c r="H749" s="8">
        <f t="shared" ca="1" si="291"/>
        <v>13203874.085797628</v>
      </c>
      <c r="I749" s="8">
        <f t="shared" ca="1" si="292"/>
        <v>4278207143.4767494</v>
      </c>
      <c r="J749" s="8">
        <f t="shared" ca="1" si="293"/>
        <v>129777.71191364771</v>
      </c>
      <c r="K749" s="12">
        <f t="shared" ca="1" si="294"/>
        <v>0.97450935626859603</v>
      </c>
      <c r="L749" s="48"/>
      <c r="M749" s="38">
        <f ca="1">IF(AND(I$2&gt;0,R742&lt;F742-0.02),0,IF(AND(N749&gt;=L$7,I$2&gt;0),0,IF(OR(AND(N749&gt;=C$1,N749&lt;D$1),N749&gt;=E$1),0,1)))</f>
        <v>0</v>
      </c>
      <c r="N749" s="200">
        <f t="shared" si="295"/>
        <v>44656</v>
      </c>
      <c r="O749" s="11">
        <f t="shared" ca="1" si="283"/>
        <v>0.57042761913023321</v>
      </c>
      <c r="P749" s="11" t="str">
        <f t="shared" si="284"/>
        <v/>
      </c>
      <c r="Q749" s="11">
        <f t="shared" ca="1" si="296"/>
        <v>0.83</v>
      </c>
      <c r="R749" s="32">
        <f t="shared" ca="1" si="297"/>
        <v>1.1427075825143712E-2</v>
      </c>
      <c r="S749" s="32">
        <v>4.9288351519580751E-4</v>
      </c>
      <c r="T749" s="32">
        <f t="shared" ca="1" si="285"/>
        <v>1.7605165447730172E-3</v>
      </c>
      <c r="U749" s="32">
        <f t="shared" si="286"/>
        <v>0.14084507042253522</v>
      </c>
      <c r="V749" s="32">
        <f t="shared" si="298"/>
        <v>0.83</v>
      </c>
      <c r="W749" s="8">
        <f t="shared" ca="1" si="287"/>
        <v>949167.9152458593</v>
      </c>
      <c r="X749" s="8">
        <f t="shared" ca="1" si="301"/>
        <v>4265952437.3061976</v>
      </c>
      <c r="Y749" s="22">
        <f t="shared" ca="1" si="288"/>
        <v>0.42957238086976679</v>
      </c>
      <c r="Z749" s="8">
        <f t="shared" ca="1" si="299"/>
        <v>13203874.085797628</v>
      </c>
      <c r="AA749" s="12">
        <f t="shared" ca="1" si="300"/>
        <v>1.1347541797997878</v>
      </c>
      <c r="AB749" s="158">
        <f t="shared" si="302"/>
        <v>1245000</v>
      </c>
      <c r="AC749" s="160">
        <f t="shared" si="303"/>
        <v>7.6500000000004533E-3</v>
      </c>
      <c r="AD749" s="162">
        <f t="shared" ca="1" si="304"/>
        <v>0.97464901763634448</v>
      </c>
      <c r="AE749" s="162">
        <f t="shared" ca="1" si="305"/>
        <v>0.68049990421146089</v>
      </c>
      <c r="AF749" s="85">
        <v>5.8806983854399399E-4</v>
      </c>
      <c r="AG749" s="85">
        <v>8.5552162572299084E-3</v>
      </c>
      <c r="AH749" s="85">
        <v>6.1514039578942025E-4</v>
      </c>
    </row>
    <row r="750" spans="1:34">
      <c r="A750" s="7">
        <f t="shared" si="289"/>
        <v>44657</v>
      </c>
      <c r="B750" s="8">
        <f t="shared" ca="1" si="290"/>
        <v>602693836.09165096</v>
      </c>
      <c r="C750" s="144">
        <f t="shared" si="281"/>
        <v>0</v>
      </c>
      <c r="D750" s="136"/>
      <c r="E750" s="136"/>
      <c r="F750" s="78">
        <f ca="1">IF(AD749&gt;1,S$2,T$2)</f>
        <v>0.65</v>
      </c>
      <c r="G750" s="29">
        <f t="shared" ca="1" si="282"/>
        <v>1855464.6400737127</v>
      </c>
      <c r="H750" s="8">
        <f t="shared" ca="1" si="291"/>
        <v>13173798.944523359</v>
      </c>
      <c r="I750" s="8">
        <f t="shared" ca="1" si="292"/>
        <v>4279126236.250721</v>
      </c>
      <c r="J750" s="8">
        <f t="shared" ca="1" si="293"/>
        <v>129449.68647487169</v>
      </c>
      <c r="K750" s="12">
        <f t="shared" ca="1" si="294"/>
        <v>0.97423072960691348</v>
      </c>
      <c r="L750" s="48"/>
      <c r="M750" s="38">
        <f ca="1">IF(AND(I$2&gt;0,R743&lt;F743-0.04),0,IF(AND(N750&gt;=L$8,I$2&gt;0),0,IF(OR(AND(N750&gt;=C$1,N750&lt;D$1),N750&gt;=E$1),0,1)))</f>
        <v>0</v>
      </c>
      <c r="N750" s="200">
        <f t="shared" si="295"/>
        <v>44657</v>
      </c>
      <c r="O750" s="11">
        <f t="shared" ca="1" si="283"/>
        <v>0.57055016483342946</v>
      </c>
      <c r="P750" s="11" t="str">
        <f t="shared" si="284"/>
        <v/>
      </c>
      <c r="Q750" s="11">
        <f t="shared" ca="1" si="296"/>
        <v>0.83</v>
      </c>
      <c r="R750" s="32">
        <f t="shared" ca="1" si="297"/>
        <v>1.1347223561286141E-2</v>
      </c>
      <c r="S750" s="32">
        <v>4.9287369271144757E-4</v>
      </c>
      <c r="T750" s="32">
        <f t="shared" ca="1" si="285"/>
        <v>1.7565065259364477E-3</v>
      </c>
      <c r="U750" s="32">
        <f t="shared" si="286"/>
        <v>0.14084507042253522</v>
      </c>
      <c r="V750" s="32">
        <f t="shared" si="298"/>
        <v>0.83</v>
      </c>
      <c r="W750" s="8">
        <f t="shared" ca="1" si="287"/>
        <v>947215.40834511898</v>
      </c>
      <c r="X750" s="8">
        <f t="shared" ca="1" si="301"/>
        <v>4266899652.7145429</v>
      </c>
      <c r="Y750" s="22">
        <f t="shared" ca="1" si="288"/>
        <v>0.42944983516657054</v>
      </c>
      <c r="Z750" s="8">
        <f t="shared" ca="1" si="299"/>
        <v>13173798.944523359</v>
      </c>
      <c r="AA750" s="12">
        <f t="shared" ca="1" si="300"/>
        <v>1.1347541797997878</v>
      </c>
      <c r="AB750" s="158">
        <f t="shared" si="302"/>
        <v>1246000</v>
      </c>
      <c r="AC750" s="160">
        <f t="shared" si="303"/>
        <v>7.6200000000004537E-3</v>
      </c>
      <c r="AD750" s="162">
        <f t="shared" ca="1" si="304"/>
        <v>0.97437004293775475</v>
      </c>
      <c r="AE750" s="162">
        <f t="shared" ca="1" si="305"/>
        <v>0.68049990421146089</v>
      </c>
      <c r="AF750" s="85">
        <v>5.880413885822009E-4</v>
      </c>
      <c r="AG750" s="85">
        <v>8.55293628893594E-3</v>
      </c>
      <c r="AH750" s="85">
        <v>6.1511584783443217E-4</v>
      </c>
    </row>
    <row r="751" spans="1:34">
      <c r="A751" s="7">
        <f t="shared" si="289"/>
        <v>44658</v>
      </c>
      <c r="B751" s="8">
        <f t="shared" ca="1" si="290"/>
        <v>602822953.99665511</v>
      </c>
      <c r="C751" s="144">
        <f t="shared" si="281"/>
        <v>0</v>
      </c>
      <c r="D751" s="136"/>
      <c r="E751" s="136"/>
      <c r="F751" s="78">
        <f ca="1">IF(AD750&gt;1,0,IF(AE750&gt;=1,U$2,T$2))</f>
        <v>0.65</v>
      </c>
      <c r="G751" s="29">
        <f t="shared" ca="1" si="282"/>
        <v>1851171.9241842369</v>
      </c>
      <c r="H751" s="8">
        <f t="shared" ca="1" si="291"/>
        <v>13143320.661708081</v>
      </c>
      <c r="I751" s="8">
        <f t="shared" ca="1" si="292"/>
        <v>4280042973.3762507</v>
      </c>
      <c r="J751" s="8">
        <f t="shared" ca="1" si="293"/>
        <v>129117.90500420303</v>
      </c>
      <c r="K751" s="12">
        <f t="shared" ca="1" si="294"/>
        <v>0.97395280720046518</v>
      </c>
      <c r="L751" s="48"/>
      <c r="M751" s="38">
        <f ca="1">IF(AND(I$2&gt;0,R744&lt;F744-0.06),0,IF(AND(N751&gt;=L$9,I$2&gt;0),0,IF(OR(AND(N751&gt;=C$1,N751&lt;D$1),N751&gt;=E$1),0,1)))</f>
        <v>0</v>
      </c>
      <c r="N751" s="200">
        <f t="shared" si="295"/>
        <v>44658</v>
      </c>
      <c r="O751" s="11">
        <f t="shared" ca="1" si="283"/>
        <v>0.57067239645016676</v>
      </c>
      <c r="P751" s="11" t="str">
        <f t="shared" si="284"/>
        <v/>
      </c>
      <c r="Q751" s="11">
        <f t="shared" ca="1" si="296"/>
        <v>0.83</v>
      </c>
      <c r="R751" s="32">
        <f t="shared" ca="1" si="297"/>
        <v>1.1267357581843784E-2</v>
      </c>
      <c r="S751" s="32">
        <v>4.9286387167975644E-4</v>
      </c>
      <c r="T751" s="32">
        <f t="shared" ca="1" si="285"/>
        <v>1.7524427548944108E-3</v>
      </c>
      <c r="U751" s="32">
        <f t="shared" si="286"/>
        <v>0.14084507042253522</v>
      </c>
      <c r="V751" s="32">
        <f t="shared" si="298"/>
        <v>0.83</v>
      </c>
      <c r="W751" s="8">
        <f t="shared" ca="1" si="287"/>
        <v>945229.45042564522</v>
      </c>
      <c r="X751" s="8">
        <f t="shared" ca="1" si="301"/>
        <v>4267844882.1649685</v>
      </c>
      <c r="Y751" s="22">
        <f t="shared" ca="1" si="288"/>
        <v>0.42932760354983324</v>
      </c>
      <c r="Z751" s="8">
        <f t="shared" ca="1" si="299"/>
        <v>13143320.661708081</v>
      </c>
      <c r="AA751" s="12">
        <f t="shared" ca="1" si="300"/>
        <v>1.1347541797997878</v>
      </c>
      <c r="AB751" s="158">
        <f t="shared" si="302"/>
        <v>1247000</v>
      </c>
      <c r="AC751" s="160">
        <f t="shared" si="303"/>
        <v>7.590000000000454E-3</v>
      </c>
      <c r="AD751" s="162">
        <f t="shared" ca="1" si="304"/>
        <v>0.97409176840368938</v>
      </c>
      <c r="AE751" s="162">
        <f t="shared" ca="1" si="305"/>
        <v>0.68049990421146089</v>
      </c>
      <c r="AF751" s="85">
        <v>5.8801294574784945E-4</v>
      </c>
      <c r="AG751" s="85">
        <v>8.5506604971665959E-3</v>
      </c>
      <c r="AH751" s="85">
        <v>6.150913050720334E-4</v>
      </c>
    </row>
    <row r="752" spans="1:34">
      <c r="A752" s="7">
        <f t="shared" si="289"/>
        <v>44659</v>
      </c>
      <c r="B752" s="8">
        <f t="shared" ca="1" si="290"/>
        <v>602951736.43181014</v>
      </c>
      <c r="C752" s="144">
        <f t="shared" si="281"/>
        <v>0</v>
      </c>
      <c r="D752" s="136"/>
      <c r="E752" s="136"/>
      <c r="F752" s="78">
        <f ca="1">IF(AD751&gt;1,S$2,T$2)</f>
        <v>0.65</v>
      </c>
      <c r="G752" s="29">
        <f t="shared" ca="1" si="282"/>
        <v>1846823.4508285772</v>
      </c>
      <c r="H752" s="8">
        <f t="shared" ca="1" si="291"/>
        <v>13112446.500882898</v>
      </c>
      <c r="I752" s="8">
        <f t="shared" ca="1" si="292"/>
        <v>4280957328.6658511</v>
      </c>
      <c r="J752" s="8">
        <f t="shared" ca="1" si="293"/>
        <v>128782.43515499459</v>
      </c>
      <c r="K752" s="12">
        <f t="shared" ca="1" si="294"/>
        <v>0.97367559711327578</v>
      </c>
      <c r="L752" s="48"/>
      <c r="M752" s="39">
        <f ca="1">IF(AND(I$2&gt;0,R745&lt;F745-0.1),0,IF(AND(N752&gt;=L$10,I$2&gt;0),0,IF(OR(AND(N752&gt;=C$1,N752&lt;D$1),N752&gt;=E$1),0,1)))</f>
        <v>0</v>
      </c>
      <c r="N752" s="200">
        <f t="shared" si="295"/>
        <v>44659</v>
      </c>
      <c r="O752" s="11">
        <f t="shared" ca="1" si="283"/>
        <v>0.57079431048878015</v>
      </c>
      <c r="P752" s="11" t="str">
        <f t="shared" si="284"/>
        <v/>
      </c>
      <c r="Q752" s="11">
        <f t="shared" ca="1" si="296"/>
        <v>0.83</v>
      </c>
      <c r="R752" s="32">
        <f t="shared" ca="1" si="297"/>
        <v>1.1187488211750708E-2</v>
      </c>
      <c r="S752" s="32">
        <v>4.9285405210042676E-4</v>
      </c>
      <c r="T752" s="32">
        <f t="shared" ca="1" si="285"/>
        <v>1.7483262001177196E-3</v>
      </c>
      <c r="U752" s="32">
        <f t="shared" si="286"/>
        <v>0.14084507042253522</v>
      </c>
      <c r="V752" s="32">
        <f t="shared" si="298"/>
        <v>0.83</v>
      </c>
      <c r="W752" s="8">
        <f t="shared" ca="1" si="287"/>
        <v>943210.37920345005</v>
      </c>
      <c r="X752" s="8">
        <f t="shared" ca="1" si="301"/>
        <v>4268788092.5441718</v>
      </c>
      <c r="Y752" s="22">
        <f t="shared" ca="1" si="288"/>
        <v>0.42920568951121985</v>
      </c>
      <c r="Z752" s="8">
        <f t="shared" ca="1" si="299"/>
        <v>13112446.500882898</v>
      </c>
      <c r="AA752" s="12">
        <f t="shared" ca="1" si="300"/>
        <v>1.1347541797997878</v>
      </c>
      <c r="AB752" s="158">
        <f t="shared" si="302"/>
        <v>1248000</v>
      </c>
      <c r="AC752" s="160">
        <f t="shared" si="303"/>
        <v>7.5600000000004544E-3</v>
      </c>
      <c r="AD752" s="162">
        <f t="shared" ca="1" si="304"/>
        <v>0.97381420215687053</v>
      </c>
      <c r="AE752" s="162">
        <f t="shared" ca="1" si="305"/>
        <v>0.68049990421146089</v>
      </c>
      <c r="AF752" s="85">
        <v>5.8798451003817147E-4</v>
      </c>
      <c r="AG752" s="85">
        <v>8.5483888707225848E-3</v>
      </c>
      <c r="AH752" s="85">
        <v>6.1506676750053019E-4</v>
      </c>
    </row>
    <row r="753" spans="1:34">
      <c r="A753" s="7">
        <f t="shared" si="289"/>
        <v>44660</v>
      </c>
      <c r="B753" s="8">
        <f t="shared" ca="1" si="290"/>
        <v>603080179.78368497</v>
      </c>
      <c r="C753" s="144">
        <f t="shared" si="281"/>
        <v>0</v>
      </c>
      <c r="D753" s="136"/>
      <c r="E753" s="136"/>
      <c r="F753" s="78">
        <f ca="1">IF(AD752&gt;1,0,IF(AE752&gt;=1,U$2,T$2))</f>
        <v>0.65</v>
      </c>
      <c r="G753" s="29">
        <f t="shared" ca="1" si="282"/>
        <v>1842420.2704212808</v>
      </c>
      <c r="H753" s="8">
        <f t="shared" ca="1" si="291"/>
        <v>13081183.919991093</v>
      </c>
      <c r="I753" s="8">
        <f t="shared" ca="1" si="292"/>
        <v>4281869276.4641628</v>
      </c>
      <c r="J753" s="8">
        <f t="shared" ca="1" si="293"/>
        <v>128443.35187487969</v>
      </c>
      <c r="K753" s="12">
        <f t="shared" ca="1" si="294"/>
        <v>0.97339910726412127</v>
      </c>
      <c r="L753" s="48"/>
      <c r="M753" s="47">
        <f ca="1">IF(AND(I$2&gt;0,R746&lt;F746-0.12),0,IF(AND(N753&gt;=L$4,I$2&gt;0),0,IF(OR(AND(N753&gt;=C$1,N753&lt;D$1),N753&gt;=E$1),0,1)))</f>
        <v>0</v>
      </c>
      <c r="N753" s="200">
        <f t="shared" si="295"/>
        <v>44660</v>
      </c>
      <c r="O753" s="11">
        <f t="shared" ca="1" si="283"/>
        <v>0.57091590352855504</v>
      </c>
      <c r="P753" s="11" t="str">
        <f t="shared" si="284"/>
        <v/>
      </c>
      <c r="Q753" s="11">
        <f t="shared" ca="1" si="296"/>
        <v>0.83</v>
      </c>
      <c r="R753" s="32">
        <f t="shared" ca="1" si="297"/>
        <v>1.11076258096662E-2</v>
      </c>
      <c r="S753" s="32">
        <v>4.9284423397315139E-4</v>
      </c>
      <c r="T753" s="32">
        <f t="shared" ca="1" si="285"/>
        <v>1.7441578559988123E-3</v>
      </c>
      <c r="U753" s="32">
        <f t="shared" si="286"/>
        <v>0.14084507042253522</v>
      </c>
      <c r="V753" s="32">
        <f t="shared" si="298"/>
        <v>0.83</v>
      </c>
      <c r="W753" s="8">
        <f t="shared" ca="1" si="287"/>
        <v>941159.0579713817</v>
      </c>
      <c r="X753" s="8">
        <f t="shared" ca="1" si="301"/>
        <v>4269729251.6021433</v>
      </c>
      <c r="Y753" s="22">
        <f t="shared" ca="1" si="288"/>
        <v>0.42908409647144496</v>
      </c>
      <c r="Z753" s="8">
        <f t="shared" ca="1" si="299"/>
        <v>13081183.919991093</v>
      </c>
      <c r="AA753" s="12">
        <f t="shared" ca="1" si="300"/>
        <v>1.1347541797997878</v>
      </c>
      <c r="AB753" s="158">
        <f t="shared" si="302"/>
        <v>1249000</v>
      </c>
      <c r="AC753" s="160">
        <f t="shared" si="303"/>
        <v>7.5300000000004547E-3</v>
      </c>
      <c r="AD753" s="162">
        <f t="shared" ca="1" si="304"/>
        <v>0.97353735218869852</v>
      </c>
      <c r="AE753" s="162">
        <f t="shared" ca="1" si="305"/>
        <v>0.68049990421146089</v>
      </c>
      <c r="AF753" s="85">
        <v>5.8795608145039975E-4</v>
      </c>
      <c r="AG753" s="85">
        <v>8.5461213984460663E-3</v>
      </c>
      <c r="AH753" s="85">
        <v>6.150422351182287E-4</v>
      </c>
    </row>
    <row r="754" spans="1:34">
      <c r="A754" s="7">
        <f t="shared" si="289"/>
        <v>44661</v>
      </c>
      <c r="B754" s="8">
        <f t="shared" ca="1" si="290"/>
        <v>603208280.51557302</v>
      </c>
      <c r="C754" s="144">
        <f t="shared" si="281"/>
        <v>0</v>
      </c>
      <c r="D754" s="136"/>
      <c r="E754" s="136"/>
      <c r="F754" s="78">
        <f ca="1">IF(AD753&gt;1,0,IF(AE753&gt;=1,U$2,T$2))</f>
        <v>0.65</v>
      </c>
      <c r="G754" s="29">
        <f t="shared" ca="1" si="282"/>
        <v>1837963.3885105941</v>
      </c>
      <c r="H754" s="8">
        <f t="shared" ca="1" si="291"/>
        <v>13049540.058425218</v>
      </c>
      <c r="I754" s="8">
        <f t="shared" ca="1" si="292"/>
        <v>4282778791.6605682</v>
      </c>
      <c r="J754" s="8">
        <f t="shared" ca="1" si="293"/>
        <v>128100.73188809969</v>
      </c>
      <c r="K754" s="12">
        <f t="shared" ca="1" si="294"/>
        <v>0.9731233454108682</v>
      </c>
      <c r="L754" s="48"/>
      <c r="M754" s="46">
        <f ca="1">IF(AND(I$2&gt;0,R747&lt;F747-0.12),0,IF(AND(N754&gt;=L$5,I$2&gt;0),0,IF(OR(AND(N754&gt;=C$1,N754&lt;D$1),N754&gt;=E$1),0,1)))</f>
        <v>0</v>
      </c>
      <c r="N754" s="200">
        <f t="shared" si="295"/>
        <v>44661</v>
      </c>
      <c r="O754" s="11">
        <f t="shared" ca="1" si="283"/>
        <v>0.57103717222140915</v>
      </c>
      <c r="P754" s="11" t="str">
        <f t="shared" si="284"/>
        <v/>
      </c>
      <c r="Q754" s="11">
        <f t="shared" ca="1" si="296"/>
        <v>0.83</v>
      </c>
      <c r="R754" s="32">
        <f t="shared" ca="1" si="297"/>
        <v>1.1027780331064234E-2</v>
      </c>
      <c r="S754" s="32">
        <v>4.9283441729762304E-4</v>
      </c>
      <c r="T754" s="32">
        <f t="shared" ca="1" si="285"/>
        <v>1.7399386744566957E-3</v>
      </c>
      <c r="U754" s="32">
        <f t="shared" si="286"/>
        <v>0.14084507042253522</v>
      </c>
      <c r="V754" s="32">
        <f t="shared" si="298"/>
        <v>0.83</v>
      </c>
      <c r="W754" s="8">
        <f t="shared" ca="1" si="287"/>
        <v>939076.74822029646</v>
      </c>
      <c r="X754" s="8">
        <f t="shared" ca="1" si="301"/>
        <v>4270668328.3503637</v>
      </c>
      <c r="Y754" s="22">
        <f t="shared" ca="1" si="288"/>
        <v>0.42896282777859085</v>
      </c>
      <c r="Z754" s="8">
        <f t="shared" ca="1" si="299"/>
        <v>13049540.058425218</v>
      </c>
      <c r="AA754" s="12">
        <f t="shared" ca="1" si="300"/>
        <v>1.1347541797997878</v>
      </c>
      <c r="AB754" s="158">
        <f t="shared" si="302"/>
        <v>1250000</v>
      </c>
      <c r="AC754" s="160">
        <f t="shared" si="303"/>
        <v>7.5000000000004551E-3</v>
      </c>
      <c r="AD754" s="162">
        <f t="shared" ca="1" si="304"/>
        <v>0.97326122633749468</v>
      </c>
      <c r="AE754" s="162">
        <f t="shared" ca="1" si="305"/>
        <v>0.68049990421146089</v>
      </c>
      <c r="AF754" s="85">
        <v>5.8792765998176913E-4</v>
      </c>
      <c r="AG754" s="85">
        <v>8.5438580692204467E-3</v>
      </c>
      <c r="AH754" s="85">
        <v>6.1501770792343638E-4</v>
      </c>
    </row>
    <row r="755" spans="1:34">
      <c r="A755" s="7">
        <f t="shared" si="289"/>
        <v>44662</v>
      </c>
      <c r="B755" s="8">
        <f t="shared" ca="1" si="290"/>
        <v>603336035.16424227</v>
      </c>
      <c r="C755" s="144">
        <f t="shared" si="281"/>
        <v>0</v>
      </c>
      <c r="D755" s="136"/>
      <c r="E755" s="136"/>
      <c r="F755" s="78">
        <f ca="1">IF(AD754&gt;1,S$2,T$2)</f>
        <v>0.65</v>
      </c>
      <c r="G755" s="29">
        <f t="shared" ca="1" si="282"/>
        <v>1833453.7064446358</v>
      </c>
      <c r="H755" s="8">
        <f t="shared" ca="1" si="291"/>
        <v>13017521.315756913</v>
      </c>
      <c r="I755" s="8">
        <f t="shared" ca="1" si="292"/>
        <v>4283685849.6661201</v>
      </c>
      <c r="J755" s="8">
        <f t="shared" ca="1" si="293"/>
        <v>127754.64866929462</v>
      </c>
      <c r="K755" s="12">
        <f t="shared" ca="1" si="294"/>
        <v>0.9728483191466597</v>
      </c>
      <c r="L755" s="48"/>
      <c r="M755" s="38">
        <f ca="1">IF(AND(I$2&gt;0,R748&lt;F748),0,IF(AND(N755&gt;=L$6,I$2&gt;0),0,IF(OR(AND(N755&gt;=C$1,N755&lt;D$1),N755&gt;=E$1),0,1)))</f>
        <v>0</v>
      </c>
      <c r="N755" s="200">
        <f t="shared" si="295"/>
        <v>44662</v>
      </c>
      <c r="O755" s="11">
        <f t="shared" ca="1" si="283"/>
        <v>0.57115811328881605</v>
      </c>
      <c r="P755" s="11" t="str">
        <f t="shared" si="284"/>
        <v/>
      </c>
      <c r="Q755" s="11">
        <f t="shared" ca="1" si="296"/>
        <v>0.83</v>
      </c>
      <c r="R755" s="32">
        <f t="shared" ca="1" si="297"/>
        <v>1.0947960980929069E-2</v>
      </c>
      <c r="S755" s="32">
        <v>4.9282460207353469E-4</v>
      </c>
      <c r="T755" s="32">
        <f t="shared" ca="1" si="285"/>
        <v>1.7356695087675884E-3</v>
      </c>
      <c r="U755" s="32">
        <f t="shared" si="286"/>
        <v>0.14084507042253522</v>
      </c>
      <c r="V755" s="32">
        <f t="shared" si="298"/>
        <v>0.83</v>
      </c>
      <c r="W755" s="8">
        <f t="shared" ca="1" si="287"/>
        <v>936964.93571324938</v>
      </c>
      <c r="X755" s="8">
        <f t="shared" ca="1" si="301"/>
        <v>4271605293.286077</v>
      </c>
      <c r="Y755" s="22">
        <f t="shared" ca="1" si="288"/>
        <v>0.42884188671118395</v>
      </c>
      <c r="Z755" s="8">
        <f t="shared" ca="1" si="299"/>
        <v>13017521.315756913</v>
      </c>
      <c r="AA755" s="12">
        <f t="shared" ca="1" si="300"/>
        <v>1.1347541797997878</v>
      </c>
      <c r="AB755" s="158">
        <f t="shared" si="302"/>
        <v>1251000</v>
      </c>
      <c r="AC755" s="160">
        <f t="shared" si="303"/>
        <v>7.4700000000004554E-3</v>
      </c>
      <c r="AD755" s="162">
        <f t="shared" ca="1" si="304"/>
        <v>0.9729858322787639</v>
      </c>
      <c r="AE755" s="162">
        <f t="shared" ca="1" si="305"/>
        <v>0.68049990421146089</v>
      </c>
      <c r="AF755" s="85">
        <v>5.8789924562951544E-4</v>
      </c>
      <c r="AG755" s="85">
        <v>8.5415988719702036E-3</v>
      </c>
      <c r="AH755" s="85">
        <v>6.1499318591446122E-4</v>
      </c>
    </row>
    <row r="756" spans="1:34">
      <c r="A756" s="7">
        <f t="shared" si="289"/>
        <v>44663</v>
      </c>
      <c r="B756" s="8">
        <f t="shared" ca="1" si="290"/>
        <v>603463440.3325671</v>
      </c>
      <c r="C756" s="144">
        <f t="shared" si="281"/>
        <v>0</v>
      </c>
      <c r="D756" s="136"/>
      <c r="E756" s="136"/>
      <c r="F756" s="78">
        <f ca="1">IF(AD755&gt;1,0,IF(AE755&gt;=1,U$2,T$2))</f>
        <v>0.65</v>
      </c>
      <c r="G756" s="29">
        <f t="shared" ca="1" si="282"/>
        <v>1828891.9824155052</v>
      </c>
      <c r="H756" s="8">
        <f t="shared" ca="1" si="291"/>
        <v>12985133.075150086</v>
      </c>
      <c r="I756" s="8">
        <f t="shared" ca="1" si="292"/>
        <v>4284590426.3612266</v>
      </c>
      <c r="J756" s="8">
        <f t="shared" ca="1" si="293"/>
        <v>127405.16832484836</v>
      </c>
      <c r="K756" s="12">
        <f t="shared" ca="1" si="294"/>
        <v>0.97257403590689284</v>
      </c>
      <c r="L756" s="48"/>
      <c r="M756" s="38">
        <f ca="1">IF(AND(I$2&gt;0,R749&lt;F749-0.02),0,IF(AND(N756&gt;=L$7,I$2&gt;0),0,IF(OR(AND(N756&gt;=C$1,N756&lt;D$1),N756&gt;=E$1),0,1)))</f>
        <v>0</v>
      </c>
      <c r="N756" s="200">
        <f t="shared" si="295"/>
        <v>44663</v>
      </c>
      <c r="O756" s="11">
        <f t="shared" ca="1" si="283"/>
        <v>0.57127872351483022</v>
      </c>
      <c r="P756" s="11" t="str">
        <f t="shared" si="284"/>
        <v/>
      </c>
      <c r="Q756" s="11">
        <f t="shared" ca="1" si="296"/>
        <v>0.83</v>
      </c>
      <c r="R756" s="32">
        <f t="shared" ca="1" si="297"/>
        <v>1.0868175997741368E-2</v>
      </c>
      <c r="S756" s="32">
        <v>4.9281478830057917E-4</v>
      </c>
      <c r="T756" s="32">
        <f t="shared" ca="1" si="285"/>
        <v>1.7313510766866782E-3</v>
      </c>
      <c r="U756" s="32">
        <f t="shared" si="286"/>
        <v>0.14084507042253522</v>
      </c>
      <c r="V756" s="32">
        <f t="shared" si="298"/>
        <v>0.83</v>
      </c>
      <c r="W756" s="8">
        <f t="shared" ca="1" si="287"/>
        <v>934825.10155206325</v>
      </c>
      <c r="X756" s="8">
        <f t="shared" ca="1" si="301"/>
        <v>4272540118.387629</v>
      </c>
      <c r="Y756" s="22">
        <f t="shared" ca="1" si="288"/>
        <v>0.42872127648516978</v>
      </c>
      <c r="Z756" s="8">
        <f t="shared" ca="1" si="299"/>
        <v>12985133.075150086</v>
      </c>
      <c r="AA756" s="12">
        <f t="shared" ca="1" si="300"/>
        <v>1.1347541797997878</v>
      </c>
      <c r="AB756" s="158">
        <f t="shared" si="302"/>
        <v>1252000</v>
      </c>
      <c r="AC756" s="160">
        <f t="shared" si="303"/>
        <v>7.4400000000004558E-3</v>
      </c>
      <c r="AD756" s="162">
        <f t="shared" ca="1" si="304"/>
        <v>0.97271117752677627</v>
      </c>
      <c r="AE756" s="162">
        <f t="shared" ca="1" si="305"/>
        <v>0.68049990421146089</v>
      </c>
      <c r="AF756" s="85">
        <v>5.8787083839087625E-4</v>
      </c>
      <c r="AG756" s="85">
        <v>8.5393437956606654E-3</v>
      </c>
      <c r="AH756" s="85">
        <v>6.1496866908961197E-4</v>
      </c>
    </row>
    <row r="757" spans="1:34">
      <c r="A757" s="7">
        <f t="shared" si="289"/>
        <v>44664</v>
      </c>
      <c r="B757" s="8">
        <f t="shared" ca="1" si="290"/>
        <v>603590492.67946529</v>
      </c>
      <c r="C757" s="144">
        <f t="shared" si="281"/>
        <v>0</v>
      </c>
      <c r="D757" s="136"/>
      <c r="E757" s="136"/>
      <c r="F757" s="78">
        <f ca="1">IF(AD756&gt;1,S$2,T$2)</f>
        <v>0.65</v>
      </c>
      <c r="G757" s="29">
        <f t="shared" ca="1" si="282"/>
        <v>1824278.8220529086</v>
      </c>
      <c r="H757" s="8">
        <f t="shared" ca="1" si="291"/>
        <v>12952379.63657565</v>
      </c>
      <c r="I757" s="8">
        <f t="shared" ca="1" si="292"/>
        <v>4285492498.0242043</v>
      </c>
      <c r="J757" s="8">
        <f t="shared" ca="1" si="293"/>
        <v>127052.34689825757</v>
      </c>
      <c r="K757" s="12">
        <f t="shared" ca="1" si="294"/>
        <v>0.97230050298503723</v>
      </c>
      <c r="L757" s="48"/>
      <c r="M757" s="38">
        <f ca="1">IF(AND(I$2&gt;0,R750&lt;F750-0.04),0,IF(AND(N757&gt;=L$8,I$2&gt;0),0,IF(OR(AND(N757&gt;=C$1,N757&lt;D$1),N757&gt;=E$1),0,1)))</f>
        <v>0</v>
      </c>
      <c r="N757" s="200">
        <f t="shared" si="295"/>
        <v>44664</v>
      </c>
      <c r="O757" s="11">
        <f t="shared" ca="1" si="283"/>
        <v>0.57139899973656061</v>
      </c>
      <c r="P757" s="11" t="str">
        <f t="shared" si="284"/>
        <v/>
      </c>
      <c r="Q757" s="11">
        <f t="shared" ca="1" si="296"/>
        <v>0.83</v>
      </c>
      <c r="R757" s="32">
        <f t="shared" ca="1" si="297"/>
        <v>1.078843261884508E-2</v>
      </c>
      <c r="S757" s="32">
        <v>4.9280497597844965E-4</v>
      </c>
      <c r="T757" s="32">
        <f t="shared" ca="1" si="285"/>
        <v>1.7269839515434201E-3</v>
      </c>
      <c r="U757" s="32">
        <f t="shared" si="286"/>
        <v>0.14084507042253522</v>
      </c>
      <c r="V757" s="32">
        <f t="shared" si="298"/>
        <v>0.83</v>
      </c>
      <c r="W757" s="8">
        <f t="shared" ca="1" si="287"/>
        <v>932658.42859683244</v>
      </c>
      <c r="X757" s="8">
        <f t="shared" ca="1" si="301"/>
        <v>4273472776.816226</v>
      </c>
      <c r="Y757" s="22">
        <f t="shared" ca="1" si="288"/>
        <v>0.42860100026343939</v>
      </c>
      <c r="Z757" s="8">
        <f t="shared" ca="1" si="299"/>
        <v>12952379.63657565</v>
      </c>
      <c r="AA757" s="12">
        <f t="shared" ca="1" si="300"/>
        <v>1.1347541797997878</v>
      </c>
      <c r="AB757" s="158">
        <f t="shared" si="302"/>
        <v>1253000</v>
      </c>
      <c r="AC757" s="160">
        <f t="shared" si="303"/>
        <v>7.4100000000004562E-3</v>
      </c>
      <c r="AD757" s="162">
        <f t="shared" ca="1" si="304"/>
        <v>0.97243726944596509</v>
      </c>
      <c r="AE757" s="162">
        <f t="shared" ca="1" si="305"/>
        <v>0.68049990421146089</v>
      </c>
      <c r="AF757" s="85">
        <v>5.8784243826309052E-4</v>
      </c>
      <c r="AG757" s="85">
        <v>8.5992693826887675E-3</v>
      </c>
      <c r="AH757" s="85">
        <v>6.1760316253705325E-4</v>
      </c>
    </row>
    <row r="758" spans="1:34">
      <c r="A758" s="7">
        <f t="shared" si="289"/>
        <v>44665</v>
      </c>
      <c r="B758" s="8">
        <f t="shared" ca="1" si="290"/>
        <v>603717188.90919864</v>
      </c>
      <c r="C758" s="144">
        <f t="shared" si="281"/>
        <v>0</v>
      </c>
      <c r="D758" s="136"/>
      <c r="E758" s="136"/>
      <c r="F758" s="78">
        <f ca="1">IF(AD757&gt;1,0,IF(AE757&gt;=1,U$2,T$2))</f>
        <v>0.65</v>
      </c>
      <c r="G758" s="29">
        <f t="shared" ca="1" si="282"/>
        <v>1819614.7097303735</v>
      </c>
      <c r="H758" s="8">
        <f t="shared" ca="1" si="291"/>
        <v>12919264.439085651</v>
      </c>
      <c r="I758" s="8">
        <f t="shared" ca="1" si="292"/>
        <v>4286392041.255311</v>
      </c>
      <c r="J758" s="8">
        <f t="shared" ca="1" si="293"/>
        <v>126696.22973335674</v>
      </c>
      <c r="K758" s="12">
        <f t="shared" ca="1" si="294"/>
        <v>0.97202772755423905</v>
      </c>
      <c r="L758" s="48"/>
      <c r="M758" s="38">
        <f ca="1">IF(AND(I$2&gt;0,R751&lt;F751-0.06),0,IF(AND(N758&gt;=L$9,I$2&gt;0),0,IF(OR(AND(N758&gt;=C$1,N758&lt;D$1),N758&gt;=E$1),0,1)))</f>
        <v>0</v>
      </c>
      <c r="N758" s="200">
        <f t="shared" si="295"/>
        <v>44665</v>
      </c>
      <c r="O758" s="11">
        <f t="shared" ca="1" si="283"/>
        <v>0.57151893883404148</v>
      </c>
      <c r="P758" s="11" t="str">
        <f t="shared" si="284"/>
        <v/>
      </c>
      <c r="Q758" s="11">
        <f t="shared" ca="1" si="296"/>
        <v>0.83</v>
      </c>
      <c r="R758" s="32">
        <f t="shared" ca="1" si="297"/>
        <v>1.0708737286930611E-2</v>
      </c>
      <c r="S758" s="32">
        <v>4.927951651068392E-4</v>
      </c>
      <c r="T758" s="32">
        <f t="shared" ca="1" si="285"/>
        <v>1.7225685918780867E-3</v>
      </c>
      <c r="U758" s="32">
        <f t="shared" si="286"/>
        <v>0.14084507042253522</v>
      </c>
      <c r="V758" s="32">
        <f t="shared" si="298"/>
        <v>0.83</v>
      </c>
      <c r="W758" s="8">
        <f t="shared" ca="1" si="287"/>
        <v>930465.43227860564</v>
      </c>
      <c r="X758" s="8">
        <f t="shared" ca="1" si="301"/>
        <v>4274403242.2485046</v>
      </c>
      <c r="Y758" s="22">
        <f t="shared" ca="1" si="288"/>
        <v>0.42848106116595852</v>
      </c>
      <c r="Z758" s="8">
        <f t="shared" ca="1" si="299"/>
        <v>12919264.439085651</v>
      </c>
      <c r="AA758" s="12">
        <f t="shared" ca="1" si="300"/>
        <v>1.1347541797997878</v>
      </c>
      <c r="AB758" s="158">
        <f t="shared" si="302"/>
        <v>1254000</v>
      </c>
      <c r="AC758" s="160">
        <f t="shared" si="303"/>
        <v>7.3800000000004565E-3</v>
      </c>
      <c r="AD758" s="162">
        <f t="shared" ca="1" si="304"/>
        <v>0.97216411526963808</v>
      </c>
      <c r="AE758" s="162">
        <f t="shared" ca="1" si="305"/>
        <v>0.68049990421146089</v>
      </c>
      <c r="AF758" s="85">
        <v>5.8781404524339896E-4</v>
      </c>
      <c r="AG758" s="85">
        <v>8.6604726902406743E-3</v>
      </c>
      <c r="AH758" s="85">
        <v>6.2030632510302463E-4</v>
      </c>
    </row>
    <row r="759" spans="1:34">
      <c r="A759" s="7">
        <f t="shared" si="289"/>
        <v>44666</v>
      </c>
      <c r="B759" s="8">
        <f t="shared" ca="1" si="290"/>
        <v>603843525.76286459</v>
      </c>
      <c r="C759" s="144">
        <f t="shared" si="281"/>
        <v>0</v>
      </c>
      <c r="D759" s="136"/>
      <c r="E759" s="136"/>
      <c r="F759" s="78">
        <f ca="1">IF(AD758&gt;1,S$2,T$2)</f>
        <v>0.65</v>
      </c>
      <c r="G759" s="29">
        <f t="shared" ca="1" si="282"/>
        <v>1814900.0940613216</v>
      </c>
      <c r="H759" s="8">
        <f t="shared" ca="1" si="291"/>
        <v>12885790.667835383</v>
      </c>
      <c r="I759" s="8">
        <f t="shared" ca="1" si="292"/>
        <v>4287289032.9163394</v>
      </c>
      <c r="J759" s="8">
        <f t="shared" ca="1" si="293"/>
        <v>126336.85366596295</v>
      </c>
      <c r="K759" s="12">
        <f t="shared" ca="1" si="294"/>
        <v>1.0127044551357187</v>
      </c>
      <c r="L759" s="48"/>
      <c r="M759" s="39">
        <f ca="1">IF(AND(I$2&gt;0,R752&lt;F752-0.1),0,IF(AND(N759&gt;=L$10,I$2&gt;0),0,IF(OR(AND(N759&gt;=C$1,N759&lt;D$1),N759&gt;=E$1),0,1)))</f>
        <v>0</v>
      </c>
      <c r="N759" s="200">
        <f t="shared" si="295"/>
        <v>44666</v>
      </c>
      <c r="O759" s="11">
        <f t="shared" ca="1" si="283"/>
        <v>0.57163853772217854</v>
      </c>
      <c r="P759" s="11" t="str">
        <f t="shared" si="284"/>
        <v/>
      </c>
      <c r="Q759" s="11">
        <f t="shared" ca="1" si="296"/>
        <v>0.9</v>
      </c>
      <c r="R759" s="32">
        <f t="shared" ca="1" si="297"/>
        <v>1.0629096168407603E-2</v>
      </c>
      <c r="S759" s="32">
        <v>4.9278535568544131E-4</v>
      </c>
      <c r="T759" s="32">
        <f t="shared" ca="1" si="285"/>
        <v>1.7181054223780511E-3</v>
      </c>
      <c r="U759" s="32">
        <f t="shared" si="286"/>
        <v>0.14084507042253522</v>
      </c>
      <c r="V759" s="32">
        <f t="shared" si="298"/>
        <v>0.9</v>
      </c>
      <c r="W759" s="8">
        <f t="shared" ca="1" si="287"/>
        <v>928245.50336826732</v>
      </c>
      <c r="X759" s="8">
        <f t="shared" ca="1" si="301"/>
        <v>4275331487.751873</v>
      </c>
      <c r="Y759" s="22">
        <f t="shared" ca="1" si="288"/>
        <v>0.42836146227782146</v>
      </c>
      <c r="Z759" s="8">
        <f t="shared" ca="1" si="299"/>
        <v>12885790.667835383</v>
      </c>
      <c r="AA759" s="12">
        <f t="shared" ca="1" si="300"/>
        <v>1.1347541797997878</v>
      </c>
      <c r="AB759" s="158">
        <f t="shared" si="302"/>
        <v>1255000</v>
      </c>
      <c r="AC759" s="160">
        <f t="shared" si="303"/>
        <v>7.3500000000004569E-3</v>
      </c>
      <c r="AD759" s="162">
        <f t="shared" ca="1" si="304"/>
        <v>0.99236609134497888</v>
      </c>
      <c r="AE759" s="162">
        <f t="shared" ca="1" si="305"/>
        <v>0.68049990421146089</v>
      </c>
      <c r="AF759" s="85">
        <v>5.8778565932904325E-4</v>
      </c>
      <c r="AG759" s="85">
        <v>8.7228826508910801E-3</v>
      </c>
      <c r="AH759" s="85">
        <v>6.2307963167700054E-4</v>
      </c>
    </row>
    <row r="760" spans="1:34">
      <c r="A760" s="7">
        <f t="shared" si="289"/>
        <v>44667</v>
      </c>
      <c r="B760" s="8">
        <f t="shared" ca="1" si="290"/>
        <v>603974808.43507051</v>
      </c>
      <c r="C760" s="144">
        <f t="shared" si="281"/>
        <v>0</v>
      </c>
      <c r="D760" s="136"/>
      <c r="E760" s="136"/>
      <c r="F760" s="78">
        <f ca="1">IF(AD759&gt;1,0,IF(AE759&gt;=1,U$2,T$2))</f>
        <v>0.65</v>
      </c>
      <c r="G760" s="29">
        <f t="shared" ca="1" si="282"/>
        <v>1815443.9629758829</v>
      </c>
      <c r="H760" s="8">
        <f t="shared" ca="1" si="291"/>
        <v>12889652.137128768</v>
      </c>
      <c r="I760" s="8">
        <f t="shared" ca="1" si="292"/>
        <v>4288221139.8890009</v>
      </c>
      <c r="J760" s="8">
        <f t="shared" ca="1" si="293"/>
        <v>131282.67220586681</v>
      </c>
      <c r="K760" s="12">
        <f t="shared" ca="1" si="294"/>
        <v>1.0124217861035889</v>
      </c>
      <c r="L760" s="48"/>
      <c r="M760" s="47">
        <f ca="1">IF(AND(I$2&gt;0,R753&lt;F753-0.12),0,IF(AND(N760&gt;=L$4,I$2&gt;0),0,IF(OR(AND(N760&gt;=C$1,N760&lt;D$1),N760&gt;=E$1),0,1)))</f>
        <v>0</v>
      </c>
      <c r="N760" s="200">
        <f t="shared" si="295"/>
        <v>44667</v>
      </c>
      <c r="O760" s="11">
        <f t="shared" ca="1" si="283"/>
        <v>0.57176281865186673</v>
      </c>
      <c r="P760" s="11" t="str">
        <f t="shared" si="284"/>
        <v/>
      </c>
      <c r="Q760" s="11">
        <f t="shared" ca="1" si="296"/>
        <v>0.9</v>
      </c>
      <c r="R760" s="32">
        <f t="shared" ca="1" si="297"/>
        <v>1.0580453669573482E-2</v>
      </c>
      <c r="S760" s="32">
        <v>4.9277554771394916E-4</v>
      </c>
      <c r="T760" s="32">
        <f t="shared" ca="1" si="285"/>
        <v>1.7186202849505026E-3</v>
      </c>
      <c r="U760" s="32">
        <f t="shared" si="286"/>
        <v>0.14084507042253522</v>
      </c>
      <c r="V760" s="32">
        <f t="shared" si="298"/>
        <v>0.9</v>
      </c>
      <c r="W760" s="8">
        <f t="shared" ca="1" si="287"/>
        <v>925998.29114569188</v>
      </c>
      <c r="X760" s="8">
        <f t="shared" ca="1" si="301"/>
        <v>4276257486.0430188</v>
      </c>
      <c r="Y760" s="22">
        <f t="shared" ca="1" si="288"/>
        <v>0.42823718134813327</v>
      </c>
      <c r="Z760" s="8">
        <f t="shared" ca="1" si="299"/>
        <v>12889652.137128768</v>
      </c>
      <c r="AA760" s="12">
        <f t="shared" ca="1" si="300"/>
        <v>1.1347541797997878</v>
      </c>
      <c r="AB760" s="158">
        <f t="shared" si="302"/>
        <v>1256000</v>
      </c>
      <c r="AC760" s="160">
        <f t="shared" si="303"/>
        <v>7.3200000000004572E-3</v>
      </c>
      <c r="AD760" s="162">
        <f t="shared" ca="1" si="304"/>
        <v>1.0125631206196539</v>
      </c>
      <c r="AE760" s="162">
        <f t="shared" ca="1" si="305"/>
        <v>0.68049990421146089</v>
      </c>
      <c r="AF760" s="85">
        <v>5.8775728051726724E-4</v>
      </c>
      <c r="AG760" s="85">
        <v>8.7865193457806433E-3</v>
      </c>
      <c r="AH760" s="85">
        <v>6.2592487918927773E-4</v>
      </c>
    </row>
    <row r="761" spans="1:34">
      <c r="A761" s="7">
        <f t="shared" si="289"/>
        <v>44668</v>
      </c>
      <c r="B761" s="8">
        <f t="shared" ca="1" si="290"/>
        <v>604106093.79361105</v>
      </c>
      <c r="C761" s="144">
        <f t="shared" si="281"/>
        <v>0</v>
      </c>
      <c r="D761" s="136"/>
      <c r="E761" s="136"/>
      <c r="F761" s="78">
        <f ca="1">IF(AD760&gt;1,0,IF(AE760&gt;=1,U$2,T$2))</f>
        <v>0</v>
      </c>
      <c r="G761" s="29">
        <f t="shared" ca="1" si="282"/>
        <v>1816307.0269888223</v>
      </c>
      <c r="H761" s="8">
        <f t="shared" ca="1" si="291"/>
        <v>12895779.891620638</v>
      </c>
      <c r="I761" s="8">
        <f t="shared" ca="1" si="292"/>
        <v>4289153265.9346385</v>
      </c>
      <c r="J761" s="8">
        <f t="shared" ca="1" si="293"/>
        <v>131285.35854050153</v>
      </c>
      <c r="K761" s="12">
        <f t="shared" ca="1" si="294"/>
        <v>1.0121280511813473</v>
      </c>
      <c r="L761" s="48"/>
      <c r="M761" s="46">
        <f ca="1">IF(AND(I$2&gt;0,R754&lt;F754-0.12),0,IF(AND(N761&gt;=L$5,I$2&gt;0),0,IF(OR(AND(N761&gt;=C$1,N761&lt;D$1),N761&gt;=E$1),0,1)))</f>
        <v>0</v>
      </c>
      <c r="N761" s="200">
        <f t="shared" si="295"/>
        <v>44668</v>
      </c>
      <c r="O761" s="11">
        <f t="shared" ca="1" si="283"/>
        <v>0.57188710212461846</v>
      </c>
      <c r="P761" s="11" t="str">
        <f t="shared" si="284"/>
        <v/>
      </c>
      <c r="Q761" s="11">
        <f t="shared" ca="1" si="296"/>
        <v>0.9</v>
      </c>
      <c r="R761" s="32">
        <f t="shared" ca="1" si="297"/>
        <v>1.0533713784207912E-2</v>
      </c>
      <c r="S761" s="32">
        <v>4.9276574119205612E-4</v>
      </c>
      <c r="T761" s="32">
        <f t="shared" ca="1" si="285"/>
        <v>1.7194373188827517E-3</v>
      </c>
      <c r="U761" s="32">
        <f t="shared" si="286"/>
        <v>0.14084507042253522</v>
      </c>
      <c r="V761" s="32">
        <f t="shared" si="298"/>
        <v>0.9</v>
      </c>
      <c r="W761" s="8">
        <f t="shared" ca="1" si="287"/>
        <v>923723.67914401763</v>
      </c>
      <c r="X761" s="8">
        <f t="shared" ca="1" si="301"/>
        <v>4277181209.7221627</v>
      </c>
      <c r="Y761" s="22">
        <f t="shared" ca="1" si="288"/>
        <v>0.42811289787538154</v>
      </c>
      <c r="Z761" s="8">
        <f t="shared" ca="1" si="299"/>
        <v>12895779.891620638</v>
      </c>
      <c r="AA761" s="12">
        <f t="shared" ca="1" si="300"/>
        <v>1.1347541797997878</v>
      </c>
      <c r="AB761" s="158">
        <f t="shared" si="302"/>
        <v>1257000</v>
      </c>
      <c r="AC761" s="160">
        <f t="shared" si="303"/>
        <v>7.2900000000004576E-3</v>
      </c>
      <c r="AD761" s="162">
        <f t="shared" ca="1" si="304"/>
        <v>1.012274918642468</v>
      </c>
      <c r="AE761" s="162">
        <f t="shared" ca="1" si="305"/>
        <v>0.68049990421146089</v>
      </c>
      <c r="AF761" s="85">
        <v>5.8772890880531576E-4</v>
      </c>
      <c r="AG761" s="85">
        <v>8.8514032446414675E-3</v>
      </c>
      <c r="AH761" s="85">
        <v>6.2884391032672505E-4</v>
      </c>
    </row>
    <row r="762" spans="1:34">
      <c r="A762" s="7">
        <f t="shared" si="289"/>
        <v>44669</v>
      </c>
      <c r="B762" s="8">
        <f t="shared" ca="1" si="290"/>
        <v>604237403.45729482</v>
      </c>
      <c r="C762" s="144">
        <f t="shared" si="281"/>
        <v>0</v>
      </c>
      <c r="D762" s="136"/>
      <c r="E762" s="136"/>
      <c r="F762" s="78">
        <f ca="1">IF(AD761&gt;1,S$2,T$2)</f>
        <v>0.22</v>
      </c>
      <c r="G762" s="29">
        <f t="shared" ca="1" si="282"/>
        <v>1817514.7640326186</v>
      </c>
      <c r="H762" s="8">
        <f t="shared" ca="1" si="291"/>
        <v>12904354.824631592</v>
      </c>
      <c r="I762" s="8">
        <f t="shared" ca="1" si="292"/>
        <v>4290085564.5467935</v>
      </c>
      <c r="J762" s="8">
        <f t="shared" ca="1" si="293"/>
        <v>131309.66368379883</v>
      </c>
      <c r="K762" s="12">
        <f t="shared" ca="1" si="294"/>
        <v>1.0118343102486373</v>
      </c>
      <c r="L762" s="48"/>
      <c r="M762" s="38">
        <f ca="1">IF(AND(I$2&gt;0,R755&lt;F755),0,IF(AND(N762&gt;=L$6,I$2&gt;0),0,IF(OR(AND(N762&gt;=C$1,N762&lt;D$1),N762&gt;=E$1),0,1)))</f>
        <v>0</v>
      </c>
      <c r="N762" s="200">
        <f t="shared" si="295"/>
        <v>44669</v>
      </c>
      <c r="O762" s="11">
        <f t="shared" ca="1" si="283"/>
        <v>0.57201140860623911</v>
      </c>
      <c r="P762" s="11" t="str">
        <f t="shared" si="284"/>
        <v/>
      </c>
      <c r="Q762" s="11">
        <f t="shared" ca="1" si="296"/>
        <v>0.9</v>
      </c>
      <c r="R762" s="32">
        <f t="shared" ca="1" si="297"/>
        <v>1.0488996173988588E-2</v>
      </c>
      <c r="S762" s="32">
        <v>4.9275593611945593E-4</v>
      </c>
      <c r="T762" s="32">
        <f t="shared" ca="1" si="285"/>
        <v>1.7205806432842123E-3</v>
      </c>
      <c r="U762" s="32">
        <f t="shared" si="286"/>
        <v>0.14084507042253522</v>
      </c>
      <c r="V762" s="32">
        <f t="shared" si="298"/>
        <v>0.9</v>
      </c>
      <c r="W762" s="8">
        <f t="shared" ca="1" si="287"/>
        <v>921421.75458689872</v>
      </c>
      <c r="X762" s="8">
        <f t="shared" ca="1" si="301"/>
        <v>4278102631.4767494</v>
      </c>
      <c r="Y762" s="22">
        <f t="shared" ca="1" si="288"/>
        <v>0.42798859139376089</v>
      </c>
      <c r="Z762" s="8">
        <f t="shared" ca="1" si="299"/>
        <v>12904354.824631592</v>
      </c>
      <c r="AA762" s="12">
        <f t="shared" ca="1" si="300"/>
        <v>1.1347541797997878</v>
      </c>
      <c r="AB762" s="158">
        <f t="shared" si="302"/>
        <v>1258000</v>
      </c>
      <c r="AC762" s="160">
        <f t="shared" si="303"/>
        <v>7.2600000000004579E-3</v>
      </c>
      <c r="AD762" s="162">
        <f t="shared" ca="1" si="304"/>
        <v>1.0119811807149923</v>
      </c>
      <c r="AE762" s="162">
        <f t="shared" ca="1" si="305"/>
        <v>0.68049990421146089</v>
      </c>
      <c r="AF762" s="85">
        <v>5.8770054419043515E-4</v>
      </c>
      <c r="AG762" s="85">
        <v>8.8553785158850679E-3</v>
      </c>
      <c r="AH762" s="85">
        <v>6.291796095649828E-4</v>
      </c>
    </row>
    <row r="763" spans="1:34">
      <c r="A763" s="7">
        <f t="shared" si="289"/>
        <v>44670</v>
      </c>
      <c r="B763" s="8">
        <f t="shared" ca="1" si="290"/>
        <v>604368762.29998279</v>
      </c>
      <c r="C763" s="144">
        <f t="shared" si="281"/>
        <v>0</v>
      </c>
      <c r="D763" s="136"/>
      <c r="E763" s="136"/>
      <c r="F763" s="78">
        <f ca="1">IF(AD762&gt;1,0,IF(AE762&gt;=1,U$2,T$2))</f>
        <v>0</v>
      </c>
      <c r="G763" s="29">
        <f t="shared" ca="1" si="282"/>
        <v>1819095.8948069466</v>
      </c>
      <c r="H763" s="8">
        <f t="shared" ca="1" si="291"/>
        <v>12915580.85312932</v>
      </c>
      <c r="I763" s="8">
        <f t="shared" ca="1" si="292"/>
        <v>4291018212.3298779</v>
      </c>
      <c r="J763" s="8">
        <f t="shared" ca="1" si="293"/>
        <v>131358.8426879757</v>
      </c>
      <c r="K763" s="12">
        <f t="shared" ca="1" si="294"/>
        <v>1.0115405149350314</v>
      </c>
      <c r="L763" s="48"/>
      <c r="M763" s="38">
        <f ca="1">IF(AND(I$2&gt;0,R756&lt;F756-0.02),0,IF(AND(N763&gt;=L$7,I$2&gt;0),0,IF(OR(AND(N763&gt;=C$1,N763&lt;D$1),N763&gt;=E$1),0,1)))</f>
        <v>0</v>
      </c>
      <c r="N763" s="200">
        <f t="shared" si="295"/>
        <v>44670</v>
      </c>
      <c r="O763" s="11">
        <f t="shared" ca="1" si="283"/>
        <v>0.57213576164398372</v>
      </c>
      <c r="P763" s="11" t="str">
        <f t="shared" si="284"/>
        <v/>
      </c>
      <c r="Q763" s="11">
        <f t="shared" ca="1" si="296"/>
        <v>0.9</v>
      </c>
      <c r="R763" s="32">
        <f t="shared" ca="1" si="297"/>
        <v>1.0446436314102508E-2</v>
      </c>
      <c r="S763" s="32">
        <v>4.9274613249584206E-4</v>
      </c>
      <c r="T763" s="32">
        <f t="shared" ca="1" si="285"/>
        <v>1.7220774470839094E-3</v>
      </c>
      <c r="U763" s="32">
        <f t="shared" si="286"/>
        <v>0.14084507042253522</v>
      </c>
      <c r="V763" s="32">
        <f t="shared" si="298"/>
        <v>0.9</v>
      </c>
      <c r="W763" s="8">
        <f t="shared" ca="1" si="287"/>
        <v>919092.77397158893</v>
      </c>
      <c r="X763" s="8">
        <f t="shared" ca="1" si="301"/>
        <v>4279021724.250721</v>
      </c>
      <c r="Y763" s="22">
        <f t="shared" ca="1" si="288"/>
        <v>0.42786423835601628</v>
      </c>
      <c r="Z763" s="8">
        <f t="shared" ca="1" si="299"/>
        <v>12915580.85312932</v>
      </c>
      <c r="AA763" s="12">
        <f t="shared" ca="1" si="300"/>
        <v>1.1347541797997878</v>
      </c>
      <c r="AB763" s="158">
        <f t="shared" si="302"/>
        <v>1259000</v>
      </c>
      <c r="AC763" s="160">
        <f t="shared" si="303"/>
        <v>7.2300000000004583E-3</v>
      </c>
      <c r="AD763" s="162">
        <f t="shared" ca="1" si="304"/>
        <v>1.0116874125918343</v>
      </c>
      <c r="AE763" s="162">
        <f t="shared" ca="1" si="305"/>
        <v>0.68049990421146089</v>
      </c>
      <c r="AF763" s="85">
        <v>5.8767218666987348E-4</v>
      </c>
      <c r="AG763" s="85">
        <v>8.9215456183412978E-3</v>
      </c>
      <c r="AH763" s="85">
        <v>6.3218326077049073E-4</v>
      </c>
    </row>
    <row r="764" spans="1:34">
      <c r="A764" s="7">
        <f t="shared" si="289"/>
        <v>44671</v>
      </c>
      <c r="B764" s="8">
        <f t="shared" ca="1" si="290"/>
        <v>604500197.24270773</v>
      </c>
      <c r="C764" s="144">
        <f t="shared" si="281"/>
        <v>0</v>
      </c>
      <c r="D764" s="136"/>
      <c r="E764" s="136"/>
      <c r="F764" s="78">
        <f ca="1">IF(AD763&gt;1,S$2,T$2)</f>
        <v>0.22</v>
      </c>
      <c r="G764" s="29">
        <f t="shared" ca="1" si="282"/>
        <v>1821081.1510570191</v>
      </c>
      <c r="H764" s="8">
        <f t="shared" ca="1" si="291"/>
        <v>12929676.172504835</v>
      </c>
      <c r="I764" s="8">
        <f t="shared" ca="1" si="292"/>
        <v>4291951400.4232249</v>
      </c>
      <c r="J764" s="8">
        <f t="shared" ca="1" si="293"/>
        <v>131434.94272494433</v>
      </c>
      <c r="K764" s="12">
        <f t="shared" ca="1" si="294"/>
        <v>1.0112466095871708</v>
      </c>
      <c r="L764" s="48"/>
      <c r="M764" s="38">
        <f ca="1">IF(AND(I$2&gt;0,R757&lt;F757-0.04),0,IF(AND(N764&gt;=L$8,I$2&gt;0),0,IF(OR(AND(N764&gt;=C$1,N764&lt;D$1),N764&gt;=E$1),0,1)))</f>
        <v>0</v>
      </c>
      <c r="N764" s="200">
        <f t="shared" si="295"/>
        <v>44671</v>
      </c>
      <c r="O764" s="11">
        <f t="shared" ca="1" si="283"/>
        <v>0.57226018672309664</v>
      </c>
      <c r="P764" s="11" t="str">
        <f t="shared" si="284"/>
        <v/>
      </c>
      <c r="Q764" s="11">
        <f t="shared" ca="1" si="296"/>
        <v>0.9</v>
      </c>
      <c r="R764" s="32">
        <f t="shared" ca="1" si="297"/>
        <v>1.0406178006040772E-2</v>
      </c>
      <c r="S764" s="32">
        <v>4.9273633032090823E-4</v>
      </c>
      <c r="T764" s="32">
        <f t="shared" ca="1" si="285"/>
        <v>1.7239568230006446E-3</v>
      </c>
      <c r="U764" s="32">
        <f t="shared" si="286"/>
        <v>0.14084507042253522</v>
      </c>
      <c r="V764" s="32">
        <f t="shared" si="298"/>
        <v>0.9</v>
      </c>
      <c r="W764" s="8">
        <f t="shared" ca="1" si="287"/>
        <v>916737.1255298414</v>
      </c>
      <c r="X764" s="8">
        <f t="shared" ca="1" si="301"/>
        <v>4279938461.3762507</v>
      </c>
      <c r="Y764" s="22">
        <f t="shared" ca="1" si="288"/>
        <v>0.42773981327690336</v>
      </c>
      <c r="Z764" s="8">
        <f t="shared" ca="1" si="299"/>
        <v>12929676.172504835</v>
      </c>
      <c r="AA764" s="12">
        <f t="shared" ca="1" si="300"/>
        <v>1.1347541797997878</v>
      </c>
      <c r="AB764" s="158">
        <f t="shared" si="302"/>
        <v>1260000</v>
      </c>
      <c r="AC764" s="160">
        <f t="shared" si="303"/>
        <v>7.2000000000004586E-3</v>
      </c>
      <c r="AD764" s="162">
        <f t="shared" ca="1" si="304"/>
        <v>1.0113935622611012</v>
      </c>
      <c r="AE764" s="162">
        <f t="shared" ca="1" si="305"/>
        <v>0.68049990421146089</v>
      </c>
      <c r="AF764" s="85">
        <v>5.8764383624088014E-4</v>
      </c>
      <c r="AG764" s="85">
        <v>8.9890939017836687E-3</v>
      </c>
      <c r="AH764" s="85">
        <v>6.3526503479314925E-4</v>
      </c>
    </row>
    <row r="765" spans="1:34">
      <c r="A765" s="7">
        <f t="shared" si="289"/>
        <v>44672</v>
      </c>
      <c r="B765" s="8">
        <f t="shared" ca="1" si="290"/>
        <v>604631737.39554989</v>
      </c>
      <c r="C765" s="144">
        <f t="shared" si="281"/>
        <v>0</v>
      </c>
      <c r="D765" s="136"/>
      <c r="E765" s="136"/>
      <c r="F765" s="78">
        <f ca="1">IF(AD764&gt;1,0,IF(AE764&gt;=1,U$2,T$2))</f>
        <v>0</v>
      </c>
      <c r="G765" s="29">
        <f t="shared" ca="1" si="282"/>
        <v>1823503.3988949242</v>
      </c>
      <c r="H765" s="8">
        <f t="shared" ca="1" si="291"/>
        <v>12946874.132153962</v>
      </c>
      <c r="I765" s="8">
        <f t="shared" ca="1" si="292"/>
        <v>4292885335.5084038</v>
      </c>
      <c r="J765" s="8">
        <f t="shared" ca="1" si="293"/>
        <v>131540.15284210807</v>
      </c>
      <c r="K765" s="12">
        <f t="shared" ca="1" si="294"/>
        <v>1.0109525339713072</v>
      </c>
      <c r="L765" s="48"/>
      <c r="M765" s="38">
        <f ca="1">IF(AND(I$2&gt;0,R758&lt;F758-0.06),0,IF(AND(N765&gt;=L$9,I$2&gt;0),0,IF(OR(AND(N765&gt;=C$1,N765&lt;D$1),N765&gt;=E$1),0,1)))</f>
        <v>0</v>
      </c>
      <c r="N765" s="200">
        <f t="shared" si="295"/>
        <v>44672</v>
      </c>
      <c r="O765" s="11">
        <f t="shared" ca="1" si="283"/>
        <v>0.57238471140112046</v>
      </c>
      <c r="P765" s="11" t="str">
        <f t="shared" si="284"/>
        <v/>
      </c>
      <c r="Q765" s="11">
        <f t="shared" ca="1" si="296"/>
        <v>0.9</v>
      </c>
      <c r="R765" s="32">
        <f t="shared" ca="1" si="297"/>
        <v>1.0368373806564191E-2</v>
      </c>
      <c r="S765" s="32">
        <v>4.9272652959434827E-4</v>
      </c>
      <c r="T765" s="32">
        <f t="shared" ca="1" si="285"/>
        <v>1.7262498842871949E-3</v>
      </c>
      <c r="U765" s="32">
        <f t="shared" si="286"/>
        <v>0.14084507042253522</v>
      </c>
      <c r="V765" s="32">
        <f t="shared" si="298"/>
        <v>0.9</v>
      </c>
      <c r="W765" s="8">
        <f t="shared" ca="1" si="287"/>
        <v>914355.28960046149</v>
      </c>
      <c r="X765" s="8">
        <f t="shared" ca="1" si="301"/>
        <v>4280852816.6658511</v>
      </c>
      <c r="Y765" s="22">
        <f t="shared" ca="1" si="288"/>
        <v>0.42761528859887954</v>
      </c>
      <c r="Z765" s="8">
        <f t="shared" ca="1" si="299"/>
        <v>12946874.132153962</v>
      </c>
      <c r="AA765" s="12">
        <f t="shared" ca="1" si="300"/>
        <v>1.1347541797997878</v>
      </c>
      <c r="AB765" s="158">
        <f t="shared" si="302"/>
        <v>1261000</v>
      </c>
      <c r="AC765" s="160">
        <f t="shared" si="303"/>
        <v>7.170000000000459E-3</v>
      </c>
      <c r="AD765" s="162">
        <f t="shared" ca="1" si="304"/>
        <v>1.011099571779239</v>
      </c>
      <c r="AE765" s="162">
        <f t="shared" ca="1" si="305"/>
        <v>0.68049990421146089</v>
      </c>
      <c r="AF765" s="85">
        <v>5.8761549290070603E-4</v>
      </c>
      <c r="AG765" s="85">
        <v>9.0579536939670319E-3</v>
      </c>
      <c r="AH765" s="85">
        <v>6.3842664699339407E-4</v>
      </c>
    </row>
    <row r="766" spans="1:34">
      <c r="A766" s="7">
        <f t="shared" si="289"/>
        <v>44673</v>
      </c>
      <c r="B766" s="8">
        <f t="shared" ca="1" si="290"/>
        <v>604763414.20853686</v>
      </c>
      <c r="C766" s="144">
        <f t="shared" si="281"/>
        <v>0</v>
      </c>
      <c r="D766" s="136"/>
      <c r="E766" s="136"/>
      <c r="F766" s="78">
        <f ca="1">IF(AD765&gt;1,S$2,T$2)</f>
        <v>0.22</v>
      </c>
      <c r="G766" s="29">
        <f t="shared" ca="1" si="282"/>
        <v>1826397.7767269381</v>
      </c>
      <c r="H766" s="8">
        <f t="shared" ca="1" si="291"/>
        <v>12967424.214761259</v>
      </c>
      <c r="I766" s="8">
        <f t="shared" ca="1" si="292"/>
        <v>4293820240.8806114</v>
      </c>
      <c r="J766" s="8">
        <f t="shared" ca="1" si="293"/>
        <v>131676.81298700825</v>
      </c>
      <c r="K766" s="12">
        <f t="shared" ca="1" si="294"/>
        <v>1.010658222955866</v>
      </c>
      <c r="L766" s="48"/>
      <c r="M766" s="39">
        <f ca="1">IF(AND(I$2&gt;0,R759&lt;F759-0.1),0,IF(AND(N766&gt;=L$10,I$2&gt;0),0,IF(OR(AND(N766&gt;=C$1,N766&lt;D$1),N766&gt;=E$1),0,1)))</f>
        <v>0</v>
      </c>
      <c r="N766" s="200">
        <f t="shared" si="295"/>
        <v>44673</v>
      </c>
      <c r="O766" s="11">
        <f t="shared" ca="1" si="283"/>
        <v>0.57250936545074815</v>
      </c>
      <c r="P766" s="11" t="str">
        <f t="shared" si="284"/>
        <v/>
      </c>
      <c r="Q766" s="11">
        <f t="shared" ca="1" si="296"/>
        <v>0.9</v>
      </c>
      <c r="R766" s="32">
        <f t="shared" ca="1" si="297"/>
        <v>1.033318551967605E-2</v>
      </c>
      <c r="S766" s="32">
        <v>4.9271673031585589E-4</v>
      </c>
      <c r="T766" s="32">
        <f t="shared" ca="1" si="285"/>
        <v>1.7289898953015011E-3</v>
      </c>
      <c r="U766" s="32">
        <f t="shared" si="286"/>
        <v>0.14084507042253522</v>
      </c>
      <c r="V766" s="32">
        <f t="shared" si="298"/>
        <v>0.9</v>
      </c>
      <c r="W766" s="8">
        <f t="shared" ca="1" si="287"/>
        <v>911947.79831164575</v>
      </c>
      <c r="X766" s="8">
        <f t="shared" ca="1" si="301"/>
        <v>4281764764.4641628</v>
      </c>
      <c r="Y766" s="22">
        <f t="shared" ca="1" si="288"/>
        <v>0.42749063454925185</v>
      </c>
      <c r="Z766" s="8">
        <f t="shared" ca="1" si="299"/>
        <v>12967424.214761259</v>
      </c>
      <c r="AA766" s="12">
        <f t="shared" ca="1" si="300"/>
        <v>1.1347541797997878</v>
      </c>
      <c r="AB766" s="158">
        <f t="shared" si="302"/>
        <v>1262000</v>
      </c>
      <c r="AC766" s="160">
        <f t="shared" si="303"/>
        <v>7.1400000000004593E-3</v>
      </c>
      <c r="AD766" s="162">
        <f t="shared" ca="1" si="304"/>
        <v>1.0108053784635866</v>
      </c>
      <c r="AE766" s="162">
        <f t="shared" ca="1" si="305"/>
        <v>0.68049990421146089</v>
      </c>
      <c r="AF766" s="85">
        <v>5.8758715664660344E-4</v>
      </c>
      <c r="AG766" s="85">
        <v>9.1281463332376581E-3</v>
      </c>
      <c r="AH766" s="85">
        <v>6.4167014079415151E-4</v>
      </c>
    </row>
    <row r="767" spans="1:34">
      <c r="A767" s="7">
        <f t="shared" si="289"/>
        <v>44674</v>
      </c>
      <c r="B767" s="8">
        <f t="shared" ca="1" si="290"/>
        <v>604895261.63221097</v>
      </c>
      <c r="C767" s="144">
        <f t="shared" si="281"/>
        <v>0</v>
      </c>
      <c r="D767" s="136"/>
      <c r="E767" s="136"/>
      <c r="F767" s="78">
        <f ca="1">IF(AD766&gt;1,0,IF(AE766&gt;=1,U$2,T$2))</f>
        <v>0</v>
      </c>
      <c r="G767" s="29">
        <f t="shared" ca="1" si="282"/>
        <v>1829801.8485261577</v>
      </c>
      <c r="H767" s="8">
        <f t="shared" ca="1" si="291"/>
        <v>12991593.124535719</v>
      </c>
      <c r="I767" s="8">
        <f t="shared" ca="1" si="292"/>
        <v>4294756357.5886974</v>
      </c>
      <c r="J767" s="8">
        <f t="shared" ca="1" si="293"/>
        <v>131847.42367409941</v>
      </c>
      <c r="K767" s="12">
        <f t="shared" ca="1" si="294"/>
        <v>1.0103636061738195</v>
      </c>
      <c r="L767" s="48"/>
      <c r="M767" s="47">
        <f ca="1">IF(AND(I$2&gt;0,R760&lt;F760-0.12),0,IF(AND(N767&gt;=L$4,I$2&gt;0),0,IF(OR(AND(N767&gt;=C$1,N767&lt;D$1),N767&gt;=E$1),0,1)))</f>
        <v>0</v>
      </c>
      <c r="N767" s="200">
        <f t="shared" si="295"/>
        <v>44674</v>
      </c>
      <c r="O767" s="11">
        <f t="shared" ca="1" si="283"/>
        <v>0.57263418101182628</v>
      </c>
      <c r="P767" s="11" t="str">
        <f t="shared" si="284"/>
        <v/>
      </c>
      <c r="Q767" s="11">
        <f t="shared" ca="1" si="296"/>
        <v>0.9</v>
      </c>
      <c r="R767" s="32">
        <f t="shared" ca="1" si="297"/>
        <v>1.0300784752986399E-2</v>
      </c>
      <c r="S767" s="32">
        <v>4.9270693248512534E-4</v>
      </c>
      <c r="T767" s="32">
        <f t="shared" ca="1" si="285"/>
        <v>1.7322124166047625E-3</v>
      </c>
      <c r="U767" s="32">
        <f t="shared" si="286"/>
        <v>0.14084507042253522</v>
      </c>
      <c r="V767" s="32">
        <f t="shared" si="298"/>
        <v>0.9</v>
      </c>
      <c r="W767" s="8">
        <f t="shared" ca="1" si="287"/>
        <v>909515.19640550774</v>
      </c>
      <c r="X767" s="8">
        <f t="shared" ca="1" si="301"/>
        <v>4282674279.6605682</v>
      </c>
      <c r="Y767" s="22">
        <f t="shared" ca="1" si="288"/>
        <v>0.42736581898817372</v>
      </c>
      <c r="Z767" s="8">
        <f t="shared" ca="1" si="299"/>
        <v>12991593.124535719</v>
      </c>
      <c r="AA767" s="12">
        <f t="shared" ca="1" si="300"/>
        <v>1.1347541797997878</v>
      </c>
      <c r="AB767" s="158">
        <f t="shared" si="302"/>
        <v>1263000</v>
      </c>
      <c r="AC767" s="160">
        <f t="shared" si="303"/>
        <v>7.1100000000004597E-3</v>
      </c>
      <c r="AD767" s="162">
        <f t="shared" ca="1" si="304"/>
        <v>1.0105109145648428</v>
      </c>
      <c r="AE767" s="162">
        <f t="shared" ca="1" si="305"/>
        <v>0.68049990421146089</v>
      </c>
      <c r="AF767" s="85">
        <v>5.8755882747582632E-4</v>
      </c>
      <c r="AG767" s="85">
        <v>9.1996935443739627E-3</v>
      </c>
      <c r="AH767" s="85">
        <v>6.4499761157600036E-4</v>
      </c>
    </row>
    <row r="768" spans="1:34">
      <c r="A768" s="7">
        <f t="shared" si="289"/>
        <v>44675</v>
      </c>
      <c r="B768" s="8">
        <f t="shared" ca="1" si="290"/>
        <v>605027316.28894389</v>
      </c>
      <c r="C768" s="144">
        <f t="shared" si="281"/>
        <v>0</v>
      </c>
      <c r="D768" s="136"/>
      <c r="E768" s="136"/>
      <c r="F768" s="78">
        <f ca="1">IF(AD767&gt;1,0,IF(AE767&gt;=1,U$2,T$2))</f>
        <v>0</v>
      </c>
      <c r="G768" s="29">
        <f t="shared" ca="1" si="282"/>
        <v>1833755.7733709444</v>
      </c>
      <c r="H768" s="8">
        <f t="shared" ca="1" si="291"/>
        <v>13019665.990933705</v>
      </c>
      <c r="I768" s="8">
        <f t="shared" ca="1" si="292"/>
        <v>4295693945.6515007</v>
      </c>
      <c r="J768" s="8">
        <f t="shared" ca="1" si="293"/>
        <v>132054.65673288642</v>
      </c>
      <c r="K768" s="12">
        <f t="shared" ca="1" si="294"/>
        <v>1.0100686076634298</v>
      </c>
      <c r="L768" s="48"/>
      <c r="M768" s="46">
        <f ca="1">IF(AND(I$2&gt;0,R761&lt;F761-0.12),0,IF(AND(N768&gt;=L$5,I$2&gt;0),0,IF(OR(AND(N768&gt;=C$1,N768&lt;D$1),N768&gt;=E$1),0,1)))</f>
        <v>0</v>
      </c>
      <c r="N768" s="200">
        <f t="shared" si="295"/>
        <v>44675</v>
      </c>
      <c r="O768" s="11">
        <f t="shared" ca="1" si="283"/>
        <v>0.57275919275353337</v>
      </c>
      <c r="P768" s="11" t="str">
        <f t="shared" si="284"/>
        <v/>
      </c>
      <c r="Q768" s="11">
        <f t="shared" ca="1" si="296"/>
        <v>0.9</v>
      </c>
      <c r="R768" s="32">
        <f t="shared" ca="1" si="297"/>
        <v>1.0271353540717667E-2</v>
      </c>
      <c r="S768" s="32">
        <v>4.9269713610185055E-4</v>
      </c>
      <c r="T768" s="32">
        <f t="shared" ca="1" si="285"/>
        <v>1.7359554654578274E-3</v>
      </c>
      <c r="U768" s="32">
        <f t="shared" si="286"/>
        <v>0.14084507042253522</v>
      </c>
      <c r="V768" s="32">
        <f t="shared" si="298"/>
        <v>0.9</v>
      </c>
      <c r="W768" s="8">
        <f t="shared" ca="1" si="287"/>
        <v>907058.00555199175</v>
      </c>
      <c r="X768" s="8">
        <f t="shared" ca="1" si="301"/>
        <v>4283581337.6661201</v>
      </c>
      <c r="Y768" s="22">
        <f t="shared" ca="1" si="288"/>
        <v>0.42724080724646663</v>
      </c>
      <c r="Z768" s="8">
        <f t="shared" ca="1" si="299"/>
        <v>13019665.990933705</v>
      </c>
      <c r="AA768" s="12">
        <f t="shared" ca="1" si="300"/>
        <v>1.1347541797997878</v>
      </c>
      <c r="AB768" s="158">
        <f t="shared" si="302"/>
        <v>1264000</v>
      </c>
      <c r="AC768" s="160">
        <f t="shared" si="303"/>
        <v>7.0800000000004601E-3</v>
      </c>
      <c r="AD768" s="162">
        <f t="shared" ca="1" si="304"/>
        <v>1.0102161069186246</v>
      </c>
      <c r="AE768" s="162">
        <f t="shared" ca="1" si="305"/>
        <v>0.68049990421146089</v>
      </c>
      <c r="AF768" s="85">
        <v>5.8753050538563033E-4</v>
      </c>
      <c r="AG768" s="85">
        <v>9.2726173014832831E-3</v>
      </c>
      <c r="AH768" s="85">
        <v>6.4841120795238794E-4</v>
      </c>
    </row>
    <row r="769" spans="1:34">
      <c r="A769" s="7">
        <f t="shared" si="289"/>
        <v>44676</v>
      </c>
      <c r="B769" s="8">
        <f t="shared" ca="1" si="290"/>
        <v>605159617.65614414</v>
      </c>
      <c r="C769" s="144">
        <f t="shared" si="281"/>
        <v>0</v>
      </c>
      <c r="D769" s="136"/>
      <c r="E769" s="136"/>
      <c r="F769" s="78">
        <f ca="1">IF(AD768&gt;1,S$2,T$2)</f>
        <v>0.22</v>
      </c>
      <c r="G769" s="29">
        <f t="shared" ca="1" si="282"/>
        <v>1838302.4919019046</v>
      </c>
      <c r="H769" s="8">
        <f t="shared" ca="1" si="291"/>
        <v>13051947.692503521</v>
      </c>
      <c r="I769" s="8">
        <f t="shared" ca="1" si="292"/>
        <v>4296633285.3586226</v>
      </c>
      <c r="J769" s="8">
        <f t="shared" ca="1" si="293"/>
        <v>132301.3672002547</v>
      </c>
      <c r="K769" s="12">
        <f t="shared" ca="1" si="294"/>
        <v>1.0097731454849461</v>
      </c>
      <c r="L769" s="48"/>
      <c r="M769" s="38">
        <f ca="1">IF(AND(I$2&gt;0,R762&lt;F762),0,IF(AND(N769&gt;=L$6,I$2&gt;0),0,IF(OR(AND(N769&gt;=C$1,N769&lt;D$1),N769&gt;=E$1),0,1)))</f>
        <v>0</v>
      </c>
      <c r="N769" s="200">
        <f t="shared" si="295"/>
        <v>44676</v>
      </c>
      <c r="O769" s="11">
        <f t="shared" ca="1" si="283"/>
        <v>0.5728844380478163</v>
      </c>
      <c r="P769" s="11" t="str">
        <f t="shared" si="284"/>
        <v/>
      </c>
      <c r="Q769" s="11">
        <f t="shared" ca="1" si="296"/>
        <v>0.9</v>
      </c>
      <c r="R769" s="32">
        <f t="shared" ca="1" si="297"/>
        <v>1.0245085033920374E-2</v>
      </c>
      <c r="S769" s="32">
        <v>4.9268734116572556E-4</v>
      </c>
      <c r="T769" s="32">
        <f t="shared" ca="1" si="285"/>
        <v>1.7402596923338028E-3</v>
      </c>
      <c r="U769" s="32">
        <f t="shared" si="286"/>
        <v>0.14084507042253522</v>
      </c>
      <c r="V769" s="32">
        <f t="shared" si="298"/>
        <v>0.9</v>
      </c>
      <c r="W769" s="8">
        <f t="shared" ca="1" si="287"/>
        <v>904576.69510642334</v>
      </c>
      <c r="X769" s="8">
        <f t="shared" ca="1" si="301"/>
        <v>4284485914.3612266</v>
      </c>
      <c r="Y769" s="22">
        <f t="shared" ca="1" si="288"/>
        <v>0.4271155619521837</v>
      </c>
      <c r="Z769" s="8">
        <f t="shared" ca="1" si="299"/>
        <v>13051947.692503521</v>
      </c>
      <c r="AA769" s="12">
        <f t="shared" ca="1" si="300"/>
        <v>1.1347541797997878</v>
      </c>
      <c r="AB769" s="158">
        <f t="shared" si="302"/>
        <v>1265000</v>
      </c>
      <c r="AC769" s="160">
        <f t="shared" si="303"/>
        <v>7.0500000000004604E-3</v>
      </c>
      <c r="AD769" s="162">
        <f t="shared" ca="1" si="304"/>
        <v>1.0099208765741881</v>
      </c>
      <c r="AE769" s="162">
        <f t="shared" ca="1" si="305"/>
        <v>0.68049990421146089</v>
      </c>
      <c r="AF769" s="85">
        <v>5.8750219037327178E-4</v>
      </c>
      <c r="AG769" s="85">
        <v>9.3469398268873766E-3</v>
      </c>
      <c r="AH769" s="85">
        <v>6.5191313310683377E-4</v>
      </c>
    </row>
    <row r="770" spans="1:34">
      <c r="A770" s="7">
        <f t="shared" si="289"/>
        <v>44677</v>
      </c>
      <c r="B770" s="8">
        <f t="shared" ca="1" si="290"/>
        <v>605292208.26254416</v>
      </c>
      <c r="C770" s="144">
        <f t="shared" si="281"/>
        <v>0</v>
      </c>
      <c r="D770" s="136"/>
      <c r="E770" s="136"/>
      <c r="F770" s="78">
        <f ca="1">IF(AD769&gt;1,0,IF(AE769&gt;=1,U$2,T$2))</f>
        <v>0</v>
      </c>
      <c r="G770" s="29">
        <f t="shared" ca="1" si="282"/>
        <v>1843487.9299770992</v>
      </c>
      <c r="H770" s="8">
        <f t="shared" ca="1" si="291"/>
        <v>13088764.302837403</v>
      </c>
      <c r="I770" s="8">
        <f t="shared" ca="1" si="292"/>
        <v>4297574678.6640625</v>
      </c>
      <c r="J770" s="8">
        <f t="shared" ca="1" si="293"/>
        <v>132590.60640004292</v>
      </c>
      <c r="K770" s="12">
        <f t="shared" ca="1" si="294"/>
        <v>1.0094771313106909</v>
      </c>
      <c r="L770" s="48"/>
      <c r="M770" s="38">
        <f ca="1">IF(AND(I$2&gt;0,R763&lt;F763-0.02),0,IF(AND(N770&gt;=L$7,I$2&gt;0),0,IF(OR(AND(N770&gt;=C$1,N770&lt;D$1),N770&gt;=E$1),0,1)))</f>
        <v>0</v>
      </c>
      <c r="N770" s="200">
        <f t="shared" si="295"/>
        <v>44677</v>
      </c>
      <c r="O770" s="11">
        <f t="shared" ca="1" si="283"/>
        <v>0.5730099571552083</v>
      </c>
      <c r="P770" s="11" t="str">
        <f t="shared" si="284"/>
        <v/>
      </c>
      <c r="Q770" s="11">
        <f t="shared" ca="1" si="296"/>
        <v>0.9</v>
      </c>
      <c r="R770" s="32">
        <f t="shared" ca="1" si="297"/>
        <v>1.0222184256271789E-2</v>
      </c>
      <c r="S770" s="32">
        <v>4.9267754767644474E-4</v>
      </c>
      <c r="T770" s="32">
        <f t="shared" ca="1" si="285"/>
        <v>1.7451685737116538E-3</v>
      </c>
      <c r="U770" s="32">
        <f t="shared" si="286"/>
        <v>0.14084507042253522</v>
      </c>
      <c r="V770" s="32">
        <f t="shared" si="298"/>
        <v>0.9</v>
      </c>
      <c r="W770" s="8">
        <f t="shared" ca="1" si="287"/>
        <v>902071.66297762876</v>
      </c>
      <c r="X770" s="8">
        <f t="shared" ca="1" si="301"/>
        <v>4285387986.0242043</v>
      </c>
      <c r="Y770" s="22">
        <f t="shared" ca="1" si="288"/>
        <v>0.4269900428447917</v>
      </c>
      <c r="Z770" s="8">
        <f t="shared" ca="1" si="299"/>
        <v>13088764.302837403</v>
      </c>
      <c r="AA770" s="12">
        <f t="shared" ca="1" si="300"/>
        <v>1.1347541797997878</v>
      </c>
      <c r="AB770" s="158">
        <f t="shared" si="302"/>
        <v>1266000</v>
      </c>
      <c r="AC770" s="160">
        <f t="shared" si="303"/>
        <v>7.0200000000004608E-3</v>
      </c>
      <c r="AD770" s="162">
        <f t="shared" ca="1" si="304"/>
        <v>1.0096251383978185</v>
      </c>
      <c r="AE770" s="162">
        <f t="shared" ca="1" si="305"/>
        <v>0.68049990421146089</v>
      </c>
      <c r="AF770" s="85">
        <v>5.8747388243600928E-4</v>
      </c>
      <c r="AG770" s="85">
        <v>9.4226835900365537E-3</v>
      </c>
      <c r="AH770" s="85">
        <v>6.5550564616307034E-4</v>
      </c>
    </row>
    <row r="771" spans="1:34">
      <c r="A771" s="7">
        <f t="shared" si="289"/>
        <v>44678</v>
      </c>
      <c r="B771" s="8">
        <f t="shared" ca="1" si="290"/>
        <v>605425133.89876986</v>
      </c>
      <c r="C771" s="144">
        <f t="shared" si="281"/>
        <v>0</v>
      </c>
      <c r="D771" s="136"/>
      <c r="E771" s="136"/>
      <c r="F771" s="78">
        <f ca="1">IF(AD770&gt;1,S$2,T$2)</f>
        <v>0.22</v>
      </c>
      <c r="G771" s="29">
        <f t="shared" ca="1" si="282"/>
        <v>1849361.2193044964</v>
      </c>
      <c r="H771" s="8">
        <f t="shared" ca="1" si="291"/>
        <v>13130464.657061923</v>
      </c>
      <c r="I771" s="8">
        <f t="shared" ca="1" si="292"/>
        <v>4298518450.6812649</v>
      </c>
      <c r="J771" s="8">
        <f t="shared" ca="1" si="293"/>
        <v>132925.63622565471</v>
      </c>
      <c r="K771" s="12">
        <f t="shared" ca="1" si="294"/>
        <v>1.0091804699858831</v>
      </c>
      <c r="L771" s="48"/>
      <c r="M771" s="38">
        <f ca="1">IF(AND(I$2&gt;0,R764&lt;F764-0.04),0,IF(AND(N771&gt;=L$8,I$2&gt;0),0,IF(OR(AND(N771&gt;=C$1,N771&lt;D$1),N771&gt;=E$1),0,1)))</f>
        <v>0</v>
      </c>
      <c r="N771" s="200">
        <f t="shared" si="295"/>
        <v>44678</v>
      </c>
      <c r="O771" s="11">
        <f t="shared" ca="1" si="283"/>
        <v>0.57313579342416865</v>
      </c>
      <c r="P771" s="11" t="str">
        <f t="shared" si="284"/>
        <v/>
      </c>
      <c r="Q771" s="11">
        <f t="shared" ca="1" si="296"/>
        <v>0.9</v>
      </c>
      <c r="R771" s="32">
        <f t="shared" ca="1" si="297"/>
        <v>1.020286892102548E-2</v>
      </c>
      <c r="S771" s="32">
        <v>4.9266775563370233E-4</v>
      </c>
      <c r="T771" s="32">
        <f t="shared" ca="1" si="285"/>
        <v>1.7507286209415898E-3</v>
      </c>
      <c r="U771" s="32">
        <f t="shared" si="286"/>
        <v>0.14084507042253522</v>
      </c>
      <c r="V771" s="32">
        <f t="shared" si="298"/>
        <v>0.9</v>
      </c>
      <c r="W771" s="8">
        <f t="shared" ca="1" si="287"/>
        <v>899543.23110683286</v>
      </c>
      <c r="X771" s="8">
        <f t="shared" ca="1" si="301"/>
        <v>4286287529.255311</v>
      </c>
      <c r="Y771" s="22">
        <f t="shared" ca="1" si="288"/>
        <v>0.42686420657583135</v>
      </c>
      <c r="Z771" s="8">
        <f t="shared" ca="1" si="299"/>
        <v>13130464.657061923</v>
      </c>
      <c r="AA771" s="12">
        <f t="shared" ca="1" si="300"/>
        <v>1.1347541797997878</v>
      </c>
      <c r="AB771" s="158">
        <f t="shared" si="302"/>
        <v>1267000</v>
      </c>
      <c r="AC771" s="160">
        <f t="shared" si="303"/>
        <v>6.9900000000004611E-3</v>
      </c>
      <c r="AD771" s="162">
        <f t="shared" ca="1" si="304"/>
        <v>1.009328800648287</v>
      </c>
      <c r="AE771" s="162">
        <f t="shared" ca="1" si="305"/>
        <v>0.68049990421146089</v>
      </c>
      <c r="AF771" s="85">
        <v>5.8744558157110261E-4</v>
      </c>
      <c r="AG771" s="85">
        <v>9.4998713062397124E-3</v>
      </c>
      <c r="AH771" s="85">
        <v>6.5919106358889809E-4</v>
      </c>
    </row>
    <row r="772" spans="1:34">
      <c r="A772" s="7">
        <f t="shared" si="289"/>
        <v>44679</v>
      </c>
      <c r="B772" s="8">
        <f t="shared" ca="1" si="290"/>
        <v>605558443.84337497</v>
      </c>
      <c r="C772" s="144">
        <f t="shared" ref="C772:C835" si="306">IF(H$2=0,D772,IF(H$2=1,E772,D772-E772))</f>
        <v>0</v>
      </c>
      <c r="D772" s="136"/>
      <c r="E772" s="136"/>
      <c r="F772" s="78">
        <f ca="1">IF(AD771&gt;1,0,IF(AE771&gt;=1,U$2,T$2))</f>
        <v>0</v>
      </c>
      <c r="G772" s="29">
        <f t="shared" ref="G772:G835" ca="1" si="307">H772/V$2</f>
        <v>1855974.9341762378</v>
      </c>
      <c r="H772" s="8">
        <f t="shared" ca="1" si="291"/>
        <v>13177422.032651288</v>
      </c>
      <c r="I772" s="8">
        <f t="shared" ca="1" si="292"/>
        <v>4299464951.287961</v>
      </c>
      <c r="J772" s="8">
        <f t="shared" ca="1" si="293"/>
        <v>133309.94460509837</v>
      </c>
      <c r="K772" s="12">
        <f t="shared" ca="1" si="294"/>
        <v>1.0088830590575049</v>
      </c>
      <c r="L772" s="48"/>
      <c r="M772" s="38">
        <f ca="1">IF(AND(I$2&gt;0,R765&lt;F765-0.06),0,IF(AND(N772&gt;=L$9,I$2&gt;0),0,IF(OR(AND(N772&gt;=C$1,N772&lt;D$1),N772&gt;=E$1),0,1)))</f>
        <v>0</v>
      </c>
      <c r="N772" s="200">
        <f t="shared" si="295"/>
        <v>44679</v>
      </c>
      <c r="O772" s="11">
        <f t="shared" ref="O772:O835" ca="1" si="308">I772/W$2</f>
        <v>0.57326199350506146</v>
      </c>
      <c r="P772" s="11" t="str">
        <f t="shared" ref="P772:P835" si="309">IF(C772&gt;0,Z772/W$2,"")</f>
        <v/>
      </c>
      <c r="Q772" s="11">
        <f t="shared" ca="1" si="296"/>
        <v>0.9</v>
      </c>
      <c r="R772" s="32">
        <f t="shared" ca="1" si="297"/>
        <v>1.0187370301157312E-2</v>
      </c>
      <c r="S772" s="32">
        <v>4.9265796503719281E-4</v>
      </c>
      <c r="T772" s="32">
        <f t="shared" ref="T772:T835" ca="1" si="310">Z772/W$2</f>
        <v>1.7569896043535052E-3</v>
      </c>
      <c r="U772" s="32">
        <f t="shared" ref="U772:U835" si="311">1/V$2</f>
        <v>0.14084507042253522</v>
      </c>
      <c r="V772" s="32">
        <f t="shared" si="298"/>
        <v>0.9</v>
      </c>
      <c r="W772" s="8">
        <f t="shared" ref="W772:W835" ca="1" si="312">IF(ROW(J771)&gt;(1+N$2),OFFSET(J771,2-N$2,0)*V$2,0)</f>
        <v>896991.66102833685</v>
      </c>
      <c r="X772" s="8">
        <f t="shared" ca="1" si="301"/>
        <v>4287184520.9163394</v>
      </c>
      <c r="Y772" s="22">
        <f t="shared" ref="Y772:Y835" ca="1" si="313">IF(I772&lt;W$2,1-I772/W$2,0)</f>
        <v>0.42673800649493854</v>
      </c>
      <c r="Z772" s="8">
        <f t="shared" ca="1" si="299"/>
        <v>13177422.032651288</v>
      </c>
      <c r="AA772" s="12">
        <f t="shared" ca="1" si="300"/>
        <v>1.1347541797997878</v>
      </c>
      <c r="AB772" s="158">
        <f t="shared" si="302"/>
        <v>1268000</v>
      </c>
      <c r="AC772" s="160">
        <f t="shared" si="303"/>
        <v>6.9600000000004615E-3</v>
      </c>
      <c r="AD772" s="162">
        <f t="shared" ca="1" si="304"/>
        <v>1.009031764521694</v>
      </c>
      <c r="AE772" s="162">
        <f t="shared" ca="1" si="305"/>
        <v>0.68049990421146089</v>
      </c>
      <c r="AF772" s="85">
        <v>5.8741728777581285E-4</v>
      </c>
      <c r="AG772" s="85">
        <v>9.5150262602415117E-3</v>
      </c>
      <c r="AH772" s="85">
        <v>6.6024385157560823E-4</v>
      </c>
    </row>
    <row r="773" spans="1:34">
      <c r="A773" s="7">
        <f t="shared" ref="A773:A836" si="314">A772+1</f>
        <v>44680</v>
      </c>
      <c r="B773" s="8">
        <f t="shared" ref="B773:B836" ca="1" si="315">B772 + J773</f>
        <v>605692191.1054554</v>
      </c>
      <c r="C773" s="144">
        <f t="shared" si="306"/>
        <v>0</v>
      </c>
      <c r="D773" s="136"/>
      <c r="E773" s="136"/>
      <c r="F773" s="78">
        <f ca="1">IF(AD772&gt;1,S$2,T$2)</f>
        <v>0.22</v>
      </c>
      <c r="G773" s="29">
        <f t="shared" ca="1" si="307"/>
        <v>1863385.3425906876</v>
      </c>
      <c r="H773" s="8">
        <f t="shared" ref="H773:H836" ca="1" si="316">H772+IF(C773&gt;0,V$2*(C773-C772),V$2*J773)-W772</f>
        <v>13230035.932393881</v>
      </c>
      <c r="I773" s="8">
        <f t="shared" ref="I773:I836" ca="1" si="317">I772+IF(C773&gt;0,V$2*(C773-C772),V$2*J773)</f>
        <v>4300414556.848732</v>
      </c>
      <c r="J773" s="8">
        <f t="shared" ref="J773:J836" ca="1" si="318">IF(C773&gt;0,C773-C772,H772*K772/(N$2*V$2))</f>
        <v>133747.26208041245</v>
      </c>
      <c r="K773" s="12">
        <f t="shared" ref="K773:K836" ca="1" si="319">IF(C773&gt;0,1+N$2*(C773-C772)/Z773,K$4*Y772*Q773+(1-Q773)*AA772*Y772)</f>
        <v>1.0085847882685677</v>
      </c>
      <c r="L773" s="48"/>
      <c r="M773" s="39">
        <f ca="1">IF(AND(I$2&gt;0,R766&lt;F766-0.1),0,IF(AND(N773&gt;=L$10,I$2&gt;0),0,IF(OR(AND(N773&gt;=C$1,N773&lt;D$1),N773&gt;=E$1),0,1)))</f>
        <v>0</v>
      </c>
      <c r="N773" s="200">
        <f t="shared" ref="N773:N836" si="320">N772+1</f>
        <v>44680</v>
      </c>
      <c r="O773" s="11">
        <f t="shared" ca="1" si="308"/>
        <v>0.5733886075798309</v>
      </c>
      <c r="P773" s="11" t="str">
        <f t="shared" si="309"/>
        <v/>
      </c>
      <c r="Q773" s="11">
        <f t="shared" ref="Q773:Q836" ca="1" si="321">IF(J$2&gt;0,100%,IF(M773&lt;1,V773,IF(AND(I$2=1,N773&gt;=B$1),B$2,0)))</f>
        <v>0.9</v>
      </c>
      <c r="R773" s="32">
        <f t="shared" ref="R773:R836" ca="1" si="322">G773*AC773/AB773</f>
        <v>1.017593414038954E-2</v>
      </c>
      <c r="S773" s="32">
        <v>4.9264817588661066E-4</v>
      </c>
      <c r="T773" s="32">
        <f t="shared" ca="1" si="310"/>
        <v>1.7640047909858508E-3</v>
      </c>
      <c r="U773" s="32">
        <f t="shared" si="311"/>
        <v>0.14084507042253522</v>
      </c>
      <c r="V773" s="32">
        <f t="shared" ref="V773:V836" si="323">IF(N773&gt;=G$1,G$2,IF(N773&gt;=F$1,F$2,IF(N773&gt;=E$1,E$2,IF(N773&gt;=D$1,0,IF(N773&gt;=C$1,C$2,IF(M773&lt;1,C$2,0))))))</f>
        <v>0.9</v>
      </c>
      <c r="W773" s="8">
        <f t="shared" ca="1" si="312"/>
        <v>932106.97266165435</v>
      </c>
      <c r="X773" s="8">
        <f t="shared" ca="1" si="301"/>
        <v>4288116627.8890009</v>
      </c>
      <c r="Y773" s="22">
        <f t="shared" ca="1" si="313"/>
        <v>0.4266113924201691</v>
      </c>
      <c r="Z773" s="8">
        <f t="shared" ref="Z773:Z836" ca="1" si="324">H772+IF(C773&gt;0,V$2*(C773-C772),V$2*J773)-W772</f>
        <v>13230035.932393881</v>
      </c>
      <c r="AA773" s="12">
        <f t="shared" ref="AA773:AA836" ca="1" si="325">IF(C773&gt;0,K773/Y772,AA772)</f>
        <v>1.1347541797997878</v>
      </c>
      <c r="AB773" s="158">
        <f t="shared" si="302"/>
        <v>1269000</v>
      </c>
      <c r="AC773" s="160">
        <f t="shared" si="303"/>
        <v>6.9300000000004618E-3</v>
      </c>
      <c r="AD773" s="162">
        <f t="shared" ca="1" si="304"/>
        <v>1.0087339236630362</v>
      </c>
      <c r="AE773" s="162">
        <f t="shared" ca="1" si="305"/>
        <v>0.68049990421146089</v>
      </c>
      <c r="AF773" s="85">
        <v>5.8738900104740295E-4</v>
      </c>
      <c r="AG773" s="85">
        <v>9.5290239149932593E-3</v>
      </c>
      <c r="AH773" s="85">
        <v>6.6125323855605468E-4</v>
      </c>
    </row>
    <row r="774" spans="1:34">
      <c r="A774" s="7">
        <f t="shared" si="314"/>
        <v>44681</v>
      </c>
      <c r="B774" s="8">
        <f t="shared" ca="1" si="315"/>
        <v>605826432.68482828</v>
      </c>
      <c r="C774" s="144">
        <f t="shared" si="306"/>
        <v>0</v>
      </c>
      <c r="D774" s="136"/>
      <c r="E774" s="136"/>
      <c r="F774" s="78">
        <f ca="1">IF(AD773&gt;1,0,IF(AE773&gt;=1,U$2,T$2))</f>
        <v>0</v>
      </c>
      <c r="G774" s="29">
        <f t="shared" ca="1" si="307"/>
        <v>1866344.249757648</v>
      </c>
      <c r="H774" s="8">
        <f t="shared" ca="1" si="316"/>
        <v>13251044.1732793</v>
      </c>
      <c r="I774" s="8">
        <f t="shared" ca="1" si="317"/>
        <v>4301367672.0622787</v>
      </c>
      <c r="J774" s="8">
        <f t="shared" ca="1" si="318"/>
        <v>134241.57937282723</v>
      </c>
      <c r="K774" s="12">
        <f t="shared" ca="1" si="319"/>
        <v>1.0082855390152798</v>
      </c>
      <c r="L774" s="48"/>
      <c r="M774" s="47">
        <f ca="1">IF(AND(I$2&gt;0,R767&lt;F767-0.12),0,IF(AND(N774&gt;=L$4,I$2&gt;0),0,IF(OR(AND(N774&gt;=C$1,N774&lt;D$1),N774&gt;=E$1),0,1)))</f>
        <v>0</v>
      </c>
      <c r="N774" s="200">
        <f t="shared" si="320"/>
        <v>44681</v>
      </c>
      <c r="O774" s="11">
        <f t="shared" ca="1" si="308"/>
        <v>0.57351568960830379</v>
      </c>
      <c r="P774" s="11" t="str">
        <f t="shared" si="309"/>
        <v/>
      </c>
      <c r="Q774" s="11">
        <f t="shared" ca="1" si="321"/>
        <v>0.9</v>
      </c>
      <c r="R774" s="32">
        <f t="shared" ca="1" si="322"/>
        <v>1.0139980569550105E-2</v>
      </c>
      <c r="S774" s="32">
        <v>4.9263838818165045E-4</v>
      </c>
      <c r="T774" s="32">
        <f t="shared" ca="1" si="310"/>
        <v>1.7668058897705734E-3</v>
      </c>
      <c r="U774" s="32">
        <f t="shared" si="311"/>
        <v>0.14084507042253522</v>
      </c>
      <c r="V774" s="32">
        <f t="shared" si="323"/>
        <v>0.9</v>
      </c>
      <c r="W774" s="8">
        <f t="shared" ca="1" si="312"/>
        <v>932126.04563756089</v>
      </c>
      <c r="X774" s="8">
        <f t="shared" ref="X774:X837" ca="1" si="326">W774+X773</f>
        <v>4289048753.9346385</v>
      </c>
      <c r="Y774" s="22">
        <f t="shared" ca="1" si="313"/>
        <v>0.42648431039169621</v>
      </c>
      <c r="Z774" s="8">
        <f t="shared" ca="1" si="324"/>
        <v>13251044.1732793</v>
      </c>
      <c r="AA774" s="12">
        <f t="shared" ca="1" si="325"/>
        <v>1.1347541797997878</v>
      </c>
      <c r="AB774" s="158">
        <f t="shared" ref="AB774:AB837" si="327">AB773+AB$2</f>
        <v>1270000</v>
      </c>
      <c r="AC774" s="160">
        <f t="shared" ref="AC774:AC837" si="328">AC773-AC$2</f>
        <v>6.9000000000004622E-3</v>
      </c>
      <c r="AD774" s="162">
        <f t="shared" ref="AD774:AD837" ca="1" si="329">(K774+K773)/2</f>
        <v>1.0084351636419238</v>
      </c>
      <c r="AE774" s="162">
        <f t="shared" ref="AE774:AE837" ca="1" si="330">IF(Q774&lt;=B$2,K774,AE773)</f>
        <v>0.68049990421146089</v>
      </c>
      <c r="AF774" s="85">
        <v>5.8736072138313702E-4</v>
      </c>
      <c r="AG774" s="85">
        <v>9.5419111128548732E-3</v>
      </c>
      <c r="AH774" s="85">
        <v>6.6221657809672498E-4</v>
      </c>
    </row>
    <row r="775" spans="1:34">
      <c r="A775" s="7">
        <f t="shared" si="314"/>
        <v>44682</v>
      </c>
      <c r="B775" s="8">
        <f t="shared" ca="1" si="315"/>
        <v>605960847.53610361</v>
      </c>
      <c r="C775" s="144">
        <f t="shared" si="306"/>
        <v>0</v>
      </c>
      <c r="D775" s="136"/>
      <c r="E775" s="136"/>
      <c r="F775" s="78">
        <f ca="1">IF(AD774&gt;1,0,IF(AE774&gt;=1,U$2,T$2))</f>
        <v>0</v>
      </c>
      <c r="G775" s="29">
        <f t="shared" ca="1" si="307"/>
        <v>1869473.7424925007</v>
      </c>
      <c r="H775" s="8">
        <f t="shared" ca="1" si="316"/>
        <v>13273263.571696755</v>
      </c>
      <c r="I775" s="8">
        <f t="shared" ca="1" si="317"/>
        <v>4302322017.5063334</v>
      </c>
      <c r="J775" s="8">
        <f t="shared" ca="1" si="318"/>
        <v>134414.85127535416</v>
      </c>
      <c r="K775" s="12">
        <f t="shared" ca="1" si="319"/>
        <v>1.0079851837649172</v>
      </c>
      <c r="L775" s="48"/>
      <c r="M775" s="46">
        <f ca="1">IF(AND(I$2&gt;0,R768&lt;F768-0.12),0,IF(AND(N775&gt;=L$5,I$2&gt;0),0,IF(OR(AND(N775&gt;=C$1,N775&lt;D$1),N775&gt;=E$1),0,1)))</f>
        <v>0</v>
      </c>
      <c r="N775" s="200">
        <f t="shared" si="320"/>
        <v>44682</v>
      </c>
      <c r="O775" s="11">
        <f t="shared" ca="1" si="308"/>
        <v>0.57364293566751112</v>
      </c>
      <c r="P775" s="11" t="str">
        <f t="shared" si="309"/>
        <v/>
      </c>
      <c r="Q775" s="11">
        <f t="shared" ca="1" si="321"/>
        <v>0.9</v>
      </c>
      <c r="R775" s="32">
        <f t="shared" ca="1" si="322"/>
        <v>1.010486594093182E-2</v>
      </c>
      <c r="S775" s="32">
        <v>4.9262860192200687E-4</v>
      </c>
      <c r="T775" s="32">
        <f t="shared" ca="1" si="310"/>
        <v>1.7697684762262339E-3</v>
      </c>
      <c r="U775" s="32">
        <f t="shared" si="311"/>
        <v>0.14084507042253522</v>
      </c>
      <c r="V775" s="32">
        <f t="shared" si="323"/>
        <v>0.9</v>
      </c>
      <c r="W775" s="8">
        <f t="shared" ca="1" si="312"/>
        <v>932298.61215497169</v>
      </c>
      <c r="X775" s="8">
        <f t="shared" ca="1" si="326"/>
        <v>4289981052.5467935</v>
      </c>
      <c r="Y775" s="22">
        <f t="shared" ca="1" si="313"/>
        <v>0.42635706433248888</v>
      </c>
      <c r="Z775" s="8">
        <f t="shared" ca="1" si="324"/>
        <v>13273263.571696755</v>
      </c>
      <c r="AA775" s="12">
        <f t="shared" ca="1" si="325"/>
        <v>1.1347541797997878</v>
      </c>
      <c r="AB775" s="158">
        <f t="shared" si="327"/>
        <v>1271000</v>
      </c>
      <c r="AC775" s="160">
        <f t="shared" si="328"/>
        <v>6.8700000000004625E-3</v>
      </c>
      <c r="AD775" s="162">
        <f t="shared" ca="1" si="329"/>
        <v>1.0081353613900985</v>
      </c>
      <c r="AE775" s="162">
        <f t="shared" ca="1" si="330"/>
        <v>0.68049990421146089</v>
      </c>
      <c r="AF775" s="85">
        <v>5.8733244878028082E-4</v>
      </c>
      <c r="AG775" s="85">
        <v>9.5536427781063426E-3</v>
      </c>
      <c r="AH775" s="85">
        <v>6.6313082537356621E-4</v>
      </c>
    </row>
    <row r="776" spans="1:34">
      <c r="A776" s="7">
        <f t="shared" si="314"/>
        <v>44683</v>
      </c>
      <c r="B776" s="8">
        <f t="shared" ca="1" si="315"/>
        <v>606095447.66709435</v>
      </c>
      <c r="C776" s="144">
        <f t="shared" si="306"/>
        <v>0</v>
      </c>
      <c r="D776" s="136"/>
      <c r="E776" s="136"/>
      <c r="F776" s="78">
        <f ca="1">IF(AD775&gt;1,S$2,T$2)</f>
        <v>0.22</v>
      </c>
      <c r="G776" s="29">
        <f t="shared" ca="1" si="307"/>
        <v>1872764.2097994157</v>
      </c>
      <c r="H776" s="8">
        <f t="shared" ca="1" si="316"/>
        <v>13296625.88957585</v>
      </c>
      <c r="I776" s="8">
        <f t="shared" ca="1" si="317"/>
        <v>4303277678.436367</v>
      </c>
      <c r="J776" s="8">
        <f t="shared" ca="1" si="318"/>
        <v>134600.13099071363</v>
      </c>
      <c r="K776" s="12">
        <f t="shared" ca="1" si="319"/>
        <v>1.0076844408319459</v>
      </c>
      <c r="L776" s="48"/>
      <c r="M776" s="38">
        <f ca="1">IF(AND(I$2&gt;0,R769&lt;F769),0,IF(AND(N776&gt;=L$6,I$2&gt;0),0,IF(OR(AND(N776&gt;=C$1,N776&lt;D$1),N776&gt;=E$1),0,1)))</f>
        <v>0</v>
      </c>
      <c r="N776" s="200">
        <f t="shared" si="320"/>
        <v>44683</v>
      </c>
      <c r="O776" s="11">
        <f t="shared" ca="1" si="308"/>
        <v>0.57377035712484892</v>
      </c>
      <c r="P776" s="11" t="str">
        <f t="shared" si="309"/>
        <v/>
      </c>
      <c r="Q776" s="11">
        <f t="shared" ca="1" si="321"/>
        <v>0.9</v>
      </c>
      <c r="R776" s="32">
        <f t="shared" ca="1" si="322"/>
        <v>1.0070524524393765E-2</v>
      </c>
      <c r="S776" s="32">
        <v>4.9261881710737461E-4</v>
      </c>
      <c r="T776" s="32">
        <f t="shared" ca="1" si="310"/>
        <v>1.7728834519434467E-3</v>
      </c>
      <c r="U776" s="32">
        <f t="shared" si="311"/>
        <v>0.14084507042253522</v>
      </c>
      <c r="V776" s="32">
        <f t="shared" si="323"/>
        <v>0.9</v>
      </c>
      <c r="W776" s="8">
        <f t="shared" ca="1" si="312"/>
        <v>932647.78308462747</v>
      </c>
      <c r="X776" s="8">
        <f t="shared" ca="1" si="326"/>
        <v>4290913700.3298779</v>
      </c>
      <c r="Y776" s="22">
        <f t="shared" ca="1" si="313"/>
        <v>0.42622964287515108</v>
      </c>
      <c r="Z776" s="8">
        <f t="shared" ca="1" si="324"/>
        <v>13296625.88957585</v>
      </c>
      <c r="AA776" s="12">
        <f t="shared" ca="1" si="325"/>
        <v>1.1347541797997878</v>
      </c>
      <c r="AB776" s="158">
        <f t="shared" si="327"/>
        <v>1272000</v>
      </c>
      <c r="AC776" s="160">
        <f t="shared" si="328"/>
        <v>6.8400000000004629E-3</v>
      </c>
      <c r="AD776" s="162">
        <f t="shared" ca="1" si="329"/>
        <v>1.0078348122984315</v>
      </c>
      <c r="AE776" s="162">
        <f t="shared" ca="1" si="330"/>
        <v>0.68049990421146089</v>
      </c>
      <c r="AF776" s="85">
        <v>5.8730418323610139E-4</v>
      </c>
      <c r="AG776" s="85">
        <v>9.5641726536578181E-3</v>
      </c>
      <c r="AH776" s="85">
        <v>6.6399281033979404E-4</v>
      </c>
    </row>
    <row r="777" spans="1:34">
      <c r="A777" s="7">
        <f t="shared" si="314"/>
        <v>44684</v>
      </c>
      <c r="B777" s="8">
        <f t="shared" ca="1" si="315"/>
        <v>606230244.47820592</v>
      </c>
      <c r="C777" s="144">
        <f t="shared" si="306"/>
        <v>0</v>
      </c>
      <c r="D777" s="136"/>
      <c r="E777" s="136"/>
      <c r="F777" s="78">
        <f ca="1">IF(AD776&gt;1,0,IF(AE776&gt;=1,U$2,T$2))</f>
        <v>0</v>
      </c>
      <c r="G777" s="29">
        <f t="shared" ca="1" si="307"/>
        <v>1876202.1782229976</v>
      </c>
      <c r="H777" s="8">
        <f t="shared" ca="1" si="316"/>
        <v>13321035.465383282</v>
      </c>
      <c r="I777" s="8">
        <f t="shared" ca="1" si="317"/>
        <v>4304234735.7952595</v>
      </c>
      <c r="J777" s="8">
        <f t="shared" ca="1" si="318"/>
        <v>134796.81111155753</v>
      </c>
      <c r="K777" s="12">
        <f t="shared" ca="1" si="319"/>
        <v>1.0073832833498049</v>
      </c>
      <c r="L777" s="48"/>
      <c r="M777" s="38">
        <f ca="1">IF(AND(I$2&gt;0,R770&lt;F770-0.02),0,IF(AND(N777&gt;=L$7,I$2&gt;0),0,IF(OR(AND(N777&gt;=C$1,N777&lt;D$1),N777&gt;=E$1),0,1)))</f>
        <v>0</v>
      </c>
      <c r="N777" s="200">
        <f t="shared" si="320"/>
        <v>44684</v>
      </c>
      <c r="O777" s="11">
        <f t="shared" ca="1" si="308"/>
        <v>0.57389796477270127</v>
      </c>
      <c r="P777" s="11" t="str">
        <f t="shared" si="309"/>
        <v/>
      </c>
      <c r="Q777" s="11">
        <f t="shared" ca="1" si="321"/>
        <v>0.9</v>
      </c>
      <c r="R777" s="32">
        <f t="shared" ca="1" si="322"/>
        <v>1.0036871039826773E-2</v>
      </c>
      <c r="S777" s="32">
        <v>4.9260903373744868E-4</v>
      </c>
      <c r="T777" s="32">
        <f t="shared" ca="1" si="310"/>
        <v>1.7761380620511043E-3</v>
      </c>
      <c r="U777" s="32">
        <f t="shared" si="311"/>
        <v>0.14084507042253522</v>
      </c>
      <c r="V777" s="32">
        <f t="shared" si="323"/>
        <v>0.9</v>
      </c>
      <c r="W777" s="8">
        <f t="shared" ca="1" si="312"/>
        <v>933188.09334710462</v>
      </c>
      <c r="X777" s="8">
        <f t="shared" ca="1" si="326"/>
        <v>4291846888.4232249</v>
      </c>
      <c r="Y777" s="22">
        <f t="shared" ca="1" si="313"/>
        <v>0.42610203522729873</v>
      </c>
      <c r="Z777" s="8">
        <f t="shared" ca="1" si="324"/>
        <v>13321035.465383282</v>
      </c>
      <c r="AA777" s="12">
        <f t="shared" ca="1" si="325"/>
        <v>1.1347541797997878</v>
      </c>
      <c r="AB777" s="158">
        <f t="shared" si="327"/>
        <v>1273000</v>
      </c>
      <c r="AC777" s="160">
        <f t="shared" si="328"/>
        <v>6.8100000000004633E-3</v>
      </c>
      <c r="AD777" s="162">
        <f t="shared" ca="1" si="329"/>
        <v>1.0075338620908754</v>
      </c>
      <c r="AE777" s="162">
        <f t="shared" ca="1" si="330"/>
        <v>0.68049990421146089</v>
      </c>
      <c r="AF777" s="85">
        <v>5.8727592474786732E-4</v>
      </c>
      <c r="AG777" s="85">
        <v>9.574776545272095E-3</v>
      </c>
      <c r="AH777" s="85">
        <v>6.6486813735081355E-4</v>
      </c>
    </row>
    <row r="778" spans="1:34">
      <c r="A778" s="7">
        <f t="shared" si="314"/>
        <v>44685</v>
      </c>
      <c r="B778" s="8">
        <f t="shared" ca="1" si="315"/>
        <v>606365248.38610065</v>
      </c>
      <c r="C778" s="144">
        <f t="shared" si="306"/>
        <v>0</v>
      </c>
      <c r="D778" s="136"/>
      <c r="E778" s="136"/>
      <c r="F778" s="78">
        <f ca="1">IF(AD777&gt;1,S$2,T$2)</f>
        <v>0.22</v>
      </c>
      <c r="G778" s="29">
        <f t="shared" ca="1" si="307"/>
        <v>1879771.1433927917</v>
      </c>
      <c r="H778" s="8">
        <f t="shared" ca="1" si="316"/>
        <v>13346375.118088821</v>
      </c>
      <c r="I778" s="8">
        <f t="shared" ca="1" si="317"/>
        <v>4305193263.5413122</v>
      </c>
      <c r="J778" s="8">
        <f t="shared" ca="1" si="318"/>
        <v>135003.90789473851</v>
      </c>
      <c r="K778" s="12">
        <f t="shared" ca="1" si="319"/>
        <v>1.0070816858109595</v>
      </c>
      <c r="L778" s="48"/>
      <c r="M778" s="38">
        <f ca="1">IF(AND(I$2&gt;0,R771&lt;F771-0.04),0,IF(AND(N778&gt;=L$8,I$2&gt;0),0,IF(OR(AND(N778&gt;=C$1,N778&lt;D$1),N778&gt;=E$1),0,1)))</f>
        <v>0</v>
      </c>
      <c r="N778" s="200">
        <f t="shared" si="320"/>
        <v>44685</v>
      </c>
      <c r="O778" s="11">
        <f t="shared" ca="1" si="308"/>
        <v>0.57402576847217501</v>
      </c>
      <c r="P778" s="11" t="str">
        <f t="shared" si="309"/>
        <v/>
      </c>
      <c r="Q778" s="11">
        <f t="shared" ca="1" si="321"/>
        <v>0.9</v>
      </c>
      <c r="R778" s="32">
        <f t="shared" ca="1" si="322"/>
        <v>1.0003805613974881E-2</v>
      </c>
      <c r="S778" s="32">
        <v>4.9259925181192388E-4</v>
      </c>
      <c r="T778" s="32">
        <f t="shared" ca="1" si="310"/>
        <v>1.7795166824118428E-3</v>
      </c>
      <c r="U778" s="32">
        <f t="shared" si="311"/>
        <v>0.14084507042253522</v>
      </c>
      <c r="V778" s="32">
        <f t="shared" si="323"/>
        <v>0.9</v>
      </c>
      <c r="W778" s="8">
        <f t="shared" ca="1" si="312"/>
        <v>933935.08517896722</v>
      </c>
      <c r="X778" s="8">
        <f t="shared" ca="1" si="326"/>
        <v>4292780823.5084038</v>
      </c>
      <c r="Y778" s="22">
        <f t="shared" ca="1" si="313"/>
        <v>0.42597423152782499</v>
      </c>
      <c r="Z778" s="8">
        <f t="shared" ca="1" si="324"/>
        <v>13346375.118088821</v>
      </c>
      <c r="AA778" s="12">
        <f t="shared" ca="1" si="325"/>
        <v>1.1347541797997878</v>
      </c>
      <c r="AB778" s="158">
        <f t="shared" si="327"/>
        <v>1274000</v>
      </c>
      <c r="AC778" s="160">
        <f t="shared" si="328"/>
        <v>6.7800000000004636E-3</v>
      </c>
      <c r="AD778" s="162">
        <f t="shared" ca="1" si="329"/>
        <v>1.0072324845803822</v>
      </c>
      <c r="AE778" s="162">
        <f t="shared" ca="1" si="330"/>
        <v>0.68049990421146089</v>
      </c>
      <c r="AF778" s="85">
        <v>5.8724767331284878E-4</v>
      </c>
      <c r="AG778" s="85">
        <v>9.5841336145289901E-3</v>
      </c>
      <c r="AH778" s="85">
        <v>6.6568801696846754E-4</v>
      </c>
    </row>
    <row r="779" spans="1:34">
      <c r="A779" s="7">
        <f t="shared" si="314"/>
        <v>44686</v>
      </c>
      <c r="B779" s="8">
        <f t="shared" ca="1" si="315"/>
        <v>606500468.6069597</v>
      </c>
      <c r="C779" s="144">
        <f t="shared" si="306"/>
        <v>0</v>
      </c>
      <c r="D779" s="136"/>
      <c r="E779" s="136"/>
      <c r="F779" s="78">
        <f ca="1">IF(AD778&gt;1,0,IF(AE778&gt;=1,U$2,T$2))</f>
        <v>0</v>
      </c>
      <c r="G779" s="29">
        <f t="shared" ca="1" si="307"/>
        <v>1883451.2114097415</v>
      </c>
      <c r="H779" s="8">
        <f t="shared" ca="1" si="316"/>
        <v>13372503.601009164</v>
      </c>
      <c r="I779" s="8">
        <f t="shared" ca="1" si="317"/>
        <v>4306153327.1094112</v>
      </c>
      <c r="J779" s="8">
        <f t="shared" ca="1" si="318"/>
        <v>135220.22085905771</v>
      </c>
      <c r="K779" s="12">
        <f t="shared" ca="1" si="319"/>
        <v>1.0067796249089265</v>
      </c>
      <c r="L779" s="48"/>
      <c r="M779" s="38">
        <f ca="1">IF(AND(I$2&gt;0,R772&lt;F772-0.06),0,IF(AND(N779&gt;=L$9,I$2&gt;0),0,IF(OR(AND(N779&gt;=C$1,N779&lt;D$1),N779&gt;=E$1),0,1)))</f>
        <v>0</v>
      </c>
      <c r="N779" s="200">
        <f t="shared" si="320"/>
        <v>44686</v>
      </c>
      <c r="O779" s="11">
        <f t="shared" ca="1" si="308"/>
        <v>0.57415377694792147</v>
      </c>
      <c r="P779" s="11" t="str">
        <f t="shared" si="309"/>
        <v/>
      </c>
      <c r="Q779" s="11">
        <f t="shared" ca="1" si="321"/>
        <v>0.9</v>
      </c>
      <c r="R779" s="32">
        <f t="shared" ca="1" si="322"/>
        <v>9.9712122956993176E-3</v>
      </c>
      <c r="S779" s="32">
        <v>4.9258947133049523E-4</v>
      </c>
      <c r="T779" s="32">
        <f t="shared" ca="1" si="310"/>
        <v>1.7830004801345552E-3</v>
      </c>
      <c r="U779" s="32">
        <f t="shared" si="311"/>
        <v>0.14084507042253522</v>
      </c>
      <c r="V779" s="32">
        <f t="shared" si="323"/>
        <v>0.9</v>
      </c>
      <c r="W779" s="8">
        <f t="shared" ca="1" si="312"/>
        <v>934905.37220775848</v>
      </c>
      <c r="X779" s="8">
        <f t="shared" ca="1" si="326"/>
        <v>4293715728.8806114</v>
      </c>
      <c r="Y779" s="22">
        <f t="shared" ca="1" si="313"/>
        <v>0.42584622305207853</v>
      </c>
      <c r="Z779" s="8">
        <f t="shared" ca="1" si="324"/>
        <v>13372503.601009164</v>
      </c>
      <c r="AA779" s="12">
        <f t="shared" ca="1" si="325"/>
        <v>1.1347541797997878</v>
      </c>
      <c r="AB779" s="158">
        <f t="shared" si="327"/>
        <v>1275000</v>
      </c>
      <c r="AC779" s="160">
        <f t="shared" si="328"/>
        <v>6.750000000000464E-3</v>
      </c>
      <c r="AD779" s="162">
        <f t="shared" ca="1" si="329"/>
        <v>1.0069306553599429</v>
      </c>
      <c r="AE779" s="162">
        <f t="shared" ca="1" si="330"/>
        <v>0.68049990421146089</v>
      </c>
      <c r="AF779" s="85">
        <v>5.8721942892831739E-4</v>
      </c>
      <c r="AG779" s="85">
        <v>9.5921913730845198E-3</v>
      </c>
      <c r="AH779" s="85">
        <v>6.6644899734787718E-4</v>
      </c>
    </row>
    <row r="780" spans="1:34">
      <c r="A780" s="7">
        <f t="shared" si="314"/>
        <v>44687</v>
      </c>
      <c r="B780" s="8">
        <f t="shared" ca="1" si="315"/>
        <v>606635912.9143995</v>
      </c>
      <c r="C780" s="144">
        <f t="shared" si="306"/>
        <v>0</v>
      </c>
      <c r="D780" s="136"/>
      <c r="E780" s="136"/>
      <c r="F780" s="78">
        <f ca="1">IF(AD779&gt;1,S$2,T$2)</f>
        <v>0.22</v>
      </c>
      <c r="G780" s="29">
        <f t="shared" ca="1" si="307"/>
        <v>1887218.7058625447</v>
      </c>
      <c r="H780" s="8">
        <f t="shared" ca="1" si="316"/>
        <v>13399252.811624067</v>
      </c>
      <c r="I780" s="8">
        <f t="shared" ca="1" si="317"/>
        <v>4307114981.692234</v>
      </c>
      <c r="J780" s="8">
        <f t="shared" ca="1" si="318"/>
        <v>135444.30743981164</v>
      </c>
      <c r="K780" s="12">
        <f t="shared" ca="1" si="319"/>
        <v>1.0064770800232066</v>
      </c>
      <c r="L780" s="48"/>
      <c r="M780" s="39">
        <f ca="1">IF(AND(I$2&gt;0,R773&lt;F773-0.1),0,IF(AND(N780&gt;=L$10,I$2&gt;0),0,IF(OR(AND(N780&gt;=C$1,N780&lt;D$1),N780&gt;=E$1),0,1)))</f>
        <v>0</v>
      </c>
      <c r="N780" s="200">
        <f t="shared" si="320"/>
        <v>44687</v>
      </c>
      <c r="O780" s="11">
        <f t="shared" ca="1" si="308"/>
        <v>0.57428199755896459</v>
      </c>
      <c r="P780" s="11" t="str">
        <f t="shared" si="309"/>
        <v/>
      </c>
      <c r="Q780" s="11">
        <f t="shared" ca="1" si="321"/>
        <v>0.9</v>
      </c>
      <c r="R780" s="32">
        <f t="shared" ca="1" si="322"/>
        <v>9.9389574478034298E-3</v>
      </c>
      <c r="S780" s="32">
        <v>4.9257969229285796E-4</v>
      </c>
      <c r="T780" s="32">
        <f t="shared" ca="1" si="310"/>
        <v>1.7865670415498755E-3</v>
      </c>
      <c r="U780" s="32">
        <f t="shared" si="311"/>
        <v>0.14084507042253522</v>
      </c>
      <c r="V780" s="32">
        <f t="shared" si="323"/>
        <v>0.9</v>
      </c>
      <c r="W780" s="8">
        <f t="shared" ca="1" si="312"/>
        <v>936116.70808610576</v>
      </c>
      <c r="X780" s="8">
        <f t="shared" ca="1" si="326"/>
        <v>4294651845.5886974</v>
      </c>
      <c r="Y780" s="22">
        <f t="shared" ca="1" si="313"/>
        <v>0.42571800244103541</v>
      </c>
      <c r="Z780" s="8">
        <f t="shared" ca="1" si="324"/>
        <v>13399252.811624067</v>
      </c>
      <c r="AA780" s="12">
        <f t="shared" ca="1" si="325"/>
        <v>1.1347541797997878</v>
      </c>
      <c r="AB780" s="158">
        <f t="shared" si="327"/>
        <v>1276000</v>
      </c>
      <c r="AC780" s="160">
        <f t="shared" si="328"/>
        <v>6.7200000000004643E-3</v>
      </c>
      <c r="AD780" s="162">
        <f t="shared" ca="1" si="329"/>
        <v>1.0066283524660666</v>
      </c>
      <c r="AE780" s="162">
        <f t="shared" ca="1" si="330"/>
        <v>0.68049990421146089</v>
      </c>
      <c r="AF780" s="85">
        <v>5.8719119159154594E-4</v>
      </c>
      <c r="AG780" s="85">
        <v>9.5989002547309035E-3</v>
      </c>
      <c r="AH780" s="85">
        <v>6.6714750217119589E-4</v>
      </c>
    </row>
    <row r="781" spans="1:34">
      <c r="A781" s="7">
        <f t="shared" si="314"/>
        <v>44688</v>
      </c>
      <c r="B781" s="8">
        <f t="shared" ca="1" si="315"/>
        <v>606771587.36957395</v>
      </c>
      <c r="C781" s="144">
        <f t="shared" si="306"/>
        <v>0</v>
      </c>
      <c r="D781" s="136"/>
      <c r="E781" s="136"/>
      <c r="F781" s="78">
        <f ca="1">IF(AD780&gt;1,0,IF(AE780&gt;=1,U$2,T$2))</f>
        <v>0</v>
      </c>
      <c r="G781" s="29">
        <f t="shared" ca="1" si="307"/>
        <v>1891045.7373628533</v>
      </c>
      <c r="H781" s="8">
        <f t="shared" ca="1" si="316"/>
        <v>13426424.735276258</v>
      </c>
      <c r="I781" s="8">
        <f t="shared" ca="1" si="317"/>
        <v>4308078270.3239727</v>
      </c>
      <c r="J781" s="8">
        <f t="shared" ca="1" si="318"/>
        <v>135674.45517440778</v>
      </c>
      <c r="K781" s="12">
        <f t="shared" ca="1" si="319"/>
        <v>1.006174033760928</v>
      </c>
      <c r="L781" s="48"/>
      <c r="M781" s="47">
        <f ca="1">IF(AND(I$2&gt;0,R774&lt;F774-0.12),0,IF(AND(N781&gt;=L$4,I$2&gt;0),0,IF(OR(AND(N781&gt;=C$1,N781&lt;D$1),N781&gt;=E$1),0,1)))</f>
        <v>0</v>
      </c>
      <c r="N781" s="200">
        <f t="shared" si="320"/>
        <v>44688</v>
      </c>
      <c r="O781" s="11">
        <f t="shared" ca="1" si="308"/>
        <v>0.57441043604319642</v>
      </c>
      <c r="P781" s="11" t="str">
        <f t="shared" si="309"/>
        <v/>
      </c>
      <c r="Q781" s="11">
        <f t="shared" ca="1" si="321"/>
        <v>0.9</v>
      </c>
      <c r="R781" s="32">
        <f t="shared" ca="1" si="322"/>
        <v>9.9068880054489945E-3</v>
      </c>
      <c r="S781" s="32">
        <v>4.9256991469870718E-4</v>
      </c>
      <c r="T781" s="32">
        <f t="shared" ca="1" si="310"/>
        <v>1.7901899647035011E-3</v>
      </c>
      <c r="U781" s="32">
        <f t="shared" si="311"/>
        <v>0.14084507042253522</v>
      </c>
      <c r="V781" s="32">
        <f t="shared" si="323"/>
        <v>0.9</v>
      </c>
      <c r="W781" s="8">
        <f t="shared" ca="1" si="312"/>
        <v>937588.06280349358</v>
      </c>
      <c r="X781" s="8">
        <f t="shared" ca="1" si="326"/>
        <v>4295589433.6515007</v>
      </c>
      <c r="Y781" s="22">
        <f t="shared" ca="1" si="313"/>
        <v>0.42558956395680358</v>
      </c>
      <c r="Z781" s="8">
        <f t="shared" ca="1" si="324"/>
        <v>13426424.735276258</v>
      </c>
      <c r="AA781" s="12">
        <f t="shared" ca="1" si="325"/>
        <v>1.1347541797997878</v>
      </c>
      <c r="AB781" s="158">
        <f t="shared" si="327"/>
        <v>1277000</v>
      </c>
      <c r="AC781" s="160">
        <f t="shared" si="328"/>
        <v>6.6900000000004647E-3</v>
      </c>
      <c r="AD781" s="162">
        <f t="shared" ca="1" si="329"/>
        <v>1.0063255568920673</v>
      </c>
      <c r="AE781" s="162">
        <f t="shared" ca="1" si="330"/>
        <v>0.68049990421146089</v>
      </c>
      <c r="AF781" s="85">
        <v>5.871629612998093E-4</v>
      </c>
      <c r="AG781" s="85">
        <v>9.6042096003156763E-3</v>
      </c>
      <c r="AH781" s="85">
        <v>6.6777981131508637E-4</v>
      </c>
    </row>
    <row r="782" spans="1:34">
      <c r="A782" s="7">
        <f t="shared" si="314"/>
        <v>44689</v>
      </c>
      <c r="B782" s="8">
        <f t="shared" ca="1" si="315"/>
        <v>606907496.02083027</v>
      </c>
      <c r="C782" s="144">
        <f t="shared" si="306"/>
        <v>0</v>
      </c>
      <c r="D782" s="136"/>
      <c r="E782" s="136"/>
      <c r="F782" s="78">
        <f ca="1">IF(AD781&gt;1,0,IF(AE781&gt;=1,U$2,T$2))</f>
        <v>0</v>
      </c>
      <c r="G782" s="29">
        <f t="shared" ca="1" si="307"/>
        <v>1894899.7318863091</v>
      </c>
      <c r="H782" s="8">
        <f t="shared" ca="1" si="316"/>
        <v>13453788.096392794</v>
      </c>
      <c r="I782" s="8">
        <f t="shared" ca="1" si="317"/>
        <v>4309043221.7478924</v>
      </c>
      <c r="J782" s="8">
        <f t="shared" ca="1" si="318"/>
        <v>135908.65125634219</v>
      </c>
      <c r="K782" s="12">
        <f t="shared" ca="1" si="319"/>
        <v>1.0058704725607233</v>
      </c>
      <c r="L782" s="48"/>
      <c r="M782" s="46">
        <f ca="1">IF(AND(I$2&gt;0,R775&lt;F775-0.12),0,IF(AND(N782&gt;=L$5,I$2&gt;0),0,IF(OR(AND(N782&gt;=C$1,N782&lt;D$1),N782&gt;=E$1),0,1)))</f>
        <v>0</v>
      </c>
      <c r="N782" s="200">
        <f t="shared" si="320"/>
        <v>44689</v>
      </c>
      <c r="O782" s="11">
        <f t="shared" ca="1" si="308"/>
        <v>0.57453909623305233</v>
      </c>
      <c r="P782" s="11" t="str">
        <f t="shared" si="309"/>
        <v/>
      </c>
      <c r="Q782" s="11">
        <f t="shared" ca="1" si="321"/>
        <v>0.9</v>
      </c>
      <c r="R782" s="32">
        <f t="shared" ca="1" si="322"/>
        <v>9.8748295887039917E-3</v>
      </c>
      <c r="S782" s="32">
        <v>4.9256013854773813E-4</v>
      </c>
      <c r="T782" s="32">
        <f t="shared" ca="1" si="310"/>
        <v>1.7938384128523724E-3</v>
      </c>
      <c r="U782" s="32">
        <f t="shared" si="311"/>
        <v>0.14084507042253522</v>
      </c>
      <c r="V782" s="32">
        <f t="shared" si="323"/>
        <v>0.9</v>
      </c>
      <c r="W782" s="8">
        <f t="shared" ca="1" si="312"/>
        <v>939339.70712180831</v>
      </c>
      <c r="X782" s="8">
        <f t="shared" ca="1" si="326"/>
        <v>4296528773.3586226</v>
      </c>
      <c r="Y782" s="22">
        <f t="shared" ca="1" si="313"/>
        <v>0.42546090376694767</v>
      </c>
      <c r="Z782" s="8">
        <f t="shared" ca="1" si="324"/>
        <v>13453788.096392794</v>
      </c>
      <c r="AA782" s="12">
        <f t="shared" ca="1" si="325"/>
        <v>1.1347541797997878</v>
      </c>
      <c r="AB782" s="158">
        <f t="shared" si="327"/>
        <v>1278000</v>
      </c>
      <c r="AC782" s="160">
        <f t="shared" si="328"/>
        <v>6.660000000000465E-3</v>
      </c>
      <c r="AD782" s="162">
        <f t="shared" ca="1" si="329"/>
        <v>1.0060222531608256</v>
      </c>
      <c r="AE782" s="162">
        <f t="shared" ca="1" si="330"/>
        <v>0.68049990421146089</v>
      </c>
      <c r="AF782" s="85">
        <v>5.8713473805038308E-4</v>
      </c>
      <c r="AG782" s="85">
        <v>9.6080676343324439E-3</v>
      </c>
      <c r="AH782" s="85">
        <v>6.6834205587708903E-4</v>
      </c>
    </row>
    <row r="783" spans="1:34">
      <c r="A783" s="7">
        <f t="shared" si="314"/>
        <v>44690</v>
      </c>
      <c r="B783" s="8">
        <f t="shared" ca="1" si="315"/>
        <v>607043640.57002795</v>
      </c>
      <c r="C783" s="144">
        <f t="shared" si="306"/>
        <v>0</v>
      </c>
      <c r="D783" s="136"/>
      <c r="E783" s="136"/>
      <c r="F783" s="78">
        <f ca="1">IF(AD782&gt;1,S$2,T$2)</f>
        <v>0.22</v>
      </c>
      <c r="G783" s="29">
        <f t="shared" ca="1" si="307"/>
        <v>1898742.9138837452</v>
      </c>
      <c r="H783" s="8">
        <f t="shared" ca="1" si="316"/>
        <v>13481074.68857459</v>
      </c>
      <c r="I783" s="8">
        <f t="shared" ca="1" si="317"/>
        <v>4310009848.0471964</v>
      </c>
      <c r="J783" s="8">
        <f t="shared" ca="1" si="318"/>
        <v>136144.54919769068</v>
      </c>
      <c r="K783" s="12">
        <f t="shared" ca="1" si="319"/>
        <v>1.0055663873647263</v>
      </c>
      <c r="L783" s="48"/>
      <c r="M783" s="38">
        <f ca="1">IF(AND(I$2&gt;0,R776&lt;F776),0,IF(AND(N783&gt;=L$6,I$2&gt;0),0,IF(OR(AND(N783&gt;=C$1,N783&lt;D$1),N783&gt;=E$1),0,1)))</f>
        <v>0</v>
      </c>
      <c r="N783" s="200">
        <f t="shared" si="320"/>
        <v>44690</v>
      </c>
      <c r="O783" s="11">
        <f t="shared" ca="1" si="308"/>
        <v>0.57466797973962613</v>
      </c>
      <c r="P783" s="11" t="str">
        <f t="shared" si="309"/>
        <v/>
      </c>
      <c r="Q783" s="11">
        <f t="shared" ca="1" si="321"/>
        <v>0.9</v>
      </c>
      <c r="R783" s="32">
        <f t="shared" ca="1" si="322"/>
        <v>9.8425844558640459E-3</v>
      </c>
      <c r="S783" s="32">
        <v>4.9255036383964636E-4</v>
      </c>
      <c r="T783" s="32">
        <f t="shared" ca="1" si="310"/>
        <v>1.7974766251432786E-3</v>
      </c>
      <c r="U783" s="32">
        <f t="shared" si="311"/>
        <v>0.14084507042253522</v>
      </c>
      <c r="V783" s="32">
        <f t="shared" si="323"/>
        <v>0.9</v>
      </c>
      <c r="W783" s="8">
        <f t="shared" ca="1" si="312"/>
        <v>941393.30544030468</v>
      </c>
      <c r="X783" s="8">
        <f t="shared" ca="1" si="326"/>
        <v>4297470166.6640625</v>
      </c>
      <c r="Y783" s="22">
        <f t="shared" ca="1" si="313"/>
        <v>0.42533202026037387</v>
      </c>
      <c r="Z783" s="8">
        <f t="shared" ca="1" si="324"/>
        <v>13481074.68857459</v>
      </c>
      <c r="AA783" s="12">
        <f t="shared" ca="1" si="325"/>
        <v>1.1347541797997878</v>
      </c>
      <c r="AB783" s="158">
        <f t="shared" si="327"/>
        <v>1279000</v>
      </c>
      <c r="AC783" s="160">
        <f t="shared" si="328"/>
        <v>6.6300000000004654E-3</v>
      </c>
      <c r="AD783" s="162">
        <f t="shared" ca="1" si="329"/>
        <v>1.0057184299627249</v>
      </c>
      <c r="AE783" s="162">
        <f t="shared" ca="1" si="330"/>
        <v>0.68049990421146089</v>
      </c>
      <c r="AF783" s="85">
        <v>5.8710652184054495E-4</v>
      </c>
      <c r="AG783" s="85">
        <v>9.6104214510298706E-3</v>
      </c>
      <c r="AH783" s="85">
        <v>6.6883021304619042E-4</v>
      </c>
    </row>
    <row r="784" spans="1:34">
      <c r="A784" s="7">
        <f t="shared" si="314"/>
        <v>44691</v>
      </c>
      <c r="B784" s="8">
        <f t="shared" ca="1" si="315"/>
        <v>607180020.00234568</v>
      </c>
      <c r="C784" s="144">
        <f t="shared" si="306"/>
        <v>0</v>
      </c>
      <c r="D784" s="136"/>
      <c r="E784" s="136"/>
      <c r="F784" s="78">
        <f ca="1">IF(AD783&gt;1,0,IF(AE783&gt;=1,U$2,T$2))</f>
        <v>0</v>
      </c>
      <c r="G784" s="29">
        <f t="shared" ca="1" si="307"/>
        <v>1902531.7398014488</v>
      </c>
      <c r="H784" s="8">
        <f t="shared" ca="1" si="316"/>
        <v>13507975.352590285</v>
      </c>
      <c r="I784" s="8">
        <f t="shared" ca="1" si="317"/>
        <v>4310978142.0166521</v>
      </c>
      <c r="J784" s="8">
        <f t="shared" ca="1" si="318"/>
        <v>136379.43231774651</v>
      </c>
      <c r="K784" s="12">
        <f t="shared" ca="1" si="319"/>
        <v>1.005261774365156</v>
      </c>
      <c r="L784" s="48"/>
      <c r="M784" s="38">
        <f ca="1">IF(AND(I$2&gt;0,R777&lt;F777-0.02),0,IF(AND(N784&gt;=L$7,I$2&gt;0),0,IF(OR(AND(N784&gt;=C$1,N784&lt;D$1),N784&gt;=E$1),0,1)))</f>
        <v>0</v>
      </c>
      <c r="N784" s="200">
        <f t="shared" si="320"/>
        <v>44691</v>
      </c>
      <c r="O784" s="11">
        <f t="shared" ca="1" si="308"/>
        <v>0.57479708560222031</v>
      </c>
      <c r="P784" s="11" t="str">
        <f t="shared" si="309"/>
        <v/>
      </c>
      <c r="Q784" s="11">
        <f t="shared" ca="1" si="321"/>
        <v>0.9</v>
      </c>
      <c r="R784" s="32">
        <f t="shared" ca="1" si="322"/>
        <v>9.8099292833519133E-3</v>
      </c>
      <c r="S784" s="32">
        <v>4.9254059057412722E-4</v>
      </c>
      <c r="T784" s="32">
        <f t="shared" ca="1" si="310"/>
        <v>1.8010633803453714E-3</v>
      </c>
      <c r="U784" s="32">
        <f t="shared" si="311"/>
        <v>0.14084507042253522</v>
      </c>
      <c r="V784" s="32">
        <f t="shared" si="323"/>
        <v>0.9</v>
      </c>
      <c r="W784" s="8">
        <f t="shared" ca="1" si="312"/>
        <v>943772.01720214845</v>
      </c>
      <c r="X784" s="8">
        <f t="shared" ca="1" si="326"/>
        <v>4298413938.6812649</v>
      </c>
      <c r="Y784" s="22">
        <f t="shared" ca="1" si="313"/>
        <v>0.42520291439777969</v>
      </c>
      <c r="Z784" s="8">
        <f t="shared" ca="1" si="324"/>
        <v>13507975.352590285</v>
      </c>
      <c r="AA784" s="12">
        <f t="shared" ca="1" si="325"/>
        <v>1.1347541797997878</v>
      </c>
      <c r="AB784" s="158">
        <f t="shared" si="327"/>
        <v>1280000</v>
      </c>
      <c r="AC784" s="160">
        <f t="shared" si="328"/>
        <v>6.6000000000004657E-3</v>
      </c>
      <c r="AD784" s="162">
        <f t="shared" ca="1" si="329"/>
        <v>1.005414080864941</v>
      </c>
      <c r="AE784" s="162">
        <f t="shared" ca="1" si="330"/>
        <v>0.68049990421146089</v>
      </c>
      <c r="AF784" s="85">
        <v>5.8707831266757368E-4</v>
      </c>
      <c r="AG784" s="85">
        <v>9.6112170005664584E-3</v>
      </c>
      <c r="AH784" s="85">
        <v>6.6924010081038791E-4</v>
      </c>
    </row>
    <row r="785" spans="1:34">
      <c r="A785" s="7">
        <f t="shared" si="314"/>
        <v>44692</v>
      </c>
      <c r="B785" s="8">
        <f t="shared" ca="1" si="315"/>
        <v>607316630.17609847</v>
      </c>
      <c r="C785" s="144">
        <f t="shared" si="306"/>
        <v>0</v>
      </c>
      <c r="D785" s="136"/>
      <c r="E785" s="136"/>
      <c r="F785" s="78">
        <f ca="1">IF(AD784&gt;1,S$2,T$2)</f>
        <v>0.22</v>
      </c>
      <c r="G785" s="29">
        <f t="shared" ca="1" si="307"/>
        <v>1906216.2773285678</v>
      </c>
      <c r="H785" s="8">
        <f t="shared" ca="1" si="316"/>
        <v>13534135.569032831</v>
      </c>
      <c r="I785" s="8">
        <f t="shared" ca="1" si="317"/>
        <v>4311948074.2502966</v>
      </c>
      <c r="J785" s="8">
        <f t="shared" ca="1" si="318"/>
        <v>136610.1737527737</v>
      </c>
      <c r="K785" s="12">
        <f t="shared" ca="1" si="319"/>
        <v>1.0049566358325974</v>
      </c>
      <c r="L785" s="48"/>
      <c r="M785" s="38">
        <f ca="1">IF(AND(I$2&gt;0,R778&lt;F778-0.04),0,IF(AND(N785&gt;=L$8,I$2&gt;0),0,IF(OR(AND(N785&gt;=C$1,N785&lt;D$1),N785&gt;=E$1),0,1)))</f>
        <v>0</v>
      </c>
      <c r="N785" s="200">
        <f t="shared" si="320"/>
        <v>44692</v>
      </c>
      <c r="O785" s="11">
        <f t="shared" ca="1" si="308"/>
        <v>0.57492640990003951</v>
      </c>
      <c r="P785" s="11" t="str">
        <f t="shared" si="309"/>
        <v/>
      </c>
      <c r="Q785" s="11">
        <f t="shared" ca="1" si="321"/>
        <v>0.9</v>
      </c>
      <c r="R785" s="32">
        <f t="shared" ca="1" si="322"/>
        <v>9.7766127572596253E-3</v>
      </c>
      <c r="S785" s="32">
        <v>4.9253081875087626E-4</v>
      </c>
      <c r="T785" s="32">
        <f t="shared" ca="1" si="310"/>
        <v>1.8045514092043776E-3</v>
      </c>
      <c r="U785" s="32">
        <f t="shared" si="311"/>
        <v>0.14084507042253522</v>
      </c>
      <c r="V785" s="32">
        <f t="shared" si="323"/>
        <v>0.9</v>
      </c>
      <c r="W785" s="8">
        <f t="shared" ca="1" si="312"/>
        <v>946500.60669619835</v>
      </c>
      <c r="X785" s="8">
        <f t="shared" ca="1" si="326"/>
        <v>4299360439.287961</v>
      </c>
      <c r="Y785" s="22">
        <f t="shared" ca="1" si="313"/>
        <v>0.42507359009996049</v>
      </c>
      <c r="Z785" s="8">
        <f t="shared" ca="1" si="324"/>
        <v>13534135.569032831</v>
      </c>
      <c r="AA785" s="12">
        <f t="shared" ca="1" si="325"/>
        <v>1.1347541797997878</v>
      </c>
      <c r="AB785" s="158">
        <f t="shared" si="327"/>
        <v>1281000</v>
      </c>
      <c r="AC785" s="160">
        <f t="shared" si="328"/>
        <v>6.5700000000004661E-3</v>
      </c>
      <c r="AD785" s="162">
        <f t="shared" ca="1" si="329"/>
        <v>1.0051092050988766</v>
      </c>
      <c r="AE785" s="162">
        <f t="shared" ca="1" si="330"/>
        <v>0.68049990421146089</v>
      </c>
      <c r="AF785" s="85">
        <v>5.8705011052874966E-4</v>
      </c>
      <c r="AG785" s="85">
        <v>9.6103990751920283E-3</v>
      </c>
      <c r="AH785" s="85">
        <v>6.6956737249632852E-4</v>
      </c>
    </row>
    <row r="786" spans="1:34">
      <c r="A786" s="7">
        <f t="shared" si="314"/>
        <v>44693</v>
      </c>
      <c r="B786" s="8">
        <f t="shared" ca="1" si="315"/>
        <v>607453463.36875796</v>
      </c>
      <c r="C786" s="144">
        <f t="shared" si="306"/>
        <v>0</v>
      </c>
      <c r="D786" s="136"/>
      <c r="E786" s="136"/>
      <c r="F786" s="78">
        <f ca="1">IF(AD785&gt;1,0,IF(AE785&gt;=1,U$2,T$2))</f>
        <v>0</v>
      </c>
      <c r="G786" s="29">
        <f t="shared" ca="1" si="307"/>
        <v>1909739.5253830021</v>
      </c>
      <c r="H786" s="8">
        <f t="shared" ca="1" si="316"/>
        <v>13559150.630219314</v>
      </c>
      <c r="I786" s="8">
        <f t="shared" ca="1" si="317"/>
        <v>4312919589.9181795</v>
      </c>
      <c r="J786" s="8">
        <f t="shared" ca="1" si="318"/>
        <v>136833.19265953251</v>
      </c>
      <c r="K786" s="12">
        <f t="shared" ca="1" si="319"/>
        <v>1.0046509810337543</v>
      </c>
      <c r="L786" s="48"/>
      <c r="M786" s="38">
        <f ca="1">IF(AND(I$2&gt;0,R779&lt;F779-0.06),0,IF(AND(N786&gt;=L$9,I$2&gt;0),0,IF(OR(AND(N786&gt;=C$1,N786&lt;D$1),N786&gt;=E$1),0,1)))</f>
        <v>0</v>
      </c>
      <c r="N786" s="200">
        <f t="shared" si="320"/>
        <v>44693</v>
      </c>
      <c r="O786" s="11">
        <f t="shared" ca="1" si="308"/>
        <v>0.57505594532242399</v>
      </c>
      <c r="P786" s="11" t="str">
        <f t="shared" si="309"/>
        <v/>
      </c>
      <c r="Q786" s="11">
        <f t="shared" ca="1" si="321"/>
        <v>0.9</v>
      </c>
      <c r="R786" s="32">
        <f t="shared" ca="1" si="322"/>
        <v>9.742352961002905E-3</v>
      </c>
      <c r="S786" s="32">
        <v>4.9252104836958925E-4</v>
      </c>
      <c r="T786" s="32">
        <f t="shared" ca="1" si="310"/>
        <v>1.8078867506959085E-3</v>
      </c>
      <c r="U786" s="32">
        <f t="shared" si="311"/>
        <v>0.14084507042253522</v>
      </c>
      <c r="V786" s="32">
        <f t="shared" si="323"/>
        <v>0.9</v>
      </c>
      <c r="W786" s="8">
        <f t="shared" ca="1" si="312"/>
        <v>949605.56077092828</v>
      </c>
      <c r="X786" s="8">
        <f t="shared" ca="1" si="326"/>
        <v>4300310044.848732</v>
      </c>
      <c r="Y786" s="22">
        <f t="shared" ca="1" si="313"/>
        <v>0.42494405467757601</v>
      </c>
      <c r="Z786" s="8">
        <f t="shared" ca="1" si="324"/>
        <v>13559150.630219314</v>
      </c>
      <c r="AA786" s="12">
        <f t="shared" ca="1" si="325"/>
        <v>1.1347541797997878</v>
      </c>
      <c r="AB786" s="158">
        <f t="shared" si="327"/>
        <v>1282000</v>
      </c>
      <c r="AC786" s="160">
        <f t="shared" si="328"/>
        <v>6.5400000000004664E-3</v>
      </c>
      <c r="AD786" s="162">
        <f t="shared" ca="1" si="329"/>
        <v>1.0048038084331758</v>
      </c>
      <c r="AE786" s="162">
        <f t="shared" ca="1" si="330"/>
        <v>0.68049990421146089</v>
      </c>
      <c r="AF786" s="85">
        <v>5.8702191542135478E-4</v>
      </c>
      <c r="AG786" s="85">
        <v>9.6079112954565588E-3</v>
      </c>
      <c r="AH786" s="85">
        <v>6.6980751113595454E-4</v>
      </c>
    </row>
    <row r="787" spans="1:34">
      <c r="A787" s="7">
        <f t="shared" si="314"/>
        <v>44694</v>
      </c>
      <c r="B787" s="8">
        <f t="shared" ca="1" si="315"/>
        <v>607590507.77502191</v>
      </c>
      <c r="C787" s="144">
        <f t="shared" si="306"/>
        <v>0</v>
      </c>
      <c r="D787" s="136"/>
      <c r="E787" s="136"/>
      <c r="F787" s="78">
        <f ca="1">IF(AD786&gt;1,S$2,T$2)</f>
        <v>0.22</v>
      </c>
      <c r="G787" s="29">
        <f t="shared" ca="1" si="307"/>
        <v>1913036.6695665161</v>
      </c>
      <c r="H787" s="8">
        <f t="shared" ca="1" si="316"/>
        <v>13582560.353922263</v>
      </c>
      <c r="I787" s="8">
        <f t="shared" ca="1" si="317"/>
        <v>4313892605.2026529</v>
      </c>
      <c r="J787" s="8">
        <f t="shared" ca="1" si="318"/>
        <v>137044.40626392639</v>
      </c>
      <c r="K787" s="12">
        <f t="shared" ca="1" si="319"/>
        <v>1.0043448272471911</v>
      </c>
      <c r="L787" s="48"/>
      <c r="M787" s="39">
        <f ca="1">IF(AND(I$2&gt;0,R780&lt;F780-0.1),0,IF(AND(N787&gt;=L$10,I$2&gt;0),0,IF(OR(AND(N787&gt;=C$1,N787&lt;D$1),N787&gt;=E$1),0,1)))</f>
        <v>0</v>
      </c>
      <c r="N787" s="200">
        <f t="shared" si="320"/>
        <v>44694</v>
      </c>
      <c r="O787" s="11">
        <f t="shared" ca="1" si="308"/>
        <v>0.57518568069368703</v>
      </c>
      <c r="P787" s="11" t="str">
        <f t="shared" si="309"/>
        <v/>
      </c>
      <c r="Q787" s="11">
        <f t="shared" ca="1" si="321"/>
        <v>0.9</v>
      </c>
      <c r="R787" s="32">
        <f t="shared" ca="1" si="322"/>
        <v>9.7068345431636106E-3</v>
      </c>
      <c r="S787" s="32">
        <v>4.9251127942996176E-4</v>
      </c>
      <c r="T787" s="32">
        <f t="shared" ca="1" si="310"/>
        <v>1.811008047189635E-3</v>
      </c>
      <c r="U787" s="32">
        <f t="shared" si="311"/>
        <v>0.14084507042253522</v>
      </c>
      <c r="V787" s="32">
        <f t="shared" si="323"/>
        <v>0.9</v>
      </c>
      <c r="W787" s="8">
        <f t="shared" ca="1" si="312"/>
        <v>953115.2135470733</v>
      </c>
      <c r="X787" s="8">
        <f t="shared" ca="1" si="326"/>
        <v>4301263160.0622787</v>
      </c>
      <c r="Y787" s="22">
        <f t="shared" ca="1" si="313"/>
        <v>0.42481431930631297</v>
      </c>
      <c r="Z787" s="8">
        <f t="shared" ca="1" si="324"/>
        <v>13582560.353922263</v>
      </c>
      <c r="AA787" s="12">
        <f t="shared" ca="1" si="325"/>
        <v>1.1347541797997878</v>
      </c>
      <c r="AB787" s="158">
        <f t="shared" si="327"/>
        <v>1283000</v>
      </c>
      <c r="AC787" s="160">
        <f t="shared" si="328"/>
        <v>6.5100000000004668E-3</v>
      </c>
      <c r="AD787" s="162">
        <f t="shared" ca="1" si="329"/>
        <v>1.0044979041404727</v>
      </c>
      <c r="AE787" s="162">
        <f t="shared" ca="1" si="330"/>
        <v>0.68049990421146089</v>
      </c>
      <c r="AF787" s="85">
        <v>5.8699372734267216E-4</v>
      </c>
      <c r="AG787" s="85">
        <v>9.6050466595686366E-3</v>
      </c>
      <c r="AH787" s="85">
        <v>6.7002650998454157E-4</v>
      </c>
    </row>
    <row r="788" spans="1:34">
      <c r="A788" s="7">
        <f t="shared" si="314"/>
        <v>44695</v>
      </c>
      <c r="B788" s="8">
        <f t="shared" ca="1" si="315"/>
        <v>607727746.95240855</v>
      </c>
      <c r="C788" s="144">
        <f t="shared" si="306"/>
        <v>0</v>
      </c>
      <c r="D788" s="136"/>
      <c r="E788" s="136"/>
      <c r="F788" s="78">
        <f ca="1">IF(AD787&gt;1,0,IF(AE787&gt;=1,U$2,T$2))</f>
        <v>0</v>
      </c>
      <c r="G788" s="29">
        <f t="shared" ca="1" si="307"/>
        <v>1916034.2675803548</v>
      </c>
      <c r="H788" s="8">
        <f t="shared" ca="1" si="316"/>
        <v>13603843.299820518</v>
      </c>
      <c r="I788" s="8">
        <f t="shared" ca="1" si="317"/>
        <v>4314867003.3620987</v>
      </c>
      <c r="J788" s="8">
        <f t="shared" ca="1" si="318"/>
        <v>137239.17738666601</v>
      </c>
      <c r="K788" s="12">
        <f t="shared" ca="1" si="319"/>
        <v>1.0040382008863682</v>
      </c>
      <c r="L788" s="48"/>
      <c r="M788" s="47">
        <f ca="1">IF(AND(I$2&gt;0,R781&lt;F781-0.12),0,IF(AND(N788&gt;=L$4,I$2&gt;0),0,IF(OR(AND(N788&gt;=C$1,N788&lt;D$1),N788&gt;=E$1),0,1)))</f>
        <v>0</v>
      </c>
      <c r="N788" s="200">
        <f t="shared" si="320"/>
        <v>44695</v>
      </c>
      <c r="O788" s="11">
        <f t="shared" ca="1" si="308"/>
        <v>0.57531560044827978</v>
      </c>
      <c r="P788" s="11" t="str">
        <f t="shared" si="309"/>
        <v/>
      </c>
      <c r="Q788" s="11">
        <f t="shared" ca="1" si="321"/>
        <v>0.9</v>
      </c>
      <c r="R788" s="32">
        <f t="shared" ca="1" si="322"/>
        <v>9.6697056494716473E-3</v>
      </c>
      <c r="S788" s="32">
        <v>4.9250151193168965E-4</v>
      </c>
      <c r="T788" s="32">
        <f t="shared" ca="1" si="310"/>
        <v>1.8138457733094023E-3</v>
      </c>
      <c r="U788" s="32">
        <f t="shared" si="311"/>
        <v>0.14084507042253522</v>
      </c>
      <c r="V788" s="32">
        <f t="shared" si="323"/>
        <v>0.9</v>
      </c>
      <c r="W788" s="8">
        <f t="shared" ca="1" si="312"/>
        <v>954345.44405501452</v>
      </c>
      <c r="X788" s="8">
        <f t="shared" ca="1" si="326"/>
        <v>4302217505.5063334</v>
      </c>
      <c r="Y788" s="22">
        <f t="shared" ca="1" si="313"/>
        <v>0.42468439955172022</v>
      </c>
      <c r="Z788" s="8">
        <f t="shared" ca="1" si="324"/>
        <v>13603843.299820518</v>
      </c>
      <c r="AA788" s="12">
        <f t="shared" ca="1" si="325"/>
        <v>1.1347541797997878</v>
      </c>
      <c r="AB788" s="158">
        <f t="shared" si="327"/>
        <v>1284000</v>
      </c>
      <c r="AC788" s="160">
        <f t="shared" si="328"/>
        <v>6.4800000000004672E-3</v>
      </c>
      <c r="AD788" s="162">
        <f t="shared" ca="1" si="329"/>
        <v>1.0041915140667796</v>
      </c>
      <c r="AE788" s="162">
        <f t="shared" ca="1" si="330"/>
        <v>0.68049990421146089</v>
      </c>
      <c r="AF788" s="85">
        <v>5.869655462899865E-4</v>
      </c>
      <c r="AG788" s="85">
        <v>9.6018259920851983E-3</v>
      </c>
      <c r="AH788" s="85">
        <v>6.7022496168428806E-4</v>
      </c>
    </row>
    <row r="789" spans="1:34">
      <c r="A789" s="7">
        <f t="shared" si="314"/>
        <v>44696</v>
      </c>
      <c r="B789" s="8">
        <f t="shared" ca="1" si="315"/>
        <v>607865159.2094698</v>
      </c>
      <c r="C789" s="144">
        <f t="shared" si="306"/>
        <v>0</v>
      </c>
      <c r="D789" s="136"/>
      <c r="E789" s="136"/>
      <c r="F789" s="78">
        <f ca="1">IF(AD788&gt;1,0,IF(AE788&gt;=1,U$2,T$2))</f>
        <v>0</v>
      </c>
      <c r="G789" s="29">
        <f t="shared" ca="1" si="307"/>
        <v>1919031.6733662868</v>
      </c>
      <c r="H789" s="8">
        <f t="shared" ca="1" si="316"/>
        <v>13625124.880900636</v>
      </c>
      <c r="I789" s="8">
        <f t="shared" ca="1" si="317"/>
        <v>4315842630.3872337</v>
      </c>
      <c r="J789" s="8">
        <f t="shared" ca="1" si="318"/>
        <v>137412.25706128642</v>
      </c>
      <c r="K789" s="12">
        <f t="shared" ca="1" si="319"/>
        <v>1.0037311387400782</v>
      </c>
      <c r="L789" s="48"/>
      <c r="M789" s="46">
        <f ca="1">IF(AND(I$2&gt;0,R782&lt;F782-0.12),0,IF(AND(N789&gt;=L$5,I$2&gt;0),0,IF(OR(AND(N789&gt;=C$1,N789&lt;D$1),N789&gt;=E$1),0,1)))</f>
        <v>0</v>
      </c>
      <c r="N789" s="200">
        <f t="shared" si="320"/>
        <v>44696</v>
      </c>
      <c r="O789" s="11">
        <f t="shared" ca="1" si="308"/>
        <v>0.57544568405163121</v>
      </c>
      <c r="P789" s="11" t="str">
        <f t="shared" si="309"/>
        <v/>
      </c>
      <c r="Q789" s="11">
        <f t="shared" ca="1" si="321"/>
        <v>0.9</v>
      </c>
      <c r="R789" s="32">
        <f t="shared" ca="1" si="322"/>
        <v>9.6324936133956787E-3</v>
      </c>
      <c r="S789" s="32">
        <v>4.9249174587446892E-4</v>
      </c>
      <c r="T789" s="32">
        <f t="shared" ca="1" si="310"/>
        <v>1.8166833174534181E-3</v>
      </c>
      <c r="U789" s="32">
        <f t="shared" si="311"/>
        <v>0.14084507042253522</v>
      </c>
      <c r="V789" s="32">
        <f t="shared" si="323"/>
        <v>0.9</v>
      </c>
      <c r="W789" s="8">
        <f t="shared" ca="1" si="312"/>
        <v>955660.93003406678</v>
      </c>
      <c r="X789" s="8">
        <f t="shared" ca="1" si="326"/>
        <v>4303173166.436367</v>
      </c>
      <c r="Y789" s="22">
        <f t="shared" ca="1" si="313"/>
        <v>0.42455431594836879</v>
      </c>
      <c r="Z789" s="8">
        <f t="shared" ca="1" si="324"/>
        <v>13625124.880900636</v>
      </c>
      <c r="AA789" s="12">
        <f t="shared" ca="1" si="325"/>
        <v>1.1347541797997878</v>
      </c>
      <c r="AB789" s="158">
        <f t="shared" si="327"/>
        <v>1285000</v>
      </c>
      <c r="AC789" s="160">
        <f t="shared" si="328"/>
        <v>6.4500000000004675E-3</v>
      </c>
      <c r="AD789" s="162">
        <f t="shared" ca="1" si="329"/>
        <v>1.0038846698132233</v>
      </c>
      <c r="AE789" s="162">
        <f t="shared" ca="1" si="330"/>
        <v>0.68049990421146089</v>
      </c>
      <c r="AF789" s="85">
        <v>5.8693737226058406E-4</v>
      </c>
      <c r="AG789" s="85">
        <v>9.5982672771905229E-3</v>
      </c>
      <c r="AH789" s="85">
        <v>6.7040353480071334E-4</v>
      </c>
    </row>
    <row r="790" spans="1:34">
      <c r="A790" s="7">
        <f t="shared" si="314"/>
        <v>44697</v>
      </c>
      <c r="B790" s="8">
        <f t="shared" ca="1" si="315"/>
        <v>608002744.3413831</v>
      </c>
      <c r="C790" s="144">
        <f t="shared" si="306"/>
        <v>0</v>
      </c>
      <c r="D790" s="136"/>
      <c r="E790" s="136"/>
      <c r="F790" s="78">
        <f ca="1">IF(AD789&gt;1,S$2,T$2)</f>
        <v>0.22</v>
      </c>
      <c r="G790" s="29">
        <f t="shared" ca="1" si="307"/>
        <v>1922016.6742888747</v>
      </c>
      <c r="H790" s="8">
        <f t="shared" ca="1" si="316"/>
        <v>13646318.38745101</v>
      </c>
      <c r="I790" s="8">
        <f t="shared" ca="1" si="317"/>
        <v>4316819484.8238182</v>
      </c>
      <c r="J790" s="8">
        <f t="shared" ca="1" si="318"/>
        <v>137585.13191330151</v>
      </c>
      <c r="K790" s="12">
        <f t="shared" ca="1" si="319"/>
        <v>1.0034236893412749</v>
      </c>
      <c r="L790" s="48"/>
      <c r="M790" s="38">
        <f ca="1">IF(AND(I$2&gt;0,R783&lt;F783),0,IF(AND(N790&gt;=L$6,I$2&gt;0),0,IF(OR(AND(N790&gt;=C$1,N790&lt;D$1),N790&gt;=E$1),0,1)))</f>
        <v>0</v>
      </c>
      <c r="N790" s="200">
        <f t="shared" si="320"/>
        <v>44697</v>
      </c>
      <c r="O790" s="11">
        <f t="shared" ca="1" si="308"/>
        <v>0.57557593130984241</v>
      </c>
      <c r="P790" s="11" t="str">
        <f t="shared" si="309"/>
        <v/>
      </c>
      <c r="Q790" s="11">
        <f t="shared" ca="1" si="321"/>
        <v>0.9</v>
      </c>
      <c r="R790" s="32">
        <f t="shared" ca="1" si="322"/>
        <v>9.5951376741333395E-3</v>
      </c>
      <c r="S790" s="32">
        <v>4.9248198125799556E-4</v>
      </c>
      <c r="T790" s="32">
        <f t="shared" ca="1" si="310"/>
        <v>1.8195091183268012E-3</v>
      </c>
      <c r="U790" s="32">
        <f t="shared" si="311"/>
        <v>0.14084507042253522</v>
      </c>
      <c r="V790" s="32">
        <f t="shared" si="323"/>
        <v>0.9</v>
      </c>
      <c r="W790" s="8">
        <f t="shared" ca="1" si="312"/>
        <v>957057.35889205837</v>
      </c>
      <c r="X790" s="8">
        <f t="shared" ca="1" si="326"/>
        <v>4304130223.7952595</v>
      </c>
      <c r="Y790" s="22">
        <f t="shared" ca="1" si="313"/>
        <v>0.42442406869015759</v>
      </c>
      <c r="Z790" s="8">
        <f t="shared" ca="1" si="324"/>
        <v>13646318.38745101</v>
      </c>
      <c r="AA790" s="12">
        <f t="shared" ca="1" si="325"/>
        <v>1.1347541797997878</v>
      </c>
      <c r="AB790" s="158">
        <f t="shared" si="327"/>
        <v>1286000</v>
      </c>
      <c r="AC790" s="160">
        <f t="shared" si="328"/>
        <v>6.4200000000004679E-3</v>
      </c>
      <c r="AD790" s="162">
        <f t="shared" ca="1" si="329"/>
        <v>1.0035774140406766</v>
      </c>
      <c r="AE790" s="162">
        <f t="shared" ca="1" si="330"/>
        <v>0.68049990421146089</v>
      </c>
      <c r="AF790" s="85">
        <v>5.8690920525175238E-4</v>
      </c>
      <c r="AG790" s="85">
        <v>9.5943897040603777E-3</v>
      </c>
      <c r="AH790" s="85">
        <v>6.7056299375650383E-4</v>
      </c>
    </row>
    <row r="791" spans="1:34">
      <c r="A791" s="7">
        <f t="shared" si="314"/>
        <v>44698</v>
      </c>
      <c r="B791" s="8">
        <f t="shared" ca="1" si="315"/>
        <v>608140501.27440381</v>
      </c>
      <c r="C791" s="144">
        <f t="shared" si="306"/>
        <v>0</v>
      </c>
      <c r="D791" s="136"/>
      <c r="E791" s="136"/>
      <c r="F791" s="78">
        <f ca="1">IF(AD790&gt;1,0,IF(AE790&gt;=1,U$2,T$2))</f>
        <v>0</v>
      </c>
      <c r="G791" s="29">
        <f t="shared" ca="1" si="307"/>
        <v>1924976.7961980593</v>
      </c>
      <c r="H791" s="8">
        <f t="shared" ca="1" si="316"/>
        <v>13667335.25300622</v>
      </c>
      <c r="I791" s="8">
        <f t="shared" ca="1" si="317"/>
        <v>4317797559.0482655</v>
      </c>
      <c r="J791" s="8">
        <f t="shared" ca="1" si="318"/>
        <v>137756.93302074217</v>
      </c>
      <c r="K791" s="12">
        <f t="shared" ca="1" si="319"/>
        <v>1.0031158531482334</v>
      </c>
      <c r="L791" s="48"/>
      <c r="M791" s="38">
        <f ca="1">IF(AND(I$2&gt;0,R784&lt;F784-0.02),0,IF(AND(N791&gt;=L$7,I$2&gt;0),0,IF(OR(AND(N791&gt;=C$1,N791&lt;D$1),N791&gt;=E$1),0,1)))</f>
        <v>0</v>
      </c>
      <c r="N791" s="200">
        <f t="shared" si="320"/>
        <v>44698</v>
      </c>
      <c r="O791" s="11">
        <f t="shared" ca="1" si="308"/>
        <v>0.57570634120643538</v>
      </c>
      <c r="P791" s="11" t="str">
        <f t="shared" si="309"/>
        <v/>
      </c>
      <c r="Q791" s="11">
        <f t="shared" ca="1" si="321"/>
        <v>0.9</v>
      </c>
      <c r="R791" s="32">
        <f t="shared" ca="1" si="322"/>
        <v>9.5575771000050505E-3</v>
      </c>
      <c r="S791" s="32">
        <v>4.9247221808196556E-4</v>
      </c>
      <c r="T791" s="32">
        <f t="shared" ca="1" si="310"/>
        <v>1.822311367067496E-3</v>
      </c>
      <c r="U791" s="32">
        <f t="shared" si="311"/>
        <v>0.14084507042253522</v>
      </c>
      <c r="V791" s="32">
        <f t="shared" si="323"/>
        <v>0.9</v>
      </c>
      <c r="W791" s="8">
        <f t="shared" ca="1" si="312"/>
        <v>958527.7460526434</v>
      </c>
      <c r="X791" s="8">
        <f t="shared" ca="1" si="326"/>
        <v>4305088751.5413122</v>
      </c>
      <c r="Y791" s="22">
        <f t="shared" ca="1" si="313"/>
        <v>0.42429365879356462</v>
      </c>
      <c r="Z791" s="8">
        <f t="shared" ca="1" si="324"/>
        <v>13667335.25300622</v>
      </c>
      <c r="AA791" s="12">
        <f t="shared" ca="1" si="325"/>
        <v>1.1347541797997878</v>
      </c>
      <c r="AB791" s="158">
        <f t="shared" si="327"/>
        <v>1287000</v>
      </c>
      <c r="AC791" s="160">
        <f t="shared" si="328"/>
        <v>6.3900000000004682E-3</v>
      </c>
      <c r="AD791" s="162">
        <f t="shared" ca="1" si="329"/>
        <v>1.0032697712447542</v>
      </c>
      <c r="AE791" s="162">
        <f t="shared" ca="1" si="330"/>
        <v>0.68049990421146089</v>
      </c>
      <c r="AF791" s="85">
        <v>5.8688104526078073E-4</v>
      </c>
      <c r="AG791" s="85">
        <v>9.5902137120849468E-3</v>
      </c>
      <c r="AH791" s="85">
        <v>6.7070420449642689E-4</v>
      </c>
    </row>
    <row r="792" spans="1:34">
      <c r="A792" s="7">
        <f t="shared" si="314"/>
        <v>44699</v>
      </c>
      <c r="B792" s="8">
        <f t="shared" ca="1" si="315"/>
        <v>608278428.04163301</v>
      </c>
      <c r="C792" s="144">
        <f t="shared" si="306"/>
        <v>0</v>
      </c>
      <c r="D792" s="136"/>
      <c r="E792" s="136"/>
      <c r="F792" s="78">
        <f ca="1">IF(AD791&gt;1,S$2,T$2)</f>
        <v>0.22</v>
      </c>
      <c r="G792" s="29">
        <f t="shared" ca="1" si="307"/>
        <v>1927899.6555325186</v>
      </c>
      <c r="H792" s="8">
        <f t="shared" ca="1" si="316"/>
        <v>13688087.554280881</v>
      </c>
      <c r="I792" s="8">
        <f t="shared" ca="1" si="317"/>
        <v>4318776839.0955925</v>
      </c>
      <c r="J792" s="8">
        <f t="shared" ca="1" si="318"/>
        <v>137926.76722919781</v>
      </c>
      <c r="K792" s="12">
        <f t="shared" ca="1" si="319"/>
        <v>1.0028076325633746</v>
      </c>
      <c r="L792" s="48"/>
      <c r="M792" s="38">
        <f ca="1">IF(AND(I$2&gt;0,R785&lt;F785-0.04),0,IF(AND(N792&gt;=L$8,I$2&gt;0),0,IF(OR(AND(N792&gt;=C$1,N792&lt;D$1),N792&gt;=E$1),0,1)))</f>
        <v>0</v>
      </c>
      <c r="N792" s="200">
        <f t="shared" si="320"/>
        <v>44699</v>
      </c>
      <c r="O792" s="11">
        <f t="shared" ca="1" si="308"/>
        <v>0.57583691187941233</v>
      </c>
      <c r="P792" s="11" t="str">
        <f t="shared" si="309"/>
        <v/>
      </c>
      <c r="Q792" s="11">
        <f t="shared" ca="1" si="321"/>
        <v>0.9</v>
      </c>
      <c r="R792" s="32">
        <f t="shared" ca="1" si="322"/>
        <v>9.519752957443884E-3</v>
      </c>
      <c r="S792" s="32">
        <v>4.9246245634607512E-4</v>
      </c>
      <c r="T792" s="32">
        <f t="shared" ca="1" si="310"/>
        <v>1.8250783405707842E-3</v>
      </c>
      <c r="U792" s="32">
        <f t="shared" si="311"/>
        <v>0.14084507042253522</v>
      </c>
      <c r="V792" s="32">
        <f t="shared" si="323"/>
        <v>0.9</v>
      </c>
      <c r="W792" s="8">
        <f t="shared" ca="1" si="312"/>
        <v>960063.56809930969</v>
      </c>
      <c r="X792" s="8">
        <f t="shared" ca="1" si="326"/>
        <v>4306048815.1094112</v>
      </c>
      <c r="Y792" s="22">
        <f t="shared" ca="1" si="313"/>
        <v>0.42416308812058767</v>
      </c>
      <c r="Z792" s="8">
        <f t="shared" ca="1" si="324"/>
        <v>13688087.554280881</v>
      </c>
      <c r="AA792" s="12">
        <f t="shared" ca="1" si="325"/>
        <v>1.1347541797997878</v>
      </c>
      <c r="AB792" s="158">
        <f t="shared" si="327"/>
        <v>1288000</v>
      </c>
      <c r="AC792" s="160">
        <f t="shared" si="328"/>
        <v>6.3600000000004686E-3</v>
      </c>
      <c r="AD792" s="162">
        <f t="shared" ca="1" si="329"/>
        <v>1.002961742855804</v>
      </c>
      <c r="AE792" s="162">
        <f t="shared" ca="1" si="330"/>
        <v>0.68049990421146089</v>
      </c>
      <c r="AF792" s="85">
        <v>5.8685289228495969E-4</v>
      </c>
      <c r="AG792" s="85">
        <v>9.5857335856533842E-3</v>
      </c>
      <c r="AH792" s="85">
        <v>6.7082635804482482E-4</v>
      </c>
    </row>
    <row r="793" spans="1:34">
      <c r="A793" s="7">
        <f t="shared" si="314"/>
        <v>44700</v>
      </c>
      <c r="B793" s="8">
        <f t="shared" ca="1" si="315"/>
        <v>608416521.79087472</v>
      </c>
      <c r="C793" s="144">
        <f t="shared" si="306"/>
        <v>0</v>
      </c>
      <c r="D793" s="136"/>
      <c r="E793" s="136"/>
      <c r="F793" s="78">
        <f ca="1">IF(AD792&gt;1,0,IF(AE792&gt;=1,U$2,T$2))</f>
        <v>0</v>
      </c>
      <c r="G793" s="29">
        <f t="shared" ca="1" si="307"/>
        <v>1930773.1839151976</v>
      </c>
      <c r="H793" s="8">
        <f t="shared" ca="1" si="316"/>
        <v>13708489.605797902</v>
      </c>
      <c r="I793" s="8">
        <f t="shared" ca="1" si="317"/>
        <v>4319757304.715209</v>
      </c>
      <c r="J793" s="8">
        <f t="shared" ca="1" si="318"/>
        <v>138093.74924173646</v>
      </c>
      <c r="K793" s="12">
        <f t="shared" ca="1" si="319"/>
        <v>1.0024990319874845</v>
      </c>
      <c r="L793" s="48"/>
      <c r="M793" s="38">
        <f ca="1">IF(AND(I$2&gt;0,R786&lt;F786-0.06),0,IF(AND(N793&gt;=L$9,I$2&gt;0),0,IF(OR(AND(N793&gt;=C$1,N793&lt;D$1),N793&gt;=E$1),0,1)))</f>
        <v>0</v>
      </c>
      <c r="N793" s="200">
        <f t="shared" si="320"/>
        <v>44700</v>
      </c>
      <c r="O793" s="11">
        <f t="shared" ca="1" si="308"/>
        <v>0.57596764062869454</v>
      </c>
      <c r="P793" s="11" t="str">
        <f t="shared" si="309"/>
        <v/>
      </c>
      <c r="Q793" s="11">
        <f t="shared" ca="1" si="321"/>
        <v>0.9</v>
      </c>
      <c r="R793" s="32">
        <f t="shared" ca="1" si="322"/>
        <v>9.4816091964190115E-3</v>
      </c>
      <c r="S793" s="32">
        <v>4.9245269605002057E-4</v>
      </c>
      <c r="T793" s="32">
        <f t="shared" ca="1" si="310"/>
        <v>1.8277986141063869E-3</v>
      </c>
      <c r="U793" s="32">
        <f t="shared" si="311"/>
        <v>0.14084507042253522</v>
      </c>
      <c r="V793" s="32">
        <f t="shared" si="323"/>
        <v>0.9</v>
      </c>
      <c r="W793" s="8">
        <f t="shared" ca="1" si="312"/>
        <v>961654.58282266266</v>
      </c>
      <c r="X793" s="8">
        <f t="shared" ca="1" si="326"/>
        <v>4307010469.692234</v>
      </c>
      <c r="Y793" s="22">
        <f t="shared" ca="1" si="313"/>
        <v>0.42403235937130546</v>
      </c>
      <c r="Z793" s="8">
        <f t="shared" ca="1" si="324"/>
        <v>13708489.605797902</v>
      </c>
      <c r="AA793" s="12">
        <f t="shared" ca="1" si="325"/>
        <v>1.1347541797997878</v>
      </c>
      <c r="AB793" s="158">
        <f t="shared" si="327"/>
        <v>1289000</v>
      </c>
      <c r="AC793" s="160">
        <f t="shared" si="328"/>
        <v>6.3300000000004689E-3</v>
      </c>
      <c r="AD793" s="162">
        <f t="shared" ca="1" si="329"/>
        <v>1.0026533322754294</v>
      </c>
      <c r="AE793" s="162">
        <f t="shared" ca="1" si="330"/>
        <v>0.68049990421146089</v>
      </c>
      <c r="AF793" s="85">
        <v>5.8682474632158115E-4</v>
      </c>
      <c r="AG793" s="85">
        <v>9.5809708984429861E-3</v>
      </c>
      <c r="AH793" s="85">
        <v>6.7093040417835E-4</v>
      </c>
    </row>
    <row r="794" spans="1:34">
      <c r="A794" s="7">
        <f t="shared" si="314"/>
        <v>44701</v>
      </c>
      <c r="B794" s="8">
        <f t="shared" ca="1" si="315"/>
        <v>608554778.80857921</v>
      </c>
      <c r="C794" s="144">
        <f t="shared" si="306"/>
        <v>0</v>
      </c>
      <c r="D794" s="136"/>
      <c r="E794" s="136"/>
      <c r="F794" s="78">
        <f ca="1">IF(AD793&gt;1,S$2,T$2)</f>
        <v>0.22</v>
      </c>
      <c r="G794" s="29">
        <f t="shared" ca="1" si="307"/>
        <v>1933585.8941798417</v>
      </c>
      <c r="H794" s="8">
        <f t="shared" ca="1" si="316"/>
        <v>13728459.848676875</v>
      </c>
      <c r="I794" s="8">
        <f t="shared" ca="1" si="317"/>
        <v>4320738929.5409107</v>
      </c>
      <c r="J794" s="8">
        <f t="shared" ca="1" si="318"/>
        <v>138257.01770445565</v>
      </c>
      <c r="K794" s="12">
        <f t="shared" ca="1" si="319"/>
        <v>1.0021900578021328</v>
      </c>
      <c r="L794" s="48"/>
      <c r="M794" s="39">
        <f ca="1">IF(AND(I$2&gt;0,R787&lt;F787-0.1),0,IF(AND(N794&gt;=L$10,I$2&gt;0),0,IF(OR(AND(N794&gt;=C$1,N794&lt;D$1),N794&gt;=E$1),0,1)))</f>
        <v>0</v>
      </c>
      <c r="N794" s="200">
        <f t="shared" si="320"/>
        <v>44701</v>
      </c>
      <c r="O794" s="11">
        <f t="shared" ca="1" si="308"/>
        <v>0.57609852393878813</v>
      </c>
      <c r="P794" s="11" t="str">
        <f t="shared" si="309"/>
        <v/>
      </c>
      <c r="Q794" s="11">
        <f t="shared" ca="1" si="321"/>
        <v>0.9</v>
      </c>
      <c r="R794" s="32">
        <f t="shared" ca="1" si="322"/>
        <v>9.4430939018092328E-3</v>
      </c>
      <c r="S794" s="32">
        <v>4.924429371934981E-4</v>
      </c>
      <c r="T794" s="32">
        <f t="shared" ca="1" si="310"/>
        <v>1.8304613131569167E-3</v>
      </c>
      <c r="U794" s="32">
        <f t="shared" si="311"/>
        <v>0.14084507042253522</v>
      </c>
      <c r="V794" s="32">
        <f t="shared" si="323"/>
        <v>0.9</v>
      </c>
      <c r="W794" s="8">
        <f t="shared" ca="1" si="312"/>
        <v>963288.6317382952</v>
      </c>
      <c r="X794" s="8">
        <f t="shared" ca="1" si="326"/>
        <v>4307973758.3239727</v>
      </c>
      <c r="Y794" s="22">
        <f t="shared" ca="1" si="313"/>
        <v>0.42390147606121187</v>
      </c>
      <c r="Z794" s="8">
        <f t="shared" ca="1" si="324"/>
        <v>13728459.848676875</v>
      </c>
      <c r="AA794" s="12">
        <f t="shared" ca="1" si="325"/>
        <v>1.1347541797997878</v>
      </c>
      <c r="AB794" s="158">
        <f t="shared" si="327"/>
        <v>1290000</v>
      </c>
      <c r="AC794" s="160">
        <f t="shared" si="328"/>
        <v>6.3000000000004693E-3</v>
      </c>
      <c r="AD794" s="162">
        <f t="shared" ca="1" si="329"/>
        <v>1.0023445448948087</v>
      </c>
      <c r="AE794" s="162">
        <f t="shared" ca="1" si="330"/>
        <v>0.68049990421146089</v>
      </c>
      <c r="AF794" s="85">
        <v>5.8679660736793849E-4</v>
      </c>
      <c r="AG794" s="85">
        <v>9.5759486745771779E-3</v>
      </c>
      <c r="AH794" s="85">
        <v>6.7101740636877239E-4</v>
      </c>
    </row>
    <row r="795" spans="1:34">
      <c r="A795" s="7">
        <f t="shared" si="314"/>
        <v>44702</v>
      </c>
      <c r="B795" s="8">
        <f t="shared" ca="1" si="315"/>
        <v>608693194.56279731</v>
      </c>
      <c r="C795" s="144">
        <f t="shared" si="306"/>
        <v>0</v>
      </c>
      <c r="D795" s="136"/>
      <c r="E795" s="136"/>
      <c r="F795" s="78">
        <f ca="1">IF(AD794&gt;1,0,IF(AE794&gt;=1,U$2,T$2))</f>
        <v>0</v>
      </c>
      <c r="G795" s="29">
        <f t="shared" ca="1" si="307"/>
        <v>1936327.1932235397</v>
      </c>
      <c r="H795" s="8">
        <f t="shared" ca="1" si="316"/>
        <v>13747923.071887132</v>
      </c>
      <c r="I795" s="8">
        <f t="shared" ca="1" si="317"/>
        <v>4321721681.3958597</v>
      </c>
      <c r="J795" s="8">
        <f t="shared" ca="1" si="318"/>
        <v>138415.75421810601</v>
      </c>
      <c r="K795" s="12">
        <f t="shared" ca="1" si="319"/>
        <v>1.0018807183161027</v>
      </c>
      <c r="L795" s="48"/>
      <c r="M795" s="47">
        <f ca="1">IF(AND(I$2&gt;0,R788&lt;F788-0.12),0,IF(AND(N795&gt;=L$4,I$2&gt;0),0,IF(OR(AND(N795&gt;=C$1,N795&lt;D$1),N795&gt;=E$1),0,1)))</f>
        <v>0</v>
      </c>
      <c r="N795" s="200">
        <f t="shared" si="320"/>
        <v>44702</v>
      </c>
      <c r="O795" s="11">
        <f t="shared" ca="1" si="308"/>
        <v>0.57622955751944793</v>
      </c>
      <c r="P795" s="11" t="str">
        <f t="shared" si="309"/>
        <v/>
      </c>
      <c r="Q795" s="11">
        <f t="shared" ca="1" si="321"/>
        <v>0.9</v>
      </c>
      <c r="R795" s="32">
        <f t="shared" ca="1" si="322"/>
        <v>9.4041607292893129E-3</v>
      </c>
      <c r="S795" s="32">
        <v>4.9243317977620425E-4</v>
      </c>
      <c r="T795" s="32">
        <f t="shared" ca="1" si="310"/>
        <v>1.8330564095849508E-3</v>
      </c>
      <c r="U795" s="32">
        <f t="shared" si="311"/>
        <v>0.14084507042253522</v>
      </c>
      <c r="V795" s="32">
        <f t="shared" si="323"/>
        <v>0.9</v>
      </c>
      <c r="W795" s="8">
        <f t="shared" ca="1" si="312"/>
        <v>964951.42392002943</v>
      </c>
      <c r="X795" s="8">
        <f t="shared" ca="1" si="326"/>
        <v>4308938709.7478924</v>
      </c>
      <c r="Y795" s="22">
        <f t="shared" ca="1" si="313"/>
        <v>0.42377044248055207</v>
      </c>
      <c r="Z795" s="8">
        <f t="shared" ca="1" si="324"/>
        <v>13747923.071887132</v>
      </c>
      <c r="AA795" s="12">
        <f t="shared" ca="1" si="325"/>
        <v>1.1347541797997878</v>
      </c>
      <c r="AB795" s="158">
        <f t="shared" si="327"/>
        <v>1291000</v>
      </c>
      <c r="AC795" s="160">
        <f t="shared" si="328"/>
        <v>6.2700000000004696E-3</v>
      </c>
      <c r="AD795" s="162">
        <f t="shared" ca="1" si="329"/>
        <v>1.0020353880591177</v>
      </c>
      <c r="AE795" s="162">
        <f t="shared" ca="1" si="330"/>
        <v>0.68049990421146089</v>
      </c>
      <c r="AF795" s="85">
        <v>5.8676847542132686E-4</v>
      </c>
      <c r="AG795" s="85">
        <v>9.5706913007221027E-3</v>
      </c>
      <c r="AH795" s="85">
        <v>6.710885476777775E-4</v>
      </c>
    </row>
    <row r="796" spans="1:34">
      <c r="A796" s="7">
        <f t="shared" si="314"/>
        <v>44703</v>
      </c>
      <c r="B796" s="8">
        <f t="shared" ca="1" si="315"/>
        <v>608831763.76845741</v>
      </c>
      <c r="C796" s="144">
        <f t="shared" si="306"/>
        <v>0</v>
      </c>
      <c r="D796" s="136"/>
      <c r="E796" s="136"/>
      <c r="F796" s="78">
        <f ca="1">IF(AD795&gt;1,0,IF(AE795&gt;=1,U$2,T$2))</f>
        <v>0</v>
      </c>
      <c r="G796" s="29">
        <f t="shared" ca="1" si="307"/>
        <v>1938987.7476273263</v>
      </c>
      <c r="H796" s="8">
        <f t="shared" ca="1" si="316"/>
        <v>13766813.008154016</v>
      </c>
      <c r="I796" s="8">
        <f t="shared" ca="1" si="317"/>
        <v>4322705522.7560463</v>
      </c>
      <c r="J796" s="8">
        <f t="shared" ca="1" si="318"/>
        <v>138569.20566012879</v>
      </c>
      <c r="K796" s="12">
        <f t="shared" ca="1" si="319"/>
        <v>1.0015710236692834</v>
      </c>
      <c r="L796" s="48"/>
      <c r="M796" s="46">
        <f ca="1">IF(AND(I$2&gt;0,R789&lt;F789-0.12),0,IF(AND(N796&gt;=L$5,I$2&gt;0),0,IF(OR(AND(N796&gt;=C$1,N796&lt;D$1),N796&gt;=E$1),0,1)))</f>
        <v>0</v>
      </c>
      <c r="N796" s="200">
        <f t="shared" si="320"/>
        <v>44703</v>
      </c>
      <c r="O796" s="11">
        <f t="shared" ca="1" si="308"/>
        <v>0.57636073636747287</v>
      </c>
      <c r="P796" s="11" t="str">
        <f t="shared" si="309"/>
        <v/>
      </c>
      <c r="Q796" s="11">
        <f t="shared" ca="1" si="321"/>
        <v>0.9</v>
      </c>
      <c r="R796" s="32">
        <f t="shared" ca="1" si="322"/>
        <v>9.3647705458168931E-3</v>
      </c>
      <c r="S796" s="32">
        <v>4.9242342379783555E-4</v>
      </c>
      <c r="T796" s="32">
        <f t="shared" ca="1" si="310"/>
        <v>1.8355750677538688E-3</v>
      </c>
      <c r="U796" s="32">
        <f t="shared" si="311"/>
        <v>0.14084507042253522</v>
      </c>
      <c r="V796" s="32">
        <f t="shared" si="323"/>
        <v>0.9</v>
      </c>
      <c r="W796" s="8">
        <f t="shared" ca="1" si="312"/>
        <v>966626.29930360371</v>
      </c>
      <c r="X796" s="8">
        <f t="shared" ca="1" si="326"/>
        <v>4309905336.0471964</v>
      </c>
      <c r="Y796" s="22">
        <f t="shared" ca="1" si="313"/>
        <v>0.42363926363252713</v>
      </c>
      <c r="Z796" s="8">
        <f t="shared" ca="1" si="324"/>
        <v>13766813.008154016</v>
      </c>
      <c r="AA796" s="12">
        <f t="shared" ca="1" si="325"/>
        <v>1.1347541797997878</v>
      </c>
      <c r="AB796" s="158">
        <f t="shared" si="327"/>
        <v>1292000</v>
      </c>
      <c r="AC796" s="160">
        <f t="shared" si="328"/>
        <v>6.24000000000047E-3</v>
      </c>
      <c r="AD796" s="162">
        <f t="shared" ca="1" si="329"/>
        <v>1.0017258709926931</v>
      </c>
      <c r="AE796" s="162">
        <f t="shared" ca="1" si="330"/>
        <v>0.68049990421146089</v>
      </c>
      <c r="AF796" s="85">
        <v>5.8674035047904258E-4</v>
      </c>
      <c r="AG796" s="85">
        <v>9.5652245639108839E-3</v>
      </c>
      <c r="AH796" s="85">
        <v>6.7114513749707498E-4</v>
      </c>
    </row>
    <row r="797" spans="1:34">
      <c r="A797" s="7">
        <f t="shared" si="314"/>
        <v>44704</v>
      </c>
      <c r="B797" s="8">
        <f t="shared" ca="1" si="315"/>
        <v>608970480.47869122</v>
      </c>
      <c r="C797" s="144">
        <f t="shared" si="306"/>
        <v>0</v>
      </c>
      <c r="D797" s="136"/>
      <c r="E797" s="136"/>
      <c r="F797" s="78">
        <f ca="1">IF(AD796&gt;1,S$2,T$2)</f>
        <v>0.22</v>
      </c>
      <c r="G797" s="29">
        <f t="shared" ca="1" si="307"/>
        <v>1941559.9086634428</v>
      </c>
      <c r="H797" s="8">
        <f t="shared" ca="1" si="316"/>
        <v>13785075.351510443</v>
      </c>
      <c r="I797" s="8">
        <f t="shared" ca="1" si="317"/>
        <v>4323690411.3987064</v>
      </c>
      <c r="J797" s="8">
        <f t="shared" ca="1" si="318"/>
        <v>138716.7102338071</v>
      </c>
      <c r="K797" s="12">
        <f t="shared" ca="1" si="319"/>
        <v>1.0012609856866175</v>
      </c>
      <c r="L797" s="48"/>
      <c r="M797" s="38">
        <f ca="1">IF(AND(I$2&gt;0,R790&lt;F790),0,IF(AND(N797&gt;=L$6,I$2&gt;0),0,IF(OR(AND(N797&gt;=C$1,N797&lt;D$1),N797&gt;=E$1),0,1)))</f>
        <v>0</v>
      </c>
      <c r="N797" s="200">
        <f t="shared" si="320"/>
        <v>44704</v>
      </c>
      <c r="O797" s="11">
        <f t="shared" ca="1" si="308"/>
        <v>0.57649205485316091</v>
      </c>
      <c r="P797" s="11" t="str">
        <f t="shared" si="309"/>
        <v/>
      </c>
      <c r="Q797" s="11">
        <f t="shared" ca="1" si="321"/>
        <v>0.9</v>
      </c>
      <c r="R797" s="32">
        <f t="shared" ca="1" si="322"/>
        <v>9.3248932968297699E-3</v>
      </c>
      <c r="S797" s="32">
        <v>4.9241366925808865E-4</v>
      </c>
      <c r="T797" s="32">
        <f t="shared" ca="1" si="310"/>
        <v>1.8380100468680591E-3</v>
      </c>
      <c r="U797" s="32">
        <f t="shared" si="311"/>
        <v>0.14084507042253522</v>
      </c>
      <c r="V797" s="32">
        <f t="shared" si="323"/>
        <v>0.9</v>
      </c>
      <c r="W797" s="8">
        <f t="shared" ca="1" si="312"/>
        <v>968293.96945600014</v>
      </c>
      <c r="X797" s="8">
        <f t="shared" ca="1" si="326"/>
        <v>4310873630.0166521</v>
      </c>
      <c r="Y797" s="22">
        <f t="shared" ca="1" si="313"/>
        <v>0.42350794514683909</v>
      </c>
      <c r="Z797" s="8">
        <f t="shared" ca="1" si="324"/>
        <v>13785075.351510443</v>
      </c>
      <c r="AA797" s="12">
        <f t="shared" ca="1" si="325"/>
        <v>1.1347541797997878</v>
      </c>
      <c r="AB797" s="158">
        <f t="shared" si="327"/>
        <v>1293000</v>
      </c>
      <c r="AC797" s="160">
        <f t="shared" si="328"/>
        <v>6.2100000000004704E-3</v>
      </c>
      <c r="AD797" s="162">
        <f t="shared" ca="1" si="329"/>
        <v>1.0014160046779503</v>
      </c>
      <c r="AE797" s="162">
        <f t="shared" ca="1" si="330"/>
        <v>0.68049990421146089</v>
      </c>
      <c r="AF797" s="85">
        <v>5.8671223253838338E-4</v>
      </c>
      <c r="AG797" s="85">
        <v>9.5595756904371717E-3</v>
      </c>
      <c r="AH797" s="85">
        <v>6.7118861858659977E-4</v>
      </c>
    </row>
    <row r="798" spans="1:34">
      <c r="A798" s="7">
        <f t="shared" si="314"/>
        <v>44705</v>
      </c>
      <c r="B798" s="8">
        <f t="shared" ca="1" si="315"/>
        <v>609109338.20639968</v>
      </c>
      <c r="C798" s="144">
        <f t="shared" si="306"/>
        <v>0</v>
      </c>
      <c r="D798" s="136"/>
      <c r="E798" s="136"/>
      <c r="F798" s="78">
        <f ca="1">IF(AD797&gt;1,0,IF(AE797&gt;=1,U$2,T$2))</f>
        <v>0</v>
      </c>
      <c r="G798" s="29">
        <f t="shared" ca="1" si="307"/>
        <v>1944038.2040541233</v>
      </c>
      <c r="H798" s="8">
        <f t="shared" ca="1" si="316"/>
        <v>13802671.248784274</v>
      </c>
      <c r="I798" s="8">
        <f t="shared" ca="1" si="317"/>
        <v>4324676301.2654362</v>
      </c>
      <c r="J798" s="8">
        <f t="shared" ca="1" si="318"/>
        <v>138857.72770842697</v>
      </c>
      <c r="K798" s="12">
        <f t="shared" ca="1" si="319"/>
        <v>1.0009506176737675</v>
      </c>
      <c r="L798" s="48"/>
      <c r="M798" s="38">
        <f ca="1">IF(AND(I$2&gt;0,R791&lt;F791-0.02),0,IF(AND(N798&gt;=L$7,I$2&gt;0),0,IF(OR(AND(N798&gt;=C$1,N798&lt;D$1),N798&gt;=E$1),0,1)))</f>
        <v>0</v>
      </c>
      <c r="N798" s="200">
        <f t="shared" si="320"/>
        <v>44705</v>
      </c>
      <c r="O798" s="11">
        <f t="shared" ca="1" si="308"/>
        <v>0.57662350683539154</v>
      </c>
      <c r="P798" s="11" t="str">
        <f t="shared" si="309"/>
        <v/>
      </c>
      <c r="Q798" s="11">
        <f t="shared" ca="1" si="321"/>
        <v>0.9</v>
      </c>
      <c r="R798" s="32">
        <f t="shared" ca="1" si="322"/>
        <v>9.2845101244632116E-3</v>
      </c>
      <c r="S798" s="32">
        <v>4.9240391615666017E-4</v>
      </c>
      <c r="T798" s="32">
        <f t="shared" ca="1" si="310"/>
        <v>1.8403561665045699E-3</v>
      </c>
      <c r="U798" s="32">
        <f t="shared" si="311"/>
        <v>0.14084507042253522</v>
      </c>
      <c r="V798" s="32">
        <f t="shared" si="323"/>
        <v>0.9</v>
      </c>
      <c r="W798" s="8">
        <f t="shared" ca="1" si="312"/>
        <v>969932.23364469316</v>
      </c>
      <c r="X798" s="8">
        <f t="shared" ca="1" si="326"/>
        <v>4311843562.2502966</v>
      </c>
      <c r="Y798" s="22">
        <f t="shared" ca="1" si="313"/>
        <v>0.42337649316460846</v>
      </c>
      <c r="Z798" s="8">
        <f t="shared" ca="1" si="324"/>
        <v>13802671.248784274</v>
      </c>
      <c r="AA798" s="12">
        <f t="shared" ca="1" si="325"/>
        <v>1.1347541797997878</v>
      </c>
      <c r="AB798" s="158">
        <f t="shared" si="327"/>
        <v>1294000</v>
      </c>
      <c r="AC798" s="160">
        <f t="shared" si="328"/>
        <v>6.1800000000004707E-3</v>
      </c>
      <c r="AD798" s="162">
        <f t="shared" ca="1" si="329"/>
        <v>1.0011058016801924</v>
      </c>
      <c r="AE798" s="162">
        <f t="shared" ca="1" si="330"/>
        <v>0.68049990421146089</v>
      </c>
      <c r="AF798" s="85">
        <v>5.8668412159664863E-4</v>
      </c>
      <c r="AG798" s="85">
        <v>9.5537733854265047E-3</v>
      </c>
      <c r="AH798" s="85">
        <v>6.7122057442225254E-4</v>
      </c>
    </row>
    <row r="799" spans="1:34">
      <c r="A799" s="7">
        <f t="shared" si="314"/>
        <v>44706</v>
      </c>
      <c r="B799" s="8">
        <f t="shared" ca="1" si="315"/>
        <v>609248330.08076608</v>
      </c>
      <c r="C799" s="144">
        <f t="shared" si="306"/>
        <v>0</v>
      </c>
      <c r="D799" s="136"/>
      <c r="E799" s="136"/>
      <c r="F799" s="78">
        <f ca="1">IF(AD798&gt;1,S$2,T$2)</f>
        <v>0.22</v>
      </c>
      <c r="G799" s="29">
        <f t="shared" ca="1" si="307"/>
        <v>1946419.9046677337</v>
      </c>
      <c r="H799" s="8">
        <f t="shared" ca="1" si="316"/>
        <v>13819581.323140908</v>
      </c>
      <c r="I799" s="8">
        <f t="shared" ca="1" si="317"/>
        <v>4325663143.5734377</v>
      </c>
      <c r="J799" s="8">
        <f t="shared" ca="1" si="318"/>
        <v>138991.874366384</v>
      </c>
      <c r="K799" s="12">
        <f t="shared" ca="1" si="319"/>
        <v>1.0006399341451206</v>
      </c>
      <c r="L799" s="48"/>
      <c r="M799" s="38">
        <f ca="1">IF(AND(I$2&gt;0,R792&lt;F792-0.04),0,IF(AND(N799&gt;=L$8,I$2&gt;0),0,IF(OR(AND(N799&gt;=C$1,N799&lt;D$1),N799&gt;=E$1),0,1)))</f>
        <v>0</v>
      </c>
      <c r="N799" s="200">
        <f t="shared" si="320"/>
        <v>44706</v>
      </c>
      <c r="O799" s="11">
        <f t="shared" ca="1" si="308"/>
        <v>0.57675508580979173</v>
      </c>
      <c r="P799" s="11" t="str">
        <f t="shared" si="309"/>
        <v/>
      </c>
      <c r="Q799" s="11">
        <f t="shared" ca="1" si="321"/>
        <v>0.9</v>
      </c>
      <c r="R799" s="32">
        <f t="shared" ca="1" si="322"/>
        <v>9.2436157634806781E-3</v>
      </c>
      <c r="S799" s="32">
        <v>4.9239416449324699E-4</v>
      </c>
      <c r="T799" s="32">
        <f t="shared" ca="1" si="310"/>
        <v>1.8426108430854545E-3</v>
      </c>
      <c r="U799" s="32">
        <f t="shared" si="311"/>
        <v>0.14084507042253522</v>
      </c>
      <c r="V799" s="32">
        <f t="shared" si="323"/>
        <v>0.9</v>
      </c>
      <c r="W799" s="8">
        <f t="shared" ca="1" si="312"/>
        <v>971515.66788268078</v>
      </c>
      <c r="X799" s="8">
        <f t="shared" ca="1" si="326"/>
        <v>4312815077.9181795</v>
      </c>
      <c r="Y799" s="22">
        <f t="shared" ca="1" si="313"/>
        <v>0.42324491419020827</v>
      </c>
      <c r="Z799" s="8">
        <f t="shared" ca="1" si="324"/>
        <v>13819581.323140908</v>
      </c>
      <c r="AA799" s="12">
        <f t="shared" ca="1" si="325"/>
        <v>1.1347541797997878</v>
      </c>
      <c r="AB799" s="158">
        <f t="shared" si="327"/>
        <v>1295000</v>
      </c>
      <c r="AC799" s="160">
        <f t="shared" si="328"/>
        <v>6.1500000000004711E-3</v>
      </c>
      <c r="AD799" s="162">
        <f t="shared" ca="1" si="329"/>
        <v>1.0007952759094441</v>
      </c>
      <c r="AE799" s="162">
        <f t="shared" ca="1" si="330"/>
        <v>0.68049990421146089</v>
      </c>
      <c r="AF799" s="85">
        <v>5.8665601765113887E-4</v>
      </c>
      <c r="AG799" s="85">
        <v>9.5478478730970876E-3</v>
      </c>
      <c r="AH799" s="85">
        <v>6.7124273686516606E-4</v>
      </c>
    </row>
    <row r="800" spans="1:34">
      <c r="A800" s="7">
        <f t="shared" si="314"/>
        <v>44707</v>
      </c>
      <c r="B800" s="8">
        <f t="shared" ca="1" si="315"/>
        <v>609387449.04399645</v>
      </c>
      <c r="C800" s="144">
        <f t="shared" si="306"/>
        <v>0</v>
      </c>
      <c r="D800" s="136"/>
      <c r="E800" s="136"/>
      <c r="F800" s="78">
        <f ca="1">IF(AD799&gt;1,0,IF(AE799&gt;=1,U$2,T$2))</f>
        <v>0</v>
      </c>
      <c r="G800" s="29">
        <f t="shared" ca="1" si="307"/>
        <v>1948705.6752385919</v>
      </c>
      <c r="H800" s="8">
        <f t="shared" ca="1" si="316"/>
        <v>13835810.294194002</v>
      </c>
      <c r="I800" s="8">
        <f t="shared" ca="1" si="317"/>
        <v>4326650888.2123737</v>
      </c>
      <c r="J800" s="8">
        <f t="shared" ca="1" si="318"/>
        <v>139118.96323039092</v>
      </c>
      <c r="K800" s="12">
        <f t="shared" ca="1" si="319"/>
        <v>1.0003289504736028</v>
      </c>
      <c r="L800" s="48"/>
      <c r="M800" s="38">
        <f ca="1">IF(AND(I$2&gt;0,R793&lt;F793-0.06),0,IF(AND(N800&gt;=L$9,I$2&gt;0),0,IF(OR(AND(N800&gt;=C$1,N800&lt;D$1),N800&gt;=E$1),0,1)))</f>
        <v>0</v>
      </c>
      <c r="N800" s="200">
        <f t="shared" si="320"/>
        <v>44707</v>
      </c>
      <c r="O800" s="11">
        <f t="shared" ca="1" si="308"/>
        <v>0.57688678509498315</v>
      </c>
      <c r="P800" s="11" t="str">
        <f t="shared" si="309"/>
        <v/>
      </c>
      <c r="Q800" s="11">
        <f t="shared" ca="1" si="321"/>
        <v>0.9</v>
      </c>
      <c r="R800" s="32">
        <f t="shared" ca="1" si="322"/>
        <v>9.2022212441829482E-3</v>
      </c>
      <c r="S800" s="32">
        <v>4.9238441426754584E-4</v>
      </c>
      <c r="T800" s="32">
        <f t="shared" ca="1" si="310"/>
        <v>1.8447747058925336E-3</v>
      </c>
      <c r="U800" s="32">
        <f t="shared" si="311"/>
        <v>0.14084507042253522</v>
      </c>
      <c r="V800" s="32">
        <f t="shared" si="323"/>
        <v>0.9</v>
      </c>
      <c r="W800" s="8">
        <f t="shared" ca="1" si="312"/>
        <v>973015.28447387728</v>
      </c>
      <c r="X800" s="8">
        <f t="shared" ca="1" si="326"/>
        <v>4313788093.2026529</v>
      </c>
      <c r="Y800" s="22">
        <f t="shared" ca="1" si="313"/>
        <v>0.42311321490501685</v>
      </c>
      <c r="Z800" s="8">
        <f t="shared" ca="1" si="324"/>
        <v>13835810.294194002</v>
      </c>
      <c r="AA800" s="12">
        <f t="shared" ca="1" si="325"/>
        <v>1.1347541797997878</v>
      </c>
      <c r="AB800" s="158">
        <f t="shared" si="327"/>
        <v>1296000</v>
      </c>
      <c r="AC800" s="160">
        <f t="shared" si="328"/>
        <v>6.1200000000004714E-3</v>
      </c>
      <c r="AD800" s="162">
        <f t="shared" ca="1" si="329"/>
        <v>1.0004844423093617</v>
      </c>
      <c r="AE800" s="162">
        <f t="shared" ca="1" si="330"/>
        <v>0.68049990421146089</v>
      </c>
      <c r="AF800" s="85">
        <v>5.8662792069915628E-4</v>
      </c>
      <c r="AG800" s="85">
        <v>9.5418309377233636E-3</v>
      </c>
      <c r="AH800" s="85">
        <v>6.7125699416491647E-4</v>
      </c>
    </row>
    <row r="801" spans="1:34">
      <c r="A801" s="7">
        <f t="shared" si="314"/>
        <v>44708</v>
      </c>
      <c r="B801" s="8">
        <f t="shared" ca="1" si="315"/>
        <v>609526688.09420311</v>
      </c>
      <c r="C801" s="144">
        <f t="shared" si="306"/>
        <v>0</v>
      </c>
      <c r="D801" s="136"/>
      <c r="E801" s="136"/>
      <c r="F801" s="78">
        <f ca="1">IF(AD800&gt;1,S$2,T$2)</f>
        <v>0.22</v>
      </c>
      <c r="G801" s="29">
        <f t="shared" ca="1" si="307"/>
        <v>1950900.3191813349</v>
      </c>
      <c r="H801" s="8">
        <f t="shared" ca="1" si="316"/>
        <v>13851392.266187478</v>
      </c>
      <c r="I801" s="8">
        <f t="shared" ca="1" si="317"/>
        <v>4327639485.4688416</v>
      </c>
      <c r="J801" s="8">
        <f t="shared" ca="1" si="318"/>
        <v>139239.05020666958</v>
      </c>
      <c r="K801" s="12">
        <f t="shared" ca="1" si="319"/>
        <v>1.0000176824504872</v>
      </c>
      <c r="L801" s="48"/>
      <c r="M801" s="39">
        <f ca="1">IF(AND(I$2&gt;0,R794&lt;F794-0.1),0,IF(AND(N801&gt;=L$10,I$2&gt;0),0,IF(OR(AND(N801&gt;=C$1,N801&lt;D$1),N801&gt;=E$1),0,1)))</f>
        <v>0</v>
      </c>
      <c r="N801" s="200">
        <f t="shared" si="320"/>
        <v>44708</v>
      </c>
      <c r="O801" s="11">
        <f t="shared" ca="1" si="308"/>
        <v>0.57701859806251221</v>
      </c>
      <c r="P801" s="11" t="str">
        <f t="shared" si="309"/>
        <v/>
      </c>
      <c r="Q801" s="11">
        <f t="shared" ca="1" si="321"/>
        <v>0.9</v>
      </c>
      <c r="R801" s="32">
        <f t="shared" ca="1" si="322"/>
        <v>9.1603569343217048E-3</v>
      </c>
      <c r="S801" s="32">
        <v>4.923746654792538E-4</v>
      </c>
      <c r="T801" s="32">
        <f t="shared" ca="1" si="310"/>
        <v>1.8468523021583304E-3</v>
      </c>
      <c r="U801" s="32">
        <f t="shared" si="311"/>
        <v>0.14084507042253522</v>
      </c>
      <c r="V801" s="32">
        <f t="shared" si="323"/>
        <v>0.9</v>
      </c>
      <c r="W801" s="8">
        <f t="shared" ca="1" si="312"/>
        <v>974398.15944532864</v>
      </c>
      <c r="X801" s="8">
        <f t="shared" ca="1" si="326"/>
        <v>4314762491.3620987</v>
      </c>
      <c r="Y801" s="22">
        <f t="shared" ca="1" si="313"/>
        <v>0.42298140193748779</v>
      </c>
      <c r="Z801" s="8">
        <f t="shared" ca="1" si="324"/>
        <v>13851392.266187478</v>
      </c>
      <c r="AA801" s="12">
        <f t="shared" ca="1" si="325"/>
        <v>1.1347541797997878</v>
      </c>
      <c r="AB801" s="158">
        <f t="shared" si="327"/>
        <v>1297000</v>
      </c>
      <c r="AC801" s="160">
        <f t="shared" si="328"/>
        <v>6.0900000000004718E-3</v>
      </c>
      <c r="AD801" s="162">
        <f t="shared" ca="1" si="329"/>
        <v>1.000173316462045</v>
      </c>
      <c r="AE801" s="162">
        <f t="shared" ca="1" si="330"/>
        <v>0.68049990421146089</v>
      </c>
      <c r="AF801" s="85">
        <v>5.8659983073800469E-4</v>
      </c>
      <c r="AG801" s="85">
        <v>9.5357559653164066E-3</v>
      </c>
      <c r="AH801" s="85">
        <v>6.7126539930954115E-4</v>
      </c>
    </row>
    <row r="802" spans="1:34">
      <c r="A802" s="7">
        <f t="shared" si="314"/>
        <v>44709</v>
      </c>
      <c r="B802" s="8">
        <f t="shared" ca="1" si="315"/>
        <v>609666040.58105171</v>
      </c>
      <c r="C802" s="144">
        <f t="shared" si="306"/>
        <v>0</v>
      </c>
      <c r="D802" s="136"/>
      <c r="E802" s="136"/>
      <c r="F802" s="78">
        <f ca="1">IF(AD801&gt;1,0,IF(AE801&gt;=1,U$2,T$2))</f>
        <v>0</v>
      </c>
      <c r="G802" s="29">
        <f t="shared" ca="1" si="307"/>
        <v>1953013.6286432142</v>
      </c>
      <c r="H802" s="8">
        <f t="shared" ca="1" si="316"/>
        <v>13866396.76336682</v>
      </c>
      <c r="I802" s="8">
        <f t="shared" ca="1" si="317"/>
        <v>4328628888.1254663</v>
      </c>
      <c r="J802" s="8">
        <f t="shared" ca="1" si="318"/>
        <v>139352.48684854532</v>
      </c>
      <c r="K802" s="12">
        <f t="shared" ca="1" si="319"/>
        <v>0.99970614574196137</v>
      </c>
      <c r="L802" s="48"/>
      <c r="M802" s="47">
        <f ca="1">IF(AND(I$2&gt;0,R795&lt;F795-0.12),0,IF(AND(N802&gt;=L$4,I$2&gt;0),0,IF(OR(AND(N802&gt;=C$1,N802&lt;D$1),N802&gt;=E$1),0,1)))</f>
        <v>0</v>
      </c>
      <c r="N802" s="200">
        <f t="shared" si="320"/>
        <v>44709</v>
      </c>
      <c r="O802" s="11">
        <f t="shared" ca="1" si="308"/>
        <v>0.57715051841672882</v>
      </c>
      <c r="P802" s="11" t="str">
        <f t="shared" si="309"/>
        <v/>
      </c>
      <c r="Q802" s="11">
        <f t="shared" ca="1" si="321"/>
        <v>0.9</v>
      </c>
      <c r="R802" s="32">
        <f t="shared" ca="1" si="322"/>
        <v>9.1180759549913722E-3</v>
      </c>
      <c r="S802" s="32">
        <v>4.9236491812806784E-4</v>
      </c>
      <c r="T802" s="32">
        <f t="shared" ca="1" si="310"/>
        <v>1.8488529017822426E-3</v>
      </c>
      <c r="U802" s="32">
        <f t="shared" si="311"/>
        <v>0.14084507042253522</v>
      </c>
      <c r="V802" s="32">
        <f t="shared" si="323"/>
        <v>0.9</v>
      </c>
      <c r="W802" s="8">
        <f t="shared" ca="1" si="312"/>
        <v>975627.02513513353</v>
      </c>
      <c r="X802" s="8">
        <f t="shared" ca="1" si="326"/>
        <v>4315738118.3872337</v>
      </c>
      <c r="Y802" s="22">
        <f t="shared" ca="1" si="313"/>
        <v>0.42284948158327118</v>
      </c>
      <c r="Z802" s="8">
        <f t="shared" ca="1" si="324"/>
        <v>13866396.76336682</v>
      </c>
      <c r="AA802" s="12">
        <f t="shared" ca="1" si="325"/>
        <v>1.1347541797997878</v>
      </c>
      <c r="AB802" s="158">
        <f t="shared" si="327"/>
        <v>1298000</v>
      </c>
      <c r="AC802" s="160">
        <f t="shared" si="328"/>
        <v>6.0600000000004721E-3</v>
      </c>
      <c r="AD802" s="162">
        <f t="shared" ca="1" si="329"/>
        <v>0.99986191409622427</v>
      </c>
      <c r="AE802" s="162">
        <f t="shared" ca="1" si="330"/>
        <v>0.68049990421146089</v>
      </c>
      <c r="AF802" s="85">
        <v>5.8657174776498896E-4</v>
      </c>
      <c r="AG802" s="85">
        <v>9.529629989802885E-3</v>
      </c>
      <c r="AH802" s="85">
        <v>6.7126835035307276E-4</v>
      </c>
    </row>
    <row r="803" spans="1:34">
      <c r="A803" s="7">
        <f t="shared" si="314"/>
        <v>44710</v>
      </c>
      <c r="B803" s="8">
        <f t="shared" ca="1" si="315"/>
        <v>609805500.56157112</v>
      </c>
      <c r="C803" s="144">
        <f t="shared" si="306"/>
        <v>0</v>
      </c>
      <c r="D803" s="136"/>
      <c r="E803" s="136"/>
      <c r="F803" s="78">
        <f ca="1">IF(AD802&gt;1,0,IF(AE802&gt;=1,U$2,T$2))</f>
        <v>0.65</v>
      </c>
      <c r="G803" s="29">
        <f t="shared" ca="1" si="307"/>
        <v>1955061.3521013872</v>
      </c>
      <c r="H803" s="8">
        <f t="shared" ca="1" si="316"/>
        <v>13880935.599919848</v>
      </c>
      <c r="I803" s="8">
        <f t="shared" ca="1" si="317"/>
        <v>4329619053.987155</v>
      </c>
      <c r="J803" s="8">
        <f t="shared" ca="1" si="318"/>
        <v>139459.98051945929</v>
      </c>
      <c r="K803" s="12">
        <f t="shared" ca="1" si="319"/>
        <v>0.9993943552276392</v>
      </c>
      <c r="L803" s="48"/>
      <c r="M803" s="46">
        <f ca="1">IF(AND(I$2&gt;0,R796&lt;F796-0.12),0,IF(AND(N803&gt;=L$5,I$2&gt;0),0,IF(OR(AND(N803&gt;=C$1,N803&lt;D$1),N803&gt;=E$1),0,1)))</f>
        <v>0</v>
      </c>
      <c r="N803" s="200">
        <f t="shared" si="320"/>
        <v>44710</v>
      </c>
      <c r="O803" s="11">
        <f t="shared" ca="1" si="308"/>
        <v>0.57728254053162065</v>
      </c>
      <c r="P803" s="11" t="str">
        <f t="shared" si="309"/>
        <v/>
      </c>
      <c r="Q803" s="11">
        <f t="shared" ca="1" si="321"/>
        <v>0.9</v>
      </c>
      <c r="R803" s="32">
        <f t="shared" ca="1" si="322"/>
        <v>9.0754580086006842E-3</v>
      </c>
      <c r="S803" s="32">
        <v>4.9235517221368514E-4</v>
      </c>
      <c r="T803" s="32">
        <f t="shared" ca="1" si="310"/>
        <v>1.8507914133226464E-3</v>
      </c>
      <c r="U803" s="32">
        <f t="shared" si="311"/>
        <v>0.14084507042253522</v>
      </c>
      <c r="V803" s="32">
        <f t="shared" si="323"/>
        <v>0.9</v>
      </c>
      <c r="W803" s="8">
        <f t="shared" ca="1" si="312"/>
        <v>976854.43658444064</v>
      </c>
      <c r="X803" s="8">
        <f t="shared" ca="1" si="326"/>
        <v>4316714972.8238182</v>
      </c>
      <c r="Y803" s="22">
        <f t="shared" ca="1" si="313"/>
        <v>0.42271745946837935</v>
      </c>
      <c r="Z803" s="8">
        <f t="shared" ca="1" si="324"/>
        <v>13880935.599919848</v>
      </c>
      <c r="AA803" s="12">
        <f t="shared" ca="1" si="325"/>
        <v>1.1347541797997878</v>
      </c>
      <c r="AB803" s="158">
        <f t="shared" si="327"/>
        <v>1299000</v>
      </c>
      <c r="AC803" s="160">
        <f t="shared" si="328"/>
        <v>6.0300000000004725E-3</v>
      </c>
      <c r="AD803" s="162">
        <f t="shared" ca="1" si="329"/>
        <v>0.99955025048480028</v>
      </c>
      <c r="AE803" s="162">
        <f t="shared" ca="1" si="330"/>
        <v>0.68049990421146089</v>
      </c>
      <c r="AF803" s="85">
        <v>5.8654367177741562E-4</v>
      </c>
      <c r="AG803" s="85">
        <v>9.5234596647833965E-3</v>
      </c>
      <c r="AH803" s="85">
        <v>6.7126623991914001E-4</v>
      </c>
    </row>
    <row r="804" spans="1:34">
      <c r="A804" s="7">
        <f t="shared" si="314"/>
        <v>44711</v>
      </c>
      <c r="B804" s="8">
        <f t="shared" ca="1" si="315"/>
        <v>609945063.22438645</v>
      </c>
      <c r="C804" s="144">
        <f t="shared" si="306"/>
        <v>0</v>
      </c>
      <c r="D804" s="136"/>
      <c r="E804" s="136"/>
      <c r="F804" s="78">
        <f ca="1">IF(AD803&gt;1,S$2,T$2)</f>
        <v>0.65</v>
      </c>
      <c r="G804" s="29">
        <f t="shared" ca="1" si="307"/>
        <v>1957038.8830033601</v>
      </c>
      <c r="H804" s="8">
        <f t="shared" ca="1" si="316"/>
        <v>13894976.069323856</v>
      </c>
      <c r="I804" s="8">
        <f t="shared" ca="1" si="317"/>
        <v>4330609948.8931437</v>
      </c>
      <c r="J804" s="8">
        <f t="shared" ca="1" si="318"/>
        <v>139562.66281527447</v>
      </c>
      <c r="K804" s="12">
        <f t="shared" ca="1" si="319"/>
        <v>0.99908232420446264</v>
      </c>
      <c r="L804" s="48"/>
      <c r="M804" s="38">
        <f ca="1">IF(AND(I$2&gt;0,R797&lt;F797),0,IF(AND(N804&gt;=L$6,I$2&gt;0),0,IF(OR(AND(N804&gt;=C$1,N804&lt;D$1),N804&gt;=E$1),0,1)))</f>
        <v>0</v>
      </c>
      <c r="N804" s="200">
        <f t="shared" si="320"/>
        <v>44711</v>
      </c>
      <c r="O804" s="11">
        <f t="shared" ca="1" si="308"/>
        <v>0.57741465985241913</v>
      </c>
      <c r="P804" s="11" t="str">
        <f t="shared" si="309"/>
        <v/>
      </c>
      <c r="Q804" s="11">
        <f t="shared" ca="1" si="321"/>
        <v>0.9</v>
      </c>
      <c r="R804" s="32">
        <f t="shared" ca="1" si="322"/>
        <v>9.0324871523239127E-3</v>
      </c>
      <c r="S804" s="32">
        <v>4.9234542773580288E-4</v>
      </c>
      <c r="T804" s="32">
        <f t="shared" ca="1" si="310"/>
        <v>1.8526634759098476E-3</v>
      </c>
      <c r="U804" s="32">
        <f t="shared" si="311"/>
        <v>0.14084507042253522</v>
      </c>
      <c r="V804" s="32">
        <f t="shared" si="323"/>
        <v>0.9</v>
      </c>
      <c r="W804" s="8">
        <f t="shared" ca="1" si="312"/>
        <v>978074.22444726934</v>
      </c>
      <c r="X804" s="8">
        <f t="shared" ca="1" si="326"/>
        <v>4317693047.0482655</v>
      </c>
      <c r="Y804" s="22">
        <f t="shared" ca="1" si="313"/>
        <v>0.42258534014758087</v>
      </c>
      <c r="Z804" s="8">
        <f t="shared" ca="1" si="324"/>
        <v>13894976.069323856</v>
      </c>
      <c r="AA804" s="12">
        <f t="shared" ca="1" si="325"/>
        <v>1.1347541797997878</v>
      </c>
      <c r="AB804" s="158">
        <f t="shared" si="327"/>
        <v>1300000</v>
      </c>
      <c r="AC804" s="160">
        <f t="shared" si="328"/>
        <v>6.0000000000004728E-3</v>
      </c>
      <c r="AD804" s="162">
        <f t="shared" ca="1" si="329"/>
        <v>0.99923833971605092</v>
      </c>
      <c r="AE804" s="162">
        <f t="shared" ca="1" si="330"/>
        <v>0.68049990421146089</v>
      </c>
      <c r="AF804" s="85">
        <v>5.8651560277259271E-4</v>
      </c>
      <c r="AG804" s="85">
        <v>9.5172513619338744E-3</v>
      </c>
      <c r="AH804" s="85">
        <v>6.7125945329796547E-4</v>
      </c>
    </row>
    <row r="805" spans="1:34">
      <c r="A805" s="7">
        <f t="shared" si="314"/>
        <v>44712</v>
      </c>
      <c r="B805" s="8">
        <f t="shared" ca="1" si="315"/>
        <v>610084723.43551433</v>
      </c>
      <c r="C805" s="144">
        <f t="shared" si="306"/>
        <v>0</v>
      </c>
      <c r="D805" s="136"/>
      <c r="E805" s="136"/>
      <c r="F805" s="78">
        <f ca="1">IF(AD804&gt;1,0,IF(AE804&gt;=1,U$2,T$2))</f>
        <v>0.65</v>
      </c>
      <c r="G805" s="29">
        <f t="shared" ca="1" si="307"/>
        <v>1958942.1611104398</v>
      </c>
      <c r="H805" s="8">
        <f t="shared" ca="1" si="316"/>
        <v>13908489.343884122</v>
      </c>
      <c r="I805" s="8">
        <f t="shared" ca="1" si="317"/>
        <v>4331601536.3921509</v>
      </c>
      <c r="J805" s="8">
        <f t="shared" ca="1" si="318"/>
        <v>139660.21112782162</v>
      </c>
      <c r="K805" s="12">
        <f t="shared" ca="1" si="319"/>
        <v>0.99877006343751518</v>
      </c>
      <c r="L805" s="48"/>
      <c r="M805" s="38">
        <f ca="1">IF(AND(I$2&gt;0,R798&lt;F798-0.02),0,IF(AND(N805&gt;=L$7,I$2&gt;0),0,IF(OR(AND(N805&gt;=C$1,N805&lt;D$1),N805&gt;=E$1),0,1)))</f>
        <v>0</v>
      </c>
      <c r="N805" s="200">
        <f t="shared" si="320"/>
        <v>44712</v>
      </c>
      <c r="O805" s="11">
        <f t="shared" ca="1" si="308"/>
        <v>0.57754687151895345</v>
      </c>
      <c r="P805" s="11" t="str">
        <f t="shared" si="309"/>
        <v/>
      </c>
      <c r="Q805" s="11">
        <f t="shared" ca="1" si="321"/>
        <v>0.9</v>
      </c>
      <c r="R805" s="32">
        <f t="shared" ca="1" si="322"/>
        <v>8.9891504241585343E-3</v>
      </c>
      <c r="S805" s="32">
        <v>4.9233568469411845E-4</v>
      </c>
      <c r="T805" s="32">
        <f t="shared" ca="1" si="310"/>
        <v>1.8544652458512161E-3</v>
      </c>
      <c r="U805" s="32">
        <f t="shared" si="311"/>
        <v>0.14084507042253522</v>
      </c>
      <c r="V805" s="32">
        <f t="shared" si="323"/>
        <v>0.9</v>
      </c>
      <c r="W805" s="8">
        <f t="shared" ca="1" si="312"/>
        <v>979280.04732730438</v>
      </c>
      <c r="X805" s="8">
        <f t="shared" ca="1" si="326"/>
        <v>4318672327.0955925</v>
      </c>
      <c r="Y805" s="22">
        <f t="shared" ca="1" si="313"/>
        <v>0.42245312848104655</v>
      </c>
      <c r="Z805" s="8">
        <f t="shared" ca="1" si="324"/>
        <v>13908489.343884122</v>
      </c>
      <c r="AA805" s="12">
        <f t="shared" ca="1" si="325"/>
        <v>1.1347541797997878</v>
      </c>
      <c r="AB805" s="158">
        <f t="shared" si="327"/>
        <v>1301000</v>
      </c>
      <c r="AC805" s="160">
        <f t="shared" si="328"/>
        <v>5.9700000000004732E-3</v>
      </c>
      <c r="AD805" s="162">
        <f t="shared" ca="1" si="329"/>
        <v>0.99892619382098891</v>
      </c>
      <c r="AE805" s="162">
        <f t="shared" ca="1" si="330"/>
        <v>0.68049990421146089</v>
      </c>
      <c r="AF805" s="85">
        <v>5.8648754074782934E-4</v>
      </c>
      <c r="AG805" s="85">
        <v>9.5110111429614688E-3</v>
      </c>
      <c r="AH805" s="85">
        <v>6.7124836578292711E-4</v>
      </c>
    </row>
    <row r="806" spans="1:34">
      <c r="A806" s="7">
        <f t="shared" si="314"/>
        <v>44713</v>
      </c>
      <c r="B806" s="8">
        <f t="shared" ca="1" si="315"/>
        <v>610224475.77740884</v>
      </c>
      <c r="C806" s="144">
        <f t="shared" si="306"/>
        <v>0</v>
      </c>
      <c r="D806" s="136"/>
      <c r="E806" s="136"/>
      <c r="F806" s="78">
        <f ca="1">IF(AD805&gt;1,S$2,T$2)</f>
        <v>0.65</v>
      </c>
      <c r="G806" s="29">
        <f t="shared" ca="1" si="307"/>
        <v>1960767.7357757203</v>
      </c>
      <c r="H806" s="8">
        <f t="shared" ca="1" si="316"/>
        <v>13921450.924007613</v>
      </c>
      <c r="I806" s="8">
        <f t="shared" ca="1" si="317"/>
        <v>4332593778.0196018</v>
      </c>
      <c r="J806" s="8">
        <f t="shared" ca="1" si="318"/>
        <v>139752.34189447836</v>
      </c>
      <c r="K806" s="12">
        <f t="shared" ca="1" si="319"/>
        <v>0.99845758441369115</v>
      </c>
      <c r="L806" s="48"/>
      <c r="M806" s="38">
        <f ca="1">IF(AND(I$2&gt;0,R799&lt;F799-0.04),0,IF(AND(N806&gt;=L$8,I$2&gt;0),0,IF(OR(AND(N806&gt;=C$1,N806&lt;D$1),N806&gt;=E$1),0,1)))</f>
        <v>0</v>
      </c>
      <c r="N806" s="200">
        <f t="shared" si="320"/>
        <v>44713</v>
      </c>
      <c r="O806" s="11">
        <f t="shared" ca="1" si="308"/>
        <v>0.57767917040261363</v>
      </c>
      <c r="P806" s="11" t="str">
        <f t="shared" si="309"/>
        <v/>
      </c>
      <c r="Q806" s="11">
        <f t="shared" ca="1" si="321"/>
        <v>0.9</v>
      </c>
      <c r="R806" s="32">
        <f t="shared" ca="1" si="322"/>
        <v>8.9454380572263487E-3</v>
      </c>
      <c r="S806" s="32">
        <v>4.9232594308832927E-4</v>
      </c>
      <c r="T806" s="32">
        <f t="shared" ca="1" si="310"/>
        <v>1.8561934565343484E-3</v>
      </c>
      <c r="U806" s="32">
        <f t="shared" si="311"/>
        <v>0.14084507042253522</v>
      </c>
      <c r="V806" s="32">
        <f t="shared" si="323"/>
        <v>0.9</v>
      </c>
      <c r="W806" s="8">
        <f t="shared" ca="1" si="312"/>
        <v>980465.61961632874</v>
      </c>
      <c r="X806" s="8">
        <f t="shared" ca="1" si="326"/>
        <v>4319652792.715209</v>
      </c>
      <c r="Y806" s="22">
        <f t="shared" ca="1" si="313"/>
        <v>0.42232082959738637</v>
      </c>
      <c r="Z806" s="8">
        <f t="shared" ca="1" si="324"/>
        <v>13921450.924007613</v>
      </c>
      <c r="AA806" s="12">
        <f t="shared" ca="1" si="325"/>
        <v>1.1347541797997878</v>
      </c>
      <c r="AB806" s="158">
        <f t="shared" si="327"/>
        <v>1302000</v>
      </c>
      <c r="AC806" s="160">
        <f t="shared" si="328"/>
        <v>5.9400000000004735E-3</v>
      </c>
      <c r="AD806" s="162">
        <f t="shared" ca="1" si="329"/>
        <v>0.99861382392560316</v>
      </c>
      <c r="AE806" s="162">
        <f t="shared" ca="1" si="330"/>
        <v>0.68049990421146089</v>
      </c>
      <c r="AF806" s="85">
        <v>5.864594857004368E-4</v>
      </c>
      <c r="AG806" s="85">
        <v>9.5047447301555427E-3</v>
      </c>
      <c r="AH806" s="85">
        <v>6.7123333979379567E-4</v>
      </c>
    </row>
    <row r="807" spans="1:34">
      <c r="A807" s="7">
        <f t="shared" si="314"/>
        <v>44714</v>
      </c>
      <c r="B807" s="8">
        <f t="shared" ca="1" si="315"/>
        <v>610364314.59291303</v>
      </c>
      <c r="C807" s="144">
        <f t="shared" si="306"/>
        <v>0</v>
      </c>
      <c r="D807" s="136"/>
      <c r="E807" s="136"/>
      <c r="F807" s="78">
        <f ca="1">IF(AD806&gt;1,0,IF(AE806&gt;=1,U$2,T$2))</f>
        <v>0.65</v>
      </c>
      <c r="G807" s="29">
        <f t="shared" ca="1" si="307"/>
        <v>1962512.8020381927</v>
      </c>
      <c r="H807" s="8">
        <f t="shared" ca="1" si="316"/>
        <v>13933840.894471169</v>
      </c>
      <c r="I807" s="8">
        <f t="shared" ca="1" si="317"/>
        <v>4333586633.6096821</v>
      </c>
      <c r="J807" s="8">
        <f t="shared" ca="1" si="318"/>
        <v>139838.81550420917</v>
      </c>
      <c r="K807" s="12">
        <f t="shared" ca="1" si="319"/>
        <v>0.99814489925433414</v>
      </c>
      <c r="L807" s="48"/>
      <c r="M807" s="38">
        <f ca="1">IF(AND(I$2&gt;0,R800&lt;F800-0.06),0,IF(AND(N807&gt;=L$9,I$2&gt;0),0,IF(OR(AND(N807&gt;=C$1,N807&lt;D$1),N807&gt;=E$1),0,1)))</f>
        <v>0</v>
      </c>
      <c r="N807" s="200">
        <f t="shared" si="320"/>
        <v>44714</v>
      </c>
      <c r="O807" s="11">
        <f t="shared" ca="1" si="308"/>
        <v>0.57781155114795757</v>
      </c>
      <c r="P807" s="11" t="str">
        <f t="shared" si="309"/>
        <v/>
      </c>
      <c r="Q807" s="11">
        <f t="shared" ca="1" si="321"/>
        <v>0.9</v>
      </c>
      <c r="R807" s="32">
        <f t="shared" ca="1" si="322"/>
        <v>8.9013435610488471E-3</v>
      </c>
      <c r="S807" s="32">
        <v>4.9231620291813262E-4</v>
      </c>
      <c r="T807" s="32">
        <f t="shared" ca="1" si="310"/>
        <v>1.8578454525961558E-3</v>
      </c>
      <c r="U807" s="32">
        <f t="shared" si="311"/>
        <v>0.14084507042253522</v>
      </c>
      <c r="V807" s="32">
        <f t="shared" si="323"/>
        <v>0.9</v>
      </c>
      <c r="W807" s="8">
        <f t="shared" ca="1" si="312"/>
        <v>981624.8257016351</v>
      </c>
      <c r="X807" s="8">
        <f t="shared" ca="1" si="326"/>
        <v>4320634417.5409107</v>
      </c>
      <c r="Y807" s="22">
        <f t="shared" ca="1" si="313"/>
        <v>0.42218844885204243</v>
      </c>
      <c r="Z807" s="8">
        <f t="shared" ca="1" si="324"/>
        <v>13933840.894471169</v>
      </c>
      <c r="AA807" s="12">
        <f t="shared" ca="1" si="325"/>
        <v>1.1347541797997878</v>
      </c>
      <c r="AB807" s="158">
        <f t="shared" si="327"/>
        <v>1303000</v>
      </c>
      <c r="AC807" s="160">
        <f t="shared" si="328"/>
        <v>5.9100000000004739E-3</v>
      </c>
      <c r="AD807" s="162">
        <f t="shared" ca="1" si="329"/>
        <v>0.9983012418340127</v>
      </c>
      <c r="AE807" s="162">
        <f t="shared" ca="1" si="330"/>
        <v>0.68049990421146089</v>
      </c>
      <c r="AF807" s="85">
        <v>5.8643143762772702E-4</v>
      </c>
      <c r="AG807" s="85">
        <v>9.4984580305996075E-3</v>
      </c>
      <c r="AH807" s="85">
        <v>6.7121476779694815E-4</v>
      </c>
    </row>
    <row r="808" spans="1:34">
      <c r="A808" s="7">
        <f t="shared" si="314"/>
        <v>44715</v>
      </c>
      <c r="B808" s="8">
        <f t="shared" ca="1" si="315"/>
        <v>610504234.03170419</v>
      </c>
      <c r="C808" s="144">
        <f t="shared" si="306"/>
        <v>0</v>
      </c>
      <c r="D808" s="136"/>
      <c r="E808" s="136"/>
      <c r="F808" s="78">
        <f ca="1">IF(AD807&gt;1,S$2,T$2)</f>
        <v>0.65</v>
      </c>
      <c r="G808" s="29">
        <f t="shared" ca="1" si="307"/>
        <v>1964175.2231248624</v>
      </c>
      <c r="H808" s="8">
        <f t="shared" ca="1" si="316"/>
        <v>13945644.084186522</v>
      </c>
      <c r="I808" s="8">
        <f t="shared" ca="1" si="317"/>
        <v>4334580061.6250992</v>
      </c>
      <c r="J808" s="8">
        <f t="shared" ca="1" si="318"/>
        <v>139919.43879112523</v>
      </c>
      <c r="K808" s="12">
        <f t="shared" ca="1" si="319"/>
        <v>0.99783202061689991</v>
      </c>
      <c r="L808" s="48"/>
      <c r="M808" s="39">
        <f ca="1">IF(AND(I$2&gt;0,R801&lt;F801-0.1),0,IF(AND(N808&gt;=L$10,I$2&gt;0),0,IF(OR(AND(N808&gt;=C$1,N808&lt;D$1),N808&gt;=E$1),0,1)))</f>
        <v>0</v>
      </c>
      <c r="N808" s="200">
        <f t="shared" si="320"/>
        <v>44715</v>
      </c>
      <c r="O808" s="11">
        <f t="shared" ca="1" si="308"/>
        <v>0.57794400821667991</v>
      </c>
      <c r="P808" s="11" t="str">
        <f t="shared" si="309"/>
        <v/>
      </c>
      <c r="Q808" s="11">
        <f t="shared" ca="1" si="321"/>
        <v>0.9</v>
      </c>
      <c r="R808" s="32">
        <f t="shared" ca="1" si="322"/>
        <v>8.8568637361772402E-3</v>
      </c>
      <c r="S808" s="32">
        <v>4.9230646418322633E-4</v>
      </c>
      <c r="T808" s="32">
        <f t="shared" ca="1" si="310"/>
        <v>1.8594192112248696E-3</v>
      </c>
      <c r="U808" s="32">
        <f t="shared" si="311"/>
        <v>0.14084507042253522</v>
      </c>
      <c r="V808" s="32">
        <f t="shared" si="323"/>
        <v>0.9</v>
      </c>
      <c r="W808" s="8">
        <f t="shared" ca="1" si="312"/>
        <v>982751.85494855267</v>
      </c>
      <c r="X808" s="8">
        <f t="shared" ca="1" si="326"/>
        <v>4321617169.3958597</v>
      </c>
      <c r="Y808" s="22">
        <f t="shared" ca="1" si="313"/>
        <v>0.42205599178332009</v>
      </c>
      <c r="Z808" s="8">
        <f t="shared" ca="1" si="324"/>
        <v>13945644.084186522</v>
      </c>
      <c r="AA808" s="12">
        <f t="shared" ca="1" si="325"/>
        <v>1.1347541797997878</v>
      </c>
      <c r="AB808" s="158">
        <f t="shared" si="327"/>
        <v>1304000</v>
      </c>
      <c r="AC808" s="160">
        <f t="shared" si="328"/>
        <v>5.8800000000004743E-3</v>
      </c>
      <c r="AD808" s="162">
        <f t="shared" ca="1" si="329"/>
        <v>0.99798845993561702</v>
      </c>
      <c r="AE808" s="162">
        <f t="shared" ca="1" si="330"/>
        <v>0.68049990421146089</v>
      </c>
      <c r="AF808" s="85">
        <v>5.8640339652701369E-4</v>
      </c>
      <c r="AG808" s="85">
        <v>9.4921565871662252E-3</v>
      </c>
      <c r="AH808" s="85">
        <v>6.7119302765291072E-4</v>
      </c>
    </row>
    <row r="809" spans="1:34">
      <c r="A809" s="7">
        <f t="shared" si="314"/>
        <v>44716</v>
      </c>
      <c r="B809" s="8">
        <f t="shared" ca="1" si="315"/>
        <v>610644228.09825683</v>
      </c>
      <c r="C809" s="144">
        <f t="shared" si="306"/>
        <v>0</v>
      </c>
      <c r="D809" s="136"/>
      <c r="E809" s="136"/>
      <c r="F809" s="78">
        <f ca="1">IF(AD808&gt;1,0,IF(AE808&gt;=1,U$2,T$2))</f>
        <v>0.65</v>
      </c>
      <c r="G809" s="29">
        <f t="shared" ca="1" si="307"/>
        <v>1965753.5354593515</v>
      </c>
      <c r="H809" s="8">
        <f t="shared" ca="1" si="316"/>
        <v>13956850.101761395</v>
      </c>
      <c r="I809" s="8">
        <f t="shared" ca="1" si="317"/>
        <v>4335574019.4976225</v>
      </c>
      <c r="J809" s="8">
        <f t="shared" ca="1" si="318"/>
        <v>139994.06655259512</v>
      </c>
      <c r="K809" s="12">
        <f t="shared" ca="1" si="319"/>
        <v>0.99751896159103692</v>
      </c>
      <c r="L809" s="48"/>
      <c r="M809" s="47">
        <f ca="1">IF(AND(I$2&gt;0,R802&lt;F802-0.12),0,IF(AND(N809&gt;=L$4,I$2&gt;0),0,IF(OR(AND(N809&gt;=C$1,N809&lt;D$1),N809&gt;=E$1),0,1)))</f>
        <v>0</v>
      </c>
      <c r="N809" s="200">
        <f t="shared" si="320"/>
        <v>44716</v>
      </c>
      <c r="O809" s="11">
        <f t="shared" ca="1" si="308"/>
        <v>0.57807653593301633</v>
      </c>
      <c r="P809" s="11" t="str">
        <f t="shared" si="309"/>
        <v/>
      </c>
      <c r="Q809" s="11">
        <f t="shared" ca="1" si="321"/>
        <v>0.9</v>
      </c>
      <c r="R809" s="32">
        <f t="shared" ca="1" si="322"/>
        <v>8.8119986072322902E-3</v>
      </c>
      <c r="S809" s="32">
        <v>4.9229672688330802E-4</v>
      </c>
      <c r="T809" s="32">
        <f t="shared" ca="1" si="310"/>
        <v>1.8609133469015193E-3</v>
      </c>
      <c r="U809" s="32">
        <f t="shared" si="311"/>
        <v>0.14084507042253522</v>
      </c>
      <c r="V809" s="32">
        <f t="shared" si="323"/>
        <v>0.9</v>
      </c>
      <c r="W809" s="8">
        <f t="shared" ca="1" si="312"/>
        <v>983841.36018691433</v>
      </c>
      <c r="X809" s="8">
        <f t="shared" ca="1" si="326"/>
        <v>4322601010.7560463</v>
      </c>
      <c r="Y809" s="22">
        <f t="shared" ca="1" si="313"/>
        <v>0.42192346406698367</v>
      </c>
      <c r="Z809" s="8">
        <f t="shared" ca="1" si="324"/>
        <v>13956850.101761395</v>
      </c>
      <c r="AA809" s="12">
        <f t="shared" ca="1" si="325"/>
        <v>1.1347541797997878</v>
      </c>
      <c r="AB809" s="158">
        <f t="shared" si="327"/>
        <v>1305000</v>
      </c>
      <c r="AC809" s="160">
        <f t="shared" si="328"/>
        <v>5.8500000000004746E-3</v>
      </c>
      <c r="AD809" s="162">
        <f t="shared" ca="1" si="329"/>
        <v>0.99767549110396847</v>
      </c>
      <c r="AE809" s="162">
        <f t="shared" ca="1" si="330"/>
        <v>0.68049990421146089</v>
      </c>
      <c r="AF809" s="85">
        <v>5.8637536239561209E-4</v>
      </c>
      <c r="AG809" s="85">
        <v>9.4858455436252487E-3</v>
      </c>
      <c r="AH809" s="85">
        <v>6.7116847930431594E-4</v>
      </c>
    </row>
    <row r="810" spans="1:34">
      <c r="A810" s="7">
        <f t="shared" si="314"/>
        <v>44717</v>
      </c>
      <c r="B810" s="8">
        <f t="shared" ca="1" si="315"/>
        <v>610784290.7000736</v>
      </c>
      <c r="C810" s="144">
        <f t="shared" si="306"/>
        <v>0</v>
      </c>
      <c r="D810" s="136"/>
      <c r="E810" s="136"/>
      <c r="F810" s="78">
        <f ca="1">IF(AD809&gt;1,0,IF(AE809&gt;=1,U$2,T$2))</f>
        <v>0.65</v>
      </c>
      <c r="G810" s="29">
        <f t="shared" ca="1" si="307"/>
        <v>1967246.9316160316</v>
      </c>
      <c r="H810" s="8">
        <f t="shared" ca="1" si="316"/>
        <v>13967453.214473823</v>
      </c>
      <c r="I810" s="8">
        <f t="shared" ca="1" si="317"/>
        <v>4336568463.9705219</v>
      </c>
      <c r="J810" s="8">
        <f t="shared" ca="1" si="318"/>
        <v>140062.60181680872</v>
      </c>
      <c r="K810" s="12">
        <f t="shared" ca="1" si="319"/>
        <v>0.99720573559127479</v>
      </c>
      <c r="L810" s="48"/>
      <c r="M810" s="46">
        <f ca="1">IF(AND(I$2&gt;0,R803&lt;F803-0.12),0,IF(AND(N810&gt;=L$5,I$2&gt;0),0,IF(OR(AND(N810&gt;=C$1,N810&lt;D$1),N810&gt;=E$1),0,1)))</f>
        <v>0</v>
      </c>
      <c r="N810" s="200">
        <f t="shared" si="320"/>
        <v>44717</v>
      </c>
      <c r="O810" s="11">
        <f t="shared" ca="1" si="308"/>
        <v>0.57820912852940287</v>
      </c>
      <c r="P810" s="11" t="str">
        <f t="shared" si="309"/>
        <v/>
      </c>
      <c r="Q810" s="11">
        <f t="shared" ca="1" si="321"/>
        <v>0.9</v>
      </c>
      <c r="R810" s="32">
        <f t="shared" ca="1" si="322"/>
        <v>8.7667512572788958E-3</v>
      </c>
      <c r="S810" s="32">
        <v>4.922869910180752E-4</v>
      </c>
      <c r="T810" s="32">
        <f t="shared" ca="1" si="310"/>
        <v>1.8623270952631765E-3</v>
      </c>
      <c r="U810" s="32">
        <f t="shared" si="311"/>
        <v>0.14084507042253522</v>
      </c>
      <c r="V810" s="32">
        <f t="shared" si="323"/>
        <v>0.9</v>
      </c>
      <c r="W810" s="8">
        <f t="shared" ca="1" si="312"/>
        <v>984888.6426600304</v>
      </c>
      <c r="X810" s="8">
        <f t="shared" ca="1" si="326"/>
        <v>4323585899.3987064</v>
      </c>
      <c r="Y810" s="22">
        <f t="shared" ca="1" si="313"/>
        <v>0.42179087147059713</v>
      </c>
      <c r="Z810" s="8">
        <f t="shared" ca="1" si="324"/>
        <v>13967453.214473823</v>
      </c>
      <c r="AA810" s="12">
        <f t="shared" ca="1" si="325"/>
        <v>1.1347541797997878</v>
      </c>
      <c r="AB810" s="158">
        <f t="shared" si="327"/>
        <v>1306000</v>
      </c>
      <c r="AC810" s="160">
        <f t="shared" si="328"/>
        <v>5.820000000000475E-3</v>
      </c>
      <c r="AD810" s="162">
        <f t="shared" ca="1" si="329"/>
        <v>0.9973623485911558</v>
      </c>
      <c r="AE810" s="162">
        <f t="shared" ca="1" si="330"/>
        <v>0.68049990421146089</v>
      </c>
      <c r="AF810" s="85">
        <v>5.8634733523083883E-4</v>
      </c>
      <c r="AG810" s="85">
        <v>9.4795296120559116E-3</v>
      </c>
      <c r="AH810" s="85">
        <v>6.7114146123342612E-4</v>
      </c>
    </row>
    <row r="811" spans="1:34">
      <c r="A811" s="7">
        <f t="shared" si="314"/>
        <v>44718</v>
      </c>
      <c r="B811" s="8">
        <f t="shared" ca="1" si="315"/>
        <v>610924415.69461155</v>
      </c>
      <c r="C811" s="144">
        <f t="shared" si="306"/>
        <v>0</v>
      </c>
      <c r="D811" s="136"/>
      <c r="E811" s="136"/>
      <c r="F811" s="78">
        <f ca="1">IF(AD810&gt;1,S$2,T$2)</f>
        <v>0.65</v>
      </c>
      <c r="G811" s="29">
        <f t="shared" ca="1" si="307"/>
        <v>1968655.2159202131</v>
      </c>
      <c r="H811" s="8">
        <f t="shared" ca="1" si="316"/>
        <v>13977452.033033513</v>
      </c>
      <c r="I811" s="8">
        <f t="shared" ca="1" si="317"/>
        <v>4337563351.4317417</v>
      </c>
      <c r="J811" s="8">
        <f t="shared" ca="1" si="318"/>
        <v>140124.99453798879</v>
      </c>
      <c r="K811" s="12">
        <f t="shared" ca="1" si="319"/>
        <v>0.99689235624910899</v>
      </c>
      <c r="L811" s="48"/>
      <c r="M811" s="38">
        <f ca="1">IF(AND(I$2&gt;0,R804&lt;F804),0,IF(AND(N811&gt;=L$6,I$2&gt;0),0,IF(OR(AND(N811&gt;=C$1,N811&lt;D$1),N811&gt;=E$1),0,1)))</f>
        <v>0</v>
      </c>
      <c r="N811" s="200">
        <f t="shared" si="320"/>
        <v>44718</v>
      </c>
      <c r="O811" s="11">
        <f t="shared" ca="1" si="308"/>
        <v>0.57834178019089888</v>
      </c>
      <c r="P811" s="11" t="str">
        <f t="shared" si="309"/>
        <v/>
      </c>
      <c r="Q811" s="11">
        <f t="shared" ca="1" si="321"/>
        <v>0.9</v>
      </c>
      <c r="R811" s="32">
        <f t="shared" ca="1" si="322"/>
        <v>8.7211275441308102E-3</v>
      </c>
      <c r="S811" s="32">
        <v>4.9227725658722592E-4</v>
      </c>
      <c r="T811" s="32">
        <f t="shared" ca="1" si="310"/>
        <v>1.863660271071135E-3</v>
      </c>
      <c r="U811" s="32">
        <f t="shared" si="311"/>
        <v>0.14084507042253522</v>
      </c>
      <c r="V811" s="32">
        <f t="shared" si="323"/>
        <v>0.9</v>
      </c>
      <c r="W811" s="8">
        <f t="shared" ca="1" si="312"/>
        <v>985889.86672983144</v>
      </c>
      <c r="X811" s="8">
        <f t="shared" ca="1" si="326"/>
        <v>4324571789.2654362</v>
      </c>
      <c r="Y811" s="22">
        <f t="shared" ca="1" si="313"/>
        <v>0.42165821980910112</v>
      </c>
      <c r="Z811" s="8">
        <f t="shared" ca="1" si="324"/>
        <v>13977452.033033513</v>
      </c>
      <c r="AA811" s="12">
        <f t="shared" ca="1" si="325"/>
        <v>1.1347541797997878</v>
      </c>
      <c r="AB811" s="158">
        <f t="shared" si="327"/>
        <v>1307000</v>
      </c>
      <c r="AC811" s="160">
        <f t="shared" si="328"/>
        <v>5.7900000000004753E-3</v>
      </c>
      <c r="AD811" s="162">
        <f t="shared" ca="1" si="329"/>
        <v>0.99704904592019195</v>
      </c>
      <c r="AE811" s="162">
        <f t="shared" ca="1" si="330"/>
        <v>0.68049990421146089</v>
      </c>
      <c r="AF811" s="85">
        <v>5.863193150300117E-4</v>
      </c>
      <c r="AG811" s="85">
        <v>9.4732130391900066E-3</v>
      </c>
      <c r="AH811" s="85">
        <v>6.7111228665666593E-4</v>
      </c>
    </row>
    <row r="812" spans="1:34">
      <c r="A812" s="7">
        <f t="shared" si="314"/>
        <v>44719</v>
      </c>
      <c r="B812" s="8">
        <f t="shared" ca="1" si="315"/>
        <v>611064596.93295729</v>
      </c>
      <c r="C812" s="144">
        <f t="shared" si="306"/>
        <v>0</v>
      </c>
      <c r="D812" s="136"/>
      <c r="E812" s="136"/>
      <c r="F812" s="78">
        <f ca="1">IF(AD811&gt;1,0,IF(AE811&gt;=1,U$2,T$2))</f>
        <v>0.65</v>
      </c>
      <c r="G812" s="29">
        <f t="shared" ca="1" si="307"/>
        <v>1969978.7265575575</v>
      </c>
      <c r="H812" s="8">
        <f t="shared" ca="1" si="316"/>
        <v>13986848.958558658</v>
      </c>
      <c r="I812" s="8">
        <f t="shared" ca="1" si="317"/>
        <v>4338558638.2239971</v>
      </c>
      <c r="J812" s="8">
        <f t="shared" ca="1" si="318"/>
        <v>140181.23834577142</v>
      </c>
      <c r="K812" s="12">
        <f t="shared" ca="1" si="319"/>
        <v>0.996578837308009</v>
      </c>
      <c r="L812" s="48"/>
      <c r="M812" s="38">
        <f ca="1">IF(AND(I$2&gt;0,R805&lt;F805-0.02),0,IF(AND(N812&gt;=L$7,I$2&gt;0),0,IF(OR(AND(N812&gt;=C$1,N812&lt;D$1),N812&gt;=E$1),0,1)))</f>
        <v>0</v>
      </c>
      <c r="N812" s="200">
        <f t="shared" si="320"/>
        <v>44719</v>
      </c>
      <c r="O812" s="11">
        <f t="shared" ca="1" si="308"/>
        <v>0.57847448509653299</v>
      </c>
      <c r="P812" s="11" t="str">
        <f t="shared" si="309"/>
        <v/>
      </c>
      <c r="Q812" s="11">
        <f t="shared" ca="1" si="321"/>
        <v>0.9</v>
      </c>
      <c r="R812" s="32">
        <f t="shared" ca="1" si="322"/>
        <v>8.6751356765844556E-3</v>
      </c>
      <c r="S812" s="32">
        <v>4.9226752359045789E-4</v>
      </c>
      <c r="T812" s="32">
        <f t="shared" ca="1" si="310"/>
        <v>1.8649131944744877E-3</v>
      </c>
      <c r="U812" s="32">
        <f t="shared" si="311"/>
        <v>0.14084507042253522</v>
      </c>
      <c r="V812" s="32">
        <f t="shared" si="323"/>
        <v>0.9</v>
      </c>
      <c r="W812" s="8">
        <f t="shared" ca="1" si="312"/>
        <v>986842.3080013264</v>
      </c>
      <c r="X812" s="8">
        <f t="shared" ca="1" si="326"/>
        <v>4325558631.5734377</v>
      </c>
      <c r="Y812" s="22">
        <f t="shared" ca="1" si="313"/>
        <v>0.42152551490346701</v>
      </c>
      <c r="Z812" s="8">
        <f t="shared" ca="1" si="324"/>
        <v>13986848.958558658</v>
      </c>
      <c r="AA812" s="12">
        <f t="shared" ca="1" si="325"/>
        <v>1.1347541797997878</v>
      </c>
      <c r="AB812" s="158">
        <f t="shared" si="327"/>
        <v>1308000</v>
      </c>
      <c r="AC812" s="160">
        <f t="shared" si="328"/>
        <v>5.7600000000004757E-3</v>
      </c>
      <c r="AD812" s="162">
        <f t="shared" ca="1" si="329"/>
        <v>0.99673559677855894</v>
      </c>
      <c r="AE812" s="162">
        <f t="shared" ca="1" si="330"/>
        <v>0.68049990421146089</v>
      </c>
      <c r="AF812" s="85">
        <v>5.8629130179045034E-4</v>
      </c>
      <c r="AG812" s="85">
        <v>9.4668995716508716E-3</v>
      </c>
      <c r="AH812" s="85">
        <v>6.7108123944189743E-4</v>
      </c>
    </row>
    <row r="813" spans="1:34">
      <c r="A813" s="7">
        <f t="shared" si="314"/>
        <v>44720</v>
      </c>
      <c r="B813" s="8">
        <f t="shared" ca="1" si="315"/>
        <v>611204828.29787397</v>
      </c>
      <c r="C813" s="144">
        <f t="shared" si="306"/>
        <v>0</v>
      </c>
      <c r="D813" s="136"/>
      <c r="E813" s="136"/>
      <c r="F813" s="78">
        <f ca="1">IF(AD812&gt;1,S$2,T$2)</f>
        <v>0.65</v>
      </c>
      <c r="G813" s="29">
        <f t="shared" ca="1" si="307"/>
        <v>1971218.2171079053</v>
      </c>
      <c r="H813" s="8">
        <f t="shared" ca="1" si="316"/>
        <v>13995649.341466127</v>
      </c>
      <c r="I813" s="8">
        <f t="shared" ca="1" si="317"/>
        <v>4339554280.9149055</v>
      </c>
      <c r="J813" s="8">
        <f t="shared" ca="1" si="318"/>
        <v>140231.36491673163</v>
      </c>
      <c r="K813" s="12">
        <f t="shared" ca="1" si="319"/>
        <v>0.99626519252569745</v>
      </c>
      <c r="L813" s="48"/>
      <c r="M813" s="38">
        <f ca="1">IF(AND(I$2&gt;0,R806&lt;F806-0.04),0,IF(AND(N813&gt;=L$8,I$2&gt;0),0,IF(OR(AND(N813&gt;=C$1,N813&lt;D$1),N813&gt;=E$1),0,1)))</f>
        <v>0</v>
      </c>
      <c r="N813" s="200">
        <f t="shared" si="320"/>
        <v>44720</v>
      </c>
      <c r="O813" s="11">
        <f t="shared" ca="1" si="308"/>
        <v>0.57860723745532072</v>
      </c>
      <c r="P813" s="11" t="str">
        <f t="shared" si="309"/>
        <v/>
      </c>
      <c r="Q813" s="11">
        <f t="shared" ca="1" si="321"/>
        <v>0.9</v>
      </c>
      <c r="R813" s="32">
        <f t="shared" ca="1" si="322"/>
        <v>8.6287856256907838E-3</v>
      </c>
      <c r="S813" s="32">
        <v>4.9225779202746939E-4</v>
      </c>
      <c r="T813" s="32">
        <f t="shared" ca="1" si="310"/>
        <v>1.8660865788621504E-3</v>
      </c>
      <c r="U813" s="32">
        <f t="shared" si="311"/>
        <v>0.14084507042253522</v>
      </c>
      <c r="V813" s="32">
        <f t="shared" si="323"/>
        <v>0.9</v>
      </c>
      <c r="W813" s="8">
        <f t="shared" ca="1" si="312"/>
        <v>987744.6389357755</v>
      </c>
      <c r="X813" s="8">
        <f t="shared" ca="1" si="326"/>
        <v>4326546376.2123737</v>
      </c>
      <c r="Y813" s="22">
        <f t="shared" ca="1" si="313"/>
        <v>0.42139276254467928</v>
      </c>
      <c r="Z813" s="8">
        <f t="shared" ca="1" si="324"/>
        <v>13995649.341466127</v>
      </c>
      <c r="AA813" s="12">
        <f t="shared" ca="1" si="325"/>
        <v>1.1347541797997878</v>
      </c>
      <c r="AB813" s="158">
        <f t="shared" si="327"/>
        <v>1309000</v>
      </c>
      <c r="AC813" s="160">
        <f t="shared" si="328"/>
        <v>5.730000000000476E-3</v>
      </c>
      <c r="AD813" s="162">
        <f t="shared" ca="1" si="329"/>
        <v>0.99642201491685323</v>
      </c>
      <c r="AE813" s="162">
        <f t="shared" ca="1" si="330"/>
        <v>0.68049990421146089</v>
      </c>
      <c r="AF813" s="85">
        <v>5.8626329550947557E-4</v>
      </c>
      <c r="AG813" s="85">
        <v>9.460592420066128E-3</v>
      </c>
      <c r="AH813" s="85">
        <v>6.7104856973351909E-4</v>
      </c>
    </row>
    <row r="814" spans="1:34">
      <c r="A814" s="7">
        <f t="shared" si="314"/>
        <v>44721</v>
      </c>
      <c r="B814" s="8">
        <f t="shared" ca="1" si="315"/>
        <v>611345103.73334372</v>
      </c>
      <c r="C814" s="144">
        <f t="shared" si="306"/>
        <v>0</v>
      </c>
      <c r="D814" s="136"/>
      <c r="E814" s="136"/>
      <c r="F814" s="78">
        <f ca="1">IF(AD813&gt;1,0,IF(AE813&gt;=1,U$2,T$2))</f>
        <v>0.65</v>
      </c>
      <c r="G814" s="29">
        <f t="shared" ca="1" si="307"/>
        <v>1972374.6893473123</v>
      </c>
      <c r="H814" s="8">
        <f t="shared" ca="1" si="316"/>
        <v>14003860.294365916</v>
      </c>
      <c r="I814" s="8">
        <f t="shared" ca="1" si="317"/>
        <v>4340550236.5067415</v>
      </c>
      <c r="J814" s="8">
        <f t="shared" ca="1" si="318"/>
        <v>140275.43546979781</v>
      </c>
      <c r="K814" s="12">
        <f t="shared" ca="1" si="319"/>
        <v>0.99595143558902377</v>
      </c>
      <c r="L814" s="48"/>
      <c r="M814" s="38">
        <f ca="1">IF(AND(I$2&gt;0,R807&lt;F807-0.06),0,IF(AND(N814&gt;=L$9,I$2&gt;0),0,IF(OR(AND(N814&gt;=C$1,N814&lt;D$1),N814&gt;=E$1),0,1)))</f>
        <v>0</v>
      </c>
      <c r="N814" s="200">
        <f t="shared" si="320"/>
        <v>44721</v>
      </c>
      <c r="O814" s="11">
        <f t="shared" ca="1" si="308"/>
        <v>0.57874003153423226</v>
      </c>
      <c r="P814" s="11" t="str">
        <f t="shared" si="309"/>
        <v/>
      </c>
      <c r="Q814" s="11">
        <f t="shared" ca="1" si="321"/>
        <v>0.9</v>
      </c>
      <c r="R814" s="32">
        <f t="shared" ca="1" si="322"/>
        <v>8.582088342962306E-3</v>
      </c>
      <c r="S814" s="32">
        <v>4.9224806189795836E-4</v>
      </c>
      <c r="T814" s="32">
        <f t="shared" ca="1" si="310"/>
        <v>1.8671813725821221E-3</v>
      </c>
      <c r="U814" s="32">
        <f t="shared" si="311"/>
        <v>0.14084507042253522</v>
      </c>
      <c r="V814" s="32">
        <f t="shared" si="323"/>
        <v>0.9</v>
      </c>
      <c r="W814" s="8">
        <f t="shared" ca="1" si="312"/>
        <v>988597.2564673539</v>
      </c>
      <c r="X814" s="8">
        <f t="shared" ca="1" si="326"/>
        <v>4327534973.4688416</v>
      </c>
      <c r="Y814" s="22">
        <f t="shared" ca="1" si="313"/>
        <v>0.42125996846576774</v>
      </c>
      <c r="Z814" s="8">
        <f t="shared" ca="1" si="324"/>
        <v>14003860.294365916</v>
      </c>
      <c r="AA814" s="12">
        <f t="shared" ca="1" si="325"/>
        <v>1.1347541797997878</v>
      </c>
      <c r="AB814" s="158">
        <f t="shared" si="327"/>
        <v>1310000</v>
      </c>
      <c r="AC814" s="160">
        <f t="shared" si="328"/>
        <v>5.7000000000004764E-3</v>
      </c>
      <c r="AD814" s="162">
        <f t="shared" ca="1" si="329"/>
        <v>0.99610831405736056</v>
      </c>
      <c r="AE814" s="162">
        <f t="shared" ca="1" si="330"/>
        <v>0.68049990421146089</v>
      </c>
      <c r="AF814" s="85">
        <v>5.8623529618440974E-4</v>
      </c>
      <c r="AG814" s="85">
        <v>9.4542942220319243E-3</v>
      </c>
      <c r="AH814" s="85">
        <v>6.7101448926979292E-4</v>
      </c>
    </row>
    <row r="815" spans="1:34">
      <c r="A815" s="7">
        <f t="shared" si="314"/>
        <v>44722</v>
      </c>
      <c r="B815" s="8">
        <f t="shared" ca="1" si="315"/>
        <v>611485417.26215625</v>
      </c>
      <c r="C815" s="144">
        <f t="shared" si="306"/>
        <v>0</v>
      </c>
      <c r="D815" s="136"/>
      <c r="E815" s="136"/>
      <c r="F815" s="78">
        <f ca="1">IF(AD814&gt;1,S$2,T$2)</f>
        <v>0.65</v>
      </c>
      <c r="G815" s="29">
        <f t="shared" ca="1" si="307"/>
        <v>1973449.1679531364</v>
      </c>
      <c r="H815" s="8">
        <f t="shared" ca="1" si="316"/>
        <v>14011489.092467267</v>
      </c>
      <c r="I815" s="8">
        <f t="shared" ca="1" si="317"/>
        <v>4341546462.5613098</v>
      </c>
      <c r="J815" s="8">
        <f t="shared" ca="1" si="318"/>
        <v>140313.52881249361</v>
      </c>
      <c r="K815" s="12">
        <f t="shared" ca="1" si="319"/>
        <v>0.99563758004786307</v>
      </c>
      <c r="L815" s="48"/>
      <c r="M815" s="39">
        <f ca="1">IF(AND(I$2&gt;0,R808&lt;F808-0.1),0,IF(AND(N815&gt;=L$10,I$2&gt;0),0,IF(OR(AND(N815&gt;=C$1,N815&lt;D$1),N815&gt;=E$1),0,1)))</f>
        <v>0</v>
      </c>
      <c r="N815" s="200">
        <f t="shared" si="320"/>
        <v>44722</v>
      </c>
      <c r="O815" s="11">
        <f t="shared" ca="1" si="308"/>
        <v>0.57887286167484131</v>
      </c>
      <c r="P815" s="11" t="str">
        <f t="shared" si="309"/>
        <v/>
      </c>
      <c r="Q815" s="11">
        <f t="shared" ca="1" si="321"/>
        <v>0.9</v>
      </c>
      <c r="R815" s="32">
        <f t="shared" ca="1" si="322"/>
        <v>8.5350547538483798E-3</v>
      </c>
      <c r="S815" s="32">
        <v>4.9223833320162318E-4</v>
      </c>
      <c r="T815" s="32">
        <f t="shared" ca="1" si="310"/>
        <v>1.8681985456623022E-3</v>
      </c>
      <c r="U815" s="32">
        <f t="shared" si="311"/>
        <v>0.14084507042253522</v>
      </c>
      <c r="V815" s="32">
        <f t="shared" si="323"/>
        <v>0.9</v>
      </c>
      <c r="W815" s="8">
        <f t="shared" ca="1" si="312"/>
        <v>989402.65662467177</v>
      </c>
      <c r="X815" s="8">
        <f t="shared" ca="1" si="326"/>
        <v>4328524376.1254663</v>
      </c>
      <c r="Y815" s="22">
        <f t="shared" ca="1" si="313"/>
        <v>0.42112713832515869</v>
      </c>
      <c r="Z815" s="8">
        <f t="shared" ca="1" si="324"/>
        <v>14011489.092467267</v>
      </c>
      <c r="AA815" s="12">
        <f t="shared" ca="1" si="325"/>
        <v>1.1347541797997878</v>
      </c>
      <c r="AB815" s="158">
        <f t="shared" si="327"/>
        <v>1311000</v>
      </c>
      <c r="AC815" s="160">
        <f t="shared" si="328"/>
        <v>5.6700000000004767E-3</v>
      </c>
      <c r="AD815" s="162">
        <f t="shared" ca="1" si="329"/>
        <v>0.99579450781844336</v>
      </c>
      <c r="AE815" s="162">
        <f t="shared" ca="1" si="330"/>
        <v>0.68049990421146089</v>
      </c>
      <c r="AF815" s="85">
        <v>5.8620730381257649E-4</v>
      </c>
      <c r="AG815" s="85">
        <v>9.44800700390604E-3</v>
      </c>
      <c r="AH815" s="85">
        <v>6.7097916637609588E-4</v>
      </c>
    </row>
    <row r="816" spans="1:34">
      <c r="A816" s="7">
        <f t="shared" si="314"/>
        <v>44723</v>
      </c>
      <c r="B816" s="8">
        <f t="shared" ca="1" si="315"/>
        <v>611625762.98743689</v>
      </c>
      <c r="C816" s="144">
        <f t="shared" si="306"/>
        <v>0</v>
      </c>
      <c r="D816" s="136"/>
      <c r="E816" s="136"/>
      <c r="F816" s="78">
        <f ca="1">IF(AD815&gt;1,0,IF(AE815&gt;=1,U$2,T$2))</f>
        <v>0.65</v>
      </c>
      <c r="G816" s="29">
        <f t="shared" ca="1" si="307"/>
        <v>1974442.4063851861</v>
      </c>
      <c r="H816" s="8">
        <f t="shared" ca="1" si="316"/>
        <v>14018541.085334821</v>
      </c>
      <c r="I816" s="8">
        <f t="shared" ca="1" si="317"/>
        <v>4342542917.2108021</v>
      </c>
      <c r="J816" s="8">
        <f t="shared" ca="1" si="318"/>
        <v>140345.72528059495</v>
      </c>
      <c r="K816" s="12">
        <f t="shared" ca="1" si="319"/>
        <v>0.99532363927576673</v>
      </c>
      <c r="L816" s="48"/>
      <c r="M816" s="47">
        <f ca="1">IF(AND(I$2&gt;0,R809&lt;F809-0.12),0,IF(AND(N816&gt;=L$4,I$2&gt;0),0,IF(OR(AND(N816&gt;=C$1,N816&lt;D$1),N816&gt;=E$1),0,1)))</f>
        <v>0</v>
      </c>
      <c r="N816" s="200">
        <f t="shared" si="320"/>
        <v>44723</v>
      </c>
      <c r="O816" s="11">
        <f t="shared" ca="1" si="308"/>
        <v>0.57900572229477365</v>
      </c>
      <c r="P816" s="11" t="str">
        <f t="shared" si="309"/>
        <v/>
      </c>
      <c r="Q816" s="11">
        <f t="shared" ca="1" si="321"/>
        <v>0.9</v>
      </c>
      <c r="R816" s="32">
        <f t="shared" ca="1" si="322"/>
        <v>8.4876944908638657E-3</v>
      </c>
      <c r="S816" s="32">
        <v>4.9222860593816178E-4</v>
      </c>
      <c r="T816" s="32">
        <f t="shared" ca="1" si="310"/>
        <v>1.8691388113779761E-3</v>
      </c>
      <c r="U816" s="32">
        <f t="shared" si="311"/>
        <v>0.14084507042253522</v>
      </c>
      <c r="V816" s="32">
        <f t="shared" si="323"/>
        <v>0.9</v>
      </c>
      <c r="W816" s="8">
        <f t="shared" ca="1" si="312"/>
        <v>990165.86168816092</v>
      </c>
      <c r="X816" s="8">
        <f t="shared" ca="1" si="326"/>
        <v>4329514541.987155</v>
      </c>
      <c r="Y816" s="22">
        <f t="shared" ca="1" si="313"/>
        <v>0.42099427770522635</v>
      </c>
      <c r="Z816" s="8">
        <f t="shared" ca="1" si="324"/>
        <v>14018541.085334821</v>
      </c>
      <c r="AA816" s="12">
        <f t="shared" ca="1" si="325"/>
        <v>1.1347541797997878</v>
      </c>
      <c r="AB816" s="158">
        <f t="shared" si="327"/>
        <v>1312000</v>
      </c>
      <c r="AC816" s="160">
        <f t="shared" si="328"/>
        <v>5.6400000000004771E-3</v>
      </c>
      <c r="AD816" s="162">
        <f t="shared" ca="1" si="329"/>
        <v>0.99548060966181495</v>
      </c>
      <c r="AE816" s="162">
        <f t="shared" ca="1" si="330"/>
        <v>0.68049990421146089</v>
      </c>
      <c r="AF816" s="85">
        <v>5.861793183913011E-4</v>
      </c>
      <c r="AG816" s="85">
        <v>9.4417321414069742E-3</v>
      </c>
      <c r="AH816" s="85">
        <v>6.7094272061705193E-4</v>
      </c>
    </row>
    <row r="817" spans="1:34">
      <c r="A817" s="7">
        <f t="shared" si="314"/>
        <v>44724</v>
      </c>
      <c r="B817" s="8">
        <f t="shared" ca="1" si="315"/>
        <v>611766135.07325578</v>
      </c>
      <c r="C817" s="144">
        <f t="shared" si="306"/>
        <v>0</v>
      </c>
      <c r="D817" s="136"/>
      <c r="E817" s="136"/>
      <c r="F817" s="78">
        <f ca="1">IF(AD816&gt;1,0,IF(AE816&gt;=1,U$2,T$2))</f>
        <v>0.65</v>
      </c>
      <c r="G817" s="29">
        <f t="shared" ca="1" si="307"/>
        <v>1975354.511684563</v>
      </c>
      <c r="H817" s="8">
        <f t="shared" ca="1" si="316"/>
        <v>14025017.032960396</v>
      </c>
      <c r="I817" s="8">
        <f t="shared" ca="1" si="317"/>
        <v>4343539559.0201159</v>
      </c>
      <c r="J817" s="8">
        <f t="shared" ca="1" si="318"/>
        <v>140372.08581883615</v>
      </c>
      <c r="K817" s="12">
        <f t="shared" ca="1" si="319"/>
        <v>0.99500962646653912</v>
      </c>
      <c r="L817" s="48"/>
      <c r="M817" s="46">
        <f ca="1">IF(AND(I$2&gt;0,R810&lt;F810-0.12),0,IF(AND(N817&gt;=L$5,I$2&gt;0),0,IF(OR(AND(N817&gt;=C$1,N817&lt;D$1),N817&gt;=E$1),0,1)))</f>
        <v>0</v>
      </c>
      <c r="N817" s="200">
        <f t="shared" si="320"/>
        <v>44724</v>
      </c>
      <c r="O817" s="11">
        <f t="shared" ca="1" si="308"/>
        <v>0.57913860786934879</v>
      </c>
      <c r="P817" s="11" t="str">
        <f t="shared" si="309"/>
        <v/>
      </c>
      <c r="Q817" s="11">
        <f t="shared" ca="1" si="321"/>
        <v>0.9</v>
      </c>
      <c r="R817" s="32">
        <f t="shared" ca="1" si="322"/>
        <v>8.440014326390969E-3</v>
      </c>
      <c r="S817" s="32">
        <v>4.9221888010727276E-4</v>
      </c>
      <c r="T817" s="32">
        <f t="shared" ca="1" si="310"/>
        <v>1.8700022710613862E-3</v>
      </c>
      <c r="U817" s="32">
        <f t="shared" si="311"/>
        <v>0.14084507042253522</v>
      </c>
      <c r="V817" s="32">
        <f t="shared" si="323"/>
        <v>0.9</v>
      </c>
      <c r="W817" s="8">
        <f t="shared" ca="1" si="312"/>
        <v>990894.90598844865</v>
      </c>
      <c r="X817" s="8">
        <f t="shared" ca="1" si="326"/>
        <v>4330505436.8931437</v>
      </c>
      <c r="Y817" s="22">
        <f t="shared" ca="1" si="313"/>
        <v>0.42086139213065121</v>
      </c>
      <c r="Z817" s="8">
        <f t="shared" ca="1" si="324"/>
        <v>14025017.032960396</v>
      </c>
      <c r="AA817" s="12">
        <f t="shared" ca="1" si="325"/>
        <v>1.1347541797997878</v>
      </c>
      <c r="AB817" s="158">
        <f t="shared" si="327"/>
        <v>1313000</v>
      </c>
      <c r="AC817" s="160">
        <f t="shared" si="328"/>
        <v>5.6100000000004775E-3</v>
      </c>
      <c r="AD817" s="162">
        <f t="shared" ca="1" si="329"/>
        <v>0.99516663287115292</v>
      </c>
      <c r="AE817" s="162">
        <f t="shared" ca="1" si="330"/>
        <v>0.68049990421146089</v>
      </c>
      <c r="AF817" s="85">
        <v>5.8615133991791015E-4</v>
      </c>
      <c r="AG817" s="85">
        <v>9.4354708846069724E-3</v>
      </c>
      <c r="AH817" s="85">
        <v>6.7090526429803448E-4</v>
      </c>
    </row>
    <row r="818" spans="1:34">
      <c r="A818" s="7">
        <f t="shared" si="314"/>
        <v>44725</v>
      </c>
      <c r="B818" s="8">
        <f t="shared" ca="1" si="315"/>
        <v>611906527.69859934</v>
      </c>
      <c r="C818" s="144">
        <f t="shared" si="306"/>
        <v>0</v>
      </c>
      <c r="D818" s="136"/>
      <c r="E818" s="136"/>
      <c r="F818" s="78">
        <f ca="1">IF(AD817&gt;1,S$2,T$2)</f>
        <v>0.65</v>
      </c>
      <c r="G818" s="29">
        <f t="shared" ca="1" si="307"/>
        <v>1976184.4742128777</v>
      </c>
      <c r="H818" s="8">
        <f t="shared" ca="1" si="316"/>
        <v>14030909.76691143</v>
      </c>
      <c r="I818" s="8">
        <f t="shared" ca="1" si="317"/>
        <v>4344536346.6600552</v>
      </c>
      <c r="J818" s="8">
        <f t="shared" ca="1" si="318"/>
        <v>140392.62534358929</v>
      </c>
      <c r="K818" s="12">
        <f t="shared" ca="1" si="319"/>
        <v>0.9946955546776266</v>
      </c>
      <c r="L818" s="48"/>
      <c r="M818" s="38">
        <f ca="1">IF(AND(I$2&gt;0,R811&lt;F811),0,IF(AND(N818&gt;=L$6,I$2&gt;0),0,IF(OR(AND(N818&gt;=C$1,N818&lt;D$1),N818&gt;=E$1),0,1)))</f>
        <v>0</v>
      </c>
      <c r="N818" s="200">
        <f t="shared" si="320"/>
        <v>44725</v>
      </c>
      <c r="O818" s="11">
        <f t="shared" ca="1" si="308"/>
        <v>0.57927151288800738</v>
      </c>
      <c r="P818" s="11" t="str">
        <f t="shared" si="309"/>
        <v/>
      </c>
      <c r="Q818" s="11">
        <f t="shared" ca="1" si="321"/>
        <v>0.9</v>
      </c>
      <c r="R818" s="32">
        <f t="shared" ca="1" si="322"/>
        <v>8.3920162603567747E-3</v>
      </c>
      <c r="S818" s="32">
        <v>4.9220915570865459E-4</v>
      </c>
      <c r="T818" s="32">
        <f t="shared" ca="1" si="310"/>
        <v>1.870787968921524E-3</v>
      </c>
      <c r="U818" s="32">
        <f t="shared" si="311"/>
        <v>0.14084507042253522</v>
      </c>
      <c r="V818" s="32">
        <f t="shared" si="323"/>
        <v>0.9</v>
      </c>
      <c r="W818" s="8">
        <f t="shared" ca="1" si="312"/>
        <v>991587.49900753342</v>
      </c>
      <c r="X818" s="8">
        <f t="shared" ca="1" si="326"/>
        <v>4331497024.3921509</v>
      </c>
      <c r="Y818" s="22">
        <f t="shared" ca="1" si="313"/>
        <v>0.42072848711199262</v>
      </c>
      <c r="Z818" s="8">
        <f t="shared" ca="1" si="324"/>
        <v>14030909.76691143</v>
      </c>
      <c r="AA818" s="12">
        <f t="shared" ca="1" si="325"/>
        <v>1.1347541797997878</v>
      </c>
      <c r="AB818" s="158">
        <f t="shared" si="327"/>
        <v>1314000</v>
      </c>
      <c r="AC818" s="160">
        <f t="shared" si="328"/>
        <v>5.5800000000004778E-3</v>
      </c>
      <c r="AD818" s="162">
        <f t="shared" ca="1" si="329"/>
        <v>0.99485259057208286</v>
      </c>
      <c r="AE818" s="162">
        <f t="shared" ca="1" si="330"/>
        <v>0.68049990421146089</v>
      </c>
      <c r="AF818" s="85">
        <v>5.8612336838973183E-4</v>
      </c>
      <c r="AG818" s="85">
        <v>9.429224365043249E-3</v>
      </c>
      <c r="AH818" s="85">
        <v>6.7086690242739594E-4</v>
      </c>
    </row>
    <row r="819" spans="1:34">
      <c r="A819" s="7">
        <f t="shared" si="314"/>
        <v>44726</v>
      </c>
      <c r="B819" s="8">
        <f t="shared" ca="1" si="315"/>
        <v>612046934.97800803</v>
      </c>
      <c r="C819" s="144">
        <f t="shared" si="306"/>
        <v>0</v>
      </c>
      <c r="D819" s="136"/>
      <c r="E819" s="136"/>
      <c r="F819" s="78">
        <f ca="1">IF(AD818&gt;1,0,IF(AE818&gt;=1,U$2,T$2))</f>
        <v>0.65</v>
      </c>
      <c r="G819" s="29">
        <f t="shared" ca="1" si="307"/>
        <v>1976931.5424938053</v>
      </c>
      <c r="H819" s="8">
        <f t="shared" ca="1" si="316"/>
        <v>14036213.951706016</v>
      </c>
      <c r="I819" s="8">
        <f t="shared" ca="1" si="317"/>
        <v>4345533238.3438568</v>
      </c>
      <c r="J819" s="8">
        <f t="shared" ca="1" si="318"/>
        <v>140407.27940874943</v>
      </c>
      <c r="K819" s="12">
        <f t="shared" ca="1" si="319"/>
        <v>0.99438143693310088</v>
      </c>
      <c r="L819" s="48"/>
      <c r="M819" s="38">
        <f ca="1">IF(AND(I$2&gt;0,R812&lt;F812-0.02),0,IF(AND(N819&gt;=L$7,I$2&gt;0),0,IF(OR(AND(N819&gt;=C$1,N819&lt;D$1),N819&gt;=E$1),0,1)))</f>
        <v>0</v>
      </c>
      <c r="N819" s="200">
        <f t="shared" si="320"/>
        <v>44726</v>
      </c>
      <c r="O819" s="11">
        <f t="shared" ca="1" si="308"/>
        <v>0.57940443177918088</v>
      </c>
      <c r="P819" s="11" t="str">
        <f t="shared" si="309"/>
        <v/>
      </c>
      <c r="Q819" s="11">
        <f t="shared" ca="1" si="321"/>
        <v>0.9</v>
      </c>
      <c r="R819" s="32">
        <f t="shared" ca="1" si="322"/>
        <v>8.3437034683205812E-3</v>
      </c>
      <c r="S819" s="32">
        <v>4.9219943274200555E-4</v>
      </c>
      <c r="T819" s="32">
        <f t="shared" ca="1" si="310"/>
        <v>1.8714951935608023E-3</v>
      </c>
      <c r="U819" s="32">
        <f t="shared" si="311"/>
        <v>0.14084507042253522</v>
      </c>
      <c r="V819" s="32">
        <f t="shared" si="323"/>
        <v>0.9</v>
      </c>
      <c r="W819" s="8">
        <f t="shared" ca="1" si="312"/>
        <v>992241.62745079631</v>
      </c>
      <c r="X819" s="8">
        <f t="shared" ca="1" si="326"/>
        <v>4332489266.0196018</v>
      </c>
      <c r="Y819" s="22">
        <f t="shared" ca="1" si="313"/>
        <v>0.42059556822081912</v>
      </c>
      <c r="Z819" s="8">
        <f t="shared" ca="1" si="324"/>
        <v>14036213.951706016</v>
      </c>
      <c r="AA819" s="12">
        <f t="shared" ca="1" si="325"/>
        <v>1.1347541797997878</v>
      </c>
      <c r="AB819" s="158">
        <f t="shared" si="327"/>
        <v>1315000</v>
      </c>
      <c r="AC819" s="160">
        <f t="shared" si="328"/>
        <v>5.5500000000004782E-3</v>
      </c>
      <c r="AD819" s="162">
        <f t="shared" ca="1" si="329"/>
        <v>0.9945384958053638</v>
      </c>
      <c r="AE819" s="162">
        <f t="shared" ca="1" si="330"/>
        <v>0.68049990421146089</v>
      </c>
      <c r="AF819" s="85">
        <v>5.8609540380409554E-4</v>
      </c>
      <c r="AG819" s="85">
        <v>9.4229936000419061E-3</v>
      </c>
      <c r="AH819" s="85">
        <v>6.7082773272188418E-4</v>
      </c>
    </row>
    <row r="820" spans="1:34">
      <c r="A820" s="7">
        <f t="shared" si="314"/>
        <v>44727</v>
      </c>
      <c r="B820" s="8">
        <f t="shared" ca="1" si="315"/>
        <v>612187350.98000395</v>
      </c>
      <c r="C820" s="144">
        <f t="shared" si="306"/>
        <v>0</v>
      </c>
      <c r="D820" s="136"/>
      <c r="E820" s="136"/>
      <c r="F820" s="78">
        <f ca="1">IF(AD819&gt;1,S$2,T$2)</f>
        <v>0.65</v>
      </c>
      <c r="G820" s="29">
        <f t="shared" ca="1" si="307"/>
        <v>1977595.2025952812</v>
      </c>
      <c r="H820" s="8">
        <f t="shared" ca="1" si="316"/>
        <v>14040925.938426496</v>
      </c>
      <c r="I820" s="8">
        <f t="shared" ca="1" si="317"/>
        <v>4346530191.9580278</v>
      </c>
      <c r="J820" s="8">
        <f t="shared" ca="1" si="318"/>
        <v>140416.00199595443</v>
      </c>
      <c r="K820" s="12">
        <f t="shared" ca="1" si="319"/>
        <v>0.99406728640122732</v>
      </c>
      <c r="L820" s="48"/>
      <c r="M820" s="38">
        <f ca="1">IF(AND(I$2&gt;0,R813&lt;F813-0.04),0,IF(AND(N820&gt;=L$8,I$2&gt;0),0,IF(OR(AND(N820&gt;=C$1,N820&lt;D$1),N820&gt;=E$1),0,1)))</f>
        <v>0</v>
      </c>
      <c r="N820" s="200">
        <f t="shared" si="320"/>
        <v>44727</v>
      </c>
      <c r="O820" s="11">
        <f t="shared" ca="1" si="308"/>
        <v>0.57953735892773706</v>
      </c>
      <c r="P820" s="11" t="str">
        <f t="shared" si="309"/>
        <v/>
      </c>
      <c r="Q820" s="11">
        <f t="shared" ca="1" si="321"/>
        <v>0.9</v>
      </c>
      <c r="R820" s="32">
        <f t="shared" ca="1" si="322"/>
        <v>8.2950801810994668E-3</v>
      </c>
      <c r="S820" s="32">
        <v>4.9218971120702445E-4</v>
      </c>
      <c r="T820" s="32">
        <f t="shared" ca="1" si="310"/>
        <v>1.8721234584568663E-3</v>
      </c>
      <c r="U820" s="32">
        <f t="shared" si="311"/>
        <v>0.14084507042253522</v>
      </c>
      <c r="V820" s="32">
        <f t="shared" si="323"/>
        <v>0.9</v>
      </c>
      <c r="W820" s="8">
        <f t="shared" ca="1" si="312"/>
        <v>992855.59007988509</v>
      </c>
      <c r="X820" s="8">
        <f t="shared" ca="1" si="326"/>
        <v>4333482121.6096821</v>
      </c>
      <c r="Y820" s="22">
        <f t="shared" ca="1" si="313"/>
        <v>0.42046264107226294</v>
      </c>
      <c r="Z820" s="8">
        <f t="shared" ca="1" si="324"/>
        <v>14040925.938426496</v>
      </c>
      <c r="AA820" s="12">
        <f t="shared" ca="1" si="325"/>
        <v>1.1347541797997878</v>
      </c>
      <c r="AB820" s="158">
        <f t="shared" si="327"/>
        <v>1316000</v>
      </c>
      <c r="AC820" s="160">
        <f t="shared" si="328"/>
        <v>5.5200000000004785E-3</v>
      </c>
      <c r="AD820" s="162">
        <f t="shared" ca="1" si="329"/>
        <v>0.9942243616671641</v>
      </c>
      <c r="AE820" s="162">
        <f t="shared" ca="1" si="330"/>
        <v>0.68049990421146089</v>
      </c>
      <c r="AF820" s="85">
        <v>5.8606744615833208E-4</v>
      </c>
      <c r="AG820" s="85">
        <v>9.4167794976433954E-3</v>
      </c>
      <c r="AH820" s="85">
        <v>6.7078784568092942E-4</v>
      </c>
    </row>
    <row r="821" spans="1:34">
      <c r="A821" s="7">
        <f t="shared" si="314"/>
        <v>44728</v>
      </c>
      <c r="B821" s="8">
        <f t="shared" ca="1" si="315"/>
        <v>612327769.74404991</v>
      </c>
      <c r="C821" s="144">
        <f t="shared" si="306"/>
        <v>0</v>
      </c>
      <c r="D821" s="136"/>
      <c r="E821" s="136"/>
      <c r="F821" s="78">
        <f ca="1">IF(AD820&gt;1,0,IF(AE820&gt;=1,U$2,T$2))</f>
        <v>0.65</v>
      </c>
      <c r="G821" s="29">
        <f t="shared" ca="1" si="307"/>
        <v>1978175.1511370705</v>
      </c>
      <c r="H821" s="8">
        <f t="shared" ca="1" si="316"/>
        <v>14045043.573073199</v>
      </c>
      <c r="I821" s="8">
        <f t="shared" ca="1" si="317"/>
        <v>4347527165.1827545</v>
      </c>
      <c r="J821" s="8">
        <f t="shared" ca="1" si="318"/>
        <v>140418.76404599834</v>
      </c>
      <c r="K821" s="12">
        <f t="shared" ca="1" si="319"/>
        <v>0.99375311635323249</v>
      </c>
      <c r="L821" s="48"/>
      <c r="M821" s="38">
        <f ca="1">IF(AND(I$2&gt;0,R814&lt;F814-0.06),0,IF(AND(N821&gt;=L$9,I$2&gt;0),0,IF(OR(AND(N821&gt;=C$1,N821&lt;D$1),N821&gt;=E$1),0,1)))</f>
        <v>0</v>
      </c>
      <c r="N821" s="200">
        <f t="shared" si="320"/>
        <v>44728</v>
      </c>
      <c r="O821" s="11">
        <f t="shared" ca="1" si="308"/>
        <v>0.57967028869103399</v>
      </c>
      <c r="P821" s="11" t="str">
        <f t="shared" si="309"/>
        <v/>
      </c>
      <c r="Q821" s="11">
        <f t="shared" ca="1" si="321"/>
        <v>0.9</v>
      </c>
      <c r="R821" s="32">
        <f t="shared" ca="1" si="322"/>
        <v>8.2461515411871404E-3</v>
      </c>
      <c r="S821" s="32">
        <v>4.9217999110340988E-4</v>
      </c>
      <c r="T821" s="32">
        <f t="shared" ca="1" si="310"/>
        <v>1.8726724764097599E-3</v>
      </c>
      <c r="U821" s="32">
        <f t="shared" si="311"/>
        <v>0.14084507042253522</v>
      </c>
      <c r="V821" s="32">
        <f t="shared" si="323"/>
        <v>0.9</v>
      </c>
      <c r="W821" s="8">
        <f t="shared" ca="1" si="312"/>
        <v>993428.0154169891</v>
      </c>
      <c r="X821" s="8">
        <f t="shared" ca="1" si="326"/>
        <v>4334475549.6250992</v>
      </c>
      <c r="Y821" s="22">
        <f t="shared" ca="1" si="313"/>
        <v>0.42032971130896601</v>
      </c>
      <c r="Z821" s="8">
        <f t="shared" ca="1" si="324"/>
        <v>14045043.573073199</v>
      </c>
      <c r="AA821" s="12">
        <f t="shared" ca="1" si="325"/>
        <v>1.1347541797997878</v>
      </c>
      <c r="AB821" s="158">
        <f t="shared" si="327"/>
        <v>1317000</v>
      </c>
      <c r="AC821" s="160">
        <f t="shared" si="328"/>
        <v>5.4900000000004789E-3</v>
      </c>
      <c r="AD821" s="162">
        <f t="shared" ca="1" si="329"/>
        <v>0.99391020137722985</v>
      </c>
      <c r="AE821" s="162">
        <f t="shared" ca="1" si="330"/>
        <v>0.68049990421146089</v>
      </c>
      <c r="AF821" s="85">
        <v>5.8603949544977388E-4</v>
      </c>
      <c r="AG821" s="85">
        <v>9.4105828621677545E-3</v>
      </c>
      <c r="AH821" s="85">
        <v>6.7074732473702424E-4</v>
      </c>
    </row>
    <row r="822" spans="1:34">
      <c r="A822" s="7">
        <f t="shared" si="314"/>
        <v>44729</v>
      </c>
      <c r="B822" s="8">
        <f t="shared" ca="1" si="315"/>
        <v>612468185.29555953</v>
      </c>
      <c r="C822" s="144">
        <f t="shared" si="306"/>
        <v>0</v>
      </c>
      <c r="D822" s="136"/>
      <c r="E822" s="136"/>
      <c r="F822" s="78">
        <f ca="1">IF(AD821&gt;1,S$2,T$2)</f>
        <v>0.65</v>
      </c>
      <c r="G822" s="29">
        <f t="shared" ca="1" si="307"/>
        <v>1978671.2638555875</v>
      </c>
      <c r="H822" s="8">
        <f t="shared" ca="1" si="316"/>
        <v>14048565.97337467</v>
      </c>
      <c r="I822" s="8">
        <f t="shared" ca="1" si="317"/>
        <v>4348524115.5984726</v>
      </c>
      <c r="J822" s="8">
        <f t="shared" ca="1" si="318"/>
        <v>140415.55150964219</v>
      </c>
      <c r="K822" s="12">
        <f t="shared" ca="1" si="319"/>
        <v>0.99343894012536227</v>
      </c>
      <c r="L822" s="48"/>
      <c r="M822" s="39">
        <f ca="1">IF(AND(I$2&gt;0,R815&lt;F815-0.1),0,IF(AND(N822&gt;=L$10,I$2&gt;0),0,IF(OR(AND(N822&gt;=C$1,N822&lt;D$1),N822&gt;=E$1),0,1)))</f>
        <v>0</v>
      </c>
      <c r="N822" s="200">
        <f t="shared" si="320"/>
        <v>44729</v>
      </c>
      <c r="O822" s="11">
        <f t="shared" ca="1" si="308"/>
        <v>0.57980321541312962</v>
      </c>
      <c r="P822" s="11" t="str">
        <f t="shared" si="309"/>
        <v/>
      </c>
      <c r="Q822" s="11">
        <f t="shared" ca="1" si="321"/>
        <v>0.9</v>
      </c>
      <c r="R822" s="32">
        <f t="shared" ca="1" si="322"/>
        <v>8.1969234451080859E-3</v>
      </c>
      <c r="S822" s="32">
        <v>4.9217027243086075E-4</v>
      </c>
      <c r="T822" s="32">
        <f t="shared" ca="1" si="310"/>
        <v>1.8731421297832893E-3</v>
      </c>
      <c r="U822" s="32">
        <f t="shared" si="311"/>
        <v>0.14084507042253522</v>
      </c>
      <c r="V822" s="32">
        <f t="shared" si="323"/>
        <v>0.9</v>
      </c>
      <c r="W822" s="8">
        <f t="shared" ca="1" si="312"/>
        <v>993957.87252342526</v>
      </c>
      <c r="X822" s="8">
        <f t="shared" ca="1" si="326"/>
        <v>4335469507.4976225</v>
      </c>
      <c r="Y822" s="22">
        <f t="shared" ca="1" si="313"/>
        <v>0.42019678458687038</v>
      </c>
      <c r="Z822" s="8">
        <f t="shared" ca="1" si="324"/>
        <v>14048565.97337467</v>
      </c>
      <c r="AA822" s="12">
        <f t="shared" ca="1" si="325"/>
        <v>1.1347541797997878</v>
      </c>
      <c r="AB822" s="158">
        <f t="shared" si="327"/>
        <v>1318000</v>
      </c>
      <c r="AC822" s="160">
        <f t="shared" si="328"/>
        <v>5.4600000000004792E-3</v>
      </c>
      <c r="AD822" s="162">
        <f t="shared" ca="1" si="329"/>
        <v>0.99359602823929738</v>
      </c>
      <c r="AE822" s="162">
        <f t="shared" ca="1" si="330"/>
        <v>0.68049990421146089</v>
      </c>
      <c r="AF822" s="85">
        <v>5.8601155167575466E-4</v>
      </c>
      <c r="AG822" s="85">
        <v>9.4044043895151891E-3</v>
      </c>
      <c r="AH822" s="85">
        <v>6.7070624530370603E-4</v>
      </c>
    </row>
    <row r="823" spans="1:34">
      <c r="A823" s="7">
        <f t="shared" si="314"/>
        <v>44730</v>
      </c>
      <c r="B823" s="8">
        <f t="shared" ca="1" si="315"/>
        <v>612608591.6586467</v>
      </c>
      <c r="C823" s="144">
        <f t="shared" si="306"/>
        <v>0</v>
      </c>
      <c r="D823" s="136"/>
      <c r="E823" s="136"/>
      <c r="F823" s="78">
        <f ca="1">IF(AD822&gt;1,0,IF(AE822&gt;=1,U$2,T$2))</f>
        <v>0.65</v>
      </c>
      <c r="G823" s="29">
        <f t="shared" ca="1" si="307"/>
        <v>1979083.5603902214</v>
      </c>
      <c r="H823" s="8">
        <f t="shared" ca="1" si="316"/>
        <v>14051493.278770572</v>
      </c>
      <c r="I823" s="8">
        <f t="shared" ca="1" si="317"/>
        <v>4349521000.776392</v>
      </c>
      <c r="J823" s="8">
        <f t="shared" ca="1" si="318"/>
        <v>140406.36308722899</v>
      </c>
      <c r="K823" s="12">
        <f t="shared" ca="1" si="319"/>
        <v>0.99312477108529651</v>
      </c>
      <c r="L823" s="48"/>
      <c r="M823" s="47">
        <f ca="1">IF(AND(I$2&gt;0,R816&lt;F816-0.12),0,IF(AND(N823&gt;=L$4,I$2&gt;0),0,IF(OR(AND(N823&gt;=C$1,N823&lt;D$1),N823&gt;=E$1),0,1)))</f>
        <v>0</v>
      </c>
      <c r="N823" s="200">
        <f t="shared" si="320"/>
        <v>44730</v>
      </c>
      <c r="O823" s="11">
        <f t="shared" ca="1" si="308"/>
        <v>0.57993613343685224</v>
      </c>
      <c r="P823" s="11" t="str">
        <f t="shared" si="309"/>
        <v/>
      </c>
      <c r="Q823" s="11">
        <f t="shared" ca="1" si="321"/>
        <v>0.9</v>
      </c>
      <c r="R823" s="32">
        <f t="shared" ca="1" si="322"/>
        <v>8.1474023752235412E-3</v>
      </c>
      <c r="S823" s="32">
        <v>4.9216055518907587E-4</v>
      </c>
      <c r="T823" s="32">
        <f t="shared" ca="1" si="310"/>
        <v>1.8735324371694096E-3</v>
      </c>
      <c r="U823" s="32">
        <f t="shared" si="311"/>
        <v>0.14084507042253522</v>
      </c>
      <c r="V823" s="32">
        <f t="shared" si="323"/>
        <v>0.9</v>
      </c>
      <c r="W823" s="8">
        <f t="shared" ca="1" si="312"/>
        <v>994444.47289934184</v>
      </c>
      <c r="X823" s="8">
        <f t="shared" ca="1" si="326"/>
        <v>4336463951.9705219</v>
      </c>
      <c r="Y823" s="22">
        <f t="shared" ca="1" si="313"/>
        <v>0.42006386656314776</v>
      </c>
      <c r="Z823" s="8">
        <f t="shared" ca="1" si="324"/>
        <v>14051493.278770572</v>
      </c>
      <c r="AA823" s="12">
        <f t="shared" ca="1" si="325"/>
        <v>1.1347541797997878</v>
      </c>
      <c r="AB823" s="158">
        <f t="shared" si="327"/>
        <v>1319000</v>
      </c>
      <c r="AC823" s="160">
        <f t="shared" si="328"/>
        <v>5.4300000000004796E-3</v>
      </c>
      <c r="AD823" s="162">
        <f t="shared" ca="1" si="329"/>
        <v>0.99328185560532933</v>
      </c>
      <c r="AE823" s="162">
        <f t="shared" ca="1" si="330"/>
        <v>0.68049990421146089</v>
      </c>
      <c r="AF823" s="85">
        <v>5.8598361483360947E-4</v>
      </c>
      <c r="AG823" s="85">
        <v>9.3982446732327161E-3</v>
      </c>
      <c r="AH823" s="85">
        <v>6.7066467495053065E-4</v>
      </c>
    </row>
    <row r="824" spans="1:34">
      <c r="A824" s="7">
        <f t="shared" si="314"/>
        <v>44731</v>
      </c>
      <c r="B824" s="8">
        <f t="shared" ca="1" si="315"/>
        <v>612748982.86635184</v>
      </c>
      <c r="C824" s="144">
        <f t="shared" si="306"/>
        <v>0</v>
      </c>
      <c r="D824" s="136"/>
      <c r="E824" s="136"/>
      <c r="F824" s="78">
        <f ca="1">IF(AD823&gt;1,0,IF(AE823&gt;=1,U$2,T$2))</f>
        <v>0.65</v>
      </c>
      <c r="G824" s="29">
        <f t="shared" ca="1" si="307"/>
        <v>1979412.1662784994</v>
      </c>
      <c r="H824" s="8">
        <f t="shared" ca="1" si="316"/>
        <v>14053826.380577344</v>
      </c>
      <c r="I824" s="8">
        <f t="shared" ca="1" si="317"/>
        <v>4350517778.3510981</v>
      </c>
      <c r="J824" s="8">
        <f t="shared" ca="1" si="318"/>
        <v>140391.20770508659</v>
      </c>
      <c r="K824" s="12">
        <f t="shared" ca="1" si="319"/>
        <v>0.99281062260362163</v>
      </c>
      <c r="L824" s="48"/>
      <c r="M824" s="46">
        <f ca="1">IF(AND(I$2&gt;0,R817&lt;F817-0.12),0,IF(AND(N824&gt;=L$5,I$2&gt;0),0,IF(OR(AND(N824&gt;=C$1,N824&lt;D$1),N824&gt;=E$1),0,1)))</f>
        <v>0</v>
      </c>
      <c r="N824" s="200">
        <f t="shared" si="320"/>
        <v>44731</v>
      </c>
      <c r="O824" s="11">
        <f t="shared" ca="1" si="308"/>
        <v>0.58006903711347979</v>
      </c>
      <c r="P824" s="11" t="str">
        <f t="shared" si="309"/>
        <v/>
      </c>
      <c r="Q824" s="11">
        <f t="shared" ca="1" si="321"/>
        <v>0.9</v>
      </c>
      <c r="R824" s="32">
        <f t="shared" ca="1" si="322"/>
        <v>8.0975952256854902E-3</v>
      </c>
      <c r="S824" s="32">
        <v>4.9215083937775416E-4</v>
      </c>
      <c r="T824" s="32">
        <f t="shared" ca="1" si="310"/>
        <v>1.8738435174103125E-3</v>
      </c>
      <c r="U824" s="32">
        <f t="shared" si="311"/>
        <v>0.14084507042253522</v>
      </c>
      <c r="V824" s="32">
        <f t="shared" si="323"/>
        <v>0.9</v>
      </c>
      <c r="W824" s="8">
        <f t="shared" ca="1" si="312"/>
        <v>994887.46121972043</v>
      </c>
      <c r="X824" s="8">
        <f t="shared" ca="1" si="326"/>
        <v>4337458839.4317417</v>
      </c>
      <c r="Y824" s="22">
        <f t="shared" ca="1" si="313"/>
        <v>0.41993096288652021</v>
      </c>
      <c r="Z824" s="8">
        <f t="shared" ca="1" si="324"/>
        <v>14053826.380577344</v>
      </c>
      <c r="AA824" s="12">
        <f t="shared" ca="1" si="325"/>
        <v>1.1347541797997878</v>
      </c>
      <c r="AB824" s="158">
        <f t="shared" si="327"/>
        <v>1320000</v>
      </c>
      <c r="AC824" s="160">
        <f t="shared" si="328"/>
        <v>5.4000000000004799E-3</v>
      </c>
      <c r="AD824" s="162">
        <f t="shared" ca="1" si="329"/>
        <v>0.99296769684445907</v>
      </c>
      <c r="AE824" s="162">
        <f t="shared" ca="1" si="330"/>
        <v>0.68049990421146089</v>
      </c>
      <c r="AF824" s="85">
        <v>5.8595568492067517E-4</v>
      </c>
      <c r="AG824" s="85">
        <v>9.39210421135378E-3</v>
      </c>
      <c r="AH824" s="85">
        <v>6.7062267366800902E-4</v>
      </c>
    </row>
    <row r="825" spans="1:34">
      <c r="A825" s="7">
        <f t="shared" si="314"/>
        <v>44732</v>
      </c>
      <c r="B825" s="8">
        <f t="shared" ca="1" si="315"/>
        <v>612889352.96815133</v>
      </c>
      <c r="C825" s="144">
        <f t="shared" si="306"/>
        <v>0</v>
      </c>
      <c r="D825" s="136"/>
      <c r="E825" s="136"/>
      <c r="F825" s="78">
        <f ca="1">IF(AD824&gt;1,S$2,T$2)</f>
        <v>0.65</v>
      </c>
      <c r="G825" s="29">
        <f t="shared" ca="1" si="307"/>
        <v>1979657.2735399492</v>
      </c>
      <c r="H825" s="8">
        <f t="shared" ca="1" si="316"/>
        <v>14055566.642133638</v>
      </c>
      <c r="I825" s="8">
        <f t="shared" ca="1" si="317"/>
        <v>4351514406.0738745</v>
      </c>
      <c r="J825" s="8">
        <f t="shared" ca="1" si="318"/>
        <v>140370.10179943859</v>
      </c>
      <c r="K825" s="12">
        <f t="shared" ca="1" si="319"/>
        <v>0.99249650803095335</v>
      </c>
      <c r="L825" s="48"/>
      <c r="M825" s="38">
        <f ca="1">IF(AND(I$2&gt;0,R818&lt;F818),0,IF(AND(N825&gt;=L$6,I$2&gt;0),0,IF(OR(AND(N825&gt;=C$1,N825&lt;D$1),N825&gt;=E$1),0,1)))</f>
        <v>0</v>
      </c>
      <c r="N825" s="200">
        <f t="shared" si="320"/>
        <v>44732</v>
      </c>
      <c r="O825" s="11">
        <f t="shared" ca="1" si="308"/>
        <v>0.58020192080984989</v>
      </c>
      <c r="P825" s="11" t="str">
        <f t="shared" si="309"/>
        <v/>
      </c>
      <c r="Q825" s="11">
        <f t="shared" ca="1" si="321"/>
        <v>0.9</v>
      </c>
      <c r="R825" s="32">
        <f t="shared" ca="1" si="322"/>
        <v>8.0475091286226173E-3</v>
      </c>
      <c r="S825" s="32">
        <v>4.9214112499659486E-4</v>
      </c>
      <c r="T825" s="32">
        <f t="shared" ca="1" si="310"/>
        <v>1.8740755522844851E-3</v>
      </c>
      <c r="U825" s="32">
        <f t="shared" si="311"/>
        <v>0.14084507042253522</v>
      </c>
      <c r="V825" s="32">
        <f t="shared" si="323"/>
        <v>0.9</v>
      </c>
      <c r="W825" s="8">
        <f t="shared" ca="1" si="312"/>
        <v>995286.79225497704</v>
      </c>
      <c r="X825" s="8">
        <f t="shared" ca="1" si="326"/>
        <v>4338454126.2239971</v>
      </c>
      <c r="Y825" s="22">
        <f t="shared" ca="1" si="313"/>
        <v>0.41979807919015011</v>
      </c>
      <c r="Z825" s="8">
        <f t="shared" ca="1" si="324"/>
        <v>14055566.642133638</v>
      </c>
      <c r="AA825" s="12">
        <f t="shared" ca="1" si="325"/>
        <v>1.1347541797997878</v>
      </c>
      <c r="AB825" s="158">
        <f t="shared" si="327"/>
        <v>1321000</v>
      </c>
      <c r="AC825" s="160">
        <f t="shared" si="328"/>
        <v>5.3700000000004803E-3</v>
      </c>
      <c r="AD825" s="162">
        <f t="shared" ca="1" si="329"/>
        <v>0.99265356531728743</v>
      </c>
      <c r="AE825" s="162">
        <f t="shared" ca="1" si="330"/>
        <v>0.68049990421146089</v>
      </c>
      <c r="AF825" s="85">
        <v>5.859277619342894E-4</v>
      </c>
      <c r="AG825" s="85">
        <v>9.3859834139548137E-3</v>
      </c>
      <c r="AH825" s="85">
        <v>6.7058029423056672E-4</v>
      </c>
    </row>
    <row r="826" spans="1:34">
      <c r="A826" s="7">
        <f t="shared" si="314"/>
        <v>44733</v>
      </c>
      <c r="B826" s="8">
        <f t="shared" ca="1" si="315"/>
        <v>613029696.03465748</v>
      </c>
      <c r="C826" s="144">
        <f t="shared" si="306"/>
        <v>0</v>
      </c>
      <c r="D826" s="136"/>
      <c r="E826" s="136"/>
      <c r="F826" s="78">
        <f ca="1">IF(AD825&gt;1,0,IF(AE825&gt;=1,U$2,T$2))</f>
        <v>0.65</v>
      </c>
      <c r="G826" s="29">
        <f t="shared" ca="1" si="307"/>
        <v>1979819.1017003548</v>
      </c>
      <c r="H826" s="8">
        <f t="shared" ca="1" si="316"/>
        <v>14056715.622072518</v>
      </c>
      <c r="I826" s="8">
        <f t="shared" ca="1" si="317"/>
        <v>4352510841.8460684</v>
      </c>
      <c r="J826" s="8">
        <f t="shared" ca="1" si="318"/>
        <v>140343.06650617695</v>
      </c>
      <c r="K826" s="12">
        <f t="shared" ca="1" si="319"/>
        <v>0.99218244068113226</v>
      </c>
      <c r="L826" s="48"/>
      <c r="M826" s="38">
        <f ca="1">IF(AND(I$2&gt;0,R819&lt;F819-0.02),0,IF(AND(N826&gt;=L$7,I$2&gt;0),0,IF(OR(AND(N826&gt;=C$1,N826&lt;D$1),N826&gt;=E$1),0,1)))</f>
        <v>0</v>
      </c>
      <c r="N826" s="200">
        <f t="shared" si="320"/>
        <v>44733</v>
      </c>
      <c r="O826" s="11">
        <f t="shared" ca="1" si="308"/>
        <v>0.58033477891280916</v>
      </c>
      <c r="P826" s="11" t="str">
        <f t="shared" si="309"/>
        <v/>
      </c>
      <c r="Q826" s="11">
        <f t="shared" ca="1" si="321"/>
        <v>0.9</v>
      </c>
      <c r="R826" s="32">
        <f t="shared" ca="1" si="322"/>
        <v>7.9971512882608519E-3</v>
      </c>
      <c r="S826" s="32">
        <v>4.9213141204529701E-4</v>
      </c>
      <c r="T826" s="32">
        <f t="shared" ca="1" si="310"/>
        <v>1.874228749609669E-3</v>
      </c>
      <c r="U826" s="32">
        <f t="shared" si="311"/>
        <v>0.14084507042253522</v>
      </c>
      <c r="V826" s="32">
        <f t="shared" si="323"/>
        <v>0.9</v>
      </c>
      <c r="W826" s="8">
        <f t="shared" ca="1" si="312"/>
        <v>995642.69090879452</v>
      </c>
      <c r="X826" s="8">
        <f t="shared" ca="1" si="326"/>
        <v>4339449768.9149055</v>
      </c>
      <c r="Y826" s="22">
        <f t="shared" ca="1" si="313"/>
        <v>0.41966522108719084</v>
      </c>
      <c r="Z826" s="8">
        <f t="shared" ca="1" si="324"/>
        <v>14056715.622072518</v>
      </c>
      <c r="AA826" s="12">
        <f t="shared" ca="1" si="325"/>
        <v>1.1347541797997878</v>
      </c>
      <c r="AB826" s="158">
        <f t="shared" si="327"/>
        <v>1322000</v>
      </c>
      <c r="AC826" s="160">
        <f t="shared" si="328"/>
        <v>5.3400000000004806E-3</v>
      </c>
      <c r="AD826" s="162">
        <f t="shared" ca="1" si="329"/>
        <v>0.99233947435604275</v>
      </c>
      <c r="AE826" s="162">
        <f t="shared" ca="1" si="330"/>
        <v>0.68049990421146089</v>
      </c>
      <c r="AF826" s="85">
        <v>5.8589984587179207E-4</v>
      </c>
      <c r="AG826" s="85">
        <v>9.3798826114551426E-3</v>
      </c>
      <c r="AH826" s="85">
        <v>6.7053758266675297E-4</v>
      </c>
    </row>
    <row r="827" spans="1:34">
      <c r="A827" s="7">
        <f t="shared" si="314"/>
        <v>44734</v>
      </c>
      <c r="B827" s="8">
        <f t="shared" ca="1" si="315"/>
        <v>613170006.15954554</v>
      </c>
      <c r="C827" s="144">
        <f t="shared" si="306"/>
        <v>0</v>
      </c>
      <c r="D827" s="136"/>
      <c r="E827" s="136"/>
      <c r="F827" s="78">
        <f ca="1">IF(AD826&gt;1,S$2,T$2)</f>
        <v>0.65</v>
      </c>
      <c r="G827" s="29">
        <f t="shared" ca="1" si="307"/>
        <v>1979897.8616716361</v>
      </c>
      <c r="H827" s="8">
        <f t="shared" ca="1" si="316"/>
        <v>14057274.817868616</v>
      </c>
      <c r="I827" s="8">
        <f t="shared" ca="1" si="317"/>
        <v>4353507043.7327728</v>
      </c>
      <c r="J827" s="8">
        <f t="shared" ca="1" si="318"/>
        <v>140310.1248880132</v>
      </c>
      <c r="K827" s="12">
        <f t="shared" ca="1" si="319"/>
        <v>0.99186843382070855</v>
      </c>
      <c r="L827" s="48"/>
      <c r="M827" s="38">
        <f ca="1">IF(AND(I$2&gt;0,R820&lt;F820-0.04),0,IF(AND(N827&gt;=L$8,I$2&gt;0),0,IF(OR(AND(N827&gt;=C$1,N827&lt;D$1),N827&gt;=E$1),0,1)))</f>
        <v>0</v>
      </c>
      <c r="N827" s="200">
        <f t="shared" si="320"/>
        <v>44734</v>
      </c>
      <c r="O827" s="11">
        <f t="shared" ca="1" si="308"/>
        <v>0.5804676058310364</v>
      </c>
      <c r="P827" s="11" t="str">
        <f t="shared" si="309"/>
        <v/>
      </c>
      <c r="Q827" s="11">
        <f t="shared" ca="1" si="321"/>
        <v>0.9</v>
      </c>
      <c r="R827" s="32">
        <f t="shared" ca="1" si="322"/>
        <v>7.9465288325603484E-3</v>
      </c>
      <c r="S827" s="32">
        <v>4.9212170052355972E-4</v>
      </c>
      <c r="T827" s="32">
        <f t="shared" ca="1" si="310"/>
        <v>1.8743033090491488E-3</v>
      </c>
      <c r="U827" s="32">
        <f t="shared" si="311"/>
        <v>0.14084507042253522</v>
      </c>
      <c r="V827" s="32">
        <f t="shared" si="323"/>
        <v>0.9</v>
      </c>
      <c r="W827" s="8">
        <f t="shared" ca="1" si="312"/>
        <v>995955.59183556447</v>
      </c>
      <c r="X827" s="8">
        <f t="shared" ca="1" si="326"/>
        <v>4340445724.5067415</v>
      </c>
      <c r="Y827" s="22">
        <f t="shared" ca="1" si="313"/>
        <v>0.4195323941689636</v>
      </c>
      <c r="Z827" s="8">
        <f t="shared" ca="1" si="324"/>
        <v>14057274.817868616</v>
      </c>
      <c r="AA827" s="12">
        <f t="shared" ca="1" si="325"/>
        <v>1.1347541797997878</v>
      </c>
      <c r="AB827" s="158">
        <f t="shared" si="327"/>
        <v>1323000</v>
      </c>
      <c r="AC827" s="160">
        <f t="shared" si="328"/>
        <v>5.310000000000481E-3</v>
      </c>
      <c r="AD827" s="162">
        <f t="shared" ca="1" si="329"/>
        <v>0.99202543725092041</v>
      </c>
      <c r="AE827" s="162">
        <f t="shared" ca="1" si="330"/>
        <v>0.68049990421146089</v>
      </c>
      <c r="AF827" s="85">
        <v>5.8587193673052362E-4</v>
      </c>
      <c r="AG827" s="85">
        <v>9.3738020636875315E-3</v>
      </c>
      <c r="AH827" s="85">
        <v>6.7049457884652192E-4</v>
      </c>
    </row>
    <row r="828" spans="1:34">
      <c r="A828" s="7">
        <f t="shared" si="314"/>
        <v>44735</v>
      </c>
      <c r="B828" s="8">
        <f t="shared" ca="1" si="315"/>
        <v>613310277.45891559</v>
      </c>
      <c r="C828" s="144">
        <f t="shared" si="306"/>
        <v>0</v>
      </c>
      <c r="D828" s="136"/>
      <c r="E828" s="136"/>
      <c r="F828" s="78">
        <f ca="1">IF(AD827&gt;1,0,IF(AE827&gt;=1,U$2,T$2))</f>
        <v>0.65</v>
      </c>
      <c r="G828" s="29">
        <f t="shared" ca="1" si="307"/>
        <v>1979893.7255719253</v>
      </c>
      <c r="H828" s="8">
        <f t="shared" ca="1" si="316"/>
        <v>14057245.451560669</v>
      </c>
      <c r="I828" s="8">
        <f t="shared" ca="1" si="317"/>
        <v>4354502969.9583006</v>
      </c>
      <c r="J828" s="8">
        <f t="shared" ca="1" si="318"/>
        <v>140271.29937008684</v>
      </c>
      <c r="K828" s="12">
        <f t="shared" ca="1" si="319"/>
        <v>0.99155450066463235</v>
      </c>
      <c r="L828" s="48"/>
      <c r="M828" s="38">
        <f ca="1">IF(AND(I$2&gt;0,R821&lt;F821-0.06),0,IF(AND(N828&gt;=L$9,I$2&gt;0),0,IF(OR(AND(N828&gt;=C$1,N828&lt;D$1),N828&gt;=E$1),0,1)))</f>
        <v>0</v>
      </c>
      <c r="N828" s="200">
        <f t="shared" si="320"/>
        <v>44735</v>
      </c>
      <c r="O828" s="11">
        <f t="shared" ca="1" si="308"/>
        <v>0.58060039599444013</v>
      </c>
      <c r="P828" s="11" t="str">
        <f t="shared" si="309"/>
        <v/>
      </c>
      <c r="Q828" s="11">
        <f t="shared" ca="1" si="321"/>
        <v>0.9</v>
      </c>
      <c r="R828" s="32">
        <f t="shared" ca="1" si="322"/>
        <v>7.8956486941244089E-3</v>
      </c>
      <c r="S828" s="32">
        <v>4.9211199043108235E-4</v>
      </c>
      <c r="T828" s="32">
        <f t="shared" ca="1" si="310"/>
        <v>1.8742993935414224E-3</v>
      </c>
      <c r="U828" s="32">
        <f t="shared" si="311"/>
        <v>0.14084507042253522</v>
      </c>
      <c r="V828" s="32">
        <f t="shared" si="323"/>
        <v>0.9</v>
      </c>
      <c r="W828" s="8">
        <f t="shared" ca="1" si="312"/>
        <v>996226.05456870457</v>
      </c>
      <c r="X828" s="8">
        <f t="shared" ca="1" si="326"/>
        <v>4341441950.5613098</v>
      </c>
      <c r="Y828" s="22">
        <f t="shared" ca="1" si="313"/>
        <v>0.41939960400555987</v>
      </c>
      <c r="Z828" s="8">
        <f t="shared" ca="1" si="324"/>
        <v>14057245.451560669</v>
      </c>
      <c r="AA828" s="12">
        <f t="shared" ca="1" si="325"/>
        <v>1.1347541797997878</v>
      </c>
      <c r="AB828" s="158">
        <f t="shared" si="327"/>
        <v>1324000</v>
      </c>
      <c r="AC828" s="160">
        <f t="shared" si="328"/>
        <v>5.2800000000004814E-3</v>
      </c>
      <c r="AD828" s="162">
        <f t="shared" ca="1" si="329"/>
        <v>0.99171146724267045</v>
      </c>
      <c r="AE828" s="162">
        <f t="shared" ca="1" si="330"/>
        <v>0.68049990421146089</v>
      </c>
      <c r="AF828" s="85">
        <v>5.8584403450782669E-4</v>
      </c>
      <c r="AG828" s="85">
        <v>9.367741969767274E-3</v>
      </c>
      <c r="AH828" s="85">
        <v>6.7045131719603546E-4</v>
      </c>
    </row>
    <row r="829" spans="1:34">
      <c r="A829" s="7">
        <f t="shared" si="314"/>
        <v>44736</v>
      </c>
      <c r="B829" s="8">
        <f t="shared" ca="1" si="315"/>
        <v>613450504.06851768</v>
      </c>
      <c r="C829" s="144">
        <f t="shared" si="306"/>
        <v>0</v>
      </c>
      <c r="D829" s="136"/>
      <c r="E829" s="136"/>
      <c r="F829" s="78">
        <f ca="1">IF(AD828&gt;1,S$2,T$2)</f>
        <v>0.65</v>
      </c>
      <c r="G829" s="29">
        <f t="shared" ca="1" si="307"/>
        <v>1979806.806361468</v>
      </c>
      <c r="H829" s="8">
        <f t="shared" ca="1" si="316"/>
        <v>14056628.325166423</v>
      </c>
      <c r="I829" s="8">
        <f t="shared" ca="1" si="317"/>
        <v>4355498578.8864746</v>
      </c>
      <c r="J829" s="8">
        <f t="shared" ca="1" si="318"/>
        <v>140226.60960203636</v>
      </c>
      <c r="K829" s="12">
        <f t="shared" ca="1" si="319"/>
        <v>0.99124065437767817</v>
      </c>
      <c r="L829" s="48"/>
      <c r="M829" s="39">
        <f ca="1">IF(AND(I$2&gt;0,R822&lt;F822-0.1),0,IF(AND(N829&gt;=L$10,I$2&gt;0),0,IF(OR(AND(N829&gt;=C$1,N829&lt;D$1),N829&gt;=E$1),0,1)))</f>
        <v>0</v>
      </c>
      <c r="N829" s="200">
        <f t="shared" si="320"/>
        <v>44736</v>
      </c>
      <c r="O829" s="11">
        <f t="shared" ca="1" si="308"/>
        <v>0.58073314385152996</v>
      </c>
      <c r="P829" s="11" t="str">
        <f t="shared" si="309"/>
        <v/>
      </c>
      <c r="Q829" s="11">
        <f t="shared" ca="1" si="321"/>
        <v>0.9</v>
      </c>
      <c r="R829" s="32">
        <f t="shared" ca="1" si="322"/>
        <v>7.844517534640499E-3</v>
      </c>
      <c r="S829" s="32">
        <v>4.9210228176756426E-4</v>
      </c>
      <c r="T829" s="32">
        <f t="shared" ca="1" si="310"/>
        <v>1.8742171100221898E-3</v>
      </c>
      <c r="U829" s="32">
        <f t="shared" si="311"/>
        <v>0.14084507042253522</v>
      </c>
      <c r="V829" s="32">
        <f t="shared" si="323"/>
        <v>0.9</v>
      </c>
      <c r="W829" s="8">
        <f t="shared" ca="1" si="312"/>
        <v>996454.6494922241</v>
      </c>
      <c r="X829" s="8">
        <f t="shared" ca="1" si="326"/>
        <v>4342438405.2108021</v>
      </c>
      <c r="Y829" s="22">
        <f t="shared" ca="1" si="313"/>
        <v>0.41926685614847004</v>
      </c>
      <c r="Z829" s="8">
        <f t="shared" ca="1" si="324"/>
        <v>14056628.325166423</v>
      </c>
      <c r="AA829" s="12">
        <f t="shared" ca="1" si="325"/>
        <v>1.1347541797997878</v>
      </c>
      <c r="AB829" s="158">
        <f t="shared" si="327"/>
        <v>1325000</v>
      </c>
      <c r="AC829" s="160">
        <f t="shared" si="328"/>
        <v>5.2500000000004817E-3</v>
      </c>
      <c r="AD829" s="162">
        <f t="shared" ca="1" si="329"/>
        <v>0.9913975775211552</v>
      </c>
      <c r="AE829" s="162">
        <f t="shared" ca="1" si="330"/>
        <v>0.68049990421146089</v>
      </c>
      <c r="AF829" s="85">
        <v>5.8581613920104475E-4</v>
      </c>
      <c r="AG829" s="85">
        <v>9.3617024787882898E-3</v>
      </c>
      <c r="AH829" s="85">
        <v>6.704078275510994E-4</v>
      </c>
    </row>
    <row r="830" spans="1:34">
      <c r="A830" s="7">
        <f t="shared" si="314"/>
        <v>44737</v>
      </c>
      <c r="B830" s="8">
        <f t="shared" ca="1" si="315"/>
        <v>613590680.13953757</v>
      </c>
      <c r="C830" s="144">
        <f t="shared" si="306"/>
        <v>0</v>
      </c>
      <c r="D830" s="136"/>
      <c r="E830" s="136"/>
      <c r="F830" s="78">
        <f ca="1">IF(AD829&gt;1,0,IF(AE829&gt;=1,U$2,T$2))</f>
        <v>0.65</v>
      </c>
      <c r="G830" s="29">
        <f t="shared" ca="1" si="307"/>
        <v>1979637.1521008105</v>
      </c>
      <c r="H830" s="8">
        <f t="shared" ca="1" si="316"/>
        <v>14055423.779915754</v>
      </c>
      <c r="I830" s="8">
        <f t="shared" ca="1" si="317"/>
        <v>4356493828.990716</v>
      </c>
      <c r="J830" s="8">
        <f t="shared" ca="1" si="318"/>
        <v>140176.07101993734</v>
      </c>
      <c r="K830" s="12">
        <f t="shared" ca="1" si="319"/>
        <v>0.99092690808065675</v>
      </c>
      <c r="L830" s="48"/>
      <c r="M830" s="47">
        <f ca="1">IF(AND(I$2&gt;0,R823&lt;F823-0.12),0,IF(AND(N830&gt;=L$4,I$2&gt;0),0,IF(OR(AND(N830&gt;=C$1,N830&lt;D$1),N830&gt;=E$1),0,1)))</f>
        <v>0</v>
      </c>
      <c r="N830" s="200">
        <f t="shared" si="320"/>
        <v>44737</v>
      </c>
      <c r="O830" s="11">
        <f t="shared" ca="1" si="308"/>
        <v>0.58086584386542883</v>
      </c>
      <c r="P830" s="11" t="str">
        <f t="shared" si="309"/>
        <v/>
      </c>
      <c r="Q830" s="11">
        <f t="shared" ca="1" si="321"/>
        <v>0.9</v>
      </c>
      <c r="R830" s="32">
        <f t="shared" ca="1" si="322"/>
        <v>7.7931417299903355E-3</v>
      </c>
      <c r="S830" s="32">
        <v>4.9209257453270512E-4</v>
      </c>
      <c r="T830" s="32">
        <f t="shared" ca="1" si="310"/>
        <v>1.8740565039887672E-3</v>
      </c>
      <c r="U830" s="32">
        <f t="shared" si="311"/>
        <v>0.14084507042253522</v>
      </c>
      <c r="V830" s="32">
        <f t="shared" si="323"/>
        <v>0.9</v>
      </c>
      <c r="W830" s="8">
        <f t="shared" ca="1" si="312"/>
        <v>996641.80931373662</v>
      </c>
      <c r="X830" s="8">
        <f t="shared" ca="1" si="326"/>
        <v>4343435047.0201159</v>
      </c>
      <c r="Y830" s="22">
        <f t="shared" ca="1" si="313"/>
        <v>0.41913415613457117</v>
      </c>
      <c r="Z830" s="8">
        <f t="shared" ca="1" si="324"/>
        <v>14055423.779915754</v>
      </c>
      <c r="AA830" s="12">
        <f t="shared" ca="1" si="325"/>
        <v>1.1347541797997878</v>
      </c>
      <c r="AB830" s="158">
        <f t="shared" si="327"/>
        <v>1326000</v>
      </c>
      <c r="AC830" s="160">
        <f t="shared" si="328"/>
        <v>5.2200000000004821E-3</v>
      </c>
      <c r="AD830" s="162">
        <f t="shared" ca="1" si="329"/>
        <v>0.99108378122916752</v>
      </c>
      <c r="AE830" s="162">
        <f t="shared" ca="1" si="330"/>
        <v>0.68049990421146089</v>
      </c>
      <c r="AF830" s="85">
        <v>5.8578825080752303E-4</v>
      </c>
      <c r="AG830" s="85">
        <v>9.3556837013752427E-3</v>
      </c>
      <c r="AH830" s="85">
        <v>6.7036413616104295E-4</v>
      </c>
    </row>
    <row r="831" spans="1:34">
      <c r="A831" s="7">
        <f t="shared" si="314"/>
        <v>44738</v>
      </c>
      <c r="B831" s="8">
        <f t="shared" ca="1" si="315"/>
        <v>613730799.83398426</v>
      </c>
      <c r="C831" s="144">
        <f t="shared" si="306"/>
        <v>0</v>
      </c>
      <c r="D831" s="136"/>
      <c r="E831" s="136"/>
      <c r="F831" s="78">
        <f ca="1">IF(AD830&gt;1,0,IF(AE830&gt;=1,U$2,T$2))</f>
        <v>0.65</v>
      </c>
      <c r="G831" s="29">
        <f t="shared" ca="1" si="307"/>
        <v>1979384.7607286065</v>
      </c>
      <c r="H831" s="8">
        <f t="shared" ca="1" si="316"/>
        <v>14053631.801173106</v>
      </c>
      <c r="I831" s="8">
        <f t="shared" ca="1" si="317"/>
        <v>4357488678.8212872</v>
      </c>
      <c r="J831" s="8">
        <f t="shared" ca="1" si="318"/>
        <v>140119.69444663235</v>
      </c>
      <c r="K831" s="12">
        <f t="shared" ca="1" si="319"/>
        <v>0.9906132748598413</v>
      </c>
      <c r="L831" s="48"/>
      <c r="M831" s="46">
        <f ca="1">IF(AND(I$2&gt;0,R824&lt;F824-0.12),0,IF(AND(N831&gt;=L$5,I$2&gt;0),0,IF(OR(AND(N831&gt;=C$1,N831&lt;D$1),N831&gt;=E$1),0,1)))</f>
        <v>0</v>
      </c>
      <c r="N831" s="200">
        <f t="shared" si="320"/>
        <v>44738</v>
      </c>
      <c r="O831" s="11">
        <f t="shared" ca="1" si="308"/>
        <v>0.58099849050950492</v>
      </c>
      <c r="P831" s="11" t="str">
        <f t="shared" si="309"/>
        <v/>
      </c>
      <c r="Q831" s="11">
        <f t="shared" ca="1" si="321"/>
        <v>0.9</v>
      </c>
      <c r="R831" s="32">
        <f t="shared" ca="1" si="322"/>
        <v>7.7415274364600016E-3</v>
      </c>
      <c r="S831" s="32">
        <v>4.9208286872620439E-4</v>
      </c>
      <c r="T831" s="32">
        <f t="shared" ca="1" si="310"/>
        <v>1.8738175734897475E-3</v>
      </c>
      <c r="U831" s="32">
        <f t="shared" si="311"/>
        <v>0.14084507042253522</v>
      </c>
      <c r="V831" s="32">
        <f t="shared" si="323"/>
        <v>0.9</v>
      </c>
      <c r="W831" s="8">
        <f t="shared" ca="1" si="312"/>
        <v>996787.63993948384</v>
      </c>
      <c r="X831" s="8">
        <f t="shared" ca="1" si="326"/>
        <v>4344431834.6600552</v>
      </c>
      <c r="Y831" s="22">
        <f t="shared" ca="1" si="313"/>
        <v>0.41900150949049508</v>
      </c>
      <c r="Z831" s="8">
        <f t="shared" ca="1" si="324"/>
        <v>14053631.801173106</v>
      </c>
      <c r="AA831" s="12">
        <f t="shared" ca="1" si="325"/>
        <v>1.1347541797997878</v>
      </c>
      <c r="AB831" s="158">
        <f t="shared" si="327"/>
        <v>1327000</v>
      </c>
      <c r="AC831" s="160">
        <f t="shared" si="328"/>
        <v>5.1900000000004824E-3</v>
      </c>
      <c r="AD831" s="162">
        <f t="shared" ca="1" si="329"/>
        <v>0.99077009147024908</v>
      </c>
      <c r="AE831" s="162">
        <f t="shared" ca="1" si="330"/>
        <v>0.68049990421146089</v>
      </c>
      <c r="AF831" s="85">
        <v>5.8576036932460806E-4</v>
      </c>
      <c r="AG831" s="85">
        <v>9.349685722121354E-3</v>
      </c>
      <c r="AH831" s="85">
        <v>6.7032026685557634E-4</v>
      </c>
    </row>
    <row r="832" spans="1:34">
      <c r="A832" s="7">
        <f t="shared" si="314"/>
        <v>44739</v>
      </c>
      <c r="B832" s="8">
        <f t="shared" ca="1" si="315"/>
        <v>613870857.32112944</v>
      </c>
      <c r="C832" s="144">
        <f t="shared" si="306"/>
        <v>0</v>
      </c>
      <c r="D832" s="136"/>
      <c r="E832" s="136"/>
      <c r="F832" s="78">
        <f ca="1">IF(AD831&gt;1,S$2,T$2)</f>
        <v>0.65</v>
      </c>
      <c r="G832" s="29">
        <f t="shared" ca="1" si="307"/>
        <v>1979049.6225302336</v>
      </c>
      <c r="H832" s="8">
        <f t="shared" ca="1" si="316"/>
        <v>14051252.319964658</v>
      </c>
      <c r="I832" s="8">
        <f t="shared" ca="1" si="317"/>
        <v>4358483086.9800186</v>
      </c>
      <c r="J832" s="8">
        <f t="shared" ca="1" si="318"/>
        <v>140057.48714521632</v>
      </c>
      <c r="K832" s="12">
        <f t="shared" ca="1" si="319"/>
        <v>0.99029976777728979</v>
      </c>
      <c r="L832" s="48"/>
      <c r="M832" s="38">
        <f ca="1">IF(AND(I$2&gt;0,R825&lt;F825),0,IF(AND(N832&gt;=L$6,I$2&gt;0),0,IF(OR(AND(N832&gt;=C$1,N832&lt;D$1),N832&gt;=E$1),0,1)))</f>
        <v>0</v>
      </c>
      <c r="N832" s="200">
        <f t="shared" si="320"/>
        <v>44739</v>
      </c>
      <c r="O832" s="11">
        <f t="shared" ca="1" si="308"/>
        <v>0.58113107826400245</v>
      </c>
      <c r="P832" s="11" t="str">
        <f t="shared" si="309"/>
        <v/>
      </c>
      <c r="Q832" s="11">
        <f t="shared" ca="1" si="321"/>
        <v>0.9</v>
      </c>
      <c r="R832" s="32">
        <f t="shared" ca="1" si="322"/>
        <v>7.6896807622416881E-3</v>
      </c>
      <c r="S832" s="32">
        <v>4.9207316434776163E-4</v>
      </c>
      <c r="T832" s="32">
        <f t="shared" ca="1" si="310"/>
        <v>1.873500309328621E-3</v>
      </c>
      <c r="U832" s="32">
        <f t="shared" si="311"/>
        <v>0.14084507042253522</v>
      </c>
      <c r="V832" s="32">
        <f t="shared" si="323"/>
        <v>0.9</v>
      </c>
      <c r="W832" s="8">
        <f t="shared" ca="1" si="312"/>
        <v>996891.68380212085</v>
      </c>
      <c r="X832" s="8">
        <f t="shared" ca="1" si="326"/>
        <v>4345428726.3438568</v>
      </c>
      <c r="Y832" s="22">
        <f t="shared" ca="1" si="313"/>
        <v>0.41886892173599755</v>
      </c>
      <c r="Z832" s="8">
        <f t="shared" ca="1" si="324"/>
        <v>14051252.319964658</v>
      </c>
      <c r="AA832" s="12">
        <f t="shared" ca="1" si="325"/>
        <v>1.1347541797997878</v>
      </c>
      <c r="AB832" s="158">
        <f t="shared" si="327"/>
        <v>1328000</v>
      </c>
      <c r="AC832" s="160">
        <f t="shared" si="328"/>
        <v>5.1600000000004828E-3</v>
      </c>
      <c r="AD832" s="162">
        <f t="shared" ca="1" si="329"/>
        <v>0.99045652131856554</v>
      </c>
      <c r="AE832" s="162">
        <f t="shared" ca="1" si="330"/>
        <v>0.68049990421146089</v>
      </c>
      <c r="AF832" s="85">
        <v>5.8573249474964766E-4</v>
      </c>
      <c r="AG832" s="85">
        <v>9.3437086018024092E-3</v>
      </c>
      <c r="AH832" s="85">
        <v>6.7027624117122527E-4</v>
      </c>
    </row>
    <row r="833" spans="1:34">
      <c r="A833" s="7">
        <f t="shared" si="314"/>
        <v>44740</v>
      </c>
      <c r="B833" s="8">
        <f t="shared" ca="1" si="315"/>
        <v>614010846.77695882</v>
      </c>
      <c r="C833" s="144">
        <f t="shared" si="306"/>
        <v>0</v>
      </c>
      <c r="D833" s="136"/>
      <c r="E833" s="136"/>
      <c r="F833" s="78">
        <f ca="1">IF(AD832&gt;1,0,IF(AE832&gt;=1,U$2,T$2))</f>
        <v>0.65</v>
      </c>
      <c r="G833" s="29">
        <f t="shared" ca="1" si="307"/>
        <v>1978631.7989508717</v>
      </c>
      <c r="H833" s="8">
        <f t="shared" ca="1" si="316"/>
        <v>14048285.772551188</v>
      </c>
      <c r="I833" s="8">
        <f t="shared" ca="1" si="317"/>
        <v>4359477012.1164074</v>
      </c>
      <c r="J833" s="8">
        <f t="shared" ca="1" si="318"/>
        <v>139989.45582938739</v>
      </c>
      <c r="K833" s="12">
        <f t="shared" ca="1" si="319"/>
        <v>0.98998639987880976</v>
      </c>
      <c r="L833" s="48"/>
      <c r="M833" s="38">
        <f ca="1">IF(AND(I$2&gt;0,R826&lt;F826-0.02),0,IF(AND(N833&gt;=L$7,I$2&gt;0),0,IF(OR(AND(N833&gt;=C$1,N833&lt;D$1),N833&gt;=E$1),0,1)))</f>
        <v>0</v>
      </c>
      <c r="N833" s="200">
        <f t="shared" si="320"/>
        <v>44740</v>
      </c>
      <c r="O833" s="11">
        <f t="shared" ca="1" si="308"/>
        <v>0.58126360161552093</v>
      </c>
      <c r="P833" s="11" t="str">
        <f t="shared" si="309"/>
        <v/>
      </c>
      <c r="Q833" s="11">
        <f t="shared" ca="1" si="321"/>
        <v>0.9</v>
      </c>
      <c r="R833" s="32">
        <f t="shared" ca="1" si="322"/>
        <v>7.637608072700473E-3</v>
      </c>
      <c r="S833" s="32">
        <v>4.9206346139707674E-4</v>
      </c>
      <c r="T833" s="32">
        <f t="shared" ca="1" si="310"/>
        <v>1.8731047696734918E-3</v>
      </c>
      <c r="U833" s="32">
        <f t="shared" si="311"/>
        <v>0.14084507042253522</v>
      </c>
      <c r="V833" s="32">
        <f t="shared" si="323"/>
        <v>0.9</v>
      </c>
      <c r="W833" s="8">
        <f t="shared" ca="1" si="312"/>
        <v>996953.61417127645</v>
      </c>
      <c r="X833" s="8">
        <f t="shared" ca="1" si="326"/>
        <v>4346425679.9580278</v>
      </c>
      <c r="Y833" s="22">
        <f t="shared" ca="1" si="313"/>
        <v>0.41873639838447907</v>
      </c>
      <c r="Z833" s="8">
        <f t="shared" ca="1" si="324"/>
        <v>14048285.772551188</v>
      </c>
      <c r="AA833" s="12">
        <f t="shared" ca="1" si="325"/>
        <v>1.1347541797997878</v>
      </c>
      <c r="AB833" s="158">
        <f t="shared" si="327"/>
        <v>1329000</v>
      </c>
      <c r="AC833" s="160">
        <f t="shared" si="328"/>
        <v>5.1300000000004831E-3</v>
      </c>
      <c r="AD833" s="162">
        <f t="shared" ca="1" si="329"/>
        <v>0.99014308382804983</v>
      </c>
      <c r="AE833" s="162">
        <f t="shared" ca="1" si="330"/>
        <v>0.68049990421146089</v>
      </c>
      <c r="AF833" s="85">
        <v>5.8570462707999127E-4</v>
      </c>
      <c r="AG833" s="85">
        <v>9.3377523794549947E-3</v>
      </c>
      <c r="AH833" s="85">
        <v>6.7023207848178074E-4</v>
      </c>
    </row>
    <row r="834" spans="1:34">
      <c r="A834" s="7">
        <f t="shared" si="314"/>
        <v>44741</v>
      </c>
      <c r="B834" s="8">
        <f t="shared" ca="1" si="315"/>
        <v>614150762.38919663</v>
      </c>
      <c r="C834" s="144">
        <f t="shared" si="306"/>
        <v>0</v>
      </c>
      <c r="D834" s="136"/>
      <c r="E834" s="136"/>
      <c r="F834" s="78">
        <f ca="1">IF(AD833&gt;1,S$2,T$2)</f>
        <v>0.65</v>
      </c>
      <c r="G834" s="29">
        <f t="shared" ca="1" si="307"/>
        <v>1978131.4091927104</v>
      </c>
      <c r="H834" s="8">
        <f t="shared" ca="1" si="316"/>
        <v>14044733.005268244</v>
      </c>
      <c r="I834" s="8">
        <f t="shared" ca="1" si="317"/>
        <v>4360470412.9632959</v>
      </c>
      <c r="J834" s="8">
        <f t="shared" ca="1" si="318"/>
        <v>139915.61223779334</v>
      </c>
      <c r="K834" s="12">
        <f t="shared" ca="1" si="319"/>
        <v>0.98967318419518757</v>
      </c>
      <c r="L834" s="48"/>
      <c r="M834" s="38">
        <f ca="1">IF(AND(I$2&gt;0,R827&lt;F827-0.04),0,IF(AND(N834&gt;=L$8,I$2&gt;0),0,IF(OR(AND(N834&gt;=C$1,N834&lt;D$1),N834&gt;=E$1),0,1)))</f>
        <v>0</v>
      </c>
      <c r="N834" s="200">
        <f t="shared" si="320"/>
        <v>44741</v>
      </c>
      <c r="O834" s="11">
        <f t="shared" ca="1" si="308"/>
        <v>0.58139605506177283</v>
      </c>
      <c r="P834" s="11" t="str">
        <f t="shared" si="309"/>
        <v/>
      </c>
      <c r="Q834" s="11">
        <f t="shared" ca="1" si="321"/>
        <v>0.9</v>
      </c>
      <c r="R834" s="32">
        <f t="shared" ca="1" si="322"/>
        <v>7.5853159299878042E-3</v>
      </c>
      <c r="S834" s="32">
        <v>4.9205375987384939E-4</v>
      </c>
      <c r="T834" s="32">
        <f t="shared" ca="1" si="310"/>
        <v>1.8726310673690993E-3</v>
      </c>
      <c r="U834" s="32">
        <f t="shared" si="311"/>
        <v>0.14084507042253522</v>
      </c>
      <c r="V834" s="32">
        <f t="shared" si="323"/>
        <v>0.9</v>
      </c>
      <c r="W834" s="8">
        <f t="shared" ca="1" si="312"/>
        <v>996973.22472658812</v>
      </c>
      <c r="X834" s="8">
        <f t="shared" ca="1" si="326"/>
        <v>4347422653.1827545</v>
      </c>
      <c r="Y834" s="22">
        <f t="shared" ca="1" si="313"/>
        <v>0.41860394493822717</v>
      </c>
      <c r="Z834" s="8">
        <f t="shared" ca="1" si="324"/>
        <v>14044733.005268244</v>
      </c>
      <c r="AA834" s="12">
        <f t="shared" ca="1" si="325"/>
        <v>1.1347541797997878</v>
      </c>
      <c r="AB834" s="158">
        <f t="shared" si="327"/>
        <v>1330000</v>
      </c>
      <c r="AC834" s="160">
        <f t="shared" si="328"/>
        <v>5.1000000000004835E-3</v>
      </c>
      <c r="AD834" s="162">
        <f t="shared" ca="1" si="329"/>
        <v>0.98982979203699872</v>
      </c>
      <c r="AE834" s="162">
        <f t="shared" ca="1" si="330"/>
        <v>0.68049990421146089</v>
      </c>
      <c r="AF834" s="85">
        <v>5.8567676631298988E-4</v>
      </c>
      <c r="AG834" s="85">
        <v>9.3318170743894712E-3</v>
      </c>
      <c r="AH834" s="85">
        <v>6.7018779613187683E-4</v>
      </c>
    </row>
    <row r="835" spans="1:34">
      <c r="A835" s="7">
        <f t="shared" si="314"/>
        <v>44742</v>
      </c>
      <c r="B835" s="8">
        <f t="shared" ca="1" si="315"/>
        <v>614290598.36137462</v>
      </c>
      <c r="C835" s="144">
        <f t="shared" si="306"/>
        <v>0</v>
      </c>
      <c r="D835" s="136"/>
      <c r="E835" s="136"/>
      <c r="F835" s="78">
        <f ca="1">IF(AD834&gt;1,0,IF(AE834&gt;=1,U$2,T$2))</f>
        <v>0.65</v>
      </c>
      <c r="G835" s="29">
        <f t="shared" ca="1" si="307"/>
        <v>1977548.6173247311</v>
      </c>
      <c r="H835" s="8">
        <f t="shared" ca="1" si="316"/>
        <v>14040595.18300559</v>
      </c>
      <c r="I835" s="8">
        <f t="shared" ca="1" si="317"/>
        <v>4361463248.3657598</v>
      </c>
      <c r="J835" s="8">
        <f t="shared" ca="1" si="318"/>
        <v>139835.9721780188</v>
      </c>
      <c r="K835" s="12">
        <f t="shared" ca="1" si="319"/>
        <v>0.98936013373094445</v>
      </c>
      <c r="L835" s="48"/>
      <c r="M835" s="38">
        <f ca="1">IF(AND(I$2&gt;0,R828&lt;F828-0.06),0,IF(AND(N835&gt;=L$9,I$2&gt;0),0,IF(OR(AND(N835&gt;=C$1,N835&lt;D$1),N835&gt;=E$1),0,1)))</f>
        <v>0</v>
      </c>
      <c r="N835" s="200">
        <f t="shared" si="320"/>
        <v>44742</v>
      </c>
      <c r="O835" s="11">
        <f t="shared" ca="1" si="308"/>
        <v>0.58152843311543467</v>
      </c>
      <c r="P835" s="11" t="str">
        <f t="shared" si="309"/>
        <v/>
      </c>
      <c r="Q835" s="11">
        <f t="shared" ca="1" si="321"/>
        <v>0.9</v>
      </c>
      <c r="R835" s="32">
        <f t="shared" ca="1" si="322"/>
        <v>7.5328110366922182E-3</v>
      </c>
      <c r="S835" s="32">
        <v>4.9204405977777981E-4</v>
      </c>
      <c r="T835" s="32">
        <f t="shared" ca="1" si="310"/>
        <v>1.8720793577340787E-3</v>
      </c>
      <c r="U835" s="32">
        <f t="shared" si="311"/>
        <v>0.14084507042253522</v>
      </c>
      <c r="V835" s="32">
        <f t="shared" si="323"/>
        <v>0.9</v>
      </c>
      <c r="W835" s="8">
        <f t="shared" ca="1" si="312"/>
        <v>996950.41571845952</v>
      </c>
      <c r="X835" s="8">
        <f t="shared" ca="1" si="326"/>
        <v>4348419603.5984726</v>
      </c>
      <c r="Y835" s="22">
        <f t="shared" ca="1" si="313"/>
        <v>0.41847156688456533</v>
      </c>
      <c r="Z835" s="8">
        <f t="shared" ca="1" si="324"/>
        <v>14040595.18300559</v>
      </c>
      <c r="AA835" s="12">
        <f t="shared" ca="1" si="325"/>
        <v>1.1347541797997878</v>
      </c>
      <c r="AB835" s="158">
        <f t="shared" si="327"/>
        <v>1331000</v>
      </c>
      <c r="AC835" s="160">
        <f t="shared" si="328"/>
        <v>5.0700000000004838E-3</v>
      </c>
      <c r="AD835" s="162">
        <f t="shared" ca="1" si="329"/>
        <v>0.98951665896306595</v>
      </c>
      <c r="AE835" s="162">
        <f t="shared" ca="1" si="330"/>
        <v>0.68049990421146089</v>
      </c>
      <c r="AF835" s="85">
        <v>5.8564891244599531E-4</v>
      </c>
      <c r="AG835" s="85">
        <v>9.3259026881254738E-3</v>
      </c>
      <c r="AH835" s="85">
        <v>6.7014340957200055E-4</v>
      </c>
    </row>
    <row r="836" spans="1:34">
      <c r="A836" s="7">
        <f t="shared" si="314"/>
        <v>44743</v>
      </c>
      <c r="B836" s="8">
        <f t="shared" ca="1" si="315"/>
        <v>614430348.91598141</v>
      </c>
      <c r="C836" s="144">
        <f t="shared" ref="C836:C899" si="331">IF(H$2=0,D836,IF(H$2=1,E836,D836-E836))</f>
        <v>0</v>
      </c>
      <c r="D836" s="136"/>
      <c r="E836" s="136"/>
      <c r="F836" s="78">
        <f ca="1">IF(AD835&gt;1,S$2,T$2)</f>
        <v>0.65</v>
      </c>
      <c r="G836" s="29">
        <f t="shared" ref="G836:G899" ca="1" si="332">H836/V$2</f>
        <v>1976883.6204219349</v>
      </c>
      <c r="H836" s="8">
        <f t="shared" ca="1" si="316"/>
        <v>14035873.704995736</v>
      </c>
      <c r="I836" s="8">
        <f t="shared" ca="1" si="317"/>
        <v>4362455477.3034687</v>
      </c>
      <c r="J836" s="8">
        <f t="shared" ca="1" si="318"/>
        <v>139750.55460684575</v>
      </c>
      <c r="K836" s="12">
        <f t="shared" ca="1" si="319"/>
        <v>0.98904726145523469</v>
      </c>
      <c r="L836" s="48"/>
      <c r="M836" s="39">
        <f ca="1">IF(AND(I$2&gt;0,R829&lt;F829-0.1),0,IF(AND(N836&gt;=L$10,I$2&gt;0),0,IF(OR(AND(N836&gt;=C$1,N836&lt;D$1),N836&gt;=E$1),0,1)))</f>
        <v>0</v>
      </c>
      <c r="N836" s="200">
        <f t="shared" si="320"/>
        <v>44743</v>
      </c>
      <c r="O836" s="11">
        <f t="shared" ref="O836:O899" ca="1" si="333">I836/W$2</f>
        <v>0.58166073030712917</v>
      </c>
      <c r="P836" s="11" t="str">
        <f t="shared" ref="P836:P899" si="334">IF(C836&gt;0,Z836/W$2,"")</f>
        <v/>
      </c>
      <c r="Q836" s="11">
        <f t="shared" ca="1" si="321"/>
        <v>0.9</v>
      </c>
      <c r="R836" s="32">
        <f t="shared" ca="1" si="322"/>
        <v>7.4801001853810126E-3</v>
      </c>
      <c r="S836" s="32">
        <v>4.9203436110856766E-4</v>
      </c>
      <c r="T836" s="32">
        <f t="shared" ref="T836:T899" ca="1" si="335">Z836/W$2</f>
        <v>1.8714498273327649E-3</v>
      </c>
      <c r="U836" s="32">
        <f t="shared" ref="U836:U899" si="336">1/V$2</f>
        <v>0.14084507042253522</v>
      </c>
      <c r="V836" s="32">
        <f t="shared" si="323"/>
        <v>0.9</v>
      </c>
      <c r="W836" s="8">
        <f t="shared" ref="W836:W899" ca="1" si="337">IF(ROW(J835)&gt;(1+N$2),OFFSET(J835,2-N$2,0)*V$2,0)</f>
        <v>996885.17791932577</v>
      </c>
      <c r="X836" s="8">
        <f t="shared" ca="1" si="326"/>
        <v>4349416488.776392</v>
      </c>
      <c r="Y836" s="22">
        <f t="shared" ref="Y836:Y899" ca="1" si="338">IF(I836&lt;W$2,1-I836/W$2,0)</f>
        <v>0.41833926969287083</v>
      </c>
      <c r="Z836" s="8">
        <f t="shared" ca="1" si="324"/>
        <v>14035873.704995736</v>
      </c>
      <c r="AA836" s="12">
        <f t="shared" ca="1" si="325"/>
        <v>1.1347541797997878</v>
      </c>
      <c r="AB836" s="158">
        <f t="shared" si="327"/>
        <v>1332000</v>
      </c>
      <c r="AC836" s="160">
        <f t="shared" si="328"/>
        <v>5.0400000000004842E-3</v>
      </c>
      <c r="AD836" s="162">
        <f t="shared" ca="1" si="329"/>
        <v>0.98920369759308957</v>
      </c>
      <c r="AE836" s="162">
        <f t="shared" ca="1" si="330"/>
        <v>0.68049990421146089</v>
      </c>
      <c r="AF836" s="85">
        <v>5.8562106547636135E-4</v>
      </c>
      <c r="AG836" s="85">
        <v>9.3200092062368355E-3</v>
      </c>
      <c r="AH836" s="85">
        <v>6.7009893249301026E-4</v>
      </c>
    </row>
    <row r="837" spans="1:34">
      <c r="A837" s="7">
        <f t="shared" ref="A837:A899" si="339">A836+1</f>
        <v>44744</v>
      </c>
      <c r="B837" s="8">
        <f t="shared" ref="B837:B899" ca="1" si="340">B836 + J837</f>
        <v>614570008.29676676</v>
      </c>
      <c r="C837" s="144">
        <f t="shared" si="331"/>
        <v>0</v>
      </c>
      <c r="D837" s="136"/>
      <c r="E837" s="136"/>
      <c r="F837" s="78">
        <f ca="1">IF(AD836&gt;1,0,IF(AE836&gt;=1,U$2,T$2))</f>
        <v>0.65</v>
      </c>
      <c r="G837" s="29">
        <f t="shared" ca="1" si="332"/>
        <v>1976136.6381199933</v>
      </c>
      <c r="H837" s="8">
        <f t="shared" ref="H837:H899" ca="1" si="341">H836+IF(C837&gt;0,V$2*(C837-C836),V$2*J837)-W836</f>
        <v>14030570.130651951</v>
      </c>
      <c r="I837" s="8">
        <f t="shared" ref="I837:I899" ca="1" si="342">I836+IF(C837&gt;0,V$2*(C837-C836),V$2*J837)</f>
        <v>4363447058.9070444</v>
      </c>
      <c r="J837" s="8">
        <f t="shared" ref="J837:J899" ca="1" si="343">IF(C837&gt;0,C837-C836,H836*K836/(N$2*V$2))</f>
        <v>139659.38078528745</v>
      </c>
      <c r="K837" s="12">
        <f t="shared" ref="K837:K899" ca="1" si="344">IF(C837&gt;0,1+N$2*(C837-C836)/Z837,K$4*Y836*Q837+(1-Q837)*AA836*Y836)</f>
        <v>0.98873458029479688</v>
      </c>
      <c r="L837" s="48"/>
      <c r="M837" s="47">
        <f ca="1">IF(AND(I$2&gt;0,R830&lt;F830-0.12),0,IF(AND(N837&gt;=L$4,I$2&gt;0),0,IF(OR(AND(N837&gt;=C$1,N837&lt;D$1),N837&gt;=E$1),0,1)))</f>
        <v>0</v>
      </c>
      <c r="N837" s="200">
        <f t="shared" ref="N837:N899" si="345">N836+1</f>
        <v>44744</v>
      </c>
      <c r="O837" s="11">
        <f t="shared" ca="1" si="333"/>
        <v>0.58179294118760594</v>
      </c>
      <c r="P837" s="11" t="str">
        <f t="shared" si="334"/>
        <v/>
      </c>
      <c r="Q837" s="11">
        <f t="shared" ref="Q837:Q899" ca="1" si="346">IF(J$2&gt;0,100%,IF(M837&lt;1,V837,IF(AND(I$2=1,N837&gt;=B$1),B$2,0)))</f>
        <v>0.9</v>
      </c>
      <c r="R837" s="32">
        <f t="shared" ref="R837:R899" ca="1" si="347">G837*AC837/AB837</f>
        <v>7.427190215290415E-3</v>
      </c>
      <c r="S837" s="32">
        <v>4.9202466386591317E-4</v>
      </c>
      <c r="T837" s="32">
        <f t="shared" ca="1" si="335"/>
        <v>1.8707426840869268E-3</v>
      </c>
      <c r="U837" s="32">
        <f t="shared" si="336"/>
        <v>0.14084507042253522</v>
      </c>
      <c r="V837" s="32">
        <f t="shared" ref="V837:V899" si="348">IF(N837&gt;=G$1,G$2,IF(N837&gt;=F$1,F$2,IF(N837&gt;=E$1,E$2,IF(N837&gt;=D$1,0,IF(N837&gt;=C$1,C$2,IF(M837&lt;1,C$2,0))))))</f>
        <v>0.9</v>
      </c>
      <c r="W837" s="8">
        <f t="shared" ca="1" si="337"/>
        <v>996777.57470611471</v>
      </c>
      <c r="X837" s="8">
        <f t="shared" ca="1" si="326"/>
        <v>4350413266.3510981</v>
      </c>
      <c r="Y837" s="22">
        <f t="shared" ca="1" si="338"/>
        <v>0.41820705881239406</v>
      </c>
      <c r="Z837" s="8">
        <f t="shared" ref="Z837:Z899" ca="1" si="349">H836+IF(C837&gt;0,V$2*(C837-C836),V$2*J837)-W836</f>
        <v>14030570.130651951</v>
      </c>
      <c r="AA837" s="12">
        <f t="shared" ref="AA837:AA899" ca="1" si="350">IF(C837&gt;0,K837/Y836,AA836)</f>
        <v>1.1347541797997878</v>
      </c>
      <c r="AB837" s="158">
        <f t="shared" si="327"/>
        <v>1333000</v>
      </c>
      <c r="AC837" s="160">
        <f t="shared" si="328"/>
        <v>5.0100000000004846E-3</v>
      </c>
      <c r="AD837" s="162">
        <f t="shared" ca="1" si="329"/>
        <v>0.98889092087501584</v>
      </c>
      <c r="AE837" s="162">
        <f t="shared" ca="1" si="330"/>
        <v>0.68049990421146089</v>
      </c>
      <c r="AF837" s="85">
        <v>5.8559322540144309E-4</v>
      </c>
      <c r="AG837" s="85">
        <v>9.2548007961600152E-3</v>
      </c>
      <c r="AH837" s="85">
        <v>6.6718429599579745E-4</v>
      </c>
    </row>
    <row r="838" spans="1:34">
      <c r="A838" s="7">
        <f t="shared" si="339"/>
        <v>44745</v>
      </c>
      <c r="B838" s="8">
        <f t="shared" ca="1" si="340"/>
        <v>614709570.7703023</v>
      </c>
      <c r="C838" s="144">
        <f t="shared" si="331"/>
        <v>0</v>
      </c>
      <c r="D838" s="136"/>
      <c r="E838" s="136"/>
      <c r="F838" s="78">
        <f ca="1">IF(AD837&gt;1,0,IF(AE837&gt;=1,U$2,T$2))</f>
        <v>0.65</v>
      </c>
      <c r="G838" s="29">
        <f t="shared" ca="1" si="332"/>
        <v>1975307.9039503881</v>
      </c>
      <c r="H838" s="8">
        <f t="shared" ca="1" si="341"/>
        <v>14024686.118047755</v>
      </c>
      <c r="I838" s="8">
        <f t="shared" ca="1" si="342"/>
        <v>4364437952.4691467</v>
      </c>
      <c r="J838" s="8">
        <f t="shared" ca="1" si="343"/>
        <v>139562.47353548161</v>
      </c>
      <c r="K838" s="12">
        <f t="shared" ca="1" si="344"/>
        <v>0.98842210312880052</v>
      </c>
      <c r="L838" s="48"/>
      <c r="M838" s="46">
        <f ca="1">IF(AND(I$2&gt;0,R831&lt;F831-0.12),0,IF(AND(N838&gt;=L$5,I$2&gt;0),0,IF(OR(AND(N838&gt;=C$1,N838&lt;D$1),N838&gt;=E$1),0,1)))</f>
        <v>0</v>
      </c>
      <c r="N838" s="200">
        <f t="shared" si="345"/>
        <v>44745</v>
      </c>
      <c r="O838" s="11">
        <f t="shared" ca="1" si="333"/>
        <v>0.58192506032921953</v>
      </c>
      <c r="P838" s="11" t="str">
        <f t="shared" si="334"/>
        <v/>
      </c>
      <c r="Q838" s="11">
        <f t="shared" ca="1" si="346"/>
        <v>0.9</v>
      </c>
      <c r="R838" s="32">
        <f t="shared" ca="1" si="347"/>
        <v>7.3740879772667836E-3</v>
      </c>
      <c r="S838" s="32">
        <v>4.9201496804951656E-4</v>
      </c>
      <c r="T838" s="32">
        <f t="shared" ca="1" si="335"/>
        <v>1.869958149073034E-3</v>
      </c>
      <c r="U838" s="32">
        <f t="shared" si="336"/>
        <v>0.14084507042253522</v>
      </c>
      <c r="V838" s="32">
        <f t="shared" si="348"/>
        <v>0.9</v>
      </c>
      <c r="W838" s="8">
        <f t="shared" ca="1" si="337"/>
        <v>996627.72277601389</v>
      </c>
      <c r="X838" s="8">
        <f t="shared" ref="X838:X899" ca="1" si="351">W838+X837</f>
        <v>4351409894.0738745</v>
      </c>
      <c r="Y838" s="22">
        <f t="shared" ca="1" si="338"/>
        <v>0.41807493967078047</v>
      </c>
      <c r="Z838" s="8">
        <f t="shared" ca="1" si="349"/>
        <v>14024686.118047755</v>
      </c>
      <c r="AA838" s="12">
        <f t="shared" ca="1" si="350"/>
        <v>1.1347541797997878</v>
      </c>
      <c r="AB838" s="158">
        <f t="shared" ref="AB838:AB899" si="352">AB837+AB$2</f>
        <v>1334000</v>
      </c>
      <c r="AC838" s="160">
        <f t="shared" ref="AC838:AC899" si="353">AC837-AC$2</f>
        <v>4.9800000000004849E-3</v>
      </c>
      <c r="AD838" s="162">
        <f t="shared" ref="AD838:AD899" ca="1" si="354">(K838+K837)/2</f>
        <v>0.9885783417117987</v>
      </c>
      <c r="AE838" s="162">
        <f t="shared" ref="AE838:AE899" ca="1" si="355">IF(Q838&lt;=B$2,K838,AE837)</f>
        <v>0.68049990421146089</v>
      </c>
      <c r="AF838" s="85">
        <v>5.8556539221859682E-4</v>
      </c>
      <c r="AG838" s="85">
        <v>9.1889980482125905E-3</v>
      </c>
      <c r="AH838" s="85">
        <v>6.6420862905868547E-4</v>
      </c>
    </row>
    <row r="839" spans="1:34">
      <c r="A839" s="7">
        <f t="shared" si="339"/>
        <v>44746</v>
      </c>
      <c r="B839" s="8">
        <f t="shared" ca="1" si="340"/>
        <v>614849030.62692726</v>
      </c>
      <c r="C839" s="144">
        <f t="shared" si="331"/>
        <v>0</v>
      </c>
      <c r="D839" s="136"/>
      <c r="E839" s="136"/>
      <c r="F839" s="78">
        <f ca="1">IF(AD838&gt;1,S$2,T$2)</f>
        <v>0.65</v>
      </c>
      <c r="G839" s="29">
        <f t="shared" ca="1" si="332"/>
        <v>1974397.6587759198</v>
      </c>
      <c r="H839" s="8">
        <f t="shared" ca="1" si="341"/>
        <v>14018223.37730903</v>
      </c>
      <c r="I839" s="8">
        <f t="shared" ca="1" si="342"/>
        <v>4365428117.4511843</v>
      </c>
      <c r="J839" s="8">
        <f t="shared" ca="1" si="343"/>
        <v>139459.85662497039</v>
      </c>
      <c r="K839" s="12">
        <f t="shared" ca="1" si="344"/>
        <v>0.9881098427853523</v>
      </c>
      <c r="L839" s="48"/>
      <c r="M839" s="38">
        <f ca="1">IF(AND(I$2&gt;0,R832&lt;F832),0,IF(AND(N839&gt;=L$6,I$2&gt;0),0,IF(OR(AND(N839&gt;=C$1,N839&lt;D$1),N839&gt;=E$1),0,1)))</f>
        <v>0</v>
      </c>
      <c r="N839" s="200">
        <f t="shared" si="345"/>
        <v>44746</v>
      </c>
      <c r="O839" s="11">
        <f t="shared" ca="1" si="333"/>
        <v>0.58205708232682452</v>
      </c>
      <c r="P839" s="11" t="str">
        <f t="shared" si="334"/>
        <v/>
      </c>
      <c r="Q839" s="11">
        <f t="shared" ca="1" si="346"/>
        <v>0.9</v>
      </c>
      <c r="R839" s="32">
        <f t="shared" ca="1" si="347"/>
        <v>7.3208003078215431E-3</v>
      </c>
      <c r="S839" s="32">
        <v>4.9200527365907793E-4</v>
      </c>
      <c r="T839" s="32">
        <f t="shared" ca="1" si="335"/>
        <v>1.8690964503078706E-3</v>
      </c>
      <c r="U839" s="32">
        <f t="shared" si="336"/>
        <v>0.14084507042253522</v>
      </c>
      <c r="V839" s="32">
        <f t="shared" si="348"/>
        <v>0.9</v>
      </c>
      <c r="W839" s="8">
        <f t="shared" ca="1" si="337"/>
        <v>996435.7721938563</v>
      </c>
      <c r="X839" s="8">
        <f t="shared" ca="1" si="351"/>
        <v>4352406329.8460684</v>
      </c>
      <c r="Y839" s="22">
        <f t="shared" ca="1" si="338"/>
        <v>0.41794291767317548</v>
      </c>
      <c r="Z839" s="8">
        <f t="shared" ca="1" si="349"/>
        <v>14018223.37730903</v>
      </c>
      <c r="AA839" s="12">
        <f t="shared" ca="1" si="350"/>
        <v>1.1347541797997878</v>
      </c>
      <c r="AB839" s="158">
        <f t="shared" si="352"/>
        <v>1335000</v>
      </c>
      <c r="AC839" s="160">
        <f t="shared" si="353"/>
        <v>4.9500000000004853E-3</v>
      </c>
      <c r="AD839" s="162">
        <f t="shared" ca="1" si="354"/>
        <v>0.98826597295707641</v>
      </c>
      <c r="AE839" s="162">
        <f t="shared" ca="1" si="355"/>
        <v>0.68049990421146089</v>
      </c>
      <c r="AF839" s="85">
        <v>5.8553756592518043E-4</v>
      </c>
      <c r="AG839" s="85">
        <v>9.122659945206571E-3</v>
      </c>
      <c r="AH839" s="85">
        <v>6.6117093353635964E-4</v>
      </c>
    </row>
    <row r="840" spans="1:34">
      <c r="A840" s="7">
        <f t="shared" si="339"/>
        <v>44747</v>
      </c>
      <c r="B840" s="8">
        <f t="shared" ca="1" si="340"/>
        <v>614988382.18122792</v>
      </c>
      <c r="C840" s="144">
        <f t="shared" si="331"/>
        <v>0</v>
      </c>
      <c r="D840" s="136"/>
      <c r="E840" s="136"/>
      <c r="F840" s="78">
        <f ca="1">IF(AD839&gt;1,0,IF(AE839&gt;=1,U$2,T$2))</f>
        <v>0.65</v>
      </c>
      <c r="G840" s="29">
        <f t="shared" ca="1" si="332"/>
        <v>1973406.1465703745</v>
      </c>
      <c r="H840" s="8">
        <f t="shared" ca="1" si="341"/>
        <v>14011183.640649658</v>
      </c>
      <c r="I840" s="8">
        <f t="shared" ca="1" si="342"/>
        <v>4366417513.4867191</v>
      </c>
      <c r="J840" s="8">
        <f t="shared" ca="1" si="343"/>
        <v>139351.55430063157</v>
      </c>
      <c r="K840" s="12">
        <f t="shared" ca="1" si="344"/>
        <v>0.98779781203938044</v>
      </c>
      <c r="L840" s="48"/>
      <c r="M840" s="38">
        <f ca="1">IF(AND(I$2&gt;0,R833&lt;F833-0.02),0,IF(AND(N840&gt;=L$7,I$2&gt;0),0,IF(OR(AND(N840&gt;=C$1,N840&lt;D$1),N840&gt;=E$1),0,1)))</f>
        <v>0</v>
      </c>
      <c r="N840" s="200">
        <f t="shared" si="345"/>
        <v>44747</v>
      </c>
      <c r="O840" s="11">
        <f t="shared" ca="1" si="333"/>
        <v>0.58218900179822919</v>
      </c>
      <c r="P840" s="11" t="str">
        <f t="shared" si="334"/>
        <v/>
      </c>
      <c r="Q840" s="11">
        <f t="shared" ca="1" si="346"/>
        <v>0.9</v>
      </c>
      <c r="R840" s="32">
        <f t="shared" ca="1" si="347"/>
        <v>7.2673340128197612E-3</v>
      </c>
      <c r="S840" s="32">
        <v>4.9199558069429772E-4</v>
      </c>
      <c r="T840" s="32">
        <f t="shared" ca="1" si="335"/>
        <v>1.8681578187532877E-3</v>
      </c>
      <c r="U840" s="32">
        <f t="shared" si="336"/>
        <v>0.14084507042253522</v>
      </c>
      <c r="V840" s="32">
        <f t="shared" si="348"/>
        <v>0.9</v>
      </c>
      <c r="W840" s="8">
        <f t="shared" ca="1" si="337"/>
        <v>996201.88670489367</v>
      </c>
      <c r="X840" s="8">
        <f t="shared" ca="1" si="351"/>
        <v>4353402531.7327728</v>
      </c>
      <c r="Y840" s="22">
        <f t="shared" ca="1" si="338"/>
        <v>0.41781099820177081</v>
      </c>
      <c r="Z840" s="8">
        <f t="shared" ca="1" si="349"/>
        <v>14011183.640649658</v>
      </c>
      <c r="AA840" s="12">
        <f t="shared" ca="1" si="350"/>
        <v>1.1347541797997878</v>
      </c>
      <c r="AB840" s="158">
        <f t="shared" si="352"/>
        <v>1336000</v>
      </c>
      <c r="AC840" s="160">
        <f t="shared" si="353"/>
        <v>4.9200000000004856E-3</v>
      </c>
      <c r="AD840" s="162">
        <f t="shared" ca="1" si="354"/>
        <v>0.98795382741236637</v>
      </c>
      <c r="AE840" s="162">
        <f t="shared" ca="1" si="355"/>
        <v>0.68049990421146089</v>
      </c>
      <c r="AF840" s="85">
        <v>5.8550974651855336E-4</v>
      </c>
      <c r="AG840" s="85">
        <v>9.0557811796278115E-3</v>
      </c>
      <c r="AH840" s="85">
        <v>6.5806990871223096E-4</v>
      </c>
    </row>
    <row r="841" spans="1:34">
      <c r="A841" s="7">
        <f t="shared" si="339"/>
        <v>44748</v>
      </c>
      <c r="B841" s="8">
        <f t="shared" ca="1" si="340"/>
        <v>615127619.77221704</v>
      </c>
      <c r="C841" s="144">
        <f t="shared" si="331"/>
        <v>0</v>
      </c>
      <c r="D841" s="136"/>
      <c r="E841" s="136"/>
      <c r="F841" s="78">
        <f ca="1">IF(AD840&gt;1,S$2,T$2)</f>
        <v>0.65</v>
      </c>
      <c r="G841" s="29">
        <f t="shared" ca="1" si="332"/>
        <v>1972333.6126714526</v>
      </c>
      <c r="H841" s="8">
        <f t="shared" ca="1" si="341"/>
        <v>14003568.649967313</v>
      </c>
      <c r="I841" s="8">
        <f t="shared" ca="1" si="342"/>
        <v>4367406100.3827419</v>
      </c>
      <c r="J841" s="8">
        <f t="shared" ca="1" si="343"/>
        <v>139237.59098909149</v>
      </c>
      <c r="K841" s="12">
        <f t="shared" ca="1" si="344"/>
        <v>0.98748602361156246</v>
      </c>
      <c r="L841" s="48"/>
      <c r="M841" s="38">
        <f ca="1">IF(AND(I$2&gt;0,R834&lt;F834-0.04),0,IF(AND(N841&gt;=L$8,I$2&gt;0),0,IF(OR(AND(N841&gt;=C$1,N841&lt;D$1),N841&gt;=E$1),0,1)))</f>
        <v>0</v>
      </c>
      <c r="N841" s="200">
        <f t="shared" si="345"/>
        <v>44748</v>
      </c>
      <c r="O841" s="11">
        <f t="shared" ca="1" si="333"/>
        <v>0.58232081338436559</v>
      </c>
      <c r="P841" s="11" t="str">
        <f t="shared" si="334"/>
        <v/>
      </c>
      <c r="Q841" s="11">
        <f t="shared" ca="1" si="346"/>
        <v>0.9</v>
      </c>
      <c r="R841" s="32">
        <f t="shared" ca="1" si="347"/>
        <v>7.2136958608559178E-3</v>
      </c>
      <c r="S841" s="32">
        <v>4.9198588915487637E-4</v>
      </c>
      <c r="T841" s="32">
        <f t="shared" ca="1" si="335"/>
        <v>1.8671424866623083E-3</v>
      </c>
      <c r="U841" s="32">
        <f t="shared" si="336"/>
        <v>0.14084507042253522</v>
      </c>
      <c r="V841" s="32">
        <f t="shared" si="348"/>
        <v>0.9</v>
      </c>
      <c r="W841" s="8">
        <f t="shared" ca="1" si="337"/>
        <v>995926.22552761645</v>
      </c>
      <c r="X841" s="8">
        <f t="shared" ca="1" si="351"/>
        <v>4354398457.9583006</v>
      </c>
      <c r="Y841" s="22">
        <f t="shared" ca="1" si="338"/>
        <v>0.41767918661563441</v>
      </c>
      <c r="Z841" s="8">
        <f t="shared" ca="1" si="349"/>
        <v>14003568.649967313</v>
      </c>
      <c r="AA841" s="12">
        <f t="shared" ca="1" si="350"/>
        <v>1.1347541797997878</v>
      </c>
      <c r="AB841" s="158">
        <f t="shared" si="352"/>
        <v>1337000</v>
      </c>
      <c r="AC841" s="160">
        <f t="shared" si="353"/>
        <v>4.890000000000486E-3</v>
      </c>
      <c r="AD841" s="162">
        <f t="shared" ca="1" si="354"/>
        <v>0.98764191782547139</v>
      </c>
      <c r="AE841" s="162">
        <f t="shared" ca="1" si="355"/>
        <v>0.68049990421146089</v>
      </c>
      <c r="AF841" s="85">
        <v>5.854819339960759E-4</v>
      </c>
      <c r="AG841" s="85">
        <v>8.9883563095312889E-3</v>
      </c>
      <c r="AH841" s="85">
        <v>6.5490422522894182E-4</v>
      </c>
    </row>
    <row r="842" spans="1:34">
      <c r="A842" s="7">
        <f t="shared" si="339"/>
        <v>44749</v>
      </c>
      <c r="B842" s="8">
        <f t="shared" ca="1" si="340"/>
        <v>615266737.76338935</v>
      </c>
      <c r="C842" s="144">
        <f t="shared" si="331"/>
        <v>0</v>
      </c>
      <c r="D842" s="136"/>
      <c r="E842" s="136"/>
      <c r="F842" s="78">
        <f ca="1">IF(AD841&gt;1,0,IF(AE841&gt;=1,U$2,T$2))</f>
        <v>0.65</v>
      </c>
      <c r="G842" s="29">
        <f t="shared" ca="1" si="332"/>
        <v>1971180.3044736772</v>
      </c>
      <c r="H842" s="8">
        <f t="shared" ca="1" si="341"/>
        <v>13995380.161763107</v>
      </c>
      <c r="I842" s="8">
        <f t="shared" ca="1" si="342"/>
        <v>4368393838.1200657</v>
      </c>
      <c r="J842" s="8">
        <f t="shared" ca="1" si="343"/>
        <v>139117.99117231145</v>
      </c>
      <c r="K842" s="12">
        <f t="shared" ca="1" si="344"/>
        <v>0.98717449016792425</v>
      </c>
      <c r="L842" s="48"/>
      <c r="M842" s="38">
        <f ca="1">IF(AND(I$2&gt;0,R835&lt;F835-0.06),0,IF(AND(N842&gt;=L$9,I$2&gt;0),0,IF(OR(AND(N842&gt;=C$1,N842&lt;D$1),N842&gt;=E$1),0,1)))</f>
        <v>0</v>
      </c>
      <c r="N842" s="200">
        <f t="shared" si="345"/>
        <v>44749</v>
      </c>
      <c r="O842" s="11">
        <f t="shared" ca="1" si="333"/>
        <v>0.58245251174934209</v>
      </c>
      <c r="P842" s="11" t="str">
        <f t="shared" si="334"/>
        <v/>
      </c>
      <c r="Q842" s="11">
        <f t="shared" ca="1" si="346"/>
        <v>0.9</v>
      </c>
      <c r="R842" s="32">
        <f t="shared" ca="1" si="347"/>
        <v>7.1598925857571218E-3</v>
      </c>
      <c r="S842" s="32">
        <v>4.9197619904051441E-4</v>
      </c>
      <c r="T842" s="32">
        <f t="shared" ca="1" si="335"/>
        <v>1.8660506882350811E-3</v>
      </c>
      <c r="U842" s="32">
        <f t="shared" si="336"/>
        <v>0.14084507042253522</v>
      </c>
      <c r="V842" s="32">
        <f t="shared" si="348"/>
        <v>0.9</v>
      </c>
      <c r="W842" s="8">
        <f t="shared" ca="1" si="337"/>
        <v>995608.92817445809</v>
      </c>
      <c r="X842" s="8">
        <f t="shared" ca="1" si="351"/>
        <v>4355394066.8864746</v>
      </c>
      <c r="Y842" s="22">
        <f t="shared" ca="1" si="338"/>
        <v>0.41754748825065791</v>
      </c>
      <c r="Z842" s="8">
        <f t="shared" ca="1" si="349"/>
        <v>13995380.161763107</v>
      </c>
      <c r="AA842" s="12">
        <f t="shared" ca="1" si="350"/>
        <v>1.1347541797997878</v>
      </c>
      <c r="AB842" s="158">
        <f t="shared" si="352"/>
        <v>1338000</v>
      </c>
      <c r="AC842" s="160">
        <f t="shared" si="353"/>
        <v>4.8600000000004863E-3</v>
      </c>
      <c r="AD842" s="162">
        <f t="shared" ca="1" si="354"/>
        <v>0.9873302568897433</v>
      </c>
      <c r="AE842" s="162">
        <f t="shared" ca="1" si="355"/>
        <v>0.68049990421146089</v>
      </c>
      <c r="AF842" s="85">
        <v>5.854541283551103E-4</v>
      </c>
      <c r="AG842" s="85">
        <v>8.9797156328826639E-3</v>
      </c>
      <c r="AH842" s="85">
        <v>6.5454260566128418E-4</v>
      </c>
    </row>
    <row r="843" spans="1:34">
      <c r="A843" s="7">
        <f t="shared" si="339"/>
        <v>44750</v>
      </c>
      <c r="B843" s="8">
        <f t="shared" ca="1" si="340"/>
        <v>615405730.54282486</v>
      </c>
      <c r="C843" s="144">
        <f t="shared" si="331"/>
        <v>0</v>
      </c>
      <c r="D843" s="136"/>
      <c r="E843" s="136"/>
      <c r="F843" s="78">
        <f ca="1">IF(AD842&gt;1,S$2,T$2)</f>
        <v>0.65</v>
      </c>
      <c r="G843" s="29">
        <f t="shared" ca="1" si="332"/>
        <v>1969946.4743072018</v>
      </c>
      <c r="H843" s="8">
        <f t="shared" ca="1" si="341"/>
        <v>13986619.967581132</v>
      </c>
      <c r="I843" s="8">
        <f t="shared" ca="1" si="342"/>
        <v>4369380686.8540583</v>
      </c>
      <c r="J843" s="8">
        <f t="shared" ca="1" si="343"/>
        <v>138992.77943556113</v>
      </c>
      <c r="K843" s="12">
        <f t="shared" ca="1" si="344"/>
        <v>0.98686322431971396</v>
      </c>
      <c r="L843" s="48"/>
      <c r="M843" s="39">
        <f ca="1">IF(AND(I$2&gt;0,R836&lt;F836-0.1),0,IF(AND(N843&gt;=L$10,I$2&gt;0),0,IF(OR(AND(N843&gt;=C$1,N843&lt;D$1),N843&gt;=E$1),0,1)))</f>
        <v>0</v>
      </c>
      <c r="N843" s="200">
        <f t="shared" si="345"/>
        <v>44750</v>
      </c>
      <c r="O843" s="11">
        <f t="shared" ca="1" si="333"/>
        <v>0.58258409158054114</v>
      </c>
      <c r="P843" s="11" t="str">
        <f t="shared" si="334"/>
        <v/>
      </c>
      <c r="Q843" s="11">
        <f t="shared" ca="1" si="346"/>
        <v>0.9</v>
      </c>
      <c r="R843" s="32">
        <f t="shared" ca="1" si="347"/>
        <v>7.1059308968668732E-3</v>
      </c>
      <c r="S843" s="32">
        <v>4.919665103509125E-4</v>
      </c>
      <c r="T843" s="32">
        <f t="shared" ca="1" si="335"/>
        <v>1.8648826623441511E-3</v>
      </c>
      <c r="U843" s="32">
        <f t="shared" si="336"/>
        <v>0.14084507042253522</v>
      </c>
      <c r="V843" s="32">
        <f t="shared" si="348"/>
        <v>0.9</v>
      </c>
      <c r="W843" s="8">
        <f t="shared" ca="1" si="337"/>
        <v>995250.10424155509</v>
      </c>
      <c r="X843" s="8">
        <f t="shared" ca="1" si="351"/>
        <v>4356389316.990716</v>
      </c>
      <c r="Y843" s="22">
        <f t="shared" ca="1" si="338"/>
        <v>0.41741590841945886</v>
      </c>
      <c r="Z843" s="8">
        <f t="shared" ca="1" si="349"/>
        <v>13986619.967581132</v>
      </c>
      <c r="AA843" s="12">
        <f t="shared" ca="1" si="350"/>
        <v>1.1347541797997878</v>
      </c>
      <c r="AB843" s="158">
        <f t="shared" si="352"/>
        <v>1339000</v>
      </c>
      <c r="AC843" s="160">
        <f t="shared" si="353"/>
        <v>4.8300000000004867E-3</v>
      </c>
      <c r="AD843" s="162">
        <f t="shared" ca="1" si="354"/>
        <v>0.9870188572438191</v>
      </c>
      <c r="AE843" s="162">
        <f t="shared" ca="1" si="355"/>
        <v>0.68049990421146089</v>
      </c>
      <c r="AF843" s="85">
        <v>5.8542632959301987E-4</v>
      </c>
      <c r="AG843" s="85">
        <v>8.9117971445692723E-3</v>
      </c>
      <c r="AH843" s="85">
        <v>6.5130446274358532E-4</v>
      </c>
    </row>
    <row r="844" spans="1:34">
      <c r="A844" s="7">
        <f t="shared" si="339"/>
        <v>44751</v>
      </c>
      <c r="B844" s="8">
        <f t="shared" ca="1" si="340"/>
        <v>615544592.52349424</v>
      </c>
      <c r="C844" s="144">
        <f t="shared" si="331"/>
        <v>0</v>
      </c>
      <c r="D844" s="136"/>
      <c r="E844" s="136"/>
      <c r="F844" s="78">
        <f ca="1">IF(AD843&gt;1,0,IF(AE843&gt;=1,U$2,T$2))</f>
        <v>0.65</v>
      </c>
      <c r="G844" s="29">
        <f t="shared" ca="1" si="332"/>
        <v>1968632.3839566971</v>
      </c>
      <c r="H844" s="8">
        <f t="shared" ca="1" si="341"/>
        <v>13977289.926092548</v>
      </c>
      <c r="I844" s="8">
        <f t="shared" ca="1" si="342"/>
        <v>4370366606.916811</v>
      </c>
      <c r="J844" s="8">
        <f t="shared" ca="1" si="343"/>
        <v>138861.9806694327</v>
      </c>
      <c r="K844" s="12">
        <f t="shared" ca="1" si="344"/>
        <v>0.98655223862317309</v>
      </c>
      <c r="L844" s="48"/>
      <c r="M844" s="47">
        <f ca="1">IF(AND(I$2&gt;0,R837&lt;F837-0.12),0,IF(AND(N844&gt;=L$4,I$2&gt;0),0,IF(OR(AND(N844&gt;=C$1,N844&lt;D$1),N844&gt;=E$1),0,1)))</f>
        <v>0</v>
      </c>
      <c r="N844" s="200">
        <f t="shared" si="345"/>
        <v>44751</v>
      </c>
      <c r="O844" s="11">
        <f t="shared" ca="1" si="333"/>
        <v>0.58271554758890809</v>
      </c>
      <c r="P844" s="11" t="str">
        <f t="shared" si="334"/>
        <v/>
      </c>
      <c r="Q844" s="11">
        <f t="shared" ca="1" si="346"/>
        <v>0.9</v>
      </c>
      <c r="R844" s="32">
        <f t="shared" ca="1" si="347"/>
        <v>7.0518174947709735E-3</v>
      </c>
      <c r="S844" s="32">
        <v>4.9195682308577119E-4</v>
      </c>
      <c r="T844" s="32">
        <f t="shared" ca="1" si="335"/>
        <v>1.8636386568123397E-3</v>
      </c>
      <c r="U844" s="32">
        <f t="shared" si="336"/>
        <v>0.14084507042253522</v>
      </c>
      <c r="V844" s="32">
        <f t="shared" si="348"/>
        <v>0.9</v>
      </c>
      <c r="W844" s="8">
        <f t="shared" ca="1" si="337"/>
        <v>994849.83057108964</v>
      </c>
      <c r="X844" s="8">
        <f t="shared" ca="1" si="351"/>
        <v>4357384166.8212872</v>
      </c>
      <c r="Y844" s="22">
        <f t="shared" ca="1" si="338"/>
        <v>0.41728445241109191</v>
      </c>
      <c r="Z844" s="8">
        <f t="shared" ca="1" si="349"/>
        <v>13977289.926092548</v>
      </c>
      <c r="AA844" s="12">
        <f t="shared" ca="1" si="350"/>
        <v>1.1347541797997878</v>
      </c>
      <c r="AB844" s="158">
        <f t="shared" si="352"/>
        <v>1340000</v>
      </c>
      <c r="AC844" s="160">
        <f t="shared" si="353"/>
        <v>4.800000000000487E-3</v>
      </c>
      <c r="AD844" s="162">
        <f t="shared" ca="1" si="354"/>
        <v>0.98670773147144353</v>
      </c>
      <c r="AE844" s="162">
        <f t="shared" ca="1" si="355"/>
        <v>0.68049990421146089</v>
      </c>
      <c r="AF844" s="85">
        <v>5.8539853770716991E-4</v>
      </c>
      <c r="AG844" s="85">
        <v>8.8432568077143787E-3</v>
      </c>
      <c r="AH844" s="85">
        <v>6.4799850432884594E-4</v>
      </c>
    </row>
    <row r="845" spans="1:34">
      <c r="A845" s="7">
        <f t="shared" si="339"/>
        <v>44752</v>
      </c>
      <c r="B845" s="8">
        <f t="shared" ca="1" si="340"/>
        <v>615683318.14388132</v>
      </c>
      <c r="C845" s="144">
        <f t="shared" si="331"/>
        <v>0</v>
      </c>
      <c r="D845" s="136"/>
      <c r="E845" s="136"/>
      <c r="F845" s="78">
        <f ca="1">IF(AD844&gt;1,0,IF(AE844&gt;=1,U$2,T$2))</f>
        <v>0.65</v>
      </c>
      <c r="G845" s="29">
        <f t="shared" ca="1" si="332"/>
        <v>1967238.3098971043</v>
      </c>
      <c r="H845" s="8">
        <f t="shared" ca="1" si="341"/>
        <v>13967392.000269439</v>
      </c>
      <c r="I845" s="8">
        <f t="shared" ca="1" si="342"/>
        <v>4371351558.821559</v>
      </c>
      <c r="J845" s="8">
        <f t="shared" ca="1" si="343"/>
        <v>138725.62038703953</v>
      </c>
      <c r="K845" s="12">
        <f t="shared" ca="1" si="344"/>
        <v>0.98624154557885213</v>
      </c>
      <c r="L845" s="48"/>
      <c r="M845" s="46">
        <f ca="1">IF(AND(I$2&gt;0,R838&lt;F838-0.12),0,IF(AND(N845&gt;=L$5,I$2&gt;0),0,IF(OR(AND(N845&gt;=C$1,N845&lt;D$1),N845&gt;=E$1),0,1)))</f>
        <v>0</v>
      </c>
      <c r="N845" s="200">
        <f t="shared" si="345"/>
        <v>44752</v>
      </c>
      <c r="O845" s="11">
        <f t="shared" ca="1" si="333"/>
        <v>0.5828468745095412</v>
      </c>
      <c r="P845" s="11" t="str">
        <f t="shared" si="334"/>
        <v/>
      </c>
      <c r="Q845" s="11">
        <f t="shared" ca="1" si="346"/>
        <v>0.9</v>
      </c>
      <c r="R845" s="32">
        <f t="shared" ca="1" si="347"/>
        <v>6.9975590888964549E-3</v>
      </c>
      <c r="S845" s="32">
        <v>4.9194713724479144E-4</v>
      </c>
      <c r="T845" s="32">
        <f t="shared" ca="1" si="335"/>
        <v>1.8623189333692586E-3</v>
      </c>
      <c r="U845" s="32">
        <f t="shared" si="336"/>
        <v>0.14084507042253522</v>
      </c>
      <c r="V845" s="32">
        <f t="shared" si="348"/>
        <v>0.9</v>
      </c>
      <c r="W845" s="8">
        <f t="shared" ca="1" si="337"/>
        <v>994408.15873103577</v>
      </c>
      <c r="X845" s="8">
        <f t="shared" ca="1" si="351"/>
        <v>4358378574.9800186</v>
      </c>
      <c r="Y845" s="22">
        <f t="shared" ca="1" si="338"/>
        <v>0.4171531254904588</v>
      </c>
      <c r="Z845" s="8">
        <f t="shared" ca="1" si="349"/>
        <v>13967392.000269439</v>
      </c>
      <c r="AA845" s="12">
        <f t="shared" ca="1" si="350"/>
        <v>1.1347541797997878</v>
      </c>
      <c r="AB845" s="158">
        <f t="shared" si="352"/>
        <v>1341000</v>
      </c>
      <c r="AC845" s="160">
        <f t="shared" si="353"/>
        <v>4.7700000000004874E-3</v>
      </c>
      <c r="AD845" s="162">
        <f t="shared" ca="1" si="354"/>
        <v>0.98639689210101267</v>
      </c>
      <c r="AE845" s="162">
        <f t="shared" ca="1" si="355"/>
        <v>0.68049990421146089</v>
      </c>
      <c r="AF845" s="85">
        <v>5.8537075269492623E-4</v>
      </c>
      <c r="AG845" s="85">
        <v>8.7741532057677742E-3</v>
      </c>
      <c r="AH845" s="85">
        <v>6.4462358328673162E-4</v>
      </c>
    </row>
    <row r="846" spans="1:34">
      <c r="A846" s="7">
        <f t="shared" si="339"/>
        <v>44753</v>
      </c>
      <c r="B846" s="8">
        <f t="shared" ca="1" si="340"/>
        <v>615821901.86897242</v>
      </c>
      <c r="C846" s="144">
        <f t="shared" si="331"/>
        <v>0</v>
      </c>
      <c r="D846" s="136"/>
      <c r="E846" s="136"/>
      <c r="F846" s="78">
        <f ca="1">IF(AD845&gt;1,S$2,T$2)</f>
        <v>0.65</v>
      </c>
      <c r="G846" s="29">
        <f t="shared" ca="1" si="332"/>
        <v>1965764.5478429485</v>
      </c>
      <c r="H846" s="8">
        <f t="shared" ca="1" si="341"/>
        <v>13956928.289684933</v>
      </c>
      <c r="I846" s="8">
        <f t="shared" ca="1" si="342"/>
        <v>4372335503.2697058</v>
      </c>
      <c r="J846" s="8">
        <f t="shared" ca="1" si="343"/>
        <v>138583.72509106062</v>
      </c>
      <c r="K846" s="12">
        <f t="shared" ca="1" si="344"/>
        <v>0.98593115763021666</v>
      </c>
      <c r="L846" s="48"/>
      <c r="M846" s="38">
        <f ca="1">IF(AND(I$2&gt;0,R839&lt;F839),0,IF(AND(N846&gt;=L$6,I$2&gt;0),0,IF(OR(AND(N846&gt;=C$1,N846&lt;D$1),N846&gt;=E$1),0,1)))</f>
        <v>0</v>
      </c>
      <c r="N846" s="200">
        <f t="shared" si="345"/>
        <v>44753</v>
      </c>
      <c r="O846" s="11">
        <f t="shared" ca="1" si="333"/>
        <v>0.58297806710262745</v>
      </c>
      <c r="P846" s="11" t="str">
        <f t="shared" si="334"/>
        <v/>
      </c>
      <c r="Q846" s="11">
        <f t="shared" ca="1" si="346"/>
        <v>0.9</v>
      </c>
      <c r="R846" s="32">
        <f t="shared" ca="1" si="347"/>
        <v>6.943162411905018E-3</v>
      </c>
      <c r="S846" s="32">
        <v>4.9193745282767392E-4</v>
      </c>
      <c r="T846" s="32">
        <f t="shared" ca="1" si="335"/>
        <v>1.860923771957991E-3</v>
      </c>
      <c r="U846" s="32">
        <f t="shared" si="336"/>
        <v>0.14084507042253522</v>
      </c>
      <c r="V846" s="32">
        <f t="shared" si="348"/>
        <v>0.9</v>
      </c>
      <c r="W846" s="8">
        <f t="shared" ca="1" si="337"/>
        <v>993925.1363886504</v>
      </c>
      <c r="X846" s="8">
        <f t="shared" ca="1" si="351"/>
        <v>4359372500.1164074</v>
      </c>
      <c r="Y846" s="22">
        <f t="shared" ca="1" si="338"/>
        <v>0.41702193289737255</v>
      </c>
      <c r="Z846" s="8">
        <f t="shared" ca="1" si="349"/>
        <v>13956928.289684933</v>
      </c>
      <c r="AA846" s="12">
        <f t="shared" ca="1" si="350"/>
        <v>1.1347541797997878</v>
      </c>
      <c r="AB846" s="158">
        <f t="shared" si="352"/>
        <v>1342000</v>
      </c>
      <c r="AC846" s="160">
        <f t="shared" si="353"/>
        <v>4.7400000000004877E-3</v>
      </c>
      <c r="AD846" s="162">
        <f t="shared" ca="1" si="354"/>
        <v>0.98608635160453439</v>
      </c>
      <c r="AE846" s="162">
        <f t="shared" ca="1" si="355"/>
        <v>0.68049990421146089</v>
      </c>
      <c r="AF846" s="85">
        <v>5.8534297455365672E-4</v>
      </c>
      <c r="AG846" s="85">
        <v>8.7044807031760145E-3</v>
      </c>
      <c r="AH846" s="85">
        <v>6.4117824753236392E-4</v>
      </c>
    </row>
    <row r="847" spans="1:34">
      <c r="A847" s="7">
        <f t="shared" si="339"/>
        <v>44754</v>
      </c>
      <c r="B847" s="8">
        <f t="shared" ca="1" si="340"/>
        <v>615960338.19156408</v>
      </c>
      <c r="C847" s="144">
        <f t="shared" si="331"/>
        <v>0</v>
      </c>
      <c r="D847" s="136"/>
      <c r="E847" s="136"/>
      <c r="F847" s="78">
        <f ca="1">IF(AD846&gt;1,0,IF(AE846&gt;=1,U$2,T$2))</f>
        <v>0.65</v>
      </c>
      <c r="G847" s="29">
        <f t="shared" ca="1" si="332"/>
        <v>1964211.4146052208</v>
      </c>
      <c r="H847" s="8">
        <f t="shared" ca="1" si="341"/>
        <v>13945901.043697067</v>
      </c>
      <c r="I847" s="8">
        <f t="shared" ca="1" si="342"/>
        <v>4373318401.1601067</v>
      </c>
      <c r="J847" s="8">
        <f t="shared" ca="1" si="343"/>
        <v>138436.32259165982</v>
      </c>
      <c r="K847" s="12">
        <f t="shared" ca="1" si="344"/>
        <v>0.98562108716143637</v>
      </c>
      <c r="L847" s="48"/>
      <c r="M847" s="38">
        <f ca="1">IF(AND(I$2&gt;0,R840&lt;F840-0.02),0,IF(AND(N847&gt;=L$7,I$2&gt;0),0,IF(OR(AND(N847&gt;=C$1,N847&lt;D$1),N847&gt;=E$1),0,1)))</f>
        <v>0</v>
      </c>
      <c r="N847" s="200">
        <f t="shared" si="345"/>
        <v>44754</v>
      </c>
      <c r="O847" s="11">
        <f t="shared" ca="1" si="333"/>
        <v>0.58310912015468086</v>
      </c>
      <c r="P847" s="11" t="str">
        <f t="shared" si="334"/>
        <v/>
      </c>
      <c r="Q847" s="11">
        <f t="shared" ca="1" si="346"/>
        <v>0.9</v>
      </c>
      <c r="R847" s="32">
        <f t="shared" ca="1" si="347"/>
        <v>6.8886342239698802E-3</v>
      </c>
      <c r="S847" s="32">
        <v>4.919277698341197E-4</v>
      </c>
      <c r="T847" s="32">
        <f t="shared" ca="1" si="335"/>
        <v>1.8594534724929422E-3</v>
      </c>
      <c r="U847" s="32">
        <f t="shared" si="336"/>
        <v>0.14084507042253522</v>
      </c>
      <c r="V847" s="32">
        <f t="shared" si="348"/>
        <v>0.9</v>
      </c>
      <c r="W847" s="8">
        <f t="shared" ca="1" si="337"/>
        <v>993400.84688833263</v>
      </c>
      <c r="X847" s="8">
        <f t="shared" ca="1" si="351"/>
        <v>4360365900.9632959</v>
      </c>
      <c r="Y847" s="22">
        <f t="shared" ca="1" si="338"/>
        <v>0.41689087984531914</v>
      </c>
      <c r="Z847" s="8">
        <f t="shared" ca="1" si="349"/>
        <v>13945901.043697067</v>
      </c>
      <c r="AA847" s="12">
        <f t="shared" ca="1" si="350"/>
        <v>1.1347541797997878</v>
      </c>
      <c r="AB847" s="158">
        <f t="shared" si="352"/>
        <v>1343000</v>
      </c>
      <c r="AC847" s="160">
        <f t="shared" si="353"/>
        <v>4.7100000000004881E-3</v>
      </c>
      <c r="AD847" s="162">
        <f t="shared" ca="1" si="354"/>
        <v>0.98577612239582657</v>
      </c>
      <c r="AE847" s="162">
        <f t="shared" ca="1" si="355"/>
        <v>0.68049990421146089</v>
      </c>
      <c r="AF847" s="85">
        <v>5.8531520328073035E-4</v>
      </c>
      <c r="AG847" s="85">
        <v>8.6342335303878064E-3</v>
      </c>
      <c r="AH847" s="85">
        <v>6.376610137645124E-4</v>
      </c>
    </row>
    <row r="848" spans="1:34">
      <c r="A848" s="7">
        <f t="shared" si="339"/>
        <v>44755</v>
      </c>
      <c r="B848" s="8">
        <f t="shared" ca="1" si="340"/>
        <v>616098621.63369823</v>
      </c>
      <c r="C848" s="144">
        <f t="shared" si="331"/>
        <v>0</v>
      </c>
      <c r="D848" s="136"/>
      <c r="E848" s="136"/>
      <c r="F848" s="78">
        <f ca="1">IF(AD847&gt;1,S$2,T$2)</f>
        <v>0.65</v>
      </c>
      <c r="G848" s="29">
        <f t="shared" ca="1" si="332"/>
        <v>1962579.2445015772</v>
      </c>
      <c r="H848" s="8">
        <f t="shared" ca="1" si="341"/>
        <v>13934312.635961197</v>
      </c>
      <c r="I848" s="8">
        <f t="shared" ca="1" si="342"/>
        <v>4374300213.5992594</v>
      </c>
      <c r="J848" s="8">
        <f t="shared" ca="1" si="343"/>
        <v>138283.44213415004</v>
      </c>
      <c r="K848" s="12">
        <f t="shared" ca="1" si="344"/>
        <v>0.98531134649445673</v>
      </c>
      <c r="L848" s="48"/>
      <c r="M848" s="38">
        <f ca="1">IF(AND(I$2&gt;0,R841&lt;F841-0.04),0,IF(AND(N848&gt;=L$8,I$2&gt;0),0,IF(OR(AND(N848&gt;=C$1,N848&lt;D$1),N848&gt;=E$1),0,1)))</f>
        <v>0</v>
      </c>
      <c r="N848" s="200">
        <f t="shared" si="345"/>
        <v>44755</v>
      </c>
      <c r="O848" s="11">
        <f t="shared" ca="1" si="333"/>
        <v>0.5832400284799012</v>
      </c>
      <c r="P848" s="11" t="str">
        <f t="shared" si="334"/>
        <v/>
      </c>
      <c r="Q848" s="11">
        <f t="shared" ca="1" si="346"/>
        <v>0.9</v>
      </c>
      <c r="R848" s="32">
        <f t="shared" ca="1" si="347"/>
        <v>6.8339812978187049E-3</v>
      </c>
      <c r="S848" s="32">
        <v>4.9191808826382977E-4</v>
      </c>
      <c r="T848" s="32">
        <f t="shared" ca="1" si="335"/>
        <v>1.8579083514614931E-3</v>
      </c>
      <c r="U848" s="32">
        <f t="shared" si="336"/>
        <v>0.14084507042253522</v>
      </c>
      <c r="V848" s="32">
        <f t="shared" si="348"/>
        <v>0.9</v>
      </c>
      <c r="W848" s="8">
        <f t="shared" ca="1" si="337"/>
        <v>992835.40246393345</v>
      </c>
      <c r="X848" s="8">
        <f t="shared" ca="1" si="351"/>
        <v>4361358736.3657598</v>
      </c>
      <c r="Y848" s="22">
        <f t="shared" ca="1" si="338"/>
        <v>0.4167599715200988</v>
      </c>
      <c r="Z848" s="8">
        <f t="shared" ca="1" si="349"/>
        <v>13934312.635961197</v>
      </c>
      <c r="AA848" s="12">
        <f t="shared" ca="1" si="350"/>
        <v>1.1347541797997878</v>
      </c>
      <c r="AB848" s="158">
        <f t="shared" si="352"/>
        <v>1344000</v>
      </c>
      <c r="AC848" s="160">
        <f t="shared" si="353"/>
        <v>4.6800000000004885E-3</v>
      </c>
      <c r="AD848" s="162">
        <f t="shared" ca="1" si="354"/>
        <v>0.98546621682794655</v>
      </c>
      <c r="AE848" s="162">
        <f t="shared" ca="1" si="355"/>
        <v>0.68049990421146089</v>
      </c>
      <c r="AF848" s="85">
        <v>5.8528743887351748E-4</v>
      </c>
      <c r="AG848" s="85">
        <v>8.5634058529668218E-3</v>
      </c>
      <c r="AH848" s="85">
        <v>6.3407036688830059E-4</v>
      </c>
    </row>
    <row r="849" spans="1:34">
      <c r="A849" s="7">
        <f t="shared" si="339"/>
        <v>44756</v>
      </c>
      <c r="B849" s="8">
        <f t="shared" ca="1" si="340"/>
        <v>616236746.74784124</v>
      </c>
      <c r="C849" s="144">
        <f t="shared" si="331"/>
        <v>0</v>
      </c>
      <c r="D849" s="136"/>
      <c r="E849" s="136"/>
      <c r="F849" s="78">
        <f ca="1">IF(AD848&gt;1,0,IF(AE848&gt;=1,U$2,T$2))</f>
        <v>0.65</v>
      </c>
      <c r="G849" s="29">
        <f t="shared" ca="1" si="332"/>
        <v>1960868.3864665527</v>
      </c>
      <c r="H849" s="8">
        <f t="shared" ca="1" si="341"/>
        <v>13922165.543912524</v>
      </c>
      <c r="I849" s="8">
        <f t="shared" ca="1" si="342"/>
        <v>4375280901.9096746</v>
      </c>
      <c r="J849" s="8">
        <f t="shared" ca="1" si="343"/>
        <v>138125.11414299448</v>
      </c>
      <c r="K849" s="12">
        <f t="shared" ca="1" si="344"/>
        <v>0.98500194788578954</v>
      </c>
      <c r="L849" s="48"/>
      <c r="M849" s="38">
        <f ca="1">IF(AND(I$2&gt;0,R842&lt;F842-0.06),0,IF(AND(N849&gt;=L$9,I$2&gt;0),0,IF(OR(AND(N849&gt;=C$1,N849&lt;D$1),N849&gt;=E$1),0,1)))</f>
        <v>0</v>
      </c>
      <c r="N849" s="200">
        <f t="shared" si="345"/>
        <v>44756</v>
      </c>
      <c r="O849" s="11">
        <f t="shared" ca="1" si="333"/>
        <v>0.58337078692128996</v>
      </c>
      <c r="P849" s="11" t="str">
        <f t="shared" si="334"/>
        <v/>
      </c>
      <c r="Q849" s="11">
        <f t="shared" ca="1" si="346"/>
        <v>0.9</v>
      </c>
      <c r="R849" s="32">
        <f t="shared" ca="1" si="347"/>
        <v>6.779210406743813E-3</v>
      </c>
      <c r="S849" s="32">
        <v>4.9190840811650521E-4</v>
      </c>
      <c r="T849" s="32">
        <f t="shared" ca="1" si="335"/>
        <v>1.8562887391883366E-3</v>
      </c>
      <c r="U849" s="32">
        <f t="shared" si="336"/>
        <v>0.14084507042253522</v>
      </c>
      <c r="V849" s="32">
        <f t="shared" si="348"/>
        <v>0.9</v>
      </c>
      <c r="W849" s="8">
        <f t="shared" ca="1" si="337"/>
        <v>992228.93770860473</v>
      </c>
      <c r="X849" s="8">
        <f t="shared" ca="1" si="351"/>
        <v>4362350965.3034687</v>
      </c>
      <c r="Y849" s="22">
        <f t="shared" ca="1" si="338"/>
        <v>0.41662921307871004</v>
      </c>
      <c r="Z849" s="8">
        <f t="shared" ca="1" si="349"/>
        <v>13922165.543912524</v>
      </c>
      <c r="AA849" s="12">
        <f t="shared" ca="1" si="350"/>
        <v>1.1347541797997878</v>
      </c>
      <c r="AB849" s="158">
        <f t="shared" si="352"/>
        <v>1345000</v>
      </c>
      <c r="AC849" s="160">
        <f t="shared" si="353"/>
        <v>4.6500000000004888E-3</v>
      </c>
      <c r="AD849" s="162">
        <f t="shared" ca="1" si="354"/>
        <v>0.98515664719012319</v>
      </c>
      <c r="AE849" s="162">
        <f t="shared" ca="1" si="355"/>
        <v>0.68049990421146089</v>
      </c>
      <c r="AF849" s="85">
        <v>5.8525968132939012E-4</v>
      </c>
      <c r="AG849" s="85">
        <v>8.4919917710475096E-3</v>
      </c>
      <c r="AH849" s="85">
        <v>6.3040475939475182E-4</v>
      </c>
    </row>
    <row r="850" spans="1:34">
      <c r="A850" s="7">
        <f t="shared" si="339"/>
        <v>44757</v>
      </c>
      <c r="B850" s="8">
        <f t="shared" ca="1" si="340"/>
        <v>616374708.11785674</v>
      </c>
      <c r="C850" s="144">
        <f t="shared" si="331"/>
        <v>0</v>
      </c>
      <c r="D850" s="136"/>
      <c r="E850" s="136"/>
      <c r="F850" s="78">
        <f ca="1">IF(AD849&gt;1,S$2,T$2)</f>
        <v>0.65</v>
      </c>
      <c r="G850" s="29">
        <f t="shared" ca="1" si="332"/>
        <v>1959079.2018752226</v>
      </c>
      <c r="H850" s="8">
        <f t="shared" ca="1" si="341"/>
        <v>13909462.33331408</v>
      </c>
      <c r="I850" s="8">
        <f t="shared" ca="1" si="342"/>
        <v>4376260427.6367846</v>
      </c>
      <c r="J850" s="8">
        <f t="shared" ca="1" si="343"/>
        <v>137961.37001551568</v>
      </c>
      <c r="K850" s="12">
        <f t="shared" ca="1" si="344"/>
        <v>0.98469290352387384</v>
      </c>
      <c r="L850" s="48"/>
      <c r="M850" s="39">
        <f ca="1">IF(AND(I$2&gt;0,R843&lt;F843-0.1),0,IF(AND(N850&gt;=L$10,I$2&gt;0),0,IF(OR(AND(N850&gt;=C$1,N850&lt;D$1),N850&gt;=E$1),0,1)))</f>
        <v>0</v>
      </c>
      <c r="N850" s="200">
        <f t="shared" si="345"/>
        <v>44757</v>
      </c>
      <c r="O850" s="11">
        <f t="shared" ca="1" si="333"/>
        <v>0.58350139035157123</v>
      </c>
      <c r="P850" s="11" t="str">
        <f t="shared" si="334"/>
        <v/>
      </c>
      <c r="Q850" s="11">
        <f t="shared" ca="1" si="346"/>
        <v>0.9</v>
      </c>
      <c r="R850" s="32">
        <f t="shared" ca="1" si="347"/>
        <v>6.7243283155011043E-3</v>
      </c>
      <c r="S850" s="32">
        <v>4.9189872939184743E-4</v>
      </c>
      <c r="T850" s="32">
        <f t="shared" ca="1" si="335"/>
        <v>1.8545949777752106E-3</v>
      </c>
      <c r="U850" s="32">
        <f t="shared" si="336"/>
        <v>0.14084507042253522</v>
      </c>
      <c r="V850" s="32">
        <f t="shared" si="348"/>
        <v>0.9</v>
      </c>
      <c r="W850" s="8">
        <f t="shared" ca="1" si="337"/>
        <v>991581.60357554082</v>
      </c>
      <c r="X850" s="8">
        <f t="shared" ca="1" si="351"/>
        <v>4363342546.9070444</v>
      </c>
      <c r="Y850" s="22">
        <f t="shared" ca="1" si="338"/>
        <v>0.41649860964842877</v>
      </c>
      <c r="Z850" s="8">
        <f t="shared" ca="1" si="349"/>
        <v>13909462.33331408</v>
      </c>
      <c r="AA850" s="12">
        <f t="shared" ca="1" si="350"/>
        <v>1.1347541797997878</v>
      </c>
      <c r="AB850" s="158">
        <f t="shared" si="352"/>
        <v>1346000</v>
      </c>
      <c r="AC850" s="160">
        <f t="shared" si="353"/>
        <v>4.6200000000004892E-3</v>
      </c>
      <c r="AD850" s="162">
        <f t="shared" ca="1" si="354"/>
        <v>0.98484742570483164</v>
      </c>
      <c r="AE850" s="162">
        <f t="shared" ca="1" si="355"/>
        <v>0.68049990421146089</v>
      </c>
      <c r="AF850" s="85">
        <v>5.8523193064572169E-4</v>
      </c>
      <c r="AG850" s="85">
        <v>8.4199853186585193E-3</v>
      </c>
      <c r="AH850" s="85">
        <v>6.2666261072342837E-4</v>
      </c>
    </row>
    <row r="851" spans="1:34">
      <c r="A851" s="7">
        <f t="shared" si="339"/>
        <v>44758</v>
      </c>
      <c r="B851" s="8">
        <f t="shared" ca="1" si="340"/>
        <v>616512500.35982299</v>
      </c>
      <c r="C851" s="144">
        <f t="shared" si="331"/>
        <v>0</v>
      </c>
      <c r="D851" s="136"/>
      <c r="E851" s="136"/>
      <c r="F851" s="78">
        <f ca="1">IF(AD850&gt;1,0,IF(AE850&gt;=1,U$2,T$2))</f>
        <v>0.65</v>
      </c>
      <c r="G851" s="29">
        <f t="shared" ca="1" si="332"/>
        <v>1957212.0630562028</v>
      </c>
      <c r="H851" s="8">
        <f t="shared" ca="1" si="341"/>
        <v>13896205.647699039</v>
      </c>
      <c r="I851" s="8">
        <f t="shared" ca="1" si="342"/>
        <v>4377238752.5547447</v>
      </c>
      <c r="J851" s="8">
        <f t="shared" ca="1" si="343"/>
        <v>137792.24196626758</v>
      </c>
      <c r="K851" s="12">
        <f t="shared" ca="1" si="344"/>
        <v>0.98438422552690019</v>
      </c>
      <c r="L851" s="48"/>
      <c r="M851" s="47">
        <f ca="1">IF(AND(I$2&gt;0,R844&lt;F844-0.12),0,IF(AND(N851&gt;=L$4,I$2&gt;0),0,IF(OR(AND(N851&gt;=C$1,N851&lt;D$1),N851&gt;=E$1),0,1)))</f>
        <v>0</v>
      </c>
      <c r="N851" s="200">
        <f t="shared" si="345"/>
        <v>44758</v>
      </c>
      <c r="O851" s="11">
        <f t="shared" ca="1" si="333"/>
        <v>0.58363183367396598</v>
      </c>
      <c r="P851" s="11" t="str">
        <f t="shared" si="334"/>
        <v/>
      </c>
      <c r="Q851" s="11">
        <f t="shared" ca="1" si="346"/>
        <v>0.9</v>
      </c>
      <c r="R851" s="32">
        <f t="shared" ca="1" si="347"/>
        <v>6.6693417738893307E-3</v>
      </c>
      <c r="S851" s="32">
        <v>4.9188905208955741E-4</v>
      </c>
      <c r="T851" s="32">
        <f t="shared" ca="1" si="335"/>
        <v>1.8528274196932054E-3</v>
      </c>
      <c r="U851" s="32">
        <f t="shared" si="336"/>
        <v>0.14084507042253522</v>
      </c>
      <c r="V851" s="32">
        <f t="shared" si="348"/>
        <v>0.9</v>
      </c>
      <c r="W851" s="8">
        <f t="shared" ca="1" si="337"/>
        <v>990893.56210191932</v>
      </c>
      <c r="X851" s="8">
        <f t="shared" ca="1" si="351"/>
        <v>4364333440.4691467</v>
      </c>
      <c r="Y851" s="22">
        <f t="shared" ca="1" si="338"/>
        <v>0.41636816632603402</v>
      </c>
      <c r="Z851" s="8">
        <f t="shared" ca="1" si="349"/>
        <v>13896205.647699039</v>
      </c>
      <c r="AA851" s="12">
        <f t="shared" ca="1" si="350"/>
        <v>1.1347541797997878</v>
      </c>
      <c r="AB851" s="158">
        <f t="shared" si="352"/>
        <v>1347000</v>
      </c>
      <c r="AC851" s="160">
        <f t="shared" si="353"/>
        <v>4.5900000000004895E-3</v>
      </c>
      <c r="AD851" s="162">
        <f t="shared" ca="1" si="354"/>
        <v>0.98453856452538702</v>
      </c>
      <c r="AE851" s="162">
        <f t="shared" ca="1" si="355"/>
        <v>0.68049990421146089</v>
      </c>
      <c r="AF851" s="85">
        <v>5.8520418681988679E-4</v>
      </c>
      <c r="AG851" s="85">
        <v>8.3473804629899083E-3</v>
      </c>
      <c r="AH851" s="85">
        <v>6.2284230660779154E-4</v>
      </c>
    </row>
    <row r="852" spans="1:34">
      <c r="A852" s="7">
        <f t="shared" si="339"/>
        <v>44759</v>
      </c>
      <c r="B852" s="8">
        <f t="shared" ca="1" si="340"/>
        <v>616650118.12274325</v>
      </c>
      <c r="C852" s="144">
        <f t="shared" si="331"/>
        <v>0</v>
      </c>
      <c r="D852" s="136"/>
      <c r="E852" s="136"/>
      <c r="F852" s="78">
        <f ca="1">IF(AD851&gt;1,0,IF(AE851&gt;=1,U$2,T$2))</f>
        <v>0.65</v>
      </c>
      <c r="G852" s="29">
        <f t="shared" ca="1" si="332"/>
        <v>1955267.3524409705</v>
      </c>
      <c r="H852" s="8">
        <f t="shared" ca="1" si="341"/>
        <v>13882398.202330889</v>
      </c>
      <c r="I852" s="8">
        <f t="shared" ca="1" si="342"/>
        <v>4378215838.6714783</v>
      </c>
      <c r="J852" s="8">
        <f t="shared" ca="1" si="343"/>
        <v>137617.76292024908</v>
      </c>
      <c r="K852" s="12">
        <f t="shared" ca="1" si="344"/>
        <v>0.98407592594098059</v>
      </c>
      <c r="L852" s="48"/>
      <c r="M852" s="46">
        <f ca="1">IF(AND(I$2&gt;0,R845&lt;F845-0.12),0,IF(AND(N852&gt;=L$5,I$2&gt;0),0,IF(OR(AND(N852&gt;=C$1,N852&lt;D$1),N852&gt;=E$1),0,1)))</f>
        <v>0</v>
      </c>
      <c r="N852" s="200">
        <f t="shared" si="345"/>
        <v>44759</v>
      </c>
      <c r="O852" s="11">
        <f t="shared" ca="1" si="333"/>
        <v>0.58376211182286375</v>
      </c>
      <c r="P852" s="11" t="str">
        <f t="shared" si="334"/>
        <v/>
      </c>
      <c r="Q852" s="11">
        <f t="shared" ca="1" si="346"/>
        <v>0.9</v>
      </c>
      <c r="R852" s="32">
        <f t="shared" ca="1" si="347"/>
        <v>6.6142575127090385E-3</v>
      </c>
      <c r="S852" s="32">
        <v>4.9187937620933677E-4</v>
      </c>
      <c r="T852" s="32">
        <f t="shared" ca="1" si="335"/>
        <v>1.8509864269774519E-3</v>
      </c>
      <c r="U852" s="32">
        <f t="shared" si="336"/>
        <v>0.14084507042253522</v>
      </c>
      <c r="V852" s="32">
        <f t="shared" si="348"/>
        <v>0.9</v>
      </c>
      <c r="W852" s="8">
        <f t="shared" ca="1" si="337"/>
        <v>990164.98203728965</v>
      </c>
      <c r="X852" s="8">
        <f t="shared" ca="1" si="351"/>
        <v>4365323605.4511843</v>
      </c>
      <c r="Y852" s="22">
        <f t="shared" ca="1" si="338"/>
        <v>0.41623788817713625</v>
      </c>
      <c r="Z852" s="8">
        <f t="shared" ca="1" si="349"/>
        <v>13882398.202330889</v>
      </c>
      <c r="AA852" s="12">
        <f t="shared" ca="1" si="350"/>
        <v>1.1347541797997878</v>
      </c>
      <c r="AB852" s="158">
        <f t="shared" si="352"/>
        <v>1348000</v>
      </c>
      <c r="AC852" s="160">
        <f t="shared" si="353"/>
        <v>4.5600000000004899E-3</v>
      </c>
      <c r="AD852" s="162">
        <f t="shared" ca="1" si="354"/>
        <v>0.98423007573394039</v>
      </c>
      <c r="AE852" s="162">
        <f t="shared" ca="1" si="355"/>
        <v>0.68049990421146089</v>
      </c>
      <c r="AF852" s="85">
        <v>5.8517644984926133E-4</v>
      </c>
      <c r="AG852" s="85">
        <v>8.3342472366711457E-3</v>
      </c>
      <c r="AH852" s="85">
        <v>6.2187369345290653E-4</v>
      </c>
    </row>
    <row r="853" spans="1:34">
      <c r="A853" s="7">
        <f t="shared" si="339"/>
        <v>44760</v>
      </c>
      <c r="B853" s="8">
        <f t="shared" ca="1" si="340"/>
        <v>616787556.0891943</v>
      </c>
      <c r="C853" s="144">
        <f t="shared" si="331"/>
        <v>0</v>
      </c>
      <c r="D853" s="136"/>
      <c r="E853" s="136"/>
      <c r="F853" s="78">
        <f ca="1">IF(AD852&gt;1,S$2,T$2)</f>
        <v>0.65</v>
      </c>
      <c r="G853" s="29">
        <f t="shared" ca="1" si="332"/>
        <v>1953245.4622671085</v>
      </c>
      <c r="H853" s="8">
        <f t="shared" ca="1" si="341"/>
        <v>13868042.78209647</v>
      </c>
      <c r="I853" s="8">
        <f t="shared" ca="1" si="342"/>
        <v>4379191648.2332811</v>
      </c>
      <c r="J853" s="8">
        <f t="shared" ca="1" si="343"/>
        <v>137437.9664511084</v>
      </c>
      <c r="K853" s="12">
        <f t="shared" ca="1" si="344"/>
        <v>0.98376801673856074</v>
      </c>
      <c r="L853" s="48"/>
      <c r="M853" s="38">
        <f ca="1">IF(AND(I$2&gt;0,R846&lt;F846),0,IF(AND(N853&gt;=L$6,I$2&gt;0),0,IF(OR(AND(N853&gt;=C$1,N853&lt;D$1),N853&gt;=E$1),0,1)))</f>
        <v>0</v>
      </c>
      <c r="N853" s="200">
        <f t="shared" si="345"/>
        <v>44760</v>
      </c>
      <c r="O853" s="11">
        <f t="shared" ca="1" si="333"/>
        <v>0.5838922197644375</v>
      </c>
      <c r="P853" s="11" t="str">
        <f t="shared" si="334"/>
        <v/>
      </c>
      <c r="Q853" s="11">
        <f t="shared" ca="1" si="346"/>
        <v>0.9</v>
      </c>
      <c r="R853" s="32">
        <f t="shared" ca="1" si="347"/>
        <v>6.5590822417130904E-3</v>
      </c>
      <c r="S853" s="32">
        <v>4.9186970175088692E-4</v>
      </c>
      <c r="T853" s="32">
        <f t="shared" ca="1" si="335"/>
        <v>1.8490723709461961E-3</v>
      </c>
      <c r="U853" s="32">
        <f t="shared" si="336"/>
        <v>0.14084507042253522</v>
      </c>
      <c r="V853" s="32">
        <f t="shared" si="348"/>
        <v>0.9</v>
      </c>
      <c r="W853" s="8">
        <f t="shared" ca="1" si="337"/>
        <v>989396.03553448408</v>
      </c>
      <c r="X853" s="8">
        <f t="shared" ca="1" si="351"/>
        <v>4366313001.4867191</v>
      </c>
      <c r="Y853" s="22">
        <f t="shared" ca="1" si="338"/>
        <v>0.4161077802355625</v>
      </c>
      <c r="Z853" s="8">
        <f t="shared" ca="1" si="349"/>
        <v>13868042.78209647</v>
      </c>
      <c r="AA853" s="12">
        <f t="shared" ca="1" si="350"/>
        <v>1.1347541797997878</v>
      </c>
      <c r="AB853" s="158">
        <f t="shared" si="352"/>
        <v>1349000</v>
      </c>
      <c r="AC853" s="160">
        <f t="shared" si="353"/>
        <v>4.5300000000004902E-3</v>
      </c>
      <c r="AD853" s="162">
        <f t="shared" ca="1" si="354"/>
        <v>0.98392197133977066</v>
      </c>
      <c r="AE853" s="162">
        <f t="shared" ca="1" si="355"/>
        <v>0.68049990421146089</v>
      </c>
      <c r="AF853" s="85">
        <v>5.8514871973122293E-4</v>
      </c>
      <c r="AG853" s="85">
        <v>8.3218742639539975E-3</v>
      </c>
      <c r="AH853" s="85">
        <v>6.2094857620594219E-4</v>
      </c>
    </row>
    <row r="854" spans="1:34">
      <c r="A854" s="7">
        <f t="shared" si="339"/>
        <v>44761</v>
      </c>
      <c r="B854" s="8">
        <f t="shared" ca="1" si="340"/>
        <v>616924808.97595274</v>
      </c>
      <c r="C854" s="144">
        <f t="shared" si="331"/>
        <v>0</v>
      </c>
      <c r="D854" s="136"/>
      <c r="E854" s="136"/>
      <c r="F854" s="78">
        <f ca="1">IF(AD853&gt;1,0,IF(AE853&gt;=1,U$2,T$2))</f>
        <v>0.65</v>
      </c>
      <c r="G854" s="29">
        <f t="shared" ca="1" si="332"/>
        <v>1951146.7947249131</v>
      </c>
      <c r="H854" s="8">
        <f t="shared" ca="1" si="341"/>
        <v>13853142.242546882</v>
      </c>
      <c r="I854" s="8">
        <f t="shared" ca="1" si="342"/>
        <v>4380166143.7292662</v>
      </c>
      <c r="J854" s="8">
        <f t="shared" ca="1" si="343"/>
        <v>137252.88675843619</v>
      </c>
      <c r="K854" s="12">
        <f t="shared" ca="1" si="344"/>
        <v>0.9834605098169672</v>
      </c>
      <c r="L854" s="48"/>
      <c r="M854" s="38">
        <f ca="1">IF(AND(I$2&gt;0,R847&lt;F847-0.02),0,IF(AND(N854&gt;=L$7,I$2&gt;0),0,IF(OR(AND(N854&gt;=C$1,N854&lt;D$1),N854&gt;=E$1),0,1)))</f>
        <v>0</v>
      </c>
      <c r="N854" s="200">
        <f t="shared" si="345"/>
        <v>44761</v>
      </c>
      <c r="O854" s="11">
        <f t="shared" ca="1" si="333"/>
        <v>0.58402215249723544</v>
      </c>
      <c r="P854" s="11" t="str">
        <f t="shared" si="334"/>
        <v/>
      </c>
      <c r="Q854" s="11">
        <f t="shared" ca="1" si="346"/>
        <v>0.9</v>
      </c>
      <c r="R854" s="32">
        <f t="shared" ca="1" si="347"/>
        <v>6.5038226490837523E-3</v>
      </c>
      <c r="S854" s="32">
        <v>4.918600287139095E-4</v>
      </c>
      <c r="T854" s="32">
        <f t="shared" ca="1" si="335"/>
        <v>1.8470856323395844E-3</v>
      </c>
      <c r="U854" s="32">
        <f t="shared" si="336"/>
        <v>0.14084507042253522</v>
      </c>
      <c r="V854" s="32">
        <f t="shared" si="348"/>
        <v>0.9</v>
      </c>
      <c r="W854" s="8">
        <f t="shared" ca="1" si="337"/>
        <v>988586.8960225496</v>
      </c>
      <c r="X854" s="8">
        <f t="shared" ca="1" si="351"/>
        <v>4367301588.3827419</v>
      </c>
      <c r="Y854" s="22">
        <f t="shared" ca="1" si="338"/>
        <v>0.41597784750276456</v>
      </c>
      <c r="Z854" s="8">
        <f t="shared" ca="1" si="349"/>
        <v>13853142.242546882</v>
      </c>
      <c r="AA854" s="12">
        <f t="shared" ca="1" si="350"/>
        <v>1.1347541797997878</v>
      </c>
      <c r="AB854" s="158">
        <f t="shared" si="352"/>
        <v>1350000</v>
      </c>
      <c r="AC854" s="160">
        <f t="shared" si="353"/>
        <v>4.5000000000004906E-3</v>
      </c>
      <c r="AD854" s="162">
        <f t="shared" ca="1" si="354"/>
        <v>0.98361426327776402</v>
      </c>
      <c r="AE854" s="162">
        <f t="shared" ca="1" si="355"/>
        <v>0.68049990421146089</v>
      </c>
      <c r="AF854" s="85">
        <v>5.8512099646315023E-4</v>
      </c>
      <c r="AG854" s="85">
        <v>8.3102103937455624E-3</v>
      </c>
      <c r="AH854" s="85">
        <v>6.2006892092422131E-4</v>
      </c>
    </row>
    <row r="855" spans="1:34">
      <c r="A855" s="7">
        <f t="shared" si="339"/>
        <v>44762</v>
      </c>
      <c r="B855" s="8">
        <f t="shared" ca="1" si="340"/>
        <v>617061871.53462899</v>
      </c>
      <c r="C855" s="144">
        <f t="shared" si="331"/>
        <v>0</v>
      </c>
      <c r="D855" s="136"/>
      <c r="E855" s="136"/>
      <c r="F855" s="78">
        <f ca="1">IF(AD854&gt;1,S$2,T$2)</f>
        <v>0.65</v>
      </c>
      <c r="G855" s="29">
        <f t="shared" ca="1" si="332"/>
        <v>1948971.7624121006</v>
      </c>
      <c r="H855" s="8">
        <f t="shared" ca="1" si="341"/>
        <v>13837699.513125913</v>
      </c>
      <c r="I855" s="8">
        <f t="shared" ca="1" si="342"/>
        <v>4381139287.8958673</v>
      </c>
      <c r="J855" s="8">
        <f t="shared" ca="1" si="343"/>
        <v>137062.55867627889</v>
      </c>
      <c r="K855" s="12">
        <f t="shared" ca="1" si="344"/>
        <v>0.98315341699700831</v>
      </c>
      <c r="L855" s="48"/>
      <c r="M855" s="38">
        <f ca="1">IF(AND(I$2&gt;0,R848&lt;F848-0.04),0,IF(AND(N855&gt;=L$8,I$2&gt;0),0,IF(OR(AND(N855&gt;=C$1,N855&lt;D$1),N855&gt;=E$1),0,1)))</f>
        <v>0</v>
      </c>
      <c r="N855" s="200">
        <f t="shared" si="345"/>
        <v>44762</v>
      </c>
      <c r="O855" s="11">
        <f t="shared" ca="1" si="333"/>
        <v>0.58415190505278236</v>
      </c>
      <c r="P855" s="11" t="str">
        <f t="shared" si="334"/>
        <v/>
      </c>
      <c r="Q855" s="11">
        <f t="shared" ca="1" si="346"/>
        <v>0.9</v>
      </c>
      <c r="R855" s="32">
        <f t="shared" ca="1" si="347"/>
        <v>6.448485401911952E-3</v>
      </c>
      <c r="S855" s="32">
        <v>4.9185035709810602E-4</v>
      </c>
      <c r="T855" s="32">
        <f t="shared" ca="1" si="335"/>
        <v>1.8450266017501218E-3</v>
      </c>
      <c r="U855" s="32">
        <f t="shared" si="336"/>
        <v>0.14084507042253522</v>
      </c>
      <c r="V855" s="32">
        <f t="shared" si="348"/>
        <v>0.9</v>
      </c>
      <c r="W855" s="8">
        <f t="shared" ca="1" si="337"/>
        <v>987737.73732341127</v>
      </c>
      <c r="X855" s="8">
        <f t="shared" ca="1" si="351"/>
        <v>4368289326.1200657</v>
      </c>
      <c r="Y855" s="22">
        <f t="shared" ca="1" si="338"/>
        <v>0.41584809494721764</v>
      </c>
      <c r="Z855" s="8">
        <f t="shared" ca="1" si="349"/>
        <v>13837699.513125913</v>
      </c>
      <c r="AA855" s="12">
        <f t="shared" ca="1" si="350"/>
        <v>1.1347541797997878</v>
      </c>
      <c r="AB855" s="158">
        <f t="shared" si="352"/>
        <v>1351000</v>
      </c>
      <c r="AC855" s="160">
        <f t="shared" si="353"/>
        <v>4.4700000000004909E-3</v>
      </c>
      <c r="AD855" s="162">
        <f t="shared" ca="1" si="354"/>
        <v>0.98330696340698776</v>
      </c>
      <c r="AE855" s="162">
        <f t="shared" ca="1" si="355"/>
        <v>0.68049990421146089</v>
      </c>
      <c r="AF855" s="85">
        <v>5.8509328004242368E-4</v>
      </c>
      <c r="AG855" s="85">
        <v>8.2992688892739672E-3</v>
      </c>
      <c r="AH855" s="85">
        <v>6.1923704305292572E-4</v>
      </c>
    </row>
    <row r="856" spans="1:34">
      <c r="A856" s="7">
        <f t="shared" si="339"/>
        <v>44763</v>
      </c>
      <c r="B856" s="8">
        <f t="shared" ca="1" si="340"/>
        <v>617198738.55233228</v>
      </c>
      <c r="C856" s="144">
        <f t="shared" si="331"/>
        <v>0</v>
      </c>
      <c r="D856" s="136"/>
      <c r="E856" s="136"/>
      <c r="F856" s="78">
        <f ca="1">IF(AD855&gt;1,0,IF(AE855&gt;=1,U$2,T$2))</f>
        <v>0.65</v>
      </c>
      <c r="G856" s="29">
        <f t="shared" ca="1" si="332"/>
        <v>1946720.7889430847</v>
      </c>
      <c r="H856" s="8">
        <f t="shared" ca="1" si="341"/>
        <v>13821717.601495901</v>
      </c>
      <c r="I856" s="8">
        <f t="shared" ca="1" si="342"/>
        <v>4382111043.7215605</v>
      </c>
      <c r="J856" s="8">
        <f t="shared" ca="1" si="343"/>
        <v>136867.0177032956</v>
      </c>
      <c r="K856" s="12">
        <f t="shared" ca="1" si="344"/>
        <v>0.98284675002155308</v>
      </c>
      <c r="L856" s="48"/>
      <c r="M856" s="38">
        <f ca="1">IF(AND(I$2&gt;0,R849&lt;F849-0.06),0,IF(AND(N856&gt;=L$9,I$2&gt;0),0,IF(OR(AND(N856&gt;=C$1,N856&lt;D$1),N856&gt;=E$1),0,1)))</f>
        <v>0</v>
      </c>
      <c r="N856" s="200">
        <f t="shared" si="345"/>
        <v>44763</v>
      </c>
      <c r="O856" s="11">
        <f t="shared" ca="1" si="333"/>
        <v>0.5842814724962081</v>
      </c>
      <c r="P856" s="11" t="str">
        <f t="shared" si="334"/>
        <v/>
      </c>
      <c r="Q856" s="11">
        <f t="shared" ca="1" si="346"/>
        <v>0.9</v>
      </c>
      <c r="R856" s="32">
        <f t="shared" ca="1" si="347"/>
        <v>6.3930771471214873E-3</v>
      </c>
      <c r="S856" s="32">
        <v>4.9184068690317812E-4</v>
      </c>
      <c r="T856" s="32">
        <f t="shared" ca="1" si="335"/>
        <v>1.8428956801994534E-3</v>
      </c>
      <c r="U856" s="32">
        <f t="shared" si="336"/>
        <v>0.14084507042253522</v>
      </c>
      <c r="V856" s="32">
        <f t="shared" si="348"/>
        <v>0.9</v>
      </c>
      <c r="W856" s="8">
        <f t="shared" ca="1" si="337"/>
        <v>986848.73399248393</v>
      </c>
      <c r="X856" s="8">
        <f t="shared" ca="1" si="351"/>
        <v>4369276174.8540583</v>
      </c>
      <c r="Y856" s="22">
        <f t="shared" ca="1" si="338"/>
        <v>0.4157185275037919</v>
      </c>
      <c r="Z856" s="8">
        <f t="shared" ca="1" si="349"/>
        <v>13821717.601495901</v>
      </c>
      <c r="AA856" s="12">
        <f t="shared" ca="1" si="350"/>
        <v>1.1347541797997878</v>
      </c>
      <c r="AB856" s="158">
        <f t="shared" si="352"/>
        <v>1352000</v>
      </c>
      <c r="AC856" s="160">
        <f t="shared" si="353"/>
        <v>4.4400000000004913E-3</v>
      </c>
      <c r="AD856" s="162">
        <f t="shared" ca="1" si="354"/>
        <v>0.9830000835092807</v>
      </c>
      <c r="AE856" s="162">
        <f t="shared" ca="1" si="355"/>
        <v>0.68049990421146089</v>
      </c>
      <c r="AF856" s="85">
        <v>5.8506557046642481E-4</v>
      </c>
      <c r="AG856" s="85">
        <v>8.2890632779036438E-3</v>
      </c>
      <c r="AH856" s="85">
        <v>6.1845533526312072E-4</v>
      </c>
    </row>
    <row r="857" spans="1:34">
      <c r="A857" s="7">
        <f t="shared" si="339"/>
        <v>44764</v>
      </c>
      <c r="B857" s="8">
        <f t="shared" ca="1" si="340"/>
        <v>617335404.85237598</v>
      </c>
      <c r="C857" s="144">
        <f t="shared" si="331"/>
        <v>0</v>
      </c>
      <c r="D857" s="136"/>
      <c r="E857" s="136"/>
      <c r="F857" s="78">
        <f ca="1">IF(AD856&gt;1,S$2,T$2)</f>
        <v>0.65</v>
      </c>
      <c r="G857" s="29">
        <f t="shared" ca="1" si="332"/>
        <v>1944394.3095512455</v>
      </c>
      <c r="H857" s="8">
        <f t="shared" ca="1" si="341"/>
        <v>13805199.597813843</v>
      </c>
      <c r="I857" s="8">
        <f t="shared" ca="1" si="342"/>
        <v>4383081374.4518709</v>
      </c>
      <c r="J857" s="8">
        <f t="shared" ca="1" si="343"/>
        <v>136666.30004372177</v>
      </c>
      <c r="K857" s="12">
        <f t="shared" ca="1" si="344"/>
        <v>0.98254052055404584</v>
      </c>
      <c r="L857" s="48"/>
      <c r="M857" s="39">
        <f ca="1">IF(AND(I$2&gt;0,R850&lt;F850-0.1),0,IF(AND(N857&gt;=L$10,I$2&gt;0),0,IF(OR(AND(N857&gt;=C$1,N857&lt;D$1),N857&gt;=E$1),0,1)))</f>
        <v>0</v>
      </c>
      <c r="N857" s="200">
        <f t="shared" si="345"/>
        <v>44764</v>
      </c>
      <c r="O857" s="11">
        <f t="shared" ca="1" si="333"/>
        <v>0.58441084992691616</v>
      </c>
      <c r="P857" s="11" t="str">
        <f t="shared" si="334"/>
        <v/>
      </c>
      <c r="Q857" s="11">
        <f t="shared" ca="1" si="346"/>
        <v>0.9</v>
      </c>
      <c r="R857" s="32">
        <f t="shared" ca="1" si="347"/>
        <v>6.3376045122852534E-3</v>
      </c>
      <c r="S857" s="32">
        <v>4.9183101812882784E-4</v>
      </c>
      <c r="T857" s="32">
        <f t="shared" ca="1" si="335"/>
        <v>1.8406932797085124E-3</v>
      </c>
      <c r="U857" s="32">
        <f t="shared" si="336"/>
        <v>0.14084507042253522</v>
      </c>
      <c r="V857" s="32">
        <f t="shared" si="348"/>
        <v>0.9</v>
      </c>
      <c r="W857" s="8">
        <f t="shared" ca="1" si="337"/>
        <v>985920.06275297212</v>
      </c>
      <c r="X857" s="8">
        <f t="shared" ca="1" si="351"/>
        <v>4370262094.916811</v>
      </c>
      <c r="Y857" s="22">
        <f t="shared" ca="1" si="338"/>
        <v>0.41558915007308384</v>
      </c>
      <c r="Z857" s="8">
        <f t="shared" ca="1" si="349"/>
        <v>13805199.597813843</v>
      </c>
      <c r="AA857" s="12">
        <f t="shared" ca="1" si="350"/>
        <v>1.1347541797997878</v>
      </c>
      <c r="AB857" s="158">
        <f t="shared" si="352"/>
        <v>1353000</v>
      </c>
      <c r="AC857" s="160">
        <f t="shared" si="353"/>
        <v>4.4100000000004917E-3</v>
      </c>
      <c r="AD857" s="162">
        <f t="shared" ca="1" si="354"/>
        <v>0.98269363528779952</v>
      </c>
      <c r="AE857" s="162">
        <f t="shared" ca="1" si="355"/>
        <v>0.68049990421146089</v>
      </c>
      <c r="AF857" s="85">
        <v>5.8503786773253681E-4</v>
      </c>
      <c r="AG857" s="85">
        <v>8.2788669552187246E-3</v>
      </c>
      <c r="AH857" s="85">
        <v>6.1766485561193468E-4</v>
      </c>
    </row>
    <row r="858" spans="1:34">
      <c r="A858" s="7">
        <f t="shared" si="339"/>
        <v>44765</v>
      </c>
      <c r="B858" s="8">
        <f t="shared" ca="1" si="340"/>
        <v>617471865.2950238</v>
      </c>
      <c r="C858" s="144">
        <f t="shared" si="331"/>
        <v>0</v>
      </c>
      <c r="D858" s="136"/>
      <c r="E858" s="136"/>
      <c r="F858" s="78">
        <f ca="1">IF(AD857&gt;1,0,IF(AE857&gt;=1,U$2,T$2))</f>
        <v>0.65</v>
      </c>
      <c r="G858" s="29">
        <f t="shared" ca="1" si="332"/>
        <v>1941992.7715295849</v>
      </c>
      <c r="H858" s="8">
        <f t="shared" ca="1" si="341"/>
        <v>13788148.677860051</v>
      </c>
      <c r="I858" s="8">
        <f t="shared" ca="1" si="342"/>
        <v>4384050243.5946703</v>
      </c>
      <c r="J858" s="8">
        <f t="shared" ca="1" si="343"/>
        <v>136460.44264777182</v>
      </c>
      <c r="K858" s="12">
        <f t="shared" ca="1" si="344"/>
        <v>0.98223474017692591</v>
      </c>
      <c r="L858" s="48"/>
      <c r="M858" s="47">
        <f ca="1">IF(AND(I$2&gt;0,R851&lt;F851-0.12),0,IF(AND(N858&gt;=L$4,I$2&gt;0),0,IF(OR(AND(N858&gt;=C$1,N858&lt;D$1),N858&gt;=E$1),0,1)))</f>
        <v>0</v>
      </c>
      <c r="N858" s="200">
        <f t="shared" si="345"/>
        <v>44765</v>
      </c>
      <c r="O858" s="11">
        <f t="shared" ca="1" si="333"/>
        <v>0.58454003247928932</v>
      </c>
      <c r="P858" s="11" t="str">
        <f t="shared" si="334"/>
        <v/>
      </c>
      <c r="Q858" s="11">
        <f t="shared" ca="1" si="346"/>
        <v>0.9</v>
      </c>
      <c r="R858" s="32">
        <f t="shared" ca="1" si="347"/>
        <v>6.2820741058349609E-3</v>
      </c>
      <c r="S858" s="32">
        <v>4.9182135077475682E-4</v>
      </c>
      <c r="T858" s="32">
        <f t="shared" ca="1" si="335"/>
        <v>1.8384198237146735E-3</v>
      </c>
      <c r="U858" s="32">
        <f t="shared" si="336"/>
        <v>0.14084507042253522</v>
      </c>
      <c r="V858" s="32">
        <f t="shared" si="348"/>
        <v>0.9</v>
      </c>
      <c r="W858" s="8">
        <f t="shared" ca="1" si="337"/>
        <v>984951.90474798053</v>
      </c>
      <c r="X858" s="8">
        <f t="shared" ca="1" si="351"/>
        <v>4371247046.821559</v>
      </c>
      <c r="Y858" s="22">
        <f t="shared" ca="1" si="338"/>
        <v>0.41545996752071068</v>
      </c>
      <c r="Z858" s="8">
        <f t="shared" ca="1" si="349"/>
        <v>13788148.677860051</v>
      </c>
      <c r="AA858" s="12">
        <f t="shared" ca="1" si="350"/>
        <v>1.1347541797997878</v>
      </c>
      <c r="AB858" s="158">
        <f t="shared" si="352"/>
        <v>1354000</v>
      </c>
      <c r="AC858" s="160">
        <f t="shared" si="353"/>
        <v>4.380000000000492E-3</v>
      </c>
      <c r="AD858" s="162">
        <f t="shared" ca="1" si="354"/>
        <v>0.98238763036548593</v>
      </c>
      <c r="AE858" s="162">
        <f t="shared" ca="1" si="355"/>
        <v>0.68049990421146089</v>
      </c>
      <c r="AF858" s="85">
        <v>5.8501017183814393E-4</v>
      </c>
      <c r="AG858" s="85">
        <v>8.2694187504523328E-3</v>
      </c>
      <c r="AH858" s="85">
        <v>6.1692696503494221E-4</v>
      </c>
    </row>
    <row r="859" spans="1:34">
      <c r="A859" s="7">
        <f t="shared" si="339"/>
        <v>44766</v>
      </c>
      <c r="B859" s="8">
        <f t="shared" ca="1" si="340"/>
        <v>617608114.7782644</v>
      </c>
      <c r="C859" s="144">
        <f t="shared" si="331"/>
        <v>0</v>
      </c>
      <c r="D859" s="136"/>
      <c r="E859" s="136"/>
      <c r="F859" s="78">
        <f ca="1">IF(AD858&gt;1,0,IF(AE858&gt;=1,U$2,T$2))</f>
        <v>0.65</v>
      </c>
      <c r="G859" s="29">
        <f t="shared" ca="1" si="332"/>
        <v>1939516.6343831762</v>
      </c>
      <c r="H859" s="8">
        <f t="shared" ca="1" si="341"/>
        <v>13770568.104120551</v>
      </c>
      <c r="I859" s="8">
        <f t="shared" ca="1" si="342"/>
        <v>4385017614.9256792</v>
      </c>
      <c r="J859" s="8">
        <f t="shared" ca="1" si="343"/>
        <v>136249.48324063074</v>
      </c>
      <c r="K859" s="12">
        <f t="shared" ca="1" si="344"/>
        <v>0.98192942038996023</v>
      </c>
      <c r="L859" s="48"/>
      <c r="M859" s="46">
        <f ca="1">IF(AND(I$2&gt;0,R852&lt;F852-0.12),0,IF(AND(N859&gt;=L$5,I$2&gt;0),0,IF(OR(AND(N859&gt;=C$1,N859&lt;D$1),N859&gt;=E$1),0,1)))</f>
        <v>0</v>
      </c>
      <c r="N859" s="200">
        <f t="shared" si="345"/>
        <v>44766</v>
      </c>
      <c r="O859" s="11">
        <f t="shared" ca="1" si="333"/>
        <v>0.58466901532342386</v>
      </c>
      <c r="P859" s="11" t="str">
        <f t="shared" si="334"/>
        <v/>
      </c>
      <c r="Q859" s="11">
        <f t="shared" ca="1" si="346"/>
        <v>0.9</v>
      </c>
      <c r="R859" s="32">
        <f t="shared" ca="1" si="347"/>
        <v>6.226492516286178E-3</v>
      </c>
      <c r="S859" s="32">
        <v>4.9181168484066723E-4</v>
      </c>
      <c r="T859" s="32">
        <f t="shared" ca="1" si="335"/>
        <v>1.8360757472160735E-3</v>
      </c>
      <c r="U859" s="32">
        <f t="shared" si="336"/>
        <v>0.14084507042253522</v>
      </c>
      <c r="V859" s="32">
        <f t="shared" si="348"/>
        <v>0.9</v>
      </c>
      <c r="W859" s="8">
        <f t="shared" ca="1" si="337"/>
        <v>983944.44814653043</v>
      </c>
      <c r="X859" s="8">
        <f t="shared" ca="1" si="351"/>
        <v>4372230991.2697058</v>
      </c>
      <c r="Y859" s="22">
        <f t="shared" ca="1" si="338"/>
        <v>0.41533098467657614</v>
      </c>
      <c r="Z859" s="8">
        <f t="shared" ca="1" si="349"/>
        <v>13770568.104120551</v>
      </c>
      <c r="AA859" s="12">
        <f t="shared" ca="1" si="350"/>
        <v>1.1347541797997878</v>
      </c>
      <c r="AB859" s="158">
        <f t="shared" si="352"/>
        <v>1355000</v>
      </c>
      <c r="AC859" s="160">
        <f t="shared" si="353"/>
        <v>4.3500000000004924E-3</v>
      </c>
      <c r="AD859" s="162">
        <f t="shared" ca="1" si="354"/>
        <v>0.98208208028344313</v>
      </c>
      <c r="AE859" s="162">
        <f t="shared" ca="1" si="355"/>
        <v>0.68049990421146089</v>
      </c>
      <c r="AF859" s="85">
        <v>5.8498248278063215E-4</v>
      </c>
      <c r="AG859" s="85">
        <v>8.260734093669491E-3</v>
      </c>
      <c r="AH859" s="85">
        <v>6.1624423045647395E-4</v>
      </c>
    </row>
    <row r="860" spans="1:34">
      <c r="A860" s="7">
        <f t="shared" si="339"/>
        <v>44767</v>
      </c>
      <c r="B860" s="8">
        <f t="shared" ca="1" si="340"/>
        <v>617744148.2385956</v>
      </c>
      <c r="C860" s="144">
        <f t="shared" si="331"/>
        <v>0</v>
      </c>
      <c r="D860" s="136"/>
      <c r="E860" s="136"/>
      <c r="F860" s="78">
        <f ca="1">IF(AD859&gt;1,S$2,T$2)</f>
        <v>0.65</v>
      </c>
      <c r="G860" s="29">
        <f t="shared" ca="1" si="332"/>
        <v>1936966.3696232985</v>
      </c>
      <c r="H860" s="8">
        <f t="shared" ca="1" si="341"/>
        <v>13752461.224325418</v>
      </c>
      <c r="I860" s="8">
        <f t="shared" ca="1" si="342"/>
        <v>4385983452.494031</v>
      </c>
      <c r="J860" s="8">
        <f t="shared" ca="1" si="343"/>
        <v>136033.46033118275</v>
      </c>
      <c r="K860" s="12">
        <f t="shared" ca="1" si="344"/>
        <v>0.981624572608507</v>
      </c>
      <c r="L860" s="48"/>
      <c r="M860" s="38">
        <f ca="1">IF(AND(I$2&gt;0,R853&lt;F853),0,IF(AND(N860&gt;=L$6,I$2&gt;0),0,IF(OR(AND(N860&gt;=C$1,N860&lt;D$1),N860&gt;=E$1),0,1)))</f>
        <v>0</v>
      </c>
      <c r="N860" s="200">
        <f t="shared" si="345"/>
        <v>44767</v>
      </c>
      <c r="O860" s="11">
        <f t="shared" ca="1" si="333"/>
        <v>0.58479779366587081</v>
      </c>
      <c r="P860" s="11" t="str">
        <f t="shared" si="334"/>
        <v/>
      </c>
      <c r="Q860" s="11">
        <f t="shared" ca="1" si="346"/>
        <v>0.9</v>
      </c>
      <c r="R860" s="32">
        <f t="shared" ca="1" si="347"/>
        <v>6.1708663103050175E-3</v>
      </c>
      <c r="S860" s="32">
        <v>4.9180202032626113E-4</v>
      </c>
      <c r="T860" s="32">
        <f t="shared" ca="1" si="335"/>
        <v>1.8336614965767226E-3</v>
      </c>
      <c r="U860" s="32">
        <f t="shared" si="336"/>
        <v>0.14084507042253522</v>
      </c>
      <c r="V860" s="32">
        <f t="shared" si="348"/>
        <v>0.9</v>
      </c>
      <c r="W860" s="8">
        <f t="shared" ca="1" si="337"/>
        <v>982897.89040078467</v>
      </c>
      <c r="X860" s="8">
        <f t="shared" ca="1" si="351"/>
        <v>4373213889.1601067</v>
      </c>
      <c r="Y860" s="22">
        <f t="shared" ca="1" si="338"/>
        <v>0.41520220633412919</v>
      </c>
      <c r="Z860" s="8">
        <f t="shared" ca="1" si="349"/>
        <v>13752461.224325418</v>
      </c>
      <c r="AA860" s="12">
        <f t="shared" ca="1" si="350"/>
        <v>1.1347541797997878</v>
      </c>
      <c r="AB860" s="158">
        <f t="shared" si="352"/>
        <v>1356000</v>
      </c>
      <c r="AC860" s="160">
        <f t="shared" si="353"/>
        <v>4.3200000000004927E-3</v>
      </c>
      <c r="AD860" s="162">
        <f t="shared" ca="1" si="354"/>
        <v>0.98177699649923356</v>
      </c>
      <c r="AE860" s="162">
        <f t="shared" ca="1" si="355"/>
        <v>0.68049990421146089</v>
      </c>
      <c r="AF860" s="85">
        <v>5.8495480055738844E-4</v>
      </c>
      <c r="AG860" s="85">
        <v>8.2528271142094621E-3</v>
      </c>
      <c r="AH860" s="85">
        <v>6.1561929192421362E-4</v>
      </c>
    </row>
    <row r="861" spans="1:34">
      <c r="A861" s="7">
        <f t="shared" si="339"/>
        <v>44768</v>
      </c>
      <c r="B861" s="8">
        <f t="shared" ca="1" si="340"/>
        <v>617879960.65179121</v>
      </c>
      <c r="C861" s="144">
        <f t="shared" si="331"/>
        <v>0</v>
      </c>
      <c r="D861" s="136"/>
      <c r="E861" s="136"/>
      <c r="F861" s="78">
        <f ca="1">IF(AD860&gt;1,0,IF(AE860&gt;=1,U$2,T$2))</f>
        <v>0.65</v>
      </c>
      <c r="G861" s="29">
        <f t="shared" ca="1" si="332"/>
        <v>1934342.4602272476</v>
      </c>
      <c r="H861" s="8">
        <f t="shared" ca="1" si="341"/>
        <v>13733831.467613457</v>
      </c>
      <c r="I861" s="8">
        <f t="shared" ca="1" si="342"/>
        <v>4386947720.6277199</v>
      </c>
      <c r="J861" s="8">
        <f t="shared" ca="1" si="343"/>
        <v>135812.41319560871</v>
      </c>
      <c r="K861" s="12">
        <f t="shared" ca="1" si="344"/>
        <v>0.98132020816176535</v>
      </c>
      <c r="L861" s="48"/>
      <c r="M861" s="38">
        <f ca="1">IF(AND(I$2&gt;0,R854&lt;F854-0.02),0,IF(AND(N861&gt;=L$7,I$2&gt;0),0,IF(OR(AND(N861&gt;=C$1,N861&lt;D$1),N861&gt;=E$1),0,1)))</f>
        <v>0</v>
      </c>
      <c r="N861" s="200">
        <f t="shared" si="345"/>
        <v>44768</v>
      </c>
      <c r="O861" s="11">
        <f t="shared" ca="1" si="333"/>
        <v>0.58492636275036269</v>
      </c>
      <c r="P861" s="11" t="str">
        <f t="shared" si="334"/>
        <v/>
      </c>
      <c r="Q861" s="11">
        <f t="shared" ca="1" si="346"/>
        <v>0.9</v>
      </c>
      <c r="R861" s="32">
        <f t="shared" ca="1" si="347"/>
        <v>6.1152020297537552E-3</v>
      </c>
      <c r="S861" s="32">
        <v>4.9179235723124058E-4</v>
      </c>
      <c r="T861" s="32">
        <f t="shared" ca="1" si="335"/>
        <v>1.8311775290151275E-3</v>
      </c>
      <c r="U861" s="32">
        <f t="shared" si="336"/>
        <v>0.14084507042253522</v>
      </c>
      <c r="V861" s="32">
        <f t="shared" si="348"/>
        <v>0.9</v>
      </c>
      <c r="W861" s="8">
        <f t="shared" ca="1" si="337"/>
        <v>981812.4391524652</v>
      </c>
      <c r="X861" s="8">
        <f t="shared" ca="1" si="351"/>
        <v>4374195701.5992594</v>
      </c>
      <c r="Y861" s="22">
        <f t="shared" ca="1" si="338"/>
        <v>0.41507363724963731</v>
      </c>
      <c r="Z861" s="8">
        <f t="shared" ca="1" si="349"/>
        <v>13733831.467613457</v>
      </c>
      <c r="AA861" s="12">
        <f t="shared" ca="1" si="350"/>
        <v>1.1347541797997878</v>
      </c>
      <c r="AB861" s="158">
        <f t="shared" si="352"/>
        <v>1357000</v>
      </c>
      <c r="AC861" s="160">
        <f t="shared" si="353"/>
        <v>4.2900000000004931E-3</v>
      </c>
      <c r="AD861" s="162">
        <f t="shared" ca="1" si="354"/>
        <v>0.98147239038513612</v>
      </c>
      <c r="AE861" s="162">
        <f t="shared" ca="1" si="355"/>
        <v>0.68049990421146089</v>
      </c>
      <c r="AF861" s="85">
        <v>5.8492712516580161E-4</v>
      </c>
      <c r="AG861" s="85">
        <v>8.2457121444771807E-3</v>
      </c>
      <c r="AH861" s="85">
        <v>6.1505487612864649E-4</v>
      </c>
    </row>
    <row r="862" spans="1:34">
      <c r="A862" s="7">
        <f t="shared" si="339"/>
        <v>44769</v>
      </c>
      <c r="B862" s="8">
        <f t="shared" ca="1" si="340"/>
        <v>618015547.03362882</v>
      </c>
      <c r="C862" s="144">
        <f t="shared" si="331"/>
        <v>0</v>
      </c>
      <c r="D862" s="136"/>
      <c r="E862" s="136"/>
      <c r="F862" s="78">
        <f ca="1">IF(AD861&gt;1,S$2,T$2)</f>
        <v>0.65</v>
      </c>
      <c r="G862" s="29">
        <f t="shared" ca="1" si="332"/>
        <v>1931645.3999306934</v>
      </c>
      <c r="H862" s="8">
        <f t="shared" ca="1" si="341"/>
        <v>13714682.339507923</v>
      </c>
      <c r="I862" s="8">
        <f t="shared" ca="1" si="342"/>
        <v>4387910383.9387665</v>
      </c>
      <c r="J862" s="8">
        <f t="shared" ca="1" si="343"/>
        <v>135586.38183759601</v>
      </c>
      <c r="K862" s="12">
        <f t="shared" ca="1" si="344"/>
        <v>0.98101633829105683</v>
      </c>
      <c r="L862" s="48"/>
      <c r="M862" s="38">
        <f ca="1">IF(AND(I$2&gt;0,R855&lt;F855-0.04),0,IF(AND(N862&gt;=L$8,I$2&gt;0),0,IF(OR(AND(N862&gt;=C$1,N862&lt;D$1),N862&gt;=E$1),0,1)))</f>
        <v>0</v>
      </c>
      <c r="N862" s="200">
        <f t="shared" si="345"/>
        <v>44769</v>
      </c>
      <c r="O862" s="11">
        <f t="shared" ca="1" si="333"/>
        <v>0.58505471785850216</v>
      </c>
      <c r="P862" s="11" t="str">
        <f t="shared" si="334"/>
        <v/>
      </c>
      <c r="Q862" s="11">
        <f t="shared" ca="1" si="346"/>
        <v>0.9</v>
      </c>
      <c r="R862" s="32">
        <f t="shared" ca="1" si="347"/>
        <v>6.0595061882958079E-3</v>
      </c>
      <c r="S862" s="32">
        <v>4.9178269555530786E-4</v>
      </c>
      <c r="T862" s="32">
        <f t="shared" ca="1" si="335"/>
        <v>1.8286243119343896E-3</v>
      </c>
      <c r="U862" s="32">
        <f t="shared" si="336"/>
        <v>0.14084507042253522</v>
      </c>
      <c r="V862" s="32">
        <f t="shared" si="348"/>
        <v>0.9</v>
      </c>
      <c r="W862" s="8">
        <f t="shared" ca="1" si="337"/>
        <v>980688.31041526084</v>
      </c>
      <c r="X862" s="8">
        <f t="shared" ca="1" si="351"/>
        <v>4375176389.9096746</v>
      </c>
      <c r="Y862" s="22">
        <f t="shared" ca="1" si="338"/>
        <v>0.41494528214149784</v>
      </c>
      <c r="Z862" s="8">
        <f t="shared" ca="1" si="349"/>
        <v>13714682.339507923</v>
      </c>
      <c r="AA862" s="12">
        <f t="shared" ca="1" si="350"/>
        <v>1.1347541797997878</v>
      </c>
      <c r="AB862" s="158">
        <f t="shared" si="352"/>
        <v>1358000</v>
      </c>
      <c r="AC862" s="160">
        <f t="shared" si="353"/>
        <v>4.2600000000004934E-3</v>
      </c>
      <c r="AD862" s="162">
        <f t="shared" ca="1" si="354"/>
        <v>0.98116827322641109</v>
      </c>
      <c r="AE862" s="162">
        <f t="shared" ca="1" si="355"/>
        <v>0.68049990421146089</v>
      </c>
      <c r="AF862" s="85">
        <v>5.8489945660326144E-4</v>
      </c>
      <c r="AG862" s="85">
        <v>8.2394037251182425E-3</v>
      </c>
      <c r="AH862" s="85">
        <v>6.1455379889284976E-4</v>
      </c>
    </row>
    <row r="863" spans="1:34">
      <c r="A863" s="7">
        <f t="shared" si="339"/>
        <v>44770</v>
      </c>
      <c r="B863" s="8">
        <f t="shared" ca="1" si="340"/>
        <v>618150902.44056571</v>
      </c>
      <c r="C863" s="144">
        <f t="shared" si="331"/>
        <v>0</v>
      </c>
      <c r="D863" s="136"/>
      <c r="E863" s="136"/>
      <c r="F863" s="78">
        <f ca="1">IF(AD862&gt;1,0,IF(AE862&gt;=1,U$2,T$2))</f>
        <v>0.65</v>
      </c>
      <c r="G863" s="29">
        <f t="shared" ca="1" si="332"/>
        <v>1928875.6927246114</v>
      </c>
      <c r="H863" s="8">
        <f t="shared" ca="1" si="341"/>
        <v>13695017.41834474</v>
      </c>
      <c r="I863" s="8">
        <f t="shared" ca="1" si="342"/>
        <v>4388871407.3280182</v>
      </c>
      <c r="J863" s="8">
        <f t="shared" ca="1" si="343"/>
        <v>135355.40693691236</v>
      </c>
      <c r="K863" s="12">
        <f t="shared" ca="1" si="344"/>
        <v>0.98071297414819703</v>
      </c>
      <c r="L863" s="48"/>
      <c r="M863" s="38">
        <f ca="1">IF(AND(I$2&gt;0,R856&lt;F856-0.06),0,IF(AND(N863&gt;=L$9,I$2&gt;0),0,IF(OR(AND(N863&gt;=C$1,N863&lt;D$1),N863&gt;=E$1),0,1)))</f>
        <v>0</v>
      </c>
      <c r="N863" s="200">
        <f t="shared" si="345"/>
        <v>44770</v>
      </c>
      <c r="O863" s="11">
        <f t="shared" ca="1" si="333"/>
        <v>0.5851828543104024</v>
      </c>
      <c r="P863" s="11" t="str">
        <f t="shared" si="334"/>
        <v/>
      </c>
      <c r="Q863" s="11">
        <f t="shared" ca="1" si="346"/>
        <v>0.9</v>
      </c>
      <c r="R863" s="32">
        <f t="shared" ca="1" si="347"/>
        <v>6.00378526874618E-3</v>
      </c>
      <c r="S863" s="32">
        <v>4.9177303529816525E-4</v>
      </c>
      <c r="T863" s="32">
        <f t="shared" ca="1" si="335"/>
        <v>1.8260023224459653E-3</v>
      </c>
      <c r="U863" s="32">
        <f t="shared" si="336"/>
        <v>0.14084507042253522</v>
      </c>
      <c r="V863" s="32">
        <f t="shared" si="348"/>
        <v>0.9</v>
      </c>
      <c r="W863" s="8">
        <f t="shared" ca="1" si="337"/>
        <v>979525.72711016133</v>
      </c>
      <c r="X863" s="8">
        <f t="shared" ca="1" si="351"/>
        <v>4376155915.6367846</v>
      </c>
      <c r="Y863" s="22">
        <f t="shared" ca="1" si="338"/>
        <v>0.4148171456895976</v>
      </c>
      <c r="Z863" s="8">
        <f t="shared" ca="1" si="349"/>
        <v>13695017.41834474</v>
      </c>
      <c r="AA863" s="12">
        <f t="shared" ca="1" si="350"/>
        <v>1.1347541797997878</v>
      </c>
      <c r="AB863" s="158">
        <f t="shared" si="352"/>
        <v>1359000</v>
      </c>
      <c r="AC863" s="160">
        <f t="shared" si="353"/>
        <v>4.2300000000004938E-3</v>
      </c>
      <c r="AD863" s="162">
        <f t="shared" ca="1" si="354"/>
        <v>0.98086465621962693</v>
      </c>
      <c r="AE863" s="162">
        <f t="shared" ca="1" si="355"/>
        <v>0.68049990421146089</v>
      </c>
      <c r="AF863" s="85">
        <v>5.8487179486715955E-4</v>
      </c>
      <c r="AG863" s="85">
        <v>8.2339166078956964E-3</v>
      </c>
      <c r="AH863" s="85">
        <v>6.1411896772581537E-4</v>
      </c>
    </row>
    <row r="864" spans="1:34">
      <c r="A864" s="7">
        <f t="shared" si="339"/>
        <v>44771</v>
      </c>
      <c r="B864" s="8">
        <f t="shared" ca="1" si="340"/>
        <v>618286021.97037816</v>
      </c>
      <c r="C864" s="144">
        <f t="shared" si="331"/>
        <v>0</v>
      </c>
      <c r="D864" s="136"/>
      <c r="E864" s="136"/>
      <c r="F864" s="78">
        <f ca="1">IF(AD863&gt;1,S$2,T$2)</f>
        <v>0.65</v>
      </c>
      <c r="G864" s="29">
        <f t="shared" ca="1" si="332"/>
        <v>1926033.8525215327</v>
      </c>
      <c r="H864" s="8">
        <f t="shared" ca="1" si="341"/>
        <v>13674840.352902882</v>
      </c>
      <c r="I864" s="8">
        <f t="shared" ca="1" si="342"/>
        <v>4389830755.989687</v>
      </c>
      <c r="J864" s="8">
        <f t="shared" ca="1" si="343"/>
        <v>135119.52981243696</v>
      </c>
      <c r="K864" s="12">
        <f t="shared" ca="1" si="344"/>
        <v>0.98041012679398343</v>
      </c>
      <c r="L864" s="48"/>
      <c r="M864" s="39">
        <f ca="1">IF(AND(I$2&gt;0,R857&lt;F857-0.1),0,IF(AND(N864&gt;=L$10,I$2&gt;0),0,IF(OR(AND(N864&gt;=C$1,N864&lt;D$1),N864&gt;=E$1),0,1)))</f>
        <v>0</v>
      </c>
      <c r="N864" s="200">
        <f t="shared" si="345"/>
        <v>44771</v>
      </c>
      <c r="O864" s="11">
        <f t="shared" ca="1" si="333"/>
        <v>0.58531076746529165</v>
      </c>
      <c r="P864" s="11" t="str">
        <f t="shared" si="334"/>
        <v/>
      </c>
      <c r="Q864" s="11">
        <f t="shared" ca="1" si="346"/>
        <v>0.9</v>
      </c>
      <c r="R864" s="32">
        <f t="shared" ca="1" si="347"/>
        <v>5.9480457210230797E-3</v>
      </c>
      <c r="S864" s="32">
        <v>4.9176337645951524E-4</v>
      </c>
      <c r="T864" s="32">
        <f t="shared" ca="1" si="335"/>
        <v>1.8233120470537176E-3</v>
      </c>
      <c r="U864" s="32">
        <f t="shared" si="336"/>
        <v>0.14084507042253522</v>
      </c>
      <c r="V864" s="32">
        <f t="shared" si="348"/>
        <v>0.9</v>
      </c>
      <c r="W864" s="8">
        <f t="shared" ca="1" si="337"/>
        <v>978324.91796049976</v>
      </c>
      <c r="X864" s="8">
        <f t="shared" ca="1" si="351"/>
        <v>4377134240.5547447</v>
      </c>
      <c r="Y864" s="22">
        <f t="shared" ca="1" si="338"/>
        <v>0.41468923253470835</v>
      </c>
      <c r="Z864" s="8">
        <f t="shared" ca="1" si="349"/>
        <v>13674840.352902882</v>
      </c>
      <c r="AA864" s="12">
        <f t="shared" ca="1" si="350"/>
        <v>1.1347541797997878</v>
      </c>
      <c r="AB864" s="158">
        <f t="shared" si="352"/>
        <v>1360000</v>
      </c>
      <c r="AC864" s="160">
        <f t="shared" si="353"/>
        <v>4.2000000000004941E-3</v>
      </c>
      <c r="AD864" s="162">
        <f t="shared" ca="1" si="354"/>
        <v>0.98056155047109028</v>
      </c>
      <c r="AE864" s="162">
        <f t="shared" ca="1" si="355"/>
        <v>0.68049990421146089</v>
      </c>
      <c r="AF864" s="85">
        <v>5.8484413995488844E-4</v>
      </c>
      <c r="AG864" s="85">
        <v>8.2292657585942702E-3</v>
      </c>
      <c r="AH864" s="85">
        <v>6.1375338444257682E-4</v>
      </c>
    </row>
    <row r="865" spans="1:34">
      <c r="A865" s="7">
        <f t="shared" si="339"/>
        <v>44772</v>
      </c>
      <c r="B865" s="8">
        <f t="shared" ca="1" si="340"/>
        <v>618420900.7627753</v>
      </c>
      <c r="C865" s="144">
        <f t="shared" si="331"/>
        <v>0</v>
      </c>
      <c r="D865" s="136"/>
      <c r="E865" s="136"/>
      <c r="F865" s="78">
        <f ca="1">IF(AD864&gt;1,0,IF(AE864&gt;=1,U$2,T$2))</f>
        <v>0.65</v>
      </c>
      <c r="G865" s="29">
        <f t="shared" ca="1" si="332"/>
        <v>1923120.402952418</v>
      </c>
      <c r="H865" s="8">
        <f t="shared" ca="1" si="341"/>
        <v>13654154.860962167</v>
      </c>
      <c r="I865" s="8">
        <f t="shared" ca="1" si="342"/>
        <v>4390788395.4157066</v>
      </c>
      <c r="J865" s="8">
        <f t="shared" ca="1" si="343"/>
        <v>134878.79239715289</v>
      </c>
      <c r="K865" s="12">
        <f t="shared" ca="1" si="344"/>
        <v>0.98010780719676649</v>
      </c>
      <c r="L865" s="48"/>
      <c r="M865" s="47">
        <f ca="1">IF(AND(I$2&gt;0,R858&lt;F858-0.12),0,IF(AND(N865&gt;=L$4,I$2&gt;0),0,IF(OR(AND(N865&gt;=C$1,N865&lt;D$1),N865&gt;=E$1),0,1)))</f>
        <v>0</v>
      </c>
      <c r="N865" s="200">
        <f t="shared" si="345"/>
        <v>44772</v>
      </c>
      <c r="O865" s="11">
        <f t="shared" ca="1" si="333"/>
        <v>0.58543845272209427</v>
      </c>
      <c r="P865" s="11" t="str">
        <f t="shared" si="334"/>
        <v/>
      </c>
      <c r="Q865" s="11">
        <f t="shared" ca="1" si="346"/>
        <v>0.9</v>
      </c>
      <c r="R865" s="32">
        <f t="shared" ca="1" si="347"/>
        <v>5.8922939605529278E-3</v>
      </c>
      <c r="S865" s="32">
        <v>4.9175371903906033E-4</v>
      </c>
      <c r="T865" s="32">
        <f t="shared" ca="1" si="335"/>
        <v>1.8205539814616224E-3</v>
      </c>
      <c r="U865" s="32">
        <f t="shared" si="336"/>
        <v>0.14084507042253522</v>
      </c>
      <c r="V865" s="32">
        <f t="shared" si="348"/>
        <v>0.9</v>
      </c>
      <c r="W865" s="8">
        <f t="shared" ca="1" si="337"/>
        <v>977086.11673376837</v>
      </c>
      <c r="X865" s="8">
        <f t="shared" ca="1" si="351"/>
        <v>4378111326.6714783</v>
      </c>
      <c r="Y865" s="22">
        <f t="shared" ca="1" si="338"/>
        <v>0.41456154727790573</v>
      </c>
      <c r="Z865" s="8">
        <f t="shared" ca="1" si="349"/>
        <v>13654154.860962167</v>
      </c>
      <c r="AA865" s="12">
        <f t="shared" ca="1" si="350"/>
        <v>1.1347541797997878</v>
      </c>
      <c r="AB865" s="158">
        <f t="shared" si="352"/>
        <v>1361000</v>
      </c>
      <c r="AC865" s="160">
        <f t="shared" si="353"/>
        <v>4.1700000000004945E-3</v>
      </c>
      <c r="AD865" s="162">
        <f t="shared" ca="1" si="354"/>
        <v>0.98025896699537496</v>
      </c>
      <c r="AE865" s="162">
        <f t="shared" ca="1" si="355"/>
        <v>0.68049990421146089</v>
      </c>
      <c r="AF865" s="85">
        <v>5.8481649186384245E-4</v>
      </c>
      <c r="AG865" s="85">
        <v>8.2254663599558211E-3</v>
      </c>
      <c r="AH865" s="85">
        <v>6.1346014785289055E-4</v>
      </c>
    </row>
    <row r="866" spans="1:34">
      <c r="A866" s="7">
        <f t="shared" si="339"/>
        <v>44773</v>
      </c>
      <c r="B866" s="8">
        <f t="shared" ca="1" si="340"/>
        <v>618555533.99999762</v>
      </c>
      <c r="C866" s="144">
        <f t="shared" si="331"/>
        <v>0</v>
      </c>
      <c r="D866" s="136"/>
      <c r="E866" s="136"/>
      <c r="F866" s="78">
        <f ca="1">IF(AD865&gt;1,0,IF(AE865&gt;=1,U$2,T$2))</f>
        <v>0.65</v>
      </c>
      <c r="G866" s="29">
        <f t="shared" ca="1" si="332"/>
        <v>1920135.8772545301</v>
      </c>
      <c r="H866" s="8">
        <f t="shared" ca="1" si="341"/>
        <v>13632964.728507163</v>
      </c>
      <c r="I866" s="8">
        <f t="shared" ca="1" si="342"/>
        <v>4391744291.3999853</v>
      </c>
      <c r="J866" s="8">
        <f t="shared" ca="1" si="343"/>
        <v>134633.23722236117</v>
      </c>
      <c r="K866" s="12">
        <f t="shared" ca="1" si="344"/>
        <v>0.97980602623107493</v>
      </c>
      <c r="L866" s="48"/>
      <c r="M866" s="46">
        <f ca="1">IF(AND(I$2&gt;0,R859&lt;F859-0.12),0,IF(AND(N866&gt;=L$5,I$2&gt;0),0,IF(OR(AND(N866&gt;=C$1,N866&lt;D$1),N866&gt;=E$1),0,1)))</f>
        <v>0</v>
      </c>
      <c r="N866" s="200">
        <f t="shared" si="345"/>
        <v>44773</v>
      </c>
      <c r="O866" s="11">
        <f t="shared" ca="1" si="333"/>
        <v>0.58556590551999799</v>
      </c>
      <c r="P866" s="11" t="str">
        <f t="shared" si="334"/>
        <v/>
      </c>
      <c r="Q866" s="11">
        <f t="shared" ca="1" si="346"/>
        <v>0.9</v>
      </c>
      <c r="R866" s="32">
        <f t="shared" ca="1" si="347"/>
        <v>5.836536366985833E-3</v>
      </c>
      <c r="S866" s="32">
        <v>4.9174406303650301E-4</v>
      </c>
      <c r="T866" s="32">
        <f t="shared" ca="1" si="335"/>
        <v>1.8177286304676217E-3</v>
      </c>
      <c r="U866" s="32">
        <f t="shared" si="336"/>
        <v>0.14084507042253522</v>
      </c>
      <c r="V866" s="32">
        <f t="shared" si="348"/>
        <v>0.9</v>
      </c>
      <c r="W866" s="8">
        <f t="shared" ca="1" si="337"/>
        <v>975809.56180286955</v>
      </c>
      <c r="X866" s="8">
        <f t="shared" ca="1" si="351"/>
        <v>4379087136.2332811</v>
      </c>
      <c r="Y866" s="22">
        <f t="shared" ca="1" si="338"/>
        <v>0.41443409448000201</v>
      </c>
      <c r="Z866" s="8">
        <f t="shared" ca="1" si="349"/>
        <v>13632964.728507163</v>
      </c>
      <c r="AA866" s="12">
        <f t="shared" ca="1" si="350"/>
        <v>1.1347541797997878</v>
      </c>
      <c r="AB866" s="158">
        <f t="shared" si="352"/>
        <v>1362000</v>
      </c>
      <c r="AC866" s="160">
        <f t="shared" si="353"/>
        <v>4.1400000000004948E-3</v>
      </c>
      <c r="AD866" s="162">
        <f t="shared" ca="1" si="354"/>
        <v>0.97995691671392071</v>
      </c>
      <c r="AE866" s="162">
        <f t="shared" ca="1" si="355"/>
        <v>0.68049990421146089</v>
      </c>
      <c r="AF866" s="85">
        <v>5.8478885059141689E-4</v>
      </c>
      <c r="AG866" s="85">
        <v>8.2225338146466459E-3</v>
      </c>
      <c r="AH866" s="85">
        <v>6.1324245652026306E-4</v>
      </c>
    </row>
    <row r="867" spans="1:34">
      <c r="A867" s="7">
        <f t="shared" si="339"/>
        <v>44774</v>
      </c>
      <c r="B867" s="8">
        <f t="shared" ca="1" si="340"/>
        <v>618689916.90740597</v>
      </c>
      <c r="C867" s="144">
        <f t="shared" si="331"/>
        <v>0</v>
      </c>
      <c r="D867" s="136"/>
      <c r="E867" s="136"/>
      <c r="F867" s="78">
        <f ca="1">IF(AD866&gt;1,S$2,T$2)</f>
        <v>0.65</v>
      </c>
      <c r="G867" s="29">
        <f t="shared" ca="1" si="332"/>
        <v>1917080.8182117417</v>
      </c>
      <c r="H867" s="8">
        <f t="shared" ca="1" si="341"/>
        <v>13611273.809303366</v>
      </c>
      <c r="I867" s="8">
        <f t="shared" ca="1" si="342"/>
        <v>4392698410.0425844</v>
      </c>
      <c r="J867" s="8">
        <f t="shared" ca="1" si="343"/>
        <v>134382.90740832002</v>
      </c>
      <c r="K867" s="12">
        <f t="shared" ca="1" si="344"/>
        <v>0.97950479467627671</v>
      </c>
      <c r="L867" s="48"/>
      <c r="M867" s="38">
        <f ca="1">IF(AND(I$2&gt;0,R860&lt;F860),0,IF(AND(N867&gt;=L$6,I$2&gt;0),0,IF(OR(AND(N867&gt;=C$1,N867&lt;D$1),N867&gt;=E$1),0,1)))</f>
        <v>0</v>
      </c>
      <c r="N867" s="200">
        <f t="shared" si="345"/>
        <v>44774</v>
      </c>
      <c r="O867" s="11">
        <f t="shared" ca="1" si="333"/>
        <v>0.5856931213390113</v>
      </c>
      <c r="P867" s="11" t="str">
        <f t="shared" si="334"/>
        <v/>
      </c>
      <c r="Q867" s="11">
        <f t="shared" ca="1" si="346"/>
        <v>0.9</v>
      </c>
      <c r="R867" s="32">
        <f t="shared" ca="1" si="347"/>
        <v>5.7807792830896609E-3</v>
      </c>
      <c r="S867" s="32">
        <v>4.9173440845154599E-4</v>
      </c>
      <c r="T867" s="32">
        <f t="shared" ca="1" si="335"/>
        <v>1.8148365079071155E-3</v>
      </c>
      <c r="U867" s="32">
        <f t="shared" si="336"/>
        <v>0.14084507042253522</v>
      </c>
      <c r="V867" s="32">
        <f t="shared" si="348"/>
        <v>0.9</v>
      </c>
      <c r="W867" s="8">
        <f t="shared" ca="1" si="337"/>
        <v>974495.4959848969</v>
      </c>
      <c r="X867" s="8">
        <f t="shared" ca="1" si="351"/>
        <v>4380061631.7292662</v>
      </c>
      <c r="Y867" s="22">
        <f t="shared" ca="1" si="338"/>
        <v>0.4143068786609887</v>
      </c>
      <c r="Z867" s="8">
        <f t="shared" ca="1" si="349"/>
        <v>13611273.809303366</v>
      </c>
      <c r="AA867" s="12">
        <f t="shared" ca="1" si="350"/>
        <v>1.1347541797997878</v>
      </c>
      <c r="AB867" s="158">
        <f t="shared" si="352"/>
        <v>1363000</v>
      </c>
      <c r="AC867" s="160">
        <f t="shared" si="353"/>
        <v>4.1100000000004952E-3</v>
      </c>
      <c r="AD867" s="162">
        <f t="shared" ca="1" si="354"/>
        <v>0.97965541045367588</v>
      </c>
      <c r="AE867" s="162">
        <f t="shared" ca="1" si="355"/>
        <v>0.68049990421146089</v>
      </c>
      <c r="AF867" s="85">
        <v>5.8476121613500881E-4</v>
      </c>
      <c r="AG867" s="85">
        <v>8.2197343178386627E-3</v>
      </c>
      <c r="AH867" s="85">
        <v>6.1304088520652519E-4</v>
      </c>
    </row>
    <row r="868" spans="1:34">
      <c r="A868" s="7">
        <f t="shared" si="339"/>
        <v>44775</v>
      </c>
      <c r="B868" s="8">
        <f t="shared" ca="1" si="340"/>
        <v>618824044.75406456</v>
      </c>
      <c r="C868" s="144">
        <f t="shared" si="331"/>
        <v>0</v>
      </c>
      <c r="D868" s="136"/>
      <c r="E868" s="136"/>
      <c r="F868" s="78">
        <f ca="1">IF(AD867&gt;1,0,IF(AE867&gt;=1,U$2,T$2))</f>
        <v>0.65</v>
      </c>
      <c r="G868" s="29">
        <f t="shared" ca="1" si="332"/>
        <v>1913955.7781118997</v>
      </c>
      <c r="H868" s="8">
        <f t="shared" ca="1" si="341"/>
        <v>13589086.024594488</v>
      </c>
      <c r="I868" s="8">
        <f t="shared" ca="1" si="342"/>
        <v>4393650717.7538605</v>
      </c>
      <c r="J868" s="8">
        <f t="shared" ca="1" si="343"/>
        <v>134127.84665859432</v>
      </c>
      <c r="K868" s="12">
        <f t="shared" ca="1" si="344"/>
        <v>0.97920412321526062</v>
      </c>
      <c r="L868" s="48"/>
      <c r="M868" s="38">
        <f ca="1">IF(AND(I$2&gt;0,R861&lt;F861-0.02),0,IF(AND(N868&gt;=L$7,I$2&gt;0),0,IF(OR(AND(N868&gt;=C$1,N868&lt;D$1),N868&gt;=E$1),0,1)))</f>
        <v>0</v>
      </c>
      <c r="N868" s="200">
        <f t="shared" si="345"/>
        <v>44775</v>
      </c>
      <c r="O868" s="11">
        <f t="shared" ca="1" si="333"/>
        <v>0.58582009570051474</v>
      </c>
      <c r="P868" s="11" t="str">
        <f t="shared" si="334"/>
        <v/>
      </c>
      <c r="Q868" s="11">
        <f t="shared" ca="1" si="346"/>
        <v>0.9</v>
      </c>
      <c r="R868" s="32">
        <f t="shared" ca="1" si="347"/>
        <v>5.7250290137078443E-3</v>
      </c>
      <c r="S868" s="32">
        <v>4.9172475528389198E-4</v>
      </c>
      <c r="T868" s="32">
        <f t="shared" ca="1" si="335"/>
        <v>1.8118781366125982E-3</v>
      </c>
      <c r="U868" s="32">
        <f t="shared" si="336"/>
        <v>0.14084507042253522</v>
      </c>
      <c r="V868" s="32">
        <f t="shared" si="348"/>
        <v>0.9</v>
      </c>
      <c r="W868" s="8">
        <f t="shared" ca="1" si="337"/>
        <v>973144.1666015801</v>
      </c>
      <c r="X868" s="8">
        <f t="shared" ca="1" si="351"/>
        <v>4381034775.8958673</v>
      </c>
      <c r="Y868" s="22">
        <f t="shared" ca="1" si="338"/>
        <v>0.41417990429948526</v>
      </c>
      <c r="Z868" s="8">
        <f t="shared" ca="1" si="349"/>
        <v>13589086.024594488</v>
      </c>
      <c r="AA868" s="12">
        <f t="shared" ca="1" si="350"/>
        <v>1.1347541797997878</v>
      </c>
      <c r="AB868" s="158">
        <f t="shared" si="352"/>
        <v>1364000</v>
      </c>
      <c r="AC868" s="160">
        <f t="shared" si="353"/>
        <v>4.0800000000004956E-3</v>
      </c>
      <c r="AD868" s="162">
        <f t="shared" ca="1" si="354"/>
        <v>0.97935445894576867</v>
      </c>
      <c r="AE868" s="162">
        <f t="shared" ca="1" si="355"/>
        <v>0.68049990421146089</v>
      </c>
      <c r="AF868" s="85">
        <v>5.8473358849201644E-4</v>
      </c>
      <c r="AG868" s="85">
        <v>8.217058921037872E-3</v>
      </c>
      <c r="AH868" s="85">
        <v>6.1285483785542569E-4</v>
      </c>
    </row>
    <row r="869" spans="1:34">
      <c r="A869" s="7">
        <f t="shared" si="339"/>
        <v>44776</v>
      </c>
      <c r="B869" s="8">
        <f t="shared" ca="1" si="340"/>
        <v>618957912.85332024</v>
      </c>
      <c r="C869" s="144">
        <f t="shared" si="331"/>
        <v>0</v>
      </c>
      <c r="D869" s="136"/>
      <c r="E869" s="136"/>
      <c r="F869" s="78">
        <f ca="1">IF(AD868&gt;1,S$2,T$2)</f>
        <v>0.65</v>
      </c>
      <c r="G869" s="29">
        <f t="shared" ca="1" si="332"/>
        <v>1910761.3186912527</v>
      </c>
      <c r="H869" s="8">
        <f t="shared" ca="1" si="341"/>
        <v>13566405.362707894</v>
      </c>
      <c r="I869" s="8">
        <f t="shared" ca="1" si="342"/>
        <v>4394601181.2585754</v>
      </c>
      <c r="J869" s="8">
        <f t="shared" ca="1" si="343"/>
        <v>133868.09925563177</v>
      </c>
      <c r="K869" s="12">
        <f t="shared" ca="1" si="344"/>
        <v>0.97890402243313357</v>
      </c>
      <c r="L869" s="48"/>
      <c r="M869" s="38">
        <f ca="1">IF(AND(I$2&gt;0,R862&lt;F862-0.04),0,IF(AND(N869&gt;=L$8,I$2&gt;0),0,IF(OR(AND(N869&gt;=C$1,N869&lt;D$1),N869&gt;=E$1),0,1)))</f>
        <v>0</v>
      </c>
      <c r="N869" s="200">
        <f t="shared" si="345"/>
        <v>44776</v>
      </c>
      <c r="O869" s="11">
        <f t="shared" ca="1" si="333"/>
        <v>0.58594682416781008</v>
      </c>
      <c r="P869" s="11" t="str">
        <f t="shared" si="334"/>
        <v/>
      </c>
      <c r="Q869" s="11">
        <f t="shared" ca="1" si="346"/>
        <v>0.9</v>
      </c>
      <c r="R869" s="32">
        <f t="shared" ca="1" si="347"/>
        <v>5.6692918246890262E-3</v>
      </c>
      <c r="S869" s="32">
        <v>4.9171510353324382E-4</v>
      </c>
      <c r="T869" s="32">
        <f t="shared" ca="1" si="335"/>
        <v>1.8088540483610525E-3</v>
      </c>
      <c r="U869" s="32">
        <f t="shared" si="336"/>
        <v>0.14084507042253522</v>
      </c>
      <c r="V869" s="32">
        <f t="shared" si="348"/>
        <v>0.9</v>
      </c>
      <c r="W869" s="8">
        <f t="shared" ca="1" si="337"/>
        <v>971755.82569339871</v>
      </c>
      <c r="X869" s="8">
        <f t="shared" ca="1" si="351"/>
        <v>4382006531.7215605</v>
      </c>
      <c r="Y869" s="22">
        <f t="shared" ca="1" si="338"/>
        <v>0.41405317583218992</v>
      </c>
      <c r="Z869" s="8">
        <f t="shared" ca="1" si="349"/>
        <v>13566405.362707894</v>
      </c>
      <c r="AA869" s="12">
        <f t="shared" ca="1" si="350"/>
        <v>1.1347541797997878</v>
      </c>
      <c r="AB869" s="158">
        <f t="shared" si="352"/>
        <v>1365000</v>
      </c>
      <c r="AC869" s="160">
        <f t="shared" si="353"/>
        <v>4.0500000000004959E-3</v>
      </c>
      <c r="AD869" s="162">
        <f t="shared" ca="1" si="354"/>
        <v>0.9790540728241971</v>
      </c>
      <c r="AE869" s="162">
        <f t="shared" ca="1" si="355"/>
        <v>0.68049990421146089</v>
      </c>
      <c r="AF869" s="85">
        <v>5.8470596765983934E-4</v>
      </c>
      <c r="AG869" s="85">
        <v>8.2144999559595859E-3</v>
      </c>
      <c r="AH869" s="85">
        <v>6.1268366930634162E-4</v>
      </c>
    </row>
    <row r="870" spans="1:34">
      <c r="A870" s="7">
        <f t="shared" si="339"/>
        <v>44777</v>
      </c>
      <c r="B870" s="8">
        <f t="shared" ca="1" si="340"/>
        <v>619091516.56337571</v>
      </c>
      <c r="C870" s="144">
        <f t="shared" si="331"/>
        <v>0</v>
      </c>
      <c r="D870" s="136"/>
      <c r="E870" s="136"/>
      <c r="F870" s="78">
        <f ca="1">IF(AD869&gt;1,0,IF(AE869&gt;=1,U$2,T$2))</f>
        <v>0.65</v>
      </c>
      <c r="G870" s="29">
        <f t="shared" ca="1" si="332"/>
        <v>1907498.0110434219</v>
      </c>
      <c r="H870" s="8">
        <f t="shared" ca="1" si="341"/>
        <v>13543235.878408294</v>
      </c>
      <c r="I870" s="8">
        <f t="shared" ca="1" si="342"/>
        <v>4395549767.5999689</v>
      </c>
      <c r="J870" s="8">
        <f t="shared" ca="1" si="343"/>
        <v>133603.7100554647</v>
      </c>
      <c r="K870" s="12">
        <f t="shared" ca="1" si="344"/>
        <v>0.97860450281592271</v>
      </c>
      <c r="L870" s="48"/>
      <c r="M870" s="38">
        <f ca="1">IF(AND(I$2&gt;0,R863&lt;F863-0.06),0,IF(AND(N870&gt;=L$9,I$2&gt;0),0,IF(OR(AND(N870&gt;=C$1,N870&lt;D$1),N870&gt;=E$1),0,1)))</f>
        <v>0</v>
      </c>
      <c r="N870" s="200">
        <f t="shared" si="345"/>
        <v>44777</v>
      </c>
      <c r="O870" s="11">
        <f t="shared" ca="1" si="333"/>
        <v>0.58607330234666255</v>
      </c>
      <c r="P870" s="11" t="str">
        <f t="shared" si="334"/>
        <v/>
      </c>
      <c r="Q870" s="11">
        <f t="shared" ca="1" si="346"/>
        <v>0.9</v>
      </c>
      <c r="R870" s="32">
        <f t="shared" ca="1" si="347"/>
        <v>5.6135739417243801E-3</v>
      </c>
      <c r="S870" s="32">
        <v>4.9170545319930452E-4</v>
      </c>
      <c r="T870" s="32">
        <f t="shared" ca="1" si="335"/>
        <v>1.8057647837877726E-3</v>
      </c>
      <c r="U870" s="32">
        <f t="shared" si="336"/>
        <v>0.14084507042253522</v>
      </c>
      <c r="V870" s="32">
        <f t="shared" si="348"/>
        <v>0.9</v>
      </c>
      <c r="W870" s="8">
        <f t="shared" ca="1" si="337"/>
        <v>970330.73031042458</v>
      </c>
      <c r="X870" s="8">
        <f t="shared" ca="1" si="351"/>
        <v>4382976862.4518709</v>
      </c>
      <c r="Y870" s="22">
        <f t="shared" ca="1" si="338"/>
        <v>0.41392669765333745</v>
      </c>
      <c r="Z870" s="8">
        <f t="shared" ca="1" si="349"/>
        <v>13543235.878408294</v>
      </c>
      <c r="AA870" s="12">
        <f t="shared" ca="1" si="350"/>
        <v>1.1347541797997878</v>
      </c>
      <c r="AB870" s="158">
        <f t="shared" si="352"/>
        <v>1366000</v>
      </c>
      <c r="AC870" s="160">
        <f t="shared" si="353"/>
        <v>4.0200000000004963E-3</v>
      </c>
      <c r="AD870" s="162">
        <f t="shared" ca="1" si="354"/>
        <v>0.97875426262452814</v>
      </c>
      <c r="AE870" s="162">
        <f t="shared" ca="1" si="355"/>
        <v>0.68049990421146089</v>
      </c>
      <c r="AF870" s="85">
        <v>5.8467835363587876E-4</v>
      </c>
      <c r="AG870" s="85">
        <v>8.2120495271836673E-3</v>
      </c>
      <c r="AH870" s="85">
        <v>6.1252667133407477E-4</v>
      </c>
    </row>
    <row r="871" spans="1:34">
      <c r="A871" s="7">
        <f t="shared" si="339"/>
        <v>44778</v>
      </c>
      <c r="B871" s="8">
        <f t="shared" ca="1" si="340"/>
        <v>619224851.28785563</v>
      </c>
      <c r="C871" s="144">
        <f t="shared" si="331"/>
        <v>0</v>
      </c>
      <c r="D871" s="136"/>
      <c r="E871" s="136"/>
      <c r="F871" s="78">
        <f ca="1">IF(AD870&gt;1,S$2,T$2)</f>
        <v>0.65</v>
      </c>
      <c r="G871" s="29">
        <f t="shared" ca="1" si="332"/>
        <v>1904166.4354796647</v>
      </c>
      <c r="H871" s="8">
        <f t="shared" ca="1" si="341"/>
        <v>13519581.69190562</v>
      </c>
      <c r="I871" s="8">
        <f t="shared" ca="1" si="342"/>
        <v>4396496444.1437769</v>
      </c>
      <c r="J871" s="8">
        <f t="shared" ca="1" si="343"/>
        <v>133334.72447996496</v>
      </c>
      <c r="K871" s="12">
        <f t="shared" ca="1" si="344"/>
        <v>0.97830557474929403</v>
      </c>
      <c r="L871" s="48"/>
      <c r="M871" s="39">
        <f ca="1">IF(AND(I$2&gt;0,R864&lt;F864-0.1),0,IF(AND(N871&gt;=L$10,I$2&gt;0),0,IF(OR(AND(N871&gt;=C$1,N871&lt;D$1),N871&gt;=E$1),0,1)))</f>
        <v>0</v>
      </c>
      <c r="N871" s="200">
        <f t="shared" si="345"/>
        <v>44778</v>
      </c>
      <c r="O871" s="11">
        <f t="shared" ca="1" si="333"/>
        <v>0.5861995258858369</v>
      </c>
      <c r="P871" s="11" t="str">
        <f t="shared" si="334"/>
        <v/>
      </c>
      <c r="Q871" s="11">
        <f t="shared" ca="1" si="346"/>
        <v>0.9</v>
      </c>
      <c r="R871" s="32">
        <f t="shared" ca="1" si="347"/>
        <v>5.5578815490598442E-3</v>
      </c>
      <c r="S871" s="32">
        <v>4.9169580428177692E-4</v>
      </c>
      <c r="T871" s="32">
        <f t="shared" ca="1" si="335"/>
        <v>1.8026108922540825E-3</v>
      </c>
      <c r="U871" s="32">
        <f t="shared" si="336"/>
        <v>0.14084507042253522</v>
      </c>
      <c r="V871" s="32">
        <f t="shared" si="348"/>
        <v>0.9</v>
      </c>
      <c r="W871" s="8">
        <f t="shared" ca="1" si="337"/>
        <v>968869.14279917988</v>
      </c>
      <c r="X871" s="8">
        <f t="shared" ca="1" si="351"/>
        <v>4383945731.5946703</v>
      </c>
      <c r="Y871" s="22">
        <f t="shared" ca="1" si="338"/>
        <v>0.4138004741141631</v>
      </c>
      <c r="Z871" s="8">
        <f t="shared" ca="1" si="349"/>
        <v>13519581.69190562</v>
      </c>
      <c r="AA871" s="12">
        <f t="shared" ca="1" si="350"/>
        <v>1.1347541797997878</v>
      </c>
      <c r="AB871" s="158">
        <f t="shared" si="352"/>
        <v>1367000</v>
      </c>
      <c r="AC871" s="160">
        <f t="shared" si="353"/>
        <v>3.9900000000004966E-3</v>
      </c>
      <c r="AD871" s="162">
        <f t="shared" ca="1" si="354"/>
        <v>0.97845503878260831</v>
      </c>
      <c r="AE871" s="162">
        <f t="shared" ca="1" si="355"/>
        <v>0.68049990421146089</v>
      </c>
      <c r="AF871" s="85">
        <v>5.8465074641753708E-4</v>
      </c>
      <c r="AG871" s="85">
        <v>8.2096995056791574E-3</v>
      </c>
      <c r="AH871" s="85">
        <v>6.1238306967677876E-4</v>
      </c>
    </row>
    <row r="872" spans="1:34">
      <c r="A872" s="7">
        <f t="shared" si="339"/>
        <v>44779</v>
      </c>
      <c r="B872" s="8">
        <f t="shared" ca="1" si="340"/>
        <v>619357912.47636139</v>
      </c>
      <c r="C872" s="144">
        <f t="shared" si="331"/>
        <v>0</v>
      </c>
      <c r="D872" s="136"/>
      <c r="E872" s="136"/>
      <c r="F872" s="78">
        <f ca="1">IF(AD871&gt;1,0,IF(AE871&gt;=1,U$2,T$2))</f>
        <v>0.65</v>
      </c>
      <c r="G872" s="29">
        <f t="shared" ca="1" si="332"/>
        <v>1900767.1813376248</v>
      </c>
      <c r="H872" s="8">
        <f t="shared" ca="1" si="341"/>
        <v>13495446.987497136</v>
      </c>
      <c r="I872" s="8">
        <f t="shared" ca="1" si="342"/>
        <v>4397441178.5821676</v>
      </c>
      <c r="J872" s="8">
        <f t="shared" ca="1" si="343"/>
        <v>133061.18850573199</v>
      </c>
      <c r="K872" s="12">
        <f t="shared" ca="1" si="344"/>
        <v>0.97800724851728504</v>
      </c>
      <c r="L872" s="48"/>
      <c r="M872" s="47">
        <f ca="1">IF(AND(I$2&gt;0,R865&lt;F865-0.12),0,IF(AND(N872&gt;=L$4,I$2&gt;0),0,IF(OR(AND(N872&gt;=C$1,N872&lt;D$1),N872&gt;=E$1),0,1)))</f>
        <v>0</v>
      </c>
      <c r="N872" s="200">
        <f t="shared" si="345"/>
        <v>44779</v>
      </c>
      <c r="O872" s="11">
        <f t="shared" ca="1" si="333"/>
        <v>0.58632549047762239</v>
      </c>
      <c r="P872" s="11" t="str">
        <f t="shared" si="334"/>
        <v/>
      </c>
      <c r="Q872" s="11">
        <f t="shared" ca="1" si="346"/>
        <v>0.9</v>
      </c>
      <c r="R872" s="32">
        <f t="shared" ca="1" si="347"/>
        <v>5.5022207880832882E-3</v>
      </c>
      <c r="S872" s="32">
        <v>4.9168615678036427E-4</v>
      </c>
      <c r="T872" s="32">
        <f t="shared" ca="1" si="335"/>
        <v>1.7993929316662848E-3</v>
      </c>
      <c r="U872" s="32">
        <f t="shared" si="336"/>
        <v>0.14084507042253522</v>
      </c>
      <c r="V872" s="32">
        <f t="shared" si="348"/>
        <v>0.9</v>
      </c>
      <c r="W872" s="8">
        <f t="shared" ca="1" si="337"/>
        <v>967371.33100847818</v>
      </c>
      <c r="X872" s="8">
        <f t="shared" ca="1" si="351"/>
        <v>4384913102.9256792</v>
      </c>
      <c r="Y872" s="22">
        <f t="shared" ca="1" si="338"/>
        <v>0.41367450952237761</v>
      </c>
      <c r="Z872" s="8">
        <f t="shared" ca="1" si="349"/>
        <v>13495446.987497136</v>
      </c>
      <c r="AA872" s="12">
        <f t="shared" ca="1" si="350"/>
        <v>1.1347541797997878</v>
      </c>
      <c r="AB872" s="158">
        <f t="shared" si="352"/>
        <v>1368000</v>
      </c>
      <c r="AC872" s="160">
        <f t="shared" si="353"/>
        <v>3.960000000000497E-3</v>
      </c>
      <c r="AD872" s="162">
        <f t="shared" ca="1" si="354"/>
        <v>0.97815641163328948</v>
      </c>
      <c r="AE872" s="162">
        <f t="shared" ca="1" si="355"/>
        <v>0.68049990421146089</v>
      </c>
      <c r="AF872" s="85">
        <v>5.8462314600221785E-4</v>
      </c>
      <c r="AG872" s="85">
        <v>8.2074506260994759E-3</v>
      </c>
      <c r="AH872" s="85">
        <v>6.1225333328436213E-4</v>
      </c>
    </row>
    <row r="873" spans="1:34">
      <c r="A873" s="7">
        <f t="shared" si="339"/>
        <v>44780</v>
      </c>
      <c r="B873" s="8">
        <f t="shared" ca="1" si="340"/>
        <v>619490695.62501085</v>
      </c>
      <c r="C873" s="144">
        <f t="shared" si="331"/>
        <v>0</v>
      </c>
      <c r="D873" s="136"/>
      <c r="E873" s="136"/>
      <c r="F873" s="78">
        <f ca="1">IF(AD872&gt;1,0,IF(AE872&gt;=1,U$2,T$2))</f>
        <v>0.65</v>
      </c>
      <c r="G873" s="29">
        <f t="shared" ca="1" si="332"/>
        <v>1897300.8467464203</v>
      </c>
      <c r="H873" s="8">
        <f t="shared" ca="1" si="341"/>
        <v>13470836.011899583</v>
      </c>
      <c r="I873" s="8">
        <f t="shared" ca="1" si="342"/>
        <v>4398383938.9375782</v>
      </c>
      <c r="J873" s="8">
        <f t="shared" ca="1" si="343"/>
        <v>132783.14864942615</v>
      </c>
      <c r="K873" s="12">
        <f t="shared" ca="1" si="344"/>
        <v>0.97770953430106411</v>
      </c>
      <c r="L873" s="48"/>
      <c r="M873" s="46">
        <f ca="1">IF(AND(I$2&gt;0,R866&lt;F866-0.12),0,IF(AND(N873&gt;=L$5,I$2&gt;0),0,IF(OR(AND(N873&gt;=C$1,N873&lt;D$1),N873&gt;=E$1),0,1)))</f>
        <v>0</v>
      </c>
      <c r="N873" s="200">
        <f t="shared" si="345"/>
        <v>44780</v>
      </c>
      <c r="O873" s="11">
        <f t="shared" ca="1" si="333"/>
        <v>0.58645119185834371</v>
      </c>
      <c r="P873" s="11" t="str">
        <f t="shared" si="334"/>
        <v/>
      </c>
      <c r="Q873" s="11">
        <f t="shared" ca="1" si="346"/>
        <v>0.9</v>
      </c>
      <c r="R873" s="32">
        <f t="shared" ca="1" si="347"/>
        <v>5.4465977558176585E-3</v>
      </c>
      <c r="S873" s="32">
        <v>4.9167651069476959E-4</v>
      </c>
      <c r="T873" s="32">
        <f t="shared" ca="1" si="335"/>
        <v>1.7961114682532777E-3</v>
      </c>
      <c r="U873" s="32">
        <f t="shared" si="336"/>
        <v>0.14084507042253522</v>
      </c>
      <c r="V873" s="32">
        <f t="shared" si="348"/>
        <v>0.9</v>
      </c>
      <c r="W873" s="8">
        <f t="shared" ca="1" si="337"/>
        <v>965837.56835139752</v>
      </c>
      <c r="X873" s="8">
        <f t="shared" ca="1" si="351"/>
        <v>4385878940.494031</v>
      </c>
      <c r="Y873" s="22">
        <f t="shared" ca="1" si="338"/>
        <v>0.41354880814165629</v>
      </c>
      <c r="Z873" s="8">
        <f t="shared" ca="1" si="349"/>
        <v>13470836.011899583</v>
      </c>
      <c r="AA873" s="12">
        <f t="shared" ca="1" si="350"/>
        <v>1.1347541797997878</v>
      </c>
      <c r="AB873" s="158">
        <f t="shared" si="352"/>
        <v>1369000</v>
      </c>
      <c r="AC873" s="160">
        <f t="shared" si="353"/>
        <v>3.9300000000004973E-3</v>
      </c>
      <c r="AD873" s="162">
        <f t="shared" ca="1" si="354"/>
        <v>0.97785839140917452</v>
      </c>
      <c r="AE873" s="162">
        <f t="shared" ca="1" si="355"/>
        <v>0.68049990421146089</v>
      </c>
      <c r="AF873" s="85">
        <v>5.8459555238732656E-4</v>
      </c>
      <c r="AG873" s="85">
        <v>8.205294554049572E-3</v>
      </c>
      <c r="AH873" s="85">
        <v>6.1213662985024726E-4</v>
      </c>
    </row>
    <row r="874" spans="1:34">
      <c r="A874" s="7">
        <f t="shared" si="339"/>
        <v>44781</v>
      </c>
      <c r="B874" s="8">
        <f t="shared" ca="1" si="340"/>
        <v>619623196.27696097</v>
      </c>
      <c r="C874" s="144">
        <f t="shared" si="331"/>
        <v>0</v>
      </c>
      <c r="D874" s="136"/>
      <c r="E874" s="136"/>
      <c r="F874" s="78">
        <f ca="1">IF(AD873&gt;1,S$2,T$2)</f>
        <v>0.65</v>
      </c>
      <c r="G874" s="29">
        <f t="shared" ca="1" si="332"/>
        <v>1893768.0383653415</v>
      </c>
      <c r="H874" s="8">
        <f t="shared" ca="1" si="341"/>
        <v>13445753.072393924</v>
      </c>
      <c r="I874" s="8">
        <f t="shared" ca="1" si="342"/>
        <v>4399324693.5664244</v>
      </c>
      <c r="J874" s="8">
        <f t="shared" ca="1" si="343"/>
        <v>132500.65195010407</v>
      </c>
      <c r="K874" s="12">
        <f t="shared" ca="1" si="344"/>
        <v>0.97741244217772316</v>
      </c>
      <c r="L874" s="48"/>
      <c r="M874" s="38">
        <f ca="1">IF(AND(I$2&gt;0,R867&lt;F867),0,IF(AND(N874&gt;=L$6,I$2&gt;0),0,IF(OR(AND(N874&gt;=C$1,N874&lt;D$1),N874&gt;=E$1),0,1)))</f>
        <v>0</v>
      </c>
      <c r="N874" s="200">
        <f t="shared" si="345"/>
        <v>44781</v>
      </c>
      <c r="O874" s="11">
        <f t="shared" ca="1" si="333"/>
        <v>0.58657662580885661</v>
      </c>
      <c r="P874" s="11" t="str">
        <f t="shared" si="334"/>
        <v/>
      </c>
      <c r="Q874" s="11">
        <f t="shared" ca="1" si="346"/>
        <v>0.9</v>
      </c>
      <c r="R874" s="32">
        <f t="shared" ca="1" si="347"/>
        <v>5.3910185033764768E-3</v>
      </c>
      <c r="S874" s="32">
        <v>4.9166686602469627E-4</v>
      </c>
      <c r="T874" s="32">
        <f t="shared" ca="1" si="335"/>
        <v>1.7927670763191899E-3</v>
      </c>
      <c r="U874" s="32">
        <f t="shared" si="336"/>
        <v>0.14084507042253522</v>
      </c>
      <c r="V874" s="32">
        <f t="shared" si="348"/>
        <v>0.9</v>
      </c>
      <c r="W874" s="8">
        <f t="shared" ca="1" si="337"/>
        <v>964268.13368882181</v>
      </c>
      <c r="X874" s="8">
        <f t="shared" ca="1" si="351"/>
        <v>4386843208.6277199</v>
      </c>
      <c r="Y874" s="22">
        <f t="shared" ca="1" si="338"/>
        <v>0.41342337419114339</v>
      </c>
      <c r="Z874" s="8">
        <f t="shared" ca="1" si="349"/>
        <v>13445753.072393924</v>
      </c>
      <c r="AA874" s="12">
        <f t="shared" ca="1" si="350"/>
        <v>1.1347541797997878</v>
      </c>
      <c r="AB874" s="158">
        <f t="shared" si="352"/>
        <v>1370000</v>
      </c>
      <c r="AC874" s="160">
        <f t="shared" si="353"/>
        <v>3.9000000000004973E-3</v>
      </c>
      <c r="AD874" s="162">
        <f t="shared" ca="1" si="354"/>
        <v>0.97756098823939364</v>
      </c>
      <c r="AE874" s="162">
        <f t="shared" ca="1" si="355"/>
        <v>0.68049990421146089</v>
      </c>
      <c r="AF874" s="85">
        <v>5.845679655702696E-4</v>
      </c>
      <c r="AG874" s="85">
        <v>8.2032226861562477E-3</v>
      </c>
      <c r="AH874" s="85">
        <v>6.1203205459581288E-4</v>
      </c>
    </row>
    <row r="875" spans="1:34">
      <c r="A875" s="7">
        <f t="shared" si="339"/>
        <v>44782</v>
      </c>
      <c r="B875" s="8">
        <f t="shared" ca="1" si="340"/>
        <v>619755410.02291071</v>
      </c>
      <c r="C875" s="144">
        <f t="shared" si="331"/>
        <v>0</v>
      </c>
      <c r="D875" s="136"/>
      <c r="E875" s="136"/>
      <c r="F875" s="78">
        <f ca="1">IF(AD874&gt;1,0,IF(AE874&gt;=1,U$2,T$2))</f>
        <v>0.65</v>
      </c>
      <c r="G875" s="29">
        <f t="shared" ca="1" si="332"/>
        <v>1890169.3711195029</v>
      </c>
      <c r="H875" s="8">
        <f t="shared" ca="1" si="341"/>
        <v>13420202.53494847</v>
      </c>
      <c r="I875" s="8">
        <f t="shared" ca="1" si="342"/>
        <v>4400263411.1626673</v>
      </c>
      <c r="J875" s="8">
        <f t="shared" ca="1" si="343"/>
        <v>132213.74594977032</v>
      </c>
      <c r="K875" s="12">
        <f t="shared" ca="1" si="344"/>
        <v>0.97711598211910577</v>
      </c>
      <c r="L875" s="48"/>
      <c r="M875" s="38">
        <f ca="1">IF(AND(I$2&gt;0,R868&lt;F868-0.02),0,IF(AND(N875&gt;=L$7,I$2&gt;0),0,IF(OR(AND(N875&gt;=C$1,N875&lt;D$1),N875&gt;=E$1),0,1)))</f>
        <v>0</v>
      </c>
      <c r="N875" s="200">
        <f t="shared" si="345"/>
        <v>44782</v>
      </c>
      <c r="O875" s="11">
        <f t="shared" ca="1" si="333"/>
        <v>0.58670178815502227</v>
      </c>
      <c r="P875" s="11" t="str">
        <f t="shared" si="334"/>
        <v/>
      </c>
      <c r="Q875" s="11">
        <f t="shared" ca="1" si="346"/>
        <v>0.9</v>
      </c>
      <c r="R875" s="32">
        <f t="shared" ca="1" si="347"/>
        <v>5.3354890344517987E-3</v>
      </c>
      <c r="S875" s="32">
        <v>4.9165722276984776E-4</v>
      </c>
      <c r="T875" s="32">
        <f t="shared" ca="1" si="335"/>
        <v>1.7893603379931294E-3</v>
      </c>
      <c r="U875" s="32">
        <f t="shared" si="336"/>
        <v>0.14084507042253522</v>
      </c>
      <c r="V875" s="32">
        <f t="shared" si="348"/>
        <v>0.9</v>
      </c>
      <c r="W875" s="8">
        <f t="shared" ca="1" si="337"/>
        <v>962663.31104693166</v>
      </c>
      <c r="X875" s="8">
        <f t="shared" ca="1" si="351"/>
        <v>4387805871.9387665</v>
      </c>
      <c r="Y875" s="22">
        <f t="shared" ca="1" si="338"/>
        <v>0.41329821184497773</v>
      </c>
      <c r="Z875" s="8">
        <f t="shared" ca="1" si="349"/>
        <v>13420202.53494847</v>
      </c>
      <c r="AA875" s="12">
        <f t="shared" ca="1" si="350"/>
        <v>1.1347541797997878</v>
      </c>
      <c r="AB875" s="158">
        <f t="shared" si="352"/>
        <v>1371000</v>
      </c>
      <c r="AC875" s="160">
        <f t="shared" si="353"/>
        <v>3.8700000000004972E-3</v>
      </c>
      <c r="AD875" s="162">
        <f t="shared" ca="1" si="354"/>
        <v>0.97726421214841452</v>
      </c>
      <c r="AE875" s="162">
        <f t="shared" ca="1" si="355"/>
        <v>0.68049990421146089</v>
      </c>
      <c r="AF875" s="85">
        <v>5.8454038554845475E-4</v>
      </c>
      <c r="AG875" s="85">
        <v>8.2012261725859358E-3</v>
      </c>
      <c r="AH875" s="85">
        <v>6.1193862730332129E-4</v>
      </c>
    </row>
    <row r="876" spans="1:34">
      <c r="A876" s="7">
        <f t="shared" si="339"/>
        <v>44783</v>
      </c>
      <c r="B876" s="8">
        <f t="shared" ca="1" si="340"/>
        <v>619887332.50158453</v>
      </c>
      <c r="C876" s="144">
        <f t="shared" si="331"/>
        <v>0</v>
      </c>
      <c r="D876" s="136"/>
      <c r="E876" s="136"/>
      <c r="F876" s="78">
        <f ca="1">IF(AD875&gt;1,S$2,T$2)</f>
        <v>0.65</v>
      </c>
      <c r="G876" s="29">
        <f t="shared" ca="1" si="332"/>
        <v>1886505.4679556845</v>
      </c>
      <c r="H876" s="8">
        <f t="shared" ca="1" si="341"/>
        <v>13394188.822485359</v>
      </c>
      <c r="I876" s="8">
        <f t="shared" ca="1" si="342"/>
        <v>4401200060.7612514</v>
      </c>
      <c r="J876" s="8">
        <f t="shared" ca="1" si="343"/>
        <v>131922.47867377754</v>
      </c>
      <c r="K876" s="12">
        <f t="shared" ca="1" si="344"/>
        <v>0.9768201639906865</v>
      </c>
      <c r="L876" s="48"/>
      <c r="M876" s="38">
        <f ca="1">IF(AND(I$2&gt;0,R869&lt;F869-0.04),0,IF(AND(N876&gt;=L$8,I$2&gt;0),0,IF(OR(AND(N876&gt;=C$1,N876&lt;D$1),N876&gt;=E$1),0,1)))</f>
        <v>0</v>
      </c>
      <c r="N876" s="200">
        <f t="shared" si="345"/>
        <v>44783</v>
      </c>
      <c r="O876" s="11">
        <f t="shared" ca="1" si="333"/>
        <v>0.58682667476816686</v>
      </c>
      <c r="P876" s="11" t="str">
        <f t="shared" si="334"/>
        <v/>
      </c>
      <c r="Q876" s="11">
        <f t="shared" ca="1" si="346"/>
        <v>0.9</v>
      </c>
      <c r="R876" s="32">
        <f t="shared" ca="1" si="347"/>
        <v>5.2800153038999754E-3</v>
      </c>
      <c r="S876" s="32">
        <v>4.9164758092992732E-4</v>
      </c>
      <c r="T876" s="32">
        <f t="shared" ca="1" si="335"/>
        <v>1.7858918429980478E-3</v>
      </c>
      <c r="U876" s="32">
        <f t="shared" si="336"/>
        <v>0.14084507042253522</v>
      </c>
      <c r="V876" s="32">
        <f t="shared" si="348"/>
        <v>0.9</v>
      </c>
      <c r="W876" s="8">
        <f t="shared" ca="1" si="337"/>
        <v>961023.38925207767</v>
      </c>
      <c r="X876" s="8">
        <f t="shared" ca="1" si="351"/>
        <v>4388766895.3280182</v>
      </c>
      <c r="Y876" s="22">
        <f t="shared" ca="1" si="338"/>
        <v>0.41317332523183314</v>
      </c>
      <c r="Z876" s="8">
        <f t="shared" ca="1" si="349"/>
        <v>13394188.822485359</v>
      </c>
      <c r="AA876" s="12">
        <f t="shared" ca="1" si="350"/>
        <v>1.1347541797997878</v>
      </c>
      <c r="AB876" s="158">
        <f t="shared" si="352"/>
        <v>1372000</v>
      </c>
      <c r="AC876" s="160">
        <f t="shared" si="353"/>
        <v>3.8400000000004971E-3</v>
      </c>
      <c r="AD876" s="162">
        <f t="shared" ca="1" si="354"/>
        <v>0.97696807305489619</v>
      </c>
      <c r="AE876" s="162">
        <f t="shared" ca="1" si="355"/>
        <v>0.68049990421146089</v>
      </c>
      <c r="AF876" s="85">
        <v>5.845128123192914E-4</v>
      </c>
      <c r="AG876" s="85">
        <v>8.199295912740226E-3</v>
      </c>
      <c r="AH876" s="85">
        <v>6.1185528888585872E-4</v>
      </c>
    </row>
    <row r="877" spans="1:34">
      <c r="A877" s="7">
        <f t="shared" si="339"/>
        <v>44784</v>
      </c>
      <c r="B877" s="8">
        <f t="shared" ca="1" si="340"/>
        <v>620018959.40019727</v>
      </c>
      <c r="C877" s="144">
        <f t="shared" si="331"/>
        <v>0</v>
      </c>
      <c r="D877" s="136"/>
      <c r="E877" s="136"/>
      <c r="F877" s="78">
        <f ca="1">IF(AD876&gt;1,0,IF(AE876&gt;=1,U$2,T$2))</f>
        <v>0.65</v>
      </c>
      <c r="G877" s="29">
        <f t="shared" ca="1" si="332"/>
        <v>1882776.9596314719</v>
      </c>
      <c r="H877" s="8">
        <f t="shared" ca="1" si="341"/>
        <v>13367716.41338345</v>
      </c>
      <c r="I877" s="8">
        <f t="shared" ca="1" si="342"/>
        <v>4402134611.7414017</v>
      </c>
      <c r="J877" s="8">
        <f t="shared" ca="1" si="343"/>
        <v>131626.89861269988</v>
      </c>
      <c r="K877" s="12">
        <f t="shared" ca="1" si="344"/>
        <v>0.9765249975504845</v>
      </c>
      <c r="L877" s="48"/>
      <c r="M877" s="38">
        <f ca="1">IF(AND(I$2&gt;0,R870&lt;F870-0.06),0,IF(AND(N877&gt;=L$9,I$2&gt;0),0,IF(OR(AND(N877&gt;=C$1,N877&lt;D$1),N877&gt;=E$1),0,1)))</f>
        <v>0</v>
      </c>
      <c r="N877" s="200">
        <f t="shared" si="345"/>
        <v>44784</v>
      </c>
      <c r="O877" s="11">
        <f t="shared" ca="1" si="333"/>
        <v>0.58695128156552023</v>
      </c>
      <c r="P877" s="11" t="str">
        <f t="shared" si="334"/>
        <v/>
      </c>
      <c r="Q877" s="11">
        <f t="shared" ca="1" si="346"/>
        <v>0.9</v>
      </c>
      <c r="R877" s="32">
        <f t="shared" ca="1" si="347"/>
        <v>5.2246032164580064E-3</v>
      </c>
      <c r="S877" s="32">
        <v>4.9163794050463843E-4</v>
      </c>
      <c r="T877" s="32">
        <f t="shared" ca="1" si="335"/>
        <v>1.7823621884511267E-3</v>
      </c>
      <c r="U877" s="32">
        <f t="shared" si="336"/>
        <v>0.14084507042253522</v>
      </c>
      <c r="V877" s="32">
        <f t="shared" si="348"/>
        <v>0.9</v>
      </c>
      <c r="W877" s="8">
        <f t="shared" ca="1" si="337"/>
        <v>959348.66166830237</v>
      </c>
      <c r="X877" s="8">
        <f t="shared" ca="1" si="351"/>
        <v>4389726243.989687</v>
      </c>
      <c r="Y877" s="22">
        <f t="shared" ca="1" si="338"/>
        <v>0.41304871843447977</v>
      </c>
      <c r="Z877" s="8">
        <f t="shared" ca="1" si="349"/>
        <v>13367716.41338345</v>
      </c>
      <c r="AA877" s="12">
        <f t="shared" ca="1" si="350"/>
        <v>1.1347541797997878</v>
      </c>
      <c r="AB877" s="158">
        <f t="shared" si="352"/>
        <v>1373000</v>
      </c>
      <c r="AC877" s="160">
        <f t="shared" si="353"/>
        <v>3.810000000000497E-3</v>
      </c>
      <c r="AD877" s="162">
        <f t="shared" ca="1" si="354"/>
        <v>0.9766725807705855</v>
      </c>
      <c r="AE877" s="162">
        <f t="shared" ca="1" si="355"/>
        <v>0.68049990421146089</v>
      </c>
      <c r="AF877" s="85">
        <v>5.8448524588019049E-4</v>
      </c>
      <c r="AG877" s="85">
        <v>8.1974225508437398E-3</v>
      </c>
      <c r="AH877" s="85">
        <v>6.1178089783266751E-4</v>
      </c>
    </row>
    <row r="878" spans="1:34">
      <c r="A878" s="7">
        <f t="shared" si="339"/>
        <v>44785</v>
      </c>
      <c r="B878" s="8">
        <f t="shared" ca="1" si="340"/>
        <v>620150286.45490384</v>
      </c>
      <c r="C878" s="144">
        <f t="shared" si="331"/>
        <v>0</v>
      </c>
      <c r="D878" s="136"/>
      <c r="E878" s="136"/>
      <c r="F878" s="78">
        <f ca="1">IF(AD877&gt;1,S$2,T$2)</f>
        <v>0.65</v>
      </c>
      <c r="G878" s="29">
        <f t="shared" ca="1" si="332"/>
        <v>1878984.4845256228</v>
      </c>
      <c r="H878" s="8">
        <f t="shared" ca="1" si="341"/>
        <v>13340789.840131922</v>
      </c>
      <c r="I878" s="8">
        <f t="shared" ca="1" si="342"/>
        <v>4403067033.8298187</v>
      </c>
      <c r="J878" s="8">
        <f t="shared" ca="1" si="343"/>
        <v>131327.05470658798</v>
      </c>
      <c r="K878" s="12">
        <f t="shared" ca="1" si="344"/>
        <v>0.97623049244802662</v>
      </c>
      <c r="L878" s="48"/>
      <c r="M878" s="39">
        <f ca="1">IF(AND(I$2&gt;0,R871&lt;F871-0.1),0,IF(AND(N878&gt;=L$10,I$2&gt;0),0,IF(OR(AND(N878&gt;=C$1,N878&lt;D$1),N878&gt;=E$1),0,1)))</f>
        <v>0</v>
      </c>
      <c r="N878" s="200">
        <f t="shared" si="345"/>
        <v>44785</v>
      </c>
      <c r="O878" s="11">
        <f t="shared" ca="1" si="333"/>
        <v>0.58707560451064245</v>
      </c>
      <c r="P878" s="11" t="str">
        <f t="shared" si="334"/>
        <v/>
      </c>
      <c r="Q878" s="11">
        <f t="shared" ca="1" si="346"/>
        <v>0.9</v>
      </c>
      <c r="R878" s="32">
        <f t="shared" ca="1" si="347"/>
        <v>5.1692586255515189E-3</v>
      </c>
      <c r="S878" s="32">
        <v>4.9162830149368476E-4</v>
      </c>
      <c r="T878" s="32">
        <f t="shared" ca="1" si="335"/>
        <v>1.7787719786842562E-3</v>
      </c>
      <c r="U878" s="32">
        <f t="shared" si="336"/>
        <v>0.14084507042253522</v>
      </c>
      <c r="V878" s="32">
        <f t="shared" si="348"/>
        <v>0.9</v>
      </c>
      <c r="W878" s="8">
        <f t="shared" ca="1" si="337"/>
        <v>957639.42601978546</v>
      </c>
      <c r="X878" s="8">
        <f t="shared" ca="1" si="351"/>
        <v>4390683883.4157066</v>
      </c>
      <c r="Y878" s="22">
        <f t="shared" ca="1" si="338"/>
        <v>0.41292439548935755</v>
      </c>
      <c r="Z878" s="8">
        <f t="shared" ca="1" si="349"/>
        <v>13340789.840131922</v>
      </c>
      <c r="AA878" s="12">
        <f t="shared" ca="1" si="350"/>
        <v>1.1347541797997878</v>
      </c>
      <c r="AB878" s="158">
        <f t="shared" si="352"/>
        <v>1374000</v>
      </c>
      <c r="AC878" s="160">
        <f t="shared" si="353"/>
        <v>3.7800000000004969E-3</v>
      </c>
      <c r="AD878" s="162">
        <f t="shared" ca="1" si="354"/>
        <v>0.97637774499925556</v>
      </c>
      <c r="AE878" s="162">
        <f t="shared" ca="1" si="355"/>
        <v>0.68049990421146089</v>
      </c>
      <c r="AF878" s="85">
        <v>5.8445768622856381E-4</v>
      </c>
      <c r="AG878" s="85">
        <v>8.1955964714784373E-3</v>
      </c>
      <c r="AH878" s="85">
        <v>6.1171422652598381E-4</v>
      </c>
    </row>
    <row r="879" spans="1:34">
      <c r="A879" s="7">
        <f t="shared" si="339"/>
        <v>44786</v>
      </c>
      <c r="B879" s="8">
        <f t="shared" ca="1" si="340"/>
        <v>620281309.45123458</v>
      </c>
      <c r="C879" s="144">
        <f t="shared" si="331"/>
        <v>0</v>
      </c>
      <c r="D879" s="136"/>
      <c r="E879" s="136"/>
      <c r="F879" s="78">
        <f ca="1">IF(AD878&gt;1,0,IF(AE878&gt;=1,U$2,T$2))</f>
        <v>0.65</v>
      </c>
      <c r="G879" s="29">
        <f t="shared" ca="1" si="332"/>
        <v>1875128.6884592306</v>
      </c>
      <c r="H879" s="8">
        <f t="shared" ca="1" si="341"/>
        <v>13313413.688060537</v>
      </c>
      <c r="I879" s="8">
        <f t="shared" ca="1" si="342"/>
        <v>4403997297.1037674</v>
      </c>
      <c r="J879" s="8">
        <f t="shared" ca="1" si="343"/>
        <v>131022.99633076074</v>
      </c>
      <c r="K879" s="12">
        <f t="shared" ca="1" si="344"/>
        <v>0.97593665822333941</v>
      </c>
      <c r="L879" s="48"/>
      <c r="M879" s="47">
        <f ca="1">IF(AND(I$2&gt;0,R872&lt;F872-0.12),0,IF(AND(N879&gt;=L$4,I$2&gt;0),0,IF(OR(AND(N879&gt;=C$1,N879&lt;D$1),N879&gt;=E$1),0,1)))</f>
        <v>0</v>
      </c>
      <c r="N879" s="200">
        <f t="shared" si="345"/>
        <v>44786</v>
      </c>
      <c r="O879" s="11">
        <f t="shared" ca="1" si="333"/>
        <v>0.5871996396138357</v>
      </c>
      <c r="P879" s="11" t="str">
        <f t="shared" si="334"/>
        <v/>
      </c>
      <c r="Q879" s="11">
        <f t="shared" ca="1" si="346"/>
        <v>0.9</v>
      </c>
      <c r="R879" s="32">
        <f t="shared" ca="1" si="347"/>
        <v>5.1139873321622157E-3</v>
      </c>
      <c r="S879" s="32">
        <v>4.9161866389677011E-4</v>
      </c>
      <c r="T879" s="32">
        <f t="shared" ca="1" si="335"/>
        <v>1.7751218250747383E-3</v>
      </c>
      <c r="U879" s="32">
        <f t="shared" si="336"/>
        <v>0.14084507042253522</v>
      </c>
      <c r="V879" s="32">
        <f t="shared" si="348"/>
        <v>0.9</v>
      </c>
      <c r="W879" s="8">
        <f t="shared" ca="1" si="337"/>
        <v>955895.98427876434</v>
      </c>
      <c r="X879" s="8">
        <f t="shared" ca="1" si="351"/>
        <v>4391639779.3999853</v>
      </c>
      <c r="Y879" s="22">
        <f t="shared" ca="1" si="338"/>
        <v>0.4128003603861643</v>
      </c>
      <c r="Z879" s="8">
        <f t="shared" ca="1" si="349"/>
        <v>13313413.688060537</v>
      </c>
      <c r="AA879" s="12">
        <f t="shared" ca="1" si="350"/>
        <v>1.1347541797997878</v>
      </c>
      <c r="AB879" s="158">
        <f t="shared" si="352"/>
        <v>1375000</v>
      </c>
      <c r="AC879" s="160">
        <f t="shared" si="353"/>
        <v>3.7500000000004969E-3</v>
      </c>
      <c r="AD879" s="162">
        <f t="shared" ca="1" si="354"/>
        <v>0.97608357533568302</v>
      </c>
      <c r="AE879" s="162">
        <f t="shared" ca="1" si="355"/>
        <v>0.68049990421146089</v>
      </c>
      <c r="AF879" s="85">
        <v>5.8443013336182466E-4</v>
      </c>
      <c r="AG879" s="85">
        <v>8.1938077950644683E-3</v>
      </c>
      <c r="AH879" s="85">
        <v>6.1165395742530297E-4</v>
      </c>
    </row>
    <row r="880" spans="1:34">
      <c r="A880" s="7">
        <f t="shared" si="339"/>
        <v>44787</v>
      </c>
      <c r="B880" s="8">
        <f t="shared" ca="1" si="340"/>
        <v>620412024.22451699</v>
      </c>
      <c r="C880" s="144">
        <f t="shared" si="331"/>
        <v>0</v>
      </c>
      <c r="D880" s="136"/>
      <c r="E880" s="136"/>
      <c r="F880" s="78">
        <f ca="1">IF(AD879&gt;1,0,IF(AE879&gt;=1,U$2,T$2))</f>
        <v>0.65</v>
      </c>
      <c r="G880" s="29">
        <f t="shared" ca="1" si="332"/>
        <v>1871210.2245192705</v>
      </c>
      <c r="H880" s="8">
        <f t="shared" ca="1" si="341"/>
        <v>13285592.59408682</v>
      </c>
      <c r="I880" s="8">
        <f t="shared" ca="1" si="342"/>
        <v>4404925371.9940729</v>
      </c>
      <c r="J880" s="8">
        <f t="shared" ca="1" si="343"/>
        <v>130714.77328240106</v>
      </c>
      <c r="K880" s="12">
        <f t="shared" ca="1" si="344"/>
        <v>0.97564350430597557</v>
      </c>
      <c r="L880" s="48"/>
      <c r="M880" s="46">
        <f ca="1">IF(AND(I$2&gt;0,R873&lt;F873-0.12),0,IF(AND(N880&gt;=L$5,I$2&gt;0),0,IF(OR(AND(N880&gt;=C$1,N880&lt;D$1),N880&gt;=E$1),0,1)))</f>
        <v>0</v>
      </c>
      <c r="N880" s="200">
        <f t="shared" si="345"/>
        <v>44787</v>
      </c>
      <c r="O880" s="11">
        <f t="shared" ca="1" si="333"/>
        <v>0.58732338293254305</v>
      </c>
      <c r="P880" s="11" t="str">
        <f t="shared" si="334"/>
        <v/>
      </c>
      <c r="Q880" s="11">
        <f t="shared" ca="1" si="346"/>
        <v>0.9</v>
      </c>
      <c r="R880" s="32">
        <f t="shared" ca="1" si="347"/>
        <v>5.058795083730098E-3</v>
      </c>
      <c r="S880" s="32">
        <v>4.9160902771359797E-4</v>
      </c>
      <c r="T880" s="32">
        <f t="shared" ca="1" si="335"/>
        <v>1.7714123458782427E-3</v>
      </c>
      <c r="U880" s="32">
        <f t="shared" si="336"/>
        <v>0.14084507042253522</v>
      </c>
      <c r="V880" s="32">
        <f t="shared" si="348"/>
        <v>0.9</v>
      </c>
      <c r="W880" s="8">
        <f t="shared" ca="1" si="337"/>
        <v>954118.64259907207</v>
      </c>
      <c r="X880" s="8">
        <f t="shared" ca="1" si="351"/>
        <v>4392593898.0425844</v>
      </c>
      <c r="Y880" s="22">
        <f t="shared" ca="1" si="338"/>
        <v>0.41267661706745695</v>
      </c>
      <c r="Z880" s="8">
        <f t="shared" ca="1" si="349"/>
        <v>13285592.59408682</v>
      </c>
      <c r="AA880" s="12">
        <f t="shared" ca="1" si="350"/>
        <v>1.1347541797997878</v>
      </c>
      <c r="AB880" s="158">
        <f t="shared" si="352"/>
        <v>1376000</v>
      </c>
      <c r="AC880" s="160">
        <f t="shared" si="353"/>
        <v>3.7200000000004968E-3</v>
      </c>
      <c r="AD880" s="162">
        <f t="shared" ca="1" si="354"/>
        <v>0.97579008126465749</v>
      </c>
      <c r="AE880" s="162">
        <f t="shared" ca="1" si="355"/>
        <v>0.68049990421146089</v>
      </c>
      <c r="AF880" s="85">
        <v>5.844025872773881E-4</v>
      </c>
      <c r="AG880" s="85">
        <v>8.1920463732875586E-3</v>
      </c>
      <c r="AH880" s="85">
        <v>6.1159867911488172E-4</v>
      </c>
    </row>
    <row r="881" spans="1:34">
      <c r="A881" s="7">
        <f t="shared" si="339"/>
        <v>44788</v>
      </c>
      <c r="B881" s="8">
        <f t="shared" ca="1" si="340"/>
        <v>620542426.6602844</v>
      </c>
      <c r="C881" s="144">
        <f t="shared" si="331"/>
        <v>0</v>
      </c>
      <c r="D881" s="136"/>
      <c r="E881" s="136"/>
      <c r="F881" s="78">
        <f ca="1">IF(AD880&gt;1,S$2,T$2)</f>
        <v>0.65</v>
      </c>
      <c r="G881" s="29">
        <f t="shared" ca="1" si="332"/>
        <v>1867229.7528783185</v>
      </c>
      <c r="H881" s="8">
        <f t="shared" ca="1" si="341"/>
        <v>13257331.245436061</v>
      </c>
      <c r="I881" s="8">
        <f t="shared" ca="1" si="342"/>
        <v>4405851229.2880211</v>
      </c>
      <c r="J881" s="8">
        <f t="shared" ca="1" si="343"/>
        <v>130402.43576736804</v>
      </c>
      <c r="K881" s="12">
        <f t="shared" ca="1" si="344"/>
        <v>0.97535104001407147</v>
      </c>
      <c r="L881" s="48"/>
      <c r="M881" s="38">
        <f ca="1">IF(AND(I$2&gt;0,R874&lt;F874),0,IF(AND(N881&gt;=L$6,I$2&gt;0),0,IF(OR(AND(N881&gt;=C$1,N881&lt;D$1),N881&gt;=E$1),0,1)))</f>
        <v>0</v>
      </c>
      <c r="N881" s="200">
        <f t="shared" si="345"/>
        <v>44788</v>
      </c>
      <c r="O881" s="11">
        <f t="shared" ca="1" si="333"/>
        <v>0.58744683057173619</v>
      </c>
      <c r="P881" s="11" t="str">
        <f t="shared" si="334"/>
        <v/>
      </c>
      <c r="Q881" s="11">
        <f t="shared" ca="1" si="346"/>
        <v>0.9</v>
      </c>
      <c r="R881" s="32">
        <f t="shared" ca="1" si="347"/>
        <v>5.0036875730732917E-3</v>
      </c>
      <c r="S881" s="32">
        <v>4.9159939294387243E-4</v>
      </c>
      <c r="T881" s="32">
        <f t="shared" ca="1" si="335"/>
        <v>1.7676441660581415E-3</v>
      </c>
      <c r="U881" s="32">
        <f t="shared" si="336"/>
        <v>0.14084507042253522</v>
      </c>
      <c r="V881" s="32">
        <f t="shared" si="348"/>
        <v>0.9</v>
      </c>
      <c r="W881" s="8">
        <f t="shared" ca="1" si="337"/>
        <v>952307.71127601969</v>
      </c>
      <c r="X881" s="8">
        <f t="shared" ca="1" si="351"/>
        <v>4393546205.7538605</v>
      </c>
      <c r="Y881" s="22">
        <f t="shared" ca="1" si="338"/>
        <v>0.41255316942826381</v>
      </c>
      <c r="Z881" s="8">
        <f t="shared" ca="1" si="349"/>
        <v>13257331.245436061</v>
      </c>
      <c r="AA881" s="12">
        <f t="shared" ca="1" si="350"/>
        <v>1.1347541797997878</v>
      </c>
      <c r="AB881" s="158">
        <f t="shared" si="352"/>
        <v>1377000</v>
      </c>
      <c r="AC881" s="160">
        <f t="shared" si="353"/>
        <v>3.6900000000004967E-3</v>
      </c>
      <c r="AD881" s="162">
        <f t="shared" ca="1" si="354"/>
        <v>0.97549727216002347</v>
      </c>
      <c r="AE881" s="162">
        <f t="shared" ca="1" si="355"/>
        <v>0.68049990421146089</v>
      </c>
      <c r="AF881" s="85">
        <v>5.8437504797267015E-4</v>
      </c>
      <c r="AG881" s="85">
        <v>8.1903017844729802E-3</v>
      </c>
      <c r="AH881" s="85">
        <v>6.1154688221016487E-4</v>
      </c>
    </row>
    <row r="882" spans="1:34">
      <c r="A882" s="7">
        <f t="shared" si="339"/>
        <v>44789</v>
      </c>
      <c r="B882" s="8">
        <f t="shared" ca="1" si="340"/>
        <v>620672512.69467115</v>
      </c>
      <c r="C882" s="144">
        <f t="shared" si="331"/>
        <v>0</v>
      </c>
      <c r="D882" s="136"/>
      <c r="E882" s="136"/>
      <c r="F882" s="78">
        <f ca="1">IF(AD881&gt;1,0,IF(AE881&gt;=1,U$2,T$2))</f>
        <v>0.65</v>
      </c>
      <c r="G882" s="29">
        <f t="shared" ca="1" si="332"/>
        <v>1863187.9406065161</v>
      </c>
      <c r="H882" s="8">
        <f t="shared" ca="1" si="341"/>
        <v>13228634.378306264</v>
      </c>
      <c r="I882" s="8">
        <f t="shared" ca="1" si="342"/>
        <v>4406774840.1321669</v>
      </c>
      <c r="J882" s="8">
        <f t="shared" ca="1" si="343"/>
        <v>130086.03438679184</v>
      </c>
      <c r="K882" s="12">
        <f t="shared" ca="1" si="344"/>
        <v>0.97505927455343078</v>
      </c>
      <c r="L882" s="48"/>
      <c r="M882" s="38">
        <f ca="1">IF(AND(I$2&gt;0,R875&lt;F875-0.02),0,IF(AND(N882&gt;=L$7,I$2&gt;0),0,IF(OR(AND(N882&gt;=C$1,N882&lt;D$1),N882&gt;=E$1),0,1)))</f>
        <v>0</v>
      </c>
      <c r="N882" s="200">
        <f t="shared" si="345"/>
        <v>44789</v>
      </c>
      <c r="O882" s="11">
        <f t="shared" ca="1" si="333"/>
        <v>0.58756997868428895</v>
      </c>
      <c r="P882" s="11" t="str">
        <f t="shared" si="334"/>
        <v/>
      </c>
      <c r="Q882" s="11">
        <f t="shared" ca="1" si="346"/>
        <v>0.9</v>
      </c>
      <c r="R882" s="32">
        <f t="shared" ca="1" si="347"/>
        <v>4.9486704373155116E-3</v>
      </c>
      <c r="S882" s="32">
        <v>4.9158975958729742E-4</v>
      </c>
      <c r="T882" s="32">
        <f t="shared" ca="1" si="335"/>
        <v>1.7638179171075019E-3</v>
      </c>
      <c r="U882" s="32">
        <f t="shared" si="336"/>
        <v>0.14084507042253522</v>
      </c>
      <c r="V882" s="32">
        <f t="shared" si="348"/>
        <v>0.9</v>
      </c>
      <c r="W882" s="8">
        <f t="shared" ca="1" si="337"/>
        <v>950463.50471498549</v>
      </c>
      <c r="X882" s="8">
        <f t="shared" ca="1" si="351"/>
        <v>4394496669.2585754</v>
      </c>
      <c r="Y882" s="22">
        <f t="shared" ca="1" si="338"/>
        <v>0.41243002131571105</v>
      </c>
      <c r="Z882" s="8">
        <f t="shared" ca="1" si="349"/>
        <v>13228634.378306264</v>
      </c>
      <c r="AA882" s="12">
        <f t="shared" ca="1" si="350"/>
        <v>1.1347541797997878</v>
      </c>
      <c r="AB882" s="158">
        <f t="shared" si="352"/>
        <v>1378000</v>
      </c>
      <c r="AC882" s="160">
        <f t="shared" si="353"/>
        <v>3.6600000000004966E-3</v>
      </c>
      <c r="AD882" s="162">
        <f t="shared" ca="1" si="354"/>
        <v>0.97520515728375112</v>
      </c>
      <c r="AE882" s="162">
        <f t="shared" ca="1" si="355"/>
        <v>0.68049990421146089</v>
      </c>
      <c r="AF882" s="85">
        <v>5.8434751544508845E-4</v>
      </c>
      <c r="AG882" s="85">
        <v>8.1885725406632432E-3</v>
      </c>
      <c r="AH882" s="85">
        <v>6.1149829545168897E-4</v>
      </c>
    </row>
    <row r="883" spans="1:34">
      <c r="A883" s="7">
        <f t="shared" si="339"/>
        <v>44790</v>
      </c>
      <c r="B883" s="8">
        <f t="shared" ca="1" si="340"/>
        <v>620802278.3147943</v>
      </c>
      <c r="C883" s="144">
        <f t="shared" si="331"/>
        <v>0</v>
      </c>
      <c r="D883" s="136"/>
      <c r="E883" s="136"/>
      <c r="F883" s="78">
        <f ca="1">IF(AD882&gt;1,S$2,T$2)</f>
        <v>0.65</v>
      </c>
      <c r="G883" s="29">
        <f t="shared" ca="1" si="332"/>
        <v>1859085.4614740622</v>
      </c>
      <c r="H883" s="8">
        <f t="shared" ca="1" si="341"/>
        <v>13199506.776465841</v>
      </c>
      <c r="I883" s="8">
        <f t="shared" ca="1" si="342"/>
        <v>4407696176.0350418</v>
      </c>
      <c r="J883" s="8">
        <f t="shared" ca="1" si="343"/>
        <v>129765.62012317788</v>
      </c>
      <c r="K883" s="12">
        <f t="shared" ca="1" si="344"/>
        <v>0.97476821701664174</v>
      </c>
      <c r="L883" s="48"/>
      <c r="M883" s="38">
        <f ca="1">IF(AND(I$2&gt;0,R876&lt;F876-0.04),0,IF(AND(N883&gt;=L$8,I$2&gt;0),0,IF(OR(AND(N883&gt;=C$1,N883&lt;D$1),N883&gt;=E$1),0,1)))</f>
        <v>0</v>
      </c>
      <c r="N883" s="200">
        <f t="shared" si="345"/>
        <v>44790</v>
      </c>
      <c r="O883" s="11">
        <f t="shared" ca="1" si="333"/>
        <v>0.58769282347133889</v>
      </c>
      <c r="P883" s="11" t="str">
        <f t="shared" si="334"/>
        <v/>
      </c>
      <c r="Q883" s="11">
        <f t="shared" ca="1" si="346"/>
        <v>0.9</v>
      </c>
      <c r="R883" s="32">
        <f t="shared" ca="1" si="347"/>
        <v>4.8937492568178163E-3</v>
      </c>
      <c r="S883" s="32">
        <v>4.9158012764357684E-4</v>
      </c>
      <c r="T883" s="32">
        <f t="shared" ca="1" si="335"/>
        <v>1.7599342368621121E-3</v>
      </c>
      <c r="U883" s="32">
        <f t="shared" si="336"/>
        <v>0.14084507042253522</v>
      </c>
      <c r="V883" s="32">
        <f t="shared" si="348"/>
        <v>0.9</v>
      </c>
      <c r="W883" s="8">
        <f t="shared" ca="1" si="337"/>
        <v>948586.3413937994</v>
      </c>
      <c r="X883" s="8">
        <f t="shared" ca="1" si="351"/>
        <v>4395445255.5999689</v>
      </c>
      <c r="Y883" s="22">
        <f t="shared" ca="1" si="338"/>
        <v>0.41230717652866111</v>
      </c>
      <c r="Z883" s="8">
        <f t="shared" ca="1" si="349"/>
        <v>13199506.776465841</v>
      </c>
      <c r="AA883" s="12">
        <f t="shared" ca="1" si="350"/>
        <v>1.1347541797997878</v>
      </c>
      <c r="AB883" s="158">
        <f t="shared" si="352"/>
        <v>1379000</v>
      </c>
      <c r="AC883" s="160">
        <f t="shared" si="353"/>
        <v>3.6300000000004965E-3</v>
      </c>
      <c r="AD883" s="162">
        <f t="shared" ca="1" si="354"/>
        <v>0.97491374578503631</v>
      </c>
      <c r="AE883" s="162">
        <f t="shared" ca="1" si="355"/>
        <v>0.68049990421146089</v>
      </c>
      <c r="AF883" s="85">
        <v>5.8431998969206162E-4</v>
      </c>
      <c r="AG883" s="85">
        <v>8.1868572601195896E-3</v>
      </c>
      <c r="AH883" s="85">
        <v>6.1145265473662002E-4</v>
      </c>
    </row>
    <row r="884" spans="1:34">
      <c r="A884" s="7">
        <f t="shared" si="339"/>
        <v>44791</v>
      </c>
      <c r="B884" s="8">
        <f t="shared" ca="1" si="340"/>
        <v>620931719.55912018</v>
      </c>
      <c r="C884" s="144">
        <f t="shared" si="331"/>
        <v>0</v>
      </c>
      <c r="D884" s="136"/>
      <c r="E884" s="136"/>
      <c r="F884" s="78">
        <f ca="1">IF(AD883&gt;1,0,IF(AE883&gt;=1,U$2,T$2))</f>
        <v>0.65</v>
      </c>
      <c r="G884" s="29">
        <f t="shared" ca="1" si="332"/>
        <v>1854922.9957444998</v>
      </c>
      <c r="H884" s="8">
        <f t="shared" ca="1" si="341"/>
        <v>13169953.269785948</v>
      </c>
      <c r="I884" s="8">
        <f t="shared" ca="1" si="342"/>
        <v>4408615208.8697557</v>
      </c>
      <c r="J884" s="8">
        <f t="shared" ca="1" si="343"/>
        <v>129441.24432590231</v>
      </c>
      <c r="K884" s="12">
        <f t="shared" ca="1" si="344"/>
        <v>0.97447787638222227</v>
      </c>
      <c r="L884" s="48"/>
      <c r="M884" s="38">
        <f ca="1">IF(AND(I$2&gt;0,R877&lt;F877-0.06),0,IF(AND(N884&gt;=L$9,I$2&gt;0),0,IF(OR(AND(N884&gt;=C$1,N884&lt;D$1),N884&gt;=E$1),0,1)))</f>
        <v>0</v>
      </c>
      <c r="N884" s="200">
        <f t="shared" si="345"/>
        <v>44791</v>
      </c>
      <c r="O884" s="11">
        <f t="shared" ca="1" si="333"/>
        <v>0.58781536118263411</v>
      </c>
      <c r="P884" s="11" t="str">
        <f t="shared" si="334"/>
        <v/>
      </c>
      <c r="Q884" s="11">
        <f t="shared" ca="1" si="346"/>
        <v>0.9</v>
      </c>
      <c r="R884" s="32">
        <f t="shared" ca="1" si="347"/>
        <v>4.8389295541167538E-3</v>
      </c>
      <c r="S884" s="32">
        <v>4.915704971124148E-4</v>
      </c>
      <c r="T884" s="32">
        <f t="shared" ca="1" si="335"/>
        <v>1.755993769304793E-3</v>
      </c>
      <c r="U884" s="32">
        <f t="shared" si="336"/>
        <v>0.14084507042253522</v>
      </c>
      <c r="V884" s="32">
        <f t="shared" si="348"/>
        <v>0.9</v>
      </c>
      <c r="W884" s="8">
        <f t="shared" ca="1" si="337"/>
        <v>946676.54380775115</v>
      </c>
      <c r="X884" s="8">
        <f t="shared" ca="1" si="351"/>
        <v>4396391932.1437769</v>
      </c>
      <c r="Y884" s="22">
        <f t="shared" ca="1" si="338"/>
        <v>0.41218463881736589</v>
      </c>
      <c r="Z884" s="8">
        <f t="shared" ca="1" si="349"/>
        <v>13169953.269785948</v>
      </c>
      <c r="AA884" s="12">
        <f t="shared" ca="1" si="350"/>
        <v>1.1347541797997878</v>
      </c>
      <c r="AB884" s="158">
        <f t="shared" si="352"/>
        <v>1380000</v>
      </c>
      <c r="AC884" s="160">
        <f t="shared" si="353"/>
        <v>3.6000000000004965E-3</v>
      </c>
      <c r="AD884" s="162">
        <f t="shared" ca="1" si="354"/>
        <v>0.97462304669943201</v>
      </c>
      <c r="AE884" s="162">
        <f t="shared" ca="1" si="355"/>
        <v>0.68049990421146089</v>
      </c>
      <c r="AF884" s="85">
        <v>5.8429247071101025E-4</v>
      </c>
      <c r="AG884" s="85">
        <v>8.1851546437902069E-3</v>
      </c>
      <c r="AH884" s="85">
        <v>6.1140970420462217E-4</v>
      </c>
    </row>
    <row r="885" spans="1:34">
      <c r="A885" s="7">
        <f t="shared" si="339"/>
        <v>44792</v>
      </c>
      <c r="B885" s="8">
        <f t="shared" ca="1" si="340"/>
        <v>621060832.51781631</v>
      </c>
      <c r="C885" s="144">
        <f t="shared" si="331"/>
        <v>0</v>
      </c>
      <c r="D885" s="136"/>
      <c r="E885" s="136"/>
      <c r="F885" s="78">
        <f ca="1">IF(AD884&gt;1,S$2,T$2)</f>
        <v>0.65</v>
      </c>
      <c r="G885" s="29">
        <f t="shared" ca="1" si="332"/>
        <v>1850701.2299606528</v>
      </c>
      <c r="H885" s="8">
        <f t="shared" ca="1" si="341"/>
        <v>13139978.732720634</v>
      </c>
      <c r="I885" s="8">
        <f t="shared" ca="1" si="342"/>
        <v>4409531910.8764982</v>
      </c>
      <c r="J885" s="8">
        <f t="shared" ca="1" si="343"/>
        <v>129112.95869611787</v>
      </c>
      <c r="K885" s="12">
        <f t="shared" ca="1" si="344"/>
        <v>0.97418826151380045</v>
      </c>
      <c r="L885" s="48"/>
      <c r="M885" s="39">
        <f ca="1">IF(AND(I$2&gt;0,R878&lt;F878-0.1),0,IF(AND(N885&gt;=L$10,I$2&gt;0),0,IF(OR(AND(N885&gt;=C$1,N885&lt;D$1),N885&gt;=E$1),0,1)))</f>
        <v>0</v>
      </c>
      <c r="N885" s="200">
        <f t="shared" si="345"/>
        <v>44792</v>
      </c>
      <c r="O885" s="11">
        <f t="shared" ca="1" si="333"/>
        <v>0.58793758811686647</v>
      </c>
      <c r="P885" s="11" t="str">
        <f t="shared" si="334"/>
        <v/>
      </c>
      <c r="Q885" s="11">
        <f t="shared" ca="1" si="346"/>
        <v>0.9</v>
      </c>
      <c r="R885" s="32">
        <f t="shared" ca="1" si="347"/>
        <v>4.7842167928750538E-3</v>
      </c>
      <c r="S885" s="32">
        <v>4.9156086799351576E-4</v>
      </c>
      <c r="T885" s="32">
        <f t="shared" ca="1" si="335"/>
        <v>1.7519971643627512E-3</v>
      </c>
      <c r="U885" s="32">
        <f t="shared" si="336"/>
        <v>0.14084507042253522</v>
      </c>
      <c r="V885" s="32">
        <f t="shared" si="348"/>
        <v>0.9</v>
      </c>
      <c r="W885" s="8">
        <f t="shared" ca="1" si="337"/>
        <v>944734.43839069712</v>
      </c>
      <c r="X885" s="8">
        <f t="shared" ca="1" si="351"/>
        <v>4397336666.5821676</v>
      </c>
      <c r="Y885" s="22">
        <f t="shared" ca="1" si="338"/>
        <v>0.41206241188313353</v>
      </c>
      <c r="Z885" s="8">
        <f t="shared" ca="1" si="349"/>
        <v>13139978.732720634</v>
      </c>
      <c r="AA885" s="12">
        <f t="shared" ca="1" si="350"/>
        <v>1.1347541797997878</v>
      </c>
      <c r="AB885" s="158">
        <f t="shared" si="352"/>
        <v>1381000</v>
      </c>
      <c r="AC885" s="160">
        <f t="shared" si="353"/>
        <v>3.5700000000004964E-3</v>
      </c>
      <c r="AD885" s="162">
        <f t="shared" ca="1" si="354"/>
        <v>0.97433306894801142</v>
      </c>
      <c r="AE885" s="162">
        <f t="shared" ca="1" si="355"/>
        <v>0.68049990421146089</v>
      </c>
      <c r="AF885" s="85">
        <v>5.8426495849935565E-4</v>
      </c>
      <c r="AG885" s="85">
        <v>8.183463478670985E-3</v>
      </c>
      <c r="AH885" s="85">
        <v>6.1136919775695844E-4</v>
      </c>
    </row>
    <row r="886" spans="1:34">
      <c r="A886" s="7">
        <f t="shared" si="339"/>
        <v>44793</v>
      </c>
      <c r="B886" s="8">
        <f t="shared" ca="1" si="340"/>
        <v>621189613.33308756</v>
      </c>
      <c r="C886" s="144">
        <f t="shared" si="331"/>
        <v>0</v>
      </c>
      <c r="D886" s="136"/>
      <c r="E886" s="136"/>
      <c r="F886" s="78">
        <f ca="1">IF(AD885&gt;1,0,IF(AE885&gt;=1,U$2,T$2))</f>
        <v>0.65</v>
      </c>
      <c r="G886" s="29">
        <f t="shared" ca="1" si="332"/>
        <v>1846420.8567261221</v>
      </c>
      <c r="H886" s="8">
        <f t="shared" ca="1" si="341"/>
        <v>13109588.082755467</v>
      </c>
      <c r="I886" s="8">
        <f t="shared" ca="1" si="342"/>
        <v>4410446254.6649237</v>
      </c>
      <c r="J886" s="8">
        <f t="shared" ca="1" si="343"/>
        <v>128780.81527120146</v>
      </c>
      <c r="K886" s="12">
        <f t="shared" ca="1" si="344"/>
        <v>0.97389938115932717</v>
      </c>
      <c r="L886" s="48"/>
      <c r="M886" s="47">
        <f ca="1">IF(AND(I$2&gt;0,R879&lt;F879-0.12),0,IF(AND(N886&gt;=L$4,I$2&gt;0),0,IF(OR(AND(N886&gt;=C$1,N886&lt;D$1),N886&gt;=E$1),0,1)))</f>
        <v>0</v>
      </c>
      <c r="N886" s="200">
        <f t="shared" si="345"/>
        <v>44793</v>
      </c>
      <c r="O886" s="11">
        <f t="shared" ca="1" si="333"/>
        <v>0.58805950062198986</v>
      </c>
      <c r="P886" s="11" t="str">
        <f t="shared" si="334"/>
        <v/>
      </c>
      <c r="Q886" s="11">
        <f t="shared" ca="1" si="346"/>
        <v>0.9</v>
      </c>
      <c r="R886" s="32">
        <f t="shared" ca="1" si="347"/>
        <v>4.729616376853393E-3</v>
      </c>
      <c r="S886" s="32">
        <v>4.9155124028658361E-4</v>
      </c>
      <c r="T886" s="32">
        <f t="shared" ca="1" si="335"/>
        <v>1.747945077700729E-3</v>
      </c>
      <c r="U886" s="32">
        <f t="shared" si="336"/>
        <v>0.14084507042253522</v>
      </c>
      <c r="V886" s="32">
        <f t="shared" si="348"/>
        <v>0.9</v>
      </c>
      <c r="W886" s="8">
        <f t="shared" ca="1" si="337"/>
        <v>942760.35541092558</v>
      </c>
      <c r="X886" s="8">
        <f t="shared" ca="1" si="351"/>
        <v>4398279426.9375782</v>
      </c>
      <c r="Y886" s="22">
        <f t="shared" ca="1" si="338"/>
        <v>0.41194049937801014</v>
      </c>
      <c r="Z886" s="8">
        <f t="shared" ca="1" si="349"/>
        <v>13109588.082755467</v>
      </c>
      <c r="AA886" s="12">
        <f t="shared" ca="1" si="350"/>
        <v>1.1347541797997878</v>
      </c>
      <c r="AB886" s="158">
        <f t="shared" si="352"/>
        <v>1382000</v>
      </c>
      <c r="AC886" s="160">
        <f t="shared" si="353"/>
        <v>3.5400000000004963E-3</v>
      </c>
      <c r="AD886" s="162">
        <f t="shared" ca="1" si="354"/>
        <v>0.97404382133656386</v>
      </c>
      <c r="AE886" s="162">
        <f t="shared" ca="1" si="355"/>
        <v>0.68049990421146089</v>
      </c>
      <c r="AF886" s="85">
        <v>5.842374530545208E-4</v>
      </c>
      <c r="AG886" s="85">
        <v>8.181782641291999E-3</v>
      </c>
      <c r="AH886" s="85">
        <v>6.1133090067069242E-4</v>
      </c>
    </row>
    <row r="887" spans="1:34">
      <c r="A887" s="7">
        <f t="shared" si="339"/>
        <v>44794</v>
      </c>
      <c r="B887" s="8">
        <f t="shared" ca="1" si="340"/>
        <v>621318058.19949651</v>
      </c>
      <c r="C887" s="144">
        <f t="shared" si="331"/>
        <v>0</v>
      </c>
      <c r="D887" s="136"/>
      <c r="E887" s="136"/>
      <c r="F887" s="78">
        <f ca="1">IF(AD886&gt;1,0,IF(AE886&gt;=1,U$2,T$2))</f>
        <v>0.65</v>
      </c>
      <c r="G887" s="29">
        <f t="shared" ca="1" si="332"/>
        <v>1842082.5744856419</v>
      </c>
      <c r="H887" s="8">
        <f t="shared" ca="1" si="341"/>
        <v>13078786.278848058</v>
      </c>
      <c r="I887" s="8">
        <f t="shared" ca="1" si="342"/>
        <v>4411358213.2164268</v>
      </c>
      <c r="J887" s="8">
        <f t="shared" ca="1" si="343"/>
        <v>128444.86640894608</v>
      </c>
      <c r="K887" s="12">
        <f t="shared" ca="1" si="344"/>
        <v>0.97361124395032361</v>
      </c>
      <c r="L887" s="48"/>
      <c r="M887" s="46">
        <f ca="1">IF(AND(I$2&gt;0,R880&lt;F880-0.12),0,IF(AND(N887&gt;=L$5,I$2&gt;0),0,IF(OR(AND(N887&gt;=C$1,N887&lt;D$1),N887&gt;=E$1),0,1)))</f>
        <v>0</v>
      </c>
      <c r="N887" s="200">
        <f t="shared" si="345"/>
        <v>44794</v>
      </c>
      <c r="O887" s="11">
        <f t="shared" ca="1" si="333"/>
        <v>0.58818109509552363</v>
      </c>
      <c r="P887" s="11" t="str">
        <f t="shared" si="334"/>
        <v/>
      </c>
      <c r="Q887" s="11">
        <f t="shared" ca="1" si="346"/>
        <v>0.9</v>
      </c>
      <c r="R887" s="32">
        <f t="shared" ca="1" si="347"/>
        <v>4.6751336489121598E-3</v>
      </c>
      <c r="S887" s="32">
        <v>4.9154161399132302E-4</v>
      </c>
      <c r="T887" s="32">
        <f t="shared" ca="1" si="335"/>
        <v>1.7438381705130743E-3</v>
      </c>
      <c r="U887" s="32">
        <f t="shared" si="336"/>
        <v>0.14084507042253522</v>
      </c>
      <c r="V887" s="32">
        <f t="shared" si="348"/>
        <v>0.9</v>
      </c>
      <c r="W887" s="8">
        <f t="shared" ca="1" si="337"/>
        <v>940754.62884573883</v>
      </c>
      <c r="X887" s="8">
        <f t="shared" ca="1" si="351"/>
        <v>4399220181.5664244</v>
      </c>
      <c r="Y887" s="22">
        <f t="shared" ca="1" si="338"/>
        <v>0.41181890490447637</v>
      </c>
      <c r="Z887" s="8">
        <f t="shared" ca="1" si="349"/>
        <v>13078786.278848058</v>
      </c>
      <c r="AA887" s="12">
        <f t="shared" ca="1" si="350"/>
        <v>1.1347541797997878</v>
      </c>
      <c r="AB887" s="158">
        <f t="shared" si="352"/>
        <v>1383000</v>
      </c>
      <c r="AC887" s="160">
        <f t="shared" si="353"/>
        <v>3.5100000000004962E-3</v>
      </c>
      <c r="AD887" s="162">
        <f t="shared" ca="1" si="354"/>
        <v>0.97375531255482539</v>
      </c>
      <c r="AE887" s="162">
        <f t="shared" ca="1" si="355"/>
        <v>0.68049990421146089</v>
      </c>
      <c r="AF887" s="85">
        <v>5.8420995437393039E-4</v>
      </c>
      <c r="AG887" s="85">
        <v>8.1801109910119157E-3</v>
      </c>
      <c r="AH887" s="85">
        <v>6.1129456330799819E-4</v>
      </c>
    </row>
    <row r="888" spans="1:34">
      <c r="A888" s="7">
        <f t="shared" si="339"/>
        <v>44795</v>
      </c>
      <c r="B888" s="8">
        <f t="shared" ca="1" si="340"/>
        <v>621446163.36426818</v>
      </c>
      <c r="C888" s="144">
        <f t="shared" si="331"/>
        <v>0</v>
      </c>
      <c r="D888" s="136"/>
      <c r="E888" s="136"/>
      <c r="F888" s="78">
        <f ca="1">IF(AD887&gt;1,S$2,T$2)</f>
        <v>0.65</v>
      </c>
      <c r="G888" s="29">
        <f t="shared" ca="1" si="332"/>
        <v>1837687.0873072653</v>
      </c>
      <c r="H888" s="8">
        <f t="shared" ca="1" si="341"/>
        <v>13047578.319881583</v>
      </c>
      <c r="I888" s="8">
        <f t="shared" ca="1" si="342"/>
        <v>4412267759.8863058</v>
      </c>
      <c r="J888" s="8">
        <f t="shared" ca="1" si="343"/>
        <v>128105.1647717272</v>
      </c>
      <c r="K888" s="12">
        <f t="shared" ca="1" si="344"/>
        <v>0.97332385840116442</v>
      </c>
      <c r="L888" s="48"/>
      <c r="M888" s="38">
        <f ca="1">IF(AND(I$2&gt;0,R881&lt;F881),0,IF(AND(N888&gt;=L$6,I$2&gt;0),0,IF(OR(AND(N888&gt;=C$1,N888&lt;D$1),N888&gt;=E$1),0,1)))</f>
        <v>0</v>
      </c>
      <c r="N888" s="200">
        <f t="shared" si="345"/>
        <v>44795</v>
      </c>
      <c r="O888" s="11">
        <f t="shared" ca="1" si="333"/>
        <v>0.58830236798484081</v>
      </c>
      <c r="P888" s="11" t="str">
        <f t="shared" si="334"/>
        <v/>
      </c>
      <c r="Q888" s="11">
        <f t="shared" ca="1" si="346"/>
        <v>0.9</v>
      </c>
      <c r="R888" s="32">
        <f t="shared" ca="1" si="347"/>
        <v>4.6207738900507188E-3</v>
      </c>
      <c r="S888" s="32">
        <v>4.9153198910743834E-4</v>
      </c>
      <c r="T888" s="32">
        <f t="shared" ca="1" si="335"/>
        <v>1.7396771093175444E-3</v>
      </c>
      <c r="U888" s="32">
        <f t="shared" si="336"/>
        <v>0.14084507042253522</v>
      </c>
      <c r="V888" s="32">
        <f t="shared" si="348"/>
        <v>0.9</v>
      </c>
      <c r="W888" s="8">
        <f t="shared" ca="1" si="337"/>
        <v>938717.59624336928</v>
      </c>
      <c r="X888" s="8">
        <f t="shared" ca="1" si="351"/>
        <v>4400158899.1626673</v>
      </c>
      <c r="Y888" s="22">
        <f t="shared" ca="1" si="338"/>
        <v>0.41169763201515919</v>
      </c>
      <c r="Z888" s="8">
        <f t="shared" ca="1" si="349"/>
        <v>13047578.319881583</v>
      </c>
      <c r="AA888" s="12">
        <f t="shared" ca="1" si="350"/>
        <v>1.1347541797997878</v>
      </c>
      <c r="AB888" s="158">
        <f t="shared" si="352"/>
        <v>1384000</v>
      </c>
      <c r="AC888" s="160">
        <f t="shared" si="353"/>
        <v>3.4800000000004962E-3</v>
      </c>
      <c r="AD888" s="162">
        <f t="shared" ca="1" si="354"/>
        <v>0.97346755117574402</v>
      </c>
      <c r="AE888" s="162">
        <f t="shared" ca="1" si="355"/>
        <v>0.68049990421146089</v>
      </c>
      <c r="AF888" s="85">
        <v>5.8418246245500976E-4</v>
      </c>
      <c r="AG888" s="85">
        <v>8.178447479687689E-3</v>
      </c>
      <c r="AH888" s="85">
        <v>6.1125994857125893E-4</v>
      </c>
    </row>
    <row r="889" spans="1:34">
      <c r="A889" s="7">
        <f t="shared" si="339"/>
        <v>44796</v>
      </c>
      <c r="B889" s="8">
        <f t="shared" ca="1" si="340"/>
        <v>621573925.12757909</v>
      </c>
      <c r="C889" s="144">
        <f t="shared" si="331"/>
        <v>0</v>
      </c>
      <c r="D889" s="136"/>
      <c r="E889" s="136"/>
      <c r="F889" s="78">
        <f ca="1">IF(AD888&gt;1,0,IF(AE888&gt;=1,U$2,T$2))</f>
        <v>0.65</v>
      </c>
      <c r="G889" s="29">
        <f t="shared" ca="1" si="332"/>
        <v>1833235.1046683453</v>
      </c>
      <c r="H889" s="8">
        <f t="shared" ca="1" si="341"/>
        <v>13015969.243145252</v>
      </c>
      <c r="I889" s="8">
        <f t="shared" ca="1" si="342"/>
        <v>4413174868.4058132</v>
      </c>
      <c r="J889" s="8">
        <f t="shared" ca="1" si="343"/>
        <v>127761.76331085037</v>
      </c>
      <c r="K889" s="12">
        <f t="shared" ca="1" si="344"/>
        <v>0.97303723290839583</v>
      </c>
      <c r="L889" s="48"/>
      <c r="M889" s="38">
        <f ca="1">IF(AND(I$2&gt;0,R882&lt;F882-0.02),0,IF(AND(N889&gt;=L$7,I$2&gt;0),0,IF(OR(AND(N889&gt;=C$1,N889&lt;D$1),N889&gt;=E$1),0,1)))</f>
        <v>0</v>
      </c>
      <c r="N889" s="200">
        <f t="shared" si="345"/>
        <v>44796</v>
      </c>
      <c r="O889" s="11">
        <f t="shared" ca="1" si="333"/>
        <v>0.58842331578744178</v>
      </c>
      <c r="P889" s="11" t="str">
        <f t="shared" si="334"/>
        <v/>
      </c>
      <c r="Q889" s="11">
        <f t="shared" ca="1" si="346"/>
        <v>0.9</v>
      </c>
      <c r="R889" s="32">
        <f t="shared" ca="1" si="347"/>
        <v>4.5665423184885921E-3</v>
      </c>
      <c r="S889" s="32">
        <v>4.915223656346341E-4</v>
      </c>
      <c r="T889" s="32">
        <f t="shared" ca="1" si="335"/>
        <v>1.7354625657527002E-3</v>
      </c>
      <c r="U889" s="32">
        <f t="shared" si="336"/>
        <v>0.14084507042253522</v>
      </c>
      <c r="V889" s="32">
        <f t="shared" si="348"/>
        <v>0.9</v>
      </c>
      <c r="W889" s="8">
        <f t="shared" ca="1" si="337"/>
        <v>936649.59858382051</v>
      </c>
      <c r="X889" s="8">
        <f t="shared" ca="1" si="351"/>
        <v>4401095548.7612514</v>
      </c>
      <c r="Y889" s="22">
        <f t="shared" ca="1" si="338"/>
        <v>0.41157668421255822</v>
      </c>
      <c r="Z889" s="8">
        <f t="shared" ca="1" si="349"/>
        <v>13015969.243145252</v>
      </c>
      <c r="AA889" s="12">
        <f t="shared" ca="1" si="350"/>
        <v>1.1347541797997878</v>
      </c>
      <c r="AB889" s="158">
        <f t="shared" si="352"/>
        <v>1385000</v>
      </c>
      <c r="AC889" s="160">
        <f t="shared" si="353"/>
        <v>3.4500000000004961E-3</v>
      </c>
      <c r="AD889" s="162">
        <f t="shared" ca="1" si="354"/>
        <v>0.97318054565478018</v>
      </c>
      <c r="AE889" s="162">
        <f t="shared" ca="1" si="355"/>
        <v>0.68049990421146089</v>
      </c>
      <c r="AF889" s="85">
        <v>5.8415497729518622E-4</v>
      </c>
      <c r="AG889" s="85">
        <v>8.1767911557320602E-3</v>
      </c>
      <c r="AH889" s="85">
        <v>6.1122683371485581E-4</v>
      </c>
    </row>
    <row r="890" spans="1:34">
      <c r="A890" s="7">
        <f t="shared" si="339"/>
        <v>44797</v>
      </c>
      <c r="B890" s="8">
        <f t="shared" ca="1" si="340"/>
        <v>621701339.8428303</v>
      </c>
      <c r="C890" s="144">
        <f t="shared" si="331"/>
        <v>0</v>
      </c>
      <c r="D890" s="136"/>
      <c r="E890" s="136"/>
      <c r="F890" s="78">
        <f ca="1">IF(AD889&gt;1,S$2,T$2)</f>
        <v>0.65</v>
      </c>
      <c r="G890" s="29">
        <f t="shared" ca="1" si="332"/>
        <v>1828727.3412457833</v>
      </c>
      <c r="H890" s="8">
        <f t="shared" ca="1" si="341"/>
        <v>12983964.122845061</v>
      </c>
      <c r="I890" s="8">
        <f t="shared" ca="1" si="342"/>
        <v>4414079512.8840971</v>
      </c>
      <c r="J890" s="8">
        <f t="shared" ca="1" si="343"/>
        <v>127414.71525121573</v>
      </c>
      <c r="K890" s="12">
        <f t="shared" ca="1" si="344"/>
        <v>0.97275137575008974</v>
      </c>
      <c r="L890" s="48"/>
      <c r="M890" s="38">
        <f ca="1">IF(AND(I$2&gt;0,R883&lt;F883-0.04),0,IF(AND(N890&gt;=L$8,I$2&gt;0),0,IF(OR(AND(N890&gt;=C$1,N890&lt;D$1),N890&gt;=E$1),0,1)))</f>
        <v>0</v>
      </c>
      <c r="N890" s="200">
        <f t="shared" si="345"/>
        <v>44797</v>
      </c>
      <c r="O890" s="11">
        <f t="shared" ca="1" si="333"/>
        <v>0.58854393505121294</v>
      </c>
      <c r="P890" s="11" t="str">
        <f t="shared" si="334"/>
        <v/>
      </c>
      <c r="Q890" s="11">
        <f t="shared" ca="1" si="346"/>
        <v>0.9</v>
      </c>
      <c r="R890" s="32">
        <f t="shared" ca="1" si="347"/>
        <v>4.512444088788951E-3</v>
      </c>
      <c r="S890" s="32">
        <v>4.9151274357261488E-4</v>
      </c>
      <c r="T890" s="32">
        <f t="shared" ca="1" si="335"/>
        <v>1.7311952163793416E-3</v>
      </c>
      <c r="U890" s="32">
        <f t="shared" si="336"/>
        <v>0.14084507042253522</v>
      </c>
      <c r="V890" s="32">
        <f t="shared" si="348"/>
        <v>0.9</v>
      </c>
      <c r="W890" s="8">
        <f t="shared" ca="1" si="337"/>
        <v>934550.98015016911</v>
      </c>
      <c r="X890" s="8">
        <f t="shared" ca="1" si="351"/>
        <v>4402030099.7414017</v>
      </c>
      <c r="Y890" s="22">
        <f t="shared" ca="1" si="338"/>
        <v>0.41145606494878706</v>
      </c>
      <c r="Z890" s="8">
        <f t="shared" ca="1" si="349"/>
        <v>12983964.122845061</v>
      </c>
      <c r="AA890" s="12">
        <f t="shared" ca="1" si="350"/>
        <v>1.1347541797997878</v>
      </c>
      <c r="AB890" s="158">
        <f t="shared" si="352"/>
        <v>1386000</v>
      </c>
      <c r="AC890" s="160">
        <f t="shared" si="353"/>
        <v>3.420000000000496E-3</v>
      </c>
      <c r="AD890" s="162">
        <f t="shared" ca="1" si="354"/>
        <v>0.97289430432924284</v>
      </c>
      <c r="AE890" s="162">
        <f t="shared" ca="1" si="355"/>
        <v>0.68049990421146089</v>
      </c>
      <c r="AF890" s="85">
        <v>5.8412749889188813E-4</v>
      </c>
      <c r="AG890" s="85">
        <v>8.1751411678212017E-3</v>
      </c>
      <c r="AH890" s="85">
        <v>6.1119501225563946E-4</v>
      </c>
    </row>
    <row r="891" spans="1:34">
      <c r="A891" s="7">
        <f t="shared" si="339"/>
        <v>44798</v>
      </c>
      <c r="B891" s="8">
        <f t="shared" ca="1" si="340"/>
        <v>621828403.9169066</v>
      </c>
      <c r="C891" s="144">
        <f t="shared" si="331"/>
        <v>0</v>
      </c>
      <c r="D891" s="136"/>
      <c r="E891" s="136"/>
      <c r="F891" s="78">
        <f ca="1">IF(AD890&gt;1,0,IF(AE890&gt;=1,U$2,T$2))</f>
        <v>0.65</v>
      </c>
      <c r="G891" s="29">
        <f t="shared" ca="1" si="332"/>
        <v>1824164.516709415</v>
      </c>
      <c r="H891" s="8">
        <f t="shared" ca="1" si="341"/>
        <v>12951568.068636846</v>
      </c>
      <c r="I891" s="8">
        <f t="shared" ca="1" si="342"/>
        <v>4414981667.8100395</v>
      </c>
      <c r="J891" s="8">
        <f t="shared" ca="1" si="343"/>
        <v>127064.07407633141</v>
      </c>
      <c r="K891" s="12">
        <f t="shared" ca="1" si="344"/>
        <v>0.97246629508523175</v>
      </c>
      <c r="L891" s="48"/>
      <c r="M891" s="38">
        <f ca="1">IF(AND(I$2&gt;0,R884&lt;F884-0.06),0,IF(AND(N891&gt;=L$9,I$2&gt;0),0,IF(OR(AND(N891&gt;=C$1,N891&lt;D$1),N891&gt;=E$1),0,1)))</f>
        <v>0</v>
      </c>
      <c r="N891" s="200">
        <f t="shared" si="345"/>
        <v>44798</v>
      </c>
      <c r="O891" s="11">
        <f t="shared" ca="1" si="333"/>
        <v>0.58866422237467197</v>
      </c>
      <c r="P891" s="11" t="str">
        <f t="shared" si="334"/>
        <v/>
      </c>
      <c r="Q891" s="11">
        <f t="shared" ca="1" si="346"/>
        <v>0.9</v>
      </c>
      <c r="R891" s="32">
        <f t="shared" ca="1" si="347"/>
        <v>4.4584842910207799E-3</v>
      </c>
      <c r="S891" s="32">
        <v>4.9150312292108543E-4</v>
      </c>
      <c r="T891" s="32">
        <f t="shared" ca="1" si="335"/>
        <v>1.7268757424849129E-3</v>
      </c>
      <c r="U891" s="32">
        <f t="shared" si="336"/>
        <v>0.14084507042253522</v>
      </c>
      <c r="V891" s="32">
        <f t="shared" si="348"/>
        <v>0.9</v>
      </c>
      <c r="W891" s="8">
        <f t="shared" ca="1" si="337"/>
        <v>932422.08841677464</v>
      </c>
      <c r="X891" s="8">
        <f t="shared" ca="1" si="351"/>
        <v>4402962521.8298187</v>
      </c>
      <c r="Y891" s="22">
        <f t="shared" ca="1" si="338"/>
        <v>0.41133577762532803</v>
      </c>
      <c r="Z891" s="8">
        <f t="shared" ca="1" si="349"/>
        <v>12951568.068636846</v>
      </c>
      <c r="AA891" s="12">
        <f t="shared" ca="1" si="350"/>
        <v>1.1347541797997878</v>
      </c>
      <c r="AB891" s="158">
        <f t="shared" si="352"/>
        <v>1387000</v>
      </c>
      <c r="AC891" s="160">
        <f t="shared" si="353"/>
        <v>3.3900000000004959E-3</v>
      </c>
      <c r="AD891" s="162">
        <f t="shared" ca="1" si="354"/>
        <v>0.97260883541766074</v>
      </c>
      <c r="AE891" s="162">
        <f t="shared" ca="1" si="355"/>
        <v>0.68049990421146089</v>
      </c>
      <c r="AF891" s="85">
        <v>5.8410002724254529E-4</v>
      </c>
      <c r="AG891" s="85">
        <v>8.1734967686764599E-3</v>
      </c>
      <c r="AH891" s="85">
        <v>6.1116429599634471E-4</v>
      </c>
    </row>
    <row r="892" spans="1:34">
      <c r="A892" s="7">
        <f t="shared" si="339"/>
        <v>44799</v>
      </c>
      <c r="B892" s="8">
        <f t="shared" ca="1" si="340"/>
        <v>621955113.81042016</v>
      </c>
      <c r="C892" s="144">
        <f t="shared" si="331"/>
        <v>0</v>
      </c>
      <c r="D892" s="136"/>
      <c r="E892" s="136"/>
      <c r="F892" s="78">
        <f ca="1">IF(AD891&gt;1,S$2,T$2)</f>
        <v>0.65</v>
      </c>
      <c r="G892" s="29">
        <f t="shared" ca="1" si="332"/>
        <v>1819547.3555164235</v>
      </c>
      <c r="H892" s="8">
        <f t="shared" ca="1" si="341"/>
        <v>12918786.224166606</v>
      </c>
      <c r="I892" s="8">
        <f t="shared" ca="1" si="342"/>
        <v>4415881308.0539856</v>
      </c>
      <c r="J892" s="8">
        <f t="shared" ca="1" si="343"/>
        <v>126709.89351359622</v>
      </c>
      <c r="K892" s="12">
        <f t="shared" ca="1" si="344"/>
        <v>0.97218199895314172</v>
      </c>
      <c r="L892" s="48"/>
      <c r="M892" s="39">
        <f ca="1">IF(AND(I$2&gt;0,R885&lt;F885-0.1),0,IF(AND(N892&gt;=L$10,I$2&gt;0),0,IF(OR(AND(N892&gt;=C$1,N892&lt;D$1),N892&gt;=E$1),0,1)))</f>
        <v>0</v>
      </c>
      <c r="N892" s="200">
        <f t="shared" si="345"/>
        <v>44799</v>
      </c>
      <c r="O892" s="11">
        <f t="shared" ca="1" si="333"/>
        <v>0.5887841744071981</v>
      </c>
      <c r="P892" s="11" t="str">
        <f t="shared" si="334"/>
        <v/>
      </c>
      <c r="Q892" s="11">
        <f t="shared" ca="1" si="346"/>
        <v>0.9</v>
      </c>
      <c r="R892" s="32">
        <f t="shared" ca="1" si="347"/>
        <v>4.4046679499539516E-3</v>
      </c>
      <c r="S892" s="32">
        <v>4.9149350367975043E-4</v>
      </c>
      <c r="T892" s="32">
        <f t="shared" ca="1" si="335"/>
        <v>1.7225048298888808E-3</v>
      </c>
      <c r="U892" s="32">
        <f t="shared" si="336"/>
        <v>0.14084507042253522</v>
      </c>
      <c r="V892" s="32">
        <f t="shared" si="348"/>
        <v>0.9</v>
      </c>
      <c r="W892" s="8">
        <f t="shared" ca="1" si="337"/>
        <v>930263.27394840121</v>
      </c>
      <c r="X892" s="8">
        <f t="shared" ca="1" si="351"/>
        <v>4403892785.1037674</v>
      </c>
      <c r="Y892" s="22">
        <f t="shared" ca="1" si="338"/>
        <v>0.4112158255928019</v>
      </c>
      <c r="Z892" s="8">
        <f t="shared" ca="1" si="349"/>
        <v>12918786.224166606</v>
      </c>
      <c r="AA892" s="12">
        <f t="shared" ca="1" si="350"/>
        <v>1.1347541797997878</v>
      </c>
      <c r="AB892" s="158">
        <f t="shared" si="352"/>
        <v>1388000</v>
      </c>
      <c r="AC892" s="160">
        <f t="shared" si="353"/>
        <v>3.3600000000004958E-3</v>
      </c>
      <c r="AD892" s="162">
        <f t="shared" ca="1" si="354"/>
        <v>0.97232414701918679</v>
      </c>
      <c r="AE892" s="162">
        <f t="shared" ca="1" si="355"/>
        <v>0.68049990421146089</v>
      </c>
      <c r="AF892" s="85">
        <v>5.8407256234458869E-4</v>
      </c>
      <c r="AG892" s="85">
        <v>8.1718573189222318E-3</v>
      </c>
      <c r="AH892" s="85">
        <v>6.1113451716694755E-4</v>
      </c>
    </row>
    <row r="893" spans="1:34">
      <c r="A893" s="7">
        <f t="shared" si="339"/>
        <v>44800</v>
      </c>
      <c r="B893" s="8">
        <f t="shared" ca="1" si="340"/>
        <v>622081466.03793991</v>
      </c>
      <c r="C893" s="144">
        <f t="shared" si="331"/>
        <v>0</v>
      </c>
      <c r="D893" s="136"/>
      <c r="E893" s="136"/>
      <c r="F893" s="78">
        <f ca="1">IF(AD892&gt;1,0,IF(AE892&gt;=1,U$2,T$2))</f>
        <v>0.65</v>
      </c>
      <c r="G893" s="29">
        <f t="shared" ca="1" si="332"/>
        <v>1814876.5867053668</v>
      </c>
      <c r="H893" s="8">
        <f t="shared" ca="1" si="341"/>
        <v>12885623.765608104</v>
      </c>
      <c r="I893" s="8">
        <f t="shared" ca="1" si="342"/>
        <v>4416778408.8693752</v>
      </c>
      <c r="J893" s="8">
        <f t="shared" ca="1" si="343"/>
        <v>126352.22751970425</v>
      </c>
      <c r="K893" s="12">
        <f t="shared" ca="1" si="344"/>
        <v>0.97189849527292949</v>
      </c>
      <c r="L893" s="48"/>
      <c r="M893" s="47">
        <f ca="1">IF(AND(I$2&gt;0,R886&lt;F886-0.12),0,IF(AND(N893&gt;=L$4,I$2&gt;0),0,IF(OR(AND(N893&gt;=C$1,N893&lt;D$1),N893&gt;=E$1),0,1)))</f>
        <v>0</v>
      </c>
      <c r="N893" s="200">
        <f t="shared" si="345"/>
        <v>44800</v>
      </c>
      <c r="O893" s="11">
        <f t="shared" ca="1" si="333"/>
        <v>0.58890378784925002</v>
      </c>
      <c r="P893" s="11" t="str">
        <f t="shared" si="334"/>
        <v/>
      </c>
      <c r="Q893" s="11">
        <f t="shared" ca="1" si="346"/>
        <v>0.9</v>
      </c>
      <c r="R893" s="32">
        <f t="shared" ca="1" si="347"/>
        <v>4.3510000242834926E-3</v>
      </c>
      <c r="S893" s="32">
        <v>4.9148388584831497E-4</v>
      </c>
      <c r="T893" s="32">
        <f t="shared" ca="1" si="335"/>
        <v>1.7180831687477471E-3</v>
      </c>
      <c r="U893" s="32">
        <f t="shared" si="336"/>
        <v>0.14084507042253522</v>
      </c>
      <c r="V893" s="32">
        <f t="shared" si="348"/>
        <v>0.9</v>
      </c>
      <c r="W893" s="8">
        <f t="shared" ca="1" si="337"/>
        <v>928074.89030504751</v>
      </c>
      <c r="X893" s="8">
        <f t="shared" ca="1" si="351"/>
        <v>4404820859.9940729</v>
      </c>
      <c r="Y893" s="22">
        <f t="shared" ca="1" si="338"/>
        <v>0.41109621215074998</v>
      </c>
      <c r="Z893" s="8">
        <f t="shared" ca="1" si="349"/>
        <v>12885623.765608104</v>
      </c>
      <c r="AA893" s="12">
        <f t="shared" ca="1" si="350"/>
        <v>1.1347541797997878</v>
      </c>
      <c r="AB893" s="158">
        <f t="shared" si="352"/>
        <v>1389000</v>
      </c>
      <c r="AC893" s="160">
        <f t="shared" si="353"/>
        <v>3.3300000000004958E-3</v>
      </c>
      <c r="AD893" s="162">
        <f t="shared" ca="1" si="354"/>
        <v>0.9720402471130356</v>
      </c>
      <c r="AE893" s="162">
        <f t="shared" ca="1" si="355"/>
        <v>0.68049990421146089</v>
      </c>
      <c r="AF893" s="85">
        <v>5.8404510419545115E-4</v>
      </c>
      <c r="AG893" s="85">
        <v>8.1702222910209465E-3</v>
      </c>
      <c r="AH893" s="85">
        <v>6.111055306891437E-4</v>
      </c>
    </row>
    <row r="894" spans="1:34">
      <c r="A894" s="7">
        <f t="shared" si="339"/>
        <v>44801</v>
      </c>
      <c r="B894" s="8">
        <f t="shared" ca="1" si="340"/>
        <v>622207457.16820598</v>
      </c>
      <c r="C894" s="144">
        <f t="shared" si="331"/>
        <v>0</v>
      </c>
      <c r="D894" s="136"/>
      <c r="E894" s="136"/>
      <c r="F894" s="78">
        <f ca="1">IF(AD893&gt;1,0,IF(AE893&gt;=1,U$2,T$2))</f>
        <v>0.65</v>
      </c>
      <c r="G894" s="29">
        <f t="shared" ca="1" si="332"/>
        <v>1810152.9436890383</v>
      </c>
      <c r="H894" s="8">
        <f t="shared" ca="1" si="341"/>
        <v>12852085.900192171</v>
      </c>
      <c r="I894" s="8">
        <f t="shared" ca="1" si="342"/>
        <v>4417672945.8942642</v>
      </c>
      <c r="J894" s="8">
        <f t="shared" ca="1" si="343"/>
        <v>125991.13026607259</v>
      </c>
      <c r="K894" s="12">
        <f t="shared" ca="1" si="344"/>
        <v>0.97161579184297986</v>
      </c>
      <c r="L894" s="48"/>
      <c r="M894" s="46">
        <f ca="1">IF(AND(I$2&gt;0,R887&lt;F887-0.12),0,IF(AND(N894&gt;=L$5,I$2&gt;0),0,IF(OR(AND(N894&gt;=C$1,N894&lt;D$1),N894&gt;=E$1),0,1)))</f>
        <v>0</v>
      </c>
      <c r="N894" s="200">
        <f t="shared" si="345"/>
        <v>44801</v>
      </c>
      <c r="O894" s="11">
        <f t="shared" ca="1" si="333"/>
        <v>0.58902305945256861</v>
      </c>
      <c r="P894" s="11" t="str">
        <f t="shared" si="334"/>
        <v/>
      </c>
      <c r="Q894" s="11">
        <f t="shared" ca="1" si="346"/>
        <v>0.9</v>
      </c>
      <c r="R894" s="32">
        <f t="shared" ca="1" si="347"/>
        <v>4.2974854058810963E-3</v>
      </c>
      <c r="S894" s="32">
        <v>4.9147426942648383E-4</v>
      </c>
      <c r="T894" s="32">
        <f t="shared" ca="1" si="335"/>
        <v>1.7136114533589561E-3</v>
      </c>
      <c r="U894" s="32">
        <f t="shared" si="336"/>
        <v>0.14084507042253522</v>
      </c>
      <c r="V894" s="32">
        <f t="shared" si="348"/>
        <v>0.9</v>
      </c>
      <c r="W894" s="8">
        <f t="shared" ca="1" si="337"/>
        <v>925857.29394831299</v>
      </c>
      <c r="X894" s="8">
        <f t="shared" ca="1" si="351"/>
        <v>4405746717.2880211</v>
      </c>
      <c r="Y894" s="22">
        <f t="shared" ca="1" si="338"/>
        <v>0.41097694054743139</v>
      </c>
      <c r="Z894" s="8">
        <f t="shared" ca="1" si="349"/>
        <v>12852085.900192171</v>
      </c>
      <c r="AA894" s="12">
        <f t="shared" ca="1" si="350"/>
        <v>1.1347541797997878</v>
      </c>
      <c r="AB894" s="158">
        <f t="shared" si="352"/>
        <v>1390000</v>
      </c>
      <c r="AC894" s="160">
        <f t="shared" si="353"/>
        <v>3.3000000000004957E-3</v>
      </c>
      <c r="AD894" s="162">
        <f t="shared" ca="1" si="354"/>
        <v>0.97175714355795462</v>
      </c>
      <c r="AE894" s="162">
        <f t="shared" ca="1" si="355"/>
        <v>0.68049990421146089</v>
      </c>
      <c r="AF894" s="85">
        <v>5.8401765279256636E-4</v>
      </c>
      <c r="AG894" s="85">
        <v>8.1685912732860581E-3</v>
      </c>
      <c r="AH894" s="85">
        <v>6.1107721656932532E-4</v>
      </c>
    </row>
    <row r="895" spans="1:34">
      <c r="A895" s="7">
        <f t="shared" si="339"/>
        <v>44802</v>
      </c>
      <c r="B895" s="8">
        <f t="shared" ca="1" si="340"/>
        <v>622333083.82433021</v>
      </c>
      <c r="C895" s="144">
        <f t="shared" si="331"/>
        <v>0</v>
      </c>
      <c r="D895" s="136"/>
      <c r="E895" s="136"/>
      <c r="F895" s="78">
        <f ca="1">IF(AD894&gt;1,S$2,T$2)</f>
        <v>0.65</v>
      </c>
      <c r="G895" s="29">
        <f t="shared" ca="1" si="332"/>
        <v>1805377.164045908</v>
      </c>
      <c r="H895" s="8">
        <f t="shared" ca="1" si="341"/>
        <v>12818177.864725946</v>
      </c>
      <c r="I895" s="8">
        <f t="shared" ca="1" si="342"/>
        <v>4418564895.1527462</v>
      </c>
      <c r="J895" s="8">
        <f t="shared" ca="1" si="343"/>
        <v>125626.65612423756</v>
      </c>
      <c r="K895" s="12">
        <f t="shared" ca="1" si="344"/>
        <v>0.97133389634047329</v>
      </c>
      <c r="L895" s="48"/>
      <c r="M895" s="38">
        <f ca="1">IF(AND(I$2&gt;0,R888&lt;F888),0,IF(AND(N895&gt;=L$6,I$2&gt;0),0,IF(OR(AND(N895&gt;=C$1,N895&lt;D$1),N895&gt;=E$1),0,1)))</f>
        <v>0</v>
      </c>
      <c r="N895" s="200">
        <f t="shared" si="345"/>
        <v>44802</v>
      </c>
      <c r="O895" s="11">
        <f t="shared" ca="1" si="333"/>
        <v>0.58914198602036616</v>
      </c>
      <c r="P895" s="11" t="str">
        <f t="shared" si="334"/>
        <v/>
      </c>
      <c r="Q895" s="11">
        <f t="shared" ca="1" si="346"/>
        <v>0.9</v>
      </c>
      <c r="R895" s="32">
        <f t="shared" ca="1" si="347"/>
        <v>4.2441289190733389E-3</v>
      </c>
      <c r="S895" s="32">
        <v>4.914646544139622E-4</v>
      </c>
      <c r="T895" s="32">
        <f t="shared" ca="1" si="335"/>
        <v>1.7090903819634595E-3</v>
      </c>
      <c r="U895" s="32">
        <f t="shared" si="336"/>
        <v>0.14084507042253522</v>
      </c>
      <c r="V895" s="32">
        <f t="shared" si="348"/>
        <v>0.9</v>
      </c>
      <c r="W895" s="8">
        <f t="shared" ca="1" si="337"/>
        <v>923610.84414622199</v>
      </c>
      <c r="X895" s="8">
        <f t="shared" ca="1" si="351"/>
        <v>4406670328.1321669</v>
      </c>
      <c r="Y895" s="22">
        <f t="shared" ca="1" si="338"/>
        <v>0.41085801397963384</v>
      </c>
      <c r="Z895" s="8">
        <f t="shared" ca="1" si="349"/>
        <v>12818177.864725946</v>
      </c>
      <c r="AA895" s="12">
        <f t="shared" ca="1" si="350"/>
        <v>1.1347541797997878</v>
      </c>
      <c r="AB895" s="158">
        <f t="shared" si="352"/>
        <v>1391000</v>
      </c>
      <c r="AC895" s="160">
        <f t="shared" si="353"/>
        <v>3.2700000000004956E-3</v>
      </c>
      <c r="AD895" s="162">
        <f t="shared" ca="1" si="354"/>
        <v>0.97147484409172657</v>
      </c>
      <c r="AE895" s="162">
        <f t="shared" ca="1" si="355"/>
        <v>0.68049990421146089</v>
      </c>
      <c r="AF895" s="85">
        <v>5.8399020813336942E-4</v>
      </c>
      <c r="AG895" s="85">
        <v>8.1669639739740743E-3</v>
      </c>
      <c r="AH895" s="85">
        <v>6.110494824256319E-4</v>
      </c>
    </row>
    <row r="896" spans="1:34">
      <c r="A896" s="7">
        <f t="shared" si="339"/>
        <v>44803</v>
      </c>
      <c r="B896" s="8">
        <f t="shared" ca="1" si="340"/>
        <v>622458342.68398142</v>
      </c>
      <c r="C896" s="144">
        <f t="shared" si="331"/>
        <v>0</v>
      </c>
      <c r="D896" s="136"/>
      <c r="E896" s="136"/>
      <c r="F896" s="78">
        <f ca="1">IF(AD895&gt;1,0,IF(AE895&gt;=1,U$2,T$2))</f>
        <v>0.65</v>
      </c>
      <c r="G896" s="29">
        <f t="shared" ca="1" si="332"/>
        <v>1800549.9893103179</v>
      </c>
      <c r="H896" s="8">
        <f t="shared" ca="1" si="341"/>
        <v>12783904.924103256</v>
      </c>
      <c r="I896" s="8">
        <f t="shared" ca="1" si="342"/>
        <v>4419454233.0562696</v>
      </c>
      <c r="J896" s="8">
        <f t="shared" ca="1" si="343"/>
        <v>125258.85965120183</v>
      </c>
      <c r="K896" s="12">
        <f t="shared" ca="1" si="344"/>
        <v>0.97105281632093898</v>
      </c>
      <c r="L896" s="48"/>
      <c r="M896" s="38">
        <f ca="1">IF(AND(I$2&gt;0,R889&lt;F889-0.02),0,IF(AND(N896&gt;=L$7,I$2&gt;0),0,IF(OR(AND(N896&gt;=C$1,N896&lt;D$1),N896&gt;=E$1),0,1)))</f>
        <v>0</v>
      </c>
      <c r="N896" s="200">
        <f t="shared" si="345"/>
        <v>44803</v>
      </c>
      <c r="O896" s="11">
        <f t="shared" ca="1" si="333"/>
        <v>0.58926056440750263</v>
      </c>
      <c r="P896" s="11" t="str">
        <f t="shared" si="334"/>
        <v/>
      </c>
      <c r="Q896" s="11">
        <f t="shared" ca="1" si="346"/>
        <v>0.9</v>
      </c>
      <c r="R896" s="32">
        <f t="shared" ca="1" si="347"/>
        <v>4.1909353199470704E-3</v>
      </c>
      <c r="S896" s="32">
        <v>4.9145504081045497E-4</v>
      </c>
      <c r="T896" s="32">
        <f t="shared" ca="1" si="335"/>
        <v>1.7045206565471009E-3</v>
      </c>
      <c r="U896" s="32">
        <f t="shared" si="336"/>
        <v>0.14084507042253522</v>
      </c>
      <c r="V896" s="32">
        <f t="shared" si="348"/>
        <v>0.9</v>
      </c>
      <c r="W896" s="8">
        <f t="shared" ca="1" si="337"/>
        <v>921335.90287456289</v>
      </c>
      <c r="X896" s="8">
        <f t="shared" ca="1" si="351"/>
        <v>4407591664.0350418</v>
      </c>
      <c r="Y896" s="22">
        <f t="shared" ca="1" si="338"/>
        <v>0.41073943559249737</v>
      </c>
      <c r="Z896" s="8">
        <f t="shared" ca="1" si="349"/>
        <v>12783904.924103256</v>
      </c>
      <c r="AA896" s="12">
        <f t="shared" ca="1" si="350"/>
        <v>1.1347541797997878</v>
      </c>
      <c r="AB896" s="158">
        <f t="shared" si="352"/>
        <v>1392000</v>
      </c>
      <c r="AC896" s="160">
        <f t="shared" si="353"/>
        <v>3.2400000000004955E-3</v>
      </c>
      <c r="AD896" s="162">
        <f t="shared" ca="1" si="354"/>
        <v>0.97119335633070614</v>
      </c>
      <c r="AE896" s="162">
        <f t="shared" ca="1" si="355"/>
        <v>0.68049990421146089</v>
      </c>
      <c r="AF896" s="85">
        <v>5.8396277021529718E-4</v>
      </c>
      <c r="AG896" s="85">
        <v>8.1653402254565494E-3</v>
      </c>
      <c r="AH896" s="85">
        <v>6.1102226615485544E-4</v>
      </c>
    </row>
    <row r="897" spans="1:34">
      <c r="A897" s="7">
        <f t="shared" si="339"/>
        <v>44804</v>
      </c>
      <c r="B897" s="8">
        <f t="shared" ca="1" si="340"/>
        <v>622583230.4795562</v>
      </c>
      <c r="C897" s="144">
        <f t="shared" si="331"/>
        <v>0</v>
      </c>
      <c r="D897" s="136"/>
      <c r="E897" s="136"/>
      <c r="F897" s="78">
        <f ca="1">IF(AD896&gt;1,S$2,T$2)</f>
        <v>0.65</v>
      </c>
      <c r="G897" s="29">
        <f t="shared" ca="1" si="332"/>
        <v>1795672.1647618844</v>
      </c>
      <c r="H897" s="8">
        <f t="shared" ca="1" si="341"/>
        <v>12749272.369809378</v>
      </c>
      <c r="I897" s="8">
        <f t="shared" ca="1" si="342"/>
        <v>4420340936.40485</v>
      </c>
      <c r="J897" s="8">
        <f t="shared" ca="1" si="343"/>
        <v>124887.79557474435</v>
      </c>
      <c r="K897" s="12">
        <f t="shared" ca="1" si="344"/>
        <v>0.97077255921783845</v>
      </c>
      <c r="L897" s="48"/>
      <c r="M897" s="38">
        <f ca="1">IF(AND(I$2&gt;0,R890&lt;F890-0.04),0,IF(AND(N897&gt;=L$8,I$2&gt;0),0,IF(OR(AND(N897&gt;=C$1,N897&lt;D$1),N897&gt;=E$1),0,1)))</f>
        <v>0</v>
      </c>
      <c r="N897" s="200">
        <f t="shared" si="345"/>
        <v>44804</v>
      </c>
      <c r="O897" s="11">
        <f t="shared" ca="1" si="333"/>
        <v>0.58937879152064665</v>
      </c>
      <c r="P897" s="11" t="str">
        <f t="shared" si="334"/>
        <v/>
      </c>
      <c r="Q897" s="11">
        <f t="shared" ca="1" si="346"/>
        <v>0.9</v>
      </c>
      <c r="R897" s="32">
        <f t="shared" ca="1" si="347"/>
        <v>4.137909295683086E-3</v>
      </c>
      <c r="S897" s="32">
        <v>4.9144542861566767E-4</v>
      </c>
      <c r="T897" s="32">
        <f t="shared" ca="1" si="335"/>
        <v>1.6999029826412504E-3</v>
      </c>
      <c r="U897" s="32">
        <f t="shared" si="336"/>
        <v>0.14084507042253522</v>
      </c>
      <c r="V897" s="32">
        <f t="shared" si="348"/>
        <v>0.9</v>
      </c>
      <c r="W897" s="8">
        <f t="shared" ca="1" si="337"/>
        <v>919032.8347139064</v>
      </c>
      <c r="X897" s="8">
        <f t="shared" ca="1" si="351"/>
        <v>4408510696.8697557</v>
      </c>
      <c r="Y897" s="22">
        <f t="shared" ca="1" si="338"/>
        <v>0.41062120847935335</v>
      </c>
      <c r="Z897" s="8">
        <f t="shared" ca="1" si="349"/>
        <v>12749272.369809378</v>
      </c>
      <c r="AA897" s="12">
        <f t="shared" ca="1" si="350"/>
        <v>1.1347541797997878</v>
      </c>
      <c r="AB897" s="158">
        <f t="shared" si="352"/>
        <v>1393000</v>
      </c>
      <c r="AC897" s="160">
        <f t="shared" si="353"/>
        <v>3.2100000000004954E-3</v>
      </c>
      <c r="AD897" s="162">
        <f t="shared" ca="1" si="354"/>
        <v>0.97091268776938877</v>
      </c>
      <c r="AE897" s="162">
        <f t="shared" ca="1" si="355"/>
        <v>0.68049990421146089</v>
      </c>
      <c r="AF897" s="85">
        <v>5.8393533903578724E-4</v>
      </c>
      <c r="AG897" s="85">
        <v>8.1637198768920397E-3</v>
      </c>
      <c r="AH897" s="85">
        <v>6.1099551014418105E-4</v>
      </c>
    </row>
    <row r="898" spans="1:34">
      <c r="A898" s="7">
        <f t="shared" si="339"/>
        <v>44805</v>
      </c>
      <c r="B898" s="8">
        <f t="shared" ca="1" si="340"/>
        <v>622707743.99833488</v>
      </c>
      <c r="C898" s="144">
        <f t="shared" si="331"/>
        <v>0</v>
      </c>
      <c r="D898" s="136"/>
      <c r="E898" s="136"/>
      <c r="F898" s="78">
        <f ca="1">IF(AD897&gt;1,0,IF(AE897&gt;=1,U$2,T$2))</f>
        <v>0.65</v>
      </c>
      <c r="G898" s="29">
        <f t="shared" ca="1" si="332"/>
        <v>1790744.4392147057</v>
      </c>
      <c r="H898" s="8">
        <f t="shared" ca="1" si="341"/>
        <v>12714285.51842441</v>
      </c>
      <c r="I898" s="8">
        <f t="shared" ca="1" si="342"/>
        <v>4421224982.3881788</v>
      </c>
      <c r="J898" s="8">
        <f t="shared" ca="1" si="343"/>
        <v>124513.51877872361</v>
      </c>
      <c r="K898" s="12">
        <f t="shared" ca="1" si="344"/>
        <v>0.9704931323421836</v>
      </c>
      <c r="L898" s="48"/>
      <c r="M898" s="38">
        <f ca="1">IF(AND(I$2&gt;0,R891&lt;F891-0.06),0,IF(AND(N898&gt;=L$9,I$2&gt;0),0,IF(OR(AND(N898&gt;=C$1,N898&lt;D$1),N898&gt;=E$1),0,1)))</f>
        <v>0</v>
      </c>
      <c r="N898" s="200">
        <f t="shared" si="345"/>
        <v>44805</v>
      </c>
      <c r="O898" s="11">
        <f t="shared" ca="1" si="333"/>
        <v>0.58949666431842385</v>
      </c>
      <c r="P898" s="11" t="str">
        <f t="shared" si="334"/>
        <v/>
      </c>
      <c r="Q898" s="11">
        <f t="shared" ca="1" si="346"/>
        <v>0.9</v>
      </c>
      <c r="R898" s="32">
        <f t="shared" ca="1" si="347"/>
        <v>4.0850554639194053E-3</v>
      </c>
      <c r="S898" s="32">
        <v>4.9143581782930539E-4</v>
      </c>
      <c r="T898" s="32">
        <f t="shared" ca="1" si="335"/>
        <v>1.6952380691232548E-3</v>
      </c>
      <c r="U898" s="32">
        <f t="shared" si="336"/>
        <v>0.14084507042253522</v>
      </c>
      <c r="V898" s="32">
        <f t="shared" si="348"/>
        <v>0.9</v>
      </c>
      <c r="W898" s="8">
        <f t="shared" ca="1" si="337"/>
        <v>916702.00674243679</v>
      </c>
      <c r="X898" s="8">
        <f t="shared" ca="1" si="351"/>
        <v>4409427398.8764982</v>
      </c>
      <c r="Y898" s="22">
        <f t="shared" ca="1" si="338"/>
        <v>0.41050333568157615</v>
      </c>
      <c r="Z898" s="8">
        <f t="shared" ca="1" si="349"/>
        <v>12714285.51842441</v>
      </c>
      <c r="AA898" s="12">
        <f t="shared" ca="1" si="350"/>
        <v>1.1347541797997878</v>
      </c>
      <c r="AB898" s="158">
        <f t="shared" si="352"/>
        <v>1394000</v>
      </c>
      <c r="AC898" s="160">
        <f t="shared" si="353"/>
        <v>3.1800000000004954E-3</v>
      </c>
      <c r="AD898" s="162">
        <f t="shared" ca="1" si="354"/>
        <v>0.97063284578001108</v>
      </c>
      <c r="AE898" s="162">
        <f t="shared" ca="1" si="355"/>
        <v>0.68049990421146089</v>
      </c>
      <c r="AF898" s="85">
        <v>5.8390791459227913E-4</v>
      </c>
      <c r="AG898" s="85">
        <v>8.1621027929578028E-3</v>
      </c>
      <c r="AH898" s="85">
        <v>6.109691612098475E-4</v>
      </c>
    </row>
    <row r="899" spans="1:34">
      <c r="A899" s="7">
        <f t="shared" si="339"/>
        <v>44806</v>
      </c>
      <c r="B899" s="8">
        <f t="shared" ca="1" si="340"/>
        <v>622831880.08262324</v>
      </c>
      <c r="C899" s="144">
        <f t="shared" si="331"/>
        <v>0</v>
      </c>
      <c r="D899" s="136"/>
      <c r="E899" s="136"/>
      <c r="F899" s="78">
        <f ca="1">IF(AD898&gt;1,S$2,T$2)</f>
        <v>0.65</v>
      </c>
      <c r="G899" s="29">
        <f t="shared" ca="1" si="332"/>
        <v>1785767.5648070041</v>
      </c>
      <c r="H899" s="8">
        <f t="shared" ca="1" si="341"/>
        <v>12678949.710129729</v>
      </c>
      <c r="I899" s="8">
        <f t="shared" ca="1" si="342"/>
        <v>4422106348.586627</v>
      </c>
      <c r="J899" s="8">
        <f t="shared" ca="1" si="343"/>
        <v>124136.08428841621</v>
      </c>
      <c r="K899" s="12">
        <f t="shared" ca="1" si="344"/>
        <v>0.97021454288218867</v>
      </c>
      <c r="L899" s="48"/>
      <c r="M899" s="38">
        <f ca="1">IF(AND(I$2&gt;0,R892&lt;F892-0.1),0,IF(AND(N899&gt;=L$10,I$2&gt;0),0,IF(OR(AND(N899&gt;=C$1,N899&lt;D$1),N899&gt;=E$1),0,1)))</f>
        <v>0</v>
      </c>
      <c r="N899" s="200">
        <f t="shared" si="345"/>
        <v>44806</v>
      </c>
      <c r="O899" s="11">
        <f t="shared" ca="1" si="333"/>
        <v>0.58961417981155029</v>
      </c>
      <c r="P899" s="11" t="str">
        <f t="shared" si="334"/>
        <v/>
      </c>
      <c r="Q899" s="11">
        <f t="shared" ca="1" si="346"/>
        <v>0.9</v>
      </c>
      <c r="R899" s="32">
        <f t="shared" ca="1" si="347"/>
        <v>4.0323783721454816E-3</v>
      </c>
      <c r="S899" s="32">
        <v>4.9142620845107345E-4</v>
      </c>
      <c r="T899" s="32">
        <f t="shared" ca="1" si="335"/>
        <v>1.6905266280172972E-3</v>
      </c>
      <c r="U899" s="32">
        <f t="shared" si="336"/>
        <v>0.14084507042253522</v>
      </c>
      <c r="V899" s="32">
        <f t="shared" si="348"/>
        <v>0.9</v>
      </c>
      <c r="W899" s="8">
        <f t="shared" ca="1" si="337"/>
        <v>914343.78842553031</v>
      </c>
      <c r="X899" s="8">
        <f t="shared" ca="1" si="351"/>
        <v>4410341742.6649237</v>
      </c>
      <c r="Y899" s="22">
        <f t="shared" ca="1" si="338"/>
        <v>0.41038582018844971</v>
      </c>
      <c r="Z899" s="8">
        <f t="shared" ca="1" si="349"/>
        <v>12678949.710129729</v>
      </c>
      <c r="AA899" s="12">
        <f t="shared" ca="1" si="350"/>
        <v>1.1347541797997878</v>
      </c>
      <c r="AB899" s="158">
        <f t="shared" si="352"/>
        <v>1395000</v>
      </c>
      <c r="AC899" s="160">
        <f t="shared" si="353"/>
        <v>3.1500000000004953E-3</v>
      </c>
      <c r="AD899" s="162">
        <f t="shared" ca="1" si="354"/>
        <v>0.97035383761218608</v>
      </c>
      <c r="AE899" s="162">
        <f t="shared" ca="1" si="355"/>
        <v>0.68049990421146089</v>
      </c>
      <c r="AF899" s="85">
        <v>5.8388049688221349E-4</v>
      </c>
      <c r="AG899" s="85">
        <v>8.1604888529609298E-3</v>
      </c>
      <c r="AH899" s="85">
        <v>6.1094317051371564E-4</v>
      </c>
    </row>
    <row r="900" spans="1:34">
      <c r="A900" s="7"/>
      <c r="B900" s="8"/>
      <c r="C900" s="80"/>
      <c r="D900" s="9"/>
      <c r="E900" s="9"/>
      <c r="F900" s="78"/>
      <c r="G900" s="29"/>
      <c r="H900" s="8"/>
      <c r="I900" s="8"/>
      <c r="J900" s="8"/>
      <c r="K900" s="12"/>
      <c r="L900" s="18"/>
      <c r="M900" s="38"/>
      <c r="N900" s="18"/>
      <c r="O900" s="11"/>
      <c r="P900" s="11"/>
      <c r="Q900" s="11"/>
      <c r="R900" s="32"/>
      <c r="S900" s="32"/>
      <c r="T900" s="32"/>
      <c r="U900" s="32"/>
      <c r="V900" s="32"/>
      <c r="W900" s="20"/>
      <c r="X900" s="20"/>
      <c r="Y900" s="22"/>
      <c r="Z900" s="52"/>
      <c r="AA900" s="12"/>
      <c r="AB900" s="12"/>
      <c r="AC900" s="12"/>
      <c r="AD900" s="12"/>
      <c r="AE900" s="12"/>
    </row>
    <row r="901" spans="1:34">
      <c r="A901" s="7"/>
      <c r="B901" s="8"/>
      <c r="C901" s="80"/>
      <c r="D901" s="9"/>
      <c r="E901" s="9"/>
      <c r="F901" s="78"/>
      <c r="G901" s="29"/>
      <c r="H901" s="8"/>
      <c r="I901" s="8"/>
      <c r="J901" s="8"/>
      <c r="K901" s="12"/>
      <c r="L901" s="18"/>
      <c r="M901" s="38"/>
      <c r="N901" s="18"/>
      <c r="O901" s="11"/>
      <c r="P901" s="11"/>
      <c r="Q901" s="11"/>
      <c r="R901" s="32"/>
      <c r="S901" s="32"/>
      <c r="T901" s="32"/>
      <c r="U901" s="32"/>
      <c r="V901" s="32"/>
      <c r="W901" s="20"/>
      <c r="X901" s="20"/>
      <c r="Y901" s="22"/>
      <c r="Z901" s="52"/>
      <c r="AA901" s="12"/>
      <c r="AB901" s="12"/>
      <c r="AC901" s="12"/>
      <c r="AD901" s="12"/>
      <c r="AE901" s="12"/>
    </row>
    <row r="902" spans="1:34">
      <c r="A902" s="7"/>
      <c r="B902" s="8"/>
      <c r="C902" s="80"/>
      <c r="D902" s="9"/>
      <c r="E902" s="9"/>
      <c r="F902" s="78"/>
      <c r="G902" s="29"/>
      <c r="H902" s="8"/>
      <c r="I902" s="8"/>
      <c r="J902" s="8"/>
      <c r="K902" s="12"/>
      <c r="L902" s="18"/>
      <c r="M902" s="38"/>
      <c r="N902" s="18"/>
      <c r="O902" s="11"/>
      <c r="P902" s="11"/>
      <c r="Q902" s="11"/>
      <c r="R902" s="32"/>
      <c r="S902" s="32"/>
      <c r="T902" s="32"/>
      <c r="U902" s="32"/>
      <c r="V902" s="32"/>
      <c r="W902" s="20"/>
      <c r="X902" s="20"/>
      <c r="Y902" s="22"/>
      <c r="Z902" s="52"/>
      <c r="AA902" s="12"/>
      <c r="AB902" s="12"/>
      <c r="AC902" s="12"/>
      <c r="AD902" s="12"/>
      <c r="AE902" s="12"/>
    </row>
    <row r="903" spans="1:34">
      <c r="A903" s="7"/>
      <c r="B903" s="8"/>
      <c r="C903" s="80"/>
      <c r="D903" s="9"/>
      <c r="E903" s="9"/>
      <c r="F903" s="78"/>
      <c r="G903" s="29"/>
      <c r="H903" s="8"/>
      <c r="I903" s="8"/>
      <c r="J903" s="8"/>
      <c r="K903" s="12"/>
      <c r="L903" s="18"/>
      <c r="M903" s="38"/>
      <c r="N903" s="18"/>
      <c r="O903" s="11"/>
      <c r="P903" s="11"/>
      <c r="Q903" s="11"/>
      <c r="R903" s="32"/>
      <c r="S903" s="32"/>
      <c r="T903" s="32"/>
      <c r="U903" s="32"/>
      <c r="V903" s="32"/>
      <c r="W903" s="20"/>
      <c r="X903" s="20"/>
      <c r="Y903" s="22"/>
      <c r="Z903" s="52"/>
      <c r="AA903" s="12"/>
      <c r="AB903" s="12"/>
      <c r="AC903" s="12"/>
      <c r="AD903" s="12"/>
      <c r="AE903" s="12"/>
    </row>
    <row r="904" spans="1:34">
      <c r="A904" s="7"/>
      <c r="B904" s="8"/>
      <c r="C904" s="80"/>
      <c r="D904" s="9"/>
      <c r="E904" s="9"/>
      <c r="F904" s="78"/>
      <c r="G904" s="29"/>
      <c r="H904" s="8"/>
      <c r="I904" s="8"/>
      <c r="J904" s="8"/>
      <c r="K904" s="12"/>
      <c r="L904" s="18"/>
      <c r="M904" s="38"/>
      <c r="N904" s="18"/>
      <c r="O904" s="11"/>
      <c r="P904" s="11"/>
      <c r="Q904" s="11"/>
      <c r="R904" s="32"/>
      <c r="S904" s="32"/>
      <c r="T904" s="32"/>
      <c r="U904" s="32"/>
      <c r="V904" s="32"/>
      <c r="W904" s="20"/>
      <c r="X904" s="20"/>
      <c r="Y904" s="22"/>
      <c r="Z904" s="52"/>
      <c r="AA904" s="12"/>
      <c r="AB904" s="12"/>
      <c r="AC904" s="12"/>
      <c r="AD904" s="12"/>
      <c r="AE904" s="12"/>
    </row>
    <row r="905" spans="1:34">
      <c r="A905" s="7"/>
      <c r="B905" s="8"/>
      <c r="C905" s="80"/>
      <c r="D905" s="9"/>
      <c r="E905" s="9"/>
      <c r="F905" s="78"/>
      <c r="G905" s="29"/>
      <c r="H905" s="8"/>
      <c r="I905" s="8"/>
      <c r="J905" s="8"/>
      <c r="K905" s="12"/>
      <c r="L905" s="18"/>
      <c r="M905" s="38"/>
      <c r="N905" s="18"/>
      <c r="O905" s="11"/>
      <c r="P905" s="11"/>
      <c r="Q905" s="11"/>
      <c r="R905" s="32"/>
      <c r="S905" s="32"/>
      <c r="T905" s="32"/>
      <c r="U905" s="32"/>
      <c r="V905" s="32"/>
      <c r="W905" s="20"/>
      <c r="X905" s="20"/>
      <c r="Y905" s="22"/>
      <c r="Z905" s="52"/>
      <c r="AA905" s="12"/>
      <c r="AB905" s="12"/>
      <c r="AC905" s="12"/>
      <c r="AD905" s="12"/>
      <c r="AE905" s="12"/>
    </row>
    <row r="906" spans="1:34">
      <c r="A906" s="7"/>
      <c r="B906" s="8"/>
      <c r="C906" s="80"/>
      <c r="D906" s="9"/>
      <c r="E906" s="9"/>
      <c r="F906" s="78"/>
      <c r="G906" s="29"/>
      <c r="H906" s="8"/>
      <c r="I906" s="8"/>
      <c r="J906" s="8"/>
      <c r="K906" s="12"/>
      <c r="L906" s="18"/>
      <c r="M906" s="38"/>
      <c r="N906" s="18"/>
      <c r="O906" s="11"/>
      <c r="P906" s="11"/>
      <c r="Q906" s="11"/>
      <c r="R906" s="32"/>
      <c r="S906" s="32"/>
      <c r="T906" s="32"/>
      <c r="U906" s="32"/>
      <c r="V906" s="32"/>
      <c r="W906" s="20"/>
      <c r="X906" s="20"/>
      <c r="Y906" s="22"/>
      <c r="Z906" s="52"/>
      <c r="AA906" s="12"/>
      <c r="AB906" s="12"/>
      <c r="AC906" s="12"/>
      <c r="AD906" s="12"/>
      <c r="AE906" s="12"/>
    </row>
    <row r="907" spans="1:34">
      <c r="A907" s="7"/>
      <c r="B907" s="8"/>
      <c r="C907" s="80"/>
      <c r="D907" s="9"/>
      <c r="E907" s="9"/>
      <c r="F907" s="78"/>
      <c r="G907" s="29"/>
      <c r="H907" s="8"/>
      <c r="I907" s="8"/>
      <c r="J907" s="8"/>
      <c r="K907" s="12"/>
      <c r="L907" s="18"/>
      <c r="M907" s="38"/>
      <c r="N907" s="18"/>
      <c r="O907" s="11"/>
      <c r="P907" s="11"/>
      <c r="Q907" s="11"/>
      <c r="R907" s="32"/>
      <c r="S907" s="32"/>
      <c r="T907" s="32"/>
      <c r="U907" s="32"/>
      <c r="V907" s="32"/>
      <c r="W907" s="20"/>
      <c r="X907" s="20"/>
      <c r="Y907" s="22"/>
      <c r="Z907" s="52"/>
      <c r="AA907" s="12"/>
      <c r="AB907" s="12"/>
      <c r="AC907" s="12"/>
      <c r="AD907" s="12"/>
      <c r="AE907" s="12"/>
    </row>
    <row r="908" spans="1:34">
      <c r="A908" s="7"/>
      <c r="B908" s="8"/>
      <c r="C908" s="80"/>
      <c r="D908" s="9"/>
      <c r="E908" s="9"/>
      <c r="F908" s="78"/>
      <c r="G908" s="29"/>
      <c r="H908" s="8"/>
      <c r="I908" s="8"/>
      <c r="J908" s="8"/>
      <c r="K908" s="12"/>
      <c r="L908" s="18"/>
      <c r="M908" s="38"/>
      <c r="N908" s="18"/>
      <c r="O908" s="11"/>
      <c r="P908" s="11"/>
      <c r="Q908" s="11"/>
      <c r="R908" s="32"/>
      <c r="S908" s="32"/>
      <c r="T908" s="32"/>
      <c r="U908" s="32"/>
      <c r="V908" s="32"/>
      <c r="W908" s="20"/>
      <c r="X908" s="20"/>
      <c r="Y908" s="22"/>
      <c r="Z908" s="52"/>
      <c r="AA908" s="12"/>
      <c r="AB908" s="12"/>
      <c r="AC908" s="12"/>
      <c r="AD908" s="12"/>
      <c r="AE908" s="12"/>
    </row>
    <row r="909" spans="1:34">
      <c r="A909" s="7"/>
      <c r="B909" s="8"/>
      <c r="C909" s="80"/>
      <c r="D909" s="9"/>
      <c r="E909" s="9"/>
      <c r="F909" s="78"/>
      <c r="G909" s="29"/>
      <c r="H909" s="8"/>
      <c r="I909" s="8"/>
      <c r="J909" s="8"/>
      <c r="K909" s="12"/>
      <c r="L909" s="18"/>
      <c r="M909" s="38"/>
      <c r="N909" s="18"/>
      <c r="O909" s="11"/>
      <c r="P909" s="11"/>
      <c r="Q909" s="11"/>
      <c r="R909" s="32"/>
      <c r="S909" s="32"/>
      <c r="T909" s="32"/>
      <c r="U909" s="32"/>
      <c r="V909" s="32"/>
      <c r="W909" s="20"/>
      <c r="X909" s="20"/>
      <c r="Y909" s="22"/>
      <c r="Z909" s="52"/>
      <c r="AA909" s="12"/>
      <c r="AB909" s="12"/>
      <c r="AC909" s="12"/>
      <c r="AD909" s="12"/>
      <c r="AE909" s="12"/>
    </row>
    <row r="910" spans="1:34">
      <c r="A910" s="7"/>
      <c r="B910" s="8"/>
      <c r="C910" s="80"/>
      <c r="D910" s="9"/>
      <c r="E910" s="9"/>
      <c r="F910" s="78"/>
      <c r="G910" s="29"/>
      <c r="H910" s="8"/>
      <c r="I910" s="8"/>
      <c r="J910" s="8"/>
      <c r="K910" s="12"/>
      <c r="L910" s="18"/>
      <c r="M910" s="38"/>
      <c r="N910" s="18"/>
      <c r="O910" s="11"/>
      <c r="P910" s="11"/>
      <c r="Q910" s="11"/>
      <c r="R910" s="32"/>
      <c r="S910" s="32"/>
      <c r="T910" s="32"/>
      <c r="U910" s="32"/>
      <c r="V910" s="32"/>
      <c r="W910" s="20"/>
      <c r="X910" s="20"/>
      <c r="Y910" s="22"/>
      <c r="Z910" s="52"/>
      <c r="AA910" s="12"/>
      <c r="AB910" s="12"/>
      <c r="AC910" s="12"/>
      <c r="AD910" s="12"/>
      <c r="AE910" s="12"/>
    </row>
    <row r="911" spans="1:34">
      <c r="A911" s="7"/>
      <c r="B911" s="8"/>
      <c r="C911" s="80"/>
      <c r="D911" s="9"/>
      <c r="E911" s="9"/>
      <c r="F911" s="78"/>
      <c r="G911" s="29"/>
      <c r="H911" s="8"/>
      <c r="I911" s="8"/>
      <c r="J911" s="8"/>
      <c r="K911" s="12"/>
      <c r="L911" s="18"/>
      <c r="M911" s="38"/>
      <c r="N911" s="18"/>
      <c r="O911" s="11"/>
      <c r="P911" s="11"/>
      <c r="Q911" s="11"/>
      <c r="R911" s="32"/>
      <c r="S911" s="32"/>
      <c r="T911" s="32"/>
      <c r="U911" s="32"/>
      <c r="V911" s="32"/>
      <c r="W911" s="20"/>
      <c r="X911" s="20"/>
      <c r="Y911" s="22"/>
      <c r="Z911" s="52"/>
      <c r="AA911" s="12"/>
      <c r="AB911" s="12"/>
      <c r="AC911" s="12"/>
      <c r="AD911" s="12"/>
      <c r="AE911" s="12"/>
    </row>
    <row r="912" spans="1:34">
      <c r="A912" s="7"/>
      <c r="B912" s="8"/>
      <c r="C912" s="80"/>
      <c r="D912" s="9"/>
      <c r="E912" s="9"/>
      <c r="F912" s="78"/>
      <c r="G912" s="29"/>
      <c r="H912" s="8"/>
      <c r="I912" s="8"/>
      <c r="J912" s="8"/>
      <c r="K912" s="12"/>
      <c r="L912" s="18"/>
      <c r="M912" s="38"/>
      <c r="N912" s="18"/>
      <c r="O912" s="11"/>
      <c r="P912" s="11"/>
      <c r="Q912" s="11"/>
      <c r="R912" s="32"/>
      <c r="S912" s="32"/>
      <c r="T912" s="32"/>
      <c r="U912" s="32"/>
      <c r="V912" s="32"/>
      <c r="W912" s="20"/>
      <c r="X912" s="20"/>
      <c r="Y912" s="22"/>
      <c r="Z912" s="52"/>
      <c r="AA912" s="12"/>
      <c r="AB912" s="12"/>
      <c r="AC912" s="12"/>
      <c r="AD912" s="12"/>
      <c r="AE912" s="12"/>
    </row>
    <row r="913" spans="1:31">
      <c r="A913" s="7"/>
      <c r="B913" s="8"/>
      <c r="C913" s="80"/>
      <c r="D913" s="9"/>
      <c r="E913" s="9"/>
      <c r="F913" s="78"/>
      <c r="G913" s="29"/>
      <c r="H913" s="8"/>
      <c r="I913" s="8"/>
      <c r="J913" s="8"/>
      <c r="K913" s="12"/>
      <c r="L913" s="18"/>
      <c r="M913" s="38"/>
      <c r="N913" s="18"/>
      <c r="O913" s="11"/>
      <c r="P913" s="11"/>
      <c r="Q913" s="11"/>
      <c r="R913" s="32"/>
      <c r="S913" s="32"/>
      <c r="T913" s="32"/>
      <c r="U913" s="32"/>
      <c r="V913" s="32"/>
      <c r="W913" s="20"/>
      <c r="X913" s="20"/>
      <c r="Y913" s="22"/>
      <c r="Z913" s="52"/>
      <c r="AA913" s="12"/>
      <c r="AB913" s="12"/>
      <c r="AC913" s="12"/>
      <c r="AD913" s="12"/>
      <c r="AE913" s="12"/>
    </row>
    <row r="914" spans="1:31">
      <c r="A914" s="7"/>
      <c r="B914" s="8"/>
      <c r="C914" s="80"/>
      <c r="D914" s="9"/>
      <c r="E914" s="9"/>
      <c r="F914" s="78"/>
      <c r="G914" s="29"/>
      <c r="H914" s="8"/>
      <c r="I914" s="8"/>
      <c r="J914" s="8"/>
      <c r="K914" s="12"/>
      <c r="L914" s="18"/>
      <c r="M914" s="38"/>
      <c r="N914" s="18"/>
      <c r="O914" s="11"/>
      <c r="P914" s="11"/>
      <c r="Q914" s="11"/>
      <c r="R914" s="32"/>
      <c r="S914" s="32"/>
      <c r="T914" s="32"/>
      <c r="U914" s="32"/>
      <c r="V914" s="32"/>
      <c r="W914" s="20"/>
      <c r="X914" s="20"/>
      <c r="Y914" s="22"/>
      <c r="Z914" s="52"/>
      <c r="AA914" s="12"/>
      <c r="AB914" s="12"/>
      <c r="AC914" s="12"/>
      <c r="AD914" s="12"/>
      <c r="AE914" s="12"/>
    </row>
    <row r="915" spans="1:31">
      <c r="A915" s="7"/>
      <c r="B915" s="8"/>
      <c r="C915" s="80"/>
      <c r="D915" s="9"/>
      <c r="E915" s="9"/>
      <c r="F915" s="78"/>
      <c r="G915" s="29"/>
      <c r="H915" s="8"/>
      <c r="I915" s="8"/>
      <c r="J915" s="8"/>
      <c r="K915" s="12"/>
      <c r="L915" s="18"/>
      <c r="M915" s="38"/>
      <c r="N915" s="18"/>
      <c r="O915" s="11"/>
      <c r="P915" s="11"/>
      <c r="Q915" s="11"/>
      <c r="R915" s="32"/>
      <c r="S915" s="32"/>
      <c r="T915" s="32"/>
      <c r="U915" s="32"/>
      <c r="V915" s="32"/>
      <c r="W915" s="20"/>
      <c r="X915" s="20"/>
      <c r="Y915" s="22"/>
      <c r="Z915" s="52"/>
      <c r="AA915" s="12"/>
      <c r="AB915" s="12"/>
      <c r="AC915" s="12"/>
      <c r="AD915" s="12"/>
      <c r="AE915" s="12"/>
    </row>
    <row r="916" spans="1:31">
      <c r="A916" s="7"/>
      <c r="B916" s="8"/>
      <c r="C916" s="80"/>
      <c r="D916" s="9"/>
      <c r="E916" s="9"/>
      <c r="F916" s="78"/>
      <c r="G916" s="29"/>
      <c r="H916" s="8"/>
      <c r="I916" s="8"/>
      <c r="J916" s="8"/>
      <c r="K916" s="12"/>
      <c r="L916" s="18"/>
      <c r="M916" s="38"/>
      <c r="N916" s="18"/>
      <c r="O916" s="11"/>
      <c r="P916" s="11"/>
      <c r="Q916" s="11"/>
      <c r="R916" s="32"/>
      <c r="S916" s="32"/>
      <c r="T916" s="32"/>
      <c r="U916" s="32"/>
      <c r="V916" s="32"/>
      <c r="W916" s="20"/>
      <c r="X916" s="20"/>
      <c r="Y916" s="22"/>
      <c r="Z916" s="52"/>
      <c r="AA916" s="12"/>
      <c r="AB916" s="12"/>
      <c r="AC916" s="12"/>
      <c r="AD916" s="12"/>
      <c r="AE916" s="12"/>
    </row>
    <row r="917" spans="1:31">
      <c r="A917" s="7"/>
      <c r="B917" s="8"/>
      <c r="C917" s="80"/>
      <c r="D917" s="9"/>
      <c r="E917" s="9"/>
      <c r="F917" s="78"/>
      <c r="G917" s="29"/>
      <c r="H917" s="8"/>
      <c r="I917" s="8"/>
      <c r="J917" s="8"/>
      <c r="K917" s="12"/>
      <c r="L917" s="18"/>
      <c r="M917" s="38"/>
      <c r="N917" s="18"/>
      <c r="O917" s="11"/>
      <c r="P917" s="11"/>
      <c r="Q917" s="11"/>
      <c r="R917" s="32"/>
      <c r="S917" s="32"/>
      <c r="T917" s="32"/>
      <c r="U917" s="32"/>
      <c r="V917" s="32"/>
      <c r="W917" s="20"/>
      <c r="X917" s="20"/>
      <c r="Y917" s="22"/>
      <c r="Z917" s="52"/>
      <c r="AA917" s="12"/>
      <c r="AB917" s="12"/>
      <c r="AC917" s="12"/>
      <c r="AD917" s="12"/>
      <c r="AE917" s="12"/>
    </row>
    <row r="918" spans="1:31">
      <c r="A918" s="7"/>
      <c r="B918" s="8"/>
      <c r="C918" s="80"/>
      <c r="D918" s="9"/>
      <c r="E918" s="9"/>
      <c r="F918" s="78"/>
      <c r="G918" s="29"/>
      <c r="H918" s="8"/>
      <c r="I918" s="8"/>
      <c r="J918" s="8"/>
      <c r="K918" s="12"/>
      <c r="L918" s="18"/>
      <c r="M918" s="38"/>
      <c r="N918" s="18"/>
      <c r="O918" s="11"/>
      <c r="P918" s="11"/>
      <c r="Q918" s="11"/>
      <c r="R918" s="32"/>
      <c r="S918" s="32"/>
      <c r="T918" s="32"/>
      <c r="U918" s="32"/>
      <c r="V918" s="32"/>
      <c r="W918" s="20"/>
      <c r="X918" s="20"/>
      <c r="Y918" s="22"/>
      <c r="Z918" s="52"/>
      <c r="AA918" s="12"/>
      <c r="AB918" s="12"/>
      <c r="AC918" s="12"/>
      <c r="AD918" s="12"/>
      <c r="AE918" s="12"/>
    </row>
    <row r="919" spans="1:31">
      <c r="A919" s="7"/>
      <c r="B919" s="8"/>
      <c r="C919" s="80"/>
      <c r="D919" s="9"/>
      <c r="E919" s="9"/>
      <c r="F919" s="78"/>
      <c r="G919" s="29"/>
      <c r="H919" s="8"/>
      <c r="I919" s="8"/>
      <c r="J919" s="8"/>
      <c r="K919" s="12"/>
      <c r="L919" s="18"/>
      <c r="M919" s="38"/>
      <c r="N919" s="18"/>
      <c r="O919" s="11"/>
      <c r="P919" s="11"/>
      <c r="Q919" s="11"/>
      <c r="R919" s="32"/>
      <c r="S919" s="32"/>
      <c r="T919" s="32"/>
      <c r="U919" s="32"/>
      <c r="V919" s="32"/>
      <c r="W919" s="20"/>
      <c r="X919" s="20"/>
      <c r="Y919" s="22"/>
      <c r="Z919" s="52"/>
      <c r="AA919" s="12"/>
      <c r="AB919" s="12"/>
      <c r="AC919" s="12"/>
      <c r="AD919" s="12"/>
      <c r="AE919" s="12"/>
    </row>
    <row r="920" spans="1:31">
      <c r="A920" s="7"/>
      <c r="B920" s="8"/>
      <c r="C920" s="80"/>
      <c r="D920" s="9"/>
      <c r="E920" s="9"/>
      <c r="F920" s="78"/>
      <c r="G920" s="29"/>
      <c r="H920" s="8"/>
      <c r="I920" s="8"/>
      <c r="J920" s="8"/>
      <c r="K920" s="12"/>
      <c r="L920" s="18"/>
      <c r="M920" s="38"/>
      <c r="N920" s="18"/>
      <c r="O920" s="11"/>
      <c r="P920" s="11"/>
      <c r="Q920" s="11"/>
      <c r="R920" s="32"/>
      <c r="S920" s="32"/>
      <c r="T920" s="32"/>
      <c r="U920" s="32"/>
      <c r="V920" s="32"/>
      <c r="W920" s="20"/>
      <c r="X920" s="20"/>
      <c r="Y920" s="22"/>
      <c r="Z920" s="52"/>
      <c r="AA920" s="12"/>
      <c r="AB920" s="12"/>
      <c r="AC920" s="12"/>
      <c r="AD920" s="12"/>
      <c r="AE920" s="12"/>
    </row>
    <row r="921" spans="1:31">
      <c r="A921" s="7"/>
      <c r="B921" s="8"/>
      <c r="C921" s="80"/>
      <c r="D921" s="9"/>
      <c r="E921" s="9"/>
      <c r="F921" s="78"/>
      <c r="G921" s="29"/>
      <c r="H921" s="8"/>
      <c r="I921" s="8"/>
      <c r="J921" s="8"/>
      <c r="K921" s="12"/>
      <c r="L921" s="18"/>
      <c r="M921" s="38"/>
      <c r="N921" s="18"/>
      <c r="O921" s="11"/>
      <c r="P921" s="11"/>
      <c r="Q921" s="11"/>
      <c r="R921" s="32"/>
      <c r="S921" s="32"/>
      <c r="T921" s="32"/>
      <c r="U921" s="32"/>
      <c r="V921" s="32"/>
      <c r="W921" s="20"/>
      <c r="X921" s="20"/>
      <c r="Y921" s="22"/>
      <c r="Z921" s="52"/>
      <c r="AA921" s="12"/>
      <c r="AB921" s="12"/>
      <c r="AC921" s="12"/>
      <c r="AD921" s="12"/>
      <c r="AE921" s="12"/>
    </row>
    <row r="922" spans="1:31">
      <c r="A922" s="7"/>
      <c r="B922" s="8"/>
      <c r="C922" s="80"/>
      <c r="D922" s="9"/>
      <c r="E922" s="9"/>
      <c r="F922" s="78"/>
      <c r="G922" s="29"/>
      <c r="H922" s="8"/>
      <c r="I922" s="8"/>
      <c r="J922" s="8"/>
      <c r="K922" s="12"/>
      <c r="L922" s="18"/>
      <c r="M922" s="38"/>
      <c r="N922" s="18"/>
      <c r="O922" s="11"/>
      <c r="P922" s="11"/>
      <c r="Q922" s="11"/>
      <c r="R922" s="32"/>
      <c r="S922" s="32"/>
      <c r="T922" s="32"/>
      <c r="U922" s="32"/>
      <c r="V922" s="32"/>
      <c r="W922" s="20"/>
      <c r="X922" s="20"/>
      <c r="Y922" s="22"/>
      <c r="Z922" s="52"/>
      <c r="AA922" s="12"/>
      <c r="AB922" s="12"/>
      <c r="AC922" s="12"/>
      <c r="AD922" s="12"/>
      <c r="AE922" s="12"/>
    </row>
    <row r="923" spans="1:31">
      <c r="A923" s="7"/>
      <c r="B923" s="8"/>
      <c r="C923" s="80"/>
      <c r="D923" s="9"/>
      <c r="E923" s="9"/>
      <c r="F923" s="77"/>
      <c r="G923" s="29"/>
      <c r="H923" s="8"/>
      <c r="I923" s="8"/>
      <c r="J923" s="8"/>
      <c r="K923" s="12"/>
      <c r="L923" s="18"/>
      <c r="M923" s="38"/>
      <c r="N923" s="18"/>
      <c r="O923" s="11"/>
      <c r="P923" s="11"/>
      <c r="Q923" s="11"/>
      <c r="R923" s="32"/>
      <c r="S923" s="32"/>
      <c r="T923" s="32"/>
      <c r="U923" s="32"/>
      <c r="V923" s="32"/>
      <c r="W923" s="20"/>
      <c r="X923" s="20"/>
      <c r="Y923" s="22"/>
      <c r="Z923" s="52"/>
      <c r="AA923" s="12"/>
      <c r="AB923" s="12"/>
      <c r="AC923" s="12"/>
      <c r="AD923" s="12"/>
      <c r="AE923" s="12"/>
    </row>
    <row r="924" spans="1:31">
      <c r="A924" s="7"/>
      <c r="B924" s="8"/>
      <c r="C924" s="80"/>
      <c r="D924" s="9"/>
      <c r="E924" s="9"/>
      <c r="F924" s="77"/>
      <c r="G924" s="29"/>
      <c r="H924" s="8"/>
      <c r="I924" s="8"/>
      <c r="J924" s="8"/>
      <c r="K924" s="12"/>
      <c r="L924" s="18"/>
      <c r="M924" s="38"/>
      <c r="N924" s="18"/>
      <c r="O924" s="11"/>
      <c r="P924" s="11"/>
      <c r="Q924" s="11"/>
      <c r="R924" s="32"/>
      <c r="S924" s="32"/>
      <c r="T924" s="32"/>
      <c r="U924" s="32"/>
      <c r="V924" s="32"/>
      <c r="W924" s="20"/>
      <c r="X924" s="20"/>
      <c r="Y924" s="22"/>
      <c r="Z924" s="52"/>
      <c r="AA924" s="12"/>
      <c r="AB924" s="12"/>
      <c r="AC924" s="12"/>
      <c r="AD924" s="12"/>
      <c r="AE924" s="12"/>
    </row>
    <row r="925" spans="1:31">
      <c r="A925" s="7"/>
      <c r="B925" s="8"/>
      <c r="C925" s="80"/>
      <c r="D925" s="9"/>
      <c r="E925" s="9"/>
      <c r="F925" s="77"/>
      <c r="G925" s="29"/>
      <c r="H925" s="8"/>
      <c r="I925" s="8"/>
      <c r="J925" s="8"/>
      <c r="K925" s="12"/>
      <c r="L925" s="18"/>
      <c r="M925" s="38"/>
      <c r="N925" s="18"/>
      <c r="O925" s="11"/>
      <c r="P925" s="11"/>
      <c r="Q925" s="11"/>
      <c r="R925" s="32"/>
      <c r="S925" s="32"/>
      <c r="T925" s="32"/>
      <c r="U925" s="32"/>
      <c r="V925" s="32"/>
      <c r="W925" s="20"/>
      <c r="X925" s="20"/>
      <c r="Y925" s="22"/>
      <c r="Z925" s="52"/>
      <c r="AA925" s="12"/>
      <c r="AB925" s="12"/>
      <c r="AC925" s="12"/>
      <c r="AD925" s="12"/>
      <c r="AE925" s="12"/>
    </row>
    <row r="926" spans="1:31">
      <c r="A926" s="7"/>
      <c r="B926" s="8"/>
      <c r="C926" s="80"/>
      <c r="D926" s="9"/>
      <c r="E926" s="9"/>
      <c r="F926" s="77"/>
      <c r="G926" s="29"/>
      <c r="H926" s="8"/>
      <c r="I926" s="8"/>
      <c r="J926" s="8"/>
      <c r="K926" s="12"/>
      <c r="L926" s="18"/>
      <c r="M926" s="38"/>
      <c r="N926" s="18"/>
      <c r="O926" s="11"/>
      <c r="P926" s="11"/>
      <c r="Q926" s="11"/>
      <c r="R926" s="32"/>
      <c r="S926" s="32"/>
      <c r="T926" s="32"/>
      <c r="U926" s="32"/>
      <c r="V926" s="32"/>
      <c r="W926" s="20"/>
      <c r="X926" s="20"/>
      <c r="Y926" s="22"/>
      <c r="Z926" s="52"/>
      <c r="AA926" s="12"/>
      <c r="AB926" s="12"/>
      <c r="AC926" s="12"/>
      <c r="AD926" s="12"/>
      <c r="AE926" s="12"/>
    </row>
    <row r="927" spans="1:31">
      <c r="A927" s="7"/>
      <c r="B927" s="8"/>
      <c r="C927" s="80"/>
      <c r="D927" s="9"/>
      <c r="E927" s="9"/>
      <c r="F927" s="77"/>
      <c r="G927" s="29"/>
      <c r="H927" s="8"/>
      <c r="I927" s="8"/>
      <c r="J927" s="8"/>
      <c r="K927" s="12"/>
      <c r="L927" s="18"/>
      <c r="M927" s="38"/>
      <c r="N927" s="18"/>
      <c r="O927" s="11"/>
      <c r="P927" s="11"/>
      <c r="Q927" s="11"/>
      <c r="R927" s="32"/>
      <c r="S927" s="32"/>
      <c r="T927" s="32"/>
      <c r="U927" s="32"/>
      <c r="V927" s="32"/>
      <c r="W927" s="20"/>
      <c r="X927" s="20"/>
      <c r="Y927" s="22"/>
      <c r="Z927" s="52"/>
      <c r="AA927" s="12"/>
      <c r="AB927" s="12"/>
      <c r="AC927" s="12"/>
      <c r="AD927" s="12"/>
      <c r="AE927" s="12"/>
    </row>
    <row r="928" spans="1:31">
      <c r="A928" s="7"/>
      <c r="B928" s="8"/>
      <c r="C928" s="80"/>
      <c r="D928" s="9"/>
      <c r="E928" s="9"/>
      <c r="F928" s="77"/>
      <c r="G928" s="29"/>
      <c r="H928" s="8"/>
      <c r="I928" s="8"/>
      <c r="J928" s="8"/>
      <c r="K928" s="12"/>
      <c r="L928" s="18"/>
      <c r="M928" s="38"/>
      <c r="N928" s="18"/>
      <c r="O928" s="11"/>
      <c r="P928" s="11"/>
      <c r="Q928" s="11"/>
      <c r="R928" s="32"/>
      <c r="S928" s="32"/>
      <c r="T928" s="32"/>
      <c r="U928" s="32"/>
      <c r="V928" s="32"/>
      <c r="W928" s="20"/>
      <c r="X928" s="20"/>
      <c r="Y928" s="22"/>
      <c r="Z928" s="52"/>
      <c r="AA928" s="12"/>
      <c r="AB928" s="12"/>
      <c r="AC928" s="12"/>
      <c r="AD928" s="12"/>
      <c r="AE928" s="12"/>
    </row>
    <row r="929" spans="1:31">
      <c r="A929" s="7"/>
      <c r="B929" s="8"/>
      <c r="C929" s="80"/>
      <c r="D929" s="9"/>
      <c r="E929" s="9"/>
      <c r="F929" s="77"/>
      <c r="G929" s="29"/>
      <c r="H929" s="8"/>
      <c r="I929" s="8"/>
      <c r="J929" s="8"/>
      <c r="K929" s="12"/>
      <c r="L929" s="18"/>
      <c r="M929" s="38"/>
      <c r="N929" s="18"/>
      <c r="O929" s="11"/>
      <c r="P929" s="11"/>
      <c r="Q929" s="11"/>
      <c r="R929" s="32"/>
      <c r="S929" s="32"/>
      <c r="T929" s="32"/>
      <c r="U929" s="32"/>
      <c r="V929" s="32"/>
      <c r="W929" s="20"/>
      <c r="X929" s="20"/>
      <c r="Y929" s="22"/>
      <c r="Z929" s="52"/>
      <c r="AA929" s="12"/>
      <c r="AB929" s="12"/>
      <c r="AC929" s="12"/>
      <c r="AD929" s="12"/>
      <c r="AE929" s="12"/>
    </row>
    <row r="930" spans="1:31">
      <c r="A930" s="7"/>
      <c r="B930" s="8"/>
      <c r="C930" s="80"/>
      <c r="D930" s="9"/>
      <c r="E930" s="9"/>
      <c r="F930" s="77"/>
      <c r="G930" s="29"/>
      <c r="H930" s="8"/>
      <c r="I930" s="8"/>
      <c r="J930" s="8"/>
      <c r="K930" s="12"/>
      <c r="L930" s="18"/>
      <c r="M930" s="38"/>
      <c r="N930" s="18"/>
      <c r="O930" s="11"/>
      <c r="P930" s="11"/>
      <c r="Q930" s="11"/>
      <c r="R930" s="32"/>
      <c r="S930" s="32"/>
      <c r="T930" s="32"/>
      <c r="U930" s="32"/>
      <c r="V930" s="32"/>
      <c r="W930" s="20"/>
      <c r="X930" s="20"/>
      <c r="Y930" s="22"/>
      <c r="Z930" s="52"/>
      <c r="AA930" s="12"/>
      <c r="AB930" s="12"/>
      <c r="AC930" s="12"/>
      <c r="AD930" s="12"/>
      <c r="AE930" s="12"/>
    </row>
    <row r="931" spans="1:31">
      <c r="A931" s="7"/>
      <c r="B931" s="8"/>
      <c r="C931" s="80"/>
      <c r="D931" s="9"/>
      <c r="E931" s="9"/>
      <c r="F931" s="77"/>
      <c r="G931" s="29"/>
      <c r="H931" s="8"/>
      <c r="I931" s="8"/>
      <c r="J931" s="8"/>
      <c r="K931" s="12"/>
      <c r="L931" s="18"/>
      <c r="M931" s="38"/>
      <c r="N931" s="18"/>
      <c r="O931" s="11"/>
      <c r="P931" s="11"/>
      <c r="Q931" s="11"/>
      <c r="R931" s="32"/>
      <c r="S931" s="32"/>
      <c r="T931" s="32"/>
      <c r="U931" s="32"/>
      <c r="V931" s="32"/>
      <c r="W931" s="20"/>
      <c r="X931" s="20"/>
      <c r="Y931" s="22"/>
      <c r="Z931" s="52"/>
      <c r="AA931" s="12"/>
      <c r="AB931" s="12"/>
      <c r="AC931" s="12"/>
      <c r="AD931" s="12"/>
      <c r="AE931" s="12"/>
    </row>
    <row r="932" spans="1:31">
      <c r="A932" s="7"/>
      <c r="B932" s="8"/>
      <c r="C932" s="80"/>
      <c r="D932" s="9"/>
      <c r="E932" s="9"/>
      <c r="F932" s="77"/>
      <c r="G932" s="29"/>
      <c r="H932" s="8"/>
      <c r="I932" s="8"/>
      <c r="J932" s="8"/>
      <c r="K932" s="12"/>
      <c r="L932" s="18"/>
      <c r="M932" s="38"/>
      <c r="N932" s="18"/>
      <c r="O932" s="11"/>
      <c r="P932" s="11"/>
      <c r="Q932" s="11"/>
      <c r="R932" s="32"/>
      <c r="S932" s="32"/>
      <c r="T932" s="32"/>
      <c r="U932" s="32"/>
      <c r="V932" s="32"/>
      <c r="W932" s="20"/>
      <c r="X932" s="20"/>
      <c r="Y932" s="22"/>
      <c r="Z932" s="52"/>
      <c r="AA932" s="12"/>
      <c r="AB932" s="12"/>
      <c r="AC932" s="12"/>
      <c r="AD932" s="12"/>
      <c r="AE932" s="12"/>
    </row>
    <row r="933" spans="1:31">
      <c r="A933" s="7"/>
      <c r="B933" s="8"/>
      <c r="C933" s="80"/>
      <c r="D933" s="9"/>
      <c r="E933" s="9"/>
      <c r="F933" s="77"/>
      <c r="G933" s="29"/>
      <c r="H933" s="8"/>
      <c r="I933" s="8"/>
      <c r="J933" s="8"/>
      <c r="K933" s="12"/>
      <c r="L933" s="18"/>
      <c r="M933" s="38"/>
      <c r="N933" s="18"/>
      <c r="O933" s="11"/>
      <c r="P933" s="11"/>
      <c r="Q933" s="11"/>
      <c r="R933" s="32"/>
      <c r="S933" s="32"/>
      <c r="T933" s="32"/>
      <c r="U933" s="32"/>
      <c r="V933" s="32"/>
      <c r="W933" s="20"/>
      <c r="X933" s="20"/>
      <c r="Y933" s="22"/>
      <c r="Z933" s="52"/>
      <c r="AA933" s="12"/>
      <c r="AB933" s="12"/>
      <c r="AC933" s="12"/>
      <c r="AD933" s="12"/>
      <c r="AE933" s="12"/>
    </row>
    <row r="934" spans="1:31">
      <c r="A934" s="7"/>
      <c r="B934" s="8"/>
      <c r="C934" s="80"/>
      <c r="D934" s="9"/>
      <c r="E934" s="9"/>
      <c r="F934" s="77"/>
      <c r="G934" s="29"/>
      <c r="H934" s="8"/>
      <c r="I934" s="8"/>
      <c r="J934" s="8"/>
      <c r="K934" s="12"/>
      <c r="L934" s="18"/>
      <c r="M934" s="38"/>
      <c r="N934" s="18"/>
      <c r="O934" s="11"/>
      <c r="P934" s="11"/>
      <c r="Q934" s="11"/>
      <c r="R934" s="32"/>
      <c r="S934" s="32"/>
      <c r="T934" s="32"/>
      <c r="U934" s="32"/>
      <c r="V934" s="32"/>
      <c r="W934" s="20"/>
      <c r="X934" s="20"/>
      <c r="Y934" s="22"/>
      <c r="Z934" s="52"/>
      <c r="AA934" s="12"/>
      <c r="AB934" s="12"/>
      <c r="AC934" s="12"/>
      <c r="AD934" s="12"/>
      <c r="AE934" s="12"/>
    </row>
    <row r="935" spans="1:31">
      <c r="A935" s="7"/>
      <c r="B935" s="8"/>
      <c r="C935" s="80"/>
      <c r="D935" s="9"/>
      <c r="E935" s="9"/>
      <c r="F935" s="77"/>
      <c r="G935" s="29"/>
      <c r="H935" s="8"/>
      <c r="I935" s="8"/>
      <c r="J935" s="8"/>
      <c r="K935" s="12"/>
      <c r="L935" s="18"/>
      <c r="M935" s="38"/>
      <c r="N935" s="18"/>
      <c r="O935" s="11"/>
      <c r="P935" s="11"/>
      <c r="Q935" s="11"/>
      <c r="R935" s="32"/>
      <c r="S935" s="32"/>
      <c r="T935" s="32"/>
      <c r="U935" s="32"/>
      <c r="V935" s="32"/>
      <c r="W935" s="20"/>
      <c r="X935" s="20"/>
      <c r="Y935" s="22"/>
      <c r="Z935" s="52"/>
      <c r="AA935" s="12"/>
      <c r="AB935" s="12"/>
      <c r="AC935" s="12"/>
      <c r="AD935" s="12"/>
      <c r="AE935" s="12"/>
    </row>
    <row r="936" spans="1:31">
      <c r="A936" s="7"/>
      <c r="B936" s="8"/>
      <c r="C936" s="80"/>
      <c r="D936" s="9"/>
      <c r="E936" s="9"/>
      <c r="F936" s="77"/>
      <c r="G936" s="29"/>
      <c r="H936" s="8"/>
      <c r="I936" s="8"/>
      <c r="J936" s="8"/>
      <c r="K936" s="12"/>
      <c r="L936" s="18"/>
      <c r="M936" s="38"/>
      <c r="N936" s="18"/>
      <c r="O936" s="11"/>
      <c r="P936" s="11"/>
      <c r="Q936" s="11"/>
      <c r="R936" s="32"/>
      <c r="S936" s="32"/>
      <c r="T936" s="32"/>
      <c r="U936" s="32"/>
      <c r="V936" s="32"/>
      <c r="W936" s="20"/>
      <c r="X936" s="20"/>
      <c r="Y936" s="22"/>
      <c r="Z936" s="52"/>
      <c r="AA936" s="12"/>
      <c r="AB936" s="12"/>
      <c r="AC936" s="12"/>
      <c r="AD936" s="12"/>
      <c r="AE936" s="12"/>
    </row>
    <row r="937" spans="1:31">
      <c r="A937" s="7"/>
      <c r="B937" s="8"/>
      <c r="C937" s="80"/>
      <c r="D937" s="9"/>
      <c r="E937" s="9"/>
      <c r="F937" s="77"/>
      <c r="G937" s="29"/>
      <c r="H937" s="8"/>
      <c r="I937" s="8"/>
      <c r="J937" s="8"/>
      <c r="K937" s="12"/>
      <c r="L937" s="18"/>
      <c r="M937" s="38"/>
      <c r="N937" s="18"/>
      <c r="O937" s="11"/>
      <c r="P937" s="11"/>
      <c r="Q937" s="11"/>
      <c r="R937" s="32"/>
      <c r="S937" s="32"/>
      <c r="T937" s="32"/>
      <c r="U937" s="32"/>
      <c r="V937" s="32"/>
      <c r="W937" s="20"/>
      <c r="X937" s="20"/>
      <c r="Y937" s="22"/>
      <c r="Z937" s="52"/>
      <c r="AA937" s="12"/>
      <c r="AB937" s="12"/>
      <c r="AC937" s="12"/>
      <c r="AD937" s="12"/>
      <c r="AE937" s="12"/>
    </row>
    <row r="938" spans="1:31">
      <c r="A938" s="7"/>
      <c r="B938" s="8"/>
      <c r="C938" s="80"/>
      <c r="D938" s="9"/>
      <c r="E938" s="9"/>
      <c r="F938" s="77"/>
      <c r="G938" s="29"/>
      <c r="H938" s="8"/>
      <c r="I938" s="8"/>
      <c r="J938" s="8"/>
      <c r="K938" s="12"/>
      <c r="L938" s="18"/>
      <c r="M938" s="38"/>
      <c r="N938" s="18"/>
      <c r="O938" s="11"/>
      <c r="P938" s="11"/>
      <c r="Q938" s="11"/>
      <c r="R938" s="32"/>
      <c r="S938" s="32"/>
      <c r="T938" s="32"/>
      <c r="U938" s="32"/>
      <c r="V938" s="32"/>
      <c r="W938" s="20"/>
      <c r="X938" s="20"/>
      <c r="Y938" s="22"/>
      <c r="Z938" s="52"/>
      <c r="AA938" s="12"/>
      <c r="AB938" s="12"/>
      <c r="AC938" s="12"/>
      <c r="AD938" s="12"/>
      <c r="AE938" s="12"/>
    </row>
    <row r="939" spans="1:31">
      <c r="A939" s="7"/>
      <c r="B939" s="8"/>
      <c r="C939" s="80"/>
      <c r="D939" s="9"/>
      <c r="E939" s="9"/>
      <c r="F939" s="77"/>
      <c r="G939" s="29"/>
      <c r="H939" s="8"/>
      <c r="I939" s="8"/>
      <c r="J939" s="8"/>
      <c r="K939" s="12"/>
      <c r="L939" s="18"/>
      <c r="M939" s="38"/>
      <c r="N939" s="18"/>
      <c r="O939" s="11"/>
      <c r="P939" s="11"/>
      <c r="Q939" s="11"/>
      <c r="R939" s="32"/>
      <c r="S939" s="32"/>
      <c r="T939" s="32"/>
      <c r="U939" s="32"/>
      <c r="V939" s="32"/>
      <c r="W939" s="20"/>
      <c r="X939" s="20"/>
      <c r="Y939" s="22"/>
      <c r="Z939" s="52"/>
      <c r="AA939" s="12"/>
      <c r="AB939" s="12"/>
      <c r="AC939" s="12"/>
      <c r="AD939" s="12"/>
      <c r="AE939" s="12"/>
    </row>
    <row r="940" spans="1:31">
      <c r="A940" s="7"/>
      <c r="B940" s="8"/>
      <c r="C940" s="80"/>
      <c r="D940" s="9"/>
      <c r="E940" s="9"/>
      <c r="F940" s="77"/>
      <c r="G940" s="29"/>
      <c r="H940" s="8"/>
      <c r="I940" s="8"/>
      <c r="J940" s="8"/>
      <c r="K940" s="12"/>
      <c r="L940" s="18"/>
      <c r="M940" s="38"/>
      <c r="N940" s="18"/>
      <c r="O940" s="11"/>
      <c r="P940" s="11"/>
      <c r="Q940" s="11"/>
      <c r="R940" s="32"/>
      <c r="S940" s="32"/>
      <c r="T940" s="32"/>
      <c r="U940" s="32"/>
      <c r="V940" s="32"/>
      <c r="W940" s="20"/>
      <c r="X940" s="20"/>
      <c r="Y940" s="22"/>
      <c r="Z940" s="52"/>
      <c r="AA940" s="12"/>
      <c r="AB940" s="12"/>
      <c r="AC940" s="12"/>
      <c r="AD940" s="12"/>
      <c r="AE940" s="12"/>
    </row>
    <row r="941" spans="1:31">
      <c r="A941" s="7"/>
      <c r="B941" s="8"/>
      <c r="C941" s="80"/>
      <c r="D941" s="9"/>
      <c r="E941" s="9"/>
      <c r="F941" s="77"/>
      <c r="G941" s="29"/>
      <c r="H941" s="8"/>
      <c r="I941" s="8"/>
      <c r="J941" s="8"/>
      <c r="K941" s="12"/>
      <c r="L941" s="18"/>
      <c r="M941" s="38"/>
      <c r="N941" s="18"/>
      <c r="O941" s="11"/>
      <c r="P941" s="11"/>
      <c r="Q941" s="11"/>
      <c r="R941" s="32"/>
      <c r="S941" s="32"/>
      <c r="T941" s="32"/>
      <c r="U941" s="32"/>
      <c r="V941" s="32"/>
      <c r="W941" s="20"/>
      <c r="X941" s="20"/>
      <c r="Y941" s="22"/>
      <c r="Z941" s="52"/>
      <c r="AA941" s="12"/>
      <c r="AB941" s="12"/>
      <c r="AC941" s="12"/>
      <c r="AD941" s="12"/>
      <c r="AE941" s="12"/>
    </row>
    <row r="942" spans="1:31">
      <c r="A942" s="7"/>
      <c r="B942" s="8"/>
      <c r="C942" s="80"/>
      <c r="D942" s="9"/>
      <c r="E942" s="9"/>
      <c r="F942" s="77"/>
      <c r="G942" s="29"/>
      <c r="H942" s="8"/>
      <c r="I942" s="8"/>
      <c r="J942" s="8"/>
      <c r="K942" s="12"/>
      <c r="L942" s="18"/>
      <c r="M942" s="38"/>
      <c r="N942" s="18"/>
      <c r="O942" s="11"/>
      <c r="P942" s="11"/>
      <c r="Q942" s="11"/>
      <c r="R942" s="32"/>
      <c r="S942" s="32"/>
      <c r="T942" s="32"/>
      <c r="U942" s="32"/>
      <c r="V942" s="32"/>
      <c r="W942" s="20"/>
      <c r="X942" s="20"/>
      <c r="Y942" s="22"/>
      <c r="Z942" s="52"/>
      <c r="AA942" s="12"/>
      <c r="AB942" s="12"/>
      <c r="AC942" s="12"/>
      <c r="AD942" s="12"/>
      <c r="AE942" s="12"/>
    </row>
    <row r="943" spans="1:31">
      <c r="A943" s="7"/>
      <c r="B943" s="8"/>
      <c r="C943" s="80"/>
      <c r="D943" s="9"/>
      <c r="E943" s="9"/>
      <c r="F943" s="77"/>
      <c r="G943" s="29"/>
      <c r="H943" s="8"/>
      <c r="I943" s="8"/>
      <c r="J943" s="8"/>
      <c r="K943" s="12"/>
      <c r="L943" s="18"/>
      <c r="M943" s="38"/>
      <c r="N943" s="18"/>
      <c r="O943" s="11"/>
      <c r="P943" s="11"/>
      <c r="Q943" s="11"/>
      <c r="R943" s="32"/>
      <c r="S943" s="32"/>
      <c r="T943" s="32"/>
      <c r="U943" s="32"/>
      <c r="V943" s="32"/>
      <c r="W943" s="20"/>
      <c r="X943" s="20"/>
      <c r="Y943" s="22"/>
      <c r="Z943" s="52"/>
      <c r="AA943" s="12"/>
      <c r="AB943" s="12"/>
      <c r="AC943" s="12"/>
      <c r="AD943" s="12"/>
      <c r="AE943" s="12"/>
    </row>
    <row r="944" spans="1:31">
      <c r="A944" s="7"/>
      <c r="B944" s="8"/>
      <c r="C944" s="80"/>
      <c r="D944" s="9"/>
      <c r="E944" s="9"/>
      <c r="F944" s="77"/>
      <c r="G944" s="29"/>
      <c r="H944" s="8"/>
      <c r="I944" s="8"/>
      <c r="J944" s="8"/>
      <c r="K944" s="12"/>
      <c r="L944" s="18"/>
      <c r="M944" s="38"/>
      <c r="N944" s="18"/>
      <c r="O944" s="11"/>
      <c r="P944" s="11"/>
      <c r="Q944" s="11"/>
      <c r="R944" s="32"/>
      <c r="S944" s="32"/>
      <c r="T944" s="32"/>
      <c r="U944" s="32"/>
      <c r="V944" s="32"/>
      <c r="W944" s="20"/>
      <c r="X944" s="20"/>
      <c r="Y944" s="22"/>
      <c r="Z944" s="52"/>
      <c r="AA944" s="12"/>
      <c r="AB944" s="12"/>
      <c r="AC944" s="12"/>
      <c r="AD944" s="12"/>
      <c r="AE944" s="12"/>
    </row>
    <row r="945" spans="1:31">
      <c r="A945" s="7"/>
      <c r="B945" s="8"/>
      <c r="C945" s="80"/>
      <c r="D945" s="9"/>
      <c r="E945" s="9"/>
      <c r="F945" s="77"/>
      <c r="G945" s="29"/>
      <c r="H945" s="8"/>
      <c r="I945" s="8"/>
      <c r="J945" s="8"/>
      <c r="K945" s="12"/>
      <c r="L945" s="18"/>
      <c r="M945" s="38"/>
      <c r="N945" s="18"/>
      <c r="O945" s="11"/>
      <c r="P945" s="11"/>
      <c r="Q945" s="11"/>
      <c r="R945" s="32"/>
      <c r="S945" s="32"/>
      <c r="T945" s="32"/>
      <c r="U945" s="32"/>
      <c r="V945" s="32"/>
      <c r="W945" s="20"/>
      <c r="X945" s="20"/>
      <c r="Y945" s="22"/>
      <c r="Z945" s="52"/>
      <c r="AA945" s="12"/>
      <c r="AB945" s="12"/>
      <c r="AC945" s="12"/>
      <c r="AD945" s="12"/>
      <c r="AE945" s="12"/>
    </row>
    <row r="946" spans="1:31">
      <c r="A946" s="7"/>
      <c r="B946" s="8"/>
      <c r="C946" s="80"/>
      <c r="D946" s="9"/>
      <c r="E946" s="9"/>
      <c r="F946" s="77"/>
      <c r="G946" s="29"/>
      <c r="H946" s="8"/>
      <c r="I946" s="8"/>
      <c r="J946" s="8"/>
      <c r="K946" s="12"/>
      <c r="L946" s="18"/>
      <c r="M946" s="38"/>
      <c r="N946" s="18"/>
      <c r="O946" s="11"/>
      <c r="P946" s="11"/>
      <c r="Q946" s="11"/>
      <c r="R946" s="32"/>
      <c r="S946" s="32"/>
      <c r="T946" s="32"/>
      <c r="U946" s="32"/>
      <c r="V946" s="32"/>
      <c r="W946" s="20"/>
      <c r="X946" s="20"/>
      <c r="Y946" s="22"/>
      <c r="Z946" s="52"/>
      <c r="AA946" s="12"/>
      <c r="AB946" s="12"/>
      <c r="AC946" s="12"/>
      <c r="AD946" s="12"/>
      <c r="AE946" s="12"/>
    </row>
    <row r="947" spans="1:31">
      <c r="A947" s="7"/>
      <c r="B947" s="8"/>
      <c r="C947" s="80"/>
      <c r="D947" s="9"/>
      <c r="E947" s="9"/>
      <c r="F947" s="77"/>
      <c r="G947" s="29"/>
      <c r="H947" s="8"/>
      <c r="I947" s="8"/>
      <c r="J947" s="8"/>
      <c r="K947" s="12"/>
      <c r="L947" s="18"/>
      <c r="M947" s="38"/>
      <c r="N947" s="18"/>
      <c r="O947" s="11"/>
      <c r="P947" s="11"/>
      <c r="Q947" s="11"/>
      <c r="R947" s="32"/>
      <c r="S947" s="32"/>
      <c r="T947" s="32"/>
      <c r="U947" s="32"/>
      <c r="V947" s="32"/>
      <c r="W947" s="20"/>
      <c r="X947" s="20"/>
      <c r="Y947" s="22"/>
      <c r="Z947" s="52"/>
      <c r="AA947" s="12"/>
      <c r="AB947" s="12"/>
      <c r="AC947" s="12"/>
      <c r="AD947" s="12"/>
      <c r="AE947" s="12"/>
    </row>
    <row r="948" spans="1:31">
      <c r="A948" s="7"/>
      <c r="B948" s="8"/>
      <c r="C948" s="80"/>
      <c r="D948" s="9"/>
      <c r="E948" s="9"/>
      <c r="F948" s="77"/>
      <c r="G948" s="29"/>
      <c r="H948" s="8"/>
      <c r="I948" s="8"/>
      <c r="J948" s="8"/>
      <c r="K948" s="12"/>
      <c r="L948" s="18"/>
      <c r="M948" s="38"/>
      <c r="N948" s="18"/>
      <c r="O948" s="11"/>
      <c r="P948" s="11"/>
      <c r="Q948" s="11"/>
      <c r="R948" s="32"/>
      <c r="S948" s="32"/>
      <c r="T948" s="32"/>
      <c r="U948" s="32"/>
      <c r="V948" s="32"/>
      <c r="W948" s="20"/>
      <c r="X948" s="20"/>
      <c r="Y948" s="22"/>
      <c r="Z948" s="52"/>
      <c r="AA948" s="12"/>
      <c r="AB948" s="12"/>
      <c r="AC948" s="12"/>
      <c r="AD948" s="12"/>
      <c r="AE948" s="12"/>
    </row>
    <row r="949" spans="1:31">
      <c r="A949" s="7"/>
      <c r="B949" s="8"/>
      <c r="C949" s="80"/>
      <c r="D949" s="9"/>
      <c r="E949" s="9"/>
      <c r="F949" s="77"/>
      <c r="G949" s="29"/>
      <c r="H949" s="8"/>
      <c r="I949" s="8"/>
      <c r="J949" s="8"/>
      <c r="K949" s="12"/>
      <c r="L949" s="18"/>
      <c r="M949" s="38"/>
      <c r="N949" s="18"/>
      <c r="O949" s="11"/>
      <c r="P949" s="11"/>
      <c r="Q949" s="11"/>
      <c r="R949" s="32"/>
      <c r="S949" s="32"/>
      <c r="T949" s="32"/>
      <c r="U949" s="32"/>
      <c r="V949" s="32"/>
      <c r="W949" s="20"/>
      <c r="X949" s="20"/>
      <c r="Y949" s="22"/>
      <c r="Z949" s="52"/>
      <c r="AA949" s="12"/>
      <c r="AB949" s="12"/>
      <c r="AC949" s="12"/>
      <c r="AD949" s="12"/>
      <c r="AE949" s="12"/>
    </row>
    <row r="950" spans="1:31">
      <c r="A950" s="7"/>
      <c r="B950" s="8"/>
      <c r="C950" s="80"/>
      <c r="D950" s="9"/>
      <c r="E950" s="9"/>
      <c r="F950" s="77"/>
      <c r="G950" s="29"/>
      <c r="H950" s="8"/>
      <c r="I950" s="8"/>
      <c r="J950" s="8"/>
      <c r="K950" s="12"/>
      <c r="L950" s="18"/>
      <c r="M950" s="38"/>
      <c r="N950" s="18"/>
      <c r="O950" s="11"/>
      <c r="P950" s="11"/>
      <c r="Q950" s="11"/>
      <c r="R950" s="32"/>
      <c r="S950" s="32"/>
      <c r="T950" s="32"/>
      <c r="U950" s="32"/>
      <c r="V950" s="32"/>
      <c r="W950" s="20"/>
      <c r="X950" s="20"/>
      <c r="Y950" s="22"/>
      <c r="Z950" s="52"/>
      <c r="AA950" s="12"/>
      <c r="AB950" s="12"/>
      <c r="AC950" s="12"/>
      <c r="AD950" s="12"/>
      <c r="AE950" s="12"/>
    </row>
    <row r="951" spans="1:31">
      <c r="A951" s="7"/>
      <c r="B951" s="8"/>
      <c r="C951" s="80"/>
      <c r="D951" s="9"/>
      <c r="E951" s="9"/>
      <c r="F951" s="77"/>
      <c r="G951" s="29"/>
      <c r="H951" s="8"/>
      <c r="I951" s="8"/>
      <c r="J951" s="8"/>
      <c r="K951" s="12"/>
      <c r="L951" s="18"/>
      <c r="M951" s="38"/>
      <c r="N951" s="18"/>
      <c r="O951" s="11"/>
      <c r="P951" s="11"/>
      <c r="Q951" s="11"/>
      <c r="R951" s="32"/>
      <c r="S951" s="32"/>
      <c r="T951" s="32"/>
      <c r="U951" s="32"/>
      <c r="V951" s="32"/>
      <c r="W951" s="20"/>
      <c r="X951" s="20"/>
      <c r="Y951" s="22"/>
      <c r="Z951" s="52"/>
      <c r="AA951" s="12"/>
      <c r="AB951" s="12"/>
      <c r="AC951" s="12"/>
      <c r="AD951" s="12"/>
      <c r="AE951" s="12"/>
    </row>
    <row r="952" spans="1:31">
      <c r="A952" s="7"/>
      <c r="B952" s="8"/>
      <c r="C952" s="80"/>
      <c r="D952" s="9"/>
      <c r="E952" s="9"/>
      <c r="F952" s="77"/>
      <c r="G952" s="29"/>
      <c r="H952" s="8"/>
      <c r="I952" s="8"/>
      <c r="J952" s="8"/>
      <c r="K952" s="12"/>
      <c r="L952" s="18"/>
      <c r="M952" s="38"/>
      <c r="N952" s="18"/>
      <c r="O952" s="11"/>
      <c r="P952" s="11"/>
      <c r="Q952" s="11"/>
      <c r="R952" s="32"/>
      <c r="S952" s="32"/>
      <c r="T952" s="32"/>
      <c r="U952" s="32"/>
      <c r="V952" s="32"/>
      <c r="W952" s="20"/>
      <c r="X952" s="20"/>
      <c r="Y952" s="22"/>
      <c r="Z952" s="52"/>
      <c r="AA952" s="12"/>
      <c r="AB952" s="12"/>
      <c r="AC952" s="12"/>
      <c r="AD952" s="12"/>
      <c r="AE952" s="12"/>
    </row>
    <row r="953" spans="1:31">
      <c r="A953" s="7"/>
      <c r="B953" s="8"/>
      <c r="C953" s="80"/>
      <c r="D953" s="9"/>
      <c r="E953" s="9"/>
      <c r="F953" s="77"/>
      <c r="G953" s="29"/>
      <c r="H953" s="8"/>
      <c r="I953" s="8"/>
      <c r="J953" s="8"/>
      <c r="K953" s="12"/>
      <c r="L953" s="18"/>
      <c r="M953" s="38"/>
      <c r="N953" s="18"/>
      <c r="O953" s="11"/>
      <c r="P953" s="11"/>
      <c r="Q953" s="11"/>
      <c r="R953" s="32"/>
      <c r="S953" s="32"/>
      <c r="T953" s="32"/>
      <c r="U953" s="32"/>
      <c r="V953" s="32"/>
      <c r="W953" s="20"/>
      <c r="X953" s="20"/>
      <c r="Y953" s="22"/>
      <c r="Z953" s="52"/>
      <c r="AA953" s="12"/>
      <c r="AB953" s="12"/>
      <c r="AC953" s="12"/>
      <c r="AD953" s="12"/>
      <c r="AE953" s="12"/>
    </row>
    <row r="954" spans="1:31">
      <c r="A954" s="7"/>
      <c r="B954" s="8"/>
      <c r="C954" s="80"/>
      <c r="D954" s="9"/>
      <c r="E954" s="9"/>
      <c r="F954" s="77"/>
      <c r="G954" s="29"/>
      <c r="H954" s="8"/>
      <c r="I954" s="8"/>
      <c r="J954" s="8"/>
      <c r="K954" s="12"/>
      <c r="L954" s="18"/>
      <c r="M954" s="38"/>
      <c r="N954" s="18"/>
      <c r="O954" s="11"/>
      <c r="P954" s="11"/>
      <c r="Q954" s="11"/>
      <c r="R954" s="32"/>
      <c r="S954" s="32"/>
      <c r="T954" s="32"/>
      <c r="U954" s="32"/>
      <c r="V954" s="32"/>
      <c r="W954" s="20"/>
      <c r="X954" s="20"/>
      <c r="Y954" s="22"/>
      <c r="Z954" s="52"/>
      <c r="AA954" s="12"/>
      <c r="AB954" s="12"/>
      <c r="AC954" s="12"/>
      <c r="AD954" s="12"/>
      <c r="AE954" s="12"/>
    </row>
    <row r="955" spans="1:31">
      <c r="A955" s="7"/>
      <c r="B955" s="8"/>
      <c r="C955" s="80"/>
      <c r="D955" s="9"/>
      <c r="E955" s="9"/>
      <c r="F955" s="77"/>
      <c r="G955" s="29"/>
      <c r="H955" s="8"/>
      <c r="I955" s="8"/>
      <c r="J955" s="8"/>
      <c r="K955" s="12"/>
      <c r="L955" s="18"/>
      <c r="M955" s="38"/>
      <c r="N955" s="18"/>
      <c r="O955" s="11"/>
      <c r="P955" s="11"/>
      <c r="Q955" s="11"/>
      <c r="R955" s="32"/>
      <c r="S955" s="32"/>
      <c r="T955" s="32"/>
      <c r="U955" s="32"/>
      <c r="V955" s="32"/>
      <c r="W955" s="20"/>
      <c r="X955" s="20"/>
      <c r="Y955" s="22"/>
      <c r="Z955" s="52"/>
      <c r="AA955" s="12"/>
      <c r="AB955" s="12"/>
      <c r="AC955" s="12"/>
      <c r="AD955" s="12"/>
      <c r="AE955" s="12"/>
    </row>
    <row r="956" spans="1:31">
      <c r="A956" s="7"/>
      <c r="B956" s="8"/>
      <c r="C956" s="80"/>
      <c r="D956" s="9"/>
      <c r="E956" s="9"/>
      <c r="F956" s="77"/>
      <c r="G956" s="29"/>
      <c r="H956" s="8"/>
      <c r="I956" s="8"/>
      <c r="J956" s="8"/>
      <c r="K956" s="12"/>
      <c r="L956" s="18"/>
      <c r="M956" s="38"/>
      <c r="N956" s="18"/>
      <c r="O956" s="11"/>
      <c r="P956" s="11"/>
      <c r="Q956" s="11"/>
      <c r="R956" s="32"/>
      <c r="S956" s="32"/>
      <c r="T956" s="32"/>
      <c r="U956" s="32"/>
      <c r="V956" s="32"/>
      <c r="W956" s="20"/>
      <c r="X956" s="20"/>
      <c r="Y956" s="22"/>
      <c r="Z956" s="52"/>
      <c r="AA956" s="12"/>
      <c r="AB956" s="12"/>
      <c r="AC956" s="12"/>
      <c r="AD956" s="12"/>
      <c r="AE956" s="12"/>
    </row>
    <row r="957" spans="1:31">
      <c r="A957" s="7"/>
      <c r="B957" s="8"/>
      <c r="C957" s="80"/>
      <c r="D957" s="9"/>
      <c r="E957" s="9"/>
      <c r="F957" s="77"/>
      <c r="G957" s="29"/>
      <c r="H957" s="8"/>
      <c r="I957" s="8"/>
      <c r="J957" s="8"/>
      <c r="K957" s="12"/>
      <c r="L957" s="18"/>
      <c r="M957" s="38"/>
      <c r="N957" s="18"/>
      <c r="O957" s="11"/>
      <c r="P957" s="11"/>
      <c r="Q957" s="11"/>
      <c r="R957" s="32"/>
      <c r="S957" s="32"/>
      <c r="T957" s="32"/>
      <c r="U957" s="32"/>
      <c r="V957" s="32"/>
      <c r="W957" s="20"/>
      <c r="X957" s="20"/>
      <c r="Y957" s="22"/>
      <c r="Z957" s="52"/>
      <c r="AA957" s="12"/>
      <c r="AB957" s="12"/>
      <c r="AC957" s="12"/>
      <c r="AD957" s="12"/>
      <c r="AE957" s="12"/>
    </row>
    <row r="958" spans="1:31">
      <c r="A958" s="7"/>
      <c r="B958" s="8"/>
      <c r="C958" s="80"/>
      <c r="D958" s="9"/>
      <c r="E958" s="9"/>
      <c r="F958" s="77"/>
      <c r="G958" s="29"/>
      <c r="H958" s="8"/>
      <c r="I958" s="8"/>
      <c r="J958" s="8"/>
      <c r="K958" s="12"/>
      <c r="L958" s="18"/>
      <c r="M958" s="38"/>
      <c r="N958" s="18"/>
      <c r="O958" s="11"/>
      <c r="P958" s="11"/>
      <c r="Q958" s="11"/>
      <c r="R958" s="32"/>
      <c r="S958" s="32"/>
      <c r="T958" s="32"/>
      <c r="U958" s="32"/>
      <c r="V958" s="32"/>
      <c r="W958" s="20"/>
      <c r="X958" s="20"/>
      <c r="Y958" s="22"/>
      <c r="Z958" s="52"/>
      <c r="AA958" s="12"/>
      <c r="AB958" s="12"/>
      <c r="AC958" s="12"/>
      <c r="AD958" s="12"/>
      <c r="AE958" s="12"/>
    </row>
    <row r="959" spans="1:31">
      <c r="A959" s="7"/>
      <c r="B959" s="8"/>
      <c r="C959" s="80"/>
      <c r="D959" s="9"/>
      <c r="E959" s="9"/>
      <c r="F959" s="77"/>
      <c r="G959" s="29"/>
      <c r="H959" s="8"/>
      <c r="I959" s="8"/>
      <c r="J959" s="8"/>
      <c r="K959" s="12"/>
      <c r="L959" s="18"/>
      <c r="M959" s="38"/>
      <c r="N959" s="18"/>
      <c r="O959" s="11"/>
      <c r="P959" s="11"/>
      <c r="Q959" s="11"/>
      <c r="R959" s="32"/>
      <c r="S959" s="32"/>
      <c r="T959" s="32"/>
      <c r="U959" s="32"/>
      <c r="V959" s="32"/>
      <c r="W959" s="20"/>
      <c r="X959" s="20"/>
      <c r="Y959" s="22"/>
      <c r="Z959" s="52"/>
      <c r="AA959" s="12"/>
      <c r="AB959" s="12"/>
      <c r="AC959" s="12"/>
      <c r="AD959" s="12"/>
      <c r="AE959" s="12"/>
    </row>
    <row r="960" spans="1:31">
      <c r="A960" s="7"/>
      <c r="B960" s="8"/>
      <c r="C960" s="80"/>
      <c r="D960" s="9"/>
      <c r="E960" s="9"/>
      <c r="F960" s="77"/>
      <c r="G960" s="29"/>
      <c r="H960" s="8"/>
      <c r="I960" s="8"/>
      <c r="J960" s="8"/>
      <c r="K960" s="12"/>
      <c r="L960" s="18"/>
      <c r="M960" s="38"/>
      <c r="N960" s="18"/>
      <c r="O960" s="11"/>
      <c r="P960" s="11"/>
      <c r="Q960" s="11"/>
      <c r="R960" s="32"/>
      <c r="S960" s="32"/>
      <c r="T960" s="32"/>
      <c r="U960" s="32"/>
      <c r="V960" s="32"/>
      <c r="W960" s="20"/>
      <c r="X960" s="20"/>
      <c r="Y960" s="22"/>
      <c r="Z960" s="52"/>
      <c r="AA960" s="12"/>
      <c r="AB960" s="12"/>
      <c r="AC960" s="12"/>
      <c r="AD960" s="12"/>
      <c r="AE960" s="12"/>
    </row>
    <row r="961" spans="1:31">
      <c r="A961" s="7"/>
      <c r="B961" s="8"/>
      <c r="C961" s="80"/>
      <c r="D961" s="9"/>
      <c r="E961" s="9"/>
      <c r="F961" s="77"/>
      <c r="G961" s="29"/>
      <c r="H961" s="8"/>
      <c r="I961" s="8"/>
      <c r="J961" s="8"/>
      <c r="K961" s="12"/>
      <c r="L961" s="18"/>
      <c r="M961" s="38"/>
      <c r="N961" s="18"/>
      <c r="O961" s="11"/>
      <c r="P961" s="11"/>
      <c r="Q961" s="11"/>
      <c r="R961" s="32"/>
      <c r="S961" s="32"/>
      <c r="T961" s="32"/>
      <c r="U961" s="32"/>
      <c r="V961" s="32"/>
      <c r="W961" s="20"/>
      <c r="X961" s="20"/>
      <c r="Y961" s="22"/>
      <c r="Z961" s="52"/>
      <c r="AA961" s="12"/>
      <c r="AB961" s="12"/>
      <c r="AC961" s="12"/>
      <c r="AD961" s="12"/>
      <c r="AE961" s="12"/>
    </row>
    <row r="962" spans="1:31">
      <c r="A962" s="7"/>
      <c r="B962" s="8"/>
      <c r="C962" s="80"/>
      <c r="D962" s="9"/>
      <c r="E962" s="9"/>
      <c r="F962" s="77"/>
      <c r="G962" s="29"/>
      <c r="H962" s="8"/>
      <c r="I962" s="8"/>
      <c r="J962" s="8"/>
      <c r="K962" s="12"/>
      <c r="L962" s="18"/>
      <c r="M962" s="38"/>
      <c r="N962" s="18"/>
      <c r="O962" s="11"/>
      <c r="P962" s="11"/>
      <c r="Q962" s="11"/>
      <c r="R962" s="32"/>
      <c r="S962" s="32"/>
      <c r="T962" s="32"/>
      <c r="U962" s="32"/>
      <c r="V962" s="32"/>
      <c r="W962" s="20"/>
      <c r="X962" s="20"/>
      <c r="Y962" s="22"/>
      <c r="Z962" s="52"/>
      <c r="AA962" s="12"/>
      <c r="AB962" s="12"/>
      <c r="AC962" s="12"/>
      <c r="AD962" s="12"/>
      <c r="AE962" s="12"/>
    </row>
    <row r="963" spans="1:31">
      <c r="A963" s="7"/>
      <c r="B963" s="8"/>
      <c r="C963" s="80"/>
      <c r="D963" s="9"/>
      <c r="E963" s="9"/>
      <c r="F963" s="77"/>
      <c r="G963" s="29"/>
      <c r="H963" s="8"/>
      <c r="I963" s="8"/>
      <c r="J963" s="8"/>
      <c r="K963" s="12"/>
      <c r="L963" s="18"/>
      <c r="M963" s="38"/>
      <c r="N963" s="18"/>
      <c r="O963" s="11"/>
      <c r="P963" s="11"/>
      <c r="Q963" s="11"/>
      <c r="R963" s="32"/>
      <c r="S963" s="32"/>
      <c r="T963" s="32"/>
      <c r="U963" s="32"/>
      <c r="V963" s="32"/>
      <c r="W963" s="20"/>
      <c r="X963" s="20"/>
      <c r="Y963" s="22"/>
      <c r="Z963" s="52"/>
      <c r="AA963" s="12"/>
      <c r="AB963" s="12"/>
      <c r="AC963" s="12"/>
      <c r="AD963" s="12"/>
      <c r="AE963" s="12"/>
    </row>
    <row r="964" spans="1:31">
      <c r="A964" s="7"/>
      <c r="B964" s="8"/>
      <c r="C964" s="80"/>
      <c r="D964" s="9"/>
      <c r="E964" s="9"/>
      <c r="F964" s="77"/>
      <c r="G964" s="29"/>
      <c r="H964" s="8"/>
      <c r="I964" s="8"/>
      <c r="J964" s="8"/>
      <c r="K964" s="12"/>
      <c r="L964" s="18"/>
      <c r="M964" s="38"/>
      <c r="N964" s="18"/>
      <c r="O964" s="11"/>
      <c r="P964" s="11"/>
      <c r="Q964" s="11"/>
      <c r="R964" s="32"/>
      <c r="S964" s="32"/>
      <c r="T964" s="32"/>
      <c r="U964" s="32"/>
      <c r="V964" s="32"/>
      <c r="W964" s="20"/>
      <c r="X964" s="20"/>
      <c r="Y964" s="22"/>
      <c r="Z964" s="52"/>
      <c r="AA964" s="12"/>
      <c r="AB964" s="12"/>
      <c r="AC964" s="12"/>
      <c r="AD964" s="12"/>
      <c r="AE964" s="12"/>
    </row>
    <row r="965" spans="1:31">
      <c r="A965" s="7"/>
      <c r="B965" s="8"/>
      <c r="C965" s="80"/>
      <c r="D965" s="9"/>
      <c r="E965" s="9"/>
      <c r="F965" s="77"/>
      <c r="G965" s="29"/>
      <c r="H965" s="8"/>
      <c r="I965" s="8"/>
      <c r="J965" s="8"/>
      <c r="K965" s="12"/>
      <c r="L965" s="18"/>
      <c r="M965" s="38"/>
      <c r="N965" s="18"/>
      <c r="O965" s="11"/>
      <c r="P965" s="11"/>
      <c r="Q965" s="11"/>
      <c r="R965" s="32"/>
      <c r="S965" s="32"/>
      <c r="T965" s="32"/>
      <c r="U965" s="32"/>
      <c r="V965" s="32"/>
      <c r="W965" s="20"/>
      <c r="X965" s="20"/>
      <c r="Y965" s="22"/>
      <c r="Z965" s="52"/>
      <c r="AA965" s="12"/>
      <c r="AB965" s="12"/>
      <c r="AC965" s="12"/>
      <c r="AD965" s="12"/>
      <c r="AE965" s="12"/>
    </row>
    <row r="966" spans="1:31">
      <c r="A966" s="7"/>
      <c r="B966" s="8"/>
      <c r="C966" s="80"/>
      <c r="D966" s="9"/>
      <c r="E966" s="9"/>
      <c r="F966" s="77"/>
      <c r="G966" s="29"/>
      <c r="H966" s="8"/>
      <c r="I966" s="8"/>
      <c r="J966" s="8"/>
      <c r="K966" s="12"/>
      <c r="L966" s="18"/>
      <c r="M966" s="38"/>
      <c r="N966" s="18"/>
      <c r="O966" s="11"/>
      <c r="P966" s="11"/>
      <c r="Q966" s="11"/>
      <c r="R966" s="32"/>
      <c r="S966" s="32"/>
      <c r="T966" s="32"/>
      <c r="U966" s="32"/>
      <c r="V966" s="32"/>
      <c r="W966" s="20"/>
      <c r="X966" s="20"/>
      <c r="Y966" s="22"/>
      <c r="Z966" s="52"/>
      <c r="AA966" s="12"/>
      <c r="AB966" s="12"/>
      <c r="AC966" s="12"/>
      <c r="AD966" s="12"/>
      <c r="AE966" s="12"/>
    </row>
    <row r="967" spans="1:31">
      <c r="A967" s="7"/>
      <c r="B967" s="8"/>
      <c r="C967" s="80"/>
      <c r="D967" s="9"/>
      <c r="E967" s="9"/>
      <c r="F967" s="77"/>
      <c r="G967" s="29"/>
      <c r="H967" s="8"/>
      <c r="I967" s="8"/>
      <c r="J967" s="8"/>
      <c r="K967" s="12"/>
      <c r="L967" s="18"/>
      <c r="M967" s="38"/>
      <c r="N967" s="18"/>
      <c r="O967" s="11"/>
      <c r="P967" s="11"/>
      <c r="Q967" s="11"/>
      <c r="R967" s="32"/>
      <c r="S967" s="32"/>
      <c r="T967" s="32"/>
      <c r="U967" s="32"/>
      <c r="V967" s="32"/>
      <c r="W967" s="20"/>
      <c r="X967" s="20"/>
      <c r="Y967" s="22"/>
      <c r="Z967" s="52"/>
      <c r="AA967" s="12"/>
      <c r="AB967" s="12"/>
      <c r="AC967" s="12"/>
      <c r="AD967" s="12"/>
      <c r="AE967" s="12"/>
    </row>
    <row r="968" spans="1:31">
      <c r="A968" s="7"/>
      <c r="B968" s="8"/>
      <c r="C968" s="80"/>
      <c r="D968" s="9"/>
      <c r="E968" s="9"/>
      <c r="F968" s="77"/>
      <c r="G968" s="29"/>
      <c r="H968" s="8"/>
      <c r="I968" s="8"/>
      <c r="J968" s="8"/>
      <c r="K968" s="12"/>
      <c r="L968" s="18"/>
      <c r="M968" s="38"/>
      <c r="N968" s="18"/>
      <c r="O968" s="11"/>
      <c r="P968" s="11"/>
      <c r="Q968" s="11"/>
      <c r="R968" s="32"/>
      <c r="S968" s="32"/>
      <c r="T968" s="32"/>
      <c r="U968" s="32"/>
      <c r="V968" s="32"/>
      <c r="W968" s="20"/>
      <c r="X968" s="20"/>
      <c r="Y968" s="22"/>
      <c r="Z968" s="52"/>
      <c r="AA968" s="12"/>
      <c r="AB968" s="12"/>
      <c r="AC968" s="12"/>
      <c r="AD968" s="12"/>
      <c r="AE968" s="12"/>
    </row>
    <row r="969" spans="1:31">
      <c r="A969" s="7"/>
      <c r="B969" s="8"/>
      <c r="C969" s="80"/>
      <c r="D969" s="9"/>
      <c r="E969" s="9"/>
      <c r="F969" s="77"/>
      <c r="G969" s="29"/>
      <c r="H969" s="8"/>
      <c r="I969" s="8"/>
      <c r="J969" s="8"/>
      <c r="K969" s="12"/>
      <c r="L969" s="18"/>
      <c r="M969" s="38"/>
      <c r="N969" s="18"/>
      <c r="O969" s="11"/>
      <c r="P969" s="11"/>
      <c r="Q969" s="11"/>
      <c r="R969" s="32"/>
      <c r="S969" s="32"/>
      <c r="T969" s="32"/>
      <c r="U969" s="32"/>
      <c r="V969" s="32"/>
      <c r="W969" s="20"/>
      <c r="X969" s="20"/>
      <c r="Y969" s="22"/>
      <c r="Z969" s="52"/>
      <c r="AA969" s="12"/>
      <c r="AB969" s="12"/>
      <c r="AC969" s="12"/>
      <c r="AD969" s="12"/>
      <c r="AE969" s="12"/>
    </row>
    <row r="970" spans="1:31">
      <c r="A970" s="7"/>
      <c r="B970" s="8"/>
      <c r="C970" s="80"/>
      <c r="D970" s="9"/>
      <c r="E970" s="9"/>
      <c r="F970" s="77"/>
      <c r="G970" s="29"/>
      <c r="H970" s="8"/>
      <c r="I970" s="8"/>
      <c r="J970" s="8"/>
      <c r="K970" s="12"/>
      <c r="L970" s="18"/>
      <c r="M970" s="38"/>
      <c r="N970" s="18"/>
      <c r="O970" s="11"/>
      <c r="P970" s="11"/>
      <c r="Q970" s="11"/>
      <c r="R970" s="32"/>
      <c r="S970" s="32"/>
      <c r="T970" s="32"/>
      <c r="U970" s="32"/>
      <c r="V970" s="32"/>
      <c r="W970" s="20"/>
      <c r="X970" s="20"/>
      <c r="Y970" s="22"/>
      <c r="Z970" s="52"/>
      <c r="AA970" s="12"/>
      <c r="AB970" s="12"/>
      <c r="AC970" s="12"/>
      <c r="AD970" s="12"/>
      <c r="AE970" s="12"/>
    </row>
    <row r="971" spans="1:31">
      <c r="A971" s="7"/>
      <c r="B971" s="8"/>
      <c r="C971" s="80"/>
      <c r="D971" s="9"/>
      <c r="E971" s="9"/>
      <c r="F971" s="77"/>
      <c r="G971" s="29"/>
      <c r="H971" s="8"/>
      <c r="I971" s="8"/>
      <c r="J971" s="8"/>
      <c r="K971" s="12"/>
      <c r="L971" s="18"/>
      <c r="M971" s="38"/>
      <c r="N971" s="18"/>
      <c r="O971" s="11"/>
      <c r="P971" s="11"/>
      <c r="Q971" s="11"/>
      <c r="R971" s="32"/>
      <c r="S971" s="32"/>
      <c r="T971" s="32"/>
      <c r="U971" s="32"/>
      <c r="V971" s="32"/>
      <c r="W971" s="20"/>
      <c r="X971" s="20"/>
      <c r="Y971" s="22"/>
      <c r="Z971" s="52"/>
      <c r="AA971" s="12"/>
      <c r="AB971" s="12"/>
      <c r="AC971" s="12"/>
      <c r="AD971" s="12"/>
      <c r="AE971" s="12"/>
    </row>
    <row r="972" spans="1:31">
      <c r="A972" s="7"/>
      <c r="B972" s="8"/>
      <c r="C972" s="80"/>
      <c r="D972" s="9"/>
      <c r="E972" s="9"/>
      <c r="F972" s="77"/>
      <c r="G972" s="29"/>
      <c r="H972" s="8"/>
      <c r="I972" s="8"/>
      <c r="J972" s="8"/>
      <c r="K972" s="12"/>
      <c r="L972" s="18"/>
      <c r="M972" s="38"/>
      <c r="N972" s="18"/>
      <c r="O972" s="11"/>
      <c r="P972" s="11"/>
      <c r="Q972" s="11"/>
      <c r="R972" s="32"/>
      <c r="S972" s="32"/>
      <c r="T972" s="32"/>
      <c r="U972" s="32"/>
      <c r="V972" s="32"/>
      <c r="W972" s="20"/>
      <c r="X972" s="20"/>
      <c r="Y972" s="22"/>
      <c r="Z972" s="52"/>
      <c r="AA972" s="12"/>
      <c r="AB972" s="12"/>
      <c r="AC972" s="12"/>
      <c r="AD972" s="12"/>
      <c r="AE972" s="12"/>
    </row>
    <row r="973" spans="1:31">
      <c r="A973" s="7"/>
      <c r="B973" s="8"/>
      <c r="C973" s="80"/>
      <c r="D973" s="9"/>
      <c r="E973" s="9"/>
      <c r="F973" s="77"/>
      <c r="G973" s="29"/>
      <c r="H973" s="8"/>
      <c r="I973" s="8"/>
      <c r="J973" s="8"/>
      <c r="K973" s="12"/>
      <c r="L973" s="18"/>
      <c r="M973" s="38"/>
      <c r="N973" s="18"/>
      <c r="O973" s="11"/>
      <c r="P973" s="11"/>
      <c r="Q973" s="11"/>
      <c r="R973" s="32"/>
      <c r="S973" s="32"/>
      <c r="T973" s="32"/>
      <c r="U973" s="32"/>
      <c r="V973" s="32"/>
      <c r="W973" s="20"/>
      <c r="X973" s="20"/>
      <c r="Y973" s="22"/>
      <c r="Z973" s="52"/>
      <c r="AA973" s="12"/>
      <c r="AB973" s="12"/>
      <c r="AC973" s="12"/>
      <c r="AD973" s="12"/>
      <c r="AE973" s="12"/>
    </row>
    <row r="974" spans="1:31">
      <c r="A974" s="7"/>
      <c r="B974" s="8"/>
      <c r="C974" s="80"/>
      <c r="D974" s="9"/>
      <c r="E974" s="9"/>
      <c r="F974" s="77"/>
      <c r="G974" s="29"/>
      <c r="H974" s="8"/>
      <c r="I974" s="8"/>
      <c r="J974" s="8"/>
      <c r="K974" s="12"/>
      <c r="L974" s="18"/>
      <c r="M974" s="38"/>
      <c r="N974" s="18"/>
      <c r="O974" s="11"/>
      <c r="P974" s="11"/>
      <c r="Q974" s="11"/>
      <c r="R974" s="32"/>
      <c r="S974" s="32"/>
      <c r="T974" s="32"/>
      <c r="U974" s="32"/>
      <c r="V974" s="32"/>
      <c r="W974" s="20"/>
      <c r="X974" s="20"/>
      <c r="Y974" s="22"/>
      <c r="Z974" s="52"/>
      <c r="AA974" s="12"/>
      <c r="AB974" s="12"/>
      <c r="AC974" s="12"/>
      <c r="AD974" s="12"/>
      <c r="AE974" s="12"/>
    </row>
    <row r="975" spans="1:31">
      <c r="A975" s="7"/>
      <c r="B975" s="8"/>
      <c r="C975" s="80"/>
      <c r="D975" s="9"/>
      <c r="E975" s="9"/>
      <c r="F975" s="77"/>
      <c r="G975" s="29"/>
      <c r="H975" s="8"/>
      <c r="I975" s="8"/>
      <c r="J975" s="8"/>
      <c r="K975" s="12"/>
      <c r="L975" s="18"/>
      <c r="M975" s="38"/>
      <c r="N975" s="18"/>
      <c r="O975" s="11"/>
      <c r="P975" s="11"/>
      <c r="Q975" s="11"/>
      <c r="R975" s="32"/>
      <c r="S975" s="32"/>
      <c r="T975" s="32"/>
      <c r="U975" s="32"/>
      <c r="V975" s="32"/>
      <c r="W975" s="20"/>
      <c r="X975" s="20"/>
      <c r="Y975" s="22"/>
      <c r="Z975" s="52"/>
      <c r="AA975" s="12"/>
      <c r="AB975" s="12"/>
      <c r="AC975" s="12"/>
      <c r="AD975" s="12"/>
      <c r="AE975" s="12"/>
    </row>
    <row r="976" spans="1:31">
      <c r="A976" s="7"/>
      <c r="B976" s="8"/>
      <c r="C976" s="80"/>
      <c r="D976" s="9"/>
      <c r="E976" s="9"/>
      <c r="F976" s="77"/>
      <c r="G976" s="29"/>
      <c r="H976" s="8"/>
      <c r="I976" s="8"/>
      <c r="J976" s="8"/>
      <c r="K976" s="12"/>
      <c r="L976" s="18"/>
      <c r="M976" s="38"/>
      <c r="N976" s="18"/>
      <c r="O976" s="11"/>
      <c r="P976" s="11"/>
      <c r="Q976" s="11"/>
      <c r="R976" s="32"/>
      <c r="S976" s="32"/>
      <c r="T976" s="32"/>
      <c r="U976" s="32"/>
      <c r="V976" s="32"/>
      <c r="W976" s="20"/>
      <c r="X976" s="20"/>
      <c r="Y976" s="22"/>
      <c r="Z976" s="52"/>
      <c r="AA976" s="12"/>
      <c r="AB976" s="12"/>
      <c r="AC976" s="12"/>
      <c r="AD976" s="12"/>
      <c r="AE976" s="12"/>
    </row>
    <row r="977" spans="1:31">
      <c r="A977" s="7"/>
      <c r="B977" s="8"/>
      <c r="C977" s="80"/>
      <c r="D977" s="9"/>
      <c r="E977" s="9"/>
      <c r="F977" s="77"/>
      <c r="G977" s="29"/>
      <c r="H977" s="8"/>
      <c r="I977" s="8"/>
      <c r="J977" s="8"/>
      <c r="K977" s="12"/>
      <c r="L977" s="18"/>
      <c r="M977" s="38"/>
      <c r="N977" s="18"/>
      <c r="O977" s="11"/>
      <c r="P977" s="11"/>
      <c r="Q977" s="11"/>
      <c r="R977" s="32"/>
      <c r="S977" s="32"/>
      <c r="T977" s="32"/>
      <c r="U977" s="32"/>
      <c r="V977" s="32"/>
      <c r="W977" s="20"/>
      <c r="X977" s="20"/>
      <c r="Y977" s="22"/>
      <c r="Z977" s="52"/>
      <c r="AA977" s="12"/>
      <c r="AB977" s="12"/>
      <c r="AC977" s="12"/>
      <c r="AD977" s="12"/>
      <c r="AE977" s="12"/>
    </row>
    <row r="978" spans="1:31">
      <c r="A978" s="7"/>
      <c r="B978" s="8"/>
      <c r="C978" s="80"/>
      <c r="D978" s="9"/>
      <c r="E978" s="9"/>
      <c r="F978" s="77"/>
      <c r="G978" s="29"/>
      <c r="H978" s="8"/>
      <c r="I978" s="8"/>
      <c r="J978" s="8"/>
      <c r="K978" s="12"/>
      <c r="L978" s="18"/>
      <c r="M978" s="38"/>
      <c r="N978" s="18"/>
      <c r="O978" s="11"/>
      <c r="P978" s="11"/>
      <c r="Q978" s="11"/>
      <c r="R978" s="32"/>
      <c r="S978" s="32"/>
      <c r="T978" s="32"/>
      <c r="U978" s="32"/>
      <c r="V978" s="32"/>
      <c r="W978" s="20"/>
      <c r="X978" s="20"/>
      <c r="Y978" s="22"/>
      <c r="Z978" s="52"/>
      <c r="AA978" s="12"/>
      <c r="AB978" s="12"/>
      <c r="AC978" s="12"/>
      <c r="AD978" s="12"/>
      <c r="AE978" s="12"/>
    </row>
    <row r="979" spans="1:31">
      <c r="A979" s="7"/>
      <c r="B979" s="8"/>
      <c r="C979" s="80"/>
      <c r="D979" s="9"/>
      <c r="E979" s="9"/>
      <c r="F979" s="77"/>
      <c r="G979" s="29"/>
      <c r="H979" s="8"/>
      <c r="I979" s="8"/>
      <c r="J979" s="8"/>
      <c r="K979" s="12"/>
      <c r="L979" s="18"/>
      <c r="M979" s="38"/>
      <c r="N979" s="18"/>
      <c r="O979" s="11"/>
      <c r="P979" s="11"/>
      <c r="Q979" s="11"/>
      <c r="R979" s="32"/>
      <c r="S979" s="32"/>
      <c r="T979" s="32"/>
      <c r="U979" s="32"/>
      <c r="V979" s="32"/>
      <c r="W979" s="20"/>
      <c r="X979" s="20"/>
      <c r="Y979" s="22"/>
      <c r="Z979" s="52"/>
      <c r="AA979" s="12"/>
      <c r="AB979" s="12"/>
      <c r="AC979" s="12"/>
      <c r="AD979" s="12"/>
      <c r="AE979" s="12"/>
    </row>
    <row r="980" spans="1:31">
      <c r="A980" s="7"/>
      <c r="B980" s="8"/>
      <c r="C980" s="80"/>
      <c r="D980" s="9"/>
      <c r="E980" s="9"/>
      <c r="F980" s="77"/>
      <c r="G980" s="29"/>
      <c r="H980" s="8"/>
      <c r="I980" s="8"/>
      <c r="J980" s="8"/>
      <c r="K980" s="12"/>
      <c r="L980" s="18"/>
      <c r="M980" s="38"/>
      <c r="N980" s="18"/>
      <c r="O980" s="11"/>
      <c r="P980" s="11"/>
      <c r="Q980" s="11"/>
      <c r="R980" s="32"/>
      <c r="S980" s="32"/>
      <c r="T980" s="32"/>
      <c r="U980" s="32"/>
      <c r="V980" s="32"/>
      <c r="W980" s="20"/>
      <c r="X980" s="20"/>
      <c r="Y980" s="22"/>
      <c r="Z980" s="52"/>
      <c r="AA980" s="12"/>
      <c r="AB980" s="12"/>
      <c r="AC980" s="12"/>
      <c r="AD980" s="12"/>
      <c r="AE980" s="12"/>
    </row>
    <row r="981" spans="1:31">
      <c r="A981" s="7"/>
      <c r="B981" s="8"/>
      <c r="C981" s="80"/>
      <c r="D981" s="9"/>
      <c r="E981" s="9"/>
      <c r="F981" s="77"/>
      <c r="G981" s="29"/>
      <c r="H981" s="8"/>
      <c r="I981" s="8"/>
      <c r="J981" s="8"/>
      <c r="K981" s="12"/>
      <c r="L981" s="18"/>
      <c r="M981" s="38"/>
      <c r="N981" s="18"/>
      <c r="O981" s="11"/>
      <c r="P981" s="11"/>
      <c r="Q981" s="11"/>
      <c r="R981" s="32"/>
      <c r="S981" s="32"/>
      <c r="T981" s="32"/>
      <c r="U981" s="32"/>
      <c r="V981" s="32"/>
      <c r="W981" s="20"/>
      <c r="X981" s="20"/>
      <c r="Y981" s="22"/>
      <c r="Z981" s="52"/>
      <c r="AA981" s="12"/>
      <c r="AB981" s="12"/>
      <c r="AC981" s="12"/>
      <c r="AD981" s="12"/>
      <c r="AE981" s="12"/>
    </row>
    <row r="982" spans="1:31">
      <c r="A982" s="7"/>
      <c r="B982" s="8"/>
      <c r="C982" s="80"/>
      <c r="D982" s="9"/>
      <c r="E982" s="9"/>
      <c r="F982" s="77"/>
      <c r="G982" s="29"/>
      <c r="H982" s="8"/>
      <c r="I982" s="8"/>
      <c r="J982" s="8"/>
      <c r="K982" s="12"/>
      <c r="L982" s="18"/>
      <c r="M982" s="38"/>
      <c r="N982" s="18"/>
      <c r="O982" s="11"/>
      <c r="P982" s="11"/>
      <c r="Q982" s="11"/>
      <c r="R982" s="32"/>
      <c r="S982" s="32"/>
      <c r="T982" s="32"/>
      <c r="U982" s="32"/>
      <c r="V982" s="32"/>
      <c r="W982" s="20"/>
      <c r="X982" s="20"/>
      <c r="Y982" s="22"/>
      <c r="Z982" s="52"/>
      <c r="AA982" s="12"/>
      <c r="AB982" s="12"/>
      <c r="AC982" s="12"/>
      <c r="AD982" s="12"/>
      <c r="AE982" s="12"/>
    </row>
    <row r="983" spans="1:31">
      <c r="A983" s="7"/>
      <c r="B983" s="8"/>
      <c r="C983" s="80"/>
      <c r="D983" s="9"/>
      <c r="E983" s="9"/>
      <c r="F983" s="77"/>
      <c r="G983" s="29"/>
      <c r="H983" s="8"/>
      <c r="I983" s="8"/>
      <c r="J983" s="8"/>
      <c r="K983" s="12"/>
      <c r="L983" s="18"/>
      <c r="M983" s="38"/>
      <c r="N983" s="18"/>
      <c r="O983" s="11"/>
      <c r="P983" s="11"/>
      <c r="Q983" s="11"/>
      <c r="R983" s="32"/>
      <c r="S983" s="32"/>
      <c r="T983" s="32"/>
      <c r="U983" s="32"/>
      <c r="V983" s="32"/>
      <c r="W983" s="20"/>
      <c r="X983" s="20"/>
      <c r="Y983" s="22"/>
      <c r="Z983" s="52"/>
      <c r="AA983" s="12"/>
      <c r="AB983" s="12"/>
      <c r="AC983" s="12"/>
      <c r="AD983" s="12"/>
      <c r="AE983" s="12"/>
    </row>
    <row r="984" spans="1:31">
      <c r="A984" s="7"/>
      <c r="B984" s="8"/>
      <c r="C984" s="80"/>
      <c r="D984" s="9"/>
      <c r="E984" s="9"/>
      <c r="F984" s="77"/>
      <c r="G984" s="29"/>
      <c r="H984" s="8"/>
      <c r="I984" s="8"/>
      <c r="J984" s="8"/>
      <c r="K984" s="12"/>
      <c r="L984" s="18"/>
      <c r="M984" s="38"/>
      <c r="N984" s="18"/>
      <c r="O984" s="11"/>
      <c r="P984" s="11"/>
      <c r="Q984" s="11"/>
      <c r="R984" s="32"/>
      <c r="S984" s="32"/>
      <c r="T984" s="32"/>
      <c r="U984" s="32"/>
      <c r="V984" s="32"/>
      <c r="W984" s="20"/>
      <c r="X984" s="20"/>
      <c r="Y984" s="22"/>
      <c r="Z984" s="52"/>
      <c r="AA984" s="12"/>
      <c r="AB984" s="12"/>
      <c r="AC984" s="12"/>
      <c r="AD984" s="12"/>
      <c r="AE984" s="12"/>
    </row>
    <row r="985" spans="1:31">
      <c r="A985" s="7"/>
      <c r="B985" s="8"/>
      <c r="C985" s="80"/>
      <c r="D985" s="9"/>
      <c r="E985" s="9"/>
      <c r="F985" s="77"/>
      <c r="G985" s="29"/>
      <c r="H985" s="8"/>
      <c r="I985" s="8"/>
      <c r="J985" s="8"/>
      <c r="K985" s="12"/>
      <c r="L985" s="18"/>
      <c r="M985" s="38"/>
      <c r="N985" s="18"/>
      <c r="O985" s="11"/>
      <c r="P985" s="11"/>
      <c r="Q985" s="11"/>
      <c r="R985" s="32"/>
      <c r="S985" s="32"/>
      <c r="T985" s="32"/>
      <c r="U985" s="32"/>
      <c r="V985" s="32"/>
      <c r="W985" s="20"/>
      <c r="X985" s="20"/>
      <c r="Y985" s="22"/>
      <c r="Z985" s="52"/>
      <c r="AA985" s="12"/>
      <c r="AB985" s="12"/>
      <c r="AC985" s="12"/>
      <c r="AD985" s="12"/>
      <c r="AE985" s="12"/>
    </row>
    <row r="986" spans="1:31">
      <c r="A986" s="7"/>
      <c r="B986" s="8"/>
      <c r="C986" s="80"/>
      <c r="D986" s="9"/>
      <c r="E986" s="9"/>
      <c r="F986" s="77"/>
      <c r="G986" s="29"/>
      <c r="H986" s="8"/>
      <c r="I986" s="8"/>
      <c r="J986" s="8"/>
      <c r="K986" s="12"/>
      <c r="L986" s="18"/>
      <c r="M986" s="38"/>
      <c r="N986" s="18"/>
      <c r="O986" s="11"/>
      <c r="P986" s="11"/>
      <c r="Q986" s="11"/>
      <c r="R986" s="32"/>
      <c r="S986" s="32"/>
      <c r="T986" s="32"/>
      <c r="U986" s="32"/>
      <c r="V986" s="32"/>
      <c r="W986" s="20"/>
      <c r="X986" s="20"/>
      <c r="Y986" s="22"/>
      <c r="Z986" s="52"/>
      <c r="AA986" s="12"/>
      <c r="AB986" s="12"/>
      <c r="AC986" s="12"/>
      <c r="AD986" s="12"/>
      <c r="AE986" s="12"/>
    </row>
    <row r="987" spans="1:31">
      <c r="A987" s="7"/>
      <c r="B987" s="8"/>
      <c r="C987" s="80"/>
      <c r="D987" s="9"/>
      <c r="E987" s="9"/>
      <c r="F987" s="77"/>
      <c r="G987" s="29"/>
      <c r="H987" s="8"/>
      <c r="I987" s="8"/>
      <c r="J987" s="8"/>
      <c r="K987" s="12"/>
      <c r="L987" s="18"/>
      <c r="M987" s="38"/>
      <c r="N987" s="18"/>
      <c r="O987" s="11"/>
      <c r="P987" s="11"/>
      <c r="Q987" s="11"/>
      <c r="R987" s="32"/>
      <c r="S987" s="32"/>
      <c r="T987" s="32"/>
      <c r="U987" s="32"/>
      <c r="V987" s="32"/>
      <c r="W987" s="20"/>
      <c r="X987" s="20"/>
      <c r="Y987" s="22"/>
      <c r="Z987" s="52"/>
      <c r="AA987" s="12"/>
      <c r="AB987" s="12"/>
      <c r="AC987" s="12"/>
      <c r="AD987" s="12"/>
      <c r="AE987" s="12"/>
    </row>
    <row r="988" spans="1:31">
      <c r="A988" s="7"/>
      <c r="B988" s="8"/>
      <c r="C988" s="80"/>
      <c r="D988" s="9"/>
      <c r="E988" s="9"/>
      <c r="F988" s="77"/>
      <c r="G988" s="29"/>
      <c r="H988" s="8"/>
      <c r="I988" s="8"/>
      <c r="J988" s="8"/>
      <c r="K988" s="12"/>
      <c r="L988" s="18"/>
      <c r="M988" s="38"/>
      <c r="N988" s="18"/>
      <c r="O988" s="11"/>
      <c r="P988" s="11"/>
      <c r="Q988" s="11"/>
      <c r="R988" s="32"/>
      <c r="S988" s="32"/>
      <c r="T988" s="32"/>
      <c r="U988" s="32"/>
      <c r="V988" s="32"/>
      <c r="W988" s="20"/>
      <c r="X988" s="20"/>
      <c r="Y988" s="22"/>
      <c r="Z988" s="52"/>
      <c r="AA988" s="12"/>
      <c r="AB988" s="12"/>
      <c r="AC988" s="12"/>
      <c r="AD988" s="12"/>
      <c r="AE988" s="12"/>
    </row>
    <row r="989" spans="1:31">
      <c r="A989" s="7"/>
      <c r="B989" s="8"/>
      <c r="C989" s="80"/>
      <c r="D989" s="9"/>
      <c r="E989" s="9"/>
      <c r="F989" s="77"/>
      <c r="G989" s="29"/>
      <c r="H989" s="8"/>
      <c r="I989" s="8"/>
      <c r="J989" s="8"/>
      <c r="K989" s="12"/>
      <c r="L989" s="18"/>
      <c r="M989" s="38"/>
      <c r="N989" s="18"/>
      <c r="O989" s="11"/>
      <c r="P989" s="11"/>
      <c r="Q989" s="11"/>
      <c r="R989" s="32"/>
      <c r="S989" s="32"/>
      <c r="T989" s="32"/>
      <c r="U989" s="32"/>
      <c r="V989" s="32"/>
      <c r="W989" s="20"/>
      <c r="X989" s="20"/>
      <c r="Y989" s="22"/>
      <c r="Z989" s="52"/>
      <c r="AA989" s="12"/>
      <c r="AB989" s="12"/>
      <c r="AC989" s="12"/>
      <c r="AD989" s="12"/>
      <c r="AE989" s="12"/>
    </row>
    <row r="990" spans="1:31">
      <c r="A990" s="7"/>
      <c r="B990" s="8"/>
      <c r="C990" s="80"/>
      <c r="D990" s="9"/>
      <c r="E990" s="9"/>
      <c r="F990" s="77"/>
      <c r="G990" s="29"/>
      <c r="H990" s="8"/>
      <c r="I990" s="8"/>
      <c r="J990" s="8"/>
      <c r="K990" s="12"/>
      <c r="L990" s="18"/>
      <c r="M990" s="38"/>
      <c r="N990" s="18"/>
      <c r="O990" s="11"/>
      <c r="P990" s="11"/>
      <c r="Q990" s="11"/>
      <c r="R990" s="32"/>
      <c r="S990" s="32"/>
      <c r="T990" s="32"/>
      <c r="U990" s="32"/>
      <c r="V990" s="32"/>
      <c r="W990" s="20"/>
      <c r="X990" s="20"/>
      <c r="Y990" s="22"/>
      <c r="Z990" s="52"/>
      <c r="AA990" s="12"/>
      <c r="AB990" s="12"/>
      <c r="AC990" s="12"/>
      <c r="AD990" s="12"/>
      <c r="AE990" s="12"/>
    </row>
    <row r="991" spans="1:31">
      <c r="A991" s="7"/>
      <c r="B991" s="8"/>
      <c r="C991" s="80"/>
      <c r="D991" s="9"/>
      <c r="E991" s="9"/>
      <c r="F991" s="77"/>
      <c r="G991" s="29"/>
      <c r="H991" s="8"/>
      <c r="I991" s="8"/>
      <c r="J991" s="8"/>
      <c r="K991" s="12"/>
      <c r="L991" s="18"/>
      <c r="M991" s="38"/>
      <c r="N991" s="18"/>
      <c r="O991" s="11"/>
      <c r="P991" s="11"/>
      <c r="Q991" s="11"/>
      <c r="R991" s="32"/>
      <c r="S991" s="32"/>
      <c r="T991" s="32"/>
      <c r="U991" s="32"/>
      <c r="V991" s="32"/>
      <c r="W991" s="20"/>
      <c r="X991" s="20"/>
      <c r="Y991" s="22"/>
      <c r="Z991" s="52"/>
      <c r="AA991" s="12"/>
      <c r="AB991" s="12"/>
      <c r="AC991" s="12"/>
      <c r="AD991" s="12"/>
      <c r="AE991" s="12"/>
    </row>
    <row r="992" spans="1:31">
      <c r="A992" s="7"/>
      <c r="B992" s="8"/>
      <c r="C992" s="80"/>
      <c r="D992" s="9"/>
      <c r="E992" s="9"/>
      <c r="F992" s="77"/>
      <c r="G992" s="29"/>
      <c r="H992" s="8"/>
      <c r="I992" s="8"/>
      <c r="J992" s="8"/>
      <c r="K992" s="12"/>
      <c r="L992" s="18"/>
      <c r="M992" s="38"/>
      <c r="N992" s="18"/>
      <c r="O992" s="11"/>
      <c r="P992" s="11"/>
      <c r="Q992" s="11"/>
      <c r="R992" s="32"/>
      <c r="S992" s="32"/>
      <c r="T992" s="32"/>
      <c r="U992" s="32"/>
      <c r="V992" s="32"/>
      <c r="W992" s="20"/>
      <c r="X992" s="20"/>
      <c r="Y992" s="22"/>
      <c r="Z992" s="52"/>
      <c r="AA992" s="12"/>
      <c r="AB992" s="12"/>
      <c r="AC992" s="12"/>
      <c r="AD992" s="12"/>
      <c r="AE992" s="12"/>
    </row>
    <row r="993" spans="1:31">
      <c r="A993" s="7"/>
      <c r="B993" s="8"/>
      <c r="C993" s="80"/>
      <c r="D993" s="9"/>
      <c r="E993" s="9"/>
      <c r="F993" s="77"/>
      <c r="G993" s="29"/>
      <c r="H993" s="8"/>
      <c r="I993" s="8"/>
      <c r="J993" s="8"/>
      <c r="K993" s="12"/>
      <c r="L993" s="18"/>
      <c r="M993" s="38"/>
      <c r="N993" s="18"/>
      <c r="O993" s="11"/>
      <c r="P993" s="11"/>
      <c r="Q993" s="11"/>
      <c r="R993" s="32"/>
      <c r="S993" s="32"/>
      <c r="T993" s="32"/>
      <c r="U993" s="32"/>
      <c r="V993" s="32"/>
      <c r="W993" s="20"/>
      <c r="X993" s="20"/>
      <c r="Y993" s="22"/>
      <c r="Z993" s="52"/>
      <c r="AA993" s="12"/>
      <c r="AB993" s="12"/>
      <c r="AC993" s="12"/>
      <c r="AD993" s="12"/>
      <c r="AE993" s="12"/>
    </row>
    <row r="994" spans="1:31">
      <c r="A994" s="7"/>
      <c r="B994" s="8"/>
      <c r="C994" s="80"/>
      <c r="D994" s="9"/>
      <c r="E994" s="9"/>
      <c r="F994" s="77"/>
      <c r="G994" s="29"/>
      <c r="H994" s="8"/>
      <c r="I994" s="8"/>
      <c r="J994" s="8"/>
      <c r="K994" s="12"/>
      <c r="L994" s="18"/>
      <c r="M994" s="38"/>
      <c r="N994" s="18"/>
      <c r="O994" s="11"/>
      <c r="P994" s="11"/>
      <c r="Q994" s="11"/>
      <c r="R994" s="32"/>
      <c r="S994" s="32"/>
      <c r="T994" s="32"/>
      <c r="U994" s="32"/>
      <c r="V994" s="32"/>
      <c r="W994" s="20"/>
      <c r="X994" s="20"/>
      <c r="Y994" s="22"/>
      <c r="Z994" s="52"/>
      <c r="AA994" s="12"/>
      <c r="AB994" s="12"/>
      <c r="AC994" s="12"/>
      <c r="AD994" s="12"/>
      <c r="AE994" s="12"/>
    </row>
  </sheetData>
  <pageMargins left="0.7" right="0.7" top="0.75" bottom="0.75" header="0.3" footer="0.3"/>
  <pageSetup orientation="portrait" horizontalDpi="4294967293" verticalDpi="4294967293" r:id="rId1"/>
  <drawing r:id="rId2"/>
  <legacyDrawing r:id="rId3"/>
  <oleObjects>
    <oleObject progId="Word.Document.12" shapeId="3073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2:AG88"/>
  <sheetViews>
    <sheetView topLeftCell="A61" zoomScaleNormal="100" workbookViewId="0">
      <selection activeCell="P89" sqref="P89"/>
    </sheetView>
  </sheetViews>
  <sheetFormatPr defaultRowHeight="15"/>
  <cols>
    <col min="1" max="1" width="9.42578125" bestFit="1" customWidth="1"/>
    <col min="2" max="2" width="12.42578125" customWidth="1"/>
    <col min="3" max="3" width="9.42578125" bestFit="1" customWidth="1"/>
    <col min="4" max="5" width="9.28515625" bestFit="1" customWidth="1"/>
    <col min="6" max="6" width="9.7109375" style="23" customWidth="1"/>
    <col min="7" max="7" width="9.5703125" bestFit="1" customWidth="1"/>
    <col min="8" max="8" width="10" style="62" customWidth="1"/>
    <col min="9" max="11" width="9.28515625" bestFit="1" customWidth="1"/>
    <col min="18" max="18" width="9.5703125" bestFit="1" customWidth="1"/>
    <col min="20" max="20" width="9.28515625" style="23" bestFit="1" customWidth="1"/>
    <col min="21" max="21" width="9.28515625" style="63" bestFit="1" customWidth="1"/>
    <col min="22" max="22" width="18.85546875" customWidth="1"/>
    <col min="23" max="23" width="23.28515625" customWidth="1"/>
    <col min="24" max="24" width="12.85546875" customWidth="1"/>
    <col min="25" max="25" width="11.28515625" customWidth="1"/>
    <col min="27" max="27" width="13.42578125" customWidth="1"/>
    <col min="28" max="28" width="12.5703125" customWidth="1"/>
    <col min="30" max="30" width="10.28515625" customWidth="1"/>
  </cols>
  <sheetData>
    <row r="2" spans="1:28" ht="63.75" customHeight="1">
      <c r="B2" s="21" t="s">
        <v>3</v>
      </c>
      <c r="C2" s="3" t="s">
        <v>19</v>
      </c>
      <c r="D2" s="3" t="s">
        <v>4</v>
      </c>
      <c r="F2" s="60" t="s">
        <v>21</v>
      </c>
      <c r="H2" s="61" t="s">
        <v>20</v>
      </c>
      <c r="V2" s="31" t="s">
        <v>14</v>
      </c>
      <c r="W2" s="1" t="s">
        <v>1</v>
      </c>
      <c r="X2" s="1"/>
      <c r="Y2" s="2">
        <v>6</v>
      </c>
      <c r="Z2" s="6" t="s">
        <v>11</v>
      </c>
      <c r="AA2" s="58" t="s">
        <v>18</v>
      </c>
      <c r="AB2" s="59">
        <v>0.5</v>
      </c>
    </row>
    <row r="3" spans="1:28">
      <c r="A3" s="7">
        <v>43911</v>
      </c>
      <c r="B3" s="23">
        <v>24000</v>
      </c>
      <c r="C3" s="56">
        <v>24000</v>
      </c>
      <c r="D3" s="56">
        <v>24000</v>
      </c>
      <c r="F3" s="23">
        <f>B3</f>
        <v>24000</v>
      </c>
      <c r="G3" s="7">
        <v>43911</v>
      </c>
      <c r="H3" s="62">
        <v>0</v>
      </c>
      <c r="R3" s="7">
        <v>43882</v>
      </c>
      <c r="T3" s="23">
        <v>77673</v>
      </c>
      <c r="W3" s="56">
        <f>Y3-Z3</f>
        <v>13644</v>
      </c>
      <c r="X3" s="56"/>
      <c r="Y3" s="56">
        <v>24000</v>
      </c>
      <c r="Z3" s="56">
        <v>10356</v>
      </c>
      <c r="AA3" s="56"/>
    </row>
    <row r="4" spans="1:28">
      <c r="A4" s="7">
        <f>A3+1</f>
        <v>43912</v>
      </c>
      <c r="B4" s="23">
        <v>33936</v>
      </c>
      <c r="C4" s="56">
        <v>32821</v>
      </c>
      <c r="D4" s="56">
        <v>32821</v>
      </c>
      <c r="F4" s="23">
        <f>B4</f>
        <v>33936</v>
      </c>
      <c r="G4" s="7">
        <f>G3+1</f>
        <v>43912</v>
      </c>
      <c r="H4" s="62">
        <f t="shared" ref="H4:H13" si="0">(F4-D4)/F4</f>
        <v>3.2855964167845357E-2</v>
      </c>
      <c r="R4" s="7">
        <f>R3+1</f>
        <v>43883</v>
      </c>
      <c r="T4" s="23">
        <v>78651</v>
      </c>
      <c r="U4" s="63">
        <f>T4/T3</f>
        <v>1.0125912479239891</v>
      </c>
      <c r="W4" s="56">
        <f t="shared" ref="W4:W17" si="1">Y4-Z4</f>
        <v>17653</v>
      </c>
      <c r="X4" s="56"/>
      <c r="Y4" s="56">
        <v>32821</v>
      </c>
      <c r="Z4" s="56">
        <v>15168</v>
      </c>
      <c r="AA4" s="56"/>
    </row>
    <row r="5" spans="1:28">
      <c r="A5" s="7">
        <f t="shared" ref="A5:A53" si="2">A4+1</f>
        <v>43913</v>
      </c>
      <c r="B5" s="23">
        <v>47979.553621835294</v>
      </c>
      <c r="C5" s="56">
        <v>43600</v>
      </c>
      <c r="D5" s="56">
        <v>43600</v>
      </c>
      <c r="F5" s="23">
        <v>44884.085041666665</v>
      </c>
      <c r="G5" s="7">
        <f t="shared" ref="G5:G16" si="3">G4+1</f>
        <v>43913</v>
      </c>
      <c r="H5" s="62">
        <f t="shared" si="0"/>
        <v>2.8608916511824341E-2</v>
      </c>
      <c r="R5" s="7">
        <f t="shared" ref="R5:R53" si="4">R4+1</f>
        <v>43884</v>
      </c>
      <c r="T5" s="23">
        <v>79205</v>
      </c>
      <c r="U5" s="63">
        <f t="shared" ref="U5:U53" si="5">T5/T4</f>
        <v>1.0070437756671879</v>
      </c>
      <c r="W5" s="56">
        <f t="shared" si="1"/>
        <v>22725</v>
      </c>
      <c r="X5" s="56"/>
      <c r="Y5" s="56">
        <v>43600</v>
      </c>
      <c r="Z5" s="56">
        <v>20875</v>
      </c>
      <c r="AA5" s="56"/>
    </row>
    <row r="6" spans="1:28">
      <c r="A6" s="7">
        <f t="shared" si="2"/>
        <v>43914</v>
      </c>
      <c r="B6" s="23">
        <v>67831.193134265777</v>
      </c>
      <c r="C6" s="56">
        <v>53870</v>
      </c>
      <c r="D6" s="56">
        <v>53870</v>
      </c>
      <c r="F6" s="23">
        <v>57919.01526461717</v>
      </c>
      <c r="G6" s="7">
        <f t="shared" si="3"/>
        <v>43914</v>
      </c>
      <c r="H6" s="62">
        <f t="shared" si="0"/>
        <v>6.9908220057234308E-2</v>
      </c>
      <c r="R6" s="7">
        <f t="shared" si="4"/>
        <v>43885</v>
      </c>
      <c r="T6" s="23">
        <v>80087</v>
      </c>
      <c r="U6" s="63">
        <f t="shared" si="5"/>
        <v>1.0111356606274857</v>
      </c>
      <c r="W6" s="56">
        <f t="shared" si="1"/>
        <v>28205</v>
      </c>
      <c r="X6" s="56"/>
      <c r="Y6" s="56">
        <v>53870</v>
      </c>
      <c r="Z6" s="56">
        <v>25665</v>
      </c>
      <c r="AA6" s="56"/>
    </row>
    <row r="7" spans="1:28">
      <c r="A7" s="7">
        <f t="shared" si="2"/>
        <v>43915</v>
      </c>
      <c r="B7" s="23">
        <v>95889.530021985178</v>
      </c>
      <c r="C7" s="56">
        <v>67857</v>
      </c>
      <c r="D7" s="56">
        <v>67857</v>
      </c>
      <c r="F7" s="23">
        <v>66559.103211009176</v>
      </c>
      <c r="G7" s="7">
        <f t="shared" si="3"/>
        <v>43915</v>
      </c>
      <c r="H7" s="62">
        <f t="shared" si="0"/>
        <v>-1.9499914006896438E-2</v>
      </c>
      <c r="R7" s="7">
        <f t="shared" si="4"/>
        <v>43886</v>
      </c>
      <c r="T7" s="23">
        <v>80828</v>
      </c>
      <c r="U7" s="63">
        <f t="shared" si="5"/>
        <v>1.0092524379737036</v>
      </c>
      <c r="W7" s="56">
        <f t="shared" si="1"/>
        <v>37046</v>
      </c>
      <c r="X7" s="56"/>
      <c r="Y7" s="56">
        <v>67857</v>
      </c>
      <c r="Z7" s="56">
        <v>30811</v>
      </c>
      <c r="AA7" s="56"/>
    </row>
    <row r="8" spans="1:28">
      <c r="A8" s="7">
        <f t="shared" si="2"/>
        <v>43916</v>
      </c>
      <c r="B8" s="23">
        <v>135540.27579150911</v>
      </c>
      <c r="C8" s="56">
        <v>84773</v>
      </c>
      <c r="D8" s="56">
        <v>84773</v>
      </c>
      <c r="F8" s="23">
        <v>85475.634843140899</v>
      </c>
      <c r="G8" s="7">
        <f t="shared" si="3"/>
        <v>43916</v>
      </c>
      <c r="H8" s="62">
        <f t="shared" si="0"/>
        <v>8.2202939402594277E-3</v>
      </c>
      <c r="R8" s="7">
        <f t="shared" si="4"/>
        <v>43887</v>
      </c>
      <c r="T8" s="23">
        <v>81820</v>
      </c>
      <c r="U8" s="63">
        <f t="shared" si="5"/>
        <v>1.0122729747117336</v>
      </c>
      <c r="W8" s="56">
        <f t="shared" si="1"/>
        <v>47515</v>
      </c>
      <c r="X8" s="56"/>
      <c r="Y8" s="56">
        <v>84773</v>
      </c>
      <c r="Z8" s="56">
        <v>37258</v>
      </c>
      <c r="AA8" s="56"/>
    </row>
    <row r="9" spans="1:28">
      <c r="A9" s="7">
        <f t="shared" si="2"/>
        <v>43917</v>
      </c>
      <c r="B9" s="23">
        <v>188654.79304169022</v>
      </c>
      <c r="C9" s="56">
        <v>102738</v>
      </c>
      <c r="D9" s="56">
        <v>102738</v>
      </c>
      <c r="F9" s="23">
        <v>104350.82485536864</v>
      </c>
      <c r="G9" s="7">
        <f t="shared" si="3"/>
        <v>43917</v>
      </c>
      <c r="H9" s="62">
        <f t="shared" si="0"/>
        <v>1.5455794025624954E-2</v>
      </c>
      <c r="R9" s="7">
        <f t="shared" si="4"/>
        <v>43888</v>
      </c>
      <c r="T9" s="23">
        <v>83112</v>
      </c>
      <c r="U9" s="63">
        <f t="shared" si="5"/>
        <v>1.0157907602053289</v>
      </c>
      <c r="W9" s="56">
        <f t="shared" si="1"/>
        <v>58103</v>
      </c>
      <c r="X9" s="56"/>
      <c r="Y9" s="56">
        <v>102738</v>
      </c>
      <c r="Z9" s="56">
        <v>44635</v>
      </c>
      <c r="AA9" s="56"/>
    </row>
    <row r="10" spans="1:28">
      <c r="A10" s="7">
        <f t="shared" si="2"/>
        <v>43918</v>
      </c>
      <c r="B10" s="23">
        <v>259565.23104638822</v>
      </c>
      <c r="C10" s="23">
        <v>122794.71264158131</v>
      </c>
      <c r="D10" s="56">
        <v>122070</v>
      </c>
      <c r="F10" s="23">
        <v>122794.71264158131</v>
      </c>
      <c r="G10" s="7">
        <f t="shared" si="3"/>
        <v>43918</v>
      </c>
      <c r="H10" s="62">
        <f t="shared" si="0"/>
        <v>5.9018228553263082E-3</v>
      </c>
      <c r="R10" s="7">
        <f t="shared" si="4"/>
        <v>43889</v>
      </c>
      <c r="T10" s="23">
        <v>84615</v>
      </c>
      <c r="U10" s="63">
        <f t="shared" si="5"/>
        <v>1.0180840311868322</v>
      </c>
      <c r="W10" s="56">
        <f t="shared" si="1"/>
        <v>69752</v>
      </c>
      <c r="X10" s="56"/>
      <c r="Y10" s="56">
        <v>122070</v>
      </c>
      <c r="Z10" s="56">
        <v>52318</v>
      </c>
      <c r="AA10" s="56"/>
    </row>
    <row r="11" spans="1:28">
      <c r="A11" s="7">
        <f t="shared" si="2"/>
        <v>43919</v>
      </c>
      <c r="B11" s="23">
        <v>353873.55536637054</v>
      </c>
      <c r="C11" s="23">
        <v>144966.68308865291</v>
      </c>
      <c r="D11" s="56">
        <v>140321</v>
      </c>
      <c r="F11" s="23">
        <v>143287.82465770157</v>
      </c>
      <c r="G11" s="7">
        <f t="shared" si="3"/>
        <v>43919</v>
      </c>
      <c r="H11" s="62">
        <f t="shared" si="0"/>
        <v>2.0705350679926758E-2</v>
      </c>
      <c r="R11" s="7">
        <f t="shared" si="4"/>
        <v>43890</v>
      </c>
      <c r="T11" s="23">
        <v>86604</v>
      </c>
      <c r="U11" s="63">
        <f t="shared" si="5"/>
        <v>1.0235064704839567</v>
      </c>
      <c r="W11" s="56">
        <f t="shared" si="1"/>
        <v>80808</v>
      </c>
      <c r="X11" s="56"/>
      <c r="Y11" s="56">
        <v>140321</v>
      </c>
      <c r="Z11" s="56">
        <v>59513</v>
      </c>
      <c r="AA11" s="56"/>
    </row>
    <row r="12" spans="1:28">
      <c r="A12" s="7">
        <f t="shared" si="2"/>
        <v>43920</v>
      </c>
      <c r="B12" s="23">
        <v>478747.34310410434</v>
      </c>
      <c r="C12" s="23">
        <v>169851.56737392748</v>
      </c>
      <c r="D12" s="56">
        <v>162417</v>
      </c>
      <c r="F12" s="23">
        <v>160085.65171650099</v>
      </c>
      <c r="G12" s="7">
        <f t="shared" si="3"/>
        <v>43920</v>
      </c>
      <c r="H12" s="62">
        <f t="shared" si="0"/>
        <v>-1.4563130789682806E-2</v>
      </c>
      <c r="R12" s="7">
        <f t="shared" si="4"/>
        <v>43891</v>
      </c>
      <c r="T12" s="23">
        <v>88585</v>
      </c>
      <c r="U12" s="63">
        <f t="shared" si="5"/>
        <v>1.0228742321370838</v>
      </c>
      <c r="W12" s="56">
        <f t="shared" si="1"/>
        <v>95920</v>
      </c>
      <c r="X12" s="56"/>
      <c r="Y12" s="56">
        <v>162417</v>
      </c>
      <c r="Z12" s="56">
        <v>66497</v>
      </c>
      <c r="AA12" s="56"/>
    </row>
    <row r="13" spans="1:28">
      <c r="A13" s="7">
        <f t="shared" si="2"/>
        <v>43921</v>
      </c>
      <c r="B13" s="23">
        <v>643243.64549414674</v>
      </c>
      <c r="C13" s="23">
        <v>197216.95977025016</v>
      </c>
      <c r="D13" s="49">
        <v>187500</v>
      </c>
      <c r="F13" s="23">
        <v>186232.33475726121</v>
      </c>
      <c r="G13" s="7">
        <f t="shared" si="3"/>
        <v>43921</v>
      </c>
      <c r="H13" s="62">
        <f t="shared" si="0"/>
        <v>-6.8069019506794464E-3</v>
      </c>
      <c r="R13" s="7">
        <f t="shared" si="4"/>
        <v>43892</v>
      </c>
      <c r="T13" s="23">
        <v>90443</v>
      </c>
      <c r="U13" s="63">
        <f t="shared" si="5"/>
        <v>1.0209742055652762</v>
      </c>
      <c r="W13" s="56">
        <f t="shared" si="1"/>
        <v>111705</v>
      </c>
      <c r="X13" s="56"/>
      <c r="Y13" s="49">
        <v>187500</v>
      </c>
      <c r="Z13" s="49">
        <v>75795</v>
      </c>
      <c r="AA13" s="49"/>
    </row>
    <row r="14" spans="1:28">
      <c r="A14" s="7">
        <f t="shared" si="2"/>
        <v>43922</v>
      </c>
      <c r="B14" s="23">
        <v>858624.56850238587</v>
      </c>
      <c r="C14" s="23">
        <v>226957.03417569099</v>
      </c>
      <c r="D14" s="9">
        <v>214465</v>
      </c>
      <c r="F14" s="23">
        <v>214406.80535100619</v>
      </c>
      <c r="G14" s="7">
        <f t="shared" si="3"/>
        <v>43922</v>
      </c>
      <c r="H14" s="62">
        <f>(F14-D14)/F14</f>
        <v>-2.7142165053269676E-4</v>
      </c>
      <c r="R14" s="7">
        <f t="shared" si="4"/>
        <v>43893</v>
      </c>
      <c r="T14" s="23">
        <v>93016</v>
      </c>
      <c r="U14" s="63">
        <f t="shared" si="5"/>
        <v>1.0284488572913326</v>
      </c>
      <c r="W14" s="56">
        <f t="shared" si="1"/>
        <v>130753</v>
      </c>
      <c r="X14" s="56"/>
      <c r="Y14" s="9">
        <v>214465</v>
      </c>
      <c r="Z14" s="56">
        <v>83712</v>
      </c>
      <c r="AA14" s="56"/>
    </row>
    <row r="15" spans="1:28">
      <c r="A15" s="7">
        <f t="shared" si="2"/>
        <v>43923</v>
      </c>
      <c r="B15" s="23">
        <v>1139790.6673244778</v>
      </c>
      <c r="C15">
        <v>259370.92790462123</v>
      </c>
      <c r="D15" s="56">
        <v>244000</v>
      </c>
      <c r="F15" s="23">
        <v>243444.17280119151</v>
      </c>
      <c r="G15" s="7">
        <f t="shared" si="3"/>
        <v>43923</v>
      </c>
      <c r="H15" s="62">
        <f>(F15-D15)/F15</f>
        <v>-2.2831813652093645E-3</v>
      </c>
      <c r="R15" s="7">
        <f t="shared" si="4"/>
        <v>43894</v>
      </c>
      <c r="T15" s="23">
        <v>95314</v>
      </c>
      <c r="U15" s="63">
        <f t="shared" si="5"/>
        <v>1.0247054270233078</v>
      </c>
      <c r="W15" s="56">
        <f t="shared" si="1"/>
        <v>151619</v>
      </c>
      <c r="X15" s="56"/>
      <c r="Y15" s="56">
        <v>244000</v>
      </c>
      <c r="Z15" s="9">
        <v>92381</v>
      </c>
      <c r="AA15" s="9"/>
    </row>
    <row r="16" spans="1:28">
      <c r="A16" s="7">
        <f t="shared" si="2"/>
        <v>43924</v>
      </c>
      <c r="B16" s="23">
        <v>1505602.7364328525</v>
      </c>
      <c r="C16">
        <v>294587.38310208078</v>
      </c>
      <c r="D16" s="56">
        <v>276000</v>
      </c>
      <c r="F16" s="23">
        <v>275862.19671359076</v>
      </c>
      <c r="G16" s="7">
        <f t="shared" si="3"/>
        <v>43924</v>
      </c>
      <c r="H16" s="62">
        <f>(F16-D16)/F16</f>
        <v>-4.9953668190466226E-4</v>
      </c>
      <c r="R16" s="7">
        <f t="shared" si="4"/>
        <v>43895</v>
      </c>
      <c r="T16" s="23">
        <v>98425</v>
      </c>
      <c r="U16" s="63">
        <f t="shared" si="5"/>
        <v>1.0326394863293955</v>
      </c>
      <c r="W16" s="56">
        <f t="shared" si="1"/>
        <v>173137</v>
      </c>
      <c r="X16" s="56"/>
      <c r="Y16" s="56">
        <v>276000</v>
      </c>
      <c r="Z16" s="56">
        <v>102863</v>
      </c>
      <c r="AA16" s="56"/>
    </row>
    <row r="17" spans="1:33">
      <c r="A17" s="7">
        <f t="shared" si="2"/>
        <v>43925</v>
      </c>
      <c r="B17" s="23">
        <v>1979713.5010981841</v>
      </c>
      <c r="C17">
        <v>332758.36355347309</v>
      </c>
      <c r="R17" s="7">
        <f t="shared" si="4"/>
        <v>43896</v>
      </c>
      <c r="T17" s="23">
        <v>102050</v>
      </c>
      <c r="U17" s="63">
        <f t="shared" si="5"/>
        <v>1.0368300736601472</v>
      </c>
      <c r="W17" s="56">
        <f t="shared" si="1"/>
        <v>196796</v>
      </c>
      <c r="X17" s="56"/>
      <c r="Y17" s="9">
        <v>310500</v>
      </c>
      <c r="Z17" s="9">
        <v>113704</v>
      </c>
      <c r="AA17" s="9"/>
    </row>
    <row r="18" spans="1:33">
      <c r="A18" s="7">
        <f t="shared" si="2"/>
        <v>43926</v>
      </c>
      <c r="B18" s="23">
        <v>2591443.402175976</v>
      </c>
      <c r="C18">
        <v>373933.47039984126</v>
      </c>
      <c r="R18" s="7">
        <f t="shared" si="4"/>
        <v>43897</v>
      </c>
      <c r="T18" s="23">
        <v>106099</v>
      </c>
      <c r="U18" s="63">
        <f t="shared" si="5"/>
        <v>1.0396766291033808</v>
      </c>
    </row>
    <row r="19" spans="1:33">
      <c r="A19" s="7">
        <f t="shared" si="2"/>
        <v>43927</v>
      </c>
      <c r="B19" s="23">
        <v>3376601.5915864203</v>
      </c>
      <c r="C19">
        <v>418225.85770548671</v>
      </c>
      <c r="R19" s="7">
        <f t="shared" si="4"/>
        <v>43898</v>
      </c>
      <c r="T19" s="23">
        <v>109991</v>
      </c>
      <c r="U19" s="63">
        <f t="shared" si="5"/>
        <v>1.0366827208550504</v>
      </c>
    </row>
    <row r="20" spans="1:33">
      <c r="A20" s="7">
        <f t="shared" si="2"/>
        <v>43928</v>
      </c>
      <c r="B20" s="23">
        <v>4378077.2982046157</v>
      </c>
      <c r="C20">
        <v>465797.73664801568</v>
      </c>
      <c r="R20" s="7">
        <f t="shared" si="4"/>
        <v>43899</v>
      </c>
      <c r="T20" s="23">
        <v>114381</v>
      </c>
      <c r="U20" s="63">
        <f t="shared" si="5"/>
        <v>1.039912356465529</v>
      </c>
    </row>
    <row r="21" spans="1:33">
      <c r="A21" s="7">
        <f t="shared" si="2"/>
        <v>43929</v>
      </c>
      <c r="B21" s="23">
        <v>5645450.6588435601</v>
      </c>
      <c r="C21">
        <v>516779.17710686778</v>
      </c>
      <c r="R21" s="7">
        <f t="shared" si="4"/>
        <v>43900</v>
      </c>
      <c r="T21" s="23">
        <v>118948</v>
      </c>
      <c r="U21" s="63">
        <f t="shared" si="5"/>
        <v>1.0399279600632971</v>
      </c>
    </row>
    <row r="22" spans="1:33">
      <c r="A22" s="7">
        <f t="shared" si="2"/>
        <v>43930</v>
      </c>
      <c r="B22" s="23">
        <v>7233415.668370612</v>
      </c>
      <c r="C22">
        <v>571299.49481437926</v>
      </c>
      <c r="R22" s="7">
        <f t="shared" si="4"/>
        <v>43901</v>
      </c>
      <c r="T22" s="23">
        <v>126214</v>
      </c>
      <c r="U22" s="63">
        <f t="shared" si="5"/>
        <v>1.0610855163600901</v>
      </c>
    </row>
    <row r="23" spans="1:33">
      <c r="A23" s="7">
        <f t="shared" si="2"/>
        <v>43931</v>
      </c>
      <c r="B23" s="23">
        <v>9198086.2460054662</v>
      </c>
      <c r="C23">
        <v>629481.7521836313</v>
      </c>
      <c r="R23" s="7">
        <f t="shared" si="4"/>
        <v>43902</v>
      </c>
      <c r="T23" s="23">
        <v>134509</v>
      </c>
      <c r="U23" s="63">
        <f t="shared" si="5"/>
        <v>1.0657217107452421</v>
      </c>
      <c r="W23" t="s">
        <v>22</v>
      </c>
      <c r="Y23" t="s">
        <v>23</v>
      </c>
      <c r="Z23" t="s">
        <v>24</v>
      </c>
      <c r="AB23" t="s">
        <v>25</v>
      </c>
    </row>
    <row r="24" spans="1:33">
      <c r="A24" s="7">
        <f t="shared" si="2"/>
        <v>43932</v>
      </c>
      <c r="B24" s="23">
        <v>11590228.442875966</v>
      </c>
      <c r="C24">
        <v>691464.49131170171</v>
      </c>
      <c r="R24" s="7">
        <f t="shared" si="4"/>
        <v>43903</v>
      </c>
      <c r="T24" s="23">
        <v>145416</v>
      </c>
      <c r="U24" s="63">
        <f t="shared" si="5"/>
        <v>1.0810875108728784</v>
      </c>
      <c r="W24">
        <v>340000000</v>
      </c>
      <c r="Y24" s="71">
        <v>0.63</v>
      </c>
      <c r="Z24" s="70">
        <v>2E-3</v>
      </c>
      <c r="AA24" s="70"/>
      <c r="AB24" s="19">
        <f>W24*Y24*Z24</f>
        <v>428400</v>
      </c>
    </row>
    <row r="25" spans="1:33">
      <c r="A25" s="7">
        <f t="shared" si="2"/>
        <v>43933</v>
      </c>
      <c r="B25" s="23">
        <v>14444599.395717321</v>
      </c>
      <c r="C25">
        <v>757390.69624109357</v>
      </c>
      <c r="R25" s="7">
        <f t="shared" si="4"/>
        <v>43904</v>
      </c>
      <c r="T25" s="23">
        <v>156475</v>
      </c>
      <c r="U25" s="63">
        <f t="shared" si="5"/>
        <v>1.0760507784562909</v>
      </c>
    </row>
    <row r="26" spans="1:33">
      <c r="A26" s="7">
        <f t="shared" si="2"/>
        <v>43934</v>
      </c>
      <c r="B26" s="23">
        <v>17765327.851602763</v>
      </c>
      <c r="C26">
        <v>827397.55882326723</v>
      </c>
      <c r="R26" s="7">
        <f t="shared" si="4"/>
        <v>43905</v>
      </c>
      <c r="T26" s="23">
        <v>169517</v>
      </c>
      <c r="U26" s="63">
        <f t="shared" si="5"/>
        <v>1.0833487777600255</v>
      </c>
      <c r="W26" t="s">
        <v>2</v>
      </c>
      <c r="Y26">
        <v>340000</v>
      </c>
    </row>
    <row r="27" spans="1:33">
      <c r="A27" s="7">
        <f t="shared" si="2"/>
        <v>43935</v>
      </c>
      <c r="B27" s="23">
        <v>21509175.469126917</v>
      </c>
      <c r="C27">
        <v>901622.34570881387</v>
      </c>
      <c r="R27" s="7">
        <f t="shared" si="4"/>
        <v>43906</v>
      </c>
      <c r="T27" s="23">
        <v>182414</v>
      </c>
      <c r="U27" s="63">
        <f t="shared" si="5"/>
        <v>1.0760808650459837</v>
      </c>
      <c r="W27" t="s">
        <v>29</v>
      </c>
    </row>
    <row r="28" spans="1:33" ht="45">
      <c r="A28" s="7">
        <f t="shared" si="2"/>
        <v>43936</v>
      </c>
      <c r="B28" s="23">
        <v>25571293.152339794</v>
      </c>
      <c r="C28">
        <v>980202.47884829482</v>
      </c>
      <c r="R28" s="7">
        <f t="shared" si="4"/>
        <v>43907</v>
      </c>
      <c r="T28" s="23">
        <v>198159</v>
      </c>
      <c r="U28" s="63">
        <f t="shared" si="5"/>
        <v>1.0863146469021019</v>
      </c>
      <c r="W28" s="72"/>
      <c r="X28" s="72"/>
      <c r="Y28" s="72" t="s">
        <v>26</v>
      </c>
      <c r="Z28" s="72" t="s">
        <v>39</v>
      </c>
      <c r="AA28" s="72" t="s">
        <v>34</v>
      </c>
      <c r="AB28" s="72" t="s">
        <v>28</v>
      </c>
      <c r="AC28" s="72" t="s">
        <v>27</v>
      </c>
      <c r="AD28" s="72" t="s">
        <v>30</v>
      </c>
      <c r="AE28" s="72" t="s">
        <v>41</v>
      </c>
      <c r="AF28" s="72" t="s">
        <v>25</v>
      </c>
      <c r="AG28" s="72"/>
    </row>
    <row r="29" spans="1:33">
      <c r="A29" s="7">
        <f t="shared" si="2"/>
        <v>43937</v>
      </c>
      <c r="B29" s="23">
        <v>29781217.339865323</v>
      </c>
      <c r="C29">
        <v>1063276.861278316</v>
      </c>
      <c r="R29" s="7">
        <f t="shared" si="4"/>
        <v>43908</v>
      </c>
      <c r="T29" s="23">
        <v>218744</v>
      </c>
      <c r="U29" s="63">
        <f t="shared" si="5"/>
        <v>1.1038812266916971</v>
      </c>
      <c r="W29" s="71" t="s">
        <v>43</v>
      </c>
      <c r="X29" s="71">
        <v>0</v>
      </c>
      <c r="Y29">
        <v>16</v>
      </c>
      <c r="Z29">
        <f>Y29*(1-X29)</f>
        <v>16</v>
      </c>
      <c r="AA29" s="71">
        <f>Z29/Y$29</f>
        <v>1</v>
      </c>
      <c r="AB29" s="62">
        <f>100%-AC29</f>
        <v>0.8</v>
      </c>
      <c r="AC29" s="71">
        <v>0.2</v>
      </c>
      <c r="AD29" s="71">
        <v>0.06</v>
      </c>
      <c r="AE29" s="71">
        <f>AF29/AF$39</f>
        <v>0.27027027027027029</v>
      </c>
      <c r="AF29" s="23">
        <f t="shared" ref="AF29:AF38" si="6">W$24*Z$24*AC29</f>
        <v>136000</v>
      </c>
      <c r="AG29" s="71"/>
    </row>
    <row r="30" spans="1:33">
      <c r="A30" s="7">
        <f t="shared" si="2"/>
        <v>43938</v>
      </c>
      <c r="B30" s="23">
        <v>33917686.504598387</v>
      </c>
      <c r="C30">
        <v>1150982.5931216662</v>
      </c>
      <c r="R30" s="7">
        <f t="shared" si="4"/>
        <v>43909</v>
      </c>
      <c r="T30" s="23">
        <v>244902</v>
      </c>
      <c r="U30" s="63">
        <f t="shared" si="5"/>
        <v>1.1195827085542918</v>
      </c>
      <c r="W30" s="71" t="s">
        <v>45</v>
      </c>
      <c r="X30" s="71">
        <v>0</v>
      </c>
      <c r="Y30">
        <v>16</v>
      </c>
      <c r="Z30">
        <f>Y30*(1-X30)</f>
        <v>16</v>
      </c>
      <c r="AA30" s="71">
        <f>Z30/Y$29</f>
        <v>1</v>
      </c>
      <c r="AB30" s="62">
        <v>0</v>
      </c>
      <c r="AC30" s="71">
        <v>0.68</v>
      </c>
      <c r="AD30" s="71">
        <v>2</v>
      </c>
      <c r="AE30" s="71">
        <f t="shared" ref="AE30:AE38" si="7">AF30/AF$39</f>
        <v>0.91891891891891908</v>
      </c>
      <c r="AF30" s="23">
        <f t="shared" ref="AF30" si="8">W$24*Z$24*AC30</f>
        <v>462400.00000000006</v>
      </c>
      <c r="AG30" s="71"/>
    </row>
    <row r="31" spans="1:33">
      <c r="A31" s="7">
        <f t="shared" si="2"/>
        <v>43939</v>
      </c>
      <c r="B31" s="23">
        <v>37745961.747586966</v>
      </c>
      <c r="C31">
        <v>1243453.4454585719</v>
      </c>
      <c r="R31" s="7">
        <f t="shared" si="4"/>
        <v>43910</v>
      </c>
      <c r="T31" s="23">
        <v>275550</v>
      </c>
      <c r="U31" s="63">
        <f t="shared" si="5"/>
        <v>1.1251439351250705</v>
      </c>
      <c r="W31" s="71" t="s">
        <v>44</v>
      </c>
      <c r="X31" s="71">
        <v>0.2</v>
      </c>
      <c r="Y31">
        <v>16</v>
      </c>
      <c r="Z31">
        <f t="shared" ref="Z31" si="9">Y31*(1-X31)</f>
        <v>12.8</v>
      </c>
      <c r="AA31" s="71">
        <f t="shared" ref="AA31" si="10">Z31/Y$29</f>
        <v>0.8</v>
      </c>
      <c r="AB31" s="62">
        <f t="shared" ref="AB31" si="11">100%-AC31</f>
        <v>0.6</v>
      </c>
      <c r="AC31" s="71">
        <v>0.4</v>
      </c>
      <c r="AD31" s="71">
        <v>0.36</v>
      </c>
      <c r="AE31" s="71">
        <f t="shared" si="7"/>
        <v>0.54054054054054057</v>
      </c>
      <c r="AF31" s="23">
        <f t="shared" si="6"/>
        <v>272000</v>
      </c>
      <c r="AG31" s="71"/>
    </row>
    <row r="32" spans="1:33">
      <c r="A32" s="7">
        <f t="shared" si="2"/>
        <v>43940</v>
      </c>
      <c r="B32" s="23">
        <v>41069591.485605858</v>
      </c>
      <c r="C32">
        <v>1340820.3008786659</v>
      </c>
      <c r="R32" s="15">
        <f t="shared" si="4"/>
        <v>43911</v>
      </c>
      <c r="S32" s="65"/>
      <c r="T32" s="66">
        <v>304979</v>
      </c>
      <c r="U32" s="67">
        <f t="shared" si="5"/>
        <v>1.1068009435674107</v>
      </c>
      <c r="V32" s="23"/>
      <c r="W32" s="71" t="s">
        <v>38</v>
      </c>
      <c r="X32" s="71">
        <v>0.2</v>
      </c>
      <c r="Y32">
        <v>9.3000000000000007</v>
      </c>
      <c r="Z32">
        <f t="shared" ref="Z32" si="12">Y32*(1-X32)</f>
        <v>7.4400000000000013</v>
      </c>
      <c r="AA32" s="71">
        <f t="shared" ref="AA32" si="13">Z32/Y$29</f>
        <v>0.46500000000000008</v>
      </c>
      <c r="AB32" s="62">
        <f t="shared" ref="AB32" si="14">100%-AC32</f>
        <v>0.45999999999999996</v>
      </c>
      <c r="AC32" s="71">
        <v>0.54</v>
      </c>
      <c r="AD32" s="71">
        <v>0.36</v>
      </c>
      <c r="AE32" s="71">
        <f t="shared" si="7"/>
        <v>0.72972972972972971</v>
      </c>
      <c r="AF32" s="23">
        <f t="shared" si="6"/>
        <v>367200</v>
      </c>
      <c r="AG32" s="71"/>
    </row>
    <row r="33" spans="1:33">
      <c r="A33" s="7">
        <f t="shared" si="2"/>
        <v>43941</v>
      </c>
      <c r="B33" s="23">
        <v>43775821.83729066</v>
      </c>
      <c r="C33">
        <v>1443210.3744388928</v>
      </c>
      <c r="R33" s="7">
        <f t="shared" si="4"/>
        <v>43912</v>
      </c>
      <c r="T33" s="23">
        <v>337459</v>
      </c>
      <c r="U33" s="63">
        <f t="shared" si="5"/>
        <v>1.1064991360060856</v>
      </c>
      <c r="W33" s="71" t="s">
        <v>37</v>
      </c>
      <c r="X33" s="71">
        <v>0.25</v>
      </c>
      <c r="Y33">
        <v>5.3</v>
      </c>
      <c r="Z33">
        <f t="shared" ref="Z33" si="15">Y33*(1-X33)</f>
        <v>3.9749999999999996</v>
      </c>
      <c r="AA33" s="71">
        <f t="shared" ref="AA33:AA38" si="16">Z33/Y$29</f>
        <v>0.24843749999999998</v>
      </c>
      <c r="AB33" s="62">
        <f t="shared" ref="AB33" si="17">100%-AC33</f>
        <v>0.30000000000000004</v>
      </c>
      <c r="AC33" s="71">
        <v>0.7</v>
      </c>
      <c r="AD33" s="71">
        <v>0.54</v>
      </c>
      <c r="AE33" s="71">
        <f t="shared" si="7"/>
        <v>0.94594594594594583</v>
      </c>
      <c r="AF33" s="23">
        <f t="shared" si="6"/>
        <v>475999.99999999994</v>
      </c>
      <c r="AG33" s="71"/>
    </row>
    <row r="34" spans="1:33">
      <c r="A34" s="7">
        <f t="shared" si="2"/>
        <v>43942</v>
      </c>
      <c r="B34" s="23">
        <v>45852169.190232076</v>
      </c>
      <c r="C34">
        <v>1550746.2458084179</v>
      </c>
      <c r="R34" s="7">
        <f t="shared" si="4"/>
        <v>43913</v>
      </c>
      <c r="T34" s="23">
        <v>378830</v>
      </c>
      <c r="U34" s="63">
        <f t="shared" si="5"/>
        <v>1.1225956338399627</v>
      </c>
      <c r="W34" s="71" t="s">
        <v>32</v>
      </c>
      <c r="X34" s="71">
        <v>0.3</v>
      </c>
      <c r="Y34">
        <v>7.3</v>
      </c>
      <c r="Z34">
        <f t="shared" ref="Z34" si="18">Y34*(1-X34)</f>
        <v>5.1099999999999994</v>
      </c>
      <c r="AA34" s="71">
        <f t="shared" si="16"/>
        <v>0.31937499999999996</v>
      </c>
      <c r="AB34" s="62">
        <f t="shared" ref="AB34" si="19">100%-AC34</f>
        <v>0.35</v>
      </c>
      <c r="AC34" s="71">
        <v>0.65</v>
      </c>
      <c r="AD34" s="71">
        <v>0.76</v>
      </c>
      <c r="AE34" s="71">
        <f t="shared" si="7"/>
        <v>0.8783783783783784</v>
      </c>
      <c r="AF34" s="23">
        <f t="shared" si="6"/>
        <v>442000</v>
      </c>
      <c r="AG34" s="71"/>
    </row>
    <row r="35" spans="1:33">
      <c r="A35" s="7">
        <f t="shared" si="2"/>
        <v>43943</v>
      </c>
      <c r="B35" s="23">
        <v>47367313.808252074</v>
      </c>
      <c r="C35">
        <v>1663544.3878641722</v>
      </c>
      <c r="R35" s="7">
        <f t="shared" si="4"/>
        <v>43914</v>
      </c>
      <c r="T35" s="23">
        <v>422574</v>
      </c>
      <c r="U35" s="63">
        <f t="shared" si="5"/>
        <v>1.1154713195892616</v>
      </c>
      <c r="W35" s="71" t="s">
        <v>36</v>
      </c>
      <c r="X35" s="71">
        <v>0.3</v>
      </c>
      <c r="Y35">
        <v>5.3</v>
      </c>
      <c r="Z35">
        <f t="shared" ref="Z35" si="20">Y35*(1-X35)</f>
        <v>3.7099999999999995</v>
      </c>
      <c r="AA35" s="71">
        <f t="shared" si="16"/>
        <v>0.23187499999999997</v>
      </c>
      <c r="AB35" s="62">
        <f t="shared" ref="AB35" si="21">100%-AC35</f>
        <v>0.32999999999999996</v>
      </c>
      <c r="AC35" s="71">
        <v>0.67</v>
      </c>
      <c r="AD35" s="71">
        <v>0.76</v>
      </c>
      <c r="AE35" s="71">
        <f t="shared" si="7"/>
        <v>0.90540540540540537</v>
      </c>
      <c r="AF35" s="23">
        <f t="shared" si="6"/>
        <v>455600</v>
      </c>
      <c r="AG35" s="71"/>
    </row>
    <row r="36" spans="1:33">
      <c r="A36" s="7">
        <f t="shared" si="2"/>
        <v>43944</v>
      </c>
      <c r="B36" s="23">
        <v>48431302.451315865</v>
      </c>
      <c r="R36" s="7">
        <f t="shared" si="4"/>
        <v>43915</v>
      </c>
      <c r="T36" s="23">
        <v>471035</v>
      </c>
      <c r="U36" s="63">
        <f t="shared" si="5"/>
        <v>1.1146805056629134</v>
      </c>
      <c r="W36" s="71" t="s">
        <v>35</v>
      </c>
      <c r="X36" s="71">
        <v>0.3</v>
      </c>
      <c r="Y36">
        <v>2.8</v>
      </c>
      <c r="Z36">
        <f t="shared" ref="Z36" si="22">Y36*(1-X36)</f>
        <v>1.9599999999999997</v>
      </c>
      <c r="AA36" s="71">
        <f t="shared" si="16"/>
        <v>0.12249999999999998</v>
      </c>
      <c r="AB36" s="62">
        <f t="shared" ref="AB36" si="23">100%-AC36</f>
        <v>0.26</v>
      </c>
      <c r="AC36" s="71">
        <v>0.74</v>
      </c>
      <c r="AD36" s="71">
        <v>0.76</v>
      </c>
      <c r="AE36" s="71">
        <f t="shared" si="7"/>
        <v>1</v>
      </c>
      <c r="AF36" s="23">
        <f t="shared" si="6"/>
        <v>503200</v>
      </c>
    </row>
    <row r="37" spans="1:33">
      <c r="A37" s="7">
        <f t="shared" si="2"/>
        <v>43945</v>
      </c>
      <c r="B37" s="23">
        <v>49158417.416828819</v>
      </c>
      <c r="R37" s="7">
        <f t="shared" si="4"/>
        <v>43916</v>
      </c>
      <c r="T37" s="23">
        <v>531865</v>
      </c>
      <c r="U37" s="63">
        <f t="shared" si="5"/>
        <v>1.1291411466239238</v>
      </c>
      <c r="W37" s="71" t="s">
        <v>31</v>
      </c>
      <c r="X37" s="71">
        <v>0.35</v>
      </c>
      <c r="Y37">
        <v>5.3</v>
      </c>
      <c r="Z37">
        <f t="shared" ref="Z37" si="24">Y37*(1-X37)</f>
        <v>3.4449999999999998</v>
      </c>
      <c r="AA37" s="71">
        <f t="shared" si="16"/>
        <v>0.21531249999999999</v>
      </c>
      <c r="AB37" s="62">
        <f t="shared" ref="AB37" si="25">100%-AC37</f>
        <v>0.33999999999999997</v>
      </c>
      <c r="AC37" s="71">
        <v>0.66</v>
      </c>
      <c r="AD37" s="71">
        <v>1</v>
      </c>
      <c r="AE37" s="71">
        <f t="shared" si="7"/>
        <v>0.89189189189189189</v>
      </c>
      <c r="AF37" s="23">
        <f t="shared" si="6"/>
        <v>448800</v>
      </c>
    </row>
    <row r="38" spans="1:33">
      <c r="A38" s="7">
        <f t="shared" si="2"/>
        <v>43946</v>
      </c>
      <c r="B38" s="23">
        <v>49646115.803327173</v>
      </c>
      <c r="R38" s="7">
        <f t="shared" si="4"/>
        <v>43917</v>
      </c>
      <c r="T38" s="23">
        <v>596366</v>
      </c>
      <c r="U38" s="63">
        <f t="shared" si="5"/>
        <v>1.1212732554313594</v>
      </c>
      <c r="W38" s="71" t="s">
        <v>33</v>
      </c>
      <c r="X38" s="71">
        <v>0.4</v>
      </c>
      <c r="Y38">
        <v>2.2999999999999998</v>
      </c>
      <c r="Z38">
        <f t="shared" ref="Z38" si="26">Y38*(1-X38)</f>
        <v>1.38</v>
      </c>
      <c r="AA38" s="71">
        <f t="shared" si="16"/>
        <v>8.6249999999999993E-2</v>
      </c>
      <c r="AB38" s="62">
        <f t="shared" ref="AB38" si="27">100%-AC38</f>
        <v>0.31999999999999995</v>
      </c>
      <c r="AC38" s="71">
        <v>0.68</v>
      </c>
      <c r="AD38" s="71">
        <v>1.3</v>
      </c>
      <c r="AE38" s="71">
        <f t="shared" si="7"/>
        <v>0.91891891891891908</v>
      </c>
      <c r="AF38" s="75">
        <f t="shared" si="6"/>
        <v>462400.00000000006</v>
      </c>
    </row>
    <row r="39" spans="1:33">
      <c r="A39" s="7"/>
      <c r="B39" s="23"/>
      <c r="R39" s="7"/>
      <c r="W39" s="71"/>
      <c r="X39" s="71"/>
      <c r="AA39" s="71"/>
      <c r="AB39" s="62"/>
      <c r="AC39" s="71"/>
      <c r="AD39" s="71"/>
      <c r="AE39" s="71"/>
      <c r="AF39" s="23">
        <f>MAX(AF29:AF38)</f>
        <v>503200</v>
      </c>
    </row>
    <row r="40" spans="1:33">
      <c r="A40" s="7"/>
      <c r="B40" s="23"/>
      <c r="R40" s="7"/>
      <c r="W40" s="71"/>
      <c r="X40" s="71"/>
      <c r="AA40" s="71"/>
      <c r="AB40" s="62"/>
      <c r="AC40" s="71"/>
      <c r="AD40" s="71"/>
      <c r="AE40" s="71"/>
      <c r="AF40" s="23"/>
    </row>
    <row r="41" spans="1:33">
      <c r="A41" s="7"/>
      <c r="B41" s="23"/>
      <c r="R41" s="7"/>
      <c r="W41" s="71"/>
      <c r="X41" s="71"/>
      <c r="AA41" s="71"/>
      <c r="AB41" s="62"/>
      <c r="AC41" s="71"/>
      <c r="AD41" s="71"/>
      <c r="AE41" s="71"/>
      <c r="AF41" s="23"/>
    </row>
    <row r="42" spans="1:33">
      <c r="A42" s="7"/>
      <c r="B42" s="23"/>
      <c r="R42" s="7"/>
      <c r="W42" s="71"/>
      <c r="X42" s="71"/>
      <c r="AA42" s="71"/>
      <c r="AB42" s="62"/>
      <c r="AC42" s="71"/>
      <c r="AD42" s="71"/>
      <c r="AE42" s="71"/>
      <c r="AF42" s="23"/>
    </row>
    <row r="43" spans="1:33">
      <c r="A43" s="7"/>
      <c r="B43" s="23"/>
      <c r="R43" s="7"/>
      <c r="W43" s="71"/>
      <c r="X43" s="71"/>
      <c r="AA43" s="71"/>
      <c r="AB43" s="62"/>
      <c r="AC43" s="71"/>
      <c r="AD43" s="71"/>
      <c r="AE43" s="71"/>
      <c r="AF43" s="23"/>
    </row>
    <row r="44" spans="1:33">
      <c r="A44" s="7"/>
      <c r="B44" s="23"/>
      <c r="R44" s="7"/>
      <c r="W44" s="71"/>
      <c r="X44" s="71"/>
      <c r="AA44" s="71"/>
      <c r="AB44" s="62"/>
      <c r="AC44" s="71"/>
      <c r="AD44" s="71"/>
      <c r="AE44" s="71"/>
      <c r="AF44" s="23"/>
    </row>
    <row r="45" spans="1:33">
      <c r="A45" s="7"/>
      <c r="B45" s="23"/>
      <c r="R45" s="7"/>
      <c r="W45" s="71"/>
      <c r="X45" s="71"/>
      <c r="AA45" s="71"/>
      <c r="AB45" s="62"/>
      <c r="AC45" s="71"/>
      <c r="AD45" s="71"/>
      <c r="AE45" s="71"/>
      <c r="AF45" s="23"/>
    </row>
    <row r="46" spans="1:33">
      <c r="A46" s="7"/>
      <c r="B46" s="23"/>
      <c r="R46" s="7"/>
      <c r="W46" s="71"/>
      <c r="X46" s="71"/>
      <c r="AA46" s="71"/>
      <c r="AB46" s="62"/>
      <c r="AC46" s="71"/>
      <c r="AD46" s="71"/>
      <c r="AE46" s="71"/>
      <c r="AF46" s="23"/>
    </row>
    <row r="47" spans="1:33">
      <c r="A47" s="7"/>
      <c r="B47" s="23"/>
      <c r="R47" s="7"/>
      <c r="W47" s="71"/>
      <c r="X47" s="71"/>
      <c r="AA47" s="71"/>
      <c r="AB47" s="62"/>
      <c r="AC47" s="71"/>
      <c r="AD47" s="71"/>
      <c r="AE47" s="71"/>
      <c r="AF47" s="23"/>
    </row>
    <row r="48" spans="1:33">
      <c r="A48" s="7"/>
      <c r="B48" s="23"/>
      <c r="R48" s="7"/>
      <c r="W48" s="71"/>
      <c r="X48" s="71"/>
      <c r="AA48" s="71"/>
      <c r="AB48" s="62"/>
      <c r="AC48" s="71"/>
      <c r="AD48" s="71"/>
      <c r="AE48" s="71"/>
      <c r="AF48" s="23"/>
    </row>
    <row r="49" spans="1:25">
      <c r="A49" s="7">
        <f>A38+1</f>
        <v>43947</v>
      </c>
      <c r="B49" s="23">
        <v>49969058.223082006</v>
      </c>
      <c r="R49" s="7">
        <f>R38+1</f>
        <v>43918</v>
      </c>
      <c r="T49" s="23">
        <v>663127</v>
      </c>
      <c r="U49" s="63">
        <f>T49/T38</f>
        <v>1.1119463550906659</v>
      </c>
    </row>
    <row r="50" spans="1:25">
      <c r="A50" s="7">
        <f t="shared" si="2"/>
        <v>43948</v>
      </c>
      <c r="B50" s="23">
        <v>50181089.464363791</v>
      </c>
      <c r="R50" s="7">
        <f t="shared" si="4"/>
        <v>43919</v>
      </c>
      <c r="T50" s="23">
        <v>723390</v>
      </c>
      <c r="U50" s="63">
        <f t="shared" si="5"/>
        <v>1.0908770114925195</v>
      </c>
      <c r="V50" t="s">
        <v>40</v>
      </c>
      <c r="W50" s="72" t="s">
        <v>34</v>
      </c>
    </row>
    <row r="51" spans="1:25" ht="30">
      <c r="A51" s="7">
        <f t="shared" si="2"/>
        <v>43949</v>
      </c>
      <c r="B51" s="23">
        <v>50319603.492036738</v>
      </c>
      <c r="R51" s="7">
        <f t="shared" si="4"/>
        <v>43920</v>
      </c>
      <c r="T51" s="23">
        <v>784741</v>
      </c>
      <c r="U51" s="63">
        <f t="shared" si="5"/>
        <v>1.0848104065580115</v>
      </c>
      <c r="V51" s="73" t="s">
        <v>40</v>
      </c>
      <c r="W51" s="74" t="s">
        <v>34</v>
      </c>
      <c r="X51" s="72" t="s">
        <v>30</v>
      </c>
      <c r="Y51" s="72" t="s">
        <v>42</v>
      </c>
    </row>
    <row r="52" spans="1:25">
      <c r="A52" s="7">
        <f t="shared" si="2"/>
        <v>43950</v>
      </c>
      <c r="B52" s="23">
        <v>50409880.838814646</v>
      </c>
      <c r="R52" s="7">
        <f t="shared" si="4"/>
        <v>43921</v>
      </c>
      <c r="T52" s="23">
        <v>858361</v>
      </c>
      <c r="U52" s="63">
        <f t="shared" si="5"/>
        <v>1.0938143922644541</v>
      </c>
      <c r="V52" s="71" t="s">
        <v>33</v>
      </c>
      <c r="W52" s="71">
        <v>8.6249999999999993E-2</v>
      </c>
      <c r="X52" s="71">
        <v>1.3</v>
      </c>
      <c r="Y52" s="71">
        <v>1</v>
      </c>
    </row>
    <row r="53" spans="1:25">
      <c r="A53" s="7">
        <f t="shared" si="2"/>
        <v>43951</v>
      </c>
      <c r="B53" s="23">
        <v>50468699.379124679</v>
      </c>
      <c r="R53" s="7">
        <f t="shared" si="4"/>
        <v>43922</v>
      </c>
      <c r="T53" s="23">
        <v>935197</v>
      </c>
      <c r="U53" s="64">
        <f t="shared" si="5"/>
        <v>1.0895147845719924</v>
      </c>
      <c r="V53" s="71" t="s">
        <v>35</v>
      </c>
      <c r="W53" s="71">
        <v>0.12249999999999998</v>
      </c>
      <c r="X53" s="71">
        <v>0.76</v>
      </c>
      <c r="Y53" s="71">
        <v>1.088235294117647</v>
      </c>
    </row>
    <row r="54" spans="1:25">
      <c r="R54" s="7"/>
      <c r="U54" s="63">
        <f>AVERAGE(U21:U53)</f>
        <v>1.0958978490119795</v>
      </c>
      <c r="V54" s="71" t="s">
        <v>31</v>
      </c>
      <c r="W54" s="71">
        <v>0.21531249999999999</v>
      </c>
      <c r="X54" s="71">
        <v>1</v>
      </c>
      <c r="Y54" s="71">
        <v>0.97058823529411753</v>
      </c>
    </row>
    <row r="55" spans="1:25">
      <c r="R55" s="7"/>
      <c r="V55" s="71" t="s">
        <v>36</v>
      </c>
      <c r="W55" s="71">
        <v>0.23187499999999997</v>
      </c>
      <c r="X55" s="71">
        <v>0.76</v>
      </c>
      <c r="Y55" s="71">
        <v>0.98529411764705865</v>
      </c>
    </row>
    <row r="56" spans="1:25">
      <c r="R56" s="7"/>
      <c r="V56" s="71" t="s">
        <v>37</v>
      </c>
      <c r="W56" s="71">
        <v>0.24843749999999998</v>
      </c>
      <c r="X56" s="71">
        <v>0.54</v>
      </c>
      <c r="Y56" s="71">
        <v>1.029411764705882</v>
      </c>
    </row>
    <row r="57" spans="1:25">
      <c r="R57" s="7"/>
      <c r="V57" s="71" t="s">
        <v>32</v>
      </c>
      <c r="W57" s="71">
        <v>0.31937499999999996</v>
      </c>
      <c r="X57" s="71">
        <v>0.76</v>
      </c>
      <c r="Y57" s="71">
        <v>0.95588235294117641</v>
      </c>
    </row>
    <row r="58" spans="1:25">
      <c r="R58" s="7"/>
      <c r="V58" s="71" t="s">
        <v>38</v>
      </c>
      <c r="W58" s="71">
        <v>0.46500000000000008</v>
      </c>
      <c r="X58" s="71">
        <v>0.36</v>
      </c>
      <c r="Y58" s="71">
        <v>0.79411764705882348</v>
      </c>
    </row>
    <row r="59" spans="1:25">
      <c r="R59" s="7"/>
      <c r="V59" s="71">
        <v>0.2</v>
      </c>
      <c r="W59" s="71">
        <v>0.8</v>
      </c>
      <c r="X59" s="71">
        <v>0.36</v>
      </c>
      <c r="Y59" s="71">
        <v>0.58823529411764697</v>
      </c>
    </row>
    <row r="60" spans="1:25">
      <c r="R60" s="7"/>
      <c r="V60" s="71">
        <v>0.1</v>
      </c>
      <c r="W60" s="71">
        <v>0.9</v>
      </c>
      <c r="X60" s="71">
        <v>0.13</v>
      </c>
      <c r="Y60" s="71">
        <v>0.44117647058823523</v>
      </c>
    </row>
    <row r="61" spans="1:25">
      <c r="R61" s="7"/>
      <c r="V61" s="71">
        <v>0</v>
      </c>
      <c r="W61" s="71">
        <v>1</v>
      </c>
      <c r="X61" s="71">
        <v>0.06</v>
      </c>
      <c r="Y61" s="71">
        <v>0.29411764705882348</v>
      </c>
    </row>
    <row r="62" spans="1:25">
      <c r="R62" s="7"/>
    </row>
    <row r="63" spans="1:25">
      <c r="R63" s="7"/>
    </row>
    <row r="64" spans="1:25">
      <c r="R64" s="7"/>
    </row>
    <row r="65" spans="3:18" ht="105">
      <c r="C65" s="72"/>
      <c r="D65" s="72" t="s">
        <v>73</v>
      </c>
      <c r="E65" s="72" t="s">
        <v>94</v>
      </c>
      <c r="F65" s="72" t="s">
        <v>88</v>
      </c>
      <c r="G65" s="72" t="s">
        <v>90</v>
      </c>
      <c r="H65" s="72" t="s">
        <v>89</v>
      </c>
      <c r="I65" s="72" t="s">
        <v>91</v>
      </c>
      <c r="J65" s="72" t="s">
        <v>92</v>
      </c>
      <c r="K65" s="72" t="s">
        <v>93</v>
      </c>
      <c r="L65" s="72"/>
      <c r="R65" s="7"/>
    </row>
    <row r="66" spans="3:18">
      <c r="C66" s="7">
        <v>43911</v>
      </c>
      <c r="D66" s="76">
        <v>2.5</v>
      </c>
      <c r="E66">
        <f>I$66*EXP(-F66-J$66)+K$66</f>
        <v>2.0461672306215508</v>
      </c>
      <c r="F66">
        <f t="shared" ref="F66:F88" si="28">H66/H$66</f>
        <v>1</v>
      </c>
      <c r="G66" s="23">
        <f t="shared" ref="G66:G88" si="29">1/LN(C66)</f>
        <v>9.3546068368141611E-2</v>
      </c>
      <c r="H66">
        <v>305106</v>
      </c>
      <c r="I66">
        <v>18</v>
      </c>
      <c r="J66">
        <v>2</v>
      </c>
      <c r="K66">
        <v>1.1499999999999999</v>
      </c>
      <c r="R66" s="7"/>
    </row>
    <row r="67" spans="3:18">
      <c r="C67" s="7">
        <f t="shared" ref="C67:C88" si="30">C66+1</f>
        <v>43912</v>
      </c>
      <c r="D67" s="76">
        <v>2.3418319169027386</v>
      </c>
      <c r="E67">
        <f t="shared" ref="E67:E87" si="31">I$66*EXP(-F67-J$66)+K$66</f>
        <v>1.9556683899670975</v>
      </c>
      <c r="F67" s="151">
        <f t="shared" si="28"/>
        <v>1.1064548058707466</v>
      </c>
      <c r="G67" s="23">
        <f t="shared" si="29"/>
        <v>9.3545869084394412E-2</v>
      </c>
      <c r="H67">
        <v>337586</v>
      </c>
    </row>
    <row r="68" spans="3:18">
      <c r="C68" s="7">
        <f t="shared" si="30"/>
        <v>43913</v>
      </c>
      <c r="D68" s="76">
        <v>1.9882008308411501</v>
      </c>
      <c r="E68">
        <f t="shared" si="31"/>
        <v>1.853224982078437</v>
      </c>
      <c r="F68" s="151">
        <f t="shared" si="28"/>
        <v>1.2424501648607369</v>
      </c>
      <c r="G68" s="23">
        <f t="shared" si="29"/>
        <v>9.3545669806034459E-2</v>
      </c>
      <c r="H68">
        <v>379079</v>
      </c>
    </row>
    <row r="69" spans="3:18">
      <c r="C69" s="7">
        <f t="shared" si="30"/>
        <v>43914</v>
      </c>
      <c r="D69" s="76">
        <v>1.7212686637331227</v>
      </c>
      <c r="E69">
        <f t="shared" si="31"/>
        <v>1.7591140304099777</v>
      </c>
      <c r="F69" s="151">
        <f t="shared" si="28"/>
        <v>1.3861215446435009</v>
      </c>
      <c r="G69" s="23">
        <f t="shared" si="29"/>
        <v>9.3545470533061489E-2</v>
      </c>
      <c r="H69">
        <v>422914</v>
      </c>
    </row>
    <row r="70" spans="3:18">
      <c r="C70" s="7">
        <f t="shared" si="30"/>
        <v>43915</v>
      </c>
      <c r="D70" s="76">
        <v>1.5951706808849666</v>
      </c>
      <c r="E70">
        <f t="shared" si="31"/>
        <v>1.6694951756588536</v>
      </c>
      <c r="F70" s="151">
        <f t="shared" si="28"/>
        <v>1.545269512890602</v>
      </c>
      <c r="G70" s="23">
        <f t="shared" si="29"/>
        <v>9.3545271265475224E-2</v>
      </c>
      <c r="H70">
        <v>471471</v>
      </c>
    </row>
    <row r="71" spans="3:18">
      <c r="C71" s="7">
        <f t="shared" si="30"/>
        <v>43916</v>
      </c>
      <c r="D71" s="76">
        <v>1.5661994729981155</v>
      </c>
      <c r="E71">
        <f t="shared" si="31"/>
        <v>1.5753645956722999</v>
      </c>
      <c r="F71" s="151">
        <f t="shared" si="28"/>
        <v>1.7451803635457841</v>
      </c>
      <c r="G71" s="23">
        <f t="shared" si="29"/>
        <v>9.3545072003275387E-2</v>
      </c>
      <c r="H71">
        <v>532465</v>
      </c>
    </row>
    <row r="72" spans="3:18">
      <c r="C72" s="7">
        <f t="shared" si="30"/>
        <v>43917</v>
      </c>
      <c r="D72" s="76">
        <v>1.4767899499438661</v>
      </c>
      <c r="E72">
        <f t="shared" si="31"/>
        <v>1.4942509937152351</v>
      </c>
      <c r="F72" s="151">
        <f t="shared" si="28"/>
        <v>1.956756012664451</v>
      </c>
      <c r="G72" s="23">
        <f t="shared" si="29"/>
        <v>9.3544872746461727E-2</v>
      </c>
      <c r="H72">
        <v>597018</v>
      </c>
    </row>
    <row r="73" spans="3:18">
      <c r="C73" s="7">
        <f t="shared" si="30"/>
        <v>43918</v>
      </c>
      <c r="D73" s="76">
        <v>1.4070725310295387</v>
      </c>
      <c r="E73">
        <f t="shared" si="31"/>
        <v>1.4265961626709966</v>
      </c>
      <c r="F73" s="151">
        <f t="shared" si="28"/>
        <v>2.1755684909506861</v>
      </c>
      <c r="G73" s="23">
        <f t="shared" si="29"/>
        <v>9.3544673495033967E-2</v>
      </c>
      <c r="H73">
        <v>663779</v>
      </c>
    </row>
    <row r="74" spans="3:18">
      <c r="C74" s="7">
        <f t="shared" si="30"/>
        <v>43919</v>
      </c>
      <c r="D74" s="76">
        <v>1.3174582031414621</v>
      </c>
      <c r="E74">
        <f t="shared" si="31"/>
        <v>1.3770212405739803</v>
      </c>
      <c r="F74" s="151">
        <f t="shared" si="28"/>
        <v>2.373083452963888</v>
      </c>
      <c r="G74" s="23">
        <f t="shared" si="29"/>
        <v>9.354447424899183E-2</v>
      </c>
      <c r="H74">
        <v>724042</v>
      </c>
    </row>
    <row r="75" spans="3:18">
      <c r="C75" s="7">
        <f t="shared" si="30"/>
        <v>43920</v>
      </c>
      <c r="D75" s="76">
        <v>1.2856371098016994</v>
      </c>
      <c r="E75">
        <f t="shared" si="31"/>
        <v>1.3354039418256569</v>
      </c>
      <c r="F75" s="151">
        <f t="shared" si="28"/>
        <v>2.5755901227770019</v>
      </c>
      <c r="G75" s="23">
        <f t="shared" si="29"/>
        <v>9.3544275008335079E-2</v>
      </c>
      <c r="H75">
        <v>785828</v>
      </c>
    </row>
    <row r="76" spans="3:18">
      <c r="C76" s="13">
        <f t="shared" si="30"/>
        <v>43921</v>
      </c>
      <c r="D76" s="76">
        <v>1.2976269084816154</v>
      </c>
      <c r="E76">
        <f t="shared" si="31"/>
        <v>1.2955733357912143</v>
      </c>
      <c r="F76" s="151">
        <f t="shared" si="28"/>
        <v>2.817447051188767</v>
      </c>
      <c r="G76" s="23">
        <f t="shared" si="29"/>
        <v>9.3544075773063382E-2</v>
      </c>
      <c r="H76">
        <v>859620</v>
      </c>
    </row>
    <row r="77" spans="3:18">
      <c r="C77" s="7">
        <f t="shared" si="30"/>
        <v>43922</v>
      </c>
      <c r="D77" s="76">
        <v>1.2741385736652169</v>
      </c>
      <c r="E77">
        <f t="shared" si="31"/>
        <v>1.2630978033033069</v>
      </c>
      <c r="F77" s="151">
        <f t="shared" si="28"/>
        <v>3.0698740765504446</v>
      </c>
      <c r="G77" s="23">
        <f t="shared" si="29"/>
        <v>9.354387654317653E-2</v>
      </c>
      <c r="H77">
        <v>936637</v>
      </c>
    </row>
    <row r="78" spans="3:18">
      <c r="C78" s="7">
        <f t="shared" si="30"/>
        <v>43923</v>
      </c>
      <c r="D78" s="76">
        <v>1.254059116836227</v>
      </c>
      <c r="E78">
        <f t="shared" si="31"/>
        <v>1.2369845992339601</v>
      </c>
      <c r="F78" s="151">
        <f t="shared" si="28"/>
        <v>3.3323959541929691</v>
      </c>
      <c r="G78" s="23">
        <f t="shared" si="29"/>
        <v>9.3543677318674218E-2</v>
      </c>
      <c r="H78">
        <v>1016734</v>
      </c>
    </row>
    <row r="79" spans="3:18">
      <c r="C79" s="13">
        <f t="shared" si="30"/>
        <v>43924</v>
      </c>
      <c r="D79" s="76">
        <v>1.2833525218119657</v>
      </c>
      <c r="E79">
        <f t="shared" si="31"/>
        <v>1.212331683220627</v>
      </c>
      <c r="F79" s="151">
        <f t="shared" si="28"/>
        <v>3.6656571814385819</v>
      </c>
      <c r="G79" s="23">
        <f t="shared" si="29"/>
        <v>9.3543478099556168E-2</v>
      </c>
      <c r="H79">
        <v>1118414</v>
      </c>
    </row>
    <row r="80" spans="3:18">
      <c r="C80" s="7">
        <f t="shared" si="30"/>
        <v>43925</v>
      </c>
      <c r="D80" s="76">
        <v>1.2168109585119409</v>
      </c>
      <c r="E80">
        <f t="shared" si="31"/>
        <v>1.1972033485642992</v>
      </c>
      <c r="F80" s="151">
        <f t="shared" si="28"/>
        <v>3.9436622026443269</v>
      </c>
      <c r="G80" s="23">
        <f t="shared" si="29"/>
        <v>9.3543278885822145E-2</v>
      </c>
      <c r="H80">
        <v>1203235</v>
      </c>
    </row>
    <row r="81" spans="3:8">
      <c r="C81" s="7">
        <f t="shared" si="30"/>
        <v>43926</v>
      </c>
      <c r="D81" s="76">
        <v>1.1750832906942414</v>
      </c>
      <c r="E81">
        <f t="shared" si="31"/>
        <v>1.1873520877970432</v>
      </c>
      <c r="F81" s="151">
        <f t="shared" si="28"/>
        <v>4.1777382286811795</v>
      </c>
      <c r="G81" s="23">
        <f t="shared" si="29"/>
        <v>9.3543079677471858E-2</v>
      </c>
      <c r="H81">
        <v>1274653</v>
      </c>
    </row>
    <row r="82" spans="3:8">
      <c r="C82" s="7">
        <f t="shared" si="30"/>
        <v>43927</v>
      </c>
      <c r="D82" s="76">
        <v>1.1752267058184016</v>
      </c>
      <c r="E82">
        <f t="shared" si="31"/>
        <v>1.1793162465291944</v>
      </c>
      <c r="F82" s="151">
        <f t="shared" si="28"/>
        <v>4.4199851854765226</v>
      </c>
      <c r="G82" s="23">
        <f t="shared" si="29"/>
        <v>9.3542880474505041E-2</v>
      </c>
      <c r="H82">
        <v>1348564</v>
      </c>
    </row>
    <row r="83" spans="3:8">
      <c r="C83" s="7">
        <f t="shared" si="30"/>
        <v>43928</v>
      </c>
      <c r="D83" s="76">
        <v>1.1935805368211234</v>
      </c>
      <c r="E83">
        <f t="shared" si="31"/>
        <v>1.172182586965772</v>
      </c>
      <c r="F83" s="151">
        <f t="shared" si="28"/>
        <v>4.6988194266910517</v>
      </c>
      <c r="G83" s="23">
        <f t="shared" si="29"/>
        <v>9.3542681276921433E-2</v>
      </c>
      <c r="H83">
        <v>1433638</v>
      </c>
    </row>
    <row r="84" spans="3:8">
      <c r="C84" s="7">
        <f t="shared" si="30"/>
        <v>43929</v>
      </c>
      <c r="D84" s="76">
        <v>1.1855305080444347</v>
      </c>
      <c r="E84">
        <f t="shared" si="31"/>
        <v>1.1668227409749172</v>
      </c>
      <c r="F84" s="151">
        <f t="shared" si="28"/>
        <v>4.9753954363401576</v>
      </c>
      <c r="G84" s="23">
        <f t="shared" si="29"/>
        <v>9.3542482084720741E-2</v>
      </c>
      <c r="H84">
        <v>1518023</v>
      </c>
    </row>
    <row r="85" spans="3:8">
      <c r="C85" s="7">
        <f t="shared" si="30"/>
        <v>43930</v>
      </c>
      <c r="D85" s="76">
        <v>1.1784919194362531</v>
      </c>
      <c r="E85">
        <f t="shared" si="31"/>
        <v>1.162822057935319</v>
      </c>
      <c r="F85" s="151">
        <f t="shared" si="28"/>
        <v>5.2469600728926995</v>
      </c>
      <c r="G85" s="23">
        <f t="shared" si="29"/>
        <v>9.3542282897902729E-2</v>
      </c>
      <c r="H85">
        <v>1600879</v>
      </c>
    </row>
    <row r="86" spans="3:8">
      <c r="C86" s="7">
        <f t="shared" si="30"/>
        <v>43931</v>
      </c>
      <c r="D86" s="76">
        <v>1.2069266524828026</v>
      </c>
      <c r="E86">
        <f t="shared" si="31"/>
        <v>1.1592654551637953</v>
      </c>
      <c r="F86" s="151">
        <f t="shared" si="28"/>
        <v>5.5718340511166611</v>
      </c>
      <c r="G86" s="23">
        <f t="shared" si="29"/>
        <v>9.3542083716467092E-2</v>
      </c>
      <c r="H86">
        <v>1700000</v>
      </c>
    </row>
    <row r="87" spans="3:8">
      <c r="C87" s="7">
        <f t="shared" si="30"/>
        <v>43932</v>
      </c>
      <c r="D87" s="76">
        <v>1.1533887639876763</v>
      </c>
      <c r="E87">
        <f t="shared" si="31"/>
        <v>1.1572712248661978</v>
      </c>
      <c r="F87" s="151">
        <f t="shared" si="28"/>
        <v>5.8142022772413524</v>
      </c>
      <c r="G87" s="23">
        <f t="shared" si="29"/>
        <v>9.3541884540413567E-2</v>
      </c>
      <c r="H87">
        <v>1773948</v>
      </c>
    </row>
    <row r="88" spans="3:8">
      <c r="C88" s="7">
        <f t="shared" si="30"/>
        <v>43933</v>
      </c>
      <c r="D88" s="76">
        <v>1.1533887639876763</v>
      </c>
      <c r="E88">
        <f t="shared" ref="E88" si="32">I$66*EXP(-F88-J$66)+K$66</f>
        <v>1.1499999999999999</v>
      </c>
      <c r="F88" s="151">
        <f t="shared" si="28"/>
        <v>327.75494418333301</v>
      </c>
      <c r="G88" s="23">
        <f t="shared" si="29"/>
        <v>9.3541685369741889E-2</v>
      </c>
      <c r="H88">
        <v>100000000</v>
      </c>
    </row>
  </sheetData>
  <sortState ref="V42:Y51">
    <sortCondition ref="W42:W51"/>
  </sortState>
  <pageMargins left="0.7" right="0.7" top="0.75" bottom="0.75" header="0.3" footer="0.3"/>
  <pageSetup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994"/>
  <sheetViews>
    <sheetView zoomScaleNormal="100" workbookViewId="0">
      <selection activeCell="D4" sqref="D4:D25"/>
    </sheetView>
  </sheetViews>
  <sheetFormatPr defaultRowHeight="15"/>
  <cols>
    <col min="1" max="1" width="10.42578125" customWidth="1"/>
    <col min="2" max="2" width="12.5703125" customWidth="1"/>
    <col min="3" max="3" width="11.5703125" style="79" customWidth="1"/>
    <col min="4" max="4" width="9" customWidth="1"/>
    <col min="5" max="5" width="10.42578125" customWidth="1"/>
    <col min="6" max="6" width="8.85546875" style="50" customWidth="1"/>
    <col min="7" max="7" width="10.7109375" style="28" customWidth="1"/>
    <col min="8" max="9" width="12.85546875" customWidth="1"/>
    <col min="10" max="10" width="11.5703125" customWidth="1"/>
    <col min="11" max="11" width="9.28515625" customWidth="1"/>
    <col min="12" max="12" width="8.85546875" customWidth="1"/>
    <col min="13" max="13" width="10.85546875" style="37" customWidth="1"/>
    <col min="14" max="14" width="9.85546875" style="17" customWidth="1"/>
    <col min="15" max="15" width="12.28515625" customWidth="1"/>
    <col min="16" max="16" width="15.28515625" customWidth="1"/>
    <col min="17" max="17" width="7" customWidth="1"/>
    <col min="18" max="18" width="10" style="28" customWidth="1"/>
    <col min="19" max="19" width="9.140625" style="28" customWidth="1"/>
    <col min="20" max="20" width="9.5703125" style="28" customWidth="1"/>
    <col min="21" max="21" width="10.7109375" style="28" customWidth="1"/>
    <col min="22" max="22" width="12.42578125" style="28" customWidth="1"/>
    <col min="23" max="23" width="13.42578125" style="19" customWidth="1"/>
    <col min="24" max="24" width="15" customWidth="1"/>
    <col min="25" max="25" width="13" customWidth="1"/>
    <col min="26" max="26" width="12.7109375" style="53" customWidth="1"/>
    <col min="27" max="27" width="8.42578125" customWidth="1"/>
    <col min="28" max="28" width="15.140625" customWidth="1"/>
    <col min="29" max="29" width="8.85546875" customWidth="1"/>
    <col min="30" max="30" width="9.7109375" bestFit="1" customWidth="1"/>
    <col min="31" max="31" width="9.42578125" customWidth="1"/>
    <col min="32" max="32" width="7.85546875" customWidth="1"/>
    <col min="33" max="34" width="4.28515625" style="81" customWidth="1"/>
    <col min="35" max="35" width="4.7109375" style="81" customWidth="1"/>
  </cols>
  <sheetData>
    <row r="1" spans="1:36" ht="68.25" customHeight="1">
      <c r="A1" s="97" t="s">
        <v>85</v>
      </c>
      <c r="B1" s="150" t="s">
        <v>86</v>
      </c>
      <c r="C1" s="102" t="s">
        <v>56</v>
      </c>
      <c r="D1" s="104" t="s">
        <v>60</v>
      </c>
      <c r="E1" s="95">
        <v>44256</v>
      </c>
      <c r="F1" s="107">
        <v>44256</v>
      </c>
      <c r="G1" s="91">
        <v>44348</v>
      </c>
      <c r="H1" s="120" t="s">
        <v>61</v>
      </c>
      <c r="I1" s="86" t="s">
        <v>62</v>
      </c>
      <c r="J1" s="139" t="s">
        <v>82</v>
      </c>
      <c r="K1" s="108" t="s">
        <v>63</v>
      </c>
      <c r="L1" s="108" t="s">
        <v>58</v>
      </c>
      <c r="M1" s="121" t="s">
        <v>64</v>
      </c>
      <c r="N1" s="116" t="s">
        <v>66</v>
      </c>
      <c r="O1" s="155" t="s">
        <v>96</v>
      </c>
      <c r="P1" s="112" t="s">
        <v>59</v>
      </c>
      <c r="Q1" s="124" t="s">
        <v>57</v>
      </c>
      <c r="R1" s="137" t="s">
        <v>65</v>
      </c>
      <c r="S1" s="108" t="s">
        <v>68</v>
      </c>
      <c r="T1" s="124" t="s">
        <v>69</v>
      </c>
      <c r="U1" s="106" t="s">
        <v>70</v>
      </c>
      <c r="V1" s="106" t="s">
        <v>71</v>
      </c>
      <c r="W1" s="106" t="s">
        <v>72</v>
      </c>
      <c r="X1" s="128" t="s">
        <v>75</v>
      </c>
      <c r="Y1" s="128" t="s">
        <v>76</v>
      </c>
      <c r="Z1" s="128" t="s">
        <v>77</v>
      </c>
      <c r="AA1" s="128" t="s">
        <v>78</v>
      </c>
    </row>
    <row r="2" spans="1:36" ht="28.5" customHeight="1">
      <c r="A2" s="96">
        <v>44298</v>
      </c>
      <c r="B2" s="98">
        <v>0.7</v>
      </c>
      <c r="C2" s="88">
        <v>44743</v>
      </c>
      <c r="D2" s="115"/>
      <c r="E2" s="141">
        <v>0.7</v>
      </c>
      <c r="F2" s="89">
        <v>0.7</v>
      </c>
      <c r="G2" s="90">
        <v>1</v>
      </c>
      <c r="H2" s="109">
        <v>0</v>
      </c>
      <c r="I2" s="110">
        <v>0</v>
      </c>
      <c r="J2" s="140">
        <v>0</v>
      </c>
      <c r="K2" s="119">
        <v>0.03</v>
      </c>
      <c r="L2" s="114">
        <f>(S2+T2)/X2</f>
        <v>2.2666666666666666E-4</v>
      </c>
      <c r="M2" s="117">
        <v>2.5</v>
      </c>
      <c r="N2" s="118">
        <v>14</v>
      </c>
      <c r="O2" s="156">
        <v>7.1</v>
      </c>
      <c r="P2" s="113">
        <f>IF(H$2=0,X2,IF(H$2=1,Y2,X2-Y2))</f>
        <v>7500000000</v>
      </c>
      <c r="Q2" s="111">
        <v>0</v>
      </c>
      <c r="R2" s="138">
        <f>IF(Q2=1,P2*L2,IF(H$2=0,S2,IF(H$2=1,T2,S2-T2)))</f>
        <v>1500000</v>
      </c>
      <c r="S2" s="93">
        <v>1500000</v>
      </c>
      <c r="T2" s="93">
        <v>200000</v>
      </c>
      <c r="U2" s="99">
        <v>0.4</v>
      </c>
      <c r="V2" s="100">
        <v>0.6</v>
      </c>
      <c r="W2" s="100">
        <v>0</v>
      </c>
      <c r="X2" s="129">
        <v>7500000000</v>
      </c>
      <c r="Y2" s="129">
        <v>340000000</v>
      </c>
      <c r="Z2" s="134" t="s">
        <v>81</v>
      </c>
      <c r="AA2" s="133" t="s">
        <v>79</v>
      </c>
      <c r="AD2" s="101"/>
      <c r="AH2" s="82"/>
      <c r="AI2" s="82"/>
    </row>
    <row r="3" spans="1:36" ht="56.25">
      <c r="A3" s="94" t="s">
        <v>0</v>
      </c>
      <c r="B3" s="6" t="s">
        <v>3</v>
      </c>
      <c r="C3" s="135" t="str">
        <f>CONCATENATE(IF(H$2=0,Z2,IF(H$2=1,AA2,CONCATENATE(Z2," excl ",AA2)))," known cases")</f>
        <v>World known cases</v>
      </c>
      <c r="D3" s="142" t="str">
        <f>CONCATENATE(Z2," known cases")</f>
        <v>World known cases</v>
      </c>
      <c r="E3" s="142" t="str">
        <f>CONCATENATE(AA2," known cases")</f>
        <v>US known cases</v>
      </c>
      <c r="F3" s="58" t="s">
        <v>54</v>
      </c>
      <c r="G3" s="131" t="s">
        <v>13</v>
      </c>
      <c r="H3" s="126" t="s">
        <v>46</v>
      </c>
      <c r="I3" s="126" t="s">
        <v>12</v>
      </c>
      <c r="J3" s="126" t="s">
        <v>5</v>
      </c>
      <c r="K3" s="125" t="s">
        <v>73</v>
      </c>
      <c r="L3" s="5" t="s">
        <v>16</v>
      </c>
      <c r="M3" s="127" t="s">
        <v>74</v>
      </c>
      <c r="N3" s="123"/>
      <c r="O3" s="103" t="str">
        <f>CONCATENATE(IF(H$2=0,Z2,IF(H$2=1,AA2,CONCATENATE(Z2," excl ",AA2)))," cases")</f>
        <v>World cases</v>
      </c>
      <c r="P3" s="87" t="s">
        <v>48</v>
      </c>
      <c r="Q3" s="92" t="s">
        <v>67</v>
      </c>
      <c r="R3" s="30" t="s">
        <v>15</v>
      </c>
      <c r="S3" s="69" t="s">
        <v>87</v>
      </c>
      <c r="T3" s="69" t="s">
        <v>49</v>
      </c>
      <c r="U3" s="69" t="s">
        <v>50</v>
      </c>
      <c r="V3" s="69" t="s">
        <v>47</v>
      </c>
      <c r="W3" s="130" t="s">
        <v>6</v>
      </c>
      <c r="X3" s="92" t="s">
        <v>9</v>
      </c>
      <c r="Y3" s="92" t="s">
        <v>7</v>
      </c>
      <c r="Z3" s="51" t="s">
        <v>17</v>
      </c>
      <c r="AA3" s="4" t="s">
        <v>8</v>
      </c>
      <c r="AB3" s="87" t="s">
        <v>10</v>
      </c>
      <c r="AC3" s="87" t="s">
        <v>55</v>
      </c>
      <c r="AD3" s="83" t="str">
        <f>CONCATENATE(Z2," predicted")</f>
        <v>World predicted</v>
      </c>
      <c r="AE3" s="83" t="str">
        <f>CONCATENATE(AA2," predicted")</f>
        <v>US predicted</v>
      </c>
      <c r="AF3" s="164" t="s">
        <v>108</v>
      </c>
      <c r="AJ3" s="55"/>
    </row>
    <row r="4" spans="1:36">
      <c r="A4" s="7">
        <v>43911</v>
      </c>
      <c r="B4" s="8">
        <v>24000</v>
      </c>
      <c r="C4" s="144">
        <f t="shared" ref="C4:C67" si="0">IF(H$2=0,D4,IF(H$2=1,E4,D4-E4))</f>
        <v>305106</v>
      </c>
      <c r="D4" s="136">
        <v>305106</v>
      </c>
      <c r="E4" s="143">
        <f>US!D4</f>
        <v>24000</v>
      </c>
      <c r="F4" s="78">
        <v>0</v>
      </c>
      <c r="G4" s="29">
        <f t="shared" ref="G4:G67" si="1">H4/O$2</f>
        <v>24000</v>
      </c>
      <c r="H4" s="8">
        <f>I4</f>
        <v>170400</v>
      </c>
      <c r="I4" s="8">
        <f>O$2*B4</f>
        <v>170400</v>
      </c>
      <c r="J4" s="10">
        <f>J5/(1+K4)</f>
        <v>9280</v>
      </c>
      <c r="K4" s="68">
        <f>M2</f>
        <v>2.5</v>
      </c>
      <c r="L4" s="132">
        <v>44197</v>
      </c>
      <c r="M4" s="57">
        <v>0</v>
      </c>
      <c r="N4" s="24">
        <v>43911</v>
      </c>
      <c r="O4" s="11">
        <f t="shared" ref="O4:O67" si="2">I4/P$2</f>
        <v>2.2719999999999999E-5</v>
      </c>
      <c r="P4" s="11">
        <f t="shared" ref="P4:P67" si="3">IF(C4&gt;0,Z4/P$2,"")</f>
        <v>2.2719999999999999E-5</v>
      </c>
      <c r="Q4" s="11">
        <f>IF(J$2&gt;0,100%,(1-M4)*V4)</f>
        <v>0.7</v>
      </c>
      <c r="R4" s="32">
        <f t="shared" ref="R4:R67" si="4">G4*K$2/R$2</f>
        <v>4.8000000000000001E-4</v>
      </c>
      <c r="S4" s="32">
        <v>1.9199999999999999E-5</v>
      </c>
      <c r="T4" s="32">
        <f t="shared" ref="T4:T67" si="5">Z4/P$2</f>
        <v>2.2719999999999999E-5</v>
      </c>
      <c r="U4" s="32">
        <f t="shared" ref="U4:U67" si="6">1/O$2</f>
        <v>0.14084507042253522</v>
      </c>
      <c r="V4" s="32">
        <f t="shared" ref="V4:V67" si="7">IF(N4&gt;=G$1,G$2,IF(N4&gt;=F$1,F$2,IF(N4&gt;=E$1,E$2,IF(N4&gt;=C$2,0,IF(N4&gt;=A$2,B$2,IF(M4&lt;1,B$2,0))))))</f>
        <v>0.7</v>
      </c>
      <c r="W4" s="8">
        <f ca="1">IF(ROW(J3)&gt;(1+N$2),OFFSET(J3,2-N$2,0)*O$2,0)</f>
        <v>0</v>
      </c>
      <c r="X4" s="8">
        <f ca="1">W4</f>
        <v>0</v>
      </c>
      <c r="Y4" s="22">
        <f t="shared" ref="Y4:Y67" si="8">IF(I4&lt;P$2,1-I4/P$2,0)</f>
        <v>0.99997727999999997</v>
      </c>
      <c r="Z4" s="8">
        <f>I4</f>
        <v>170400</v>
      </c>
      <c r="AA4" s="12">
        <f>K4</f>
        <v>2.5</v>
      </c>
      <c r="AB4" s="23">
        <f>C4</f>
        <v>305106</v>
      </c>
      <c r="AC4" s="76">
        <v>0</v>
      </c>
      <c r="AD4" s="84">
        <v>4.4999999999999999E-4</v>
      </c>
      <c r="AE4" s="84">
        <v>7.1999999999999998E-3</v>
      </c>
      <c r="AF4" s="84">
        <v>4.4999999999999999E-4</v>
      </c>
    </row>
    <row r="5" spans="1:36">
      <c r="A5" s="7">
        <f t="shared" ref="A5:A68" si="9">A4+1</f>
        <v>43912</v>
      </c>
      <c r="B5" s="8">
        <f t="shared" ref="B5:B68" si="10">B4 + J5</f>
        <v>56480</v>
      </c>
      <c r="C5" s="144">
        <f t="shared" si="0"/>
        <v>337586</v>
      </c>
      <c r="D5" s="136">
        <v>337586</v>
      </c>
      <c r="E5" s="143">
        <f>US!D5</f>
        <v>32821</v>
      </c>
      <c r="F5" s="78">
        <v>0</v>
      </c>
      <c r="G5" s="29">
        <f t="shared" ca="1" si="1"/>
        <v>56480</v>
      </c>
      <c r="H5" s="8">
        <f t="shared" ref="H5:H68" ca="1" si="11">H4+IF(C5&gt;0,O$2*(C5-C4),O$2*J5)-W4</f>
        <v>401008</v>
      </c>
      <c r="I5" s="8">
        <f t="shared" ref="I5:I68" si="12">I4+IF(C5&gt;0,O$2*(C5-C4),O$2*J5)</f>
        <v>401008</v>
      </c>
      <c r="J5" s="8">
        <f t="shared" ref="J5:J68" si="13">IF(C5&gt;0,C5-C4,H4*K4/(N$2*O$2))</f>
        <v>32480</v>
      </c>
      <c r="K5" s="12">
        <f t="shared" ref="K5:K24" ca="1" si="14">IF(C5&gt;0,1+N$2*(C5-C4)/Z5,K$4*Y4*Q5+(1-Q5)*AA4*Y4)</f>
        <v>2.1339424649882295</v>
      </c>
      <c r="L5" s="132">
        <v>44197</v>
      </c>
      <c r="M5" s="46">
        <v>1</v>
      </c>
      <c r="N5" s="26">
        <f t="shared" ref="N5:N68" si="15">N4+1</f>
        <v>43912</v>
      </c>
      <c r="O5" s="11">
        <f t="shared" si="2"/>
        <v>5.3467733333333336E-5</v>
      </c>
      <c r="P5" s="11">
        <f t="shared" ca="1" si="3"/>
        <v>5.3467733333333336E-5</v>
      </c>
      <c r="Q5" s="11">
        <f t="shared" ref="Q5:Q68" si="16">IF(J$2&gt;0,100%,(1-M5)*V5)</f>
        <v>0</v>
      </c>
      <c r="R5" s="32">
        <f t="shared" ca="1" si="4"/>
        <v>1.1295999999999999E-3</v>
      </c>
      <c r="S5" s="32">
        <v>2.2628571428571427E-5</v>
      </c>
      <c r="T5" s="32">
        <f t="shared" ca="1" si="5"/>
        <v>5.3467733333333336E-5</v>
      </c>
      <c r="U5" s="32">
        <f t="shared" si="6"/>
        <v>0.14084507042253522</v>
      </c>
      <c r="V5" s="32">
        <f t="shared" si="7"/>
        <v>0</v>
      </c>
      <c r="W5" s="8">
        <f t="shared" ref="W5:W68" ca="1" si="17">IF(ROW(J4)&gt;(1+N$2),OFFSET(J4,2-N$2,0)*O$2,0)</f>
        <v>0</v>
      </c>
      <c r="X5" s="8">
        <f ca="1">W5+X4</f>
        <v>0</v>
      </c>
      <c r="Y5" s="22">
        <f t="shared" si="8"/>
        <v>0.99994653226666663</v>
      </c>
      <c r="Z5" s="8">
        <f t="shared" ref="Z5:Z68" ca="1" si="18">H4+IF(C5&gt;0,O$2*(C5-C4),O$2*J5)-W4</f>
        <v>401008</v>
      </c>
      <c r="AA5" s="12">
        <f t="shared" ref="AA5:AA68" ca="1" si="19">IF(C5&gt;0,K5/Y4,AA4)</f>
        <v>2.1339909492625968</v>
      </c>
      <c r="AB5" s="23">
        <f>AB4+IF(C5&gt;0,C5,B5)</f>
        <v>642692</v>
      </c>
      <c r="AC5" s="76">
        <f t="shared" ref="AC5:AC68" si="20">IF(C5&gt;0,N$2*J5*O$2/H4,0)</f>
        <v>18.946666666666665</v>
      </c>
      <c r="AD5" s="84">
        <v>6.1539375000000003E-4</v>
      </c>
      <c r="AE5" s="84">
        <v>8.6435999999999995E-3</v>
      </c>
      <c r="AF5" s="84">
        <v>5.2516875000000005E-4</v>
      </c>
      <c r="AJ5" s="54"/>
    </row>
    <row r="6" spans="1:36">
      <c r="A6" s="7">
        <f t="shared" si="9"/>
        <v>43913</v>
      </c>
      <c r="B6" s="8">
        <f t="shared" si="10"/>
        <v>97973</v>
      </c>
      <c r="C6" s="144">
        <f t="shared" si="0"/>
        <v>379079</v>
      </c>
      <c r="D6" s="136">
        <v>379079</v>
      </c>
      <c r="E6" s="143">
        <f>US!D6</f>
        <v>43600</v>
      </c>
      <c r="F6" s="78">
        <v>0</v>
      </c>
      <c r="G6" s="29">
        <f t="shared" ca="1" si="1"/>
        <v>97973.000000000015</v>
      </c>
      <c r="H6" s="8">
        <f t="shared" ca="1" si="11"/>
        <v>695608.3</v>
      </c>
      <c r="I6" s="8">
        <f t="shared" si="12"/>
        <v>695608.3</v>
      </c>
      <c r="J6" s="8">
        <f t="shared" si="13"/>
        <v>41493</v>
      </c>
      <c r="K6" s="12">
        <f t="shared" ca="1" si="14"/>
        <v>1.8350992936685775</v>
      </c>
      <c r="L6" s="132">
        <v>44197</v>
      </c>
      <c r="M6" s="38">
        <v>1</v>
      </c>
      <c r="N6" s="25">
        <f t="shared" si="15"/>
        <v>43913</v>
      </c>
      <c r="O6" s="11">
        <f t="shared" si="2"/>
        <v>9.2747773333333336E-5</v>
      </c>
      <c r="P6" s="11">
        <f t="shared" ca="1" si="3"/>
        <v>9.2747773333333336E-5</v>
      </c>
      <c r="Q6" s="11">
        <f t="shared" si="16"/>
        <v>0</v>
      </c>
      <c r="R6" s="32">
        <f t="shared" ca="1" si="4"/>
        <v>1.9594600000000005E-3</v>
      </c>
      <c r="S6" s="32">
        <v>2.6669310171428572E-5</v>
      </c>
      <c r="T6" s="32">
        <f t="shared" ca="1" si="5"/>
        <v>9.2747773333333336E-5</v>
      </c>
      <c r="U6" s="32">
        <f t="shared" si="6"/>
        <v>0.14084507042253522</v>
      </c>
      <c r="V6" s="32">
        <f t="shared" si="7"/>
        <v>0</v>
      </c>
      <c r="W6" s="8">
        <f t="shared" ca="1" si="17"/>
        <v>0</v>
      </c>
      <c r="X6" s="8">
        <f t="shared" ref="X6:X69" ca="1" si="21">W6+X5</f>
        <v>0</v>
      </c>
      <c r="Y6" s="22">
        <f t="shared" si="8"/>
        <v>0.99990725222666665</v>
      </c>
      <c r="Z6" s="8">
        <f t="shared" ca="1" si="18"/>
        <v>695608.3</v>
      </c>
      <c r="AA6" s="12">
        <f t="shared" ca="1" si="19"/>
        <v>1.8351974175147112</v>
      </c>
      <c r="AB6" s="23">
        <f>AB5+IF(C6&gt;0,C6,B6)</f>
        <v>1021771</v>
      </c>
      <c r="AC6" s="76">
        <f t="shared" ca="1" si="20"/>
        <v>10.285092067988668</v>
      </c>
      <c r="AD6" s="84">
        <v>8.1749999999999998E-4</v>
      </c>
      <c r="AE6" s="84">
        <v>1.0355700000000001E-2</v>
      </c>
      <c r="AF6" s="84">
        <v>6.2026875000000003E-4</v>
      </c>
      <c r="AJ6" s="54"/>
    </row>
    <row r="7" spans="1:36">
      <c r="A7" s="7">
        <f t="shared" si="9"/>
        <v>43914</v>
      </c>
      <c r="B7" s="8">
        <f t="shared" si="10"/>
        <v>141808</v>
      </c>
      <c r="C7" s="144">
        <f t="shared" si="0"/>
        <v>422914</v>
      </c>
      <c r="D7" s="136">
        <v>422914</v>
      </c>
      <c r="E7" s="143">
        <f>US!D7</f>
        <v>53870</v>
      </c>
      <c r="F7" s="78">
        <v>0</v>
      </c>
      <c r="G7" s="29">
        <f t="shared" ca="1" si="1"/>
        <v>141808</v>
      </c>
      <c r="H7" s="8">
        <f t="shared" ca="1" si="11"/>
        <v>1006836.8</v>
      </c>
      <c r="I7" s="8">
        <f t="shared" si="12"/>
        <v>1006836.8</v>
      </c>
      <c r="J7" s="8">
        <f t="shared" si="13"/>
        <v>43835</v>
      </c>
      <c r="K7" s="12">
        <f t="shared" ca="1" si="14"/>
        <v>1.6095228144223572</v>
      </c>
      <c r="L7" s="132">
        <v>44197</v>
      </c>
      <c r="M7" s="38">
        <v>1</v>
      </c>
      <c r="N7" s="25">
        <f t="shared" si="15"/>
        <v>43914</v>
      </c>
      <c r="O7" s="11">
        <f t="shared" si="2"/>
        <v>1.3424490666666668E-4</v>
      </c>
      <c r="P7" s="11">
        <f t="shared" ca="1" si="3"/>
        <v>1.3424490666666668E-4</v>
      </c>
      <c r="Q7" s="11">
        <f t="shared" si="16"/>
        <v>0</v>
      </c>
      <c r="R7" s="32">
        <f t="shared" ca="1" si="4"/>
        <v>2.8361599999999999E-3</v>
      </c>
      <c r="S7" s="32">
        <v>3.1431579221971145E-5</v>
      </c>
      <c r="T7" s="32">
        <f t="shared" ca="1" si="5"/>
        <v>1.3424490666666668E-4</v>
      </c>
      <c r="U7" s="32">
        <f t="shared" si="6"/>
        <v>0.14084507042253522</v>
      </c>
      <c r="V7" s="32">
        <f t="shared" si="7"/>
        <v>0</v>
      </c>
      <c r="W7" s="8">
        <f t="shared" ca="1" si="17"/>
        <v>0</v>
      </c>
      <c r="X7" s="8">
        <f t="shared" ca="1" si="21"/>
        <v>0</v>
      </c>
      <c r="Y7" s="22">
        <f t="shared" si="8"/>
        <v>0.99986575509333331</v>
      </c>
      <c r="Z7" s="8">
        <f t="shared" ca="1" si="18"/>
        <v>1006836.8</v>
      </c>
      <c r="AA7" s="12">
        <f t="shared" ca="1" si="19"/>
        <v>1.6096721079261642</v>
      </c>
      <c r="AB7" s="23">
        <f>AB6+IF(C7&gt;0,C7,B7)</f>
        <v>1444685</v>
      </c>
      <c r="AC7" s="76">
        <f t="shared" ca="1" si="20"/>
        <v>6.2638686168638298</v>
      </c>
      <c r="AD7" s="84">
        <v>1.0100624999999999E-3</v>
      </c>
      <c r="AE7" s="84">
        <v>1.17927E-2</v>
      </c>
      <c r="AF7" s="84">
        <v>7.2301875000000001E-4</v>
      </c>
      <c r="AJ7" s="54"/>
    </row>
    <row r="8" spans="1:36">
      <c r="A8" s="7">
        <f t="shared" si="9"/>
        <v>43915</v>
      </c>
      <c r="B8" s="8">
        <f t="shared" si="10"/>
        <v>190365</v>
      </c>
      <c r="C8" s="144">
        <f t="shared" si="0"/>
        <v>471471</v>
      </c>
      <c r="D8" s="136">
        <v>471471</v>
      </c>
      <c r="E8" s="143">
        <f>US!D8</f>
        <v>67857</v>
      </c>
      <c r="F8" s="78">
        <v>0</v>
      </c>
      <c r="G8" s="29">
        <f t="shared" ca="1" si="1"/>
        <v>190365</v>
      </c>
      <c r="H8" s="8">
        <f t="shared" ca="1" si="11"/>
        <v>1351591.5</v>
      </c>
      <c r="I8" s="8">
        <f t="shared" si="12"/>
        <v>1351591.5</v>
      </c>
      <c r="J8" s="8">
        <f t="shared" si="13"/>
        <v>48557</v>
      </c>
      <c r="K8" s="12">
        <f t="shared" ca="1" si="14"/>
        <v>1.502961138776028</v>
      </c>
      <c r="L8" s="132">
        <v>44197</v>
      </c>
      <c r="M8" s="38">
        <v>1</v>
      </c>
      <c r="N8" s="25">
        <f t="shared" si="15"/>
        <v>43915</v>
      </c>
      <c r="O8" s="11">
        <f t="shared" si="2"/>
        <v>1.802122E-4</v>
      </c>
      <c r="P8" s="11">
        <f t="shared" ca="1" si="3"/>
        <v>1.802122E-4</v>
      </c>
      <c r="Q8" s="11">
        <f t="shared" si="16"/>
        <v>0</v>
      </c>
      <c r="R8" s="32">
        <f t="shared" ca="1" si="4"/>
        <v>3.8073E-3</v>
      </c>
      <c r="S8" s="32">
        <v>3.7044211536870377E-5</v>
      </c>
      <c r="T8" s="32">
        <f t="shared" ca="1" si="5"/>
        <v>1.802122E-4</v>
      </c>
      <c r="U8" s="32">
        <f t="shared" si="6"/>
        <v>0.14084507042253522</v>
      </c>
      <c r="V8" s="32">
        <f t="shared" si="7"/>
        <v>0</v>
      </c>
      <c r="W8" s="8">
        <f t="shared" ca="1" si="17"/>
        <v>0</v>
      </c>
      <c r="X8" s="8">
        <f t="shared" ca="1" si="21"/>
        <v>0</v>
      </c>
      <c r="Y8" s="22">
        <f t="shared" si="8"/>
        <v>0.99981978780000003</v>
      </c>
      <c r="Z8" s="8">
        <f t="shared" ca="1" si="18"/>
        <v>1351591.5</v>
      </c>
      <c r="AA8" s="12">
        <f t="shared" ca="1" si="19"/>
        <v>1.5031629307433705</v>
      </c>
      <c r="AB8" s="23">
        <f t="shared" ref="AB8:AB71" si="22">AB7+IF(C8&gt;0,C8,B8)-IF(C4&gt;0,C4,B4)</f>
        <v>1611050</v>
      </c>
      <c r="AC8" s="76">
        <f t="shared" ca="1" si="20"/>
        <v>4.7937916055511671</v>
      </c>
      <c r="AD8" s="84">
        <v>1.27231875E-3</v>
      </c>
      <c r="AE8" s="84">
        <v>1.3336499999999999E-2</v>
      </c>
      <c r="AF8" s="84">
        <v>8.8878749999999999E-4</v>
      </c>
      <c r="AJ8" s="54"/>
    </row>
    <row r="9" spans="1:36">
      <c r="A9" s="7">
        <f t="shared" si="9"/>
        <v>43916</v>
      </c>
      <c r="B9" s="8">
        <f t="shared" si="10"/>
        <v>251359</v>
      </c>
      <c r="C9" s="144">
        <f t="shared" si="0"/>
        <v>532465</v>
      </c>
      <c r="D9" s="136">
        <v>532465</v>
      </c>
      <c r="E9" s="143">
        <f>US!D9</f>
        <v>84773</v>
      </c>
      <c r="F9" s="78">
        <v>0</v>
      </c>
      <c r="G9" s="29">
        <f t="shared" ca="1" si="1"/>
        <v>251359</v>
      </c>
      <c r="H9" s="8">
        <f t="shared" ca="1" si="11"/>
        <v>1784648.9</v>
      </c>
      <c r="I9" s="8">
        <f t="shared" si="12"/>
        <v>1784648.9</v>
      </c>
      <c r="J9" s="8">
        <f t="shared" si="13"/>
        <v>60994</v>
      </c>
      <c r="K9" s="12">
        <f t="shared" ca="1" si="14"/>
        <v>1.4784784278857315</v>
      </c>
      <c r="L9" s="132">
        <v>44197</v>
      </c>
      <c r="M9" s="38">
        <v>1</v>
      </c>
      <c r="N9" s="25">
        <f t="shared" si="15"/>
        <v>43916</v>
      </c>
      <c r="O9" s="11">
        <f t="shared" si="2"/>
        <v>2.3795318666666667E-4</v>
      </c>
      <c r="P9" s="11">
        <f t="shared" ca="1" si="3"/>
        <v>2.3795318666666667E-4</v>
      </c>
      <c r="Q9" s="11">
        <f t="shared" si="16"/>
        <v>0</v>
      </c>
      <c r="R9" s="32">
        <f t="shared" ca="1" si="4"/>
        <v>5.02718E-3</v>
      </c>
      <c r="S9" s="32">
        <v>4.3659041390227647E-5</v>
      </c>
      <c r="T9" s="32">
        <f t="shared" ca="1" si="5"/>
        <v>2.3795318666666667E-4</v>
      </c>
      <c r="U9" s="32">
        <f t="shared" si="6"/>
        <v>0.14084507042253522</v>
      </c>
      <c r="V9" s="32">
        <f t="shared" si="7"/>
        <v>0</v>
      </c>
      <c r="W9" s="8">
        <f t="shared" ca="1" si="17"/>
        <v>0</v>
      </c>
      <c r="X9" s="8">
        <f t="shared" ca="1" si="21"/>
        <v>0</v>
      </c>
      <c r="Y9" s="22">
        <f t="shared" si="8"/>
        <v>0.99976204681333336</v>
      </c>
      <c r="Z9" s="8">
        <f t="shared" ca="1" si="18"/>
        <v>1784648.9</v>
      </c>
      <c r="AA9" s="12">
        <f t="shared" ca="1" si="19"/>
        <v>1.4787449157602395</v>
      </c>
      <c r="AB9" s="23">
        <f t="shared" si="22"/>
        <v>1805929</v>
      </c>
      <c r="AC9" s="76">
        <f t="shared" ca="1" si="20"/>
        <v>4.4856775142489429</v>
      </c>
      <c r="AD9" s="84">
        <v>1.5422383928571429E-3</v>
      </c>
      <c r="AE9" s="84">
        <v>1.4858142857142858E-2</v>
      </c>
      <c r="AF9" s="84">
        <v>1.0636044642857144E-3</v>
      </c>
      <c r="AJ9" s="54"/>
    </row>
    <row r="10" spans="1:36" ht="15.75" thickBot="1">
      <c r="A10" s="7">
        <f t="shared" si="9"/>
        <v>43917</v>
      </c>
      <c r="B10" s="8">
        <f t="shared" si="10"/>
        <v>315912</v>
      </c>
      <c r="C10" s="144">
        <f t="shared" si="0"/>
        <v>597018</v>
      </c>
      <c r="D10" s="136">
        <v>597018</v>
      </c>
      <c r="E10" s="143">
        <f>US!D10</f>
        <v>102738</v>
      </c>
      <c r="F10" s="78">
        <v>0</v>
      </c>
      <c r="G10" s="29">
        <f t="shared" ca="1" si="1"/>
        <v>315912</v>
      </c>
      <c r="H10" s="8">
        <f t="shared" ca="1" si="11"/>
        <v>2242975.1999999997</v>
      </c>
      <c r="I10" s="8">
        <f t="shared" si="12"/>
        <v>2242975.1999999997</v>
      </c>
      <c r="J10" s="8">
        <f t="shared" si="13"/>
        <v>64553</v>
      </c>
      <c r="K10" s="12">
        <f t="shared" ca="1" si="14"/>
        <v>1.4029210844596052</v>
      </c>
      <c r="L10" s="132">
        <v>44197</v>
      </c>
      <c r="M10" s="40">
        <v>1</v>
      </c>
      <c r="N10" s="41">
        <f t="shared" si="15"/>
        <v>43917</v>
      </c>
      <c r="O10" s="11">
        <f t="shared" si="2"/>
        <v>2.9906335999999994E-4</v>
      </c>
      <c r="P10" s="11">
        <f t="shared" ca="1" si="3"/>
        <v>2.9906335999999994E-4</v>
      </c>
      <c r="Q10" s="11">
        <f t="shared" si="16"/>
        <v>0</v>
      </c>
      <c r="R10" s="32">
        <f t="shared" ca="1" si="4"/>
        <v>6.3182399999999993E-3</v>
      </c>
      <c r="S10" s="32">
        <v>5.1455009975131738E-5</v>
      </c>
      <c r="T10" s="32">
        <f t="shared" ca="1" si="5"/>
        <v>2.9906335999999994E-4</v>
      </c>
      <c r="U10" s="32">
        <f t="shared" si="6"/>
        <v>0.14084507042253522</v>
      </c>
      <c r="V10" s="32">
        <f t="shared" si="7"/>
        <v>0</v>
      </c>
      <c r="W10" s="8">
        <f t="shared" ca="1" si="17"/>
        <v>0</v>
      </c>
      <c r="X10" s="8">
        <f t="shared" ca="1" si="21"/>
        <v>0</v>
      </c>
      <c r="Y10" s="22">
        <f t="shared" si="8"/>
        <v>0.99970093664000004</v>
      </c>
      <c r="Z10" s="8">
        <f t="shared" ca="1" si="18"/>
        <v>2242975.1999999997</v>
      </c>
      <c r="AA10" s="12">
        <f t="shared" ca="1" si="19"/>
        <v>1.4032549934570042</v>
      </c>
      <c r="AB10" s="23">
        <f t="shared" si="22"/>
        <v>2023868</v>
      </c>
      <c r="AC10" s="76">
        <f t="shared" ca="1" si="20"/>
        <v>3.5954232790550567</v>
      </c>
      <c r="AD10" s="84">
        <v>1.7609437500000001E-3</v>
      </c>
      <c r="AE10" s="84">
        <v>1.6040100000000002E-2</v>
      </c>
      <c r="AF10" s="84">
        <v>1.2084375000000001E-3</v>
      </c>
      <c r="AJ10" s="54"/>
    </row>
    <row r="11" spans="1:36" ht="15.75" thickTop="1">
      <c r="A11" s="7">
        <f t="shared" si="9"/>
        <v>43918</v>
      </c>
      <c r="B11" s="8">
        <f t="shared" si="10"/>
        <v>382673</v>
      </c>
      <c r="C11" s="144">
        <f t="shared" si="0"/>
        <v>663779</v>
      </c>
      <c r="D11" s="136">
        <v>663779</v>
      </c>
      <c r="E11" s="143">
        <f>US!D11</f>
        <v>122070</v>
      </c>
      <c r="F11" s="78">
        <v>0</v>
      </c>
      <c r="G11" s="29">
        <f t="shared" ca="1" si="1"/>
        <v>382673</v>
      </c>
      <c r="H11" s="8">
        <f t="shared" ca="1" si="11"/>
        <v>2716978.3</v>
      </c>
      <c r="I11" s="8">
        <f t="shared" si="12"/>
        <v>2716978.3</v>
      </c>
      <c r="J11" s="8">
        <f t="shared" si="13"/>
        <v>66761</v>
      </c>
      <c r="K11" s="12">
        <f t="shared" ca="1" si="14"/>
        <v>1.3440049557996101</v>
      </c>
      <c r="L11" s="48"/>
      <c r="M11" s="47">
        <f>IF(AND(I$2&gt;0,R4&lt;F4-0.12),0,IF(AND(N11&gt;=L$4,I$2&gt;0),0,IF(OR(AND(N11&gt;=A$2,N11&lt;C$2),N11&gt;=E$1),0,1)))</f>
        <v>1</v>
      </c>
      <c r="N11" s="42">
        <f t="shared" si="15"/>
        <v>43918</v>
      </c>
      <c r="O11" s="11">
        <f t="shared" si="2"/>
        <v>3.6226377333333334E-4</v>
      </c>
      <c r="P11" s="11">
        <f t="shared" ca="1" si="3"/>
        <v>3.6226377333333334E-4</v>
      </c>
      <c r="Q11" s="11">
        <f t="shared" si="16"/>
        <v>0</v>
      </c>
      <c r="R11" s="32">
        <f t="shared" ca="1" si="4"/>
        <v>7.6534599999999991E-3</v>
      </c>
      <c r="S11" s="32">
        <v>6.064300345704629E-5</v>
      </c>
      <c r="T11" s="32">
        <f t="shared" ca="1" si="5"/>
        <v>3.6226377333333334E-4</v>
      </c>
      <c r="U11" s="32">
        <f t="shared" si="6"/>
        <v>0.14084507042253522</v>
      </c>
      <c r="V11" s="32">
        <f t="shared" si="7"/>
        <v>0</v>
      </c>
      <c r="W11" s="8">
        <f t="shared" ca="1" si="17"/>
        <v>0</v>
      </c>
      <c r="X11" s="8">
        <f t="shared" ca="1" si="21"/>
        <v>0</v>
      </c>
      <c r="Y11" s="22">
        <f t="shared" si="8"/>
        <v>0.99963773622666663</v>
      </c>
      <c r="Z11" s="8">
        <f t="shared" ca="1" si="18"/>
        <v>2716978.3</v>
      </c>
      <c r="AA11" s="12">
        <f t="shared" ca="1" si="19"/>
        <v>1.344407018679824</v>
      </c>
      <c r="AB11" s="23">
        <f t="shared" si="22"/>
        <v>2264733</v>
      </c>
      <c r="AC11" s="76">
        <f t="shared" ca="1" si="20"/>
        <v>2.9585897338499332</v>
      </c>
      <c r="AD11" s="85">
        <v>2.0867062500000001E-3</v>
      </c>
      <c r="AE11" s="85">
        <v>1.8076499999999999E-2</v>
      </c>
      <c r="AF11" s="85">
        <v>1.4069250000000001E-3</v>
      </c>
      <c r="AJ11" s="54"/>
    </row>
    <row r="12" spans="1:36">
      <c r="A12" s="7">
        <f t="shared" si="9"/>
        <v>43919</v>
      </c>
      <c r="B12" s="8">
        <f t="shared" si="10"/>
        <v>442936</v>
      </c>
      <c r="C12" s="144">
        <f t="shared" si="0"/>
        <v>724042</v>
      </c>
      <c r="D12" s="136">
        <v>724042</v>
      </c>
      <c r="E12" s="143">
        <f>US!D12</f>
        <v>140321</v>
      </c>
      <c r="F12" s="78">
        <v>0</v>
      </c>
      <c r="G12" s="29">
        <f t="shared" ca="1" si="1"/>
        <v>442935.99999999994</v>
      </c>
      <c r="H12" s="8">
        <f t="shared" ca="1" si="11"/>
        <v>3144845.5999999996</v>
      </c>
      <c r="I12" s="8">
        <f t="shared" si="12"/>
        <v>3144845.5999999996</v>
      </c>
      <c r="J12" s="8">
        <f t="shared" si="13"/>
        <v>60263</v>
      </c>
      <c r="K12" s="12">
        <f t="shared" ca="1" si="14"/>
        <v>1.2682745378660243</v>
      </c>
      <c r="L12" s="48"/>
      <c r="M12" s="46">
        <f ca="1">IF(AND(I$2&gt;0,R5&lt;F5-0.12),0,IF(AND(N12&gt;=L$5,I$2&gt;0),0,IF(OR(AND(N12&gt;=A$2,N12&lt;C$2),N12&gt;=E$1),0,1)))</f>
        <v>1</v>
      </c>
      <c r="N12" s="34">
        <f t="shared" si="15"/>
        <v>43919</v>
      </c>
      <c r="O12" s="11">
        <f t="shared" si="2"/>
        <v>4.1931274666666662E-4</v>
      </c>
      <c r="P12" s="11">
        <f t="shared" ca="1" si="3"/>
        <v>4.1931274666666662E-4</v>
      </c>
      <c r="Q12" s="11">
        <f t="shared" ca="1" si="16"/>
        <v>0</v>
      </c>
      <c r="R12" s="32">
        <f t="shared" ca="1" si="4"/>
        <v>8.8587199999999987E-3</v>
      </c>
      <c r="S12" s="32">
        <v>7.1471554005385316E-5</v>
      </c>
      <c r="T12" s="32">
        <f t="shared" ca="1" si="5"/>
        <v>4.1931274666666662E-4</v>
      </c>
      <c r="U12" s="32">
        <f t="shared" si="6"/>
        <v>0.14084507042253522</v>
      </c>
      <c r="V12" s="32">
        <f t="shared" ca="1" si="7"/>
        <v>0</v>
      </c>
      <c r="W12" s="8">
        <f t="shared" ca="1" si="17"/>
        <v>0</v>
      </c>
      <c r="X12" s="8">
        <f t="shared" ca="1" si="21"/>
        <v>0</v>
      </c>
      <c r="Y12" s="22">
        <f t="shared" si="8"/>
        <v>0.99958068725333338</v>
      </c>
      <c r="Z12" s="8">
        <f t="shared" ca="1" si="18"/>
        <v>3144845.5999999996</v>
      </c>
      <c r="AA12" s="12">
        <f t="shared" ca="1" si="19"/>
        <v>1.2687341542881136</v>
      </c>
      <c r="AB12" s="23">
        <f t="shared" si="22"/>
        <v>2517304</v>
      </c>
      <c r="AC12" s="76">
        <f t="shared" ca="1" si="20"/>
        <v>2.2047074133790465</v>
      </c>
      <c r="AD12" s="85">
        <v>2.4384562500000002E-3</v>
      </c>
      <c r="AE12" s="85">
        <v>2.05101E-2</v>
      </c>
      <c r="AF12" s="85">
        <v>1.6065750000000001E-3</v>
      </c>
      <c r="AJ12" s="54"/>
    </row>
    <row r="13" spans="1:36">
      <c r="A13" s="7">
        <f t="shared" si="9"/>
        <v>43920</v>
      </c>
      <c r="B13" s="8">
        <f t="shared" si="10"/>
        <v>504722</v>
      </c>
      <c r="C13" s="144">
        <f t="shared" si="0"/>
        <v>785828</v>
      </c>
      <c r="D13" s="136">
        <v>785828</v>
      </c>
      <c r="E13" s="143">
        <f>US!D13</f>
        <v>162417</v>
      </c>
      <c r="F13" s="78">
        <v>0</v>
      </c>
      <c r="G13" s="29">
        <f t="shared" ca="1" si="1"/>
        <v>504722</v>
      </c>
      <c r="H13" s="8">
        <f t="shared" ca="1" si="11"/>
        <v>3583526.1999999997</v>
      </c>
      <c r="I13" s="8">
        <f t="shared" si="12"/>
        <v>3583526.1999999997</v>
      </c>
      <c r="J13" s="8">
        <f t="shared" si="13"/>
        <v>61786</v>
      </c>
      <c r="K13" s="12">
        <f t="shared" ca="1" si="14"/>
        <v>1.2413834730718587</v>
      </c>
      <c r="L13" s="48"/>
      <c r="M13" s="38">
        <f ca="1">IF(AND(I$2&gt;0,R6&lt;F6),0,IF(AND(N13&gt;=L$6,I$2&gt;0),0,IF(OR(AND(N13&gt;=A$2,N13&lt;C$2),N13&gt;=E$1),0,1)))</f>
        <v>1</v>
      </c>
      <c r="N13" s="27">
        <f t="shared" si="15"/>
        <v>43920</v>
      </c>
      <c r="O13" s="11">
        <f t="shared" si="2"/>
        <v>4.7780349333333328E-4</v>
      </c>
      <c r="P13" s="11">
        <f t="shared" ca="1" si="3"/>
        <v>4.7780349333333328E-4</v>
      </c>
      <c r="Q13" s="11">
        <f t="shared" ca="1" si="16"/>
        <v>0</v>
      </c>
      <c r="R13" s="32">
        <f t="shared" ca="1" si="4"/>
        <v>1.009444E-2</v>
      </c>
      <c r="S13" s="32">
        <v>8.4233557533186859E-5</v>
      </c>
      <c r="T13" s="32">
        <f t="shared" ca="1" si="5"/>
        <v>4.7780349333333328E-4</v>
      </c>
      <c r="U13" s="32">
        <f t="shared" si="6"/>
        <v>0.14084507042253522</v>
      </c>
      <c r="V13" s="32">
        <f t="shared" ca="1" si="7"/>
        <v>0</v>
      </c>
      <c r="W13" s="8">
        <f t="shared" ca="1" si="17"/>
        <v>0</v>
      </c>
      <c r="X13" s="8">
        <f t="shared" ca="1" si="21"/>
        <v>0</v>
      </c>
      <c r="Y13" s="22">
        <f t="shared" si="8"/>
        <v>0.99952219650666663</v>
      </c>
      <c r="Z13" s="8">
        <f t="shared" ca="1" si="18"/>
        <v>3583526.1999999997</v>
      </c>
      <c r="AA13" s="12">
        <f ca="1">IF(C13&gt;0,K13/Y12,AA12)</f>
        <v>1.2419042193411676</v>
      </c>
      <c r="AB13" s="23">
        <f t="shared" si="22"/>
        <v>2770667</v>
      </c>
      <c r="AC13" s="76">
        <f t="shared" ca="1" si="20"/>
        <v>1.9528870988133726</v>
      </c>
      <c r="AD13" s="85">
        <v>2.7830624999999999E-3</v>
      </c>
      <c r="AE13" s="85">
        <v>2.2498500000000001E-2</v>
      </c>
      <c r="AF13" s="85">
        <v>1.82690625E-3</v>
      </c>
      <c r="AJ13" s="54"/>
    </row>
    <row r="14" spans="1:36">
      <c r="A14" s="13">
        <f t="shared" si="9"/>
        <v>43921</v>
      </c>
      <c r="B14" s="8">
        <f t="shared" si="10"/>
        <v>578514</v>
      </c>
      <c r="C14" s="144">
        <f t="shared" si="0"/>
        <v>859620</v>
      </c>
      <c r="D14" s="49">
        <v>859620</v>
      </c>
      <c r="E14" s="143">
        <f>US!D14</f>
        <v>187500</v>
      </c>
      <c r="F14" s="78">
        <v>0</v>
      </c>
      <c r="G14" s="29">
        <f t="shared" ca="1" si="1"/>
        <v>578514</v>
      </c>
      <c r="H14" s="8">
        <f t="shared" ca="1" si="11"/>
        <v>4107449.3999999994</v>
      </c>
      <c r="I14" s="8">
        <f t="shared" si="12"/>
        <v>4107449.3999999994</v>
      </c>
      <c r="J14" s="8">
        <f t="shared" si="13"/>
        <v>73792</v>
      </c>
      <c r="K14" s="12">
        <f t="shared" ca="1" si="14"/>
        <v>1.2515156973084076</v>
      </c>
      <c r="L14" s="48"/>
      <c r="M14" s="38">
        <f ca="1">IF(AND(I$2&gt;0,R7&lt;F7-0.02),0,IF(AND(N14&gt;=L$7,I$2&gt;0),0,IF(OR(AND(N14&gt;=A$2,N14&lt;C$2),N14&gt;=E$1),0,1)))</f>
        <v>1</v>
      </c>
      <c r="N14" s="27">
        <f t="shared" si="15"/>
        <v>43921</v>
      </c>
      <c r="O14" s="11">
        <f t="shared" si="2"/>
        <v>5.4765991999999994E-4</v>
      </c>
      <c r="P14" s="11">
        <f t="shared" ca="1" si="3"/>
        <v>5.4765991999999994E-4</v>
      </c>
      <c r="Q14" s="11">
        <f t="shared" ca="1" si="16"/>
        <v>0</v>
      </c>
      <c r="R14" s="32">
        <f t="shared" ca="1" si="4"/>
        <v>1.1570279999999999E-2</v>
      </c>
      <c r="S14" s="32">
        <v>9.9274189181388747E-5</v>
      </c>
      <c r="T14" s="32">
        <f t="shared" ca="1" si="5"/>
        <v>5.4765991999999994E-4</v>
      </c>
      <c r="U14" s="32">
        <f t="shared" si="6"/>
        <v>0.14084507042253522</v>
      </c>
      <c r="V14" s="32">
        <f t="shared" ca="1" si="7"/>
        <v>0</v>
      </c>
      <c r="W14" s="8">
        <f t="shared" ca="1" si="17"/>
        <v>0</v>
      </c>
      <c r="X14" s="8">
        <f t="shared" ca="1" si="21"/>
        <v>0</v>
      </c>
      <c r="Y14" s="22">
        <f t="shared" si="8"/>
        <v>0.99945234007999995</v>
      </c>
      <c r="Z14" s="8">
        <f t="shared" ca="1" si="18"/>
        <v>4107449.3999999994</v>
      </c>
      <c r="AA14" s="12">
        <f t="shared" ca="1" si="19"/>
        <v>1.2521139617333754</v>
      </c>
      <c r="AB14" s="23">
        <f t="shared" si="22"/>
        <v>3033269</v>
      </c>
      <c r="AC14" s="76">
        <f t="shared" ca="1" si="20"/>
        <v>2.0468455902457197</v>
      </c>
      <c r="AD14" s="85">
        <v>3.1984499999999998E-3</v>
      </c>
      <c r="AE14" s="85">
        <v>2.4897599999999999E-2</v>
      </c>
      <c r="AF14" s="85">
        <v>2.0923500000000002E-3</v>
      </c>
      <c r="AJ14" s="54"/>
    </row>
    <row r="15" spans="1:36">
      <c r="A15" s="7">
        <f t="shared" si="9"/>
        <v>43922</v>
      </c>
      <c r="B15" s="8">
        <f t="shared" si="10"/>
        <v>655531</v>
      </c>
      <c r="C15" s="144">
        <f t="shared" si="0"/>
        <v>936637</v>
      </c>
      <c r="D15" s="9">
        <v>936637</v>
      </c>
      <c r="E15" s="143">
        <f>US!D15</f>
        <v>214465</v>
      </c>
      <c r="F15" s="78">
        <v>0</v>
      </c>
      <c r="G15" s="29">
        <f t="shared" ca="1" si="1"/>
        <v>655531</v>
      </c>
      <c r="H15" s="8">
        <f t="shared" ca="1" si="11"/>
        <v>4654270.0999999996</v>
      </c>
      <c r="I15" s="8">
        <f t="shared" si="12"/>
        <v>4654270.0999999996</v>
      </c>
      <c r="J15" s="8">
        <f t="shared" si="13"/>
        <v>77017</v>
      </c>
      <c r="K15" s="12">
        <f t="shared" ca="1" si="14"/>
        <v>1.2316664002804649</v>
      </c>
      <c r="L15" s="48"/>
      <c r="M15" s="38">
        <f ca="1">IF(AND(I$2&gt;0,R8&lt;F8-0.04),0,IF(AND(N15&gt;=L$8,I$2&gt;0),0,IF(OR(AND(N15&gt;=A$2,N15&lt;C$2),N15&gt;=E$1),0,1)))</f>
        <v>1</v>
      </c>
      <c r="N15" s="27">
        <f t="shared" si="15"/>
        <v>43922</v>
      </c>
      <c r="O15" s="11">
        <f t="shared" si="2"/>
        <v>6.2056934666666658E-4</v>
      </c>
      <c r="P15" s="11">
        <f t="shared" ca="1" si="3"/>
        <v>6.2056934666666658E-4</v>
      </c>
      <c r="Q15" s="11">
        <f t="shared" ca="1" si="16"/>
        <v>0</v>
      </c>
      <c r="R15" s="32">
        <f t="shared" ca="1" si="4"/>
        <v>1.311062E-2</v>
      </c>
      <c r="S15" s="32">
        <v>1.1700022971054281E-4</v>
      </c>
      <c r="T15" s="32">
        <f t="shared" ca="1" si="5"/>
        <v>6.2056934666666658E-4</v>
      </c>
      <c r="U15" s="32">
        <f t="shared" si="6"/>
        <v>0.14084507042253522</v>
      </c>
      <c r="V15" s="32">
        <f t="shared" ca="1" si="7"/>
        <v>0</v>
      </c>
      <c r="W15" s="8">
        <f t="shared" ca="1" si="17"/>
        <v>0</v>
      </c>
      <c r="X15" s="8">
        <f t="shared" ca="1" si="21"/>
        <v>0</v>
      </c>
      <c r="Y15" s="22">
        <f t="shared" si="8"/>
        <v>0.99937943065333334</v>
      </c>
      <c r="Z15" s="8">
        <f t="shared" ca="1" si="18"/>
        <v>4654270.0999999996</v>
      </c>
      <c r="AA15" s="12">
        <f t="shared" ca="1" si="19"/>
        <v>1.2323413042205471</v>
      </c>
      <c r="AB15" s="23">
        <f t="shared" si="22"/>
        <v>3306127</v>
      </c>
      <c r="AC15" s="76">
        <f t="shared" ca="1" si="20"/>
        <v>1.86380623459415</v>
      </c>
      <c r="AD15" s="85">
        <v>3.7217196239079037E-3</v>
      </c>
      <c r="AE15" s="85">
        <v>2.7731627621317426E-2</v>
      </c>
      <c r="AF15" s="85">
        <v>2.4300472530839512E-3</v>
      </c>
      <c r="AJ15" s="54"/>
    </row>
    <row r="16" spans="1:36">
      <c r="A16" s="7">
        <f t="shared" si="9"/>
        <v>43923</v>
      </c>
      <c r="B16" s="8">
        <f t="shared" si="10"/>
        <v>735628</v>
      </c>
      <c r="C16" s="144">
        <f t="shared" si="0"/>
        <v>1016734</v>
      </c>
      <c r="D16" s="136">
        <v>1016734</v>
      </c>
      <c r="E16" s="143">
        <f>US!D16</f>
        <v>244000</v>
      </c>
      <c r="F16" s="78">
        <v>0</v>
      </c>
      <c r="G16" s="29">
        <f t="shared" ca="1" si="1"/>
        <v>735628</v>
      </c>
      <c r="H16" s="8">
        <f t="shared" ca="1" si="11"/>
        <v>5222958.8</v>
      </c>
      <c r="I16" s="8">
        <f t="shared" si="12"/>
        <v>5222958.8</v>
      </c>
      <c r="J16" s="8">
        <f t="shared" si="13"/>
        <v>80097</v>
      </c>
      <c r="K16" s="12">
        <f t="shared" ca="1" si="14"/>
        <v>1.2146978452137129</v>
      </c>
      <c r="L16" s="48"/>
      <c r="M16" s="38">
        <f ca="1">IF(AND(I$2&gt;0,R9&lt;F9-0.06),0,IF(AND(N16&gt;=L$9,I$2&gt;0),0,IF(OR(AND(N16&gt;=A$2,N16&lt;C$2),N16&gt;=E$1),0,1)))</f>
        <v>1</v>
      </c>
      <c r="N16" s="43">
        <f t="shared" si="15"/>
        <v>43923</v>
      </c>
      <c r="O16" s="11">
        <f t="shared" si="2"/>
        <v>6.9639450666666666E-4</v>
      </c>
      <c r="P16" s="11">
        <f t="shared" ca="1" si="3"/>
        <v>6.9639450666666666E-4</v>
      </c>
      <c r="Q16" s="11">
        <f t="shared" ca="1" si="16"/>
        <v>0</v>
      </c>
      <c r="R16" s="32">
        <f t="shared" ca="1" si="4"/>
        <v>1.471256E-2</v>
      </c>
      <c r="S16" s="32">
        <v>1.3789105374761501E-4</v>
      </c>
      <c r="T16" s="32">
        <f t="shared" ca="1" si="5"/>
        <v>6.9639450666666666E-4</v>
      </c>
      <c r="U16" s="32">
        <f t="shared" si="6"/>
        <v>0.14084507042253522</v>
      </c>
      <c r="V16" s="32">
        <f t="shared" ca="1" si="7"/>
        <v>0</v>
      </c>
      <c r="W16" s="8">
        <f t="shared" ca="1" si="17"/>
        <v>0</v>
      </c>
      <c r="X16" s="8">
        <f t="shared" ca="1" si="21"/>
        <v>0</v>
      </c>
      <c r="Y16" s="22">
        <f t="shared" si="8"/>
        <v>0.9993036054933333</v>
      </c>
      <c r="Z16" s="8">
        <f t="shared" ca="1" si="18"/>
        <v>5222958.8</v>
      </c>
      <c r="AA16" s="12">
        <f t="shared" ca="1" si="19"/>
        <v>1.2154521175401996</v>
      </c>
      <c r="AB16" s="23">
        <f t="shared" si="22"/>
        <v>3598819</v>
      </c>
      <c r="AC16" s="76">
        <f t="shared" ca="1" si="20"/>
        <v>1.7106101770930742</v>
      </c>
      <c r="AD16" s="85">
        <v>4.3225801896599738E-3</v>
      </c>
      <c r="AE16" s="85">
        <v>3.1104100633719853E-2</v>
      </c>
      <c r="AF16" s="85">
        <v>2.800455247185335E-3</v>
      </c>
    </row>
    <row r="17" spans="1:32">
      <c r="A17" s="13">
        <f t="shared" si="9"/>
        <v>43924</v>
      </c>
      <c r="B17" s="8">
        <f t="shared" si="10"/>
        <v>837308</v>
      </c>
      <c r="C17" s="144">
        <f t="shared" si="0"/>
        <v>1118414</v>
      </c>
      <c r="D17" s="136">
        <v>1118414</v>
      </c>
      <c r="E17" s="143">
        <f>US!D17</f>
        <v>276000</v>
      </c>
      <c r="F17" s="78">
        <v>0</v>
      </c>
      <c r="G17" s="29">
        <f t="shared" ca="1" si="1"/>
        <v>837308</v>
      </c>
      <c r="H17" s="8">
        <f t="shared" ca="1" si="11"/>
        <v>5944886.7999999998</v>
      </c>
      <c r="I17" s="8">
        <f t="shared" si="12"/>
        <v>5944886.7999999998</v>
      </c>
      <c r="J17" s="8">
        <f t="shared" si="13"/>
        <v>101680</v>
      </c>
      <c r="K17" s="12">
        <f t="shared" ca="1" si="14"/>
        <v>1.2394528353340555</v>
      </c>
      <c r="L17" s="48"/>
      <c r="M17" s="39">
        <f ca="1">IF(AND(I$2&gt;0,R10&lt;F10-0.1),0,IF(AND(N17&gt;=L$10,I$2&gt;0),0,IF(OR(AND(N17&gt;=A$2,N17&lt;C$2),N17&gt;=E$1),0,1)))</f>
        <v>1</v>
      </c>
      <c r="N17" s="43">
        <f t="shared" si="15"/>
        <v>43924</v>
      </c>
      <c r="O17" s="11">
        <f t="shared" si="2"/>
        <v>7.9265157333333329E-4</v>
      </c>
      <c r="P17" s="11">
        <f t="shared" ca="1" si="3"/>
        <v>7.9265157333333329E-4</v>
      </c>
      <c r="Q17" s="11">
        <f t="shared" ca="1" si="16"/>
        <v>0</v>
      </c>
      <c r="R17" s="32">
        <f t="shared" ca="1" si="4"/>
        <v>1.674616E-2</v>
      </c>
      <c r="S17" s="32">
        <v>1.6251157525880278E-4</v>
      </c>
      <c r="T17" s="32">
        <f t="shared" ca="1" si="5"/>
        <v>7.9265157333333329E-4</v>
      </c>
      <c r="U17" s="32">
        <f t="shared" si="6"/>
        <v>0.14084507042253522</v>
      </c>
      <c r="V17" s="32">
        <f t="shared" ca="1" si="7"/>
        <v>0</v>
      </c>
      <c r="W17" s="8">
        <f t="shared" ca="1" si="17"/>
        <v>65888</v>
      </c>
      <c r="X17" s="8">
        <f t="shared" ca="1" si="21"/>
        <v>65888</v>
      </c>
      <c r="Y17" s="22">
        <f t="shared" si="8"/>
        <v>0.9992073484266667</v>
      </c>
      <c r="Z17" s="8">
        <f t="shared" ca="1" si="18"/>
        <v>5944886.7999999998</v>
      </c>
      <c r="AA17" s="12">
        <f t="shared" ca="1" si="19"/>
        <v>1.2403165849903703</v>
      </c>
      <c r="AB17" s="23">
        <f t="shared" si="22"/>
        <v>3931405</v>
      </c>
      <c r="AC17" s="76">
        <f t="shared" ca="1" si="20"/>
        <v>1.9351085059296276</v>
      </c>
      <c r="AD17" s="85">
        <v>5.065653842588223E-3</v>
      </c>
      <c r="AE17" s="85">
        <v>3.5103187877057365E-2</v>
      </c>
      <c r="AF17" s="85">
        <v>3.2596767031346421E-3</v>
      </c>
    </row>
    <row r="18" spans="1:32">
      <c r="A18" s="7">
        <f t="shared" si="9"/>
        <v>43925</v>
      </c>
      <c r="B18" s="8">
        <f t="shared" si="10"/>
        <v>922129</v>
      </c>
      <c r="C18" s="144">
        <f t="shared" si="0"/>
        <v>1203235</v>
      </c>
      <c r="D18" s="9">
        <v>1203235</v>
      </c>
      <c r="E18" s="143">
        <f>US!D18</f>
        <v>310500</v>
      </c>
      <c r="F18" s="78">
        <v>0</v>
      </c>
      <c r="G18" s="29">
        <f t="shared" ca="1" si="1"/>
        <v>912849</v>
      </c>
      <c r="H18" s="8">
        <f t="shared" ca="1" si="11"/>
        <v>6481227.8999999994</v>
      </c>
      <c r="I18" s="8">
        <f t="shared" si="12"/>
        <v>6547115.8999999994</v>
      </c>
      <c r="J18" s="8">
        <f t="shared" si="13"/>
        <v>84821</v>
      </c>
      <c r="K18" s="12">
        <f t="shared" ca="1" si="14"/>
        <v>1.1832205283199499</v>
      </c>
      <c r="L18" s="48"/>
      <c r="M18" s="47">
        <f ca="1">IF(AND(I$2&gt;0,R11&lt;F11-0.12),0,IF(AND(N18&gt;=L$4,I$2&gt;0),0,IF(OR(AND(N18&gt;=A$2,N18&lt;C$2),N18&gt;=E$1),0,1)))</f>
        <v>1</v>
      </c>
      <c r="N18" s="33">
        <f t="shared" si="15"/>
        <v>43925</v>
      </c>
      <c r="O18" s="11">
        <f t="shared" si="2"/>
        <v>8.7294878666666661E-4</v>
      </c>
      <c r="P18" s="11">
        <f t="shared" ca="1" si="3"/>
        <v>8.6416371999999987E-4</v>
      </c>
      <c r="Q18" s="11">
        <f t="shared" ca="1" si="16"/>
        <v>0</v>
      </c>
      <c r="R18" s="32">
        <f t="shared" ca="1" si="4"/>
        <v>1.8256979999999999E-2</v>
      </c>
      <c r="S18" s="32">
        <v>1.9054790598750453E-4</v>
      </c>
      <c r="T18" s="32">
        <f t="shared" ca="1" si="5"/>
        <v>8.6416371999999987E-4</v>
      </c>
      <c r="U18" s="32">
        <f t="shared" si="6"/>
        <v>0.14084507042253522</v>
      </c>
      <c r="V18" s="32">
        <f t="shared" ca="1" si="7"/>
        <v>0</v>
      </c>
      <c r="W18" s="8">
        <f t="shared" ca="1" si="17"/>
        <v>230608</v>
      </c>
      <c r="X18" s="8">
        <f t="shared" ca="1" si="21"/>
        <v>296496</v>
      </c>
      <c r="Y18" s="22">
        <f t="shared" si="8"/>
        <v>0.99912705121333334</v>
      </c>
      <c r="Z18" s="8">
        <f t="shared" ca="1" si="18"/>
        <v>6481227.8999999994</v>
      </c>
      <c r="AA18" s="12">
        <f t="shared" ca="1" si="19"/>
        <v>1.1841591539363947</v>
      </c>
      <c r="AB18" s="23">
        <f t="shared" si="22"/>
        <v>4275020</v>
      </c>
      <c r="AC18" s="76">
        <f t="shared" ca="1" si="20"/>
        <v>1.4182284177387534</v>
      </c>
      <c r="AD18" s="85">
        <v>5.8273536773396032E-3</v>
      </c>
      <c r="AE18" s="85">
        <v>3.9448117141895715E-2</v>
      </c>
      <c r="AF18" s="85">
        <v>3.6980415769290792E-3</v>
      </c>
    </row>
    <row r="19" spans="1:32">
      <c r="A19" s="7">
        <f t="shared" si="9"/>
        <v>43926</v>
      </c>
      <c r="B19" s="8">
        <f t="shared" si="10"/>
        <v>993547</v>
      </c>
      <c r="C19" s="144">
        <f t="shared" si="0"/>
        <v>1274653</v>
      </c>
      <c r="D19" s="9">
        <v>1274653</v>
      </c>
      <c r="E19" s="143">
        <f>US!D19</f>
        <v>336327</v>
      </c>
      <c r="F19" s="78">
        <v>0</v>
      </c>
      <c r="G19" s="29">
        <f t="shared" ca="1" si="1"/>
        <v>951787</v>
      </c>
      <c r="H19" s="8">
        <f t="shared" ca="1" si="11"/>
        <v>6757687.6999999993</v>
      </c>
      <c r="I19" s="8">
        <f t="shared" si="12"/>
        <v>7054183.6999999993</v>
      </c>
      <c r="J19" s="8">
        <f t="shared" si="13"/>
        <v>71418</v>
      </c>
      <c r="K19" s="12">
        <f t="shared" ca="1" si="14"/>
        <v>1.1479577104458378</v>
      </c>
      <c r="L19" s="48"/>
      <c r="M19" s="46">
        <f ca="1">IF(AND(I$2&gt;0,R12&lt;F12-0.12),0,IF(AND(N19&gt;=L$5,I$2&gt;0),0,IF(OR(AND(N19&gt;=A$2,N19&lt;C$2),N19&gt;=E$1),0,1)))</f>
        <v>1</v>
      </c>
      <c r="N19" s="45">
        <f t="shared" si="15"/>
        <v>43926</v>
      </c>
      <c r="O19" s="11">
        <f t="shared" si="2"/>
        <v>9.4055782666666661E-4</v>
      </c>
      <c r="P19" s="11">
        <f t="shared" ca="1" si="3"/>
        <v>9.0102502666666656E-4</v>
      </c>
      <c r="Q19" s="11">
        <f t="shared" ca="1" si="16"/>
        <v>0</v>
      </c>
      <c r="R19" s="32">
        <f t="shared" ca="1" si="4"/>
        <v>1.9035739999999999E-2</v>
      </c>
      <c r="S19" s="32">
        <v>2.2114021665663674E-4</v>
      </c>
      <c r="T19" s="32">
        <f t="shared" ca="1" si="5"/>
        <v>9.0102502666666656E-4</v>
      </c>
      <c r="U19" s="32">
        <f t="shared" si="6"/>
        <v>0.14084507042253522</v>
      </c>
      <c r="V19" s="32">
        <f t="shared" ca="1" si="7"/>
        <v>0</v>
      </c>
      <c r="W19" s="8">
        <f t="shared" ca="1" si="17"/>
        <v>294600.3</v>
      </c>
      <c r="X19" s="8">
        <f t="shared" ca="1" si="21"/>
        <v>591096.30000000005</v>
      </c>
      <c r="Y19" s="22">
        <f t="shared" si="8"/>
        <v>0.99905944217333331</v>
      </c>
      <c r="Z19" s="8">
        <f t="shared" ca="1" si="18"/>
        <v>6757687.6999999993</v>
      </c>
      <c r="AA19" s="12">
        <f t="shared" ca="1" si="19"/>
        <v>1.1489606942898458</v>
      </c>
      <c r="AB19" s="23">
        <f t="shared" si="22"/>
        <v>4613036</v>
      </c>
      <c r="AC19" s="76">
        <f t="shared" ca="1" si="20"/>
        <v>1.0953093008810877</v>
      </c>
      <c r="AD19" s="85">
        <v>6.6784619579778083E-3</v>
      </c>
      <c r="AE19" s="85">
        <v>4.3048846252873398E-2</v>
      </c>
      <c r="AF19" s="85">
        <v>4.2512368352428404E-3</v>
      </c>
    </row>
    <row r="20" spans="1:32">
      <c r="A20" s="7">
        <f t="shared" si="9"/>
        <v>43927</v>
      </c>
      <c r="B20" s="8">
        <f t="shared" si="10"/>
        <v>1067458</v>
      </c>
      <c r="C20" s="144">
        <f t="shared" si="0"/>
        <v>1348564</v>
      </c>
      <c r="D20" s="9">
        <v>1348564</v>
      </c>
      <c r="E20" s="143">
        <f>US!D20</f>
        <v>364028</v>
      </c>
      <c r="F20" s="78">
        <v>0</v>
      </c>
      <c r="G20" s="29">
        <f t="shared" ca="1" si="1"/>
        <v>984204.99999999988</v>
      </c>
      <c r="H20" s="8">
        <f t="shared" ca="1" si="11"/>
        <v>6987855.4999999991</v>
      </c>
      <c r="I20" s="8">
        <f t="shared" si="12"/>
        <v>7578951.7999999989</v>
      </c>
      <c r="J20" s="8">
        <f t="shared" si="13"/>
        <v>73911</v>
      </c>
      <c r="K20" s="12">
        <f t="shared" ca="1" si="14"/>
        <v>1.1480789063254098</v>
      </c>
      <c r="L20" s="48"/>
      <c r="M20" s="38">
        <f ca="1">IF(AND(I$2&gt;0,R13&lt;F13),0,IF(AND(N20&gt;=L$6,I$2&gt;0),0,IF(OR(AND(N20&gt;=A$2,N20&lt;C$2),N20&gt;=E$1),0,1)))</f>
        <v>1</v>
      </c>
      <c r="N20" s="43">
        <f t="shared" si="15"/>
        <v>43927</v>
      </c>
      <c r="O20" s="11">
        <f t="shared" si="2"/>
        <v>1.0105269066666665E-3</v>
      </c>
      <c r="P20" s="11">
        <f t="shared" ca="1" si="3"/>
        <v>9.3171406666666659E-4</v>
      </c>
      <c r="Q20" s="11">
        <f t="shared" ca="1" si="16"/>
        <v>0</v>
      </c>
      <c r="R20" s="32">
        <f t="shared" ca="1" si="4"/>
        <v>1.9684099999999996E-2</v>
      </c>
      <c r="S20" s="32">
        <v>2.5658123902525676E-4</v>
      </c>
      <c r="T20" s="32">
        <f t="shared" ca="1" si="5"/>
        <v>9.3171406666666659E-4</v>
      </c>
      <c r="U20" s="32">
        <f t="shared" si="6"/>
        <v>0.14084507042253522</v>
      </c>
      <c r="V20" s="32">
        <f t="shared" ca="1" si="7"/>
        <v>0</v>
      </c>
      <c r="W20" s="8">
        <f t="shared" ca="1" si="17"/>
        <v>311228.5</v>
      </c>
      <c r="X20" s="8">
        <f t="shared" ca="1" si="21"/>
        <v>902324.8</v>
      </c>
      <c r="Y20" s="22">
        <f t="shared" si="8"/>
        <v>0.9989894730933333</v>
      </c>
      <c r="Z20" s="8">
        <f t="shared" ca="1" si="18"/>
        <v>6987855.4999999991</v>
      </c>
      <c r="AA20" s="12">
        <f t="shared" ca="1" si="19"/>
        <v>1.1491597575294445</v>
      </c>
      <c r="AB20" s="23">
        <f t="shared" si="22"/>
        <v>4944866</v>
      </c>
      <c r="AC20" s="76">
        <f t="shared" ca="1" si="20"/>
        <v>1.0871697133917568</v>
      </c>
      <c r="AD20" s="85">
        <v>7.5154614111455518E-3</v>
      </c>
      <c r="AE20" s="85">
        <v>4.63399453763811E-2</v>
      </c>
      <c r="AF20" s="85">
        <v>4.7950090383302758E-3</v>
      </c>
    </row>
    <row r="21" spans="1:32">
      <c r="A21" s="7">
        <f t="shared" si="9"/>
        <v>43928</v>
      </c>
      <c r="B21" s="8">
        <f t="shared" si="10"/>
        <v>1152532</v>
      </c>
      <c r="C21" s="144">
        <f t="shared" si="0"/>
        <v>1433638</v>
      </c>
      <c r="D21" s="9">
        <v>1433638</v>
      </c>
      <c r="E21" s="143">
        <f>US!D21</f>
        <v>395000</v>
      </c>
      <c r="F21" s="78">
        <v>0</v>
      </c>
      <c r="G21" s="29">
        <f t="shared" ca="1" si="1"/>
        <v>1025444</v>
      </c>
      <c r="H21" s="8">
        <f t="shared" ca="1" si="11"/>
        <v>7280652.3999999994</v>
      </c>
      <c r="I21" s="8">
        <f t="shared" si="12"/>
        <v>8182977.1999999993</v>
      </c>
      <c r="J21" s="8">
        <f t="shared" si="13"/>
        <v>85074</v>
      </c>
      <c r="K21" s="12">
        <f t="shared" ca="1" si="14"/>
        <v>1.1635891860460197</v>
      </c>
      <c r="L21" s="48"/>
      <c r="M21" s="38">
        <f ca="1">IF(AND(I$2&gt;0,R14&lt;F14-0.02),0,IF(AND(N21&gt;=L$7,I$2&gt;0),0,IF(OR(AND(N21&gt;=A$2,N21&lt;C$2),N21&gt;=E$1),0,1)))</f>
        <v>1</v>
      </c>
      <c r="N21" s="43">
        <f t="shared" si="15"/>
        <v>43928</v>
      </c>
      <c r="O21" s="11">
        <f t="shared" si="2"/>
        <v>1.0910636266666667E-3</v>
      </c>
      <c r="P21" s="11">
        <f t="shared" ca="1" si="3"/>
        <v>9.7075365333333327E-4</v>
      </c>
      <c r="Q21" s="11">
        <f t="shared" ca="1" si="16"/>
        <v>0</v>
      </c>
      <c r="R21" s="32">
        <f t="shared" ca="1" si="4"/>
        <v>2.050888E-2</v>
      </c>
      <c r="S21" s="32">
        <v>2.9762671417872782E-4</v>
      </c>
      <c r="T21" s="32">
        <f t="shared" ca="1" si="5"/>
        <v>9.7075365333333327E-4</v>
      </c>
      <c r="U21" s="32">
        <f t="shared" si="6"/>
        <v>0.14084507042253522</v>
      </c>
      <c r="V21" s="32">
        <f t="shared" ca="1" si="7"/>
        <v>0</v>
      </c>
      <c r="W21" s="8">
        <f t="shared" ca="1" si="17"/>
        <v>344754.7</v>
      </c>
      <c r="X21" s="8">
        <f t="shared" ca="1" si="21"/>
        <v>1247079.5</v>
      </c>
      <c r="Y21" s="22">
        <f t="shared" si="8"/>
        <v>0.99890893637333333</v>
      </c>
      <c r="Z21" s="8">
        <f t="shared" ca="1" si="18"/>
        <v>7280652.3999999994</v>
      </c>
      <c r="AA21" s="12">
        <f t="shared" ca="1" si="19"/>
        <v>1.1647662136448842</v>
      </c>
      <c r="AB21" s="23">
        <f t="shared" si="22"/>
        <v>5260090</v>
      </c>
      <c r="AC21" s="76">
        <f t="shared" ca="1" si="20"/>
        <v>1.2101503243734792</v>
      </c>
      <c r="AD21" s="85">
        <v>8.4380433246253363E-3</v>
      </c>
      <c r="AE21" s="85">
        <v>4.9689479705391858E-2</v>
      </c>
      <c r="AF21" s="85">
        <v>5.3961624594716017E-3</v>
      </c>
    </row>
    <row r="22" spans="1:32">
      <c r="A22" s="7">
        <f t="shared" si="9"/>
        <v>43929</v>
      </c>
      <c r="B22" s="8">
        <f t="shared" si="10"/>
        <v>1236917</v>
      </c>
      <c r="C22" s="144">
        <f t="shared" si="0"/>
        <v>1518023</v>
      </c>
      <c r="D22" s="136">
        <v>1518023</v>
      </c>
      <c r="E22" s="143">
        <f>US!D22</f>
        <v>426659</v>
      </c>
      <c r="F22" s="78">
        <v>0</v>
      </c>
      <c r="G22" s="29">
        <f t="shared" ca="1" si="1"/>
        <v>1061272</v>
      </c>
      <c r="H22" s="8">
        <f t="shared" ca="1" si="11"/>
        <v>7535031.1999999993</v>
      </c>
      <c r="I22" s="8">
        <f t="shared" si="12"/>
        <v>8782110.6999999993</v>
      </c>
      <c r="J22" s="8">
        <f t="shared" si="13"/>
        <v>84385</v>
      </c>
      <c r="K22" s="12">
        <f t="shared" ca="1" si="14"/>
        <v>1.156786344826283</v>
      </c>
      <c r="L22" s="48"/>
      <c r="M22" s="38">
        <f ca="1">IF(AND(I$2&gt;0,R15&lt;F15-0.04),0,IF(AND(N22&gt;=L$8,I$2&gt;0),0,IF(OR(AND(N22&gt;=A$2,N22&lt;C$2),N22&gt;=E$1),0,1)))</f>
        <v>1</v>
      </c>
      <c r="N22" s="27">
        <f t="shared" si="15"/>
        <v>43929</v>
      </c>
      <c r="O22" s="11">
        <f t="shared" si="2"/>
        <v>1.1709480933333332E-3</v>
      </c>
      <c r="P22" s="11">
        <f t="shared" ca="1" si="3"/>
        <v>1.0046708266666666E-3</v>
      </c>
      <c r="Q22" s="11">
        <f t="shared" ca="1" si="16"/>
        <v>0</v>
      </c>
      <c r="R22" s="32">
        <f t="shared" ca="1" si="4"/>
        <v>2.1225439999999998E-2</v>
      </c>
      <c r="S22" s="32">
        <v>3.4514762367252391E-4</v>
      </c>
      <c r="T22" s="32">
        <f t="shared" ca="1" si="5"/>
        <v>1.0046708266666666E-3</v>
      </c>
      <c r="U22" s="32">
        <f t="shared" si="6"/>
        <v>0.14084507042253522</v>
      </c>
      <c r="V22" s="32">
        <f t="shared" ca="1" si="7"/>
        <v>0</v>
      </c>
      <c r="W22" s="8">
        <f t="shared" ca="1" si="17"/>
        <v>433057.39999999997</v>
      </c>
      <c r="X22" s="8">
        <f t="shared" ca="1" si="21"/>
        <v>1680136.9</v>
      </c>
      <c r="Y22" s="22">
        <f t="shared" si="8"/>
        <v>0.99882905190666671</v>
      </c>
      <c r="Z22" s="8">
        <f t="shared" ca="1" si="18"/>
        <v>7535031.1999999993</v>
      </c>
      <c r="AA22" s="12">
        <f t="shared" ca="1" si="19"/>
        <v>1.1580498508964627</v>
      </c>
      <c r="AB22" s="23">
        <f t="shared" si="22"/>
        <v>5574878</v>
      </c>
      <c r="AC22" s="76">
        <f t="shared" ca="1" si="20"/>
        <v>1.1520765639079269</v>
      </c>
      <c r="AD22" s="85">
        <v>9.5121360598734196E-3</v>
      </c>
      <c r="AE22" s="85">
        <v>5.369663338725264E-2</v>
      </c>
      <c r="AF22" s="85">
        <v>6.0770645255725925E-3</v>
      </c>
    </row>
    <row r="23" spans="1:32">
      <c r="A23" s="7">
        <f t="shared" si="9"/>
        <v>43930</v>
      </c>
      <c r="B23" s="8">
        <f t="shared" si="10"/>
        <v>1319773</v>
      </c>
      <c r="C23" s="144">
        <f t="shared" si="0"/>
        <v>1600879</v>
      </c>
      <c r="D23" s="136">
        <v>1600879</v>
      </c>
      <c r="E23" s="143">
        <f>US!D23</f>
        <v>466546</v>
      </c>
      <c r="F23" s="78">
        <v>0</v>
      </c>
      <c r="G23" s="29">
        <f t="shared" ca="1" si="1"/>
        <v>1083133.9999999998</v>
      </c>
      <c r="H23" s="8">
        <f t="shared" ca="1" si="11"/>
        <v>7690251.3999999985</v>
      </c>
      <c r="I23" s="8">
        <f t="shared" si="12"/>
        <v>9370388.2999999989</v>
      </c>
      <c r="J23" s="8">
        <f t="shared" si="13"/>
        <v>82856</v>
      </c>
      <c r="K23" s="12">
        <f t="shared" ca="1" si="14"/>
        <v>1.1508382417771155</v>
      </c>
      <c r="L23" s="48"/>
      <c r="M23" s="38">
        <f ca="1">IF(AND(I$2&gt;0,R16&lt;F16-0.06),0,IF(AND(N23&gt;=L$9,I$2&gt;0),0,IF(OR(AND(N23&gt;=A$2,N23&lt;C$2),N23&gt;=E$1),0,1)))</f>
        <v>1</v>
      </c>
      <c r="N23" s="43">
        <f t="shared" si="15"/>
        <v>43930</v>
      </c>
      <c r="O23" s="11">
        <f t="shared" si="2"/>
        <v>1.2493851066666666E-3</v>
      </c>
      <c r="P23" s="11">
        <f t="shared" ca="1" si="3"/>
        <v>1.0253668533333332E-3</v>
      </c>
      <c r="Q23" s="11">
        <f t="shared" ca="1" si="16"/>
        <v>0</v>
      </c>
      <c r="R23" s="32">
        <f t="shared" ca="1" si="4"/>
        <v>2.1662679999999997E-2</v>
      </c>
      <c r="S23" s="32">
        <v>4.0014714001828928E-4</v>
      </c>
      <c r="T23" s="32">
        <f t="shared" ca="1" si="5"/>
        <v>1.0253668533333332E-3</v>
      </c>
      <c r="U23" s="32">
        <f t="shared" si="6"/>
        <v>0.14084507042253522</v>
      </c>
      <c r="V23" s="32">
        <f t="shared" ca="1" si="7"/>
        <v>0</v>
      </c>
      <c r="W23" s="8">
        <f t="shared" ca="1" si="17"/>
        <v>458326.3</v>
      </c>
      <c r="X23" s="8">
        <f t="shared" ca="1" si="21"/>
        <v>2138463.1999999997</v>
      </c>
      <c r="Y23" s="22">
        <f t="shared" si="8"/>
        <v>0.99875061489333339</v>
      </c>
      <c r="Z23" s="8">
        <f t="shared" ca="1" si="18"/>
        <v>7690251.3999999985</v>
      </c>
      <c r="AA23" s="12">
        <f t="shared" ca="1" si="19"/>
        <v>1.15218739340859</v>
      </c>
      <c r="AB23" s="23">
        <f t="shared" si="22"/>
        <v>5901104</v>
      </c>
      <c r="AC23" s="76">
        <f t="shared" ca="1" si="20"/>
        <v>1.0930129128065189</v>
      </c>
      <c r="AD23" s="85">
        <v>1.0669091227585137E-2</v>
      </c>
      <c r="AE23" s="85">
        <v>5.8004104395222585E-2</v>
      </c>
      <c r="AF23" s="85">
        <v>6.7857625781119028E-3</v>
      </c>
    </row>
    <row r="24" spans="1:32">
      <c r="A24" s="7">
        <f t="shared" si="9"/>
        <v>43931</v>
      </c>
      <c r="B24" s="8">
        <f t="shared" si="10"/>
        <v>1418894</v>
      </c>
      <c r="C24" s="144">
        <f t="shared" si="0"/>
        <v>1700000</v>
      </c>
      <c r="D24" s="136">
        <v>1700000</v>
      </c>
      <c r="E24" s="143">
        <f>US!D24</f>
        <v>502000</v>
      </c>
      <c r="F24" s="78">
        <v>0</v>
      </c>
      <c r="G24" s="29">
        <f t="shared" ca="1" si="1"/>
        <v>1117701.9999999998</v>
      </c>
      <c r="H24" s="8">
        <f t="shared" ca="1" si="11"/>
        <v>7935684.1999999983</v>
      </c>
      <c r="I24" s="8">
        <f t="shared" si="12"/>
        <v>10074147.399999999</v>
      </c>
      <c r="J24" s="8">
        <f t="shared" si="13"/>
        <v>99121</v>
      </c>
      <c r="K24" s="12">
        <f t="shared" ca="1" si="14"/>
        <v>1.1748675936474389</v>
      </c>
      <c r="L24" s="48"/>
      <c r="M24" s="39">
        <f ca="1">IF(AND(I$2&gt;0,R17&lt;F17-0.1),0,IF(AND(N24&gt;=L$10,I$2&gt;0),0,IF(OR(AND(N24&gt;=A$2,N24&lt;C$2),N24&gt;=E$1),0,1)))</f>
        <v>1</v>
      </c>
      <c r="N24" s="43">
        <f t="shared" si="15"/>
        <v>43931</v>
      </c>
      <c r="O24" s="11">
        <f t="shared" si="2"/>
        <v>1.3432196533333331E-3</v>
      </c>
      <c r="P24" s="11">
        <f t="shared" ca="1" si="3"/>
        <v>1.0580912266666665E-3</v>
      </c>
      <c r="Q24" s="11">
        <f t="shared" ca="1" si="16"/>
        <v>0</v>
      </c>
      <c r="R24" s="32">
        <f t="shared" ca="1" si="4"/>
        <v>2.2354039999999995E-2</v>
      </c>
      <c r="S24" s="32">
        <v>4.6378001034279743E-4</v>
      </c>
      <c r="T24" s="32">
        <f t="shared" ca="1" si="5"/>
        <v>1.0580912266666665E-3</v>
      </c>
      <c r="U24" s="32">
        <f t="shared" si="6"/>
        <v>0.14084507042253522</v>
      </c>
      <c r="V24" s="32">
        <f t="shared" ca="1" si="7"/>
        <v>0</v>
      </c>
      <c r="W24" s="8">
        <f t="shared" ca="1" si="17"/>
        <v>474003.1</v>
      </c>
      <c r="X24" s="8">
        <f t="shared" ca="1" si="21"/>
        <v>2612466.2999999998</v>
      </c>
      <c r="Y24" s="22">
        <f t="shared" si="8"/>
        <v>0.99865678034666672</v>
      </c>
      <c r="Z24" s="8">
        <f t="shared" ca="1" si="18"/>
        <v>7935684.1999999983</v>
      </c>
      <c r="AA24" s="12">
        <f t="shared" ca="1" si="19"/>
        <v>1.1763372919404058</v>
      </c>
      <c r="AB24" s="23">
        <f t="shared" si="22"/>
        <v>6252540</v>
      </c>
      <c r="AC24" s="76">
        <f t="shared" ca="1" si="20"/>
        <v>1.2811840455566905</v>
      </c>
      <c r="AD24" s="85">
        <v>1.1945303859554088E-2</v>
      </c>
      <c r="AE24" s="85">
        <v>6.2369968584438149E-2</v>
      </c>
      <c r="AF24" s="85">
        <v>7.5666178445609493E-3</v>
      </c>
    </row>
    <row r="25" spans="1:32">
      <c r="A25" s="7">
        <f t="shared" si="9"/>
        <v>43932</v>
      </c>
      <c r="B25" s="8">
        <f t="shared" si="10"/>
        <v>1495048</v>
      </c>
      <c r="C25" s="144">
        <f t="shared" si="0"/>
        <v>1776154</v>
      </c>
      <c r="D25" s="136">
        <v>1776154</v>
      </c>
      <c r="E25" s="143">
        <f>US!D25</f>
        <v>531257</v>
      </c>
      <c r="F25" s="78">
        <v>0</v>
      </c>
      <c r="G25" s="29">
        <f t="shared" ca="1" si="1"/>
        <v>1127094.9999999998</v>
      </c>
      <c r="H25" s="8">
        <f t="shared" ca="1" si="11"/>
        <v>8002374.4999999981</v>
      </c>
      <c r="I25" s="8">
        <f t="shared" si="12"/>
        <v>10614840.799999999</v>
      </c>
      <c r="J25" s="8">
        <f t="shared" si="13"/>
        <v>76154</v>
      </c>
      <c r="K25" s="12">
        <f ca="1">IF(C25&gt;0,1+N$2*(C25-C24)/Z25,K$4*Y24*Q25+(1-Q25)*AA24*Y24)</f>
        <v>1.1332299556837786</v>
      </c>
      <c r="L25" s="48"/>
      <c r="M25" s="47">
        <f ca="1">IF(AND(I$2&gt;0,R18&lt;F18-0.12),0,IF(AND(N25&gt;=L$4,I$2&gt;0),0,IF(OR(AND(N25&gt;=A$2,N25&lt;C$2),N25&gt;=E$1),0,1)))</f>
        <v>1</v>
      </c>
      <c r="N25" s="33">
        <f t="shared" si="15"/>
        <v>43932</v>
      </c>
      <c r="O25" s="11">
        <f t="shared" si="2"/>
        <v>1.4153121066666666E-3</v>
      </c>
      <c r="P25" s="11">
        <f t="shared" ca="1" si="3"/>
        <v>1.0669832666666665E-3</v>
      </c>
      <c r="Q25" s="11">
        <f t="shared" ca="1" si="16"/>
        <v>0</v>
      </c>
      <c r="R25" s="32">
        <f t="shared" ca="1" si="4"/>
        <v>2.2541899999999993E-2</v>
      </c>
      <c r="S25" s="32">
        <v>5.3737462974811148E-4</v>
      </c>
      <c r="T25" s="32">
        <f t="shared" ca="1" si="5"/>
        <v>1.0669832666666665E-3</v>
      </c>
      <c r="U25" s="32">
        <f t="shared" si="6"/>
        <v>0.14084507042253522</v>
      </c>
      <c r="V25" s="32">
        <f t="shared" ca="1" si="7"/>
        <v>0</v>
      </c>
      <c r="W25" s="8">
        <f t="shared" ca="1" si="17"/>
        <v>427867.3</v>
      </c>
      <c r="X25" s="8">
        <f t="shared" ca="1" si="21"/>
        <v>3040333.5999999996</v>
      </c>
      <c r="Y25" s="22">
        <f t="shared" si="8"/>
        <v>0.99858468789333332</v>
      </c>
      <c r="Z25" s="8">
        <f t="shared" ca="1" si="18"/>
        <v>8002374.4999999981</v>
      </c>
      <c r="AA25" s="12">
        <f t="shared" ca="1" si="19"/>
        <v>1.1347541797997878</v>
      </c>
      <c r="AB25" s="23">
        <f t="shared" si="22"/>
        <v>6595056</v>
      </c>
      <c r="AC25" s="76">
        <f t="shared" ca="1" si="20"/>
        <v>0.95388216179267837</v>
      </c>
      <c r="AD25" s="85">
        <v>1.3409804088472956E-2</v>
      </c>
      <c r="AE25" s="85">
        <v>6.6986119321580773E-2</v>
      </c>
      <c r="AF25" s="85">
        <v>8.4672542171197532E-3</v>
      </c>
    </row>
    <row r="26" spans="1:32">
      <c r="A26" s="7">
        <f t="shared" si="9"/>
        <v>43933</v>
      </c>
      <c r="B26" s="8">
        <f t="shared" ca="1" si="10"/>
        <v>1586280.7012072434</v>
      </c>
      <c r="C26" s="144">
        <f t="shared" si="0"/>
        <v>0</v>
      </c>
      <c r="D26" s="136"/>
      <c r="E26" s="143">
        <f>US!D26</f>
        <v>560402</v>
      </c>
      <c r="F26" s="78">
        <v>0</v>
      </c>
      <c r="G26" s="29">
        <f t="shared" ca="1" si="1"/>
        <v>1158064.7012072434</v>
      </c>
      <c r="H26" s="8">
        <f t="shared" ca="1" si="11"/>
        <v>8222259.3785714274</v>
      </c>
      <c r="I26" s="8">
        <f t="shared" ca="1" si="12"/>
        <v>11262592.978571428</v>
      </c>
      <c r="J26" s="8">
        <f t="shared" ca="1" si="13"/>
        <v>91232.701207243445</v>
      </c>
      <c r="K26" s="12">
        <f t="shared" ref="K26:K89" ca="1" si="23">IF(C26&gt;0,1+N$2*(C26-C25)/Z26,K$4*Y25*Q26+(1-Q26)*AA25*Y25)</f>
        <v>1.1331481484710264</v>
      </c>
      <c r="L26" s="48"/>
      <c r="M26" s="46">
        <f ca="1">IF(AND(I$2&gt;0,R19&lt;F19-0.12),0,IF(AND(N26&gt;=L$5,I$2&gt;0),0,IF(OR(AND(N26&gt;=A$2,N26&lt;C$2),N26&gt;=E$1),0,1)))</f>
        <v>1</v>
      </c>
      <c r="N26" s="34">
        <f t="shared" si="15"/>
        <v>43933</v>
      </c>
      <c r="O26" s="11">
        <f t="shared" ca="1" si="2"/>
        <v>1.5016790638095238E-3</v>
      </c>
      <c r="P26" s="11" t="str">
        <f t="shared" si="3"/>
        <v/>
      </c>
      <c r="Q26" s="11">
        <f t="shared" ca="1" si="16"/>
        <v>0</v>
      </c>
      <c r="R26" s="32">
        <f t="shared" ca="1" si="4"/>
        <v>2.3161294024144866E-2</v>
      </c>
      <c r="S26" s="32">
        <v>6.2245814111136629E-4</v>
      </c>
      <c r="T26" s="32">
        <f t="shared" ca="1" si="5"/>
        <v>1.0963012504761904E-3</v>
      </c>
      <c r="U26" s="32">
        <f t="shared" si="6"/>
        <v>0.14084507042253522</v>
      </c>
      <c r="V26" s="32">
        <f t="shared" ca="1" si="7"/>
        <v>0</v>
      </c>
      <c r="W26" s="8">
        <f t="shared" ca="1" si="17"/>
        <v>438680.6</v>
      </c>
      <c r="X26" s="8">
        <f t="shared" ca="1" si="21"/>
        <v>3479014.1999999997</v>
      </c>
      <c r="Y26" s="22">
        <f t="shared" ca="1" si="8"/>
        <v>0.99849832093619051</v>
      </c>
      <c r="Z26" s="8">
        <f t="shared" ca="1" si="18"/>
        <v>8222259.3785714274</v>
      </c>
      <c r="AA26" s="12">
        <f t="shared" ca="1" si="19"/>
        <v>1.1347541797997878</v>
      </c>
      <c r="AB26" s="23">
        <f t="shared" ca="1" si="22"/>
        <v>6663313.7012072429</v>
      </c>
      <c r="AC26" s="76">
        <f t="shared" si="20"/>
        <v>0</v>
      </c>
      <c r="AD26" s="85">
        <v>1.5070955796794081E-2</v>
      </c>
      <c r="AE26" s="85">
        <v>7.1990771262600686E-2</v>
      </c>
      <c r="AF26" s="85">
        <v>9.4797127126066867E-3</v>
      </c>
    </row>
    <row r="27" spans="1:32">
      <c r="A27" s="7">
        <f t="shared" si="9"/>
        <v>43934</v>
      </c>
      <c r="B27" s="8">
        <f t="shared" ca="1" si="10"/>
        <v>1680013.477777432</v>
      </c>
      <c r="C27" s="144">
        <f t="shared" si="0"/>
        <v>0</v>
      </c>
      <c r="D27" s="136"/>
      <c r="E27" s="143">
        <f>US!D27</f>
        <v>0</v>
      </c>
      <c r="F27" s="78">
        <f>U$2</f>
        <v>0.4</v>
      </c>
      <c r="G27" s="29">
        <f t="shared" ca="1" si="1"/>
        <v>1190011.477777432</v>
      </c>
      <c r="H27" s="8">
        <f t="shared" ca="1" si="11"/>
        <v>8449081.4922197666</v>
      </c>
      <c r="I27" s="8">
        <f t="shared" ca="1" si="12"/>
        <v>11928095.692219768</v>
      </c>
      <c r="J27" s="8">
        <f t="shared" ca="1" si="13"/>
        <v>93732.776570188595</v>
      </c>
      <c r="K27" s="12">
        <f t="shared" ca="1" si="23"/>
        <v>1.1330501432054121</v>
      </c>
      <c r="L27" s="48"/>
      <c r="M27" s="38">
        <f ca="1">IF(AND(I$2&gt;0,R20&lt;F20),0,IF(AND(N27&gt;=L$6,I$2&gt;0),0,IF(OR(AND(N27&gt;=A$2,N27&lt;C$2),N27&gt;=E$1),0,1)))</f>
        <v>1</v>
      </c>
      <c r="N27" s="43">
        <f t="shared" si="15"/>
        <v>43934</v>
      </c>
      <c r="O27" s="11">
        <f t="shared" ca="1" si="2"/>
        <v>1.5904127589626356E-3</v>
      </c>
      <c r="P27" s="11" t="str">
        <f t="shared" si="3"/>
        <v/>
      </c>
      <c r="Q27" s="11">
        <f t="shared" ca="1" si="16"/>
        <v>0</v>
      </c>
      <c r="R27" s="32">
        <f t="shared" ca="1" si="4"/>
        <v>2.3800229555548641E-2</v>
      </c>
      <c r="S27" s="32">
        <v>7.2078493072792998E-4</v>
      </c>
      <c r="T27" s="32">
        <f t="shared" ca="1" si="5"/>
        <v>1.1265441989626356E-3</v>
      </c>
      <c r="U27" s="32">
        <f t="shared" si="6"/>
        <v>0.14084507042253522</v>
      </c>
      <c r="V27" s="32">
        <f t="shared" ca="1" si="7"/>
        <v>0</v>
      </c>
      <c r="W27" s="8">
        <f t="shared" ca="1" si="17"/>
        <v>523923.19999999995</v>
      </c>
      <c r="X27" s="8">
        <f t="shared" ca="1" si="21"/>
        <v>4002937.3999999994</v>
      </c>
      <c r="Y27" s="22">
        <f t="shared" ca="1" si="8"/>
        <v>0.99840958724103734</v>
      </c>
      <c r="Z27" s="8">
        <f t="shared" ca="1" si="18"/>
        <v>8449081.4922197666</v>
      </c>
      <c r="AA27" s="12">
        <f t="shared" ca="1" si="19"/>
        <v>1.1347541797997878</v>
      </c>
      <c r="AB27" s="23">
        <f t="shared" ca="1" si="22"/>
        <v>6742448.1789846746</v>
      </c>
      <c r="AC27" s="76">
        <f t="shared" si="20"/>
        <v>0</v>
      </c>
      <c r="AD27" s="85">
        <v>1.7003262079624014E-2</v>
      </c>
      <c r="AE27" s="85">
        <v>7.7617505456019559E-2</v>
      </c>
      <c r="AF27" s="85">
        <v>1.0653780262508225E-2</v>
      </c>
    </row>
    <row r="28" spans="1:32">
      <c r="A28" s="14">
        <f t="shared" si="9"/>
        <v>43935</v>
      </c>
      <c r="B28" s="8">
        <f t="shared" ca="1" si="10"/>
        <v>1776323.6688711322</v>
      </c>
      <c r="C28" s="144">
        <f t="shared" si="0"/>
        <v>0</v>
      </c>
      <c r="D28" s="136"/>
      <c r="E28" s="143">
        <f>US!D28</f>
        <v>0</v>
      </c>
      <c r="F28" s="78">
        <v>0</v>
      </c>
      <c r="G28" s="29">
        <f t="shared" ca="1" si="1"/>
        <v>1212529.6688711324</v>
      </c>
      <c r="H28" s="8">
        <f t="shared" ca="1" si="11"/>
        <v>8608960.6489850394</v>
      </c>
      <c r="I28" s="8">
        <f t="shared" ca="1" si="12"/>
        <v>12611898.04898504</v>
      </c>
      <c r="J28" s="8">
        <f t="shared" ca="1" si="13"/>
        <v>96310.191093700254</v>
      </c>
      <c r="K28" s="12">
        <f t="shared" ca="1" si="23"/>
        <v>1.1329494522739481</v>
      </c>
      <c r="L28" s="48"/>
      <c r="M28" s="38">
        <f ca="1">IF(AND(I$2&gt;0,R21&lt;F21-0.02),0,IF(AND(N28&gt;=L$7,I$2&gt;0),0,IF(OR(AND(N28&gt;=A$2,N28&lt;C$2),N28&gt;=E$1),0,1)))</f>
        <v>1</v>
      </c>
      <c r="N28" s="43">
        <f t="shared" si="15"/>
        <v>43935</v>
      </c>
      <c r="O28" s="11">
        <f t="shared" ca="1" si="2"/>
        <v>1.6815864065313386E-3</v>
      </c>
      <c r="P28" s="11" t="str">
        <f t="shared" si="3"/>
        <v/>
      </c>
      <c r="Q28" s="11">
        <f t="shared" ca="1" si="16"/>
        <v>0</v>
      </c>
      <c r="R28" s="32">
        <f t="shared" ca="1" si="4"/>
        <v>2.425059337742265E-2</v>
      </c>
      <c r="S28" s="32">
        <v>8.3436892223264609E-4</v>
      </c>
      <c r="T28" s="32">
        <f t="shared" ca="1" si="5"/>
        <v>1.1478614198646719E-3</v>
      </c>
      <c r="U28" s="32">
        <f t="shared" si="6"/>
        <v>0.14084507042253522</v>
      </c>
      <c r="V28" s="32">
        <f t="shared" ca="1" si="7"/>
        <v>0</v>
      </c>
      <c r="W28" s="8">
        <f t="shared" ca="1" si="17"/>
        <v>546820.69999999995</v>
      </c>
      <c r="X28" s="8">
        <f t="shared" ca="1" si="21"/>
        <v>4549758.0999999996</v>
      </c>
      <c r="Y28" s="22">
        <f t="shared" ca="1" si="8"/>
        <v>0.99831841359346862</v>
      </c>
      <c r="Z28" s="8">
        <f t="shared" ca="1" si="18"/>
        <v>8608960.6489850394</v>
      </c>
      <c r="AA28" s="12">
        <f t="shared" ca="1" si="19"/>
        <v>1.1347541797997878</v>
      </c>
      <c r="AB28" s="23">
        <f t="shared" ca="1" si="22"/>
        <v>6818771.8478558064</v>
      </c>
      <c r="AC28" s="76">
        <f t="shared" si="20"/>
        <v>0</v>
      </c>
      <c r="AD28" s="85">
        <v>1.9152104209384319E-2</v>
      </c>
      <c r="AE28" s="85">
        <v>8.3871680087240816E-2</v>
      </c>
      <c r="AF28" s="85">
        <v>1.1920856950564419E-2</v>
      </c>
    </row>
    <row r="29" spans="1:32">
      <c r="A29" s="14">
        <f t="shared" si="9"/>
        <v>43936</v>
      </c>
      <c r="B29" s="8">
        <f t="shared" ca="1" si="10"/>
        <v>1874447.5848863793</v>
      </c>
      <c r="C29" s="144">
        <f t="shared" si="0"/>
        <v>0</v>
      </c>
      <c r="D29" s="136"/>
      <c r="E29" s="143">
        <f>US!D29</f>
        <v>0</v>
      </c>
      <c r="F29" s="78">
        <f>U$2</f>
        <v>0.4</v>
      </c>
      <c r="G29" s="29">
        <f t="shared" ca="1" si="1"/>
        <v>1233636.5848863798</v>
      </c>
      <c r="H29" s="8">
        <f t="shared" ca="1" si="11"/>
        <v>8758819.7526932955</v>
      </c>
      <c r="I29" s="8">
        <f t="shared" ca="1" si="12"/>
        <v>13308577.852693295</v>
      </c>
      <c r="J29" s="8">
        <f t="shared" ca="1" si="13"/>
        <v>98123.916015247218</v>
      </c>
      <c r="K29" s="12">
        <f t="shared" ca="1" si="23"/>
        <v>1.1328459925962817</v>
      </c>
      <c r="L29" s="48"/>
      <c r="M29" s="38">
        <f ca="1">IF(AND(I$2&gt;0,R22&lt;F22-0.04),0,IF(AND(N29&gt;=L$8,I$2&gt;0),0,IF(OR(AND(N29&gt;=A$2,N29&lt;C$2),N29&gt;=E$1),0,1)))</f>
        <v>1</v>
      </c>
      <c r="N29" s="27">
        <f t="shared" si="15"/>
        <v>43936</v>
      </c>
      <c r="O29" s="11">
        <f t="shared" ca="1" si="2"/>
        <v>1.7744770470257726E-3</v>
      </c>
      <c r="P29" s="11" t="str">
        <f t="shared" si="3"/>
        <v/>
      </c>
      <c r="Q29" s="11">
        <f t="shared" ca="1" si="16"/>
        <v>0</v>
      </c>
      <c r="R29" s="32">
        <f t="shared" ca="1" si="4"/>
        <v>2.4672731697727598E-2</v>
      </c>
      <c r="S29" s="32">
        <v>9.6552010355465995E-4</v>
      </c>
      <c r="T29" s="32">
        <f t="shared" ca="1" si="5"/>
        <v>1.1678426336924393E-3</v>
      </c>
      <c r="U29" s="32">
        <f t="shared" si="6"/>
        <v>0.14084507042253522</v>
      </c>
      <c r="V29" s="32">
        <f t="shared" ca="1" si="7"/>
        <v>0</v>
      </c>
      <c r="W29" s="8">
        <f t="shared" ca="1" si="17"/>
        <v>568688.69999999995</v>
      </c>
      <c r="X29" s="8">
        <f t="shared" ca="1" si="21"/>
        <v>5118446.8</v>
      </c>
      <c r="Y29" s="22">
        <f t="shared" ca="1" si="8"/>
        <v>0.99822552295297418</v>
      </c>
      <c r="Z29" s="8">
        <f t="shared" ca="1" si="18"/>
        <v>8758819.7526932955</v>
      </c>
      <c r="AA29" s="12">
        <f t="shared" ca="1" si="19"/>
        <v>1.1347541797997878</v>
      </c>
      <c r="AB29" s="23">
        <f t="shared" ca="1" si="22"/>
        <v>6917065.4327421859</v>
      </c>
      <c r="AC29" s="76">
        <f t="shared" si="20"/>
        <v>0</v>
      </c>
      <c r="AD29" s="85">
        <v>2.1564543953945112E-2</v>
      </c>
      <c r="AE29" s="85">
        <v>8.9998191775089317E-2</v>
      </c>
      <c r="AF29" s="85">
        <v>1.3361834379410869E-2</v>
      </c>
    </row>
    <row r="30" spans="1:32">
      <c r="A30" s="14">
        <f t="shared" si="9"/>
        <v>43937</v>
      </c>
      <c r="B30" s="8">
        <f t="shared" ca="1" si="10"/>
        <v>1974270.4607084291</v>
      </c>
      <c r="C30" s="144">
        <f t="shared" si="0"/>
        <v>0</v>
      </c>
      <c r="D30" s="136"/>
      <c r="E30" s="143">
        <f>US!D30</f>
        <v>0</v>
      </c>
      <c r="F30" s="78">
        <v>0</v>
      </c>
      <c r="G30" s="29">
        <f t="shared" ca="1" si="1"/>
        <v>1253362.4607084296</v>
      </c>
      <c r="H30" s="8">
        <f t="shared" ca="1" si="11"/>
        <v>8898873.4710298497</v>
      </c>
      <c r="I30" s="8">
        <f t="shared" ca="1" si="12"/>
        <v>14017320.271029849</v>
      </c>
      <c r="J30" s="8">
        <f t="shared" ca="1" si="13"/>
        <v>99822.875822049857</v>
      </c>
      <c r="K30" s="12">
        <f t="shared" ca="1" si="23"/>
        <v>1.1327405845537164</v>
      </c>
      <c r="L30" s="48"/>
      <c r="M30" s="38">
        <f ca="1">IF(AND(I$2&gt;0,R23&lt;F23-0.06),0,IF(AND(N30&gt;=L$9,I$2&gt;0),0,IF(OR(AND(N30&gt;=A$2,N30&lt;C$2),N30&gt;=E$1),0,1)))</f>
        <v>1</v>
      </c>
      <c r="N30" s="27">
        <f t="shared" si="15"/>
        <v>43937</v>
      </c>
      <c r="O30" s="11">
        <f t="shared" ca="1" si="2"/>
        <v>1.8689760361373133E-3</v>
      </c>
      <c r="P30" s="11" t="str">
        <f t="shared" si="3"/>
        <v/>
      </c>
      <c r="Q30" s="11">
        <f t="shared" ca="1" si="16"/>
        <v>0</v>
      </c>
      <c r="R30" s="32">
        <f t="shared" ca="1" si="4"/>
        <v>2.5067249214168589E-2</v>
      </c>
      <c r="S30" s="32">
        <v>1.1168857517553415E-3</v>
      </c>
      <c r="T30" s="32">
        <f t="shared" ca="1" si="5"/>
        <v>1.1865164628039799E-3</v>
      </c>
      <c r="U30" s="32">
        <f t="shared" si="6"/>
        <v>0.14084507042253522</v>
      </c>
      <c r="V30" s="32">
        <f t="shared" ca="1" si="7"/>
        <v>0</v>
      </c>
      <c r="W30" s="8">
        <f t="shared" ca="1" si="17"/>
        <v>721928</v>
      </c>
      <c r="X30" s="8">
        <f t="shared" ca="1" si="21"/>
        <v>5840374.7999999998</v>
      </c>
      <c r="Y30" s="22">
        <f t="shared" ca="1" si="8"/>
        <v>0.99813102396386266</v>
      </c>
      <c r="Z30" s="8">
        <f t="shared" ca="1" si="18"/>
        <v>8898873.4710298497</v>
      </c>
      <c r="AA30" s="12">
        <f t="shared" ca="1" si="19"/>
        <v>1.1347541797997878</v>
      </c>
      <c r="AB30" s="23">
        <f t="shared" ca="1" si="22"/>
        <v>7305055.1922433712</v>
      </c>
      <c r="AC30" s="76">
        <f t="shared" si="20"/>
        <v>0</v>
      </c>
      <c r="AD30" s="85">
        <v>2.4253333246908742E-2</v>
      </c>
      <c r="AE30" s="85">
        <v>9.6363770808425744E-2</v>
      </c>
      <c r="AF30" s="85">
        <v>1.4961202239964519E-2</v>
      </c>
    </row>
    <row r="31" spans="1:32">
      <c r="A31" s="7">
        <f t="shared" si="9"/>
        <v>43938</v>
      </c>
      <c r="B31" s="8">
        <f t="shared" ca="1" si="10"/>
        <v>2075680.06973704</v>
      </c>
      <c r="C31" s="144">
        <f t="shared" si="0"/>
        <v>0</v>
      </c>
      <c r="D31" s="136"/>
      <c r="E31" s="143">
        <f>US!D31</f>
        <v>0</v>
      </c>
      <c r="F31" s="78">
        <f>U$2</f>
        <v>0.4</v>
      </c>
      <c r="G31" s="29">
        <f t="shared" ca="1" si="1"/>
        <v>1253092.0697370402</v>
      </c>
      <c r="H31" s="8">
        <f t="shared" ca="1" si="11"/>
        <v>8896953.6951329857</v>
      </c>
      <c r="I31" s="8">
        <f t="shared" ca="1" si="12"/>
        <v>14737328.495132985</v>
      </c>
      <c r="J31" s="8">
        <f t="shared" ca="1" si="13"/>
        <v>101409.60902861078</v>
      </c>
      <c r="K31" s="12">
        <f t="shared" ca="1" si="23"/>
        <v>1.1326333514308353</v>
      </c>
      <c r="L31" s="48"/>
      <c r="M31" s="39">
        <f ca="1">IF(AND(I$2&gt;0,R24&lt;F24-0.1),0,IF(AND(N31&gt;=L$10,I$2&gt;0),0,IF(OR(AND(N31&gt;=A$2,N31&lt;C$2),N31&gt;=E$1),0,1)))</f>
        <v>1</v>
      </c>
      <c r="N31" s="27">
        <f t="shared" si="15"/>
        <v>43938</v>
      </c>
      <c r="O31" s="11">
        <f t="shared" ca="1" si="2"/>
        <v>1.9649771326843979E-3</v>
      </c>
      <c r="P31" s="11" t="str">
        <f t="shared" si="3"/>
        <v/>
      </c>
      <c r="Q31" s="11">
        <f t="shared" ca="1" si="16"/>
        <v>0</v>
      </c>
      <c r="R31" s="32">
        <f t="shared" ca="1" si="4"/>
        <v>2.50618413947408E-2</v>
      </c>
      <c r="S31" s="32">
        <v>1.2914968463751183E-3</v>
      </c>
      <c r="T31" s="32">
        <f t="shared" ca="1" si="5"/>
        <v>1.186260492684398E-3</v>
      </c>
      <c r="U31" s="32">
        <f t="shared" si="6"/>
        <v>0.14084507042253522</v>
      </c>
      <c r="V31" s="32">
        <f t="shared" ca="1" si="7"/>
        <v>0</v>
      </c>
      <c r="W31" s="8">
        <f t="shared" ca="1" si="17"/>
        <v>602229.1</v>
      </c>
      <c r="X31" s="8">
        <f t="shared" ca="1" si="21"/>
        <v>6442603.8999999994</v>
      </c>
      <c r="Y31" s="22">
        <f t="shared" ca="1" si="8"/>
        <v>0.9980350228673156</v>
      </c>
      <c r="Z31" s="8">
        <f t="shared" ca="1" si="18"/>
        <v>8896953.6951329857</v>
      </c>
      <c r="AA31" s="12">
        <f t="shared" ca="1" si="19"/>
        <v>1.1347541797997878</v>
      </c>
      <c r="AB31" s="23">
        <f t="shared" ca="1" si="22"/>
        <v>7700721.7842029789</v>
      </c>
      <c r="AC31" s="76">
        <f t="shared" si="20"/>
        <v>0</v>
      </c>
      <c r="AD31" s="85">
        <v>2.7245256711872806E-2</v>
      </c>
      <c r="AE31" s="85">
        <v>0.10292369138574416</v>
      </c>
      <c r="AF31" s="85">
        <v>1.6736286002305756E-2</v>
      </c>
    </row>
    <row r="32" spans="1:32">
      <c r="A32" s="15">
        <f t="shared" si="9"/>
        <v>43939</v>
      </c>
      <c r="B32" s="8">
        <f t="shared" ca="1" si="10"/>
        <v>2177058.2033511591</v>
      </c>
      <c r="C32" s="144">
        <f t="shared" si="0"/>
        <v>0</v>
      </c>
      <c r="D32" s="136"/>
      <c r="E32" s="143">
        <f>US!D32</f>
        <v>0</v>
      </c>
      <c r="F32" s="78">
        <f>W$2</f>
        <v>0</v>
      </c>
      <c r="G32" s="29">
        <f t="shared" ca="1" si="1"/>
        <v>1269649.2033511593</v>
      </c>
      <c r="H32" s="8">
        <f t="shared" ca="1" si="11"/>
        <v>9014509.3437932301</v>
      </c>
      <c r="I32" s="8">
        <f t="shared" ca="1" si="12"/>
        <v>15457113.243793229</v>
      </c>
      <c r="J32" s="8">
        <f t="shared" ca="1" si="13"/>
        <v>101378.133614119</v>
      </c>
      <c r="K32" s="12">
        <f t="shared" ca="1" si="23"/>
        <v>1.1325244137852633</v>
      </c>
      <c r="L32" s="48"/>
      <c r="M32" s="47">
        <f ca="1">IF(AND(I$2&gt;0,R25&lt;F25-0.12),0,IF(AND(N32&gt;=L$4,I$2&gt;0),0,IF(OR(AND(N32&gt;=A$2,N32&lt;C$2),N32&gt;=E$1),0,1)))</f>
        <v>1</v>
      </c>
      <c r="N32" s="33">
        <f t="shared" si="15"/>
        <v>43939</v>
      </c>
      <c r="O32" s="11">
        <f t="shared" ca="1" si="2"/>
        <v>2.0609484325057638E-3</v>
      </c>
      <c r="P32" s="11" t="str">
        <f t="shared" si="3"/>
        <v/>
      </c>
      <c r="Q32" s="11">
        <f t="shared" ca="1" si="16"/>
        <v>0</v>
      </c>
      <c r="R32" s="32">
        <f t="shared" ca="1" si="4"/>
        <v>2.5392984067023183E-2</v>
      </c>
      <c r="S32" s="32">
        <v>1.4928201805396084E-3</v>
      </c>
      <c r="T32" s="32">
        <f t="shared" ca="1" si="5"/>
        <v>1.2019345791724307E-3</v>
      </c>
      <c r="U32" s="32">
        <f t="shared" si="6"/>
        <v>0.14084507042253522</v>
      </c>
      <c r="V32" s="32">
        <f t="shared" ca="1" si="7"/>
        <v>0</v>
      </c>
      <c r="W32" s="8">
        <f t="shared" ca="1" si="17"/>
        <v>507067.8</v>
      </c>
      <c r="X32" s="8">
        <f t="shared" ca="1" si="21"/>
        <v>6949671.6999999993</v>
      </c>
      <c r="Y32" s="22">
        <f t="shared" ca="1" si="8"/>
        <v>0.99793905156749418</v>
      </c>
      <c r="Z32" s="8">
        <f t="shared" ca="1" si="18"/>
        <v>9014509.3437932301</v>
      </c>
      <c r="AA32" s="12">
        <f t="shared" ca="1" si="19"/>
        <v>1.1347541797997878</v>
      </c>
      <c r="AB32" s="23">
        <f t="shared" ca="1" si="22"/>
        <v>8101456.3186830059</v>
      </c>
      <c r="AC32" s="76">
        <f t="shared" si="20"/>
        <v>0</v>
      </c>
      <c r="AD32" s="85">
        <v>3.0560165709034495E-2</v>
      </c>
      <c r="AE32" s="85">
        <v>0.10961105968207886</v>
      </c>
      <c r="AF32" s="85">
        <v>1.869829038251862E-2</v>
      </c>
    </row>
    <row r="33" spans="1:32">
      <c r="A33" s="14">
        <f t="shared" si="9"/>
        <v>43940</v>
      </c>
      <c r="B33" s="8">
        <f t="shared" ca="1" si="10"/>
        <v>2279765.9690467445</v>
      </c>
      <c r="C33" s="144">
        <f t="shared" si="0"/>
        <v>0</v>
      </c>
      <c r="D33" s="136"/>
      <c r="E33" s="143">
        <f>US!D33</f>
        <v>0</v>
      </c>
      <c r="F33" s="78">
        <v>0</v>
      </c>
      <c r="G33" s="29">
        <f t="shared" ca="1" si="1"/>
        <v>1300938.9690467448</v>
      </c>
      <c r="H33" s="8">
        <f t="shared" ca="1" si="11"/>
        <v>9236666.6802318878</v>
      </c>
      <c r="I33" s="8">
        <f t="shared" ca="1" si="12"/>
        <v>16186338.380231887</v>
      </c>
      <c r="J33" s="8">
        <f t="shared" ca="1" si="13"/>
        <v>102707.76569558558</v>
      </c>
      <c r="K33" s="12">
        <f t="shared" ca="1" si="23"/>
        <v>1.13241550995165</v>
      </c>
      <c r="L33" s="48"/>
      <c r="M33" s="46">
        <f ca="1">IF(AND(I$2&gt;0,R26&lt;F26-0.12),0,IF(AND(N33&gt;=L$5,I$2&gt;0),0,IF(OR(AND(N33&gt;=A$2,N33&lt;C$2),N33&gt;=E$1),0,1)))</f>
        <v>1</v>
      </c>
      <c r="N33" s="34">
        <f t="shared" si="15"/>
        <v>43940</v>
      </c>
      <c r="O33" s="11">
        <f t="shared" ca="1" si="2"/>
        <v>2.1581784506975849E-3</v>
      </c>
      <c r="P33" s="11" t="str">
        <f t="shared" si="3"/>
        <v/>
      </c>
      <c r="Q33" s="11">
        <f t="shared" ca="1" si="16"/>
        <v>0</v>
      </c>
      <c r="R33" s="32">
        <f t="shared" ca="1" si="4"/>
        <v>2.6018779380934894E-2</v>
      </c>
      <c r="S33" s="32">
        <v>1.7249915854451411E-3</v>
      </c>
      <c r="T33" s="32">
        <f t="shared" ca="1" si="5"/>
        <v>1.2315555573642518E-3</v>
      </c>
      <c r="U33" s="32">
        <f t="shared" si="6"/>
        <v>0.14084507042253522</v>
      </c>
      <c r="V33" s="32">
        <f t="shared" ca="1" si="7"/>
        <v>0</v>
      </c>
      <c r="W33" s="8">
        <f t="shared" ca="1" si="17"/>
        <v>524768.1</v>
      </c>
      <c r="X33" s="8">
        <f t="shared" ca="1" si="21"/>
        <v>7474439.7999999989</v>
      </c>
      <c r="Y33" s="22">
        <f t="shared" ca="1" si="8"/>
        <v>0.99784182154930245</v>
      </c>
      <c r="Z33" s="8">
        <f t="shared" ca="1" si="18"/>
        <v>9236666.6802318878</v>
      </c>
      <c r="AA33" s="12">
        <f t="shared" ca="1" si="19"/>
        <v>1.1347541797997878</v>
      </c>
      <c r="AB33" s="23">
        <f t="shared" ca="1" si="22"/>
        <v>8506774.7028433718</v>
      </c>
      <c r="AC33" s="76">
        <f t="shared" si="20"/>
        <v>0</v>
      </c>
      <c r="AD33" s="85">
        <v>3.4238597352326199E-2</v>
      </c>
      <c r="AE33" s="85">
        <v>0.11638225432561027</v>
      </c>
      <c r="AF33" s="85">
        <v>2.0875830675106212E-2</v>
      </c>
    </row>
    <row r="34" spans="1:32">
      <c r="A34" s="7">
        <f t="shared" si="9"/>
        <v>43941</v>
      </c>
      <c r="B34" s="8">
        <f t="shared" ca="1" si="10"/>
        <v>2384994.7880502478</v>
      </c>
      <c r="C34" s="144">
        <f t="shared" si="0"/>
        <v>0</v>
      </c>
      <c r="D34" s="136"/>
      <c r="E34" s="143">
        <f>US!D34</f>
        <v>0</v>
      </c>
      <c r="F34" s="78">
        <f>U$2</f>
        <v>0.4</v>
      </c>
      <c r="G34" s="29">
        <f t="shared" ca="1" si="1"/>
        <v>1332256.7880502481</v>
      </c>
      <c r="H34" s="8">
        <f t="shared" ca="1" si="11"/>
        <v>9459023.1951567605</v>
      </c>
      <c r="I34" s="8">
        <f t="shared" ca="1" si="12"/>
        <v>16933462.995156758</v>
      </c>
      <c r="J34" s="8">
        <f t="shared" ca="1" si="13"/>
        <v>105228.81900350309</v>
      </c>
      <c r="K34" s="12">
        <f t="shared" ca="1" si="23"/>
        <v>1.1323051777821049</v>
      </c>
      <c r="L34" s="48"/>
      <c r="M34" s="38">
        <f ca="1">IF(AND(I$2&gt;0,R27&lt;F27),0,IF(AND(N34&gt;=L$6,I$2&gt;0),0,IF(OR(AND(N34&gt;=A$2,N34&lt;C$2),N34&gt;=E$1),0,1)))</f>
        <v>1</v>
      </c>
      <c r="N34" s="27">
        <f t="shared" si="15"/>
        <v>43941</v>
      </c>
      <c r="O34" s="11">
        <f t="shared" ca="1" si="2"/>
        <v>2.2577950660209009E-3</v>
      </c>
      <c r="P34" s="11" t="str">
        <f t="shared" si="3"/>
        <v/>
      </c>
      <c r="Q34" s="11">
        <f t="shared" ca="1" si="16"/>
        <v>0</v>
      </c>
      <c r="R34" s="32">
        <f t="shared" ca="1" si="4"/>
        <v>2.6645135761004961E-2</v>
      </c>
      <c r="S34" s="32">
        <v>1.9930308118200502E-3</v>
      </c>
      <c r="T34" s="32">
        <f t="shared" ca="1" si="5"/>
        <v>1.2612030926875681E-3</v>
      </c>
      <c r="U34" s="32">
        <f t="shared" si="6"/>
        <v>0.14084507042253522</v>
      </c>
      <c r="V34" s="32">
        <f t="shared" ca="1" si="7"/>
        <v>0</v>
      </c>
      <c r="W34" s="8">
        <f t="shared" ca="1" si="17"/>
        <v>604025.4</v>
      </c>
      <c r="X34" s="8">
        <f t="shared" ca="1" si="21"/>
        <v>8078465.1999999993</v>
      </c>
      <c r="Y34" s="22">
        <f t="shared" ca="1" si="8"/>
        <v>0.99774220493397914</v>
      </c>
      <c r="Z34" s="8">
        <f t="shared" ca="1" si="18"/>
        <v>9459023.1951567605</v>
      </c>
      <c r="AA34" s="12">
        <f t="shared" ca="1" si="19"/>
        <v>1.1347541797997878</v>
      </c>
      <c r="AB34" s="23">
        <f t="shared" ca="1" si="22"/>
        <v>8917499.0301851891</v>
      </c>
      <c r="AC34" s="76">
        <f t="shared" si="20"/>
        <v>0</v>
      </c>
      <c r="AD34" s="85">
        <v>3.8315056190914409E-2</v>
      </c>
      <c r="AE34" s="85">
        <v>0.12330825896589416</v>
      </c>
      <c r="AF34" s="85">
        <v>2.3281275569667869E-2</v>
      </c>
    </row>
    <row r="35" spans="1:32">
      <c r="A35" s="7">
        <f t="shared" si="9"/>
        <v>43942</v>
      </c>
      <c r="B35" s="8">
        <f t="shared" ca="1" si="10"/>
        <v>2492746.3065677229</v>
      </c>
      <c r="C35" s="144">
        <f t="shared" si="0"/>
        <v>0</v>
      </c>
      <c r="D35" s="136"/>
      <c r="E35" s="143">
        <f>US!D35</f>
        <v>0</v>
      </c>
      <c r="F35" s="78">
        <v>0</v>
      </c>
      <c r="G35" s="29">
        <f t="shared" ca="1" si="1"/>
        <v>1354934.3065677232</v>
      </c>
      <c r="H35" s="8">
        <f t="shared" ca="1" si="11"/>
        <v>9620033.5766308345</v>
      </c>
      <c r="I35" s="8">
        <f t="shared" ca="1" si="12"/>
        <v>17698498.77663083</v>
      </c>
      <c r="J35" s="8">
        <f t="shared" ca="1" si="13"/>
        <v>107751.51851747515</v>
      </c>
      <c r="K35" s="12">
        <f t="shared" ca="1" si="23"/>
        <v>1.1321921374114892</v>
      </c>
      <c r="L35" s="48"/>
      <c r="M35" s="38">
        <f ca="1">IF(AND(I$2&gt;0,R28&lt;F28-0.02),0,IF(AND(N35&gt;=L$7,I$2&gt;0),0,IF(OR(AND(N35&gt;=A$2,N35&lt;C$2),N35&gt;=E$1),0,1)))</f>
        <v>1</v>
      </c>
      <c r="N35" s="27">
        <f t="shared" si="15"/>
        <v>43942</v>
      </c>
      <c r="O35" s="11">
        <f t="shared" ca="1" si="2"/>
        <v>2.3597998368841107E-3</v>
      </c>
      <c r="P35" s="11" t="str">
        <f t="shared" si="3"/>
        <v/>
      </c>
      <c r="Q35" s="11">
        <f t="shared" ca="1" si="16"/>
        <v>0</v>
      </c>
      <c r="R35" s="32">
        <f t="shared" ca="1" si="4"/>
        <v>2.7098686131354459E-2</v>
      </c>
      <c r="S35" s="32">
        <v>2.3024337175096546E-3</v>
      </c>
      <c r="T35" s="32">
        <f t="shared" ca="1" si="5"/>
        <v>1.282671143550778E-3</v>
      </c>
      <c r="U35" s="32">
        <f t="shared" si="6"/>
        <v>0.14084507042253522</v>
      </c>
      <c r="V35" s="32">
        <f t="shared" ca="1" si="7"/>
        <v>0</v>
      </c>
      <c r="W35" s="8">
        <f t="shared" ca="1" si="17"/>
        <v>599133.5</v>
      </c>
      <c r="X35" s="8">
        <f t="shared" ca="1" si="21"/>
        <v>8677598.6999999993</v>
      </c>
      <c r="Y35" s="22">
        <f t="shared" ca="1" si="8"/>
        <v>0.99764020016311594</v>
      </c>
      <c r="Z35" s="8">
        <f t="shared" ca="1" si="18"/>
        <v>9620033.5766308345</v>
      </c>
      <c r="AA35" s="12">
        <f t="shared" ca="1" si="19"/>
        <v>1.1347541797997878</v>
      </c>
      <c r="AB35" s="23">
        <f t="shared" ca="1" si="22"/>
        <v>9334565.2670158725</v>
      </c>
      <c r="AC35" s="76">
        <f t="shared" si="20"/>
        <v>0</v>
      </c>
      <c r="AD35" s="85">
        <v>4.2843281589051374E-2</v>
      </c>
      <c r="AE35" s="85">
        <v>0.13042228130722222</v>
      </c>
      <c r="AF35" s="85">
        <v>2.5946511514971567E-2</v>
      </c>
    </row>
    <row r="36" spans="1:32">
      <c r="A36" s="7">
        <f t="shared" si="9"/>
        <v>43943</v>
      </c>
      <c r="B36" s="8">
        <f t="shared" ca="1" si="10"/>
        <v>2602321.0186109417</v>
      </c>
      <c r="C36" s="144">
        <f t="shared" si="0"/>
        <v>0</v>
      </c>
      <c r="D36" s="136"/>
      <c r="E36" s="143">
        <f>US!D36</f>
        <v>0</v>
      </c>
      <c r="F36" s="78">
        <f>U$2</f>
        <v>0.4</v>
      </c>
      <c r="G36" s="29">
        <f t="shared" ca="1" si="1"/>
        <v>1380124.0186109422</v>
      </c>
      <c r="H36" s="8">
        <f t="shared" ca="1" si="11"/>
        <v>9798880.5321376882</v>
      </c>
      <c r="I36" s="8">
        <f t="shared" ca="1" si="12"/>
        <v>18476479.232137684</v>
      </c>
      <c r="J36" s="8">
        <f t="shared" ca="1" si="13"/>
        <v>109574.71204321891</v>
      </c>
      <c r="K36" s="12">
        <f t="shared" ca="1" si="23"/>
        <v>1.1320763870713928</v>
      </c>
      <c r="L36" s="48"/>
      <c r="M36" s="38">
        <f ca="1">IF(AND(I$2&gt;0,R29&lt;F29-0.04),0,IF(AND(N36&gt;=L$8,I$2&gt;0),0,IF(OR(AND(N36&gt;=A$2,N36&lt;C$2),N36&gt;=E$1),0,1)))</f>
        <v>1</v>
      </c>
      <c r="N36" s="27">
        <f t="shared" si="15"/>
        <v>43943</v>
      </c>
      <c r="O36" s="11">
        <f t="shared" ca="1" si="2"/>
        <v>2.4635305642850243E-3</v>
      </c>
      <c r="P36" s="11" t="str">
        <f t="shared" si="3"/>
        <v/>
      </c>
      <c r="Q36" s="11">
        <f t="shared" ca="1" si="16"/>
        <v>0</v>
      </c>
      <c r="R36" s="32">
        <f t="shared" ca="1" si="4"/>
        <v>2.7602480372218841E-2</v>
      </c>
      <c r="S36" s="32">
        <v>2.6595281459005516E-3</v>
      </c>
      <c r="T36" s="32">
        <f t="shared" ca="1" si="5"/>
        <v>1.306517404285025E-3</v>
      </c>
      <c r="U36" s="32">
        <f t="shared" si="6"/>
        <v>0.14084507042253522</v>
      </c>
      <c r="V36" s="32">
        <f t="shared" ca="1" si="7"/>
        <v>0</v>
      </c>
      <c r="W36" s="8">
        <f t="shared" ca="1" si="17"/>
        <v>588277.6</v>
      </c>
      <c r="X36" s="8">
        <f t="shared" ca="1" si="21"/>
        <v>9265876.2999999989</v>
      </c>
      <c r="Y36" s="22">
        <f t="shared" ca="1" si="8"/>
        <v>0.99753646943571495</v>
      </c>
      <c r="Z36" s="8">
        <f t="shared" ca="1" si="18"/>
        <v>9798880.5321376882</v>
      </c>
      <c r="AA36" s="12">
        <f t="shared" ca="1" si="19"/>
        <v>1.1347541797997878</v>
      </c>
      <c r="AB36" s="23">
        <f t="shared" ca="1" si="22"/>
        <v>9759828.0822756551</v>
      </c>
      <c r="AC36" s="76">
        <f t="shared" si="20"/>
        <v>0</v>
      </c>
      <c r="AD36" s="85">
        <v>4.7867594122366963E-2</v>
      </c>
      <c r="AE36" s="85">
        <v>0.13771483129403492</v>
      </c>
      <c r="AF36" s="85">
        <v>2.8897507061828358E-2</v>
      </c>
    </row>
    <row r="37" spans="1:32">
      <c r="A37" s="16">
        <f t="shared" si="9"/>
        <v>43944</v>
      </c>
      <c r="B37" s="8">
        <f t="shared" ca="1" si="10"/>
        <v>2713921.4338037651</v>
      </c>
      <c r="C37" s="144">
        <f t="shared" si="0"/>
        <v>0</v>
      </c>
      <c r="D37" s="136"/>
      <c r="E37" s="143">
        <f>US!D37</f>
        <v>0</v>
      </c>
      <c r="F37" s="78">
        <v>0</v>
      </c>
      <c r="G37" s="29">
        <f t="shared" ca="1" si="1"/>
        <v>1408868.4338037656</v>
      </c>
      <c r="H37" s="8">
        <f t="shared" ca="1" si="11"/>
        <v>10002965.880006734</v>
      </c>
      <c r="I37" s="8">
        <f t="shared" ca="1" si="12"/>
        <v>19268842.180006731</v>
      </c>
      <c r="J37" s="8">
        <f t="shared" ca="1" si="13"/>
        <v>111600.41519282336</v>
      </c>
      <c r="K37" s="12">
        <f t="shared" ca="1" si="23"/>
        <v>1.1319586781949007</v>
      </c>
      <c r="L37" s="48"/>
      <c r="M37" s="38">
        <f ca="1">IF(AND(I$2&gt;0,R30&lt;F30-0.06),0,IF(AND(N37&gt;=L$9,I$2&gt;0),0,IF(OR(AND(N37&gt;=A$2,N37&lt;C$2),N37&gt;=E$1),0,1)))</f>
        <v>1</v>
      </c>
      <c r="N37" s="27">
        <f t="shared" si="15"/>
        <v>43944</v>
      </c>
      <c r="O37" s="11">
        <f t="shared" ca="1" si="2"/>
        <v>2.5691789573342306E-3</v>
      </c>
      <c r="P37" s="11" t="str">
        <f t="shared" si="3"/>
        <v/>
      </c>
      <c r="Q37" s="11">
        <f t="shared" ca="1" si="16"/>
        <v>0</v>
      </c>
      <c r="R37" s="32">
        <f t="shared" ca="1" si="4"/>
        <v>2.8177368676075308E-2</v>
      </c>
      <c r="S37" s="32">
        <v>3.0715971093815187E-3</v>
      </c>
      <c r="T37" s="32">
        <f t="shared" ca="1" si="5"/>
        <v>1.333728784000898E-3</v>
      </c>
      <c r="U37" s="32">
        <f t="shared" si="6"/>
        <v>0.14084507042253522</v>
      </c>
      <c r="V37" s="32">
        <f t="shared" ca="1" si="7"/>
        <v>0</v>
      </c>
      <c r="W37" s="8">
        <f t="shared" ca="1" si="17"/>
        <v>703759.1</v>
      </c>
      <c r="X37" s="8">
        <f t="shared" ca="1" si="21"/>
        <v>9969635.3999999985</v>
      </c>
      <c r="Y37" s="22">
        <f t="shared" ca="1" si="8"/>
        <v>0.99743082104266578</v>
      </c>
      <c r="Z37" s="8">
        <f t="shared" ca="1" si="18"/>
        <v>10002965.880006734</v>
      </c>
      <c r="AA37" s="12">
        <f t="shared" ca="1" si="19"/>
        <v>1.1347541797997878</v>
      </c>
      <c r="AB37" s="23">
        <f t="shared" ca="1" si="22"/>
        <v>10193983.547032677</v>
      </c>
      <c r="AC37" s="76">
        <f t="shared" si="20"/>
        <v>0</v>
      </c>
      <c r="AD37" s="85">
        <v>5.3426166137875805E-2</v>
      </c>
      <c r="AE37" s="85">
        <v>0.14510722758881903</v>
      </c>
      <c r="AF37" s="85">
        <v>3.215981867906266E-2</v>
      </c>
    </row>
    <row r="38" spans="1:32">
      <c r="A38" s="14">
        <f t="shared" si="9"/>
        <v>43945</v>
      </c>
      <c r="B38" s="8">
        <f t="shared" ca="1" si="10"/>
        <v>2827834.3516665529</v>
      </c>
      <c r="C38" s="144">
        <f t="shared" si="0"/>
        <v>0</v>
      </c>
      <c r="D38" s="136"/>
      <c r="E38" s="143">
        <f>US!D38</f>
        <v>0</v>
      </c>
      <c r="F38" s="78">
        <f>U$2</f>
        <v>0.4</v>
      </c>
      <c r="G38" s="29">
        <f t="shared" ca="1" si="1"/>
        <v>1423660.3516665534</v>
      </c>
      <c r="H38" s="8">
        <f t="shared" ca="1" si="11"/>
        <v>10107988.496832529</v>
      </c>
      <c r="I38" s="8">
        <f t="shared" ca="1" si="12"/>
        <v>20077623.896832526</v>
      </c>
      <c r="J38" s="8">
        <f t="shared" ca="1" si="13"/>
        <v>113912.91786278789</v>
      </c>
      <c r="K38" s="12">
        <f t="shared" ca="1" si="23"/>
        <v>1.131838793239299</v>
      </c>
      <c r="L38" s="48"/>
      <c r="M38" s="39">
        <f ca="1">IF(AND(I$2&gt;0,R31&lt;F31-0.1),0,IF(AND(N38&gt;=L$10,I$2&gt;0),0,IF(OR(AND(N38&gt;=A$2,N38&lt;C$2),N38&gt;=E$1),0,1)))</f>
        <v>1</v>
      </c>
      <c r="N38" s="27">
        <f t="shared" si="15"/>
        <v>43945</v>
      </c>
      <c r="O38" s="11">
        <f t="shared" ca="1" si="2"/>
        <v>2.6770165195776699E-3</v>
      </c>
      <c r="P38" s="11" t="str">
        <f t="shared" si="3"/>
        <v/>
      </c>
      <c r="Q38" s="11">
        <f t="shared" ca="1" si="16"/>
        <v>0</v>
      </c>
      <c r="R38" s="32">
        <f t="shared" ca="1" si="4"/>
        <v>2.8473207033331071E-2</v>
      </c>
      <c r="S38" s="32">
        <v>3.5470193602196217E-3</v>
      </c>
      <c r="T38" s="32">
        <f t="shared" ca="1" si="5"/>
        <v>1.3477317995776706E-3</v>
      </c>
      <c r="U38" s="32">
        <f t="shared" si="6"/>
        <v>0.14084507042253522</v>
      </c>
      <c r="V38" s="32">
        <f t="shared" ca="1" si="7"/>
        <v>0</v>
      </c>
      <c r="W38" s="8">
        <f t="shared" ca="1" si="17"/>
        <v>540693.4</v>
      </c>
      <c r="X38" s="8">
        <f t="shared" ca="1" si="21"/>
        <v>10510328.799999999</v>
      </c>
      <c r="Y38" s="22">
        <f t="shared" ca="1" si="8"/>
        <v>0.99732298348042236</v>
      </c>
      <c r="Z38" s="8">
        <f t="shared" ca="1" si="18"/>
        <v>10107988.496832529</v>
      </c>
      <c r="AA38" s="12">
        <f t="shared" ca="1" si="19"/>
        <v>1.1347541797997878</v>
      </c>
      <c r="AB38" s="23">
        <f t="shared" ca="1" si="22"/>
        <v>10636823.110648982</v>
      </c>
      <c r="AC38" s="76">
        <f t="shared" si="20"/>
        <v>0</v>
      </c>
      <c r="AD38" s="85">
        <v>5.9570114235247835E-2</v>
      </c>
      <c r="AE38" s="85">
        <v>0.15255248005160074</v>
      </c>
      <c r="AF38" s="85">
        <v>3.5769303088786786E-2</v>
      </c>
    </row>
    <row r="39" spans="1:32">
      <c r="A39" s="14">
        <f t="shared" si="9"/>
        <v>43946</v>
      </c>
      <c r="B39" s="8">
        <f t="shared" ca="1" si="10"/>
        <v>2942931.0669817608</v>
      </c>
      <c r="C39" s="144">
        <f t="shared" si="0"/>
        <v>0</v>
      </c>
      <c r="D39" s="136"/>
      <c r="E39" s="143">
        <f>US!D39</f>
        <v>0</v>
      </c>
      <c r="F39" s="78">
        <f>W$2</f>
        <v>0</v>
      </c>
      <c r="G39" s="29">
        <f t="shared" ca="1" si="1"/>
        <v>1462603.0669817613</v>
      </c>
      <c r="H39" s="8">
        <f t="shared" ca="1" si="11"/>
        <v>10384481.775570504</v>
      </c>
      <c r="I39" s="8">
        <f t="shared" ca="1" si="12"/>
        <v>20894810.575570501</v>
      </c>
      <c r="J39" s="8">
        <f t="shared" ca="1" si="13"/>
        <v>115096.71531520772</v>
      </c>
      <c r="K39" s="12">
        <f t="shared" ca="1" si="23"/>
        <v>1.1317164241148039</v>
      </c>
      <c r="L39" s="48"/>
      <c r="M39" s="47">
        <f ca="1">IF(AND(I$2&gt;0,R32&lt;F32-0.12),0,IF(AND(N39&gt;=L$4,I$2&gt;0),0,IF(OR(AND(N39&gt;=A$2,N39&lt;C$2),N39&gt;=E$1),0,1)))</f>
        <v>1</v>
      </c>
      <c r="N39" s="33">
        <f t="shared" si="15"/>
        <v>43946</v>
      </c>
      <c r="O39" s="11">
        <f t="shared" ca="1" si="2"/>
        <v>2.7859747434094001E-3</v>
      </c>
      <c r="P39" s="11" t="str">
        <f t="shared" si="3"/>
        <v/>
      </c>
      <c r="Q39" s="11">
        <f t="shared" ca="1" si="16"/>
        <v>0</v>
      </c>
      <c r="R39" s="32">
        <f t="shared" ca="1" si="4"/>
        <v>2.9252061339635222E-2</v>
      </c>
      <c r="S39" s="32">
        <v>4.0954294996483256E-3</v>
      </c>
      <c r="T39" s="32">
        <f t="shared" ca="1" si="5"/>
        <v>1.3845975700760673E-3</v>
      </c>
      <c r="U39" s="32">
        <f t="shared" si="6"/>
        <v>0.14084507042253522</v>
      </c>
      <c r="V39" s="32">
        <f t="shared" ca="1" si="7"/>
        <v>0</v>
      </c>
      <c r="W39" s="8">
        <f t="shared" ca="1" si="17"/>
        <v>647752.17857142841</v>
      </c>
      <c r="X39" s="8">
        <f t="shared" ca="1" si="21"/>
        <v>11158080.978571428</v>
      </c>
      <c r="Y39" s="22">
        <f t="shared" ca="1" si="8"/>
        <v>0.99721402525659064</v>
      </c>
      <c r="Z39" s="8">
        <f t="shared" ca="1" si="18"/>
        <v>10384481.775570504</v>
      </c>
      <c r="AA39" s="12">
        <f t="shared" ca="1" si="19"/>
        <v>1.1347541797997878</v>
      </c>
      <c r="AB39" s="23">
        <f t="shared" ca="1" si="22"/>
        <v>11087007.87106302</v>
      </c>
      <c r="AC39" s="76">
        <f t="shared" si="20"/>
        <v>0</v>
      </c>
      <c r="AD39" s="85">
        <v>6.6348676412790158E-2</v>
      </c>
      <c r="AE39" s="85">
        <v>0.16002610470518847</v>
      </c>
      <c r="AF39" s="85">
        <v>3.9759148707513632E-2</v>
      </c>
    </row>
    <row r="40" spans="1:32">
      <c r="A40" s="7">
        <f t="shared" si="9"/>
        <v>43947</v>
      </c>
      <c r="B40" s="8">
        <f t="shared" ca="1" si="10"/>
        <v>3061163.3464720426</v>
      </c>
      <c r="C40" s="144">
        <f t="shared" si="0"/>
        <v>0</v>
      </c>
      <c r="D40" s="136"/>
      <c r="E40" s="143">
        <f>US!D40</f>
        <v>0</v>
      </c>
      <c r="F40" s="78">
        <v>0</v>
      </c>
      <c r="G40" s="29">
        <f t="shared" ca="1" si="1"/>
        <v>1489602.6452647995</v>
      </c>
      <c r="H40" s="8">
        <f t="shared" ca="1" si="11"/>
        <v>10576178.781380076</v>
      </c>
      <c r="I40" s="8">
        <f t="shared" ca="1" si="12"/>
        <v>21734259.759951502</v>
      </c>
      <c r="J40" s="8">
        <f t="shared" ca="1" si="13"/>
        <v>118232.27949028171</v>
      </c>
      <c r="K40" s="12">
        <f t="shared" ca="1" si="23"/>
        <v>1.1315927833148873</v>
      </c>
      <c r="L40" s="48"/>
      <c r="M40" s="46">
        <f ca="1">IF(AND(I$2&gt;0,R33&lt;F33-0.12),0,IF(AND(N40&gt;=L$5,I$2&gt;0),0,IF(OR(AND(N40&gt;=A$2,N40&lt;C$2),N40&gt;=E$1),0,1)))</f>
        <v>1</v>
      </c>
      <c r="N40" s="34">
        <f t="shared" si="15"/>
        <v>43947</v>
      </c>
      <c r="O40" s="11">
        <f t="shared" ca="1" si="2"/>
        <v>2.8979013013268671E-3</v>
      </c>
      <c r="P40" s="11" t="str">
        <f t="shared" si="3"/>
        <v/>
      </c>
      <c r="Q40" s="11">
        <f t="shared" ca="1" si="16"/>
        <v>0</v>
      </c>
      <c r="R40" s="32">
        <f t="shared" ca="1" si="4"/>
        <v>2.979205290529599E-2</v>
      </c>
      <c r="S40" s="32">
        <v>4.7278999491684051E-3</v>
      </c>
      <c r="T40" s="32">
        <f t="shared" ca="1" si="5"/>
        <v>1.4101571708506767E-3</v>
      </c>
      <c r="U40" s="32">
        <f t="shared" si="6"/>
        <v>0.14084507042253522</v>
      </c>
      <c r="V40" s="32">
        <f t="shared" ca="1" si="7"/>
        <v>0</v>
      </c>
      <c r="W40" s="8">
        <f t="shared" ca="1" si="17"/>
        <v>665502.71364833903</v>
      </c>
      <c r="X40" s="8">
        <f t="shared" ca="1" si="21"/>
        <v>11823583.692219768</v>
      </c>
      <c r="Y40" s="22">
        <f t="shared" ca="1" si="8"/>
        <v>0.99710209869867317</v>
      </c>
      <c r="Z40" s="8">
        <f t="shared" ca="1" si="18"/>
        <v>10576178.781380076</v>
      </c>
      <c r="AA40" s="12">
        <f t="shared" ca="1" si="19"/>
        <v>1.1347541797997878</v>
      </c>
      <c r="AB40" s="23">
        <f t="shared" ca="1" si="22"/>
        <v>11545850.198924122</v>
      </c>
      <c r="AC40" s="76">
        <f t="shared" si="20"/>
        <v>0</v>
      </c>
      <c r="AD40" s="85">
        <v>7.3803202204783258E-2</v>
      </c>
      <c r="AE40" s="85">
        <v>0.16748091152087544</v>
      </c>
      <c r="AF40" s="85">
        <v>4.4158738333178897E-2</v>
      </c>
    </row>
    <row r="41" spans="1:32">
      <c r="A41" s="7">
        <f t="shared" si="9"/>
        <v>43948</v>
      </c>
      <c r="B41" s="8">
        <f t="shared" ca="1" si="10"/>
        <v>3181565.0324283578</v>
      </c>
      <c r="C41" s="144">
        <f t="shared" si="0"/>
        <v>0</v>
      </c>
      <c r="D41" s="136"/>
      <c r="E41" s="143">
        <f>US!D41</f>
        <v>0</v>
      </c>
      <c r="F41" s="78">
        <f>U$2</f>
        <v>0.4</v>
      </c>
      <c r="G41" s="29">
        <f t="shared" ca="1" si="1"/>
        <v>1516271.554650926</v>
      </c>
      <c r="H41" s="8">
        <f t="shared" ca="1" si="11"/>
        <v>10765528.038021574</v>
      </c>
      <c r="I41" s="8">
        <f t="shared" ca="1" si="12"/>
        <v>22589111.73024134</v>
      </c>
      <c r="J41" s="8">
        <f t="shared" ca="1" si="13"/>
        <v>120401.68595631524</v>
      </c>
      <c r="K41" s="12">
        <f t="shared" ca="1" si="23"/>
        <v>1.1314657741854599</v>
      </c>
      <c r="L41" s="48"/>
      <c r="M41" s="38">
        <f ca="1">IF(AND(I$2&gt;0,R34&lt;F34),0,IF(AND(N41&gt;=L$6,I$2&gt;0),0,IF(OR(AND(N41&gt;=A$2,N41&lt;C$2),N41&gt;=E$1),0,1)))</f>
        <v>1</v>
      </c>
      <c r="N41" s="27">
        <f t="shared" si="15"/>
        <v>43948</v>
      </c>
      <c r="O41" s="11">
        <f t="shared" ca="1" si="2"/>
        <v>3.0118815640321787E-3</v>
      </c>
      <c r="P41" s="11" t="str">
        <f t="shared" si="3"/>
        <v/>
      </c>
      <c r="Q41" s="11">
        <f t="shared" ca="1" si="16"/>
        <v>0</v>
      </c>
      <c r="R41" s="32">
        <f t="shared" ca="1" si="4"/>
        <v>3.032543109301852E-2</v>
      </c>
      <c r="S41" s="32">
        <v>5.4571472433885436E-3</v>
      </c>
      <c r="T41" s="32">
        <f t="shared" ca="1" si="5"/>
        <v>1.4354037384028764E-3</v>
      </c>
      <c r="U41" s="32">
        <f t="shared" si="6"/>
        <v>0.14084507042253522</v>
      </c>
      <c r="V41" s="32">
        <f t="shared" ca="1" si="7"/>
        <v>0</v>
      </c>
      <c r="W41" s="8">
        <f t="shared" ca="1" si="17"/>
        <v>683802.35676527175</v>
      </c>
      <c r="X41" s="8">
        <f t="shared" ca="1" si="21"/>
        <v>12507386.04898504</v>
      </c>
      <c r="Y41" s="22">
        <f t="shared" ca="1" si="8"/>
        <v>0.9969881184359678</v>
      </c>
      <c r="Z41" s="8">
        <f t="shared" ca="1" si="18"/>
        <v>10765528.038021574</v>
      </c>
      <c r="AA41" s="12">
        <f t="shared" ca="1" si="19"/>
        <v>1.1347541797997878</v>
      </c>
      <c r="AB41" s="23">
        <f t="shared" ca="1" si="22"/>
        <v>12013493.797548715</v>
      </c>
      <c r="AC41" s="76">
        <f t="shared" si="20"/>
        <v>0</v>
      </c>
      <c r="AD41" s="85">
        <v>8.19743079790268E-2</v>
      </c>
      <c r="AE41" s="85">
        <v>0.17485038745986614</v>
      </c>
      <c r="AF41" s="85">
        <v>4.9000947181892879E-2</v>
      </c>
    </row>
    <row r="42" spans="1:32">
      <c r="A42" s="7">
        <f t="shared" si="9"/>
        <v>43949</v>
      </c>
      <c r="B42" s="8">
        <f t="shared" ca="1" si="10"/>
        <v>3304108.5587468222</v>
      </c>
      <c r="C42" s="144">
        <f t="shared" si="0"/>
        <v>0</v>
      </c>
      <c r="D42" s="136"/>
      <c r="E42" s="143">
        <f>US!D42</f>
        <v>0</v>
      </c>
      <c r="F42" s="78">
        <v>0</v>
      </c>
      <c r="G42" s="29">
        <f t="shared" ca="1" si="1"/>
        <v>1542504.88987569</v>
      </c>
      <c r="H42" s="8">
        <f t="shared" ca="1" si="11"/>
        <v>10951784.718117399</v>
      </c>
      <c r="I42" s="8">
        <f t="shared" ca="1" si="12"/>
        <v>23459170.767102435</v>
      </c>
      <c r="J42" s="8">
        <f t="shared" ca="1" si="13"/>
        <v>122543.52631846434</v>
      </c>
      <c r="K42" s="12">
        <f t="shared" ca="1" si="23"/>
        <v>1.1313364346059402</v>
      </c>
      <c r="L42" s="48"/>
      <c r="M42" s="38">
        <f ca="1">IF(AND(I$2&gt;0,R35&lt;F35-0.02),0,IF(AND(N42&gt;=L$7,I$2&gt;0),0,IF(OR(AND(N42&gt;=A$2,N42&lt;C$2),N42&gt;=E$1),0,1)))</f>
        <v>1</v>
      </c>
      <c r="N42" s="27">
        <f t="shared" si="15"/>
        <v>43949</v>
      </c>
      <c r="O42" s="11">
        <f t="shared" ca="1" si="2"/>
        <v>3.127889435613658E-3</v>
      </c>
      <c r="P42" s="11" t="str">
        <f t="shared" si="3"/>
        <v/>
      </c>
      <c r="Q42" s="11">
        <f t="shared" ca="1" si="16"/>
        <v>0</v>
      </c>
      <c r="R42" s="32">
        <f t="shared" ca="1" si="4"/>
        <v>3.0850097797513798E-2</v>
      </c>
      <c r="S42" s="32">
        <v>6.2977651887341033E-3</v>
      </c>
      <c r="T42" s="32">
        <f t="shared" ca="1" si="5"/>
        <v>1.4602379624156531E-3</v>
      </c>
      <c r="U42" s="32">
        <f t="shared" si="6"/>
        <v>0.14084507042253522</v>
      </c>
      <c r="V42" s="32">
        <f t="shared" ca="1" si="7"/>
        <v>0</v>
      </c>
      <c r="W42" s="8">
        <f t="shared" ca="1" si="17"/>
        <v>696679.80370825517</v>
      </c>
      <c r="X42" s="8">
        <f t="shared" ca="1" si="21"/>
        <v>13204065.852693295</v>
      </c>
      <c r="Y42" s="22">
        <f t="shared" ca="1" si="8"/>
        <v>0.99687211056438629</v>
      </c>
      <c r="Z42" s="8">
        <f t="shared" ca="1" si="18"/>
        <v>10951784.718117399</v>
      </c>
      <c r="AA42" s="12">
        <f t="shared" ca="1" si="19"/>
        <v>1.1347541797997878</v>
      </c>
      <c r="AB42" s="23">
        <f t="shared" ca="1" si="22"/>
        <v>12489768.004628984</v>
      </c>
      <c r="AC42" s="76">
        <f t="shared" si="20"/>
        <v>0</v>
      </c>
      <c r="AD42" s="85">
        <v>9.0890828950284233E-2</v>
      </c>
      <c r="AE42" s="85">
        <v>0.18203806306639275</v>
      </c>
      <c r="AF42" s="85">
        <v>5.431379516023109E-2</v>
      </c>
    </row>
    <row r="43" spans="1:32">
      <c r="A43" s="7">
        <f t="shared" si="9"/>
        <v>43950</v>
      </c>
      <c r="B43" s="8">
        <f t="shared" ca="1" si="10"/>
        <v>3428757.9860664075</v>
      </c>
      <c r="C43" s="144">
        <f t="shared" si="0"/>
        <v>0</v>
      </c>
      <c r="D43" s="136"/>
      <c r="E43" s="143">
        <f>US!D43</f>
        <v>0</v>
      </c>
      <c r="F43" s="78">
        <f>U$2</f>
        <v>0.4</v>
      </c>
      <c r="G43" s="29">
        <f t="shared" ca="1" si="1"/>
        <v>1569030.401180028</v>
      </c>
      <c r="H43" s="8">
        <f t="shared" ca="1" si="11"/>
        <v>11140115.848378198</v>
      </c>
      <c r="I43" s="8">
        <f t="shared" ca="1" si="12"/>
        <v>24344181.70107149</v>
      </c>
      <c r="J43" s="8">
        <f t="shared" ca="1" si="13"/>
        <v>124649.42731958513</v>
      </c>
      <c r="K43" s="12">
        <f t="shared" ca="1" si="23"/>
        <v>1.1312047941887735</v>
      </c>
      <c r="L43" s="48"/>
      <c r="M43" s="38">
        <f ca="1">IF(AND(I$2&gt;0,R36&lt;F36-0.04),0,IF(AND(N43&gt;=L$8,I$2&gt;0),0,IF(OR(AND(N43&gt;=A$2,N43&lt;C$2),N43&gt;=E$1),0,1)))</f>
        <v>1</v>
      </c>
      <c r="N43" s="44">
        <f t="shared" si="15"/>
        <v>43950</v>
      </c>
      <c r="O43" s="11">
        <f t="shared" ca="1" si="2"/>
        <v>3.2458908934761988E-3</v>
      </c>
      <c r="P43" s="11" t="str">
        <f t="shared" si="3"/>
        <v/>
      </c>
      <c r="Q43" s="11">
        <f t="shared" ca="1" si="16"/>
        <v>0</v>
      </c>
      <c r="R43" s="32">
        <f t="shared" ca="1" si="4"/>
        <v>3.1380608023600563E-2</v>
      </c>
      <c r="S43" s="32">
        <v>7.2664874374343182E-3</v>
      </c>
      <c r="T43" s="32">
        <f t="shared" ca="1" si="5"/>
        <v>1.4853487797837597E-3</v>
      </c>
      <c r="U43" s="32">
        <f t="shared" si="6"/>
        <v>0.14084507042253522</v>
      </c>
      <c r="V43" s="32">
        <f t="shared" ca="1" si="7"/>
        <v>0</v>
      </c>
      <c r="W43" s="8">
        <f t="shared" ca="1" si="17"/>
        <v>708742.41833655396</v>
      </c>
      <c r="X43" s="8">
        <f t="shared" ca="1" si="21"/>
        <v>13912808.271029849</v>
      </c>
      <c r="Y43" s="22">
        <f t="shared" ca="1" si="8"/>
        <v>0.99675410910652384</v>
      </c>
      <c r="Z43" s="8">
        <f t="shared" ca="1" si="18"/>
        <v>11140115.848378198</v>
      </c>
      <c r="AA43" s="12">
        <f t="shared" ca="1" si="19"/>
        <v>1.1347541797997878</v>
      </c>
      <c r="AB43" s="23">
        <f t="shared" ca="1" si="22"/>
        <v>12975594.92371363</v>
      </c>
      <c r="AC43" s="76">
        <f t="shared" si="20"/>
        <v>0</v>
      </c>
      <c r="AD43" s="85">
        <v>0.10058670371108346</v>
      </c>
      <c r="AE43" s="85">
        <v>0.1889418791007616</v>
      </c>
      <c r="AF43" s="85">
        <v>6.0136695202112719E-2</v>
      </c>
    </row>
    <row r="44" spans="1:32">
      <c r="A44" s="7">
        <f t="shared" si="9"/>
        <v>43951</v>
      </c>
      <c r="B44" s="8">
        <f t="shared" ca="1" si="10"/>
        <v>3555536.1797837489</v>
      </c>
      <c r="C44" s="144">
        <f t="shared" si="0"/>
        <v>0</v>
      </c>
      <c r="D44" s="136"/>
      <c r="E44" s="143">
        <f>US!D44</f>
        <v>0</v>
      </c>
      <c r="F44" s="78">
        <v>0</v>
      </c>
      <c r="G44" s="29">
        <f t="shared" ca="1" si="1"/>
        <v>1595985.7190753198</v>
      </c>
      <c r="H44" s="8">
        <f t="shared" ca="1" si="11"/>
        <v>11331498.60543477</v>
      </c>
      <c r="I44" s="8">
        <f t="shared" ca="1" si="12"/>
        <v>25244306.876464617</v>
      </c>
      <c r="J44" s="8">
        <f t="shared" ca="1" si="13"/>
        <v>126778.19371734161</v>
      </c>
      <c r="K44" s="12">
        <f t="shared" ca="1" si="23"/>
        <v>1.1310708915412417</v>
      </c>
      <c r="L44" s="48"/>
      <c r="M44" s="38">
        <f ca="1">IF(AND(I$2&gt;0,R37&lt;F37-0.06),0,IF(AND(N44&gt;=L$9,I$2&gt;0),0,IF(OR(AND(N44&gt;=A$2,N44&lt;C$2),N44&gt;=E$1),0,1)))</f>
        <v>1</v>
      </c>
      <c r="N44" s="27">
        <f t="shared" si="15"/>
        <v>43951</v>
      </c>
      <c r="O44" s="11">
        <f t="shared" ca="1" si="2"/>
        <v>3.3659075835286156E-3</v>
      </c>
      <c r="P44" s="11" t="str">
        <f t="shared" si="3"/>
        <v/>
      </c>
      <c r="Q44" s="11">
        <f t="shared" ca="1" si="16"/>
        <v>0</v>
      </c>
      <c r="R44" s="32">
        <f t="shared" ca="1" si="4"/>
        <v>3.1919714381506398E-2</v>
      </c>
      <c r="S44" s="32">
        <v>8.382481911018062E-3</v>
      </c>
      <c r="T44" s="32">
        <f t="shared" ca="1" si="5"/>
        <v>1.5108664807246359E-3</v>
      </c>
      <c r="U44" s="32">
        <f t="shared" si="6"/>
        <v>0.14084507042253522</v>
      </c>
      <c r="V44" s="32">
        <f t="shared" ca="1" si="7"/>
        <v>0</v>
      </c>
      <c r="W44" s="8">
        <f t="shared" ca="1" si="17"/>
        <v>720008.22410313645</v>
      </c>
      <c r="X44" s="8">
        <f t="shared" ca="1" si="21"/>
        <v>14632816.495132985</v>
      </c>
      <c r="Y44" s="22">
        <f t="shared" ca="1" si="8"/>
        <v>0.99663409241647138</v>
      </c>
      <c r="Z44" s="8">
        <f t="shared" ca="1" si="18"/>
        <v>11331498.60543477</v>
      </c>
      <c r="AA44" s="12">
        <f t="shared" ca="1" si="19"/>
        <v>1.1347541797997878</v>
      </c>
      <c r="AB44" s="23">
        <f t="shared" ca="1" si="22"/>
        <v>13469967.757025335</v>
      </c>
      <c r="AC44" s="76">
        <f t="shared" si="20"/>
        <v>0</v>
      </c>
      <c r="AD44" s="85">
        <v>0.11108521194335307</v>
      </c>
      <c r="AE44" s="85">
        <v>0.19553510394425241</v>
      </c>
      <c r="AF44" s="85">
        <v>6.6499637416427199E-2</v>
      </c>
    </row>
    <row r="45" spans="1:32">
      <c r="A45" s="7">
        <f t="shared" si="9"/>
        <v>43952</v>
      </c>
      <c r="B45" s="8">
        <f t="shared" ca="1" si="10"/>
        <v>3684477.1076524355</v>
      </c>
      <c r="C45" s="144">
        <f t="shared" si="0"/>
        <v>0</v>
      </c>
      <c r="D45" s="136"/>
      <c r="E45" s="143">
        <f>US!D45</f>
        <v>0</v>
      </c>
      <c r="F45" s="78">
        <f>U$2</f>
        <v>0.4</v>
      </c>
      <c r="G45" s="29">
        <f t="shared" ca="1" si="1"/>
        <v>1623517.0379153958</v>
      </c>
      <c r="H45" s="8">
        <f t="shared" ca="1" si="11"/>
        <v>11526970.969199309</v>
      </c>
      <c r="I45" s="8">
        <f t="shared" ca="1" si="12"/>
        <v>26159787.46433229</v>
      </c>
      <c r="J45" s="8">
        <f t="shared" ca="1" si="13"/>
        <v>128940.92786868654</v>
      </c>
      <c r="K45" s="12">
        <f t="shared" ca="1" si="23"/>
        <v>1.1309347021005589</v>
      </c>
      <c r="L45" s="48"/>
      <c r="M45" s="39">
        <f ca="1">IF(AND(I$2&gt;0,R38&lt;F38-0.1),0,IF(AND(N45&gt;=L$10,I$2&gt;0),0,IF(OR(AND(N45&gt;=A$2,N45&lt;C$2),N45&gt;=E$1),0,1)))</f>
        <v>1</v>
      </c>
      <c r="N45" s="27">
        <f t="shared" si="15"/>
        <v>43952</v>
      </c>
      <c r="O45" s="11">
        <f t="shared" ca="1" si="2"/>
        <v>3.4879716619109721E-3</v>
      </c>
      <c r="P45" s="11" t="str">
        <f t="shared" si="3"/>
        <v/>
      </c>
      <c r="Q45" s="11">
        <f t="shared" ca="1" si="16"/>
        <v>0</v>
      </c>
      <c r="R45" s="32">
        <f t="shared" ca="1" si="4"/>
        <v>3.2470340758307917E-2</v>
      </c>
      <c r="S45" s="32">
        <v>9.6676792179029736E-3</v>
      </c>
      <c r="T45" s="32">
        <f t="shared" ca="1" si="5"/>
        <v>1.5369294625599079E-3</v>
      </c>
      <c r="U45" s="32">
        <f t="shared" si="6"/>
        <v>0.14084507042253522</v>
      </c>
      <c r="V45" s="32">
        <f t="shared" ca="1" si="7"/>
        <v>0</v>
      </c>
      <c r="W45" s="8">
        <f t="shared" ca="1" si="17"/>
        <v>719784.74866024486</v>
      </c>
      <c r="X45" s="8">
        <f t="shared" ca="1" si="21"/>
        <v>15352601.243793229</v>
      </c>
      <c r="Y45" s="22">
        <f t="shared" ca="1" si="8"/>
        <v>0.99651202833808905</v>
      </c>
      <c r="Z45" s="8">
        <f t="shared" ca="1" si="18"/>
        <v>11526970.969199309</v>
      </c>
      <c r="AA45" s="12">
        <f t="shared" ca="1" si="19"/>
        <v>1.1347541797997878</v>
      </c>
      <c r="AB45" s="23">
        <f t="shared" ca="1" si="22"/>
        <v>13972879.832249414</v>
      </c>
      <c r="AC45" s="76">
        <f t="shared" si="20"/>
        <v>0</v>
      </c>
      <c r="AD45" s="85">
        <v>0.12240150752232323</v>
      </c>
      <c r="AE45" s="85">
        <v>0.20175380563877007</v>
      </c>
      <c r="AF45" s="85">
        <v>7.3435391095975883E-2</v>
      </c>
    </row>
    <row r="46" spans="1:32">
      <c r="A46" s="7">
        <f t="shared" si="9"/>
        <v>43953</v>
      </c>
      <c r="B46" s="8">
        <f t="shared" ca="1" si="10"/>
        <v>3815626.5189117235</v>
      </c>
      <c r="C46" s="144">
        <f t="shared" si="0"/>
        <v>0</v>
      </c>
      <c r="D46" s="136"/>
      <c r="E46" s="143">
        <f>US!D46</f>
        <v>0</v>
      </c>
      <c r="F46" s="78">
        <f>W$2</f>
        <v>0</v>
      </c>
      <c r="G46" s="29">
        <f t="shared" ca="1" si="1"/>
        <v>1653288.3155605646</v>
      </c>
      <c r="H46" s="8">
        <f t="shared" ca="1" si="11"/>
        <v>11738347.040480008</v>
      </c>
      <c r="I46" s="8">
        <f t="shared" ca="1" si="12"/>
        <v>27090948.284273233</v>
      </c>
      <c r="J46" s="8">
        <f t="shared" ca="1" si="13"/>
        <v>131149.41125928785</v>
      </c>
      <c r="K46" s="12">
        <f t="shared" ca="1" si="23"/>
        <v>1.130796189377411</v>
      </c>
      <c r="L46" s="48"/>
      <c r="M46" s="47">
        <f ca="1">IF(AND(I$2&gt;0,R39&lt;F39-0.12),0,IF(AND(N46&gt;=L$4,I$2&gt;0),0,IF(OR(AND(N46&gt;=A$2,N46&lt;C$2),N46&gt;=E$1),0,1)))</f>
        <v>1</v>
      </c>
      <c r="N46" s="33">
        <f t="shared" si="15"/>
        <v>43953</v>
      </c>
      <c r="O46" s="11">
        <f t="shared" ca="1" si="2"/>
        <v>3.6121264379030977E-3</v>
      </c>
      <c r="P46" s="11" t="str">
        <f t="shared" si="3"/>
        <v/>
      </c>
      <c r="Q46" s="11">
        <f t="shared" ca="1" si="16"/>
        <v>0</v>
      </c>
      <c r="R46" s="32">
        <f t="shared" ca="1" si="4"/>
        <v>3.3065766311211296E-2</v>
      </c>
      <c r="S46" s="32">
        <v>1.1147136673711332E-2</v>
      </c>
      <c r="T46" s="32">
        <f t="shared" ca="1" si="5"/>
        <v>1.5651129387306679E-3</v>
      </c>
      <c r="U46" s="32">
        <f t="shared" si="6"/>
        <v>0.14084507042253522</v>
      </c>
      <c r="V46" s="32">
        <f t="shared" ca="1" si="7"/>
        <v>0</v>
      </c>
      <c r="W46" s="8">
        <f t="shared" ca="1" si="17"/>
        <v>729225.13643865753</v>
      </c>
      <c r="X46" s="8">
        <f t="shared" ca="1" si="21"/>
        <v>16081826.380231887</v>
      </c>
      <c r="Y46" s="22">
        <f t="shared" ca="1" si="8"/>
        <v>0.9963878735620969</v>
      </c>
      <c r="Z46" s="8">
        <f t="shared" ca="1" si="18"/>
        <v>11738347.040480008</v>
      </c>
      <c r="AA46" s="12">
        <f t="shared" ca="1" si="19"/>
        <v>1.1347541797997878</v>
      </c>
      <c r="AB46" s="23">
        <f t="shared" ca="1" si="22"/>
        <v>14484397.792414315</v>
      </c>
      <c r="AC46" s="76">
        <f t="shared" si="20"/>
        <v>0</v>
      </c>
      <c r="AD46" s="85">
        <v>0.13453836832297464</v>
      </c>
      <c r="AE46" s="85">
        <v>0.20753733216112341</v>
      </c>
      <c r="AF46" s="85">
        <v>8.0974497089487479E-2</v>
      </c>
    </row>
    <row r="47" spans="1:32">
      <c r="A47" s="7">
        <f t="shared" si="9"/>
        <v>43954</v>
      </c>
      <c r="B47" s="8">
        <f t="shared" ca="1" si="10"/>
        <v>3949164.5279958723</v>
      </c>
      <c r="C47" s="144">
        <f t="shared" si="0"/>
        <v>0</v>
      </c>
      <c r="D47" s="136"/>
      <c r="E47" s="143">
        <f>US!D47</f>
        <v>0</v>
      </c>
      <c r="F47" s="78">
        <f>W$2</f>
        <v>0</v>
      </c>
      <c r="G47" s="29">
        <f t="shared" ca="1" si="1"/>
        <v>1684118.5589491278</v>
      </c>
      <c r="H47" s="8">
        <f t="shared" ca="1" si="11"/>
        <v>11957241.768538807</v>
      </c>
      <c r="I47" s="8">
        <f t="shared" ca="1" si="12"/>
        <v>28039068.14877069</v>
      </c>
      <c r="J47" s="8">
        <f t="shared" ca="1" si="13"/>
        <v>133538.00908414894</v>
      </c>
      <c r="K47" s="12">
        <f t="shared" ca="1" si="23"/>
        <v>1.1306553042264118</v>
      </c>
      <c r="L47" s="48"/>
      <c r="M47" s="46">
        <f ca="1">IF(AND(I$2&gt;0,R40&lt;F40-0.12),0,IF(AND(N47&gt;=L$5,I$2&gt;0),0,IF(OR(AND(N47&gt;=A$2,N47&lt;C$2),N47&gt;=E$1),0,1)))</f>
        <v>1</v>
      </c>
      <c r="N47" s="34">
        <f t="shared" si="15"/>
        <v>43954</v>
      </c>
      <c r="O47" s="11">
        <f t="shared" ca="1" si="2"/>
        <v>3.7385424198360922E-3</v>
      </c>
      <c r="P47" s="11" t="str">
        <f t="shared" si="3"/>
        <v/>
      </c>
      <c r="Q47" s="11">
        <f t="shared" ca="1" si="16"/>
        <v>0</v>
      </c>
      <c r="R47" s="32">
        <f t="shared" ca="1" si="4"/>
        <v>3.3682371178982554E-2</v>
      </c>
      <c r="S47" s="32">
        <v>1.2849438656763662E-2</v>
      </c>
      <c r="T47" s="32">
        <f t="shared" ca="1" si="5"/>
        <v>1.5942989024718408E-3</v>
      </c>
      <c r="U47" s="32">
        <f t="shared" si="6"/>
        <v>0.14084507042253522</v>
      </c>
      <c r="V47" s="32">
        <f t="shared" ca="1" si="7"/>
        <v>0</v>
      </c>
      <c r="W47" s="8">
        <f t="shared" ca="1" si="17"/>
        <v>747124.61492487183</v>
      </c>
      <c r="X47" s="8">
        <f t="shared" ca="1" si="21"/>
        <v>16828950.995156758</v>
      </c>
      <c r="Y47" s="22">
        <f t="shared" ca="1" si="8"/>
        <v>0.99626145758016393</v>
      </c>
      <c r="Z47" s="8">
        <f t="shared" ca="1" si="18"/>
        <v>11957241.768538807</v>
      </c>
      <c r="AA47" s="12">
        <f t="shared" ca="1" si="19"/>
        <v>1.1347541797997878</v>
      </c>
      <c r="AB47" s="23">
        <f t="shared" ca="1" si="22"/>
        <v>15004804.33434378</v>
      </c>
      <c r="AC47" s="76">
        <f t="shared" si="20"/>
        <v>0</v>
      </c>
      <c r="AD47" s="85">
        <v>0.1474845479617479</v>
      </c>
      <c r="AE47" s="85">
        <v>0.21283163505428429</v>
      </c>
      <c r="AF47" s="85">
        <v>8.9145128689189543E-2</v>
      </c>
    </row>
    <row r="48" spans="1:32">
      <c r="A48" s="7">
        <f t="shared" si="9"/>
        <v>43955</v>
      </c>
      <c r="B48" s="8">
        <f t="shared" ca="1" si="10"/>
        <v>4085175.7838260131</v>
      </c>
      <c r="C48" s="144">
        <f t="shared" si="0"/>
        <v>0</v>
      </c>
      <c r="D48" s="136"/>
      <c r="E48" s="143">
        <f>US!D48</f>
        <v>0</v>
      </c>
      <c r="F48" s="78">
        <f>U$2</f>
        <v>0.4</v>
      </c>
      <c r="G48" s="29">
        <f t="shared" ca="1" si="1"/>
        <v>1714900.9957757655</v>
      </c>
      <c r="H48" s="8">
        <f t="shared" ca="1" si="11"/>
        <v>12175797.070007935</v>
      </c>
      <c r="I48" s="8">
        <f t="shared" ca="1" si="12"/>
        <v>29004748.065164689</v>
      </c>
      <c r="J48" s="8">
        <f t="shared" ca="1" si="13"/>
        <v>136011.25583014087</v>
      </c>
      <c r="K48" s="12">
        <f t="shared" ca="1" si="23"/>
        <v>1.13051185316252</v>
      </c>
      <c r="L48" s="48"/>
      <c r="M48" s="38">
        <f ca="1">IF(AND(I$2&gt;0,R41&lt;F41),0,IF(AND(N48&gt;=L$6,I$2&gt;0),0,IF(OR(AND(N48&gt;=A$2,N48&lt;C$2),N48&gt;=E$1),0,1)))</f>
        <v>1</v>
      </c>
      <c r="N48" s="27">
        <f t="shared" si="15"/>
        <v>43955</v>
      </c>
      <c r="O48" s="11">
        <f t="shared" ca="1" si="2"/>
        <v>3.8672997420219585E-3</v>
      </c>
      <c r="P48" s="11" t="str">
        <f t="shared" si="3"/>
        <v/>
      </c>
      <c r="Q48" s="11">
        <f t="shared" ca="1" si="16"/>
        <v>0</v>
      </c>
      <c r="R48" s="32">
        <f t="shared" ca="1" si="4"/>
        <v>3.4298019915515308E-2</v>
      </c>
      <c r="S48" s="32">
        <v>1.4807101513873783E-2</v>
      </c>
      <c r="T48" s="32">
        <f t="shared" ca="1" si="5"/>
        <v>1.6234396093343913E-3</v>
      </c>
      <c r="U48" s="32">
        <f t="shared" si="6"/>
        <v>0.14084507042253522</v>
      </c>
      <c r="V48" s="32">
        <f t="shared" ca="1" si="7"/>
        <v>0</v>
      </c>
      <c r="W48" s="8">
        <f t="shared" ca="1" si="17"/>
        <v>765035.78147407353</v>
      </c>
      <c r="X48" s="8">
        <f t="shared" ca="1" si="21"/>
        <v>17593986.77663083</v>
      </c>
      <c r="Y48" s="22">
        <f t="shared" ca="1" si="8"/>
        <v>0.99613270025797807</v>
      </c>
      <c r="Z48" s="8">
        <f t="shared" ca="1" si="18"/>
        <v>12175797.070007935</v>
      </c>
      <c r="AA48" s="12">
        <f t="shared" ca="1" si="19"/>
        <v>1.1347541797997878</v>
      </c>
      <c r="AB48" s="23">
        <f t="shared" ca="1" si="22"/>
        <v>15534443.938386044</v>
      </c>
      <c r="AC48" s="76">
        <f t="shared" si="20"/>
        <v>0</v>
      </c>
      <c r="AD48" s="85">
        <v>0.16120928419117608</v>
      </c>
      <c r="AE48" s="85">
        <v>0.2175881765200838</v>
      </c>
      <c r="AF48" s="85">
        <v>9.7969589539008792E-2</v>
      </c>
    </row>
    <row r="49" spans="1:32">
      <c r="A49" s="7">
        <f t="shared" si="9"/>
        <v>43956</v>
      </c>
      <c r="B49" s="8">
        <f t="shared" ca="1" si="10"/>
        <v>4223655.4911634922</v>
      </c>
      <c r="C49" s="144">
        <f t="shared" si="0"/>
        <v>0</v>
      </c>
      <c r="D49" s="136"/>
      <c r="E49" s="143">
        <f>US!D49</f>
        <v>0</v>
      </c>
      <c r="F49" s="78">
        <f>W$2</f>
        <v>0</v>
      </c>
      <c r="G49" s="29">
        <f t="shared" ca="1" si="1"/>
        <v>1745629.1845957697</v>
      </c>
      <c r="H49" s="8">
        <f t="shared" ca="1" si="11"/>
        <v>12393967.210629964</v>
      </c>
      <c r="I49" s="8">
        <f t="shared" ca="1" si="12"/>
        <v>29987953.987260792</v>
      </c>
      <c r="J49" s="8">
        <f t="shared" ca="1" si="13"/>
        <v>138479.7073374794</v>
      </c>
      <c r="K49" s="12">
        <f t="shared" ca="1" si="23"/>
        <v>1.1303657452529898</v>
      </c>
      <c r="L49" s="48"/>
      <c r="M49" s="38">
        <f ca="1">IF(AND(I$2&gt;0,R42&lt;F42-0.02),0,IF(AND(N49&gt;=L$7,I$2&gt;0),0,IF(OR(AND(N49&gt;=A$2,N49&lt;C$2),N49&gt;=E$1),0,1)))</f>
        <v>1</v>
      </c>
      <c r="N49" s="27">
        <f t="shared" si="15"/>
        <v>43956</v>
      </c>
      <c r="O49" s="11">
        <f t="shared" ca="1" si="2"/>
        <v>3.9983938649681061E-3</v>
      </c>
      <c r="P49" s="11" t="str">
        <f t="shared" si="3"/>
        <v/>
      </c>
      <c r="Q49" s="11">
        <f t="shared" ca="1" si="16"/>
        <v>0</v>
      </c>
      <c r="R49" s="32">
        <f t="shared" ca="1" si="4"/>
        <v>3.4912583691915397E-2</v>
      </c>
      <c r="S49" s="32">
        <v>1.7056979490922903E-2</v>
      </c>
      <c r="T49" s="32">
        <f t="shared" ca="1" si="5"/>
        <v>1.6525289614173287E-3</v>
      </c>
      <c r="U49" s="32">
        <f t="shared" si="6"/>
        <v>0.14084507042253522</v>
      </c>
      <c r="V49" s="32">
        <f t="shared" ca="1" si="7"/>
        <v>0</v>
      </c>
      <c r="W49" s="8">
        <f t="shared" ca="1" si="17"/>
        <v>777980.45550685422</v>
      </c>
      <c r="X49" s="8">
        <f t="shared" ca="1" si="21"/>
        <v>18371967.232137684</v>
      </c>
      <c r="Y49" s="22">
        <f t="shared" ca="1" si="8"/>
        <v>0.99600160613503186</v>
      </c>
      <c r="Z49" s="8">
        <f t="shared" ca="1" si="18"/>
        <v>12393967.210629964</v>
      </c>
      <c r="AA49" s="12">
        <f t="shared" ca="1" si="19"/>
        <v>1.1347541797997878</v>
      </c>
      <c r="AB49" s="23">
        <f t="shared" ca="1" si="22"/>
        <v>16073622.321897103</v>
      </c>
      <c r="AC49" s="76">
        <f t="shared" si="20"/>
        <v>0</v>
      </c>
      <c r="AD49" s="85">
        <v>0.1756602231878848</v>
      </c>
      <c r="AE49" s="85">
        <v>0.22175436395363818</v>
      </c>
      <c r="AF49" s="85">
        <v>0.10746503336293323</v>
      </c>
    </row>
    <row r="50" spans="1:32">
      <c r="A50" s="7">
        <f t="shared" si="9"/>
        <v>43957</v>
      </c>
      <c r="B50" s="8">
        <f t="shared" ca="1" si="10"/>
        <v>4364598.3078907039</v>
      </c>
      <c r="C50" s="144">
        <f t="shared" si="0"/>
        <v>0</v>
      </c>
      <c r="D50" s="136"/>
      <c r="E50" s="143">
        <f>US!D50</f>
        <v>0</v>
      </c>
      <c r="F50" s="78">
        <f>U$2</f>
        <v>0.4</v>
      </c>
      <c r="G50" s="29">
        <f t="shared" ca="1" si="1"/>
        <v>1776997.2892797627</v>
      </c>
      <c r="H50" s="8">
        <f t="shared" ca="1" si="11"/>
        <v>12616680.753886314</v>
      </c>
      <c r="I50" s="8">
        <f t="shared" ca="1" si="12"/>
        <v>30988647.986023996</v>
      </c>
      <c r="J50" s="8">
        <f t="shared" ca="1" si="13"/>
        <v>140942.81672721187</v>
      </c>
      <c r="K50" s="12">
        <f t="shared" ca="1" si="23"/>
        <v>1.1302169856490294</v>
      </c>
      <c r="L50" s="48"/>
      <c r="M50" s="38">
        <f ca="1">IF(AND(I$2&gt;0,R43&lt;F43-0.04),0,IF(AND(N50&gt;=L$8,I$2&gt;0),0,IF(OR(AND(N50&gt;=A$2,N50&lt;C$2),N50&gt;=E$1),0,1)))</f>
        <v>1</v>
      </c>
      <c r="N50" s="27">
        <f t="shared" si="15"/>
        <v>43957</v>
      </c>
      <c r="O50" s="11">
        <f t="shared" ca="1" si="2"/>
        <v>4.1318197314698666E-3</v>
      </c>
      <c r="P50" s="11" t="str">
        <f t="shared" si="3"/>
        <v/>
      </c>
      <c r="Q50" s="11">
        <f t="shared" ca="1" si="16"/>
        <v>0</v>
      </c>
      <c r="R50" s="32">
        <f t="shared" ca="1" si="4"/>
        <v>3.5539945785595252E-2</v>
      </c>
      <c r="S50" s="32">
        <v>1.9640773116254631E-2</v>
      </c>
      <c r="T50" s="32">
        <f t="shared" ca="1" si="5"/>
        <v>1.6822241005181751E-3</v>
      </c>
      <c r="U50" s="32">
        <f t="shared" si="6"/>
        <v>0.14084507042253522</v>
      </c>
      <c r="V50" s="32">
        <f t="shared" ca="1" si="7"/>
        <v>0</v>
      </c>
      <c r="W50" s="8">
        <f t="shared" ca="1" si="17"/>
        <v>792362.94786904578</v>
      </c>
      <c r="X50" s="8">
        <f t="shared" ca="1" si="21"/>
        <v>19164330.180006731</v>
      </c>
      <c r="Y50" s="22">
        <f t="shared" ca="1" si="8"/>
        <v>0.99586818026853008</v>
      </c>
      <c r="Z50" s="8">
        <f t="shared" ca="1" si="18"/>
        <v>12616680.753886314</v>
      </c>
      <c r="AA50" s="12">
        <f t="shared" ca="1" si="19"/>
        <v>1.1347541797997878</v>
      </c>
      <c r="AB50" s="23">
        <f t="shared" ca="1" si="22"/>
        <v>16622594.110876083</v>
      </c>
      <c r="AC50" s="76">
        <f t="shared" si="20"/>
        <v>0</v>
      </c>
      <c r="AD50" s="85">
        <v>0.190758138743859</v>
      </c>
      <c r="AE50" s="85">
        <v>0.22527635292629153</v>
      </c>
      <c r="AF50" s="85">
        <v>0.11763929595412635</v>
      </c>
    </row>
    <row r="51" spans="1:32">
      <c r="A51" s="7">
        <f t="shared" si="9"/>
        <v>43958</v>
      </c>
      <c r="B51" s="8">
        <f t="shared" ca="1" si="10"/>
        <v>4508054.9164475799</v>
      </c>
      <c r="C51" s="144">
        <f t="shared" si="0"/>
        <v>0</v>
      </c>
      <c r="D51" s="136"/>
      <c r="E51" s="143">
        <f>US!D51</f>
        <v>0</v>
      </c>
      <c r="F51" s="78">
        <f>W$2</f>
        <v>0</v>
      </c>
      <c r="G51" s="29">
        <f t="shared" ca="1" si="1"/>
        <v>1808853.4826438157</v>
      </c>
      <c r="H51" s="8">
        <f t="shared" ca="1" si="11"/>
        <v>12842859.72677109</v>
      </c>
      <c r="I51" s="8">
        <f t="shared" ca="1" si="12"/>
        <v>32007189.906777818</v>
      </c>
      <c r="J51" s="8">
        <f t="shared" ca="1" si="13"/>
        <v>143456.6085568764</v>
      </c>
      <c r="K51" s="12">
        <f t="shared" ca="1" si="23"/>
        <v>1.1300655800893231</v>
      </c>
      <c r="L51" s="48"/>
      <c r="M51" s="38">
        <f ca="1">IF(AND(I$2&gt;0,R44&lt;F44-0.06),0,IF(AND(N51&gt;=L$9,I$2&gt;0),0,IF(OR(AND(N51&gt;=A$2,N51&lt;C$2),N51&gt;=E$1),0,1)))</f>
        <v>1</v>
      </c>
      <c r="N51" s="27">
        <f t="shared" si="15"/>
        <v>43958</v>
      </c>
      <c r="O51" s="11">
        <f t="shared" ca="1" si="2"/>
        <v>4.2676253209037087E-3</v>
      </c>
      <c r="P51" s="11" t="str">
        <f t="shared" si="3"/>
        <v/>
      </c>
      <c r="Q51" s="11">
        <f t="shared" ca="1" si="16"/>
        <v>0</v>
      </c>
      <c r="R51" s="32">
        <f t="shared" ca="1" si="4"/>
        <v>3.6177069652876315E-2</v>
      </c>
      <c r="S51" s="32">
        <v>2.2605509432144143E-2</v>
      </c>
      <c r="T51" s="32">
        <f t="shared" ca="1" si="5"/>
        <v>1.712381296902812E-3</v>
      </c>
      <c r="U51" s="32">
        <f t="shared" si="6"/>
        <v>0.14084507042253522</v>
      </c>
      <c r="V51" s="32">
        <f t="shared" ca="1" si="7"/>
        <v>0</v>
      </c>
      <c r="W51" s="8">
        <f t="shared" ca="1" si="17"/>
        <v>808781.71682579396</v>
      </c>
      <c r="X51" s="8">
        <f t="shared" ca="1" si="21"/>
        <v>19973111.896832526</v>
      </c>
      <c r="Y51" s="22">
        <f t="shared" ca="1" si="8"/>
        <v>0.99573237467909625</v>
      </c>
      <c r="Z51" s="8">
        <f t="shared" ca="1" si="18"/>
        <v>12842859.72677109</v>
      </c>
      <c r="AA51" s="12">
        <f t="shared" ca="1" si="19"/>
        <v>1.1347541797997878</v>
      </c>
      <c r="AB51" s="23">
        <f t="shared" ca="1" si="22"/>
        <v>17181484.49932779</v>
      </c>
      <c r="AC51" s="76">
        <f t="shared" si="20"/>
        <v>0</v>
      </c>
      <c r="AD51" s="85">
        <v>0.20639593317142391</v>
      </c>
      <c r="AE51" s="85">
        <v>0.22810437399475031</v>
      </c>
      <c r="AF51" s="85">
        <v>0.12848983024981223</v>
      </c>
    </row>
    <row r="52" spans="1:32">
      <c r="A52" s="7">
        <f t="shared" si="9"/>
        <v>43959</v>
      </c>
      <c r="B52" s="8">
        <f t="shared" ca="1" si="10"/>
        <v>4654063.7064590426</v>
      </c>
      <c r="C52" s="144">
        <f t="shared" si="0"/>
        <v>0</v>
      </c>
      <c r="D52" s="136"/>
      <c r="E52" s="143">
        <f>US!D52</f>
        <v>0</v>
      </c>
      <c r="F52" s="78">
        <f>U$2</f>
        <v>0.4</v>
      </c>
      <c r="G52" s="29">
        <f t="shared" ca="1" si="1"/>
        <v>1840949.3547924904</v>
      </c>
      <c r="H52" s="8">
        <f t="shared" ca="1" si="11"/>
        <v>13070740.41902668</v>
      </c>
      <c r="I52" s="8">
        <f t="shared" ca="1" si="12"/>
        <v>33043852.315859202</v>
      </c>
      <c r="J52" s="8">
        <f t="shared" ca="1" si="13"/>
        <v>146008.79001146258</v>
      </c>
      <c r="K52" s="12">
        <f t="shared" ca="1" si="23"/>
        <v>1.1299114741290728</v>
      </c>
      <c r="L52" s="48"/>
      <c r="M52" s="39">
        <f ca="1">IF(AND(I$2&gt;0,R45&lt;F45-0.1),0,IF(AND(N52&gt;=L$10,I$2&gt;0),0,IF(OR(AND(N52&gt;=A$2,N52&lt;C$2),N52&gt;=E$1),0,1)))</f>
        <v>1</v>
      </c>
      <c r="N52" s="27">
        <f t="shared" si="15"/>
        <v>43959</v>
      </c>
      <c r="O52" s="11">
        <f t="shared" ca="1" si="2"/>
        <v>4.4058469754478941E-3</v>
      </c>
      <c r="P52" s="11" t="str">
        <f t="shared" si="3"/>
        <v/>
      </c>
      <c r="Q52" s="11">
        <f t="shared" ca="1" si="16"/>
        <v>0</v>
      </c>
      <c r="R52" s="32">
        <f t="shared" ca="1" si="4"/>
        <v>3.6818987095849805E-2</v>
      </c>
      <c r="S52" s="32">
        <v>2.6004014729059645E-2</v>
      </c>
      <c r="T52" s="32">
        <f t="shared" ca="1" si="5"/>
        <v>1.7427653892035575E-3</v>
      </c>
      <c r="U52" s="32">
        <f t="shared" si="6"/>
        <v>0.14084507042253522</v>
      </c>
      <c r="V52" s="32">
        <f t="shared" ca="1" si="7"/>
        <v>0</v>
      </c>
      <c r="W52" s="8">
        <f t="shared" ca="1" si="17"/>
        <v>817186.67873797484</v>
      </c>
      <c r="X52" s="8">
        <f t="shared" ca="1" si="21"/>
        <v>20790298.575570501</v>
      </c>
      <c r="Y52" s="22">
        <f t="shared" ca="1" si="8"/>
        <v>0.99559415302455212</v>
      </c>
      <c r="Z52" s="8">
        <f t="shared" ca="1" si="18"/>
        <v>13070740.41902668</v>
      </c>
      <c r="AA52" s="12">
        <f t="shared" ca="1" si="19"/>
        <v>1.1347541797997878</v>
      </c>
      <c r="AB52" s="23">
        <f t="shared" ca="1" si="22"/>
        <v>17750372.42196082</v>
      </c>
      <c r="AC52" s="76">
        <f t="shared" si="20"/>
        <v>0</v>
      </c>
      <c r="AD52" s="85">
        <v>0.22243802044997257</v>
      </c>
      <c r="AE52" s="85">
        <v>0.23020003195136035</v>
      </c>
      <c r="AF52" s="85">
        <v>0.14000187045549858</v>
      </c>
    </row>
    <row r="53" spans="1:32">
      <c r="A53" s="7">
        <f t="shared" si="9"/>
        <v>43960</v>
      </c>
      <c r="B53" s="8">
        <f t="shared" ca="1" si="10"/>
        <v>4802642.9778355099</v>
      </c>
      <c r="C53" s="144">
        <f t="shared" si="0"/>
        <v>0</v>
      </c>
      <c r="D53" s="136"/>
      <c r="E53" s="143">
        <f>US!D53</f>
        <v>0</v>
      </c>
      <c r="F53" s="78">
        <f>W$2</f>
        <v>0</v>
      </c>
      <c r="G53" s="29">
        <f t="shared" ca="1" si="1"/>
        <v>1874431.9108537501</v>
      </c>
      <c r="H53" s="8">
        <f t="shared" ca="1" si="11"/>
        <v>13308466.567061625</v>
      </c>
      <c r="I53" s="8">
        <f t="shared" ca="1" si="12"/>
        <v>34098765.142632127</v>
      </c>
      <c r="J53" s="8">
        <f t="shared" ca="1" si="13"/>
        <v>148579.27137646772</v>
      </c>
      <c r="K53" s="12">
        <f t="shared" ca="1" si="23"/>
        <v>1.1297546265288401</v>
      </c>
      <c r="L53" s="48"/>
      <c r="M53" s="47">
        <f ca="1">IF(AND(I$2&gt;0,R46&lt;F46-0.12),0,IF(AND(N53&gt;=L$4,I$2&gt;0),0,IF(OR(AND(N53&gt;=A$2,N53&lt;C$2),N53&gt;=E$1),0,1)))</f>
        <v>1</v>
      </c>
      <c r="N53" s="33">
        <f t="shared" si="15"/>
        <v>43960</v>
      </c>
      <c r="O53" s="11">
        <f t="shared" ca="1" si="2"/>
        <v>4.5465020190176165E-3</v>
      </c>
      <c r="P53" s="11" t="str">
        <f t="shared" si="3"/>
        <v/>
      </c>
      <c r="Q53" s="11">
        <f t="shared" ca="1" si="16"/>
        <v>0</v>
      </c>
      <c r="R53" s="32">
        <f t="shared" ca="1" si="4"/>
        <v>3.7488638217075002E-2</v>
      </c>
      <c r="S53" s="32">
        <v>2.9895355466237058E-2</v>
      </c>
      <c r="T53" s="32">
        <f t="shared" ca="1" si="5"/>
        <v>1.7744622089415501E-3</v>
      </c>
      <c r="U53" s="32">
        <f t="shared" si="6"/>
        <v>0.14084507042253522</v>
      </c>
      <c r="V53" s="32">
        <f t="shared" ca="1" si="7"/>
        <v>0</v>
      </c>
      <c r="W53" s="8">
        <f t="shared" ca="1" si="17"/>
        <v>839449.18438100012</v>
      </c>
      <c r="X53" s="8">
        <f t="shared" ca="1" si="21"/>
        <v>21629747.759951502</v>
      </c>
      <c r="Y53" s="22">
        <f t="shared" ca="1" si="8"/>
        <v>0.99545349798098237</v>
      </c>
      <c r="Z53" s="8">
        <f t="shared" ca="1" si="18"/>
        <v>13308466.567061625</v>
      </c>
      <c r="AA53" s="12">
        <f t="shared" ca="1" si="19"/>
        <v>1.1347541797997878</v>
      </c>
      <c r="AB53" s="23">
        <f t="shared" ca="1" si="22"/>
        <v>18329359.908632837</v>
      </c>
      <c r="AC53" s="76">
        <f t="shared" si="20"/>
        <v>0</v>
      </c>
      <c r="AD53" s="85">
        <v>0.23871803598214447</v>
      </c>
      <c r="AE53" s="85">
        <v>0.23153400769117535</v>
      </c>
      <c r="AF53" s="85">
        <v>0.15214505348982732</v>
      </c>
    </row>
    <row r="54" spans="1:32">
      <c r="A54" s="7">
        <f t="shared" si="9"/>
        <v>43961</v>
      </c>
      <c r="B54" s="8">
        <f t="shared" ca="1" si="10"/>
        <v>4953903.5580783896</v>
      </c>
      <c r="C54" s="144">
        <f t="shared" si="0"/>
        <v>0</v>
      </c>
      <c r="D54" s="136"/>
      <c r="E54" s="143">
        <f>US!D54</f>
        <v>0</v>
      </c>
      <c r="F54" s="78">
        <f>W$2</f>
        <v>0</v>
      </c>
      <c r="G54" s="29">
        <f t="shared" ca="1" si="1"/>
        <v>1907460.2116063482</v>
      </c>
      <c r="H54" s="8">
        <f t="shared" ca="1" si="11"/>
        <v>13542967.502405072</v>
      </c>
      <c r="I54" s="8">
        <f t="shared" ca="1" si="12"/>
        <v>35172715.262356572</v>
      </c>
      <c r="J54" s="8">
        <f t="shared" ca="1" si="13"/>
        <v>151260.58024287989</v>
      </c>
      <c r="K54" s="12">
        <f t="shared" ca="1" si="23"/>
        <v>1.1295950176302394</v>
      </c>
      <c r="L54" s="48"/>
      <c r="M54" s="46">
        <f ca="1">IF(AND(I$2&gt;0,R47&lt;F47-0.12),0,IF(AND(N54&gt;=L$5,I$2&gt;0),0,IF(OR(AND(N54&gt;=A$2,N54&lt;C$2),N54&gt;=E$1),0,1)))</f>
        <v>1</v>
      </c>
      <c r="N54" s="34">
        <f t="shared" si="15"/>
        <v>43961</v>
      </c>
      <c r="O54" s="11">
        <f t="shared" ca="1" si="2"/>
        <v>4.6896953683142097E-3</v>
      </c>
      <c r="P54" s="11" t="str">
        <f t="shared" si="3"/>
        <v/>
      </c>
      <c r="Q54" s="11">
        <f t="shared" ca="1" si="16"/>
        <v>0</v>
      </c>
      <c r="R54" s="32">
        <f t="shared" ca="1" si="4"/>
        <v>3.8149204232126963E-2</v>
      </c>
      <c r="S54" s="32">
        <v>3.4345213629876532E-2</v>
      </c>
      <c r="T54" s="32">
        <f t="shared" ca="1" si="5"/>
        <v>1.8057290003206763E-3</v>
      </c>
      <c r="U54" s="32">
        <f t="shared" si="6"/>
        <v>0.14084507042253522</v>
      </c>
      <c r="V54" s="32">
        <f t="shared" ca="1" si="7"/>
        <v>0</v>
      </c>
      <c r="W54" s="8">
        <f t="shared" ca="1" si="17"/>
        <v>854851.97028983815</v>
      </c>
      <c r="X54" s="8">
        <f t="shared" ca="1" si="21"/>
        <v>22484599.73024134</v>
      </c>
      <c r="Y54" s="22">
        <f t="shared" ca="1" si="8"/>
        <v>0.99531030463168579</v>
      </c>
      <c r="Z54" s="8">
        <f t="shared" ca="1" si="18"/>
        <v>13542967.502405072</v>
      </c>
      <c r="AA54" s="12">
        <f t="shared" ca="1" si="19"/>
        <v>1.1347541797997878</v>
      </c>
      <c r="AB54" s="23">
        <f t="shared" ca="1" si="22"/>
        <v>18918665.158820525</v>
      </c>
      <c r="AC54" s="76">
        <f t="shared" si="20"/>
        <v>0</v>
      </c>
      <c r="AD54" s="85">
        <v>0.25503968313579556</v>
      </c>
      <c r="AE54" s="85">
        <v>0.23208426807883051</v>
      </c>
      <c r="AF54" s="85">
        <v>0.16487177131029285</v>
      </c>
    </row>
    <row r="55" spans="1:32">
      <c r="A55" s="7">
        <f t="shared" si="9"/>
        <v>43962</v>
      </c>
      <c r="B55" s="8">
        <f t="shared" ca="1" si="10"/>
        <v>5107807.6688897079</v>
      </c>
      <c r="C55" s="144">
        <f t="shared" si="0"/>
        <v>0</v>
      </c>
      <c r="D55" s="136"/>
      <c r="E55" s="143">
        <f>US!D55</f>
        <v>0</v>
      </c>
      <c r="F55" s="78">
        <f>U$2</f>
        <v>0.4</v>
      </c>
      <c r="G55" s="29">
        <f t="shared" ca="1" si="1"/>
        <v>1940962.6364613511</v>
      </c>
      <c r="H55" s="8">
        <f t="shared" ca="1" si="11"/>
        <v>13780834.718875593</v>
      </c>
      <c r="I55" s="8">
        <f t="shared" ca="1" si="12"/>
        <v>36265434.44911693</v>
      </c>
      <c r="J55" s="8">
        <f t="shared" ca="1" si="13"/>
        <v>153904.11081131807</v>
      </c>
      <c r="K55" s="12">
        <f t="shared" ca="1" si="23"/>
        <v>1.1294325283786055</v>
      </c>
      <c r="L55" s="48"/>
      <c r="M55" s="38">
        <f ca="1">IF(AND(I$2&gt;0,R48&lt;F48),0,IF(AND(N55&gt;=L$6,I$2&gt;0),0,IF(OR(AND(N55&gt;=A$2,N55&lt;C$2),N55&gt;=E$1),0,1)))</f>
        <v>1</v>
      </c>
      <c r="N55" s="27">
        <f t="shared" si="15"/>
        <v>43962</v>
      </c>
      <c r="O55" s="11">
        <f t="shared" ca="1" si="2"/>
        <v>4.8353912598822577E-3</v>
      </c>
      <c r="P55" s="11" t="str">
        <f t="shared" si="3"/>
        <v/>
      </c>
      <c r="Q55" s="11">
        <f t="shared" ca="1" si="16"/>
        <v>0</v>
      </c>
      <c r="R55" s="32">
        <f t="shared" ca="1" si="4"/>
        <v>3.8819252729227018E-2</v>
      </c>
      <c r="S55" s="32">
        <v>3.9426150965162304E-2</v>
      </c>
      <c r="T55" s="32">
        <f t="shared" ca="1" si="5"/>
        <v>1.8374446291834123E-3</v>
      </c>
      <c r="U55" s="32">
        <f t="shared" si="6"/>
        <v>0.14084507042253522</v>
      </c>
      <c r="V55" s="32">
        <f t="shared" ca="1" si="7"/>
        <v>0</v>
      </c>
      <c r="W55" s="8">
        <f t="shared" ca="1" si="17"/>
        <v>870059.03686109674</v>
      </c>
      <c r="X55" s="8">
        <f t="shared" ca="1" si="21"/>
        <v>23354658.767102435</v>
      </c>
      <c r="Y55" s="22">
        <f t="shared" ca="1" si="8"/>
        <v>0.9951646087401177</v>
      </c>
      <c r="Z55" s="8">
        <f t="shared" ca="1" si="18"/>
        <v>13780834.718875593</v>
      </c>
      <c r="AA55" s="12">
        <f t="shared" ca="1" si="19"/>
        <v>1.1347541797997878</v>
      </c>
      <c r="AB55" s="23">
        <f t="shared" ca="1" si="22"/>
        <v>19518417.911262654</v>
      </c>
      <c r="AC55" s="76">
        <f t="shared" si="20"/>
        <v>0</v>
      </c>
      <c r="AD55" s="85">
        <v>0.2711798340561688</v>
      </c>
      <c r="AE55" s="85">
        <v>0.23183817077685032</v>
      </c>
      <c r="AF55" s="85">
        <v>0.17811588937696374</v>
      </c>
    </row>
    <row r="56" spans="1:32">
      <c r="A56" s="7">
        <f t="shared" si="9"/>
        <v>43963</v>
      </c>
      <c r="B56" s="8">
        <f t="shared" ca="1" si="10"/>
        <v>5264392.4073173469</v>
      </c>
      <c r="C56" s="144">
        <f t="shared" si="0"/>
        <v>0</v>
      </c>
      <c r="D56" s="136"/>
      <c r="E56" s="143">
        <f>US!D56</f>
        <v>0</v>
      </c>
      <c r="F56" s="78">
        <f>W$2</f>
        <v>0</v>
      </c>
      <c r="G56" s="29">
        <f t="shared" ca="1" si="1"/>
        <v>1975003.8485705259</v>
      </c>
      <c r="H56" s="8">
        <f t="shared" ca="1" si="11"/>
        <v>14022527.324850732</v>
      </c>
      <c r="I56" s="8">
        <f t="shared" ca="1" si="12"/>
        <v>37377186.091953166</v>
      </c>
      <c r="J56" s="8">
        <f t="shared" ca="1" si="13"/>
        <v>156584.73842763915</v>
      </c>
      <c r="K56" s="12">
        <f t="shared" ca="1" si="23"/>
        <v>1.129267199356669</v>
      </c>
      <c r="L56" s="48"/>
      <c r="M56" s="38">
        <f ca="1">IF(AND(I$2&gt;0,R49&lt;F49-0.02),0,IF(AND(N56&gt;=L$7,I$2&gt;0),0,IF(OR(AND(N56&gt;=A$2,N56&lt;C$2),N56&gt;=E$1),0,1)))</f>
        <v>1</v>
      </c>
      <c r="N56" s="27">
        <f t="shared" si="15"/>
        <v>43963</v>
      </c>
      <c r="O56" s="11">
        <f t="shared" ca="1" si="2"/>
        <v>4.983624812260422E-3</v>
      </c>
      <c r="P56" s="11" t="str">
        <f t="shared" si="3"/>
        <v/>
      </c>
      <c r="Q56" s="11">
        <f t="shared" ca="1" si="16"/>
        <v>0</v>
      </c>
      <c r="R56" s="32">
        <f t="shared" ca="1" si="4"/>
        <v>3.9500076971410517E-2</v>
      </c>
      <c r="S56" s="32">
        <v>4.521770207439342E-2</v>
      </c>
      <c r="T56" s="32">
        <f t="shared" ca="1" si="5"/>
        <v>1.8696703099800977E-3</v>
      </c>
      <c r="U56" s="32">
        <f t="shared" si="6"/>
        <v>0.14084507042253522</v>
      </c>
      <c r="V56" s="32">
        <f t="shared" ca="1" si="7"/>
        <v>0</v>
      </c>
      <c r="W56" s="8">
        <f t="shared" ca="1" si="17"/>
        <v>885010.93396905437</v>
      </c>
      <c r="X56" s="8">
        <f t="shared" ca="1" si="21"/>
        <v>24239669.70107149</v>
      </c>
      <c r="Y56" s="22">
        <f t="shared" ca="1" si="8"/>
        <v>0.99501637518773955</v>
      </c>
      <c r="Z56" s="8">
        <f t="shared" ca="1" si="18"/>
        <v>14022527.324850732</v>
      </c>
      <c r="AA56" s="12">
        <f t="shared" ca="1" si="19"/>
        <v>1.1347541797997878</v>
      </c>
      <c r="AB56" s="23">
        <f t="shared" ca="1" si="22"/>
        <v>20128746.61212096</v>
      </c>
      <c r="AC56" s="76">
        <f t="shared" si="20"/>
        <v>0</v>
      </c>
      <c r="AD56" s="85">
        <v>0.28689226087392539</v>
      </c>
      <c r="AE56" s="85">
        <v>0.23079430782545637</v>
      </c>
      <c r="AF56" s="85">
        <v>0.19179081925547825</v>
      </c>
    </row>
    <row r="57" spans="1:32">
      <c r="A57" s="7">
        <f t="shared" si="9"/>
        <v>43964</v>
      </c>
      <c r="B57" s="8">
        <f t="shared" ca="1" si="10"/>
        <v>5423700.0548026245</v>
      </c>
      <c r="C57" s="144">
        <f t="shared" si="0"/>
        <v>0</v>
      </c>
      <c r="D57" s="136"/>
      <c r="E57" s="143">
        <f>US!D57</f>
        <v>0</v>
      </c>
      <c r="F57" s="78">
        <f>U$2</f>
        <v>0.4</v>
      </c>
      <c r="G57" s="29">
        <f t="shared" ca="1" si="1"/>
        <v>2009662.0687362177</v>
      </c>
      <c r="H57" s="8">
        <f t="shared" ca="1" si="11"/>
        <v>14268600.688027145</v>
      </c>
      <c r="I57" s="8">
        <f t="shared" ca="1" si="12"/>
        <v>38508270.389098637</v>
      </c>
      <c r="J57" s="8">
        <f t="shared" ca="1" si="13"/>
        <v>159307.64748527718</v>
      </c>
      <c r="K57" s="12">
        <f t="shared" ca="1" si="23"/>
        <v>1.1290989907135214</v>
      </c>
      <c r="L57" s="48"/>
      <c r="M57" s="38">
        <f ca="1">IF(AND(I$2&gt;0,R50&lt;F50-0.04),0,IF(AND(N57&gt;=L$8,I$2&gt;0),0,IF(OR(AND(N57&gt;=A$2,N57&lt;C$2),N57&gt;=E$1),0,1)))</f>
        <v>1</v>
      </c>
      <c r="N57" s="27">
        <f t="shared" si="15"/>
        <v>43964</v>
      </c>
      <c r="O57" s="11">
        <f t="shared" ca="1" si="2"/>
        <v>5.1344360518798182E-3</v>
      </c>
      <c r="P57" s="11" t="str">
        <f t="shared" si="3"/>
        <v/>
      </c>
      <c r="Q57" s="11">
        <f t="shared" ca="1" si="16"/>
        <v>0</v>
      </c>
      <c r="R57" s="32">
        <f t="shared" ca="1" si="4"/>
        <v>4.0193241374724353E-2</v>
      </c>
      <c r="S57" s="32">
        <v>5.1806219217534977E-2</v>
      </c>
      <c r="T57" s="32">
        <f t="shared" ca="1" si="5"/>
        <v>1.9024800917369527E-3</v>
      </c>
      <c r="U57" s="32">
        <f t="shared" si="6"/>
        <v>0.14084507042253522</v>
      </c>
      <c r="V57" s="32">
        <f t="shared" ca="1" si="7"/>
        <v>0</v>
      </c>
      <c r="W57" s="8">
        <f t="shared" ca="1" si="17"/>
        <v>900125.17539312539</v>
      </c>
      <c r="X57" s="8">
        <f t="shared" ca="1" si="21"/>
        <v>25139794.876464617</v>
      </c>
      <c r="Y57" s="22">
        <f t="shared" ca="1" si="8"/>
        <v>0.9948655639481202</v>
      </c>
      <c r="Z57" s="8">
        <f t="shared" ca="1" si="18"/>
        <v>14268600.688027145</v>
      </c>
      <c r="AA57" s="12">
        <f t="shared" ca="1" si="19"/>
        <v>1.1347541797997878</v>
      </c>
      <c r="AB57" s="23">
        <f t="shared" ca="1" si="22"/>
        <v>20749803.689088073</v>
      </c>
      <c r="AC57" s="76">
        <f t="shared" si="20"/>
        <v>0</v>
      </c>
      <c r="AD57" s="85">
        <v>0.30191433883780389</v>
      </c>
      <c r="AE57" s="85">
        <v>0.2289649857348198</v>
      </c>
      <c r="AF57" s="85">
        <v>0.20578915068343859</v>
      </c>
    </row>
    <row r="58" spans="1:32">
      <c r="A58" s="7">
        <f t="shared" si="9"/>
        <v>43965</v>
      </c>
      <c r="B58" s="8">
        <f t="shared" ca="1" si="10"/>
        <v>5585779.1557658613</v>
      </c>
      <c r="C58" s="144">
        <f t="shared" si="0"/>
        <v>0</v>
      </c>
      <c r="D58" s="136"/>
      <c r="E58" s="143">
        <f>US!D58</f>
        <v>0</v>
      </c>
      <c r="F58" s="78">
        <f>W$2</f>
        <v>0</v>
      </c>
      <c r="G58" s="29">
        <f t="shared" ca="1" si="1"/>
        <v>2044962.9759821126</v>
      </c>
      <c r="H58" s="8">
        <f t="shared" ca="1" si="11"/>
        <v>14519237.129472999</v>
      </c>
      <c r="I58" s="8">
        <f t="shared" ca="1" si="12"/>
        <v>39659032.005937614</v>
      </c>
      <c r="J58" s="8">
        <f t="shared" ca="1" si="13"/>
        <v>162079.1009632365</v>
      </c>
      <c r="K58" s="12">
        <f t="shared" ca="1" si="23"/>
        <v>1.1289278570290024</v>
      </c>
      <c r="L58" s="48"/>
      <c r="M58" s="38">
        <f ca="1">IF(AND(I$2&gt;0,R51&lt;F51-0.06),0,IF(AND(N58&gt;=L$9,I$2&gt;0),0,IF(OR(AND(N58&gt;=A$2,N58&lt;C$2),N58&gt;=E$1),0,1)))</f>
        <v>1</v>
      </c>
      <c r="N58" s="27">
        <f t="shared" si="15"/>
        <v>43965</v>
      </c>
      <c r="O58" s="11">
        <f t="shared" ca="1" si="2"/>
        <v>5.2878709341250153E-3</v>
      </c>
      <c r="P58" s="11" t="str">
        <f t="shared" si="3"/>
        <v/>
      </c>
      <c r="Q58" s="11">
        <f t="shared" ca="1" si="16"/>
        <v>0</v>
      </c>
      <c r="R58" s="32">
        <f t="shared" ca="1" si="4"/>
        <v>4.0899259519642246E-2</v>
      </c>
      <c r="S58" s="32">
        <v>5.9284372003693013E-2</v>
      </c>
      <c r="T58" s="32">
        <f t="shared" ca="1" si="5"/>
        <v>1.9358982839297332E-3</v>
      </c>
      <c r="U58" s="32">
        <f t="shared" si="6"/>
        <v>0.14084507042253522</v>
      </c>
      <c r="V58" s="32">
        <f t="shared" ca="1" si="7"/>
        <v>0</v>
      </c>
      <c r="W58" s="8">
        <f t="shared" ca="1" si="17"/>
        <v>915480.58786767442</v>
      </c>
      <c r="X58" s="8">
        <f t="shared" ca="1" si="21"/>
        <v>26055275.46433229</v>
      </c>
      <c r="Y58" s="22">
        <f t="shared" ca="1" si="8"/>
        <v>0.99471212906587503</v>
      </c>
      <c r="Z58" s="8">
        <f t="shared" ca="1" si="18"/>
        <v>14519237.129472999</v>
      </c>
      <c r="AA58" s="12">
        <f t="shared" ca="1" si="19"/>
        <v>1.1347541797997878</v>
      </c>
      <c r="AB58" s="23">
        <f t="shared" ca="1" si="22"/>
        <v>21381679.286775544</v>
      </c>
      <c r="AC58" s="76">
        <f t="shared" si="20"/>
        <v>0</v>
      </c>
      <c r="AD58" s="85">
        <v>0.31597283245326196</v>
      </c>
      <c r="AE58" s="85">
        <v>0.22637615678064466</v>
      </c>
      <c r="AF58" s="85">
        <v>0.2199807275564713</v>
      </c>
    </row>
    <row r="59" spans="1:32">
      <c r="A59" s="7">
        <f t="shared" si="9"/>
        <v>43966</v>
      </c>
      <c r="B59" s="8">
        <f t="shared" ca="1" si="10"/>
        <v>5750680.2750643715</v>
      </c>
      <c r="C59" s="144">
        <f t="shared" si="0"/>
        <v>0</v>
      </c>
      <c r="D59" s="136"/>
      <c r="E59" s="143">
        <f>US!D59</f>
        <v>0</v>
      </c>
      <c r="F59" s="78">
        <f>U$2</f>
        <v>0.4</v>
      </c>
      <c r="G59" s="29">
        <f t="shared" ca="1" si="1"/>
        <v>2080923.167411936</v>
      </c>
      <c r="H59" s="8">
        <f t="shared" ca="1" si="11"/>
        <v>14774554.488624744</v>
      </c>
      <c r="I59" s="8">
        <f t="shared" ca="1" si="12"/>
        <v>40829829.952957034</v>
      </c>
      <c r="J59" s="8">
        <f t="shared" ca="1" si="13"/>
        <v>164901.11929850985</v>
      </c>
      <c r="K59" s="12">
        <f t="shared" ca="1" si="23"/>
        <v>1.1287537461550476</v>
      </c>
      <c r="L59" s="48"/>
      <c r="M59" s="39">
        <f ca="1">IF(AND(I$2&gt;0,R52&lt;F52-0.1),0,IF(AND(N59&gt;=L$10,I$2&gt;0),0,IF(OR(AND(N59&gt;=A$2,N59&lt;C$2),N59&gt;=E$1),0,1)))</f>
        <v>1</v>
      </c>
      <c r="N59" s="27">
        <f t="shared" si="15"/>
        <v>43966</v>
      </c>
      <c r="O59" s="11">
        <f t="shared" ca="1" si="2"/>
        <v>5.4439773270609382E-3</v>
      </c>
      <c r="P59" s="11" t="str">
        <f t="shared" si="3"/>
        <v/>
      </c>
      <c r="Q59" s="11">
        <f t="shared" ca="1" si="16"/>
        <v>0</v>
      </c>
      <c r="R59" s="32">
        <f t="shared" ca="1" si="4"/>
        <v>4.1618463348238717E-2</v>
      </c>
      <c r="S59" s="32">
        <v>6.775018374234193E-2</v>
      </c>
      <c r="T59" s="32">
        <f t="shared" ca="1" si="5"/>
        <v>1.9699405984832993E-3</v>
      </c>
      <c r="U59" s="32">
        <f t="shared" si="6"/>
        <v>0.14084507042253522</v>
      </c>
      <c r="V59" s="32">
        <f t="shared" ca="1" si="7"/>
        <v>0</v>
      </c>
      <c r="W59" s="8">
        <f t="shared" ca="1" si="17"/>
        <v>931160.81994094374</v>
      </c>
      <c r="X59" s="8">
        <f t="shared" ca="1" si="21"/>
        <v>26986436.284273233</v>
      </c>
      <c r="Y59" s="22">
        <f t="shared" ca="1" si="8"/>
        <v>0.99455602267293908</v>
      </c>
      <c r="Z59" s="8">
        <f t="shared" ca="1" si="18"/>
        <v>14774554.488624744</v>
      </c>
      <c r="AA59" s="12">
        <f t="shared" ca="1" si="19"/>
        <v>1.1347541797997878</v>
      </c>
      <c r="AB59" s="23">
        <f t="shared" ca="1" si="22"/>
        <v>22024551.892950207</v>
      </c>
      <c r="AC59" s="76">
        <f t="shared" si="20"/>
        <v>0</v>
      </c>
      <c r="AD59" s="85">
        <v>0.32879273403795639</v>
      </c>
      <c r="AE59" s="85">
        <v>0.2230603695957506</v>
      </c>
      <c r="AF59" s="85">
        <v>0.23421419108726144</v>
      </c>
    </row>
    <row r="60" spans="1:32">
      <c r="A60" s="7">
        <f t="shared" si="9"/>
        <v>43967</v>
      </c>
      <c r="B60" s="8">
        <f t="shared" ca="1" si="10"/>
        <v>5918455.2622555895</v>
      </c>
      <c r="C60" s="144">
        <f t="shared" si="0"/>
        <v>0</v>
      </c>
      <c r="D60" s="136"/>
      <c r="E60" s="143">
        <f>US!D60</f>
        <v>0</v>
      </c>
      <c r="F60" s="78">
        <f>W$2</f>
        <v>0</v>
      </c>
      <c r="G60" s="29">
        <f t="shared" ca="1" si="1"/>
        <v>2117548.743343866</v>
      </c>
      <c r="H60" s="8">
        <f t="shared" ca="1" si="11"/>
        <v>15034596.077741448</v>
      </c>
      <c r="I60" s="8">
        <f t="shared" ca="1" si="12"/>
        <v>42021032.362014681</v>
      </c>
      <c r="J60" s="8">
        <f t="shared" ca="1" si="13"/>
        <v>167774.98719121786</v>
      </c>
      <c r="K60" s="12">
        <f t="shared" ca="1" si="23"/>
        <v>1.1285766037731702</v>
      </c>
      <c r="L60" s="48"/>
      <c r="M60" s="47">
        <f ca="1">IF(AND(I$2&gt;0,R53&lt;F53-0.12),0,IF(AND(N60&gt;=L$4,I$2&gt;0),0,IF(OR(AND(N60&gt;=A$2,N60&lt;C$2),N60&gt;=E$1),0,1)))</f>
        <v>1</v>
      </c>
      <c r="N60" s="33">
        <f t="shared" si="15"/>
        <v>43967</v>
      </c>
      <c r="O60" s="11">
        <f t="shared" ca="1" si="2"/>
        <v>5.6028043149352908E-3</v>
      </c>
      <c r="P60" s="11" t="str">
        <f t="shared" si="3"/>
        <v/>
      </c>
      <c r="Q60" s="11">
        <f t="shared" ca="1" si="16"/>
        <v>0</v>
      </c>
      <c r="R60" s="32">
        <f t="shared" ca="1" si="4"/>
        <v>4.2350974866877319E-2</v>
      </c>
      <c r="S60" s="32">
        <v>7.7305464512880118E-2</v>
      </c>
      <c r="T60" s="32">
        <f t="shared" ca="1" si="5"/>
        <v>2.0046128103655262E-3</v>
      </c>
      <c r="U60" s="32">
        <f t="shared" si="6"/>
        <v>0.14084507042253522</v>
      </c>
      <c r="V60" s="32">
        <f t="shared" ca="1" si="7"/>
        <v>0</v>
      </c>
      <c r="W60" s="8">
        <f t="shared" ca="1" si="17"/>
        <v>948119.8644974574</v>
      </c>
      <c r="X60" s="8">
        <f t="shared" ca="1" si="21"/>
        <v>27934556.14877069</v>
      </c>
      <c r="Y60" s="22">
        <f t="shared" ca="1" si="8"/>
        <v>0.99439719568506468</v>
      </c>
      <c r="Z60" s="8">
        <f t="shared" ca="1" si="18"/>
        <v>15034596.077741448</v>
      </c>
      <c r="AA60" s="12">
        <f t="shared" ca="1" si="19"/>
        <v>1.1347541797997878</v>
      </c>
      <c r="AB60" s="23">
        <f t="shared" ca="1" si="22"/>
        <v>22678614.74788845</v>
      </c>
      <c r="AC60" s="76">
        <f t="shared" si="20"/>
        <v>0</v>
      </c>
      <c r="AD60" s="85">
        <v>0.34010639518230623</v>
      </c>
      <c r="AE60" s="85">
        <v>0.21905898645975691</v>
      </c>
      <c r="AF60" s="85">
        <v>0.24831787835908006</v>
      </c>
    </row>
    <row r="61" spans="1:32">
      <c r="A61" s="7">
        <f t="shared" si="9"/>
        <v>43968</v>
      </c>
      <c r="B61" s="8">
        <f t="shared" ca="1" si="10"/>
        <v>6089156.4029046725</v>
      </c>
      <c r="C61" s="144">
        <f t="shared" si="0"/>
        <v>0</v>
      </c>
      <c r="D61" s="136"/>
      <c r="E61" s="143">
        <f>US!D61</f>
        <v>0</v>
      </c>
      <c r="F61" s="78">
        <f>W$2</f>
        <v>0</v>
      </c>
      <c r="G61" s="29">
        <f t="shared" ca="1" si="1"/>
        <v>2154711.8749088002</v>
      </c>
      <c r="H61" s="8">
        <f t="shared" ca="1" si="11"/>
        <v>15298454.311852481</v>
      </c>
      <c r="I61" s="8">
        <f t="shared" ca="1" si="12"/>
        <v>43233010.460623175</v>
      </c>
      <c r="J61" s="8">
        <f t="shared" ca="1" si="13"/>
        <v>170701.14064908319</v>
      </c>
      <c r="K61" s="12">
        <f t="shared" ca="1" si="23"/>
        <v>1.1283963741848146</v>
      </c>
      <c r="L61" s="48"/>
      <c r="M61" s="46">
        <f ca="1">IF(AND(I$2&gt;0,R54&lt;F54-0.12),0,IF(AND(N61&gt;=L$5,I$2&gt;0),0,IF(OR(AND(N61&gt;=A$2,N61&lt;C$2),N61&gt;=E$1),0,1)))</f>
        <v>1</v>
      </c>
      <c r="N61" s="34">
        <f t="shared" si="15"/>
        <v>43968</v>
      </c>
      <c r="O61" s="11">
        <f t="shared" ca="1" si="2"/>
        <v>5.7644013947497569E-3</v>
      </c>
      <c r="P61" s="11" t="str">
        <f t="shared" si="3"/>
        <v/>
      </c>
      <c r="Q61" s="11">
        <f t="shared" ca="1" si="16"/>
        <v>0</v>
      </c>
      <c r="R61" s="32">
        <f t="shared" ca="1" si="4"/>
        <v>4.3094237498176001E-2</v>
      </c>
      <c r="S61" s="32">
        <v>8.8053481576762738E-2</v>
      </c>
      <c r="T61" s="32">
        <f t="shared" ca="1" si="5"/>
        <v>2.0397939082469974E-3</v>
      </c>
      <c r="U61" s="32">
        <f t="shared" si="6"/>
        <v>0.14084507042253522</v>
      </c>
      <c r="V61" s="32">
        <f t="shared" ca="1" si="7"/>
        <v>0</v>
      </c>
      <c r="W61" s="8">
        <f t="shared" ca="1" si="17"/>
        <v>965679.91639400017</v>
      </c>
      <c r="X61" s="8">
        <f t="shared" ca="1" si="21"/>
        <v>28900236.065164689</v>
      </c>
      <c r="Y61" s="22">
        <f t="shared" ca="1" si="8"/>
        <v>0.99423559860525024</v>
      </c>
      <c r="Z61" s="8">
        <f t="shared" ca="1" si="18"/>
        <v>15298454.311852481</v>
      </c>
      <c r="AA61" s="12">
        <f t="shared" ca="1" si="19"/>
        <v>1.1347541797997878</v>
      </c>
      <c r="AB61" s="23">
        <f t="shared" ca="1" si="22"/>
        <v>23344071.095990494</v>
      </c>
      <c r="AC61" s="76">
        <f t="shared" si="20"/>
        <v>0</v>
      </c>
      <c r="AD61" s="85">
        <v>0.34966322052491172</v>
      </c>
      <c r="AE61" s="85">
        <v>0.21442109653895641</v>
      </c>
      <c r="AF61" s="85">
        <v>0.26210230102639737</v>
      </c>
    </row>
    <row r="62" spans="1:32">
      <c r="A62" s="7">
        <f t="shared" si="9"/>
        <v>43969</v>
      </c>
      <c r="B62" s="8">
        <f t="shared" ca="1" si="10"/>
        <v>6262825.6219803905</v>
      </c>
      <c r="C62" s="144">
        <f t="shared" si="0"/>
        <v>0</v>
      </c>
      <c r="D62" s="136"/>
      <c r="E62" s="143">
        <f>US!D62</f>
        <v>0</v>
      </c>
      <c r="F62" s="78">
        <f>U$2</f>
        <v>0.4</v>
      </c>
      <c r="G62" s="29">
        <f t="shared" ca="1" si="1"/>
        <v>2192369.8381543774</v>
      </c>
      <c r="H62" s="8">
        <f t="shared" ca="1" si="11"/>
        <v>15565825.850896079</v>
      </c>
      <c r="I62" s="8">
        <f t="shared" ca="1" si="12"/>
        <v>44466061.916060776</v>
      </c>
      <c r="J62" s="8">
        <f t="shared" ca="1" si="13"/>
        <v>173669.21907571814</v>
      </c>
      <c r="K62" s="12">
        <f t="shared" ca="1" si="23"/>
        <v>1.1282130012230518</v>
      </c>
      <c r="L62" s="48"/>
      <c r="M62" s="38">
        <f ca="1">IF(AND(I$2&gt;0,R55&lt;F55),0,IF(AND(N62&gt;=L$6,I$2&gt;0),0,IF(OR(AND(N62&gt;=A$2,N62&lt;C$2),N62&gt;=E$1),0,1)))</f>
        <v>1</v>
      </c>
      <c r="N62" s="27">
        <f t="shared" si="15"/>
        <v>43969</v>
      </c>
      <c r="O62" s="11">
        <f t="shared" ca="1" si="2"/>
        <v>5.9288082554747705E-3</v>
      </c>
      <c r="P62" s="11" t="str">
        <f t="shared" si="3"/>
        <v/>
      </c>
      <c r="Q62" s="11">
        <f t="shared" ca="1" si="16"/>
        <v>0</v>
      </c>
      <c r="R62" s="32">
        <f t="shared" ca="1" si="4"/>
        <v>4.3847396763087548E-2</v>
      </c>
      <c r="S62" s="32">
        <v>0.10009569461102702</v>
      </c>
      <c r="T62" s="32">
        <f t="shared" ca="1" si="5"/>
        <v>2.0754434467861438E-3</v>
      </c>
      <c r="U62" s="32">
        <f t="shared" si="6"/>
        <v>0.14084507042253522</v>
      </c>
      <c r="V62" s="32">
        <f t="shared" ca="1" si="7"/>
        <v>0</v>
      </c>
      <c r="W62" s="8">
        <f t="shared" ca="1" si="17"/>
        <v>983205.92209610366</v>
      </c>
      <c r="X62" s="8">
        <f t="shared" ca="1" si="21"/>
        <v>29883441.987260792</v>
      </c>
      <c r="Y62" s="22">
        <f t="shared" ca="1" si="8"/>
        <v>0.99407119174452518</v>
      </c>
      <c r="Z62" s="8">
        <f t="shared" ca="1" si="18"/>
        <v>15565825.850896079</v>
      </c>
      <c r="AA62" s="12">
        <f t="shared" ca="1" si="19"/>
        <v>1.1347541797997878</v>
      </c>
      <c r="AB62" s="23">
        <f t="shared" ca="1" si="22"/>
        <v>24021117.562205024</v>
      </c>
      <c r="AC62" s="76">
        <f t="shared" si="20"/>
        <v>0</v>
      </c>
      <c r="AD62" s="85">
        <v>0.35723906971554636</v>
      </c>
      <c r="AE62" s="85">
        <v>0.20920205626378768</v>
      </c>
      <c r="AF62" s="85">
        <v>0.27536364792498297</v>
      </c>
    </row>
    <row r="63" spans="1:32">
      <c r="A63" s="7">
        <f t="shared" si="9"/>
        <v>43970</v>
      </c>
      <c r="B63" s="8">
        <f t="shared" ca="1" si="10"/>
        <v>6439501.3473300366</v>
      </c>
      <c r="C63" s="144">
        <f t="shared" si="0"/>
        <v>0</v>
      </c>
      <c r="D63" s="136"/>
      <c r="E63" s="143">
        <f>US!D63</f>
        <v>0</v>
      </c>
      <c r="F63" s="78">
        <f>W$2</f>
        <v>0</v>
      </c>
      <c r="G63" s="29">
        <f t="shared" ca="1" si="1"/>
        <v>2230565.8561665439</v>
      </c>
      <c r="H63" s="8">
        <f t="shared" ca="1" si="11"/>
        <v>15837017.578782462</v>
      </c>
      <c r="I63" s="8">
        <f t="shared" ca="1" si="12"/>
        <v>45720459.566043265</v>
      </c>
      <c r="J63" s="8">
        <f t="shared" ca="1" si="13"/>
        <v>176675.72534964618</v>
      </c>
      <c r="K63" s="12">
        <f t="shared" ca="1" si="23"/>
        <v>1.1280264398506563</v>
      </c>
      <c r="L63" s="48"/>
      <c r="M63" s="38">
        <f ca="1">IF(AND(I$2&gt;0,R56&lt;F56-0.02),0,IF(AND(N63&gt;=L$7,I$2&gt;0),0,IF(OR(AND(N63&gt;=A$2,N63&lt;C$2),N63&gt;=E$1),0,1)))</f>
        <v>1</v>
      </c>
      <c r="N63" s="27">
        <f t="shared" si="15"/>
        <v>43970</v>
      </c>
      <c r="O63" s="11">
        <f t="shared" ca="1" si="2"/>
        <v>6.0960612754724355E-3</v>
      </c>
      <c r="P63" s="11" t="str">
        <f t="shared" si="3"/>
        <v/>
      </c>
      <c r="Q63" s="11">
        <f t="shared" ca="1" si="16"/>
        <v>0</v>
      </c>
      <c r="R63" s="32">
        <f t="shared" ca="1" si="4"/>
        <v>4.4611317123330878E-2</v>
      </c>
      <c r="S63" s="32">
        <v>0.11352738766667442</v>
      </c>
      <c r="T63" s="32">
        <f t="shared" ca="1" si="5"/>
        <v>2.1116023438376617E-3</v>
      </c>
      <c r="U63" s="32">
        <f t="shared" si="6"/>
        <v>0.14084507042253522</v>
      </c>
      <c r="V63" s="32">
        <f t="shared" ca="1" si="7"/>
        <v>0</v>
      </c>
      <c r="W63" s="8">
        <f t="shared" ca="1" si="17"/>
        <v>1000693.9987632042</v>
      </c>
      <c r="X63" s="8">
        <f t="shared" ca="1" si="21"/>
        <v>30884135.986023996</v>
      </c>
      <c r="Y63" s="22">
        <f t="shared" ca="1" si="8"/>
        <v>0.99390393872452754</v>
      </c>
      <c r="Z63" s="8">
        <f t="shared" ca="1" si="18"/>
        <v>15837017.578782462</v>
      </c>
      <c r="AA63" s="12">
        <f t="shared" ca="1" si="19"/>
        <v>1.1347541797997878</v>
      </c>
      <c r="AB63" s="23">
        <f t="shared" ca="1" si="22"/>
        <v>24709938.63447069</v>
      </c>
      <c r="AC63" s="76">
        <f t="shared" si="20"/>
        <v>0</v>
      </c>
      <c r="AD63" s="85">
        <v>0.36264517942807351</v>
      </c>
      <c r="AE63" s="85">
        <v>0.20346205140113424</v>
      </c>
      <c r="AF63" s="85">
        <v>0.28788861742398764</v>
      </c>
    </row>
    <row r="64" spans="1:32">
      <c r="A64" s="7">
        <f t="shared" si="9"/>
        <v>43971</v>
      </c>
      <c r="B64" s="8">
        <f t="shared" ca="1" si="10"/>
        <v>6619225.4374431781</v>
      </c>
      <c r="C64" s="144">
        <f t="shared" si="0"/>
        <v>0</v>
      </c>
      <c r="D64" s="136"/>
      <c r="E64" s="143">
        <f>US!D64</f>
        <v>0</v>
      </c>
      <c r="F64" s="78">
        <f>U$2</f>
        <v>0.4</v>
      </c>
      <c r="G64" s="29">
        <f t="shared" ca="1" si="1"/>
        <v>2269347.1295524738</v>
      </c>
      <c r="H64" s="8">
        <f t="shared" ca="1" si="11"/>
        <v>16112364.619822562</v>
      </c>
      <c r="I64" s="8">
        <f t="shared" ca="1" si="12"/>
        <v>46996500.605846569</v>
      </c>
      <c r="J64" s="8">
        <f t="shared" ca="1" si="13"/>
        <v>179724.09011314128</v>
      </c>
      <c r="K64" s="12">
        <f t="shared" ca="1" si="23"/>
        <v>1.1278366487871299</v>
      </c>
      <c r="L64" s="48"/>
      <c r="M64" s="38">
        <f ca="1">IF(AND(I$2&gt;0,R57&lt;F57-0.04),0,IF(AND(N64&gt;=L$8,I$2&gt;0),0,IF(OR(AND(N64&gt;=A$2,N64&lt;C$2),N64&gt;=E$1),0,1)))</f>
        <v>1</v>
      </c>
      <c r="N64" s="27">
        <f t="shared" si="15"/>
        <v>43971</v>
      </c>
      <c r="O64" s="11">
        <f t="shared" ca="1" si="2"/>
        <v>6.2662000807795423E-3</v>
      </c>
      <c r="P64" s="11" t="str">
        <f t="shared" si="3"/>
        <v/>
      </c>
      <c r="Q64" s="11">
        <f t="shared" ca="1" si="16"/>
        <v>0</v>
      </c>
      <c r="R64" s="32">
        <f t="shared" ca="1" si="4"/>
        <v>4.5386942591049473E-2</v>
      </c>
      <c r="S64" s="32">
        <v>0.12843204949469156</v>
      </c>
      <c r="T64" s="32">
        <f t="shared" ca="1" si="5"/>
        <v>2.1483152826430084E-3</v>
      </c>
      <c r="U64" s="32">
        <f t="shared" si="6"/>
        <v>0.14084507042253522</v>
      </c>
      <c r="V64" s="32">
        <f t="shared" ca="1" si="7"/>
        <v>0</v>
      </c>
      <c r="W64" s="8">
        <f t="shared" ca="1" si="17"/>
        <v>1018541.9207538223</v>
      </c>
      <c r="X64" s="8">
        <f t="shared" ca="1" si="21"/>
        <v>31902677.906777818</v>
      </c>
      <c r="Y64" s="22">
        <f t="shared" ca="1" si="8"/>
        <v>0.99373379991922051</v>
      </c>
      <c r="Z64" s="8">
        <f t="shared" ca="1" si="18"/>
        <v>16112364.619822562</v>
      </c>
      <c r="AA64" s="12">
        <f t="shared" ca="1" si="19"/>
        <v>1.1347541797997878</v>
      </c>
      <c r="AB64" s="23">
        <f t="shared" ca="1" si="22"/>
        <v>25410708.809658278</v>
      </c>
      <c r="AC64" s="76">
        <f t="shared" si="20"/>
        <v>0</v>
      </c>
      <c r="AD64" s="85">
        <v>0.36573582533150945</v>
      </c>
      <c r="AE64" s="85">
        <v>0.19726527706549157</v>
      </c>
      <c r="AF64" s="85">
        <v>0.29945997742046793</v>
      </c>
    </row>
    <row r="65" spans="1:32">
      <c r="A65" s="7">
        <f t="shared" si="9"/>
        <v>43972</v>
      </c>
      <c r="B65" s="8">
        <f t="shared" ca="1" si="10"/>
        <v>6802043.4989809748</v>
      </c>
      <c r="C65" s="144">
        <f t="shared" si="0"/>
        <v>0</v>
      </c>
      <c r="D65" s="136"/>
      <c r="E65" s="143">
        <f>US!D65</f>
        <v>0</v>
      </c>
      <c r="F65" s="78">
        <f>W$2</f>
        <v>0</v>
      </c>
      <c r="G65" s="29">
        <f t="shared" ca="1" si="1"/>
        <v>2308708.582533394</v>
      </c>
      <c r="H65" s="8">
        <f t="shared" ca="1" si="11"/>
        <v>16391830.935987096</v>
      </c>
      <c r="I65" s="8">
        <f t="shared" ca="1" si="12"/>
        <v>48294508.842764929</v>
      </c>
      <c r="J65" s="8">
        <f t="shared" ca="1" si="13"/>
        <v>182818.06153779675</v>
      </c>
      <c r="K65" s="12">
        <f t="shared" ca="1" si="23"/>
        <v>1.1276435830666616</v>
      </c>
      <c r="L65" s="48"/>
      <c r="M65" s="38">
        <f ca="1">IF(AND(I$2&gt;0,R58&lt;F58-0.06),0,IF(AND(N65&gt;=L$9,I$2&gt;0),0,IF(OR(AND(N65&gt;=A$2,N65&lt;C$2),N65&gt;=E$1),0,1)))</f>
        <v>1</v>
      </c>
      <c r="N65" s="27">
        <f t="shared" si="15"/>
        <v>43972</v>
      </c>
      <c r="O65" s="11">
        <f t="shared" ca="1" si="2"/>
        <v>6.4392678457019905E-3</v>
      </c>
      <c r="P65" s="11" t="str">
        <f t="shared" si="3"/>
        <v/>
      </c>
      <c r="Q65" s="11">
        <f t="shared" ca="1" si="16"/>
        <v>0</v>
      </c>
      <c r="R65" s="32">
        <f t="shared" ca="1" si="4"/>
        <v>4.6174171650667881E-2</v>
      </c>
      <c r="S65" s="32">
        <v>0.14487438415732484</v>
      </c>
      <c r="T65" s="32">
        <f t="shared" ca="1" si="5"/>
        <v>2.1855774581316127E-3</v>
      </c>
      <c r="U65" s="32">
        <f t="shared" si="6"/>
        <v>0.14084507042253522</v>
      </c>
      <c r="V65" s="32">
        <f t="shared" ca="1" si="7"/>
        <v>0</v>
      </c>
      <c r="W65" s="8">
        <f t="shared" ca="1" si="17"/>
        <v>1036662.4090813843</v>
      </c>
      <c r="X65" s="8">
        <f t="shared" ca="1" si="21"/>
        <v>32939340.315859202</v>
      </c>
      <c r="Y65" s="22">
        <f t="shared" ca="1" si="8"/>
        <v>0.99356073215429797</v>
      </c>
      <c r="Z65" s="8">
        <f t="shared" ca="1" si="18"/>
        <v>16391830.935987096</v>
      </c>
      <c r="AA65" s="12">
        <f t="shared" ca="1" si="19"/>
        <v>1.1347541797997878</v>
      </c>
      <c r="AB65" s="23">
        <f t="shared" ca="1" si="22"/>
        <v>26123595.905734576</v>
      </c>
      <c r="AC65" s="76">
        <f t="shared" si="20"/>
        <v>0</v>
      </c>
      <c r="AD65" s="85">
        <v>0.36641467927799182</v>
      </c>
      <c r="AE65" s="85">
        <v>0.19067907281050495</v>
      </c>
      <c r="AF65" s="85">
        <v>0.30986314476809979</v>
      </c>
    </row>
    <row r="66" spans="1:32">
      <c r="A66" s="7">
        <f t="shared" si="9"/>
        <v>43973</v>
      </c>
      <c r="B66" s="8">
        <f t="shared" ca="1" si="10"/>
        <v>6988000.671714168</v>
      </c>
      <c r="C66" s="144">
        <f t="shared" si="0"/>
        <v>0</v>
      </c>
      <c r="D66" s="136"/>
      <c r="E66" s="143">
        <f>US!D66</f>
        <v>0</v>
      </c>
      <c r="F66" s="78">
        <f>U$2</f>
        <v>0.4</v>
      </c>
      <c r="G66" s="29">
        <f t="shared" ca="1" si="1"/>
        <v>2348656.965255125</v>
      </c>
      <c r="H66" s="8">
        <f t="shared" ca="1" si="11"/>
        <v>16675464.453311387</v>
      </c>
      <c r="I66" s="8">
        <f t="shared" ca="1" si="12"/>
        <v>49614804.769170605</v>
      </c>
      <c r="J66" s="8">
        <f t="shared" ca="1" si="13"/>
        <v>185957.17273319355</v>
      </c>
      <c r="K66" s="12">
        <f t="shared" ca="1" si="23"/>
        <v>1.127447193697027</v>
      </c>
      <c r="L66" s="48"/>
      <c r="M66" s="39">
        <f ca="1">IF(AND(I$2&gt;0,R59&lt;F59-0.1),0,IF(AND(N66&gt;=L$10,I$2&gt;0),0,IF(OR(AND(N66&gt;=A$2,N66&lt;C$2),N66&gt;=E$1),0,1)))</f>
        <v>1</v>
      </c>
      <c r="N66" s="27">
        <f t="shared" si="15"/>
        <v>43973</v>
      </c>
      <c r="O66" s="11">
        <f t="shared" ca="1" si="2"/>
        <v>6.6153073025560808E-3</v>
      </c>
      <c r="P66" s="11" t="str">
        <f t="shared" si="3"/>
        <v/>
      </c>
      <c r="Q66" s="11">
        <f t="shared" ca="1" si="16"/>
        <v>0</v>
      </c>
      <c r="R66" s="32">
        <f t="shared" ca="1" si="4"/>
        <v>4.6973139305102496E-2</v>
      </c>
      <c r="S66" s="32">
        <v>0.16289194143918537</v>
      </c>
      <c r="T66" s="32">
        <f t="shared" ca="1" si="5"/>
        <v>2.2233952604415182E-3</v>
      </c>
      <c r="U66" s="32">
        <f t="shared" si="6"/>
        <v>0.14084507042253522</v>
      </c>
      <c r="V66" s="32">
        <f t="shared" ca="1" si="7"/>
        <v>0</v>
      </c>
      <c r="W66" s="8">
        <f t="shared" ca="1" si="17"/>
        <v>1054912.8267729208</v>
      </c>
      <c r="X66" s="8">
        <f t="shared" ca="1" si="21"/>
        <v>33994253.142632127</v>
      </c>
      <c r="Y66" s="22">
        <f t="shared" ca="1" si="8"/>
        <v>0.99338469269744389</v>
      </c>
      <c r="Z66" s="8">
        <f t="shared" ca="1" si="18"/>
        <v>16675464.453311387</v>
      </c>
      <c r="AA66" s="12">
        <f t="shared" ca="1" si="19"/>
        <v>1.1347541797997878</v>
      </c>
      <c r="AB66" s="23">
        <f t="shared" ca="1" si="22"/>
        <v>26848770.955468353</v>
      </c>
      <c r="AC66" s="76">
        <f t="shared" si="20"/>
        <v>0</v>
      </c>
      <c r="AD66" s="85">
        <v>0.36463916513199685</v>
      </c>
      <c r="AE66" s="85">
        <v>0.18377266999718478</v>
      </c>
      <c r="AF66" s="85">
        <v>0.31889313039413641</v>
      </c>
    </row>
    <row r="67" spans="1:32">
      <c r="A67" s="7">
        <f t="shared" si="9"/>
        <v>43974</v>
      </c>
      <c r="B67" s="8">
        <f t="shared" ca="1" si="10"/>
        <v>7177142.5791737298</v>
      </c>
      <c r="C67" s="144">
        <f t="shared" si="0"/>
        <v>0</v>
      </c>
      <c r="D67" s="136"/>
      <c r="E67" s="143">
        <f>US!D67</f>
        <v>0</v>
      </c>
      <c r="F67" s="78">
        <f>W$2</f>
        <v>0</v>
      </c>
      <c r="G67" s="29">
        <f t="shared" ca="1" si="1"/>
        <v>2389219.6013382194</v>
      </c>
      <c r="H67" s="8">
        <f t="shared" ca="1" si="11"/>
        <v>16963459.169501357</v>
      </c>
      <c r="I67" s="8">
        <f t="shared" ca="1" si="12"/>
        <v>50957712.312133491</v>
      </c>
      <c r="J67" s="8">
        <f t="shared" ca="1" si="13"/>
        <v>189141.90745956189</v>
      </c>
      <c r="K67" s="12">
        <f t="shared" ca="1" si="23"/>
        <v>1.1272474321875521</v>
      </c>
      <c r="L67" s="48"/>
      <c r="M67" s="47">
        <f ca="1">IF(AND(I$2&gt;0,R60&lt;F60-0.12),0,IF(AND(N67&gt;=L$4,I$2&gt;0),0,IF(OR(AND(N67&gt;=A$2,N67&lt;C$2),N67&gt;=E$1),0,1)))</f>
        <v>1</v>
      </c>
      <c r="N67" s="33">
        <f t="shared" si="15"/>
        <v>43974</v>
      </c>
      <c r="O67" s="11">
        <f t="shared" ca="1" si="2"/>
        <v>6.7943616416177985E-3</v>
      </c>
      <c r="P67" s="11" t="str">
        <f t="shared" si="3"/>
        <v/>
      </c>
      <c r="Q67" s="11">
        <f t="shared" ca="1" si="16"/>
        <v>0</v>
      </c>
      <c r="R67" s="32">
        <f t="shared" ca="1" si="4"/>
        <v>4.7784392026764391E-2</v>
      </c>
      <c r="S67" s="32">
        <v>0.18248548962541136</v>
      </c>
      <c r="T67" s="32">
        <f t="shared" ca="1" si="5"/>
        <v>2.2617945559335142E-3</v>
      </c>
      <c r="U67" s="32">
        <f t="shared" si="6"/>
        <v>0.14084507042253522</v>
      </c>
      <c r="V67" s="32">
        <f t="shared" ca="1" si="7"/>
        <v>0</v>
      </c>
      <c r="W67" s="8">
        <f t="shared" ca="1" si="17"/>
        <v>1073950.1197244471</v>
      </c>
      <c r="X67" s="8">
        <f t="shared" ca="1" si="21"/>
        <v>35068203.262356572</v>
      </c>
      <c r="Y67" s="22">
        <f t="shared" ca="1" si="8"/>
        <v>0.99320563835838216</v>
      </c>
      <c r="Z67" s="8">
        <f t="shared" ca="1" si="18"/>
        <v>16963459.169501357</v>
      </c>
      <c r="AA67" s="12">
        <f t="shared" ca="1" si="19"/>
        <v>1.1347541797997878</v>
      </c>
      <c r="AB67" s="23">
        <f t="shared" ca="1" si="22"/>
        <v>27586412.187312048</v>
      </c>
      <c r="AC67" s="76">
        <f t="shared" si="20"/>
        <v>0</v>
      </c>
      <c r="AD67" s="85">
        <v>0.36042269384971715</v>
      </c>
      <c r="AE67" s="85">
        <v>0.17661552957710783</v>
      </c>
      <c r="AF67" s="85">
        <v>0.32636157150682432</v>
      </c>
    </row>
    <row r="68" spans="1:32">
      <c r="A68" s="7">
        <f t="shared" si="9"/>
        <v>43975</v>
      </c>
      <c r="B68" s="8">
        <f t="shared" ca="1" si="10"/>
        <v>7369516.9834980639</v>
      </c>
      <c r="C68" s="144">
        <f t="shared" ref="C68:C131" si="24">IF(H$2=0,D68,IF(H$2=1,E68,D68-E68))</f>
        <v>0</v>
      </c>
      <c r="D68" s="136"/>
      <c r="E68" s="143">
        <f>US!D68</f>
        <v>0</v>
      </c>
      <c r="F68" s="78">
        <f>W$2</f>
        <v>0</v>
      </c>
      <c r="G68" s="29">
        <f t="shared" ref="G68:G131" ca="1" si="25">H68/O$2</f>
        <v>2430333.4254196733</v>
      </c>
      <c r="H68" s="8">
        <f t="shared" ca="1" si="11"/>
        <v>17255367.32047968</v>
      </c>
      <c r="I68" s="8">
        <f t="shared" ca="1" si="12"/>
        <v>52323570.582836263</v>
      </c>
      <c r="J68" s="8">
        <f t="shared" ca="1" si="13"/>
        <v>192374.40432433394</v>
      </c>
      <c r="K68" s="12">
        <f t="shared" ca="1" si="23"/>
        <v>1.1270442495278905</v>
      </c>
      <c r="L68" s="48"/>
      <c r="M68" s="46">
        <f ca="1">IF(AND(I$2&gt;0,R61&lt;F61-0.12),0,IF(AND(N68&gt;=L$5,I$2&gt;0),0,IF(OR(AND(N68&gt;=A$2,N68&lt;C$2),N68&gt;=E$1),0,1)))</f>
        <v>1</v>
      </c>
      <c r="N68" s="34">
        <f t="shared" si="15"/>
        <v>43975</v>
      </c>
      <c r="O68" s="11">
        <f t="shared" ref="O68:O131" ca="1" si="26">I68/P$2</f>
        <v>6.9764760777115018E-3</v>
      </c>
      <c r="P68" s="11" t="str">
        <f t="shared" ref="P68:P131" si="27">IF(C68&gt;0,Z68/P$2,"")</f>
        <v/>
      </c>
      <c r="Q68" s="11">
        <f t="shared" ca="1" si="16"/>
        <v>0</v>
      </c>
      <c r="R68" s="32">
        <f t="shared" ref="R68:R131" ca="1" si="28">G68*K$2/R$2</f>
        <v>4.8606668508393465E-2</v>
      </c>
      <c r="S68" s="32">
        <v>0.20360844822473179</v>
      </c>
      <c r="T68" s="32">
        <f t="shared" ref="T68:T131" ca="1" si="29">Z68/P$2</f>
        <v>2.300715642730624E-3</v>
      </c>
      <c r="U68" s="32">
        <f t="shared" ref="U68:U131" si="30">1/O$2</f>
        <v>0.14084507042253522</v>
      </c>
      <c r="V68" s="32">
        <f t="shared" ref="V68:V131" ca="1" si="31">IF(N68&gt;=G$1,G$2,IF(N68&gt;=F$1,F$2,IF(N68&gt;=E$1,E$2,IF(N68&gt;=C$2,0,IF(N68&gt;=A$2,B$2,IF(M68&lt;1,B$2,0))))))</f>
        <v>0</v>
      </c>
      <c r="W68" s="8">
        <f t="shared" ca="1" si="17"/>
        <v>1092719.1867603583</v>
      </c>
      <c r="X68" s="8">
        <f t="shared" ca="1" si="21"/>
        <v>36160922.44911693</v>
      </c>
      <c r="Y68" s="22">
        <f t="shared" ref="Y68:Y131" ca="1" si="32">IF(I68&lt;P$2,1-I68/P$2,0)</f>
        <v>0.99302352392228854</v>
      </c>
      <c r="Z68" s="8">
        <f t="shared" ca="1" si="18"/>
        <v>17255367.32047968</v>
      </c>
      <c r="AA68" s="12">
        <f t="shared" ca="1" si="19"/>
        <v>1.1347541797997878</v>
      </c>
      <c r="AB68" s="23">
        <f t="shared" ca="1" si="22"/>
        <v>28336703.733366933</v>
      </c>
      <c r="AC68" s="76">
        <f t="shared" si="20"/>
        <v>0</v>
      </c>
      <c r="AD68" s="85">
        <v>0.35383500670734991</v>
      </c>
      <c r="AE68" s="85">
        <v>0.16927599312739758</v>
      </c>
      <c r="AF68" s="85">
        <v>0.3321036622251764</v>
      </c>
    </row>
    <row r="69" spans="1:32">
      <c r="A69" s="7">
        <f t="shared" ref="A69:A132" si="33">A68+1</f>
        <v>43976</v>
      </c>
      <c r="B69" s="8">
        <f t="shared" ref="B69:B132" ca="1" si="34">B68 + J69</f>
        <v>7565166.5057519684</v>
      </c>
      <c r="C69" s="144">
        <f t="shared" si="24"/>
        <v>0</v>
      </c>
      <c r="D69" s="136"/>
      <c r="E69" s="143">
        <f>US!D69</f>
        <v>0</v>
      </c>
      <c r="F69" s="78">
        <f>U$2</f>
        <v>0.4</v>
      </c>
      <c r="G69" s="29">
        <f t="shared" ca="1" si="25"/>
        <v>2472078.83686226</v>
      </c>
      <c r="H69" s="8">
        <f t="shared" ref="H69:H132" ca="1" si="35">H68+IF(C69&gt;0,O$2*(C69-C68),O$2*J69)-W68</f>
        <v>17551759.741722044</v>
      </c>
      <c r="I69" s="8">
        <f t="shared" ref="I69:I132" ca="1" si="36">I68+IF(C69&gt;0,O$2*(C69-C68),O$2*J69)</f>
        <v>53712682.190838985</v>
      </c>
      <c r="J69" s="8">
        <f t="shared" ref="J69:J132" ca="1" si="37">IF(C69&gt;0,C69-C68,H68*K68/(N$2*O$2))</f>
        <v>195649.52225390452</v>
      </c>
      <c r="K69" s="12">
        <f t="shared" ca="1" si="23"/>
        <v>1.1268375944103315</v>
      </c>
      <c r="L69" s="48"/>
      <c r="M69" s="38">
        <f ca="1">IF(AND(I$2&gt;0,R62&lt;F62),0,IF(AND(N69&gt;=L$6,I$2&gt;0),0,IF(OR(AND(N69&gt;=A$2,N69&lt;C$2),N69&gt;=E$1),0,1)))</f>
        <v>1</v>
      </c>
      <c r="N69" s="27">
        <f t="shared" ref="N69:N132" si="38">N68+1</f>
        <v>43976</v>
      </c>
      <c r="O69" s="11">
        <f t="shared" ca="1" si="26"/>
        <v>7.1616909587785315E-3</v>
      </c>
      <c r="P69" s="11" t="str">
        <f t="shared" si="27"/>
        <v/>
      </c>
      <c r="Q69" s="11">
        <f t="shared" ref="Q69:Q132" ca="1" si="39">IF(J$2&gt;0,100%,(1-M69)*V69)</f>
        <v>0</v>
      </c>
      <c r="R69" s="32">
        <f t="shared" ca="1" si="28"/>
        <v>4.9441576737245196E-2</v>
      </c>
      <c r="S69" s="32">
        <v>0.22615594761485786</v>
      </c>
      <c r="T69" s="32">
        <f t="shared" ca="1" si="29"/>
        <v>2.340234632229606E-3</v>
      </c>
      <c r="U69" s="32">
        <f t="shared" si="30"/>
        <v>0.14084507042253522</v>
      </c>
      <c r="V69" s="32">
        <f t="shared" ca="1" si="31"/>
        <v>0</v>
      </c>
      <c r="W69" s="8">
        <f t="shared" ref="W69:W132" ca="1" si="40">IF(ROW(J68)&gt;(1+N$2),OFFSET(J68,2-N$2,0)*O$2,0)</f>
        <v>1111751.642836238</v>
      </c>
      <c r="X69" s="8">
        <f t="shared" ca="1" si="21"/>
        <v>37272674.091953166</v>
      </c>
      <c r="Y69" s="22">
        <f t="shared" ca="1" si="32"/>
        <v>0.9928383090412215</v>
      </c>
      <c r="Z69" s="8">
        <f t="shared" ref="Z69:Z132" ca="1" si="41">H68+IF(C69&gt;0,O$2*(C69-C68),O$2*J69)-W68</f>
        <v>17551759.741722044</v>
      </c>
      <c r="AA69" s="12">
        <f t="shared" ref="AA69:AA132" ca="1" si="42">IF(C69&gt;0,K69/Y68,AA68)</f>
        <v>1.1347541797997878</v>
      </c>
      <c r="AB69" s="23">
        <f t="shared" ca="1" si="22"/>
        <v>29099826.740137927</v>
      </c>
      <c r="AC69" s="76">
        <f t="shared" ref="AC69:AC132" si="43">IF(C69&gt;0,N$2*J69*O$2/H68,0)</f>
        <v>0</v>
      </c>
      <c r="AD69" s="85">
        <v>0.34500041526300745</v>
      </c>
      <c r="AE69" s="85">
        <v>0.1618202336292969</v>
      </c>
      <c r="AF69" s="85">
        <v>0.33598442794438632</v>
      </c>
    </row>
    <row r="70" spans="1:32">
      <c r="A70" s="7">
        <f t="shared" si="33"/>
        <v>43977</v>
      </c>
      <c r="B70" s="8">
        <f t="shared" ca="1" si="34"/>
        <v>7764140.1750178654</v>
      </c>
      <c r="C70" s="144">
        <f t="shared" si="24"/>
        <v>0</v>
      </c>
      <c r="D70" s="136"/>
      <c r="E70" s="143">
        <f>US!D70</f>
        <v>0</v>
      </c>
      <c r="F70" s="78">
        <f>W$2</f>
        <v>0</v>
      </c>
      <c r="G70" s="29">
        <f t="shared" ca="1" si="25"/>
        <v>2514467.7677005176</v>
      </c>
      <c r="H70" s="8">
        <f t="shared" ca="1" si="35"/>
        <v>17852721.150673673</v>
      </c>
      <c r="I70" s="8">
        <f t="shared" ca="1" si="36"/>
        <v>55125395.242626853</v>
      </c>
      <c r="J70" s="8">
        <f t="shared" ca="1" si="37"/>
        <v>198973.6692658971</v>
      </c>
      <c r="K70" s="12">
        <f t="shared" ca="1" si="23"/>
        <v>1.1266274210498795</v>
      </c>
      <c r="L70" s="48"/>
      <c r="M70" s="38">
        <f ca="1">IF(AND(I$2&gt;0,R63&lt;F63-0.02),0,IF(AND(N70&gt;=L$7,I$2&gt;0),0,IF(OR(AND(N70&gt;=A$2,N70&lt;C$2),N70&gt;=E$1),0,1)))</f>
        <v>1</v>
      </c>
      <c r="N70" s="27">
        <f t="shared" si="38"/>
        <v>43977</v>
      </c>
      <c r="O70" s="11">
        <f t="shared" ca="1" si="26"/>
        <v>7.3500526990169139E-3</v>
      </c>
      <c r="P70" s="11" t="str">
        <f t="shared" si="27"/>
        <v/>
      </c>
      <c r="Q70" s="11">
        <f t="shared" ca="1" si="39"/>
        <v>0</v>
      </c>
      <c r="R70" s="32">
        <f t="shared" ca="1" si="28"/>
        <v>5.028935535401035E-2</v>
      </c>
      <c r="S70" s="32">
        <v>0.24995437095916223</v>
      </c>
      <c r="T70" s="32">
        <f t="shared" ca="1" si="29"/>
        <v>2.3803628200898229E-3</v>
      </c>
      <c r="U70" s="32">
        <f t="shared" si="30"/>
        <v>0.14084507042253522</v>
      </c>
      <c r="V70" s="32">
        <f t="shared" ca="1" si="31"/>
        <v>0</v>
      </c>
      <c r="W70" s="8">
        <f t="shared" ca="1" si="40"/>
        <v>1131084.297145468</v>
      </c>
      <c r="X70" s="8">
        <f t="shared" ref="X70:X133" ca="1" si="44">W70+X69</f>
        <v>38403758.389098637</v>
      </c>
      <c r="Y70" s="22">
        <f t="shared" ca="1" si="32"/>
        <v>0.9926499473009831</v>
      </c>
      <c r="Z70" s="8">
        <f t="shared" ca="1" si="41"/>
        <v>17852721.150673673</v>
      </c>
      <c r="AA70" s="12">
        <f t="shared" ca="1" si="42"/>
        <v>1.1347541797997878</v>
      </c>
      <c r="AB70" s="23">
        <f t="shared" ca="1" si="22"/>
        <v>29875966.243441623</v>
      </c>
      <c r="AC70" s="76">
        <f t="shared" si="43"/>
        <v>0</v>
      </c>
      <c r="AD70" s="85">
        <v>0.33409390131493499</v>
      </c>
      <c r="AE70" s="85">
        <v>0.15431125746815494</v>
      </c>
      <c r="AF70" s="85">
        <v>0.3379040014719964</v>
      </c>
    </row>
    <row r="71" spans="1:32">
      <c r="A71" s="7">
        <f t="shared" si="33"/>
        <v>43978</v>
      </c>
      <c r="B71" s="8">
        <f t="shared" ca="1" si="34"/>
        <v>7966487.9133348279</v>
      </c>
      <c r="C71" s="144">
        <f t="shared" si="24"/>
        <v>0</v>
      </c>
      <c r="D71" s="136"/>
      <c r="E71" s="143">
        <f>US!D71</f>
        <v>0</v>
      </c>
      <c r="F71" s="78">
        <f>U$2</f>
        <v>0.4</v>
      </c>
      <c r="G71" s="29">
        <f t="shared" ca="1" si="25"/>
        <v>2557507.8585322034</v>
      </c>
      <c r="H71" s="8">
        <f t="shared" ca="1" si="35"/>
        <v>18158305.795578644</v>
      </c>
      <c r="I71" s="8">
        <f t="shared" ca="1" si="36"/>
        <v>56562064.184677288</v>
      </c>
      <c r="J71" s="8">
        <f t="shared" ca="1" si="37"/>
        <v>202347.73831696293</v>
      </c>
      <c r="K71" s="12">
        <f t="shared" ca="1" si="23"/>
        <v>1.1264136767778297</v>
      </c>
      <c r="L71" s="48"/>
      <c r="M71" s="38">
        <f ca="1">IF(AND(I$2&gt;0,R64&lt;F64-0.04),0,IF(AND(N71&gt;=L$8,I$2&gt;0),0,IF(OR(AND(N71&gt;=A$2,N71&lt;C$2),N71&gt;=E$1),0,1)))</f>
        <v>1</v>
      </c>
      <c r="N71" s="27">
        <f t="shared" si="38"/>
        <v>43978</v>
      </c>
      <c r="O71" s="11">
        <f t="shared" ca="1" si="26"/>
        <v>7.5416085579569714E-3</v>
      </c>
      <c r="P71" s="11" t="str">
        <f t="shared" si="27"/>
        <v/>
      </c>
      <c r="Q71" s="11">
        <f t="shared" ca="1" si="39"/>
        <v>0</v>
      </c>
      <c r="R71" s="32">
        <f t="shared" ca="1" si="28"/>
        <v>5.115015717064407E-2</v>
      </c>
      <c r="S71" s="32">
        <v>0.27475252683777762</v>
      </c>
      <c r="T71" s="32">
        <f t="shared" ca="1" si="29"/>
        <v>2.4211074394104859E-3</v>
      </c>
      <c r="U71" s="32">
        <f t="shared" si="30"/>
        <v>0.14084507042253522</v>
      </c>
      <c r="V71" s="32">
        <f t="shared" ca="1" si="31"/>
        <v>0</v>
      </c>
      <c r="W71" s="8">
        <f t="shared" ca="1" si="40"/>
        <v>1150761.6168389791</v>
      </c>
      <c r="X71" s="8">
        <f t="shared" ca="1" si="44"/>
        <v>39554520.005937614</v>
      </c>
      <c r="Y71" s="22">
        <f t="shared" ca="1" si="32"/>
        <v>0.99245839144204306</v>
      </c>
      <c r="Z71" s="8">
        <f t="shared" ca="1" si="41"/>
        <v>18158305.795578644</v>
      </c>
      <c r="AA71" s="12">
        <f t="shared" ca="1" si="42"/>
        <v>1.1347541797997878</v>
      </c>
      <c r="AB71" s="23">
        <f t="shared" ca="1" si="22"/>
        <v>30665311.577602722</v>
      </c>
      <c r="AC71" s="76">
        <f t="shared" si="43"/>
        <v>0</v>
      </c>
      <c r="AD71" s="85">
        <v>0.32133526298647719</v>
      </c>
      <c r="AE71" s="85">
        <v>0.14680797127092346</v>
      </c>
      <c r="AF71" s="85">
        <v>0.33780174749178754</v>
      </c>
    </row>
    <row r="72" spans="1:32">
      <c r="A72" s="7">
        <f t="shared" si="33"/>
        <v>43979</v>
      </c>
      <c r="B72" s="8">
        <f t="shared" ca="1" si="34"/>
        <v>8172260.1869289316</v>
      </c>
      <c r="C72" s="144">
        <f t="shared" si="24"/>
        <v>0</v>
      </c>
      <c r="D72" s="136"/>
      <c r="E72" s="143">
        <f>US!D72</f>
        <v>0</v>
      </c>
      <c r="F72" s="78">
        <f>W$2</f>
        <v>0</v>
      </c>
      <c r="G72" s="29">
        <f t="shared" ca="1" si="25"/>
        <v>2601201.0311630704</v>
      </c>
      <c r="H72" s="8">
        <f t="shared" ca="1" si="35"/>
        <v>18468527.3212578</v>
      </c>
      <c r="I72" s="8">
        <f t="shared" ca="1" si="36"/>
        <v>58023047.327195428</v>
      </c>
      <c r="J72" s="8">
        <f t="shared" ca="1" si="37"/>
        <v>205772.27359410378</v>
      </c>
      <c r="K72" s="12">
        <f t="shared" ca="1" si="23"/>
        <v>1.1261963079662323</v>
      </c>
      <c r="L72" s="48"/>
      <c r="M72" s="38">
        <f ca="1">IF(AND(I$2&gt;0,R65&lt;F65-0.06),0,IF(AND(N72&gt;=L$9,I$2&gt;0),0,IF(OR(AND(N72&gt;=A$2,N72&lt;C$2),N72&gt;=E$1),0,1)))</f>
        <v>1</v>
      </c>
      <c r="N72" s="27">
        <f t="shared" si="38"/>
        <v>43979</v>
      </c>
      <c r="O72" s="11">
        <f t="shared" ca="1" si="26"/>
        <v>7.7364063102927242E-3</v>
      </c>
      <c r="P72" s="11" t="str">
        <f t="shared" si="27"/>
        <v/>
      </c>
      <c r="Q72" s="11">
        <f t="shared" ca="1" si="39"/>
        <v>0</v>
      </c>
      <c r="R72" s="32">
        <f t="shared" ca="1" si="28"/>
        <v>5.2024020623261412E-2</v>
      </c>
      <c r="S72" s="32">
        <v>0.30021584286107189</v>
      </c>
      <c r="T72" s="32">
        <f t="shared" ca="1" si="29"/>
        <v>2.4624703095010398E-3</v>
      </c>
      <c r="U72" s="32">
        <f t="shared" si="30"/>
        <v>0.14084507042253522</v>
      </c>
      <c r="V72" s="32">
        <f t="shared" ca="1" si="31"/>
        <v>0</v>
      </c>
      <c r="W72" s="8">
        <f t="shared" ca="1" si="40"/>
        <v>1170797.9470194199</v>
      </c>
      <c r="X72" s="8">
        <f t="shared" ca="1" si="44"/>
        <v>40725317.952957034</v>
      </c>
      <c r="Y72" s="22">
        <f t="shared" ca="1" si="32"/>
        <v>0.99226359368970729</v>
      </c>
      <c r="Z72" s="8">
        <f t="shared" ca="1" si="41"/>
        <v>18468527.3212578</v>
      </c>
      <c r="AA72" s="12">
        <f t="shared" ca="1" si="42"/>
        <v>1.1347541797997878</v>
      </c>
      <c r="AB72" s="23">
        <f t="shared" ref="AB72:AB135" ca="1" si="45">AB71+IF(C72&gt;0,C72,B72)-IF(C68&gt;0,C68,B68)</f>
        <v>31468054.781033594</v>
      </c>
      <c r="AC72" s="76">
        <f t="shared" si="43"/>
        <v>0</v>
      </c>
      <c r="AD72" s="85">
        <v>0.30698135400811799</v>
      </c>
      <c r="AE72" s="85">
        <v>0.13936428988710758</v>
      </c>
      <c r="AF72" s="85">
        <v>0.33565892958686744</v>
      </c>
    </row>
    <row r="73" spans="1:32">
      <c r="A73" s="7">
        <f t="shared" si="33"/>
        <v>43980</v>
      </c>
      <c r="B73" s="8">
        <f t="shared" ca="1" si="34"/>
        <v>8381507.5438984893</v>
      </c>
      <c r="C73" s="144">
        <f t="shared" si="24"/>
        <v>0</v>
      </c>
      <c r="D73" s="136"/>
      <c r="E73" s="143">
        <f>US!D73</f>
        <v>0</v>
      </c>
      <c r="F73" s="78">
        <f>U$2</f>
        <v>0.4</v>
      </c>
      <c r="G73" s="29">
        <f t="shared" ca="1" si="25"/>
        <v>2645547.2688341183</v>
      </c>
      <c r="H73" s="8">
        <f t="shared" ca="1" si="35"/>
        <v>18783385.60872224</v>
      </c>
      <c r="I73" s="8">
        <f t="shared" ca="1" si="36"/>
        <v>59508703.561679289</v>
      </c>
      <c r="J73" s="8">
        <f t="shared" ca="1" si="37"/>
        <v>209247.35696955759</v>
      </c>
      <c r="K73" s="12">
        <f t="shared" ca="1" si="23"/>
        <v>1.1259752604025537</v>
      </c>
      <c r="L73" s="48"/>
      <c r="M73" s="39">
        <f ca="1">IF(AND(I$2&gt;0,R66&lt;F66-0.1),0,IF(AND(N73&gt;=L$10,I$2&gt;0),0,IF(OR(AND(N73&gt;=A$2,N73&lt;C$2),N73&gt;=E$1),0,1)))</f>
        <v>1</v>
      </c>
      <c r="N73" s="27">
        <f t="shared" si="38"/>
        <v>43980</v>
      </c>
      <c r="O73" s="11">
        <f t="shared" ca="1" si="26"/>
        <v>7.9344938082239053E-3</v>
      </c>
      <c r="P73" s="11" t="str">
        <f t="shared" si="27"/>
        <v/>
      </c>
      <c r="Q73" s="11">
        <f t="shared" ca="1" si="39"/>
        <v>0</v>
      </c>
      <c r="R73" s="32">
        <f t="shared" ca="1" si="28"/>
        <v>5.2910945376682367E-2</v>
      </c>
      <c r="S73" s="32">
        <v>0.32592508603623987</v>
      </c>
      <c r="T73" s="32">
        <f t="shared" ca="1" si="29"/>
        <v>2.5044514144962988E-3</v>
      </c>
      <c r="U73" s="32">
        <f t="shared" si="30"/>
        <v>0.14084507042253522</v>
      </c>
      <c r="V73" s="32">
        <f t="shared" ca="1" si="31"/>
        <v>0</v>
      </c>
      <c r="W73" s="8">
        <f t="shared" ca="1" si="40"/>
        <v>1191202.4090576468</v>
      </c>
      <c r="X73" s="8">
        <f t="shared" ca="1" si="44"/>
        <v>41916520.362014681</v>
      </c>
      <c r="Y73" s="22">
        <f t="shared" ca="1" si="32"/>
        <v>0.99206550619177614</v>
      </c>
      <c r="Z73" s="8">
        <f t="shared" ca="1" si="41"/>
        <v>18783385.60872224</v>
      </c>
      <c r="AA73" s="12">
        <f t="shared" ca="1" si="42"/>
        <v>1.1347541797997878</v>
      </c>
      <c r="AB73" s="23">
        <f t="shared" ca="1" si="45"/>
        <v>32284395.819180116</v>
      </c>
      <c r="AC73" s="76">
        <f t="shared" si="43"/>
        <v>0</v>
      </c>
      <c r="AD73" s="85">
        <v>0.29131692709671303</v>
      </c>
      <c r="AE73" s="85">
        <v>0.13202844967601782</v>
      </c>
      <c r="AF73" s="85">
        <v>0.33150003978219689</v>
      </c>
    </row>
    <row r="74" spans="1:32">
      <c r="A74" s="7">
        <f t="shared" si="33"/>
        <v>43981</v>
      </c>
      <c r="B74" s="8">
        <f t="shared" ca="1" si="34"/>
        <v>8594280.4563936871</v>
      </c>
      <c r="C74" s="144">
        <f t="shared" si="24"/>
        <v>0</v>
      </c>
      <c r="D74" s="136"/>
      <c r="E74" s="143">
        <f>US!D74</f>
        <v>0</v>
      </c>
      <c r="F74" s="78">
        <v>0</v>
      </c>
      <c r="G74" s="29">
        <f t="shared" ca="1" si="25"/>
        <v>2690545.1941380976</v>
      </c>
      <c r="H74" s="8">
        <f t="shared" ca="1" si="35"/>
        <v>19102870.878380492</v>
      </c>
      <c r="I74" s="8">
        <f t="shared" ca="1" si="36"/>
        <v>61019391.240395188</v>
      </c>
      <c r="J74" s="8">
        <f t="shared" ca="1" si="37"/>
        <v>212772.9124951972</v>
      </c>
      <c r="K74" s="12">
        <f t="shared" ca="1" si="23"/>
        <v>1.1257504797863103</v>
      </c>
      <c r="L74" s="48"/>
      <c r="M74" s="47">
        <f ca="1">IF(AND(I$2&gt;0,R67&lt;F67-0.12),0,IF(AND(N74&gt;=L$4,I$2&gt;0),0,IF(OR(AND(N74&gt;=A$2,N74&lt;C$2),N74&gt;=E$1),0,1)))</f>
        <v>1</v>
      </c>
      <c r="N74" s="33">
        <f t="shared" si="38"/>
        <v>43981</v>
      </c>
      <c r="O74" s="11">
        <f t="shared" ca="1" si="26"/>
        <v>8.1359188320526913E-3</v>
      </c>
      <c r="P74" s="11" t="str">
        <f t="shared" si="27"/>
        <v/>
      </c>
      <c r="Q74" s="11">
        <f t="shared" ca="1" si="39"/>
        <v>0</v>
      </c>
      <c r="R74" s="32">
        <f t="shared" ca="1" si="28"/>
        <v>5.3810903882761954E-2</v>
      </c>
      <c r="S74" s="32">
        <v>0.35138102233038698</v>
      </c>
      <c r="T74" s="32">
        <f t="shared" ca="1" si="29"/>
        <v>2.5470494504507323E-3</v>
      </c>
      <c r="U74" s="32">
        <f t="shared" si="30"/>
        <v>0.14084507042253522</v>
      </c>
      <c r="V74" s="32">
        <f t="shared" ca="1" si="31"/>
        <v>0</v>
      </c>
      <c r="W74" s="8">
        <f t="shared" ca="1" si="40"/>
        <v>1211978.0986084905</v>
      </c>
      <c r="X74" s="8">
        <f t="shared" ca="1" si="44"/>
        <v>43128498.460623175</v>
      </c>
      <c r="Y74" s="22">
        <f t="shared" ca="1" si="32"/>
        <v>0.99186408116794733</v>
      </c>
      <c r="Z74" s="8">
        <f t="shared" ca="1" si="41"/>
        <v>19102870.878380492</v>
      </c>
      <c r="AA74" s="12">
        <f t="shared" ca="1" si="42"/>
        <v>1.1347541797997878</v>
      </c>
      <c r="AB74" s="23">
        <f t="shared" ca="1" si="45"/>
        <v>33114536.100555941</v>
      </c>
      <c r="AC74" s="76">
        <f t="shared" si="43"/>
        <v>0</v>
      </c>
      <c r="AD74" s="85">
        <v>0.27464430055651684</v>
      </c>
      <c r="AE74" s="85">
        <v>0.12484289845420354</v>
      </c>
      <c r="AF74" s="85">
        <v>0.32539244883586477</v>
      </c>
    </row>
    <row r="75" spans="1:32">
      <c r="A75" s="7">
        <f t="shared" si="33"/>
        <v>43982</v>
      </c>
      <c r="B75" s="8">
        <f t="shared" ca="1" si="34"/>
        <v>8810629.2094785236</v>
      </c>
      <c r="C75" s="144">
        <f t="shared" si="24"/>
        <v>0</v>
      </c>
      <c r="D75" s="136"/>
      <c r="E75" s="143">
        <f>US!D75</f>
        <v>0</v>
      </c>
      <c r="F75" s="78">
        <f t="shared" ref="F75:F103" si="46">W$2</f>
        <v>0</v>
      </c>
      <c r="G75" s="29">
        <f t="shared" ca="1" si="25"/>
        <v>2736192.8065738515</v>
      </c>
      <c r="H75" s="8">
        <f t="shared" ca="1" si="35"/>
        <v>19426968.926674344</v>
      </c>
      <c r="I75" s="8">
        <f t="shared" ca="1" si="36"/>
        <v>62555467.387297526</v>
      </c>
      <c r="J75" s="8">
        <f t="shared" ca="1" si="37"/>
        <v>216348.75308483676</v>
      </c>
      <c r="K75" s="12">
        <f t="shared" ca="1" si="23"/>
        <v>1.1255219118986042</v>
      </c>
      <c r="L75" s="48"/>
      <c r="M75" s="46">
        <f ca="1">IF(AND(I$2&gt;0,R68&lt;F68-0.12),0,IF(AND(N75&gt;=L$5,I$2&gt;0),0,IF(OR(AND(N75&gt;=A$2,N75&lt;C$2),N75&gt;=E$1),0,1)))</f>
        <v>1</v>
      </c>
      <c r="N75" s="34">
        <f t="shared" si="38"/>
        <v>43982</v>
      </c>
      <c r="O75" s="11">
        <f t="shared" ca="1" si="26"/>
        <v>8.3407289849730028E-3</v>
      </c>
      <c r="P75" s="11" t="str">
        <f t="shared" si="27"/>
        <v/>
      </c>
      <c r="Q75" s="11">
        <f t="shared" ca="1" si="39"/>
        <v>0</v>
      </c>
      <c r="R75" s="32">
        <f t="shared" ca="1" si="28"/>
        <v>5.4723856131477032E-2</v>
      </c>
      <c r="S75" s="32">
        <v>0.37601605792844328</v>
      </c>
      <c r="T75" s="32">
        <f t="shared" ca="1" si="29"/>
        <v>2.590262523556579E-3</v>
      </c>
      <c r="U75" s="32">
        <f t="shared" si="30"/>
        <v>0.14084507042253522</v>
      </c>
      <c r="V75" s="32">
        <f t="shared" ca="1" si="31"/>
        <v>0</v>
      </c>
      <c r="W75" s="8">
        <f t="shared" ca="1" si="40"/>
        <v>1233051.4554375987</v>
      </c>
      <c r="X75" s="8">
        <f t="shared" ca="1" si="44"/>
        <v>44361549.916060776</v>
      </c>
      <c r="Y75" s="22">
        <f t="shared" ca="1" si="32"/>
        <v>0.99165927101502704</v>
      </c>
      <c r="Z75" s="8">
        <f t="shared" ca="1" si="41"/>
        <v>19426968.926674344</v>
      </c>
      <c r="AA75" s="12">
        <f t="shared" ca="1" si="42"/>
        <v>1.1347541797997878</v>
      </c>
      <c r="AB75" s="23">
        <f t="shared" ca="1" si="45"/>
        <v>33958677.396699637</v>
      </c>
      <c r="AC75" s="76">
        <f t="shared" si="43"/>
        <v>0</v>
      </c>
      <c r="AD75" s="85">
        <v>0.25727241241883742</v>
      </c>
      <c r="AE75" s="85">
        <v>0.11784418584055614</v>
      </c>
      <c r="AF75" s="85">
        <v>0.31744454166787672</v>
      </c>
    </row>
    <row r="76" spans="1:32">
      <c r="A76" s="7">
        <f t="shared" si="33"/>
        <v>43983</v>
      </c>
      <c r="B76" s="8">
        <f t="shared" ca="1" si="34"/>
        <v>9030603.8494055383</v>
      </c>
      <c r="C76" s="144">
        <f t="shared" si="24"/>
        <v>0</v>
      </c>
      <c r="D76" s="136"/>
      <c r="E76" s="143">
        <f>US!D76</f>
        <v>0</v>
      </c>
      <c r="F76" s="78">
        <f t="shared" si="46"/>
        <v>0</v>
      </c>
      <c r="G76" s="29">
        <f t="shared" ca="1" si="25"/>
        <v>2782498.2274251487</v>
      </c>
      <c r="H76" s="8">
        <f t="shared" ca="1" si="35"/>
        <v>19755737.414718553</v>
      </c>
      <c r="I76" s="8">
        <f t="shared" ca="1" si="36"/>
        <v>64117287.330779329</v>
      </c>
      <c r="J76" s="8">
        <f t="shared" ca="1" si="37"/>
        <v>219974.63992701494</v>
      </c>
      <c r="K76" s="12">
        <f t="shared" ca="1" si="23"/>
        <v>1.1252895027215124</v>
      </c>
      <c r="L76" s="48"/>
      <c r="M76" s="38">
        <f ca="1">IF(AND(I$2&gt;0,R69&lt;F69),0,IF(AND(N76&gt;=L$6,I$2&gt;0),0,IF(OR(AND(N76&gt;=A$2,N76&lt;C$2),N76&gt;=E$1),0,1)))</f>
        <v>1</v>
      </c>
      <c r="N76" s="27">
        <f t="shared" si="38"/>
        <v>43983</v>
      </c>
      <c r="O76" s="11">
        <f t="shared" ca="1" si="26"/>
        <v>8.5489716441039098E-3</v>
      </c>
      <c r="P76" s="11" t="str">
        <f t="shared" si="27"/>
        <v/>
      </c>
      <c r="Q76" s="11">
        <f t="shared" ca="1" si="39"/>
        <v>0</v>
      </c>
      <c r="R76" s="32">
        <f t="shared" ca="1" si="28"/>
        <v>5.5649964548502968E-2</v>
      </c>
      <c r="S76" s="32">
        <v>0.3992132352565847</v>
      </c>
      <c r="T76" s="32">
        <f t="shared" ca="1" si="29"/>
        <v>2.6340983219624737E-3</v>
      </c>
      <c r="U76" s="32">
        <f t="shared" si="30"/>
        <v>0.14084507042253522</v>
      </c>
      <c r="V76" s="32">
        <f t="shared" ca="1" si="31"/>
        <v>0</v>
      </c>
      <c r="W76" s="8">
        <f t="shared" ca="1" si="40"/>
        <v>1254397.6499824878</v>
      </c>
      <c r="X76" s="8">
        <f t="shared" ca="1" si="44"/>
        <v>45615947.566043265</v>
      </c>
      <c r="Y76" s="22">
        <f t="shared" ca="1" si="32"/>
        <v>0.99145102835589605</v>
      </c>
      <c r="Z76" s="8">
        <f t="shared" ca="1" si="41"/>
        <v>19755737.414718553</v>
      </c>
      <c r="AA76" s="12">
        <f t="shared" ca="1" si="42"/>
        <v>1.1347541797997878</v>
      </c>
      <c r="AB76" s="23">
        <f t="shared" ca="1" si="45"/>
        <v>34817021.059176251</v>
      </c>
      <c r="AC76" s="76">
        <f t="shared" si="43"/>
        <v>0</v>
      </c>
      <c r="AD76" s="85">
        <v>0.23950586787234676</v>
      </c>
      <c r="AE76" s="85">
        <v>0.11106300814986425</v>
      </c>
      <c r="AF76" s="85">
        <v>0.30780234491385172</v>
      </c>
    </row>
    <row r="77" spans="1:32">
      <c r="A77" s="7">
        <f t="shared" si="33"/>
        <v>43984</v>
      </c>
      <c r="B77" s="8">
        <f t="shared" ca="1" si="34"/>
        <v>9254254.9955957346</v>
      </c>
      <c r="C77" s="144">
        <f t="shared" si="24"/>
        <v>0</v>
      </c>
      <c r="D77" s="136"/>
      <c r="E77" s="143">
        <f>US!D77</f>
        <v>0</v>
      </c>
      <c r="F77" s="78">
        <f t="shared" si="46"/>
        <v>0</v>
      </c>
      <c r="G77" s="29">
        <f t="shared" ca="1" si="25"/>
        <v>2829473.648265698</v>
      </c>
      <c r="H77" s="8">
        <f t="shared" ca="1" si="35"/>
        <v>20089262.902686454</v>
      </c>
      <c r="I77" s="8">
        <f t="shared" ca="1" si="36"/>
        <v>65705210.46872972</v>
      </c>
      <c r="J77" s="8">
        <f t="shared" ca="1" si="37"/>
        <v>223651.14619019537</v>
      </c>
      <c r="K77" s="12">
        <f t="shared" ca="1" si="23"/>
        <v>1.1250531984936509</v>
      </c>
      <c r="L77" s="48"/>
      <c r="M77" s="38">
        <f ca="1">IF(AND(I$2&gt;0,R70&lt;F70-0.02),0,IF(AND(N77&gt;=L$7,I$2&gt;0),0,IF(OR(AND(N77&gt;=A$2,N77&lt;C$2),N77&gt;=E$1),0,1)))</f>
        <v>1</v>
      </c>
      <c r="N77" s="27">
        <f t="shared" si="38"/>
        <v>43984</v>
      </c>
      <c r="O77" s="11">
        <f t="shared" ca="1" si="26"/>
        <v>8.760694729163963E-3</v>
      </c>
      <c r="P77" s="11" t="str">
        <f t="shared" si="27"/>
        <v/>
      </c>
      <c r="Q77" s="11">
        <f t="shared" ca="1" si="39"/>
        <v>0</v>
      </c>
      <c r="R77" s="32">
        <f t="shared" ca="1" si="28"/>
        <v>5.6589472965313956E-2</v>
      </c>
      <c r="S77" s="32">
        <v>0.42033203946177516</v>
      </c>
      <c r="T77" s="32">
        <f t="shared" ca="1" si="29"/>
        <v>2.6785683870248606E-3</v>
      </c>
      <c r="U77" s="32">
        <f t="shared" si="30"/>
        <v>0.14084507042253522</v>
      </c>
      <c r="V77" s="32">
        <f t="shared" ca="1" si="31"/>
        <v>0</v>
      </c>
      <c r="W77" s="8">
        <f t="shared" ca="1" si="40"/>
        <v>1276041.0398033031</v>
      </c>
      <c r="X77" s="8">
        <f t="shared" ca="1" si="44"/>
        <v>46891988.605846569</v>
      </c>
      <c r="Y77" s="22">
        <f t="shared" ca="1" si="32"/>
        <v>0.99123930527083604</v>
      </c>
      <c r="Z77" s="8">
        <f t="shared" ca="1" si="41"/>
        <v>20089262.902686454</v>
      </c>
      <c r="AA77" s="12">
        <f t="shared" ca="1" si="42"/>
        <v>1.1347541797997878</v>
      </c>
      <c r="AB77" s="23">
        <f t="shared" ca="1" si="45"/>
        <v>35689768.510873497</v>
      </c>
      <c r="AC77" s="76">
        <f t="shared" si="43"/>
        <v>0</v>
      </c>
      <c r="AD77" s="85">
        <v>0.2216346502275498</v>
      </c>
      <c r="AE77" s="85">
        <v>0.10452439979539796</v>
      </c>
      <c r="AF77" s="85">
        <v>0.29664476214553054</v>
      </c>
    </row>
    <row r="78" spans="1:32">
      <c r="A78" s="7">
        <f t="shared" si="33"/>
        <v>43985</v>
      </c>
      <c r="B78" s="8">
        <f t="shared" ca="1" si="34"/>
        <v>9481634.1654553656</v>
      </c>
      <c r="C78" s="144">
        <f t="shared" si="24"/>
        <v>0</v>
      </c>
      <c r="D78" s="136"/>
      <c r="E78" s="143">
        <f>US!D78</f>
        <v>0</v>
      </c>
      <c r="F78" s="78">
        <f t="shared" si="46"/>
        <v>0</v>
      </c>
      <c r="G78" s="29">
        <f t="shared" ca="1" si="25"/>
        <v>2877128.7280121865</v>
      </c>
      <c r="H78" s="8">
        <f t="shared" ca="1" si="35"/>
        <v>20427613.968886524</v>
      </c>
      <c r="I78" s="8">
        <f t="shared" ca="1" si="36"/>
        <v>67319602.574733093</v>
      </c>
      <c r="J78" s="8">
        <f t="shared" ca="1" si="37"/>
        <v>227379.1698596302</v>
      </c>
      <c r="K78" s="12">
        <f t="shared" ca="1" si="23"/>
        <v>1.1248129448379189</v>
      </c>
      <c r="L78" s="48"/>
      <c r="M78" s="38">
        <f ca="1">IF(AND(I$2&gt;0,R71&lt;F71-0.04),0,IF(AND(N78&gt;=L$8,I$2&gt;0),0,IF(OR(AND(N78&gt;=A$2,N78&lt;C$2),N78&gt;=E$1),0,1)))</f>
        <v>1</v>
      </c>
      <c r="N78" s="27">
        <f t="shared" si="38"/>
        <v>43985</v>
      </c>
      <c r="O78" s="11">
        <f t="shared" ca="1" si="26"/>
        <v>8.9759470099644127E-3</v>
      </c>
      <c r="P78" s="11" t="str">
        <f t="shared" si="27"/>
        <v/>
      </c>
      <c r="Q78" s="11">
        <f t="shared" ca="1" si="39"/>
        <v>0</v>
      </c>
      <c r="R78" s="32">
        <f t="shared" ca="1" si="28"/>
        <v>5.7542574560243726E-2</v>
      </c>
      <c r="S78" s="32">
        <v>0.43873944507232526</v>
      </c>
      <c r="T78" s="32">
        <f t="shared" ca="1" si="29"/>
        <v>2.7236818625182031E-3</v>
      </c>
      <c r="U78" s="32">
        <f t="shared" si="30"/>
        <v>0.14084507042253522</v>
      </c>
      <c r="V78" s="32">
        <f t="shared" ca="1" si="31"/>
        <v>0</v>
      </c>
      <c r="W78" s="8">
        <f t="shared" ca="1" si="40"/>
        <v>1298008.2369183567</v>
      </c>
      <c r="X78" s="8">
        <f t="shared" ca="1" si="44"/>
        <v>48189996.842764929</v>
      </c>
      <c r="Y78" s="22">
        <f t="shared" ca="1" si="32"/>
        <v>0.9910240529900356</v>
      </c>
      <c r="Z78" s="8">
        <f t="shared" ca="1" si="41"/>
        <v>20427613.968886524</v>
      </c>
      <c r="AA78" s="12">
        <f t="shared" ca="1" si="42"/>
        <v>1.1347541797997878</v>
      </c>
      <c r="AB78" s="23">
        <f t="shared" ca="1" si="45"/>
        <v>36577122.219935171</v>
      </c>
      <c r="AC78" s="76">
        <f t="shared" si="43"/>
        <v>0</v>
      </c>
      <c r="AD78" s="85">
        <v>0.20392512299911889</v>
      </c>
      <c r="AE78" s="85">
        <v>9.8248039871058124E-2</v>
      </c>
      <c r="AF78" s="85">
        <v>0.28417757699003399</v>
      </c>
    </row>
    <row r="79" spans="1:32">
      <c r="A79" s="7">
        <f t="shared" si="33"/>
        <v>43986</v>
      </c>
      <c r="B79" s="8">
        <f t="shared" ca="1" si="34"/>
        <v>9712793.5681148767</v>
      </c>
      <c r="C79" s="144">
        <f t="shared" si="24"/>
        <v>0</v>
      </c>
      <c r="D79" s="136"/>
      <c r="E79" s="143">
        <f>US!D79</f>
        <v>0</v>
      </c>
      <c r="F79" s="78">
        <f t="shared" si="46"/>
        <v>0</v>
      </c>
      <c r="G79" s="29">
        <f t="shared" ca="1" si="25"/>
        <v>2925470.069133902</v>
      </c>
      <c r="H79" s="8">
        <f t="shared" ca="1" si="35"/>
        <v>20770837.490850702</v>
      </c>
      <c r="I79" s="8">
        <f t="shared" ca="1" si="36"/>
        <v>68960834.333615631</v>
      </c>
      <c r="J79" s="8">
        <f t="shared" ca="1" si="37"/>
        <v>231159.40265951172</v>
      </c>
      <c r="K79" s="12">
        <f t="shared" ca="1" si="23"/>
        <v>1.1245686864125692</v>
      </c>
      <c r="L79" s="48"/>
      <c r="M79" s="38">
        <f ca="1">IF(AND(I$2&gt;0,R72&lt;F72-0.06),0,IF(AND(N79&gt;=L$9,I$2&gt;0),0,IF(OR(AND(N79&gt;=A$2,N79&lt;C$2),N79&gt;=E$1),0,1)))</f>
        <v>1</v>
      </c>
      <c r="N79" s="27">
        <f t="shared" si="38"/>
        <v>43986</v>
      </c>
      <c r="O79" s="11">
        <f t="shared" ca="1" si="26"/>
        <v>9.1947779111487514E-3</v>
      </c>
      <c r="P79" s="11" t="str">
        <f t="shared" si="27"/>
        <v/>
      </c>
      <c r="Q79" s="11">
        <f t="shared" ca="1" si="39"/>
        <v>0</v>
      </c>
      <c r="R79" s="32">
        <f t="shared" ca="1" si="28"/>
        <v>5.8509401382678031E-2</v>
      </c>
      <c r="S79" s="32">
        <v>0.4538437117243288</v>
      </c>
      <c r="T79" s="32">
        <f t="shared" ca="1" si="29"/>
        <v>2.7694449987800936E-3</v>
      </c>
      <c r="U79" s="32">
        <f t="shared" si="30"/>
        <v>0.14084507042253522</v>
      </c>
      <c r="V79" s="32">
        <f t="shared" ca="1" si="31"/>
        <v>0</v>
      </c>
      <c r="W79" s="8">
        <f t="shared" ca="1" si="40"/>
        <v>1320295.9264056741</v>
      </c>
      <c r="X79" s="8">
        <f t="shared" ca="1" si="44"/>
        <v>49510292.769170605</v>
      </c>
      <c r="Y79" s="22">
        <f t="shared" ca="1" si="32"/>
        <v>0.99080522208885125</v>
      </c>
      <c r="Z79" s="8">
        <f t="shared" ca="1" si="41"/>
        <v>20770837.490850702</v>
      </c>
      <c r="AA79" s="12">
        <f t="shared" ca="1" si="42"/>
        <v>1.1347541797997878</v>
      </c>
      <c r="AB79" s="23">
        <f t="shared" ca="1" si="45"/>
        <v>37479286.578571528</v>
      </c>
      <c r="AC79" s="76">
        <f t="shared" si="43"/>
        <v>0</v>
      </c>
      <c r="AD79" s="85">
        <v>0.18661285316290718</v>
      </c>
      <c r="AE79" s="85">
        <v>9.2248617312654713E-2</v>
      </c>
      <c r="AF79" s="85">
        <v>0.27062648251530863</v>
      </c>
    </row>
    <row r="80" spans="1:32">
      <c r="A80" s="7">
        <f t="shared" si="33"/>
        <v>43987</v>
      </c>
      <c r="B80" s="8">
        <f t="shared" ca="1" si="34"/>
        <v>9947785.8561709616</v>
      </c>
      <c r="C80" s="144">
        <f t="shared" si="24"/>
        <v>0</v>
      </c>
      <c r="D80" s="136"/>
      <c r="E80" s="143">
        <f>US!D80</f>
        <v>0</v>
      </c>
      <c r="F80" s="78">
        <f t="shared" si="46"/>
        <v>0</v>
      </c>
      <c r="G80" s="29">
        <f t="shared" ca="1" si="25"/>
        <v>2974505.1844567936</v>
      </c>
      <c r="H80" s="8">
        <f t="shared" ca="1" si="35"/>
        <v>21118986.809643235</v>
      </c>
      <c r="I80" s="8">
        <f t="shared" ca="1" si="36"/>
        <v>70629279.578813836</v>
      </c>
      <c r="J80" s="8">
        <f t="shared" ca="1" si="37"/>
        <v>234992.28805608573</v>
      </c>
      <c r="K80" s="12">
        <f t="shared" ca="1" si="23"/>
        <v>1.1243203671327811</v>
      </c>
      <c r="L80" s="48"/>
      <c r="M80" s="39">
        <f ca="1">IF(AND(I$2&gt;0,R73&lt;F73-0.1),0,IF(AND(N80&gt;=L$10,I$2&gt;0),0,IF(OR(AND(N80&gt;=A$2,N80&lt;C$2),N80&gt;=E$1),0,1)))</f>
        <v>1</v>
      </c>
      <c r="N80" s="27">
        <f t="shared" si="38"/>
        <v>43987</v>
      </c>
      <c r="O80" s="11">
        <f t="shared" ca="1" si="26"/>
        <v>9.4172372771751788E-3</v>
      </c>
      <c r="P80" s="11" t="str">
        <f t="shared" si="27"/>
        <v/>
      </c>
      <c r="Q80" s="11">
        <f t="shared" ca="1" si="39"/>
        <v>0</v>
      </c>
      <c r="R80" s="32">
        <f t="shared" ca="1" si="28"/>
        <v>5.9490103689135869E-2</v>
      </c>
      <c r="S80" s="32">
        <v>0.46512785781931942</v>
      </c>
      <c r="T80" s="32">
        <f t="shared" ca="1" si="29"/>
        <v>2.8158649079524315E-3</v>
      </c>
      <c r="U80" s="32">
        <f t="shared" si="30"/>
        <v>0.14084507042253522</v>
      </c>
      <c r="V80" s="32">
        <f t="shared" ca="1" si="31"/>
        <v>0</v>
      </c>
      <c r="W80" s="8">
        <f t="shared" ca="1" si="40"/>
        <v>1342907.5429628894</v>
      </c>
      <c r="X80" s="8">
        <f t="shared" ca="1" si="44"/>
        <v>50853200.312133491</v>
      </c>
      <c r="Y80" s="22">
        <f t="shared" ca="1" si="32"/>
        <v>0.99058276272282486</v>
      </c>
      <c r="Z80" s="8">
        <f t="shared" ca="1" si="41"/>
        <v>21118986.809643235</v>
      </c>
      <c r="AA80" s="12">
        <f t="shared" ca="1" si="42"/>
        <v>1.1347541797997878</v>
      </c>
      <c r="AB80" s="23">
        <f t="shared" ca="1" si="45"/>
        <v>38396468.585336953</v>
      </c>
      <c r="AC80" s="76">
        <f t="shared" si="43"/>
        <v>0</v>
      </c>
      <c r="AD80" s="85">
        <v>0.16989759707474719</v>
      </c>
      <c r="AE80" s="85">
        <v>8.653622859314565E-2</v>
      </c>
      <c r="AF80" s="85">
        <v>0.25622943593978348</v>
      </c>
    </row>
    <row r="81" spans="1:32">
      <c r="A81" s="7">
        <f t="shared" si="33"/>
        <v>43988</v>
      </c>
      <c r="B81" s="8">
        <f t="shared" ca="1" si="34"/>
        <v>10186664.196244307</v>
      </c>
      <c r="C81" s="144">
        <f t="shared" si="24"/>
        <v>0</v>
      </c>
      <c r="D81" s="136"/>
      <c r="E81" s="143">
        <f>US!D81</f>
        <v>0</v>
      </c>
      <c r="F81" s="78">
        <f t="shared" si="46"/>
        <v>0</v>
      </c>
      <c r="G81" s="29">
        <f t="shared" ca="1" si="25"/>
        <v>3024241.6170705762</v>
      </c>
      <c r="H81" s="8">
        <f t="shared" ca="1" si="35"/>
        <v>21472115.48120109</v>
      </c>
      <c r="I81" s="8">
        <f t="shared" ca="1" si="36"/>
        <v>72325315.793334588</v>
      </c>
      <c r="J81" s="8">
        <f t="shared" ca="1" si="37"/>
        <v>238878.3400733445</v>
      </c>
      <c r="K81" s="12">
        <f t="shared" ca="1" si="23"/>
        <v>1.1240679304373469</v>
      </c>
      <c r="L81" s="48"/>
      <c r="M81" s="47">
        <f ca="1">IF(AND(I$2&gt;0,R74&lt;F74-0.12),0,IF(AND(N81&gt;=L$4,I$2&gt;0),0,IF(OR(AND(N81&gt;=A$2,N81&lt;C$2),N81&gt;=E$1),0,1)))</f>
        <v>1</v>
      </c>
      <c r="N81" s="35">
        <f t="shared" si="38"/>
        <v>43988</v>
      </c>
      <c r="O81" s="11">
        <f t="shared" ca="1" si="26"/>
        <v>9.6433754391112778E-3</v>
      </c>
      <c r="P81" s="11" t="str">
        <f t="shared" si="27"/>
        <v/>
      </c>
      <c r="Q81" s="11">
        <f t="shared" ca="1" si="39"/>
        <v>0</v>
      </c>
      <c r="R81" s="32">
        <f t="shared" ca="1" si="28"/>
        <v>6.0484832341411519E-2</v>
      </c>
      <c r="S81" s="32">
        <v>0.47217966942256584</v>
      </c>
      <c r="T81" s="32">
        <f t="shared" ca="1" si="29"/>
        <v>2.862948730826812E-3</v>
      </c>
      <c r="U81" s="32">
        <f t="shared" si="30"/>
        <v>0.14084507042253522</v>
      </c>
      <c r="V81" s="32">
        <f t="shared" ca="1" si="31"/>
        <v>0</v>
      </c>
      <c r="W81" s="8">
        <f t="shared" ca="1" si="40"/>
        <v>1365858.2707027709</v>
      </c>
      <c r="X81" s="8">
        <f t="shared" ca="1" si="44"/>
        <v>52219058.582836263</v>
      </c>
      <c r="Y81" s="22">
        <f t="shared" ca="1" si="32"/>
        <v>0.99035662456088869</v>
      </c>
      <c r="Z81" s="8">
        <f t="shared" ca="1" si="41"/>
        <v>21472115.48120109</v>
      </c>
      <c r="AA81" s="12">
        <f t="shared" ca="1" si="42"/>
        <v>1.1347541797997878</v>
      </c>
      <c r="AB81" s="23">
        <f t="shared" ca="1" si="45"/>
        <v>39328877.785985529</v>
      </c>
      <c r="AC81" s="76">
        <f t="shared" si="43"/>
        <v>0</v>
      </c>
      <c r="AD81" s="85">
        <v>0.15394060422404232</v>
      </c>
      <c r="AE81" s="85">
        <v>8.1116809234210191E-2</v>
      </c>
      <c r="AF81" s="85">
        <v>0.24122872560657904</v>
      </c>
    </row>
    <row r="82" spans="1:32">
      <c r="A82" s="7">
        <f t="shared" si="33"/>
        <v>43989</v>
      </c>
      <c r="B82" s="8">
        <f t="shared" ca="1" si="34"/>
        <v>10429482.268790238</v>
      </c>
      <c r="C82" s="144">
        <f t="shared" si="24"/>
        <v>0</v>
      </c>
      <c r="D82" s="136"/>
      <c r="E82" s="143">
        <f>US!D82</f>
        <v>0</v>
      </c>
      <c r="F82" s="78">
        <f t="shared" si="46"/>
        <v>0</v>
      </c>
      <c r="G82" s="29">
        <f t="shared" ca="1" si="25"/>
        <v>3074685.2852921719</v>
      </c>
      <c r="H82" s="8">
        <f t="shared" ca="1" si="35"/>
        <v>21830265.52557442</v>
      </c>
      <c r="I82" s="8">
        <f t="shared" ca="1" si="36"/>
        <v>74049324.108410686</v>
      </c>
      <c r="J82" s="8">
        <f t="shared" ca="1" si="37"/>
        <v>242818.07254592987</v>
      </c>
      <c r="K82" s="12">
        <f t="shared" ca="1" si="23"/>
        <v>1.1238113192128776</v>
      </c>
      <c r="L82" s="48"/>
      <c r="M82" s="46">
        <f ca="1">IF(AND(I$2&gt;0,R75&lt;F75-0.12),0,IF(AND(N82&gt;=L$5,I$2&gt;0),0,IF(OR(AND(N82&gt;=A$2,N82&lt;C$2),N82&gt;=E$1),0,1)))</f>
        <v>1</v>
      </c>
      <c r="N82" s="36">
        <f t="shared" si="38"/>
        <v>43989</v>
      </c>
      <c r="O82" s="11">
        <f t="shared" ca="1" si="26"/>
        <v>9.8732432144547581E-3</v>
      </c>
      <c r="P82" s="11" t="str">
        <f t="shared" si="27"/>
        <v/>
      </c>
      <c r="Q82" s="11">
        <f t="shared" ca="1" si="39"/>
        <v>0</v>
      </c>
      <c r="R82" s="32">
        <f t="shared" ca="1" si="28"/>
        <v>6.1493705705843442E-2</v>
      </c>
      <c r="S82" s="32">
        <v>0.47471558153039495</v>
      </c>
      <c r="T82" s="32">
        <f t="shared" ca="1" si="29"/>
        <v>2.9107020700765893E-3</v>
      </c>
      <c r="U82" s="32">
        <f t="shared" si="30"/>
        <v>0.14084507042253522</v>
      </c>
      <c r="V82" s="32">
        <f t="shared" ca="1" si="31"/>
        <v>0</v>
      </c>
      <c r="W82" s="8">
        <f t="shared" ca="1" si="40"/>
        <v>1389111.608002722</v>
      </c>
      <c r="X82" s="8">
        <f t="shared" ca="1" si="44"/>
        <v>53608170.190838985</v>
      </c>
      <c r="Y82" s="22">
        <f t="shared" ca="1" si="32"/>
        <v>0.99012675678554529</v>
      </c>
      <c r="Z82" s="8">
        <f t="shared" ca="1" si="41"/>
        <v>21830265.52557442</v>
      </c>
      <c r="AA82" s="12">
        <f t="shared" ca="1" si="42"/>
        <v>1.1347541797997878</v>
      </c>
      <c r="AB82" s="23">
        <f t="shared" ca="1" si="45"/>
        <v>40276725.889320403</v>
      </c>
      <c r="AC82" s="76">
        <f t="shared" si="43"/>
        <v>0</v>
      </c>
      <c r="AD82" s="85">
        <v>0.13886416892866696</v>
      </c>
      <c r="AE82" s="85">
        <v>7.5992601529518658E-2</v>
      </c>
      <c r="AF82" s="85">
        <v>0.22586317097165495</v>
      </c>
    </row>
    <row r="83" spans="1:32">
      <c r="A83" s="7">
        <f t="shared" si="33"/>
        <v>43990</v>
      </c>
      <c r="B83" s="8">
        <f t="shared" ca="1" si="34"/>
        <v>10676294.134977996</v>
      </c>
      <c r="C83" s="144">
        <f t="shared" si="24"/>
        <v>0</v>
      </c>
      <c r="D83" s="136"/>
      <c r="E83" s="143">
        <f>US!D83</f>
        <v>0</v>
      </c>
      <c r="F83" s="78">
        <f t="shared" si="46"/>
        <v>0</v>
      </c>
      <c r="G83" s="29">
        <f t="shared" ca="1" si="25"/>
        <v>3125847.6292260261</v>
      </c>
      <c r="H83" s="8">
        <f t="shared" ca="1" si="35"/>
        <v>22193518.167504784</v>
      </c>
      <c r="I83" s="8">
        <f t="shared" ca="1" si="36"/>
        <v>75801688.358343765</v>
      </c>
      <c r="J83" s="8">
        <f t="shared" ca="1" si="37"/>
        <v>246811.86618775848</v>
      </c>
      <c r="K83" s="12">
        <f t="shared" ca="1" si="23"/>
        <v>1.1235504757940054</v>
      </c>
      <c r="L83" s="48"/>
      <c r="M83" s="38">
        <f ca="1">IF(AND(I$2&gt;0,R76&lt;F76),0,IF(AND(N83&gt;=L$6,I$2&gt;0),0,IF(OR(AND(N83&gt;=A$2,N83&lt;C$2),N83&gt;=E$1),0,1)))</f>
        <v>1</v>
      </c>
      <c r="N83" s="27">
        <f t="shared" si="38"/>
        <v>43990</v>
      </c>
      <c r="O83" s="11">
        <f t="shared" ca="1" si="26"/>
        <v>1.0106891781112503E-2</v>
      </c>
      <c r="P83" s="11" t="str">
        <f t="shared" si="27"/>
        <v/>
      </c>
      <c r="Q83" s="11">
        <f t="shared" ca="1" si="39"/>
        <v>0</v>
      </c>
      <c r="R83" s="32">
        <f t="shared" ca="1" si="28"/>
        <v>6.2516952584520516E-2</v>
      </c>
      <c r="S83" s="32">
        <v>0.47259667190748705</v>
      </c>
      <c r="T83" s="32">
        <f t="shared" ca="1" si="29"/>
        <v>2.9591357556673047E-3</v>
      </c>
      <c r="U83" s="32">
        <f t="shared" si="30"/>
        <v>0.14084507042253522</v>
      </c>
      <c r="V83" s="32">
        <f t="shared" ca="1" si="31"/>
        <v>0</v>
      </c>
      <c r="W83" s="8">
        <f t="shared" ca="1" si="40"/>
        <v>1412713.0517878693</v>
      </c>
      <c r="X83" s="8">
        <f t="shared" ca="1" si="44"/>
        <v>55020883.242626853</v>
      </c>
      <c r="Y83" s="22">
        <f t="shared" ca="1" si="32"/>
        <v>0.98989310821888754</v>
      </c>
      <c r="Z83" s="8">
        <f t="shared" ca="1" si="41"/>
        <v>22193518.167504784</v>
      </c>
      <c r="AA83" s="12">
        <f t="shared" ca="1" si="42"/>
        <v>1.1347541797997878</v>
      </c>
      <c r="AB83" s="23">
        <f t="shared" ca="1" si="45"/>
        <v>41240226.456183523</v>
      </c>
      <c r="AC83" s="76">
        <f t="shared" si="43"/>
        <v>0</v>
      </c>
      <c r="AD83" s="85">
        <v>0.12475315044684372</v>
      </c>
      <c r="AE83" s="85">
        <v>7.1162630136990659E-2</v>
      </c>
      <c r="AF83" s="85">
        <v>0.21036086718699784</v>
      </c>
    </row>
    <row r="84" spans="1:32">
      <c r="A84" s="7">
        <f t="shared" si="33"/>
        <v>43991</v>
      </c>
      <c r="B84" s="8">
        <f t="shared" ca="1" si="34"/>
        <v>10927154.677197743</v>
      </c>
      <c r="C84" s="144">
        <f t="shared" si="24"/>
        <v>0</v>
      </c>
      <c r="D84" s="136"/>
      <c r="E84" s="143">
        <f>US!D84</f>
        <v>0</v>
      </c>
      <c r="F84" s="78">
        <f t="shared" si="46"/>
        <v>0</v>
      </c>
      <c r="G84" s="29">
        <f t="shared" ca="1" si="25"/>
        <v>3177734.5021798769</v>
      </c>
      <c r="H84" s="8">
        <f t="shared" ca="1" si="35"/>
        <v>22561914.965477124</v>
      </c>
      <c r="I84" s="8">
        <f t="shared" ca="1" si="36"/>
        <v>77582798.20810397</v>
      </c>
      <c r="J84" s="8">
        <f t="shared" ca="1" si="37"/>
        <v>250860.54221974753</v>
      </c>
      <c r="K84" s="12">
        <f t="shared" ca="1" si="23"/>
        <v>1.1232853421063862</v>
      </c>
      <c r="L84" s="48"/>
      <c r="M84" s="38">
        <f ca="1">IF(AND(I$2&gt;0,R77&lt;F77-0.02),0,IF(AND(N84&gt;=L$7,I$2&gt;0),0,IF(OR(AND(N84&gt;=A$2,N84&lt;C$2),N84&gt;=E$1),0,1)))</f>
        <v>1</v>
      </c>
      <c r="N84" s="27">
        <f t="shared" si="38"/>
        <v>43991</v>
      </c>
      <c r="O84" s="11">
        <f t="shared" ca="1" si="26"/>
        <v>1.0344373094413863E-2</v>
      </c>
      <c r="P84" s="11" t="str">
        <f t="shared" si="27"/>
        <v/>
      </c>
      <c r="Q84" s="11">
        <f t="shared" ca="1" si="39"/>
        <v>0</v>
      </c>
      <c r="R84" s="32">
        <f t="shared" ca="1" si="28"/>
        <v>6.3554690043597539E-2</v>
      </c>
      <c r="S84" s="32">
        <v>0.46583607545485717</v>
      </c>
      <c r="T84" s="32">
        <f t="shared" ca="1" si="29"/>
        <v>3.0082553287302831E-3</v>
      </c>
      <c r="U84" s="32">
        <f t="shared" si="30"/>
        <v>0.14084507042253522</v>
      </c>
      <c r="V84" s="32">
        <f t="shared" ca="1" si="31"/>
        <v>0</v>
      </c>
      <c r="W84" s="8">
        <f t="shared" ca="1" si="40"/>
        <v>1436668.9420504367</v>
      </c>
      <c r="X84" s="8">
        <f t="shared" ca="1" si="44"/>
        <v>56457552.184677288</v>
      </c>
      <c r="Y84" s="22">
        <f t="shared" ca="1" si="32"/>
        <v>0.98965562690558617</v>
      </c>
      <c r="Z84" s="8">
        <f t="shared" ca="1" si="41"/>
        <v>22561914.965477124</v>
      </c>
      <c r="AA84" s="12">
        <f t="shared" ca="1" si="42"/>
        <v>1.1347541797997878</v>
      </c>
      <c r="AB84" s="23">
        <f t="shared" ca="1" si="45"/>
        <v>42219595.277210303</v>
      </c>
      <c r="AC84" s="76">
        <f t="shared" si="43"/>
        <v>0</v>
      </c>
      <c r="AD84" s="85">
        <v>0.11165805733828586</v>
      </c>
      <c r="AE84" s="85">
        <v>6.6623163158005261E-2</v>
      </c>
      <c r="AF84" s="85">
        <v>0.1949328649155167</v>
      </c>
    </row>
    <row r="85" spans="1:32">
      <c r="A85" s="7">
        <f t="shared" si="33"/>
        <v>43992</v>
      </c>
      <c r="B85" s="8">
        <f t="shared" ca="1" si="34"/>
        <v>11182119.147726629</v>
      </c>
      <c r="C85" s="144">
        <f t="shared" si="24"/>
        <v>0</v>
      </c>
      <c r="D85" s="136"/>
      <c r="E85" s="143">
        <f>US!D85</f>
        <v>0</v>
      </c>
      <c r="F85" s="78">
        <f t="shared" si="46"/>
        <v>0</v>
      </c>
      <c r="G85" s="29">
        <f t="shared" ca="1" si="25"/>
        <v>3230351.2343917987</v>
      </c>
      <c r="H85" s="8">
        <f t="shared" ca="1" si="35"/>
        <v>22935493.76418177</v>
      </c>
      <c r="I85" s="8">
        <f t="shared" ca="1" si="36"/>
        <v>79393045.948859051</v>
      </c>
      <c r="J85" s="8">
        <f t="shared" ca="1" si="37"/>
        <v>254964.47052888499</v>
      </c>
      <c r="K85" s="12">
        <f t="shared" ca="1" si="23"/>
        <v>1.1230158591934931</v>
      </c>
      <c r="L85" s="48"/>
      <c r="M85" s="38">
        <f ca="1">IF(AND(I$2&gt;0,R78&lt;F78-0.04),0,IF(AND(N85&gt;=L$8,I$2&gt;0),0,IF(OR(AND(N85&gt;=A$2,N85&lt;C$2),N85&gt;=E$1),0,1)))</f>
        <v>1</v>
      </c>
      <c r="N85" s="27">
        <f t="shared" si="38"/>
        <v>43992</v>
      </c>
      <c r="O85" s="11">
        <f t="shared" ca="1" si="26"/>
        <v>1.0585739459847874E-2</v>
      </c>
      <c r="P85" s="11" t="str">
        <f t="shared" si="27"/>
        <v/>
      </c>
      <c r="Q85" s="11">
        <f t="shared" ca="1" si="39"/>
        <v>0</v>
      </c>
      <c r="R85" s="32">
        <f t="shared" ca="1" si="28"/>
        <v>6.4607024687835982E-2</v>
      </c>
      <c r="S85" s="32">
        <v>0.45459806545107478</v>
      </c>
      <c r="T85" s="32">
        <f t="shared" ca="1" si="29"/>
        <v>3.0580658352242361E-3</v>
      </c>
      <c r="U85" s="32">
        <f t="shared" si="30"/>
        <v>0.14084507042253522</v>
      </c>
      <c r="V85" s="32">
        <f t="shared" ca="1" si="31"/>
        <v>0</v>
      </c>
      <c r="W85" s="8">
        <f t="shared" ca="1" si="40"/>
        <v>1460983.1425181369</v>
      </c>
      <c r="X85" s="8">
        <f t="shared" ca="1" si="44"/>
        <v>57918535.327195428</v>
      </c>
      <c r="Y85" s="22">
        <f t="shared" ca="1" si="32"/>
        <v>0.98941426054015214</v>
      </c>
      <c r="Z85" s="8">
        <f t="shared" ca="1" si="41"/>
        <v>22935493.76418177</v>
      </c>
      <c r="AA85" s="12">
        <f t="shared" ca="1" si="42"/>
        <v>1.1347541797997878</v>
      </c>
      <c r="AB85" s="23">
        <f t="shared" ca="1" si="45"/>
        <v>43215050.228692628</v>
      </c>
      <c r="AC85" s="76">
        <f t="shared" si="43"/>
        <v>0</v>
      </c>
      <c r="AD85" s="85">
        <v>9.9599225249005954E-2</v>
      </c>
      <c r="AE85" s="85">
        <v>6.2368152234118818E-2</v>
      </c>
      <c r="AF85" s="85">
        <v>0.17976809999667434</v>
      </c>
    </row>
    <row r="86" spans="1:32">
      <c r="A86" s="7">
        <f t="shared" si="33"/>
        <v>43993</v>
      </c>
      <c r="B86" s="8">
        <f t="shared" ca="1" si="34"/>
        <v>11441243.123940006</v>
      </c>
      <c r="C86" s="144">
        <f t="shared" si="24"/>
        <v>0</v>
      </c>
      <c r="D86" s="136"/>
      <c r="E86" s="143">
        <f>US!D86</f>
        <v>0</v>
      </c>
      <c r="F86" s="78">
        <f t="shared" si="46"/>
        <v>0</v>
      </c>
      <c r="G86" s="29">
        <f t="shared" ca="1" si="25"/>
        <v>3283702.9370110715</v>
      </c>
      <c r="H86" s="8">
        <f t="shared" ca="1" si="35"/>
        <v>23314290.852778606</v>
      </c>
      <c r="I86" s="8">
        <f t="shared" ca="1" si="36"/>
        <v>81232826.17997402</v>
      </c>
      <c r="J86" s="8">
        <f t="shared" ca="1" si="37"/>
        <v>259123.97621337621</v>
      </c>
      <c r="K86" s="12">
        <f t="shared" ca="1" si="23"/>
        <v>1.1227419677014538</v>
      </c>
      <c r="L86" s="48"/>
      <c r="M86" s="38">
        <f ca="1">IF(AND(I$2&gt;0,R79&lt;F79-0.06),0,IF(AND(N86&gt;=L$9,I$2&gt;0),0,IF(OR(AND(N86&gt;=A$2,N86&lt;C$2),N86&gt;=E$1),0,1)))</f>
        <v>1</v>
      </c>
      <c r="N86" s="27">
        <f t="shared" si="38"/>
        <v>43993</v>
      </c>
      <c r="O86" s="11">
        <f t="shared" ca="1" si="26"/>
        <v>1.0831043490663203E-2</v>
      </c>
      <c r="P86" s="11" t="str">
        <f t="shared" si="27"/>
        <v/>
      </c>
      <c r="Q86" s="11">
        <f t="shared" ca="1" si="39"/>
        <v>0</v>
      </c>
      <c r="R86" s="32">
        <f t="shared" ca="1" si="28"/>
        <v>6.5674058740221433E-2</v>
      </c>
      <c r="S86" s="32">
        <v>0.43918964282857198</v>
      </c>
      <c r="T86" s="32">
        <f t="shared" ca="1" si="29"/>
        <v>3.1085721137038141E-3</v>
      </c>
      <c r="U86" s="32">
        <f t="shared" si="30"/>
        <v>0.14084507042253522</v>
      </c>
      <c r="V86" s="32">
        <f t="shared" ca="1" si="31"/>
        <v>0</v>
      </c>
      <c r="W86" s="8">
        <f t="shared" ca="1" si="40"/>
        <v>1485656.2344838588</v>
      </c>
      <c r="X86" s="8">
        <f t="shared" ca="1" si="44"/>
        <v>59404191.561679289</v>
      </c>
      <c r="Y86" s="22">
        <f t="shared" ca="1" si="32"/>
        <v>0.98916895650933678</v>
      </c>
      <c r="Z86" s="8">
        <f t="shared" ca="1" si="41"/>
        <v>23314290.852778606</v>
      </c>
      <c r="AA86" s="12">
        <f t="shared" ca="1" si="42"/>
        <v>1.1347541797997878</v>
      </c>
      <c r="AB86" s="23">
        <f t="shared" ca="1" si="45"/>
        <v>44226811.083842397</v>
      </c>
      <c r="AC86" s="76">
        <f t="shared" si="43"/>
        <v>0</v>
      </c>
      <c r="AD86" s="85">
        <v>8.8571607997473323E-2</v>
      </c>
      <c r="AE86" s="85">
        <v>5.8389648283977129E-2</v>
      </c>
      <c r="AF86" s="85">
        <v>0.16502977152743997</v>
      </c>
    </row>
    <row r="87" spans="1:32">
      <c r="A87" s="7">
        <f t="shared" si="33"/>
        <v>43994</v>
      </c>
      <c r="B87" s="8">
        <f t="shared" ca="1" si="34"/>
        <v>11704582.488000495</v>
      </c>
      <c r="C87" s="144">
        <f t="shared" si="24"/>
        <v>0</v>
      </c>
      <c r="D87" s="136"/>
      <c r="E87" s="143">
        <f>US!D87</f>
        <v>0</v>
      </c>
      <c r="F87" s="78">
        <f t="shared" si="46"/>
        <v>0</v>
      </c>
      <c r="G87" s="29">
        <f t="shared" ca="1" si="25"/>
        <v>3337794.9441020028</v>
      </c>
      <c r="H87" s="8">
        <f t="shared" ca="1" si="35"/>
        <v>23698344.10312422</v>
      </c>
      <c r="I87" s="8">
        <f t="shared" ca="1" si="36"/>
        <v>83102535.66480349</v>
      </c>
      <c r="J87" s="8">
        <f t="shared" ca="1" si="37"/>
        <v>263339.36406048952</v>
      </c>
      <c r="K87" s="12">
        <f t="shared" ca="1" si="23"/>
        <v>1.1224636079271644</v>
      </c>
      <c r="L87" s="48"/>
      <c r="M87" s="39">
        <f ca="1">IF(AND(I$2&gt;0,R80&lt;F80-0.1),0,IF(AND(N87&gt;=L$10,I$2&gt;0),0,IF(OR(AND(N87&gt;=A$2,N87&lt;C$2),N87&gt;=E$1),0,1)))</f>
        <v>1</v>
      </c>
      <c r="N87" s="27">
        <f t="shared" si="38"/>
        <v>43994</v>
      </c>
      <c r="O87" s="11">
        <f t="shared" ca="1" si="26"/>
        <v>1.1080338088640465E-2</v>
      </c>
      <c r="P87" s="11" t="str">
        <f t="shared" si="27"/>
        <v/>
      </c>
      <c r="Q87" s="11">
        <f t="shared" ca="1" si="39"/>
        <v>0</v>
      </c>
      <c r="R87" s="32">
        <f t="shared" ca="1" si="28"/>
        <v>6.675589888204006E-2</v>
      </c>
      <c r="S87" s="32">
        <v>0.42004567240637425</v>
      </c>
      <c r="T87" s="32">
        <f t="shared" ca="1" si="29"/>
        <v>3.159779213749896E-3</v>
      </c>
      <c r="U87" s="32">
        <f t="shared" si="30"/>
        <v>0.14084507042253522</v>
      </c>
      <c r="V87" s="32">
        <f t="shared" ca="1" si="31"/>
        <v>0</v>
      </c>
      <c r="W87" s="8">
        <f t="shared" ca="1" si="40"/>
        <v>1510687.6787159001</v>
      </c>
      <c r="X87" s="8">
        <f t="shared" ca="1" si="44"/>
        <v>60914879.240395188</v>
      </c>
      <c r="Y87" s="22">
        <f t="shared" ca="1" si="32"/>
        <v>0.98891966191135949</v>
      </c>
      <c r="Z87" s="8">
        <f t="shared" ca="1" si="41"/>
        <v>23698344.10312422</v>
      </c>
      <c r="AA87" s="12">
        <f t="shared" ca="1" si="42"/>
        <v>1.1347541797997878</v>
      </c>
      <c r="AB87" s="23">
        <f t="shared" ca="1" si="45"/>
        <v>45255099.436864898</v>
      </c>
      <c r="AC87" s="76">
        <f t="shared" si="43"/>
        <v>0</v>
      </c>
      <c r="AD87" s="85">
        <v>7.854975557004211E-2</v>
      </c>
      <c r="AE87" s="85">
        <v>5.4678192844043634E-2</v>
      </c>
      <c r="AF87" s="85">
        <v>0.15085324825327742</v>
      </c>
    </row>
    <row r="88" spans="1:32">
      <c r="A88" s="7">
        <f t="shared" si="33"/>
        <v>43995</v>
      </c>
      <c r="B88" s="8">
        <f t="shared" ca="1" si="34"/>
        <v>11972193.441963194</v>
      </c>
      <c r="C88" s="144">
        <f t="shared" si="24"/>
        <v>0</v>
      </c>
      <c r="D88" s="136"/>
      <c r="E88" s="143">
        <f>US!D88</f>
        <v>0</v>
      </c>
      <c r="F88" s="78">
        <f t="shared" si="46"/>
        <v>0</v>
      </c>
      <c r="G88" s="29">
        <f t="shared" ca="1" si="25"/>
        <v>3392632.9855695046</v>
      </c>
      <c r="H88" s="8">
        <f t="shared" ca="1" si="35"/>
        <v>24087694.19754348</v>
      </c>
      <c r="I88" s="8">
        <f t="shared" ca="1" si="36"/>
        <v>85002573.437938645</v>
      </c>
      <c r="J88" s="8">
        <f t="shared" ca="1" si="37"/>
        <v>267610.9539626987</v>
      </c>
      <c r="K88" s="12">
        <f t="shared" ca="1" si="23"/>
        <v>1.1221807198401081</v>
      </c>
      <c r="L88" s="48"/>
      <c r="M88" s="47">
        <f ca="1">IF(AND(I$2&gt;0,R81&lt;F81-0.12),0,IF(AND(N88&gt;=L$4,I$2&gt;0),0,IF(OR(AND(N88&gt;=A$2,N88&lt;C$2),N88&gt;=E$1),0,1)))</f>
        <v>1</v>
      </c>
      <c r="N88" s="35">
        <f t="shared" si="38"/>
        <v>43995</v>
      </c>
      <c r="O88" s="11">
        <f t="shared" ca="1" si="26"/>
        <v>1.133367645839182E-2</v>
      </c>
      <c r="P88" s="11" t="str">
        <f t="shared" si="27"/>
        <v/>
      </c>
      <c r="Q88" s="11">
        <f t="shared" ca="1" si="39"/>
        <v>0</v>
      </c>
      <c r="R88" s="32">
        <f t="shared" ca="1" si="28"/>
        <v>6.7852659711390095E-2</v>
      </c>
      <c r="S88" s="32">
        <v>0.39770852153766528</v>
      </c>
      <c r="T88" s="32">
        <f t="shared" ca="1" si="29"/>
        <v>3.2116925596724641E-3</v>
      </c>
      <c r="U88" s="32">
        <f t="shared" si="30"/>
        <v>0.14084507042253522</v>
      </c>
      <c r="V88" s="32">
        <f t="shared" ca="1" si="31"/>
        <v>0</v>
      </c>
      <c r="W88" s="8">
        <f t="shared" ca="1" si="40"/>
        <v>1536076.1469023409</v>
      </c>
      <c r="X88" s="8">
        <f t="shared" ca="1" si="44"/>
        <v>62450955.387297526</v>
      </c>
      <c r="Y88" s="22">
        <f t="shared" ca="1" si="32"/>
        <v>0.98866632354160822</v>
      </c>
      <c r="Z88" s="8">
        <f t="shared" ca="1" si="41"/>
        <v>24087694.19754348</v>
      </c>
      <c r="AA88" s="12">
        <f t="shared" ca="1" si="42"/>
        <v>1.1347541797997878</v>
      </c>
      <c r="AB88" s="23">
        <f t="shared" ca="1" si="45"/>
        <v>46300138.201630354</v>
      </c>
      <c r="AC88" s="76">
        <f t="shared" si="43"/>
        <v>0</v>
      </c>
      <c r="AD88" s="85">
        <v>6.9492626235328897E-2</v>
      </c>
      <c r="AE88" s="85">
        <v>5.1223180006453428E-2</v>
      </c>
      <c r="AF88" s="85">
        <v>0.13734544350527211</v>
      </c>
    </row>
    <row r="89" spans="1:32">
      <c r="A89" s="7">
        <f t="shared" si="33"/>
        <v>43996</v>
      </c>
      <c r="B89" s="8">
        <f t="shared" ca="1" si="34"/>
        <v>12244132.536670314</v>
      </c>
      <c r="C89" s="144">
        <f t="shared" si="24"/>
        <v>0</v>
      </c>
      <c r="D89" s="136"/>
      <c r="E89" s="143">
        <f>US!D89</f>
        <v>0</v>
      </c>
      <c r="F89" s="78">
        <f t="shared" si="46"/>
        <v>0</v>
      </c>
      <c r="G89" s="29">
        <f t="shared" ca="1" si="25"/>
        <v>3448223.3271917878</v>
      </c>
      <c r="H89" s="8">
        <f t="shared" ca="1" si="35"/>
        <v>24482385.62306169</v>
      </c>
      <c r="I89" s="8">
        <f t="shared" ca="1" si="36"/>
        <v>86933341.010359198</v>
      </c>
      <c r="J89" s="8">
        <f t="shared" ca="1" si="37"/>
        <v>271939.09470712009</v>
      </c>
      <c r="K89" s="12">
        <f t="shared" ca="1" si="23"/>
        <v>1.1218932430661293</v>
      </c>
      <c r="L89" s="48"/>
      <c r="M89" s="46">
        <f ca="1">IF(AND(I$2&gt;0,R82&lt;F82-0.12),0,IF(AND(N89&gt;=L$5,I$2&gt;0),0,IF(OR(AND(N89&gt;=A$2,N89&lt;C$2),N89&gt;=E$1),0,1)))</f>
        <v>1</v>
      </c>
      <c r="N89" s="36">
        <f t="shared" si="38"/>
        <v>43996</v>
      </c>
      <c r="O89" s="11">
        <f t="shared" ca="1" si="26"/>
        <v>1.159111213471456E-2</v>
      </c>
      <c r="P89" s="11" t="str">
        <f t="shared" si="27"/>
        <v/>
      </c>
      <c r="Q89" s="11">
        <f t="shared" ca="1" si="39"/>
        <v>0</v>
      </c>
      <c r="R89" s="32">
        <f t="shared" ca="1" si="28"/>
        <v>6.8964466543835756E-2</v>
      </c>
      <c r="S89" s="32">
        <v>0.37280301224618673</v>
      </c>
      <c r="T89" s="32">
        <f t="shared" ca="1" si="29"/>
        <v>3.264318083074892E-3</v>
      </c>
      <c r="U89" s="32">
        <f t="shared" si="30"/>
        <v>0.14084507042253522</v>
      </c>
      <c r="V89" s="32">
        <f t="shared" ca="1" si="31"/>
        <v>0</v>
      </c>
      <c r="W89" s="8">
        <f t="shared" ca="1" si="40"/>
        <v>1561819.943481806</v>
      </c>
      <c r="X89" s="8">
        <f t="shared" ca="1" si="44"/>
        <v>64012775.330779329</v>
      </c>
      <c r="Y89" s="22">
        <f t="shared" ca="1" si="32"/>
        <v>0.98840888786528547</v>
      </c>
      <c r="Z89" s="8">
        <f t="shared" ca="1" si="41"/>
        <v>24482385.62306169</v>
      </c>
      <c r="AA89" s="12">
        <f t="shared" ca="1" si="42"/>
        <v>1.1347541797997878</v>
      </c>
      <c r="AB89" s="23">
        <f t="shared" ca="1" si="45"/>
        <v>47362151.590574041</v>
      </c>
      <c r="AC89" s="76">
        <f t="shared" si="43"/>
        <v>0</v>
      </c>
      <c r="AD89" s="85">
        <v>6.1347987453291834E-2</v>
      </c>
      <c r="AE89" s="85">
        <v>4.8013171218134899E-2</v>
      </c>
      <c r="AF89" s="85">
        <v>0.12458550812229402</v>
      </c>
    </row>
    <row r="90" spans="1:32">
      <c r="A90" s="7">
        <f t="shared" si="33"/>
        <v>43997</v>
      </c>
      <c r="B90" s="8">
        <f t="shared" ca="1" si="34"/>
        <v>12520456.71176742</v>
      </c>
      <c r="C90" s="144">
        <f t="shared" si="24"/>
        <v>0</v>
      </c>
      <c r="D90" s="136"/>
      <c r="E90" s="143">
        <f>US!D90</f>
        <v>0</v>
      </c>
      <c r="F90" s="78">
        <f t="shared" si="46"/>
        <v>0</v>
      </c>
      <c r="G90" s="29">
        <f t="shared" ca="1" si="25"/>
        <v>3504572.8623618782</v>
      </c>
      <c r="H90" s="8">
        <f t="shared" ca="1" si="35"/>
        <v>24882467.322769333</v>
      </c>
      <c r="I90" s="8">
        <f t="shared" ca="1" si="36"/>
        <v>88895242.653548643</v>
      </c>
      <c r="J90" s="8">
        <f t="shared" ca="1" si="37"/>
        <v>276324.17509710521</v>
      </c>
      <c r="K90" s="12">
        <f t="shared" ref="K90:K153" ca="1" si="47">IF(C90&gt;0,1+N$2*(C90-C89)/Z90,K$4*Y89*Q90+(1-Q90)*AA89*Y89)</f>
        <v>1.1216011168563924</v>
      </c>
      <c r="L90" s="48"/>
      <c r="M90" s="38">
        <f ca="1">IF(AND(I$2&gt;0,R83&lt;F83),0,IF(AND(N90&gt;=L$6,I$2&gt;0),0,IF(OR(AND(N90&gt;=A$2,N90&lt;C$2),N90&gt;=E$1),0,1)))</f>
        <v>1</v>
      </c>
      <c r="N90" s="27">
        <f t="shared" si="38"/>
        <v>43997</v>
      </c>
      <c r="O90" s="11">
        <f t="shared" ca="1" si="26"/>
        <v>1.1852699020473152E-2</v>
      </c>
      <c r="P90" s="11" t="str">
        <f t="shared" si="27"/>
        <v/>
      </c>
      <c r="Q90" s="11">
        <f t="shared" ca="1" si="39"/>
        <v>0</v>
      </c>
      <c r="R90" s="32">
        <f t="shared" ca="1" si="28"/>
        <v>7.009145724723756E-2</v>
      </c>
      <c r="S90" s="32">
        <v>0.3460075114166411</v>
      </c>
      <c r="T90" s="32">
        <f t="shared" ca="1" si="29"/>
        <v>3.3176623097025777E-3</v>
      </c>
      <c r="U90" s="32">
        <f t="shared" si="30"/>
        <v>0.14084507042253522</v>
      </c>
      <c r="V90" s="32">
        <f t="shared" ca="1" si="31"/>
        <v>0</v>
      </c>
      <c r="W90" s="8">
        <f t="shared" ca="1" si="40"/>
        <v>1587923.1379503871</v>
      </c>
      <c r="X90" s="8">
        <f t="shared" ca="1" si="44"/>
        <v>65600698.46872972</v>
      </c>
      <c r="Y90" s="22">
        <f t="shared" ca="1" si="32"/>
        <v>0.98814730097952685</v>
      </c>
      <c r="Z90" s="8">
        <f t="shared" ca="1" si="41"/>
        <v>24882467.322769333</v>
      </c>
      <c r="AA90" s="12">
        <f t="shared" ca="1" si="42"/>
        <v>1.1347541797997878</v>
      </c>
      <c r="AB90" s="23">
        <f t="shared" ca="1" si="45"/>
        <v>48441365.178401455</v>
      </c>
      <c r="AC90" s="76">
        <f t="shared" si="43"/>
        <v>0</v>
      </c>
      <c r="AD90" s="85">
        <v>5.4056256020314969E-2</v>
      </c>
      <c r="AE90" s="85">
        <v>4.5036170123877367E-2</v>
      </c>
      <c r="AF90" s="85">
        <v>0.11262660183815194</v>
      </c>
    </row>
    <row r="91" spans="1:32">
      <c r="A91" s="7">
        <f t="shared" si="33"/>
        <v>43998</v>
      </c>
      <c r="B91" s="8">
        <f t="shared" ca="1" si="34"/>
        <v>12801223.342948113</v>
      </c>
      <c r="C91" s="144">
        <f t="shared" si="24"/>
        <v>0</v>
      </c>
      <c r="D91" s="136"/>
      <c r="E91" s="143">
        <f>US!D91</f>
        <v>0</v>
      </c>
      <c r="F91" s="78">
        <f t="shared" si="46"/>
        <v>0</v>
      </c>
      <c r="G91" s="29">
        <f t="shared" ca="1" si="25"/>
        <v>3561688.3473523743</v>
      </c>
      <c r="H91" s="8">
        <f t="shared" ca="1" si="35"/>
        <v>25287987.266201857</v>
      </c>
      <c r="I91" s="8">
        <f t="shared" ca="1" si="36"/>
        <v>90888685.734931558</v>
      </c>
      <c r="J91" s="8">
        <f t="shared" ca="1" si="37"/>
        <v>280766.63118069188</v>
      </c>
      <c r="K91" s="12">
        <f t="shared" ca="1" si="47"/>
        <v>1.1213042800443971</v>
      </c>
      <c r="L91" s="48"/>
      <c r="M91" s="38">
        <f ca="1">IF(AND(I$2&gt;0,R84&lt;F84-0.02),0,IF(AND(N91&gt;=L$7,I$2&gt;0),0,IF(OR(AND(N91&gt;=A$2,N91&lt;C$2),N91&gt;=E$1),0,1)))</f>
        <v>1</v>
      </c>
      <c r="N91" s="27">
        <f t="shared" si="38"/>
        <v>43998</v>
      </c>
      <c r="O91" s="11">
        <f t="shared" ca="1" si="26"/>
        <v>1.2118491431324208E-2</v>
      </c>
      <c r="P91" s="11" t="str">
        <f t="shared" si="27"/>
        <v/>
      </c>
      <c r="Q91" s="11">
        <f t="shared" ca="1" si="39"/>
        <v>0</v>
      </c>
      <c r="R91" s="32">
        <f t="shared" ca="1" si="28"/>
        <v>7.1233766947047486E-2</v>
      </c>
      <c r="S91" s="32">
        <v>0.31802227207004136</v>
      </c>
      <c r="T91" s="32">
        <f t="shared" ca="1" si="29"/>
        <v>3.3717316354935811E-3</v>
      </c>
      <c r="U91" s="32">
        <f t="shared" si="30"/>
        <v>0.14084507042253522</v>
      </c>
      <c r="V91" s="32">
        <f t="shared" ca="1" si="31"/>
        <v>0</v>
      </c>
      <c r="W91" s="8">
        <f t="shared" ca="1" si="40"/>
        <v>1614392.1060033743</v>
      </c>
      <c r="X91" s="8">
        <f t="shared" ca="1" si="44"/>
        <v>67215090.574733093</v>
      </c>
      <c r="Y91" s="22">
        <f t="shared" ca="1" si="32"/>
        <v>0.98788150856867585</v>
      </c>
      <c r="Z91" s="8">
        <f t="shared" ca="1" si="41"/>
        <v>25287987.266201857</v>
      </c>
      <c r="AA91" s="12">
        <f t="shared" ca="1" si="42"/>
        <v>1.1347541797997878</v>
      </c>
      <c r="AB91" s="23">
        <f t="shared" ca="1" si="45"/>
        <v>49538006.033349067</v>
      </c>
      <c r="AC91" s="76">
        <f t="shared" si="43"/>
        <v>0</v>
      </c>
      <c r="AD91" s="85">
        <v>4.7553712149167725E-2</v>
      </c>
      <c r="AE91" s="85">
        <v>4.2279858870028136E-2</v>
      </c>
      <c r="AF91" s="85">
        <v>0.10149846194967307</v>
      </c>
    </row>
    <row r="92" spans="1:32">
      <c r="A92" s="7">
        <f t="shared" si="33"/>
        <v>43999</v>
      </c>
      <c r="B92" s="8">
        <f t="shared" ca="1" si="34"/>
        <v>13086490.22781029</v>
      </c>
      <c r="C92" s="144">
        <f t="shared" si="24"/>
        <v>0</v>
      </c>
      <c r="D92" s="136"/>
      <c r="E92" s="143">
        <f>US!D92</f>
        <v>0</v>
      </c>
      <c r="F92" s="78">
        <f t="shared" si="46"/>
        <v>0</v>
      </c>
      <c r="G92" s="29">
        <f t="shared" ca="1" si="25"/>
        <v>3619576.0623549209</v>
      </c>
      <c r="H92" s="8">
        <f t="shared" ca="1" si="35"/>
        <v>25698990.042719938</v>
      </c>
      <c r="I92" s="8">
        <f t="shared" ca="1" si="36"/>
        <v>92914080.617453009</v>
      </c>
      <c r="J92" s="8">
        <f t="shared" ca="1" si="37"/>
        <v>285266.88486217667</v>
      </c>
      <c r="K92" s="12">
        <f t="shared" ca="1" si="47"/>
        <v>1.1210026709952248</v>
      </c>
      <c r="L92" s="48"/>
      <c r="M92" s="38">
        <f ca="1">IF(AND(I$2&gt;0,R85&lt;F85-0.04),0,IF(AND(N92&gt;=L$8,I$2&gt;0),0,IF(OR(AND(N92&gt;=A$2,N92&lt;C$2),N92&gt;=E$1),0,1)))</f>
        <v>1</v>
      </c>
      <c r="N92" s="27">
        <f t="shared" si="38"/>
        <v>43999</v>
      </c>
      <c r="O92" s="11">
        <f t="shared" ca="1" si="26"/>
        <v>1.2388544082327068E-2</v>
      </c>
      <c r="P92" s="11" t="str">
        <f t="shared" si="27"/>
        <v/>
      </c>
      <c r="Q92" s="11">
        <f t="shared" ca="1" si="39"/>
        <v>0</v>
      </c>
      <c r="R92" s="32">
        <f t="shared" ca="1" si="28"/>
        <v>7.2391521247098412E-2</v>
      </c>
      <c r="S92" s="32">
        <v>0.28953666295232838</v>
      </c>
      <c r="T92" s="32">
        <f t="shared" ca="1" si="29"/>
        <v>3.4265320056959918E-3</v>
      </c>
      <c r="U92" s="32">
        <f t="shared" si="30"/>
        <v>0.14084507042253522</v>
      </c>
      <c r="V92" s="32">
        <f t="shared" ca="1" si="31"/>
        <v>0</v>
      </c>
      <c r="W92" s="8">
        <f t="shared" ca="1" si="40"/>
        <v>1641231.7588825331</v>
      </c>
      <c r="X92" s="8">
        <f t="shared" ca="1" si="44"/>
        <v>68856322.333615631</v>
      </c>
      <c r="Y92" s="22">
        <f t="shared" ca="1" si="32"/>
        <v>0.98761145591767296</v>
      </c>
      <c r="Z92" s="8">
        <f t="shared" ca="1" si="41"/>
        <v>25698990.042719938</v>
      </c>
      <c r="AA92" s="12">
        <f t="shared" ca="1" si="42"/>
        <v>1.1347541797997878</v>
      </c>
      <c r="AB92" s="23">
        <f t="shared" ca="1" si="45"/>
        <v>50652302.819196165</v>
      </c>
      <c r="AC92" s="76">
        <f t="shared" si="43"/>
        <v>0</v>
      </c>
      <c r="AD92" s="85">
        <v>4.1775086341352199E-2</v>
      </c>
      <c r="AE92" s="85">
        <v>3.9731797480928546E-2</v>
      </c>
      <c r="AF92" s="85">
        <v>9.1210478981860257E-2</v>
      </c>
    </row>
    <row r="93" spans="1:32">
      <c r="A93" s="7">
        <f t="shared" si="33"/>
        <v>44000</v>
      </c>
      <c r="B93" s="8">
        <f t="shared" ca="1" si="34"/>
        <v>13376315.544508165</v>
      </c>
      <c r="C93" s="144">
        <f t="shared" si="24"/>
        <v>0</v>
      </c>
      <c r="D93" s="136"/>
      <c r="E93" s="143">
        <f>US!D93</f>
        <v>0</v>
      </c>
      <c r="F93" s="78">
        <f t="shared" si="46"/>
        <v>0</v>
      </c>
      <c r="G93" s="29">
        <f t="shared" ca="1" si="25"/>
        <v>3678241.9763932843</v>
      </c>
      <c r="H93" s="8">
        <f t="shared" ca="1" si="35"/>
        <v>26115518.032392316</v>
      </c>
      <c r="I93" s="8">
        <f t="shared" ca="1" si="36"/>
        <v>94971840.366007924</v>
      </c>
      <c r="J93" s="8">
        <f t="shared" ca="1" si="37"/>
        <v>289825.31669787463</v>
      </c>
      <c r="K93" s="12">
        <f t="shared" ca="1" si="47"/>
        <v>1.1206962276207333</v>
      </c>
      <c r="L93" s="48"/>
      <c r="M93" s="38">
        <f ca="1">IF(AND(I$2&gt;0,R86&lt;F86-0.06),0,IF(AND(N93&gt;=L$9,I$2&gt;0),0,IF(OR(AND(N93&gt;=A$2,N93&lt;C$2),N93&gt;=E$1),0,1)))</f>
        <v>1</v>
      </c>
      <c r="N93" s="27">
        <f t="shared" si="38"/>
        <v>44000</v>
      </c>
      <c r="O93" s="11">
        <f t="shared" ca="1" si="26"/>
        <v>1.2662912048801057E-2</v>
      </c>
      <c r="P93" s="11" t="str">
        <f t="shared" si="27"/>
        <v/>
      </c>
      <c r="Q93" s="11">
        <f t="shared" ca="1" si="39"/>
        <v>0</v>
      </c>
      <c r="R93" s="32">
        <f t="shared" ca="1" si="28"/>
        <v>7.3564839527865689E-2</v>
      </c>
      <c r="S93" s="32">
        <v>0.26119749862926989</v>
      </c>
      <c r="T93" s="32">
        <f t="shared" ca="1" si="29"/>
        <v>3.4820690709856422E-3</v>
      </c>
      <c r="U93" s="32">
        <f t="shared" si="30"/>
        <v>0.14084507042253522</v>
      </c>
      <c r="V93" s="32">
        <f t="shared" ca="1" si="31"/>
        <v>0</v>
      </c>
      <c r="W93" s="8">
        <f t="shared" ca="1" si="40"/>
        <v>1668445.2451982086</v>
      </c>
      <c r="X93" s="8">
        <f t="shared" ca="1" si="44"/>
        <v>70524767.578813836</v>
      </c>
      <c r="Y93" s="22">
        <f t="shared" ca="1" si="32"/>
        <v>0.9873370879511989</v>
      </c>
      <c r="Z93" s="8">
        <f t="shared" ca="1" si="41"/>
        <v>26115518.032392316</v>
      </c>
      <c r="AA93" s="12">
        <f t="shared" ca="1" si="42"/>
        <v>1.1347541797997878</v>
      </c>
      <c r="AB93" s="23">
        <f t="shared" ca="1" si="45"/>
        <v>51784485.827034019</v>
      </c>
      <c r="AC93" s="76">
        <f t="shared" si="43"/>
        <v>0</v>
      </c>
      <c r="AD93" s="85">
        <v>3.6655561747881663E-2</v>
      </c>
      <c r="AE93" s="85">
        <v>3.7379588765124309E-2</v>
      </c>
      <c r="AF93" s="85">
        <v>8.175500993256149E-2</v>
      </c>
    </row>
    <row r="94" spans="1:32">
      <c r="A94" s="7">
        <f t="shared" si="33"/>
        <v>44001</v>
      </c>
      <c r="B94" s="8">
        <f t="shared" ca="1" si="34"/>
        <v>13670757.823595321</v>
      </c>
      <c r="C94" s="144">
        <f t="shared" si="24"/>
        <v>0</v>
      </c>
      <c r="D94" s="136"/>
      <c r="E94" s="143">
        <f>US!D94</f>
        <v>0</v>
      </c>
      <c r="F94" s="78">
        <f t="shared" si="46"/>
        <v>0</v>
      </c>
      <c r="G94" s="29">
        <f t="shared" ca="1" si="25"/>
        <v>3737691.9674243545</v>
      </c>
      <c r="H94" s="8">
        <f t="shared" ca="1" si="35"/>
        <v>26537612.968712915</v>
      </c>
      <c r="I94" s="8">
        <f t="shared" ca="1" si="36"/>
        <v>97062380.547526732</v>
      </c>
      <c r="J94" s="8">
        <f t="shared" ca="1" si="37"/>
        <v>294442.279087156</v>
      </c>
      <c r="K94" s="12">
        <f t="shared" ca="1" si="47"/>
        <v>1.1203848874239737</v>
      </c>
      <c r="L94" s="48"/>
      <c r="M94" s="39">
        <f ca="1">IF(AND(I$2&gt;0,R87&lt;F87-0.1),0,IF(AND(N94&gt;=L$10,I$2&gt;0),0,IF(OR(AND(N94&gt;=A$2,N94&lt;C$2),N94&gt;=E$1),0,1)))</f>
        <v>1</v>
      </c>
      <c r="N94" s="27">
        <f t="shared" si="38"/>
        <v>44001</v>
      </c>
      <c r="O94" s="11">
        <f t="shared" ca="1" si="26"/>
        <v>1.294165073967023E-2</v>
      </c>
      <c r="P94" s="11" t="str">
        <f t="shared" si="27"/>
        <v/>
      </c>
      <c r="Q94" s="11">
        <f t="shared" ca="1" si="39"/>
        <v>0</v>
      </c>
      <c r="R94" s="32">
        <f t="shared" ca="1" si="28"/>
        <v>7.4753839348487089E-2</v>
      </c>
      <c r="S94" s="32">
        <v>0.23358104870869084</v>
      </c>
      <c r="T94" s="32">
        <f t="shared" ca="1" si="29"/>
        <v>3.5383483958283885E-3</v>
      </c>
      <c r="U94" s="32">
        <f t="shared" si="30"/>
        <v>0.14084507042253522</v>
      </c>
      <c r="V94" s="32">
        <f t="shared" ca="1" si="31"/>
        <v>0</v>
      </c>
      <c r="W94" s="8">
        <f t="shared" ca="1" si="40"/>
        <v>1696036.2145207459</v>
      </c>
      <c r="X94" s="8">
        <f t="shared" ca="1" si="44"/>
        <v>72220803.793334588</v>
      </c>
      <c r="Y94" s="22">
        <f t="shared" ca="1" si="32"/>
        <v>0.98705834926032976</v>
      </c>
      <c r="Z94" s="8">
        <f t="shared" ca="1" si="41"/>
        <v>26537612.968712915</v>
      </c>
      <c r="AA94" s="12">
        <f t="shared" ca="1" si="42"/>
        <v>1.1347541797997878</v>
      </c>
      <c r="AB94" s="23">
        <f t="shared" ca="1" si="45"/>
        <v>52934786.938861921</v>
      </c>
      <c r="AC94" s="76">
        <f t="shared" si="43"/>
        <v>0</v>
      </c>
      <c r="AD94" s="85">
        <v>3.2132259919324745E-2</v>
      </c>
      <c r="AE94" s="85">
        <v>3.5211012705832385E-2</v>
      </c>
      <c r="AF94" s="85">
        <v>7.3110700561381067E-2</v>
      </c>
    </row>
    <row r="95" spans="1:32">
      <c r="A95" s="7">
        <f t="shared" si="33"/>
        <v>44002</v>
      </c>
      <c r="B95" s="8">
        <f t="shared" ca="1" si="34"/>
        <v>13969875.937463051</v>
      </c>
      <c r="C95" s="144">
        <f t="shared" si="24"/>
        <v>0</v>
      </c>
      <c r="D95" s="136"/>
      <c r="E95" s="143">
        <f>US!D95</f>
        <v>0</v>
      </c>
      <c r="F95" s="78">
        <f t="shared" si="46"/>
        <v>0</v>
      </c>
      <c r="G95" s="29">
        <f t="shared" ca="1" si="25"/>
        <v>3797931.7412187401</v>
      </c>
      <c r="H95" s="8">
        <f t="shared" ca="1" si="35"/>
        <v>26965315.362653054</v>
      </c>
      <c r="I95" s="8">
        <f t="shared" ca="1" si="36"/>
        <v>99186119.15598762</v>
      </c>
      <c r="J95" s="8">
        <f t="shared" ca="1" si="37"/>
        <v>299118.11386773043</v>
      </c>
      <c r="K95" s="12">
        <f t="shared" ca="1" si="47"/>
        <v>1.1200685875294381</v>
      </c>
      <c r="L95" s="48"/>
      <c r="M95" s="47">
        <f ca="1">IF(AND(I$2&gt;0,R88&lt;F88-0.12),0,IF(AND(N95&gt;=L$4,I$2&gt;0),0,IF(OR(AND(N95&gt;=A$2,N95&lt;C$2),N95&gt;=E$1),0,1)))</f>
        <v>1</v>
      </c>
      <c r="N95" s="35">
        <f t="shared" si="38"/>
        <v>44002</v>
      </c>
      <c r="O95" s="11">
        <f t="shared" ca="1" si="26"/>
        <v>1.3224815887465016E-2</v>
      </c>
      <c r="P95" s="11" t="str">
        <f t="shared" si="27"/>
        <v/>
      </c>
      <c r="Q95" s="11">
        <f t="shared" ca="1" si="39"/>
        <v>0</v>
      </c>
      <c r="R95" s="32">
        <f t="shared" ca="1" si="28"/>
        <v>7.5958634824374802E-2</v>
      </c>
      <c r="S95" s="32">
        <v>0.20717123539527885</v>
      </c>
      <c r="T95" s="32">
        <f t="shared" ca="1" si="29"/>
        <v>3.5953753816870739E-3</v>
      </c>
      <c r="U95" s="32">
        <f t="shared" si="30"/>
        <v>0.14084507042253522</v>
      </c>
      <c r="V95" s="32">
        <f t="shared" ca="1" si="31"/>
        <v>0</v>
      </c>
      <c r="W95" s="8">
        <f t="shared" ca="1" si="40"/>
        <v>1724008.315076102</v>
      </c>
      <c r="X95" s="8">
        <f t="shared" ca="1" si="44"/>
        <v>73944812.108410686</v>
      </c>
      <c r="Y95" s="22">
        <f t="shared" ca="1" si="32"/>
        <v>0.98677518411253495</v>
      </c>
      <c r="Z95" s="8">
        <f t="shared" ca="1" si="41"/>
        <v>26965315.362653054</v>
      </c>
      <c r="AA95" s="12">
        <f t="shared" ca="1" si="42"/>
        <v>1.1347541797997878</v>
      </c>
      <c r="AB95" s="23">
        <f t="shared" ca="1" si="45"/>
        <v>54103439.533376858</v>
      </c>
      <c r="AC95" s="76">
        <f t="shared" si="43"/>
        <v>0</v>
      </c>
      <c r="AD95" s="85">
        <v>2.8145288857298525E-2</v>
      </c>
      <c r="AE95" s="85">
        <v>3.3214134566592141E-2</v>
      </c>
      <c r="AF95" s="85">
        <v>6.5245641110562178E-2</v>
      </c>
    </row>
    <row r="96" spans="1:32">
      <c r="A96" s="7">
        <f t="shared" si="33"/>
        <v>44003</v>
      </c>
      <c r="B96" s="8">
        <f t="shared" ca="1" si="34"/>
        <v>14273729.083243057</v>
      </c>
      <c r="C96" s="144">
        <f t="shared" si="24"/>
        <v>0</v>
      </c>
      <c r="D96" s="136"/>
      <c r="E96" s="143">
        <f>US!D96</f>
        <v>0</v>
      </c>
      <c r="F96" s="78">
        <f t="shared" si="46"/>
        <v>0</v>
      </c>
      <c r="G96" s="29">
        <f t="shared" ca="1" si="25"/>
        <v>3858966.8144528172</v>
      </c>
      <c r="H96" s="8">
        <f t="shared" ca="1" si="35"/>
        <v>27398664.382615</v>
      </c>
      <c r="I96" s="8">
        <f t="shared" ca="1" si="36"/>
        <v>101343476.49102567</v>
      </c>
      <c r="J96" s="8">
        <f t="shared" ca="1" si="37"/>
        <v>303853.14578000671</v>
      </c>
      <c r="K96" s="12">
        <f t="shared" ca="1" si="47"/>
        <v>1.1197472646944042</v>
      </c>
      <c r="L96" s="48"/>
      <c r="M96" s="46">
        <f ca="1">IF(AND(I$2&gt;0,R89&lt;F89-0.12),0,IF(AND(N96&gt;=L$5,I$2&gt;0),0,IF(OR(AND(N96&gt;=A$2,N96&lt;C$2),N96&gt;=E$1),0,1)))</f>
        <v>1</v>
      </c>
      <c r="N96" s="36">
        <f t="shared" si="38"/>
        <v>44003</v>
      </c>
      <c r="O96" s="11">
        <f t="shared" ca="1" si="26"/>
        <v>1.3512463532136755E-2</v>
      </c>
      <c r="P96" s="11" t="str">
        <f t="shared" si="27"/>
        <v/>
      </c>
      <c r="Q96" s="11">
        <f t="shared" ca="1" si="39"/>
        <v>0</v>
      </c>
      <c r="R96" s="32">
        <f t="shared" ca="1" si="28"/>
        <v>7.7179336289056349E-2</v>
      </c>
      <c r="S96" s="32">
        <v>0.18234592859447682</v>
      </c>
      <c r="T96" s="32">
        <f t="shared" ca="1" si="29"/>
        <v>3.6531552510153335E-3</v>
      </c>
      <c r="U96" s="32">
        <f t="shared" si="30"/>
        <v>0.14084507042253522</v>
      </c>
      <c r="V96" s="32">
        <f t="shared" ca="1" si="31"/>
        <v>0</v>
      </c>
      <c r="W96" s="8">
        <f t="shared" ca="1" si="40"/>
        <v>1752364.2499330852</v>
      </c>
      <c r="X96" s="8">
        <f t="shared" ca="1" si="44"/>
        <v>75697176.358343765</v>
      </c>
      <c r="Y96" s="22">
        <f t="shared" ca="1" si="32"/>
        <v>0.98648753646786325</v>
      </c>
      <c r="Z96" s="8">
        <f t="shared" ca="1" si="41"/>
        <v>27398664.382615</v>
      </c>
      <c r="AA96" s="12">
        <f t="shared" ca="1" si="42"/>
        <v>1.1347541797997878</v>
      </c>
      <c r="AB96" s="23">
        <f t="shared" ca="1" si="45"/>
        <v>55290678.388809621</v>
      </c>
      <c r="AC96" s="76">
        <f t="shared" si="43"/>
        <v>0</v>
      </c>
      <c r="AD96" s="85">
        <v>2.4638432370541807E-2</v>
      </c>
      <c r="AE96" s="85">
        <v>3.1377390044616871E-2</v>
      </c>
      <c r="AF96" s="85">
        <v>5.8120234139711631E-2</v>
      </c>
    </row>
    <row r="97" spans="1:32">
      <c r="A97" s="7">
        <f t="shared" si="33"/>
        <v>44004</v>
      </c>
      <c r="B97" s="8">
        <f t="shared" ca="1" si="34"/>
        <v>14582376.76431663</v>
      </c>
      <c r="C97" s="144">
        <f t="shared" si="24"/>
        <v>0</v>
      </c>
      <c r="D97" s="136"/>
      <c r="E97" s="143">
        <f>US!D97</f>
        <v>0</v>
      </c>
      <c r="F97" s="78">
        <f t="shared" si="46"/>
        <v>0</v>
      </c>
      <c r="G97" s="29">
        <f t="shared" ca="1" si="25"/>
        <v>3920802.6293386309</v>
      </c>
      <c r="H97" s="8">
        <f t="shared" ca="1" si="35"/>
        <v>27837698.668304279</v>
      </c>
      <c r="I97" s="8">
        <f t="shared" ca="1" si="36"/>
        <v>103534875.02664804</v>
      </c>
      <c r="J97" s="8">
        <f t="shared" ca="1" si="37"/>
        <v>308647.68107357289</v>
      </c>
      <c r="K97" s="12">
        <f t="shared" ca="1" si="47"/>
        <v>1.1194208553273033</v>
      </c>
      <c r="L97" s="48"/>
      <c r="M97" s="38">
        <f ca="1">IF(AND(I$2&gt;0,R90&lt;F90),0,IF(AND(N97&gt;=L$6,I$2&gt;0),0,IF(OR(AND(N97&gt;=A$2,N97&lt;C$2),N97&gt;=E$1),0,1)))</f>
        <v>1</v>
      </c>
      <c r="N97" s="27">
        <f t="shared" si="38"/>
        <v>44004</v>
      </c>
      <c r="O97" s="11">
        <f t="shared" ca="1" si="26"/>
        <v>1.3804650003553073E-2</v>
      </c>
      <c r="P97" s="11" t="str">
        <f t="shared" si="27"/>
        <v/>
      </c>
      <c r="Q97" s="11">
        <f t="shared" ca="1" si="39"/>
        <v>0</v>
      </c>
      <c r="R97" s="32">
        <f t="shared" ca="1" si="28"/>
        <v>7.8416052586772617E-2</v>
      </c>
      <c r="S97" s="32">
        <v>0.15937220435599742</v>
      </c>
      <c r="T97" s="32">
        <f t="shared" ca="1" si="29"/>
        <v>3.711693155773904E-3</v>
      </c>
      <c r="U97" s="32">
        <f t="shared" si="30"/>
        <v>0.14084507042253522</v>
      </c>
      <c r="V97" s="32">
        <f t="shared" ca="1" si="31"/>
        <v>0</v>
      </c>
      <c r="W97" s="8">
        <f t="shared" ca="1" si="40"/>
        <v>1781109.8497602073</v>
      </c>
      <c r="X97" s="8">
        <f t="shared" ca="1" si="44"/>
        <v>77478286.20810397</v>
      </c>
      <c r="Y97" s="22">
        <f t="shared" ca="1" si="32"/>
        <v>0.98619534999644698</v>
      </c>
      <c r="Z97" s="8">
        <f t="shared" ca="1" si="41"/>
        <v>27837698.668304279</v>
      </c>
      <c r="AA97" s="12">
        <f t="shared" ca="1" si="42"/>
        <v>1.1347541797997878</v>
      </c>
      <c r="AB97" s="23">
        <f t="shared" ca="1" si="45"/>
        <v>56496739.608618088</v>
      </c>
      <c r="AC97" s="76">
        <f t="shared" si="43"/>
        <v>0</v>
      </c>
      <c r="AD97" s="85">
        <v>2.1559553899354385E-2</v>
      </c>
      <c r="AE97" s="85">
        <v>2.968964993284871E-2</v>
      </c>
      <c r="AF97" s="85">
        <v>5.1689703380467349E-2</v>
      </c>
    </row>
    <row r="98" spans="1:32">
      <c r="A98" s="7">
        <f t="shared" si="33"/>
        <v>44005</v>
      </c>
      <c r="B98" s="8">
        <f t="shared" ca="1" si="34"/>
        <v>14895878.780952614</v>
      </c>
      <c r="C98" s="144">
        <f t="shared" si="24"/>
        <v>0</v>
      </c>
      <c r="D98" s="136"/>
      <c r="E98" s="143">
        <f>US!D98</f>
        <v>0</v>
      </c>
      <c r="F98" s="78">
        <f t="shared" si="46"/>
        <v>0</v>
      </c>
      <c r="G98" s="29">
        <f t="shared" ca="1" si="25"/>
        <v>3983444.1037548687</v>
      </c>
      <c r="H98" s="8">
        <f t="shared" ca="1" si="35"/>
        <v>28282453.136659566</v>
      </c>
      <c r="I98" s="8">
        <f t="shared" ca="1" si="36"/>
        <v>105760739.34476353</v>
      </c>
      <c r="J98" s="8">
        <f t="shared" ca="1" si="37"/>
        <v>313502.01663598506</v>
      </c>
      <c r="K98" s="12">
        <f t="shared" ca="1" si="47"/>
        <v>1.1190892955075828</v>
      </c>
      <c r="L98" s="48"/>
      <c r="M98" s="38">
        <f ca="1">IF(AND(I$2&gt;0,R91&lt;F91-0.02),0,IF(AND(N98&gt;=L$7,I$2&gt;0),0,IF(OR(AND(N98&gt;=A$2,N98&lt;C$2),N98&gt;=E$1),0,1)))</f>
        <v>1</v>
      </c>
      <c r="N98" s="27">
        <f t="shared" si="38"/>
        <v>44005</v>
      </c>
      <c r="O98" s="11">
        <f t="shared" ca="1" si="26"/>
        <v>1.4101431912635137E-2</v>
      </c>
      <c r="P98" s="11" t="str">
        <f t="shared" si="27"/>
        <v/>
      </c>
      <c r="Q98" s="11">
        <f t="shared" ca="1" si="39"/>
        <v>0</v>
      </c>
      <c r="R98" s="32">
        <f t="shared" ca="1" si="28"/>
        <v>7.9668882075097369E-2</v>
      </c>
      <c r="S98" s="32">
        <v>0.13841019048002057</v>
      </c>
      <c r="T98" s="32">
        <f t="shared" ca="1" si="29"/>
        <v>3.7709937515546087E-3</v>
      </c>
      <c r="U98" s="32">
        <f t="shared" si="30"/>
        <v>0.14084507042253522</v>
      </c>
      <c r="V98" s="32">
        <f t="shared" ca="1" si="31"/>
        <v>0</v>
      </c>
      <c r="W98" s="8">
        <f t="shared" ca="1" si="40"/>
        <v>1810247.7407550833</v>
      </c>
      <c r="X98" s="8">
        <f t="shared" ca="1" si="44"/>
        <v>79288533.948859051</v>
      </c>
      <c r="Y98" s="22">
        <f t="shared" ca="1" si="32"/>
        <v>0.98589856808736487</v>
      </c>
      <c r="Z98" s="8">
        <f t="shared" ca="1" si="41"/>
        <v>28282453.136659566</v>
      </c>
      <c r="AA98" s="12">
        <f t="shared" ca="1" si="42"/>
        <v>1.1347541797997878</v>
      </c>
      <c r="AB98" s="23">
        <f t="shared" ca="1" si="45"/>
        <v>57721860.565975375</v>
      </c>
      <c r="AC98" s="76">
        <f t="shared" si="43"/>
        <v>0</v>
      </c>
      <c r="AD98" s="85">
        <v>1.8860779542332583E-2</v>
      </c>
      <c r="AE98" s="85">
        <v>2.814026703664026E-2</v>
      </c>
      <c r="AF98" s="85">
        <v>4.5906214803347466E-2</v>
      </c>
    </row>
    <row r="99" spans="1:32">
      <c r="A99" s="7">
        <f t="shared" si="33"/>
        <v>44006</v>
      </c>
      <c r="B99" s="8">
        <f t="shared" ca="1" si="34"/>
        <v>15214295.184935819</v>
      </c>
      <c r="C99" s="144">
        <f t="shared" si="24"/>
        <v>0</v>
      </c>
      <c r="D99" s="136"/>
      <c r="E99" s="143">
        <f>US!D99</f>
        <v>0</v>
      </c>
      <c r="F99" s="78">
        <f t="shared" si="46"/>
        <v>0</v>
      </c>
      <c r="G99" s="29">
        <f t="shared" ca="1" si="25"/>
        <v>4046896.0372091886</v>
      </c>
      <c r="H99" s="8">
        <f t="shared" ca="1" si="35"/>
        <v>28732961.864185236</v>
      </c>
      <c r="I99" s="8">
        <f t="shared" ca="1" si="36"/>
        <v>108021495.81304429</v>
      </c>
      <c r="J99" s="8">
        <f t="shared" ca="1" si="37"/>
        <v>318416.40398320509</v>
      </c>
      <c r="K99" s="12">
        <f t="shared" ca="1" si="47"/>
        <v>1.1187525209957629</v>
      </c>
      <c r="L99" s="48"/>
      <c r="M99" s="38">
        <f ca="1">IF(AND(I$2&gt;0,R92&lt;F92-0.04),0,IF(AND(N99&gt;=L$8,I$2&gt;0),0,IF(OR(AND(N99&gt;=A$2,N99&lt;C$2),N99&gt;=E$1),0,1)))</f>
        <v>1</v>
      </c>
      <c r="N99" s="27">
        <f t="shared" si="38"/>
        <v>44006</v>
      </c>
      <c r="O99" s="11">
        <f t="shared" ca="1" si="26"/>
        <v>1.4402866108405906E-2</v>
      </c>
      <c r="P99" s="11" t="str">
        <f t="shared" si="27"/>
        <v/>
      </c>
      <c r="Q99" s="11">
        <f t="shared" ca="1" si="39"/>
        <v>0</v>
      </c>
      <c r="R99" s="32">
        <f t="shared" ca="1" si="28"/>
        <v>8.0937920744183767E-2</v>
      </c>
      <c r="S99" s="32">
        <v>0.11952399457643299</v>
      </c>
      <c r="T99" s="32">
        <f t="shared" ca="1" si="29"/>
        <v>3.8310615818913647E-3</v>
      </c>
      <c r="U99" s="32">
        <f t="shared" si="30"/>
        <v>0.14084507042253522</v>
      </c>
      <c r="V99" s="32">
        <f t="shared" ca="1" si="31"/>
        <v>0</v>
      </c>
      <c r="W99" s="8">
        <f t="shared" ca="1" si="40"/>
        <v>1839780.231114971</v>
      </c>
      <c r="X99" s="8">
        <f t="shared" ca="1" si="44"/>
        <v>81128314.17997402</v>
      </c>
      <c r="Y99" s="22">
        <f t="shared" ca="1" si="32"/>
        <v>0.98559713389159409</v>
      </c>
      <c r="Z99" s="8">
        <f t="shared" ca="1" si="41"/>
        <v>28732961.864185236</v>
      </c>
      <c r="AA99" s="12">
        <f t="shared" ca="1" si="42"/>
        <v>1.1347541797997878</v>
      </c>
      <c r="AB99" s="23">
        <f t="shared" ca="1" si="45"/>
        <v>58966279.813448139</v>
      </c>
      <c r="AC99" s="76">
        <f t="shared" si="43"/>
        <v>0</v>
      </c>
      <c r="AD99" s="85">
        <v>1.6498515224080582E-2</v>
      </c>
      <c r="AE99" s="85">
        <v>2.6719108200706915E-2</v>
      </c>
      <c r="AF99" s="85">
        <v>4.0720612615692479E-2</v>
      </c>
    </row>
    <row r="100" spans="1:32">
      <c r="A100" s="7">
        <f t="shared" si="33"/>
        <v>44007</v>
      </c>
      <c r="B100" s="8">
        <f t="shared" ca="1" si="34"/>
        <v>15537686.266638357</v>
      </c>
      <c r="C100" s="144">
        <f t="shared" si="24"/>
        <v>0</v>
      </c>
      <c r="D100" s="136"/>
      <c r="E100" s="143">
        <f>US!D100</f>
        <v>0</v>
      </c>
      <c r="F100" s="78">
        <f t="shared" si="46"/>
        <v>0</v>
      </c>
      <c r="G100" s="29">
        <f t="shared" ca="1" si="25"/>
        <v>4111163.1426983508</v>
      </c>
      <c r="H100" s="8">
        <f t="shared" ca="1" si="35"/>
        <v>29189258.313158289</v>
      </c>
      <c r="I100" s="8">
        <f t="shared" ca="1" si="36"/>
        <v>110317572.49313232</v>
      </c>
      <c r="J100" s="8">
        <f t="shared" ca="1" si="37"/>
        <v>323391.08170253877</v>
      </c>
      <c r="K100" s="12">
        <f t="shared" ca="1" si="47"/>
        <v>1.1184104672821775</v>
      </c>
      <c r="L100" s="48"/>
      <c r="M100" s="38">
        <f ca="1">IF(AND(I$2&gt;0,R93&lt;F93-0.06),0,IF(AND(N100&gt;=L$9,I$2&gt;0),0,IF(OR(AND(N100&gt;=A$2,N100&lt;C$2),N100&gt;=E$1),0,1)))</f>
        <v>1</v>
      </c>
      <c r="N100" s="27">
        <f t="shared" si="38"/>
        <v>44007</v>
      </c>
      <c r="O100" s="11">
        <f t="shared" ca="1" si="26"/>
        <v>1.4709009665750977E-2</v>
      </c>
      <c r="P100" s="11" t="str">
        <f t="shared" si="27"/>
        <v/>
      </c>
      <c r="Q100" s="11">
        <f t="shared" ca="1" si="39"/>
        <v>0</v>
      </c>
      <c r="R100" s="32">
        <f t="shared" ca="1" si="28"/>
        <v>8.2223262853967014E-2</v>
      </c>
      <c r="S100" s="32">
        <v>0.1026974584716937</v>
      </c>
      <c r="T100" s="32">
        <f t="shared" ca="1" si="29"/>
        <v>3.8919011084211051E-3</v>
      </c>
      <c r="U100" s="32">
        <f t="shared" si="30"/>
        <v>0.14084507042253522</v>
      </c>
      <c r="V100" s="32">
        <f t="shared" ca="1" si="31"/>
        <v>0</v>
      </c>
      <c r="W100" s="8">
        <f t="shared" ca="1" si="40"/>
        <v>1869709.4848294754</v>
      </c>
      <c r="X100" s="8">
        <f t="shared" ca="1" si="44"/>
        <v>82998023.66480349</v>
      </c>
      <c r="Y100" s="22">
        <f t="shared" ca="1" si="32"/>
        <v>0.98529099033424905</v>
      </c>
      <c r="Z100" s="8">
        <f t="shared" ca="1" si="41"/>
        <v>29189258.313158289</v>
      </c>
      <c r="AA100" s="12">
        <f t="shared" ca="1" si="42"/>
        <v>1.1347541797997878</v>
      </c>
      <c r="AB100" s="23">
        <f t="shared" ca="1" si="45"/>
        <v>60230236.996843442</v>
      </c>
      <c r="AC100" s="76">
        <f t="shared" si="43"/>
        <v>0</v>
      </c>
      <c r="AD100" s="85">
        <v>1.4433343319999237E-2</v>
      </c>
      <c r="AE100" s="85">
        <v>2.5416573914363385E-2</v>
      </c>
      <c r="AF100" s="85">
        <v>3.608379442717255E-2</v>
      </c>
    </row>
    <row r="101" spans="1:32">
      <c r="A101" s="7">
        <f t="shared" si="33"/>
        <v>44008</v>
      </c>
      <c r="B101" s="8">
        <f t="shared" ca="1" si="34"/>
        <v>15866112.544602538</v>
      </c>
      <c r="C101" s="144">
        <f t="shared" si="24"/>
        <v>0</v>
      </c>
      <c r="D101" s="136"/>
      <c r="E101" s="143">
        <f>US!D101</f>
        <v>0</v>
      </c>
      <c r="F101" s="78">
        <f t="shared" si="46"/>
        <v>0</v>
      </c>
      <c r="G101" s="29">
        <f t="shared" ca="1" si="25"/>
        <v>4176250.0566020422</v>
      </c>
      <c r="H101" s="8">
        <f t="shared" ca="1" si="35"/>
        <v>29651375.401874498</v>
      </c>
      <c r="I101" s="8">
        <f t="shared" ca="1" si="36"/>
        <v>112649399.066678</v>
      </c>
      <c r="J101" s="8">
        <f t="shared" ca="1" si="37"/>
        <v>328426.27796418057</v>
      </c>
      <c r="K101" s="12">
        <f t="shared" ca="1" si="47"/>
        <v>1.1180630696008613</v>
      </c>
      <c r="L101" s="48"/>
      <c r="M101" s="39">
        <f ca="1">IF(AND(I$2&gt;0,R94&lt;F94-0.1),0,IF(AND(N101&gt;=L$10,I$2&gt;0),0,IF(OR(AND(N101&gt;=A$2,N101&lt;C$2),N101&gt;=E$1),0,1)))</f>
        <v>1</v>
      </c>
      <c r="N101" s="27">
        <f t="shared" si="38"/>
        <v>44008</v>
      </c>
      <c r="O101" s="11">
        <f t="shared" ca="1" si="26"/>
        <v>1.5019919875557067E-2</v>
      </c>
      <c r="P101" s="11" t="str">
        <f t="shared" si="27"/>
        <v/>
      </c>
      <c r="Q101" s="11">
        <f t="shared" ca="1" si="39"/>
        <v>0</v>
      </c>
      <c r="R101" s="32">
        <f t="shared" ca="1" si="28"/>
        <v>8.3525001132040838E-2</v>
      </c>
      <c r="S101" s="32">
        <v>8.785223685198805E-2</v>
      </c>
      <c r="T101" s="32">
        <f t="shared" ca="1" si="29"/>
        <v>3.9535167202499333E-3</v>
      </c>
      <c r="U101" s="32">
        <f t="shared" si="30"/>
        <v>0.14084507042253522</v>
      </c>
      <c r="V101" s="32">
        <f t="shared" ca="1" si="31"/>
        <v>0</v>
      </c>
      <c r="W101" s="8">
        <f t="shared" ca="1" si="40"/>
        <v>1900037.7731351606</v>
      </c>
      <c r="X101" s="8">
        <f t="shared" ca="1" si="44"/>
        <v>84898061.437938645</v>
      </c>
      <c r="Y101" s="22">
        <f t="shared" ca="1" si="32"/>
        <v>0.98498008012444294</v>
      </c>
      <c r="Z101" s="8">
        <f t="shared" ca="1" si="41"/>
        <v>29651375.401874498</v>
      </c>
      <c r="AA101" s="12">
        <f t="shared" ca="1" si="42"/>
        <v>1.1347541797997878</v>
      </c>
      <c r="AB101" s="23">
        <f t="shared" ca="1" si="45"/>
        <v>61513972.777129352</v>
      </c>
      <c r="AC101" s="76">
        <f t="shared" si="43"/>
        <v>0</v>
      </c>
      <c r="AD101" s="85">
        <v>1.2629835445661269E-2</v>
      </c>
      <c r="AE101" s="85">
        <v>2.4223607551737893E-2</v>
      </c>
      <c r="AF101" s="85">
        <v>3.1947762891928778E-2</v>
      </c>
    </row>
    <row r="102" spans="1:32">
      <c r="A102" s="7">
        <f t="shared" si="33"/>
        <v>44009</v>
      </c>
      <c r="B102" s="8">
        <f t="shared" ca="1" si="34"/>
        <v>16199634.755867198</v>
      </c>
      <c r="C102" s="144">
        <f t="shared" si="24"/>
        <v>0</v>
      </c>
      <c r="D102" s="136"/>
      <c r="E102" s="143">
        <f>US!D102</f>
        <v>0</v>
      </c>
      <c r="F102" s="78">
        <f t="shared" si="46"/>
        <v>0</v>
      </c>
      <c r="G102" s="29">
        <f t="shared" ca="1" si="25"/>
        <v>4242161.3139040042</v>
      </c>
      <c r="H102" s="8">
        <f t="shared" ca="1" si="35"/>
        <v>30119345.328718428</v>
      </c>
      <c r="I102" s="8">
        <f t="shared" ca="1" si="36"/>
        <v>115017406.7666571</v>
      </c>
      <c r="J102" s="8">
        <f t="shared" ca="1" si="37"/>
        <v>333522.21126466076</v>
      </c>
      <c r="K102" s="12">
        <f t="shared" ca="1" si="47"/>
        <v>1.1177102629407414</v>
      </c>
      <c r="L102" s="48"/>
      <c r="M102" s="47">
        <f ca="1">IF(AND(I$2&gt;0,R95&lt;F95-0.12),0,IF(AND(N102&gt;=L$4,I$2&gt;0),0,IF(OR(AND(N102&gt;=A$2,N102&lt;C$2),N102&gt;=E$1),0,1)))</f>
        <v>1</v>
      </c>
      <c r="N102" s="35">
        <f t="shared" si="38"/>
        <v>44009</v>
      </c>
      <c r="O102" s="11">
        <f t="shared" ca="1" si="26"/>
        <v>1.533565423555428E-2</v>
      </c>
      <c r="P102" s="11" t="str">
        <f t="shared" si="27"/>
        <v/>
      </c>
      <c r="Q102" s="11">
        <f t="shared" ca="1" si="39"/>
        <v>0</v>
      </c>
      <c r="R102" s="32">
        <f t="shared" ca="1" si="28"/>
        <v>8.4843226278080081E-2</v>
      </c>
      <c r="S102" s="32">
        <v>7.486592650475786E-2</v>
      </c>
      <c r="T102" s="32">
        <f t="shared" ca="1" si="29"/>
        <v>4.0159127104957906E-3</v>
      </c>
      <c r="U102" s="32">
        <f t="shared" si="30"/>
        <v>0.14084507042253522</v>
      </c>
      <c r="V102" s="32">
        <f t="shared" ca="1" si="31"/>
        <v>0</v>
      </c>
      <c r="W102" s="8">
        <f t="shared" ca="1" si="40"/>
        <v>1930767.5724205526</v>
      </c>
      <c r="X102" s="8">
        <f t="shared" ca="1" si="44"/>
        <v>86828829.010359198</v>
      </c>
      <c r="Y102" s="22">
        <f t="shared" ca="1" si="32"/>
        <v>0.98466434576444573</v>
      </c>
      <c r="Z102" s="8">
        <f t="shared" ca="1" si="41"/>
        <v>30119345.328718428</v>
      </c>
      <c r="AA102" s="12">
        <f t="shared" ca="1" si="42"/>
        <v>1.1347541797997878</v>
      </c>
      <c r="AB102" s="23">
        <f t="shared" ca="1" si="45"/>
        <v>62817728.752043933</v>
      </c>
      <c r="AC102" s="76">
        <f t="shared" si="43"/>
        <v>0</v>
      </c>
      <c r="AD102" s="85">
        <v>1.105631050189879E-2</v>
      </c>
      <c r="AE102" s="85">
        <v>2.3131695871148869E-2</v>
      </c>
      <c r="AF102" s="85">
        <v>2.8266397136483521E-2</v>
      </c>
    </row>
    <row r="103" spans="1:32">
      <c r="A103" s="7">
        <f t="shared" si="33"/>
        <v>44010</v>
      </c>
      <c r="B103" s="8">
        <f t="shared" ca="1" si="34"/>
        <v>16538313.844267247</v>
      </c>
      <c r="C103" s="144">
        <f t="shared" si="24"/>
        <v>0</v>
      </c>
      <c r="D103" s="136"/>
      <c r="E103" s="143">
        <f>US!D103</f>
        <v>0</v>
      </c>
      <c r="F103" s="78">
        <f t="shared" si="46"/>
        <v>0</v>
      </c>
      <c r="G103" s="29">
        <f t="shared" ca="1" si="25"/>
        <v>4308901.3075969331</v>
      </c>
      <c r="H103" s="8">
        <f t="shared" ca="1" si="35"/>
        <v>30593199.283938222</v>
      </c>
      <c r="I103" s="8">
        <f t="shared" ca="1" si="36"/>
        <v>117422028.29429744</v>
      </c>
      <c r="J103" s="8">
        <f t="shared" ca="1" si="37"/>
        <v>338679.08840004896</v>
      </c>
      <c r="K103" s="12">
        <f t="shared" ca="1" si="47"/>
        <v>1.1173519820560283</v>
      </c>
      <c r="L103" s="48"/>
      <c r="M103" s="46">
        <f ca="1">IF(AND(I$2&gt;0,R96&lt;F96-0.12),0,IF(AND(N103&gt;=L$5,I$2&gt;0),0,IF(OR(AND(N103&gt;=A$2,N103&lt;C$2),N103&gt;=E$1),0,1)))</f>
        <v>1</v>
      </c>
      <c r="N103" s="36">
        <f t="shared" si="38"/>
        <v>44010</v>
      </c>
      <c r="O103" s="11">
        <f t="shared" ca="1" si="26"/>
        <v>1.5656270439239658E-2</v>
      </c>
      <c r="P103" s="11" t="str">
        <f t="shared" si="27"/>
        <v/>
      </c>
      <c r="Q103" s="11">
        <f t="shared" ca="1" si="39"/>
        <v>0</v>
      </c>
      <c r="R103" s="32">
        <f t="shared" ca="1" si="28"/>
        <v>8.6178026151938661E-2</v>
      </c>
      <c r="S103" s="32">
        <v>6.3588525332334417E-2</v>
      </c>
      <c r="T103" s="32">
        <f t="shared" ca="1" si="29"/>
        <v>4.0790932378584298E-3</v>
      </c>
      <c r="U103" s="32">
        <f t="shared" si="30"/>
        <v>0.14084507042253522</v>
      </c>
      <c r="V103" s="32">
        <f t="shared" ca="1" si="31"/>
        <v>0</v>
      </c>
      <c r="W103" s="8">
        <f t="shared" ca="1" si="40"/>
        <v>1961901.643189447</v>
      </c>
      <c r="X103" s="8">
        <f t="shared" ca="1" si="44"/>
        <v>88790730.653548643</v>
      </c>
      <c r="Y103" s="22">
        <f t="shared" ca="1" si="32"/>
        <v>0.98434372956076033</v>
      </c>
      <c r="Z103" s="8">
        <f t="shared" ca="1" si="41"/>
        <v>30593199.283938222</v>
      </c>
      <c r="AA103" s="12">
        <f t="shared" ca="1" si="42"/>
        <v>1.1347541797997878</v>
      </c>
      <c r="AB103" s="23">
        <f t="shared" ca="1" si="45"/>
        <v>64141747.411375359</v>
      </c>
      <c r="AC103" s="76">
        <f t="shared" si="43"/>
        <v>0</v>
      </c>
      <c r="AD103" s="85">
        <v>9.6845608006813078E-3</v>
      </c>
      <c r="AE103" s="85">
        <v>2.2132862220878693E-2</v>
      </c>
      <c r="AF103" s="85">
        <v>2.4995988802634612E-2</v>
      </c>
    </row>
    <row r="104" spans="1:32">
      <c r="A104" s="7">
        <f t="shared" si="33"/>
        <v>44011</v>
      </c>
      <c r="B104" s="8">
        <f t="shared" ca="1" si="34"/>
        <v>16882210.945447765</v>
      </c>
      <c r="C104" s="144">
        <f t="shared" si="24"/>
        <v>0</v>
      </c>
      <c r="D104" s="136"/>
      <c r="E104" s="143">
        <f>US!D104</f>
        <v>0</v>
      </c>
      <c r="F104" s="78">
        <f>V$2</f>
        <v>0.6</v>
      </c>
      <c r="G104" s="29">
        <f t="shared" ca="1" si="25"/>
        <v>4376474.2336803442</v>
      </c>
      <c r="H104" s="8">
        <f t="shared" ca="1" si="35"/>
        <v>31072967.059130445</v>
      </c>
      <c r="I104" s="8">
        <f t="shared" ca="1" si="36"/>
        <v>119863697.71267912</v>
      </c>
      <c r="J104" s="8">
        <f t="shared" ca="1" si="37"/>
        <v>343897.10118051746</v>
      </c>
      <c r="K104" s="12">
        <f t="shared" ca="1" si="47"/>
        <v>1.1169881614787847</v>
      </c>
      <c r="L104" s="48"/>
      <c r="M104" s="38">
        <f ca="1">IF(AND(I$2&gt;0,R97&lt;F97),0,IF(AND(N104&gt;=L$6,I$2&gt;0),0,IF(OR(AND(N104&gt;=A$2,N104&lt;C$2),N104&gt;=E$1),0,1)))</f>
        <v>1</v>
      </c>
      <c r="N104" s="27">
        <f t="shared" si="38"/>
        <v>44011</v>
      </c>
      <c r="O104" s="11">
        <f t="shared" ca="1" si="26"/>
        <v>1.598182636169055E-2</v>
      </c>
      <c r="P104" s="11" t="str">
        <f t="shared" si="27"/>
        <v/>
      </c>
      <c r="Q104" s="11">
        <f t="shared" ca="1" si="39"/>
        <v>0</v>
      </c>
      <c r="R104" s="32">
        <f t="shared" ca="1" si="28"/>
        <v>8.7529484673606869E-2</v>
      </c>
      <c r="S104" s="32">
        <v>5.3856181960030523E-2</v>
      </c>
      <c r="T104" s="32">
        <f t="shared" ca="1" si="29"/>
        <v>4.1430622745507262E-3</v>
      </c>
      <c r="U104" s="32">
        <f t="shared" si="30"/>
        <v>0.14084507042253522</v>
      </c>
      <c r="V104" s="32">
        <f t="shared" ca="1" si="31"/>
        <v>0</v>
      </c>
      <c r="W104" s="8">
        <f t="shared" ca="1" si="40"/>
        <v>1993443.0813829124</v>
      </c>
      <c r="X104" s="8">
        <f t="shared" ca="1" si="44"/>
        <v>90784173.734931558</v>
      </c>
      <c r="Y104" s="22">
        <f t="shared" ca="1" si="32"/>
        <v>0.98401817363830946</v>
      </c>
      <c r="Z104" s="8">
        <f t="shared" ca="1" si="41"/>
        <v>31072967.059130445</v>
      </c>
      <c r="AA104" s="12">
        <f t="shared" ca="1" si="42"/>
        <v>1.1347541797997878</v>
      </c>
      <c r="AB104" s="23">
        <f t="shared" ca="1" si="45"/>
        <v>65486272.090184763</v>
      </c>
      <c r="AC104" s="76">
        <f t="shared" si="43"/>
        <v>0</v>
      </c>
      <c r="AD104" s="85">
        <v>8.4895636377178337E-3</v>
      </c>
      <c r="AE104" s="85">
        <v>2.1219654218668411E-2</v>
      </c>
      <c r="AF104" s="85">
        <v>2.2095585310406427E-2</v>
      </c>
    </row>
    <row r="105" spans="1:32">
      <c r="A105" s="7">
        <f t="shared" si="33"/>
        <v>44012</v>
      </c>
      <c r="B105" s="8">
        <f t="shared" ca="1" si="34"/>
        <v>17231387.367450472</v>
      </c>
      <c r="C105" s="144">
        <f t="shared" si="24"/>
        <v>0</v>
      </c>
      <c r="D105" s="136"/>
      <c r="E105" s="143">
        <f>US!D105</f>
        <v>0</v>
      </c>
      <c r="F105" s="78">
        <f>W$2</f>
        <v>0</v>
      </c>
      <c r="G105" s="29">
        <f t="shared" ca="1" si="25"/>
        <v>4444884.0245023584</v>
      </c>
      <c r="H105" s="8">
        <f t="shared" ca="1" si="35"/>
        <v>31558676.573966745</v>
      </c>
      <c r="I105" s="8">
        <f t="shared" ca="1" si="36"/>
        <v>122342850.30889833</v>
      </c>
      <c r="J105" s="8">
        <f t="shared" ca="1" si="37"/>
        <v>349176.42200270575</v>
      </c>
      <c r="K105" s="12">
        <f t="shared" ca="1" si="47"/>
        <v>1.116618735535025</v>
      </c>
      <c r="L105" s="48"/>
      <c r="M105" s="38">
        <f ca="1">IF(AND(I$2&gt;0,R98&lt;F98-0.02),0,IF(AND(N105&gt;=L$7,I$2&gt;0),0,IF(OR(AND(N105&gt;=A$2,N105&lt;C$2),N105&gt;=E$1),0,1)))</f>
        <v>1</v>
      </c>
      <c r="N105" s="27">
        <f t="shared" si="38"/>
        <v>44012</v>
      </c>
      <c r="O105" s="11">
        <f t="shared" ca="1" si="26"/>
        <v>1.6312380041186444E-2</v>
      </c>
      <c r="P105" s="11" t="str">
        <f t="shared" si="27"/>
        <v/>
      </c>
      <c r="Q105" s="11">
        <f t="shared" ca="1" si="39"/>
        <v>0</v>
      </c>
      <c r="R105" s="32">
        <f t="shared" ca="1" si="28"/>
        <v>8.8897680490047162E-2</v>
      </c>
      <c r="S105" s="32">
        <v>4.5501836078262366E-2</v>
      </c>
      <c r="T105" s="32">
        <f t="shared" ca="1" si="29"/>
        <v>4.2078235431955661E-3</v>
      </c>
      <c r="U105" s="32">
        <f t="shared" si="30"/>
        <v>0.14084507042253522</v>
      </c>
      <c r="V105" s="32">
        <f t="shared" ca="1" si="31"/>
        <v>0</v>
      </c>
      <c r="W105" s="8">
        <f t="shared" ca="1" si="40"/>
        <v>2025394.8825214542</v>
      </c>
      <c r="X105" s="8">
        <f t="shared" ca="1" si="44"/>
        <v>92809568.617453009</v>
      </c>
      <c r="Y105" s="22">
        <f t="shared" ca="1" si="32"/>
        <v>0.9836876199588136</v>
      </c>
      <c r="Z105" s="8">
        <f t="shared" ca="1" si="41"/>
        <v>31558676.573966745</v>
      </c>
      <c r="AA105" s="12">
        <f t="shared" ca="1" si="42"/>
        <v>1.1347541797997878</v>
      </c>
      <c r="AB105" s="23">
        <f t="shared" ca="1" si="45"/>
        <v>66851546.913032703</v>
      </c>
      <c r="AC105" s="76">
        <f t="shared" si="43"/>
        <v>0</v>
      </c>
      <c r="AD105" s="85">
        <v>7.4491911635927947E-3</v>
      </c>
      <c r="AE105" s="85">
        <v>2.0385127213811721E-2</v>
      </c>
      <c r="AF105" s="85">
        <v>1.952717918305015E-2</v>
      </c>
    </row>
    <row r="106" spans="1:32">
      <c r="A106" s="7">
        <f t="shared" si="33"/>
        <v>44013</v>
      </c>
      <c r="B106" s="8">
        <f t="shared" ca="1" si="34"/>
        <v>17585904.565953303</v>
      </c>
      <c r="C106" s="144">
        <f t="shared" si="24"/>
        <v>0</v>
      </c>
      <c r="D106" s="136"/>
      <c r="E106" s="143">
        <f>US!D106</f>
        <v>0</v>
      </c>
      <c r="F106" s="78">
        <f>V$2</f>
        <v>0.6</v>
      </c>
      <c r="G106" s="29">
        <f t="shared" ca="1" si="25"/>
        <v>4514134.3381430143</v>
      </c>
      <c r="H106" s="8">
        <f t="shared" ca="1" si="35"/>
        <v>32050353.8008154</v>
      </c>
      <c r="I106" s="8">
        <f t="shared" ca="1" si="36"/>
        <v>124859922.41826844</v>
      </c>
      <c r="J106" s="8">
        <f t="shared" ca="1" si="37"/>
        <v>354517.19850283262</v>
      </c>
      <c r="K106" s="12">
        <f t="shared" ca="1" si="47"/>
        <v>1.1162436383655689</v>
      </c>
      <c r="L106" s="48"/>
      <c r="M106" s="38">
        <f ca="1">IF(AND(I$2&gt;0,R99&lt;F99-0.04),0,IF(AND(N106&gt;=L$8,I$2&gt;0),0,IF(OR(AND(N106&gt;=A$2,N106&lt;C$2),N106&gt;=E$1),0,1)))</f>
        <v>1</v>
      </c>
      <c r="N106" s="27">
        <f t="shared" si="38"/>
        <v>44013</v>
      </c>
      <c r="O106" s="11">
        <f t="shared" ca="1" si="26"/>
        <v>1.6647989655769125E-2</v>
      </c>
      <c r="P106" s="11" t="str">
        <f t="shared" si="27"/>
        <v/>
      </c>
      <c r="Q106" s="11">
        <f t="shared" ca="1" si="39"/>
        <v>0</v>
      </c>
      <c r="R106" s="32">
        <f t="shared" ca="1" si="28"/>
        <v>9.0282686762860276E-2</v>
      </c>
      <c r="S106" s="32">
        <v>3.8362839896927334E-2</v>
      </c>
      <c r="T106" s="32">
        <f t="shared" ca="1" si="29"/>
        <v>4.2733805067753866E-3</v>
      </c>
      <c r="U106" s="32">
        <f t="shared" si="30"/>
        <v>0.14084507042253522</v>
      </c>
      <c r="V106" s="32">
        <f t="shared" ca="1" si="31"/>
        <v>0</v>
      </c>
      <c r="W106" s="8">
        <f t="shared" ca="1" si="40"/>
        <v>2057759.7485549098</v>
      </c>
      <c r="X106" s="8">
        <f t="shared" ca="1" si="44"/>
        <v>94867328.366007924</v>
      </c>
      <c r="Y106" s="22">
        <f t="shared" ca="1" si="32"/>
        <v>0.98335201034423092</v>
      </c>
      <c r="Z106" s="8">
        <f t="shared" ca="1" si="41"/>
        <v>32050353.8008154</v>
      </c>
      <c r="AA106" s="12">
        <f t="shared" ca="1" si="42"/>
        <v>1.1347541797997878</v>
      </c>
      <c r="AB106" s="23">
        <f t="shared" ca="1" si="45"/>
        <v>68237816.723118812</v>
      </c>
      <c r="AC106" s="76">
        <f t="shared" si="43"/>
        <v>0</v>
      </c>
      <c r="AD106" s="85">
        <v>6.5439276918173826E-3</v>
      </c>
      <c r="AE106" s="85">
        <v>1.9622824634891848E-2</v>
      </c>
      <c r="AF106" s="85">
        <v>1.7255777577544686E-2</v>
      </c>
    </row>
    <row r="107" spans="1:32">
      <c r="A107" s="7">
        <f t="shared" si="33"/>
        <v>44014</v>
      </c>
      <c r="B107" s="8">
        <f t="shared" ca="1" si="34"/>
        <v>17945824.118644711</v>
      </c>
      <c r="C107" s="144">
        <f t="shared" si="24"/>
        <v>0</v>
      </c>
      <c r="D107" s="136"/>
      <c r="E107" s="143">
        <f>US!D107</f>
        <v>0</v>
      </c>
      <c r="F107" s="78">
        <f>W$2</f>
        <v>0</v>
      </c>
      <c r="G107" s="29">
        <f t="shared" ca="1" si="25"/>
        <v>4584228.5741365468</v>
      </c>
      <c r="H107" s="8">
        <f t="shared" ca="1" si="35"/>
        <v>32548022.87636948</v>
      </c>
      <c r="I107" s="8">
        <f t="shared" ca="1" si="36"/>
        <v>127415351.24237743</v>
      </c>
      <c r="J107" s="8">
        <f t="shared" ca="1" si="37"/>
        <v>359919.55269140768</v>
      </c>
      <c r="K107" s="12">
        <f t="shared" ca="1" si="47"/>
        <v>1.1158628039526401</v>
      </c>
      <c r="L107" s="48"/>
      <c r="M107" s="38">
        <f ca="1">IF(AND(I$2&gt;0,R100&lt;F100-0.06),0,IF(AND(N107&gt;=L$9,I$2&gt;0),0,IF(OR(AND(N107&gt;=A$2,N107&lt;C$2),N107&gt;=E$1),0,1)))</f>
        <v>1</v>
      </c>
      <c r="N107" s="27">
        <f t="shared" si="38"/>
        <v>44014</v>
      </c>
      <c r="O107" s="11">
        <f t="shared" ca="1" si="26"/>
        <v>1.6988713498983659E-2</v>
      </c>
      <c r="P107" s="11" t="str">
        <f t="shared" si="27"/>
        <v/>
      </c>
      <c r="Q107" s="11">
        <f t="shared" ca="1" si="39"/>
        <v>0</v>
      </c>
      <c r="R107" s="32">
        <f t="shared" ca="1" si="28"/>
        <v>9.1684571482730931E-2</v>
      </c>
      <c r="S107" s="32">
        <v>3.2285955821410632E-2</v>
      </c>
      <c r="T107" s="32">
        <f t="shared" ca="1" si="29"/>
        <v>4.3397363835159311E-3</v>
      </c>
      <c r="U107" s="32">
        <f t="shared" si="30"/>
        <v>0.14084507042253522</v>
      </c>
      <c r="V107" s="32">
        <f t="shared" ca="1" si="31"/>
        <v>0</v>
      </c>
      <c r="W107" s="8">
        <f t="shared" ca="1" si="40"/>
        <v>2090540.1815188075</v>
      </c>
      <c r="X107" s="8">
        <f t="shared" ca="1" si="44"/>
        <v>96957868.547526732</v>
      </c>
      <c r="Y107" s="22">
        <f t="shared" ca="1" si="32"/>
        <v>0.98301128650101632</v>
      </c>
      <c r="Z107" s="8">
        <f t="shared" ca="1" si="41"/>
        <v>32548022.87636948</v>
      </c>
      <c r="AA107" s="12">
        <f t="shared" ca="1" si="42"/>
        <v>1.1347541797997878</v>
      </c>
      <c r="AB107" s="23">
        <f t="shared" ca="1" si="45"/>
        <v>69645326.997496277</v>
      </c>
      <c r="AC107" s="76">
        <f t="shared" si="43"/>
        <v>0</v>
      </c>
      <c r="AD107" s="85">
        <v>5.7566005961770632E-3</v>
      </c>
      <c r="AE107" s="85">
        <v>1.8926756164772632E-2</v>
      </c>
      <c r="AF107" s="85">
        <v>1.524938123555351E-2</v>
      </c>
    </row>
    <row r="108" spans="1:32">
      <c r="A108" s="7">
        <f t="shared" si="33"/>
        <v>44015</v>
      </c>
      <c r="B108" s="8">
        <f t="shared" ca="1" si="34"/>
        <v>18311207.700837269</v>
      </c>
      <c r="C108" s="144">
        <f t="shared" si="24"/>
        <v>0</v>
      </c>
      <c r="D108" s="136"/>
      <c r="E108" s="143">
        <f>US!D108</f>
        <v>0</v>
      </c>
      <c r="F108" s="78">
        <f>V$2</f>
        <v>0.6</v>
      </c>
      <c r="G108" s="29">
        <f t="shared" ca="1" si="25"/>
        <v>4655169.8772419486</v>
      </c>
      <c r="H108" s="8">
        <f t="shared" ca="1" si="35"/>
        <v>33051706.128417835</v>
      </c>
      <c r="I108" s="8">
        <f t="shared" ca="1" si="36"/>
        <v>130009574.6759446</v>
      </c>
      <c r="J108" s="8">
        <f t="shared" ca="1" si="37"/>
        <v>365383.58219255862</v>
      </c>
      <c r="K108" s="12">
        <f t="shared" ca="1" si="47"/>
        <v>1.1154761661473949</v>
      </c>
      <c r="L108" s="48"/>
      <c r="M108" s="39">
        <f ca="1">IF(AND(I$2&gt;0,R101&lt;F101-0.1),0,IF(AND(N108&gt;=L$10,I$2&gt;0),0,IF(OR(AND(N108&gt;=A$2,N108&lt;C$2),N108&gt;=E$1),0,1)))</f>
        <v>1</v>
      </c>
      <c r="N108" s="27">
        <f t="shared" si="38"/>
        <v>44015</v>
      </c>
      <c r="O108" s="11">
        <f t="shared" ca="1" si="26"/>
        <v>1.7334609956792611E-2</v>
      </c>
      <c r="P108" s="11" t="str">
        <f t="shared" si="27"/>
        <v/>
      </c>
      <c r="Q108" s="11">
        <f t="shared" ca="1" si="39"/>
        <v>0</v>
      </c>
      <c r="R108" s="32">
        <f t="shared" ca="1" si="28"/>
        <v>9.310339754483897E-2</v>
      </c>
      <c r="S108" s="32">
        <v>2.7130261159688557E-2</v>
      </c>
      <c r="T108" s="32">
        <f t="shared" ca="1" si="29"/>
        <v>4.406894150455711E-3</v>
      </c>
      <c r="U108" s="32">
        <f t="shared" si="30"/>
        <v>0.14084507042253522</v>
      </c>
      <c r="V108" s="32">
        <f t="shared" ca="1" si="31"/>
        <v>0</v>
      </c>
      <c r="W108" s="8">
        <f t="shared" ca="1" si="40"/>
        <v>2123738.6084608859</v>
      </c>
      <c r="X108" s="8">
        <f t="shared" ca="1" si="44"/>
        <v>99081607.15598762</v>
      </c>
      <c r="Y108" s="22">
        <f t="shared" ca="1" si="32"/>
        <v>0.98266539004320741</v>
      </c>
      <c r="Z108" s="8">
        <f t="shared" ca="1" si="41"/>
        <v>33051706.128417835</v>
      </c>
      <c r="AA108" s="12">
        <f t="shared" ca="1" si="42"/>
        <v>1.1347541797997878</v>
      </c>
      <c r="AB108" s="23">
        <f t="shared" ca="1" si="45"/>
        <v>71074323.752885789</v>
      </c>
      <c r="AC108" s="76">
        <f t="shared" si="43"/>
        <v>0</v>
      </c>
      <c r="AD108" s="85">
        <v>5.0721286049866757E-3</v>
      </c>
      <c r="AE108" s="85">
        <v>1.8291374535020149E-2</v>
      </c>
      <c r="AF108" s="85">
        <v>1.3478897285127116E-2</v>
      </c>
    </row>
    <row r="109" spans="1:32">
      <c r="A109" s="7">
        <f t="shared" si="33"/>
        <v>44016</v>
      </c>
      <c r="B109" s="8">
        <f t="shared" ca="1" si="34"/>
        <v>18682117.061368033</v>
      </c>
      <c r="C109" s="144">
        <f t="shared" si="24"/>
        <v>0</v>
      </c>
      <c r="D109" s="136"/>
      <c r="E109" s="143">
        <f>US!D109</f>
        <v>0</v>
      </c>
      <c r="F109" s="78">
        <f>V$2</f>
        <v>0.6</v>
      </c>
      <c r="G109" s="29">
        <f t="shared" ca="1" si="25"/>
        <v>4726961.1239049817</v>
      </c>
      <c r="H109" s="8">
        <f t="shared" ca="1" si="35"/>
        <v>33561423.979725368</v>
      </c>
      <c r="I109" s="8">
        <f t="shared" ca="1" si="36"/>
        <v>132643031.13571301</v>
      </c>
      <c r="J109" s="8">
        <f t="shared" ca="1" si="37"/>
        <v>370909.36053076346</v>
      </c>
      <c r="K109" s="12">
        <f t="shared" ca="1" si="47"/>
        <v>1.1150836586961184</v>
      </c>
      <c r="L109" s="48"/>
      <c r="M109" s="47">
        <f ca="1">IF(AND(I$2&gt;0,R102&lt;F102-0.12),0,IF(AND(N109&gt;=L$4,I$2&gt;0),0,IF(OR(AND(N109&gt;=A$2,N109&lt;C$2),N109&gt;=E$1),0,1)))</f>
        <v>1</v>
      </c>
      <c r="N109" s="27">
        <f t="shared" si="38"/>
        <v>44016</v>
      </c>
      <c r="O109" s="11">
        <f t="shared" ca="1" si="26"/>
        <v>1.7685737484761734E-2</v>
      </c>
      <c r="P109" s="11" t="str">
        <f t="shared" si="27"/>
        <v/>
      </c>
      <c r="Q109" s="11">
        <f t="shared" ca="1" si="39"/>
        <v>0</v>
      </c>
      <c r="R109" s="32">
        <f t="shared" ca="1" si="28"/>
        <v>9.4539222478099635E-2</v>
      </c>
      <c r="S109" s="32">
        <v>2.2768501404708753E-2</v>
      </c>
      <c r="T109" s="32">
        <f t="shared" ca="1" si="29"/>
        <v>4.4748565306300487E-3</v>
      </c>
      <c r="U109" s="32">
        <f t="shared" si="30"/>
        <v>0.14084507042253522</v>
      </c>
      <c r="V109" s="32">
        <f t="shared" ca="1" si="31"/>
        <v>0</v>
      </c>
      <c r="W109" s="8">
        <f t="shared" ca="1" si="40"/>
        <v>2157357.3350380477</v>
      </c>
      <c r="X109" s="8">
        <f t="shared" ca="1" si="44"/>
        <v>101238964.49102567</v>
      </c>
      <c r="Y109" s="22">
        <f t="shared" ca="1" si="32"/>
        <v>0.98231426251523823</v>
      </c>
      <c r="Z109" s="8">
        <f t="shared" ca="1" si="41"/>
        <v>33561423.979725368</v>
      </c>
      <c r="AA109" s="12">
        <f t="shared" ca="1" si="42"/>
        <v>1.1347541797997878</v>
      </c>
      <c r="AB109" s="23">
        <f t="shared" ca="1" si="45"/>
        <v>72525053.446803346</v>
      </c>
      <c r="AC109" s="76">
        <f t="shared" si="43"/>
        <v>0</v>
      </c>
      <c r="AD109" s="85">
        <v>4.477289520488952E-3</v>
      </c>
      <c r="AE109" s="85">
        <v>1.771155156503874E-2</v>
      </c>
      <c r="AF109" s="85">
        <v>1.1918005908528829E-2</v>
      </c>
    </row>
    <row r="110" spans="1:32">
      <c r="A110" s="7">
        <f t="shared" si="33"/>
        <v>44017</v>
      </c>
      <c r="B110" s="8">
        <f t="shared" ca="1" si="34"/>
        <v>19058613.997407909</v>
      </c>
      <c r="C110" s="144">
        <f t="shared" si="24"/>
        <v>0</v>
      </c>
      <c r="D110" s="136"/>
      <c r="E110" s="143">
        <f>US!D110</f>
        <v>0</v>
      </c>
      <c r="F110" s="78">
        <f>W$2</f>
        <v>0</v>
      </c>
      <c r="G110" s="29">
        <f t="shared" ca="1" si="25"/>
        <v>4799604.9141648524</v>
      </c>
      <c r="H110" s="8">
        <f t="shared" ca="1" si="35"/>
        <v>34077194.890570447</v>
      </c>
      <c r="I110" s="8">
        <f t="shared" ca="1" si="36"/>
        <v>135316159.38159615</v>
      </c>
      <c r="J110" s="8">
        <f t="shared" ca="1" si="37"/>
        <v>376496.93603987736</v>
      </c>
      <c r="K110" s="12">
        <f t="shared" ca="1" si="47"/>
        <v>1.1146852152661126</v>
      </c>
      <c r="L110" s="48"/>
      <c r="M110" s="46">
        <f ca="1">IF(AND(I$2&gt;0,R103&lt;F103-0.12),0,IF(AND(N110&gt;=L$5,I$2&gt;0),0,IF(OR(AND(N110&gt;=A$2,N110&lt;C$2),N110&gt;=E$1),0,1)))</f>
        <v>1</v>
      </c>
      <c r="N110" s="27">
        <f t="shared" si="38"/>
        <v>44017</v>
      </c>
      <c r="O110" s="11">
        <f t="shared" ca="1" si="26"/>
        <v>1.8042154584212818E-2</v>
      </c>
      <c r="P110" s="11" t="str">
        <f t="shared" si="27"/>
        <v/>
      </c>
      <c r="Q110" s="11">
        <f t="shared" ca="1" si="39"/>
        <v>0</v>
      </c>
      <c r="R110" s="32">
        <f t="shared" ca="1" si="28"/>
        <v>9.599209828329705E-2</v>
      </c>
      <c r="S110" s="32">
        <v>1.9087369317470571E-2</v>
      </c>
      <c r="T110" s="32">
        <f t="shared" ca="1" si="29"/>
        <v>4.5436259854093929E-3</v>
      </c>
      <c r="U110" s="32">
        <f t="shared" si="30"/>
        <v>0.14084507042253522</v>
      </c>
      <c r="V110" s="32">
        <f t="shared" ca="1" si="31"/>
        <v>0</v>
      </c>
      <c r="W110" s="8">
        <f t="shared" ca="1" si="40"/>
        <v>2191398.5356223676</v>
      </c>
      <c r="X110" s="8">
        <f t="shared" ca="1" si="44"/>
        <v>103430363.02664804</v>
      </c>
      <c r="Y110" s="22">
        <f t="shared" ca="1" si="32"/>
        <v>0.98195784541578723</v>
      </c>
      <c r="Z110" s="8">
        <f t="shared" ca="1" si="41"/>
        <v>34077194.890570447</v>
      </c>
      <c r="AA110" s="12">
        <f t="shared" ca="1" si="42"/>
        <v>1.1347541797997878</v>
      </c>
      <c r="AB110" s="23">
        <f t="shared" ca="1" si="45"/>
        <v>73997762.87825796</v>
      </c>
      <c r="AC110" s="76">
        <f t="shared" si="43"/>
        <v>0</v>
      </c>
      <c r="AD110" s="85">
        <v>3.9605080880513593E-3</v>
      </c>
      <c r="AE110" s="85">
        <v>1.7182553918217366E-2</v>
      </c>
      <c r="AF110" s="85">
        <v>1.0542996923661438E-2</v>
      </c>
    </row>
    <row r="111" spans="1:32">
      <c r="A111" s="7">
        <f t="shared" si="33"/>
        <v>44018</v>
      </c>
      <c r="B111" s="8">
        <f t="shared" ca="1" si="34"/>
        <v>19440760.328617778</v>
      </c>
      <c r="C111" s="144">
        <f t="shared" si="24"/>
        <v>0</v>
      </c>
      <c r="D111" s="136"/>
      <c r="E111" s="143">
        <f>US!D111</f>
        <v>0</v>
      </c>
      <c r="F111" s="78">
        <f>V$2</f>
        <v>0.6</v>
      </c>
      <c r="G111" s="29">
        <f t="shared" ca="1" si="25"/>
        <v>4873103.5643011462</v>
      </c>
      <c r="H111" s="8">
        <f t="shared" ca="1" si="35"/>
        <v>34599035.306538135</v>
      </c>
      <c r="I111" s="8">
        <f t="shared" ca="1" si="36"/>
        <v>138029398.33318621</v>
      </c>
      <c r="J111" s="8">
        <f t="shared" ca="1" si="37"/>
        <v>382146.33120986714</v>
      </c>
      <c r="K111" s="12">
        <f t="shared" ca="1" si="47"/>
        <v>1.1142807694727583</v>
      </c>
      <c r="L111" s="48"/>
      <c r="M111" s="38">
        <f ca="1">IF(AND(I$2&gt;0,R104&lt;F104),0,IF(AND(N111&gt;=L$6,I$2&gt;0),0,IF(OR(AND(N111&gt;=A$2,N111&lt;C$2),N111&gt;=E$1),0,1)))</f>
        <v>1</v>
      </c>
      <c r="N111" s="27">
        <f t="shared" si="38"/>
        <v>44018</v>
      </c>
      <c r="O111" s="11">
        <f t="shared" ca="1" si="26"/>
        <v>1.8403919777758161E-2</v>
      </c>
      <c r="P111" s="11" t="str">
        <f t="shared" si="27"/>
        <v/>
      </c>
      <c r="Q111" s="11">
        <f t="shared" ca="1" si="39"/>
        <v>0</v>
      </c>
      <c r="R111" s="32">
        <f t="shared" ca="1" si="28"/>
        <v>9.7462071286022911E-2</v>
      </c>
      <c r="S111" s="32">
        <v>1.5987090040820447E-2</v>
      </c>
      <c r="T111" s="32">
        <f t="shared" ca="1" si="29"/>
        <v>4.6132047075384177E-3</v>
      </c>
      <c r="U111" s="32">
        <f t="shared" si="30"/>
        <v>0.14084507042253522</v>
      </c>
      <c r="V111" s="32">
        <f t="shared" ca="1" si="31"/>
        <v>0</v>
      </c>
      <c r="W111" s="8">
        <f t="shared" ca="1" si="40"/>
        <v>2225864.3181154937</v>
      </c>
      <c r="X111" s="8">
        <f t="shared" ca="1" si="44"/>
        <v>105656227.34476353</v>
      </c>
      <c r="Y111" s="22">
        <f t="shared" ca="1" si="32"/>
        <v>0.98159608022224187</v>
      </c>
      <c r="Z111" s="8">
        <f t="shared" ca="1" si="41"/>
        <v>34599035.306538135</v>
      </c>
      <c r="AA111" s="12">
        <f t="shared" ca="1" si="42"/>
        <v>1.1347541797997878</v>
      </c>
      <c r="AB111" s="23">
        <f t="shared" ca="1" si="45"/>
        <v>75492699.088231027</v>
      </c>
      <c r="AC111" s="76">
        <f t="shared" si="43"/>
        <v>0</v>
      </c>
      <c r="AD111" s="85">
        <v>3.5116638431223241E-3</v>
      </c>
      <c r="AE111" s="85">
        <v>1.6700018941427759E-2</v>
      </c>
      <c r="AF111" s="85">
        <v>9.3325888665975517E-3</v>
      </c>
    </row>
    <row r="112" spans="1:32">
      <c r="A112" s="7">
        <f t="shared" si="33"/>
        <v>44019</v>
      </c>
      <c r="B112" s="8">
        <f t="shared" ca="1" si="34"/>
        <v>19828617.870714203</v>
      </c>
      <c r="C112" s="144">
        <f t="shared" si="24"/>
        <v>0</v>
      </c>
      <c r="D112" s="136"/>
      <c r="E112" s="143">
        <f>US!D112</f>
        <v>0</v>
      </c>
      <c r="F112" s="78">
        <f>W$2</f>
        <v>0</v>
      </c>
      <c r="G112" s="29">
        <f t="shared" ca="1" si="25"/>
        <v>4947459.0897615831</v>
      </c>
      <c r="H112" s="8">
        <f t="shared" ca="1" si="35"/>
        <v>35126959.53730724</v>
      </c>
      <c r="I112" s="8">
        <f t="shared" ca="1" si="36"/>
        <v>140783186.88207081</v>
      </c>
      <c r="J112" s="8">
        <f t="shared" ca="1" si="37"/>
        <v>387857.54209642299</v>
      </c>
      <c r="K112" s="12">
        <f t="shared" ca="1" si="47"/>
        <v>1.1138702549072768</v>
      </c>
      <c r="L112" s="48"/>
      <c r="M112" s="38">
        <f ca="1">IF(AND(I$2&gt;0,R105&lt;F105-0.02),0,IF(AND(N112&gt;=L$7,I$2&gt;0),0,IF(OR(AND(N112&gt;=A$2,N112&lt;C$2),N112&gt;=E$1),0,1)))</f>
        <v>1</v>
      </c>
      <c r="N112" s="27">
        <f t="shared" si="38"/>
        <v>44019</v>
      </c>
      <c r="O112" s="11">
        <f t="shared" ca="1" si="26"/>
        <v>1.8771091584276107E-2</v>
      </c>
      <c r="P112" s="11" t="str">
        <f t="shared" si="27"/>
        <v/>
      </c>
      <c r="Q112" s="11">
        <f t="shared" ca="1" si="39"/>
        <v>0</v>
      </c>
      <c r="R112" s="32">
        <f t="shared" ca="1" si="28"/>
        <v>9.8949181795231669E-2</v>
      </c>
      <c r="S112" s="32">
        <v>1.3380592305785213E-2</v>
      </c>
      <c r="T112" s="32">
        <f t="shared" ca="1" si="29"/>
        <v>4.6835946049742991E-3</v>
      </c>
      <c r="U112" s="32">
        <f t="shared" si="30"/>
        <v>0.14084507042253522</v>
      </c>
      <c r="V112" s="32">
        <f t="shared" ca="1" si="31"/>
        <v>0</v>
      </c>
      <c r="W112" s="8">
        <f t="shared" ca="1" si="40"/>
        <v>2260756.4682807559</v>
      </c>
      <c r="X112" s="8">
        <f t="shared" ca="1" si="44"/>
        <v>107916983.81304429</v>
      </c>
      <c r="Y112" s="22">
        <f t="shared" ca="1" si="32"/>
        <v>0.98122890841572386</v>
      </c>
      <c r="Z112" s="8">
        <f t="shared" ca="1" si="41"/>
        <v>35126959.53730724</v>
      </c>
      <c r="AA112" s="12">
        <f t="shared" ca="1" si="42"/>
        <v>1.1347541797997878</v>
      </c>
      <c r="AB112" s="23">
        <f t="shared" ca="1" si="45"/>
        <v>77010109.25810796</v>
      </c>
      <c r="AC112" s="76">
        <f t="shared" si="43"/>
        <v>0</v>
      </c>
      <c r="AD112" s="85">
        <v>3.1219181833046137E-3</v>
      </c>
      <c r="AE112" s="85">
        <v>1.6259930888612582E-2</v>
      </c>
      <c r="AF112" s="85">
        <v>8.2677402054502098E-3</v>
      </c>
    </row>
    <row r="113" spans="1:32">
      <c r="A113" s="7">
        <f t="shared" si="33"/>
        <v>44020</v>
      </c>
      <c r="B113" s="8">
        <f t="shared" ca="1" si="34"/>
        <v>20222248.407675348</v>
      </c>
      <c r="C113" s="144">
        <f t="shared" si="24"/>
        <v>0</v>
      </c>
      <c r="D113" s="136"/>
      <c r="E113" s="143">
        <f>US!D113</f>
        <v>0</v>
      </c>
      <c r="F113" s="78">
        <f>V$2</f>
        <v>0.6</v>
      </c>
      <c r="G113" s="29">
        <f t="shared" ca="1" si="25"/>
        <v>5022673.2227395261</v>
      </c>
      <c r="H113" s="8">
        <f t="shared" ca="1" si="35"/>
        <v>35660979.881450631</v>
      </c>
      <c r="I113" s="8">
        <f t="shared" ca="1" si="36"/>
        <v>143577963.69449496</v>
      </c>
      <c r="J113" s="8">
        <f t="shared" ca="1" si="37"/>
        <v>393630.53696114698</v>
      </c>
      <c r="K113" s="12">
        <f t="shared" ca="1" si="47"/>
        <v>1.1134536051651258</v>
      </c>
      <c r="L113" s="48"/>
      <c r="M113" s="38">
        <f ca="1">IF(AND(I$2&gt;0,R106&lt;F106-0.04),0,IF(AND(N113&gt;=L$8,I$2&gt;0),0,IF(OR(AND(N113&gt;=A$2,N113&lt;C$2),N113&gt;=E$1),0,1)))</f>
        <v>1</v>
      </c>
      <c r="N113" s="27">
        <f t="shared" si="38"/>
        <v>44020</v>
      </c>
      <c r="O113" s="11">
        <f t="shared" ca="1" si="26"/>
        <v>1.9143728492599328E-2</v>
      </c>
      <c r="P113" s="11" t="str">
        <f t="shared" si="27"/>
        <v/>
      </c>
      <c r="Q113" s="11">
        <f t="shared" ca="1" si="39"/>
        <v>0</v>
      </c>
      <c r="R113" s="32">
        <f t="shared" ca="1" si="28"/>
        <v>0.10045346445479052</v>
      </c>
      <c r="S113" s="32">
        <v>1.1192459116582298E-2</v>
      </c>
      <c r="T113" s="32">
        <f t="shared" ca="1" si="29"/>
        <v>4.7547973175267504E-3</v>
      </c>
      <c r="U113" s="32">
        <f t="shared" si="30"/>
        <v>0.14084507042253522</v>
      </c>
      <c r="V113" s="32">
        <f t="shared" ca="1" si="31"/>
        <v>0</v>
      </c>
      <c r="W113" s="8">
        <f t="shared" ca="1" si="40"/>
        <v>2296076.6800880251</v>
      </c>
      <c r="X113" s="8">
        <f t="shared" ca="1" si="44"/>
        <v>110213060.49313232</v>
      </c>
      <c r="Y113" s="22">
        <f t="shared" ca="1" si="32"/>
        <v>0.98085627150740062</v>
      </c>
      <c r="Z113" s="8">
        <f t="shared" ca="1" si="41"/>
        <v>35660979.881450631</v>
      </c>
      <c r="AA113" s="12">
        <f t="shared" ca="1" si="42"/>
        <v>1.1347541797997878</v>
      </c>
      <c r="AB113" s="23">
        <f t="shared" ca="1" si="45"/>
        <v>78550240.604415283</v>
      </c>
      <c r="AC113" s="76">
        <f t="shared" si="43"/>
        <v>0</v>
      </c>
      <c r="AD113" s="85">
        <v>2.7835595584687588E-3</v>
      </c>
      <c r="AE113" s="85">
        <v>1.5858597762469871E-2</v>
      </c>
      <c r="AF113" s="85">
        <v>7.3314598305663165E-3</v>
      </c>
    </row>
    <row r="114" spans="1:32">
      <c r="A114" s="7">
        <f t="shared" si="33"/>
        <v>44021</v>
      </c>
      <c r="B114" s="8">
        <f t="shared" ca="1" si="34"/>
        <v>20621713.665348612</v>
      </c>
      <c r="C114" s="144">
        <f t="shared" si="24"/>
        <v>0</v>
      </c>
      <c r="D114" s="136"/>
      <c r="E114" s="143">
        <f>US!D114</f>
        <v>0</v>
      </c>
      <c r="F114" s="78">
        <f>W$2</f>
        <v>0</v>
      </c>
      <c r="G114" s="29">
        <f t="shared" ca="1" si="25"/>
        <v>5098747.3987102481</v>
      </c>
      <c r="H114" s="8">
        <f t="shared" ca="1" si="35"/>
        <v>36201106.530842759</v>
      </c>
      <c r="I114" s="8">
        <f t="shared" ca="1" si="36"/>
        <v>146414167.02397513</v>
      </c>
      <c r="J114" s="8">
        <f t="shared" ca="1" si="37"/>
        <v>399465.25767326186</v>
      </c>
      <c r="K114" s="12">
        <f t="shared" ca="1" si="47"/>
        <v>1.1130307538758584</v>
      </c>
      <c r="L114" s="48"/>
      <c r="M114" s="38">
        <f ca="1">IF(AND(I$2&gt;0,R107&lt;F107-0.06),0,IF(AND(N114&gt;=L$9,I$2&gt;0),0,IF(OR(AND(N114&gt;=A$2,N114&lt;C$2),N114&gt;=E$1),0,1)))</f>
        <v>1</v>
      </c>
      <c r="N114" s="27">
        <f t="shared" si="38"/>
        <v>44021</v>
      </c>
      <c r="O114" s="11">
        <f t="shared" ca="1" si="26"/>
        <v>1.9521888936530018E-2</v>
      </c>
      <c r="P114" s="11" t="str">
        <f t="shared" si="27"/>
        <v/>
      </c>
      <c r="Q114" s="11">
        <f t="shared" ca="1" si="39"/>
        <v>0</v>
      </c>
      <c r="R114" s="32">
        <f t="shared" ca="1" si="28"/>
        <v>0.10197494797420496</v>
      </c>
      <c r="S114" s="32">
        <v>9.3577846373175486E-3</v>
      </c>
      <c r="T114" s="32">
        <f t="shared" ca="1" si="29"/>
        <v>4.8268142041123681E-3</v>
      </c>
      <c r="U114" s="32">
        <f t="shared" si="30"/>
        <v>0.14084507042253522</v>
      </c>
      <c r="V114" s="32">
        <f t="shared" ca="1" si="31"/>
        <v>0</v>
      </c>
      <c r="W114" s="8">
        <f t="shared" ca="1" si="40"/>
        <v>2331826.5735456818</v>
      </c>
      <c r="X114" s="8">
        <f t="shared" ca="1" si="44"/>
        <v>112544887.066678</v>
      </c>
      <c r="Y114" s="22">
        <f t="shared" ca="1" si="32"/>
        <v>0.98047811106346994</v>
      </c>
      <c r="Z114" s="8">
        <f t="shared" ca="1" si="41"/>
        <v>36201106.530842759</v>
      </c>
      <c r="AA114" s="12">
        <f t="shared" ca="1" si="42"/>
        <v>1.1347541797997878</v>
      </c>
      <c r="AB114" s="23">
        <f t="shared" ca="1" si="45"/>
        <v>80113340.272355974</v>
      </c>
      <c r="AC114" s="76">
        <f t="shared" si="43"/>
        <v>0</v>
      </c>
      <c r="AD114" s="85">
        <v>2.4898654834299939E-3</v>
      </c>
      <c r="AE114" s="85">
        <v>1.5492628942924325E-2</v>
      </c>
      <c r="AF114" s="85">
        <v>6.5086219363570076E-3</v>
      </c>
    </row>
    <row r="115" spans="1:32">
      <c r="A115" s="7">
        <f t="shared" si="33"/>
        <v>44022</v>
      </c>
      <c r="B115" s="8">
        <f t="shared" ca="1" si="34"/>
        <v>21027075.283992115</v>
      </c>
      <c r="C115" s="144">
        <f t="shared" si="24"/>
        <v>0</v>
      </c>
      <c r="D115" s="136"/>
      <c r="E115" s="143">
        <f>US!D115</f>
        <v>0</v>
      </c>
      <c r="F115" s="78">
        <f>V$2</f>
        <v>0.6</v>
      </c>
      <c r="G115" s="29">
        <f t="shared" ca="1" si="25"/>
        <v>5175682.7393895704</v>
      </c>
      <c r="H115" s="8">
        <f t="shared" ca="1" si="35"/>
        <v>36747347.449665949</v>
      </c>
      <c r="I115" s="8">
        <f t="shared" ca="1" si="36"/>
        <v>149292234.51634401</v>
      </c>
      <c r="J115" s="8">
        <f t="shared" ca="1" si="37"/>
        <v>405361.61864350276</v>
      </c>
      <c r="K115" s="12">
        <f t="shared" ca="1" si="47"/>
        <v>1.1126016347314731</v>
      </c>
      <c r="L115" s="48"/>
      <c r="M115" s="39">
        <f ca="1">IF(AND(I$2&gt;0,R108&lt;F108-0.1),0,IF(AND(N115&gt;=L$10,I$2&gt;0),0,IF(OR(AND(N115&gt;=A$2,N115&lt;C$2),N115&gt;=E$1),0,1)))</f>
        <v>1</v>
      </c>
      <c r="N115" s="27">
        <f t="shared" si="38"/>
        <v>44022</v>
      </c>
      <c r="O115" s="11">
        <f t="shared" ca="1" si="26"/>
        <v>1.9905631268845869E-2</v>
      </c>
      <c r="P115" s="11" t="str">
        <f t="shared" si="27"/>
        <v/>
      </c>
      <c r="Q115" s="11">
        <f t="shared" ca="1" si="39"/>
        <v>0</v>
      </c>
      <c r="R115" s="32">
        <f t="shared" ca="1" si="28"/>
        <v>0.10351365478779141</v>
      </c>
      <c r="S115" s="32">
        <v>7.8210171829220399E-3</v>
      </c>
      <c r="T115" s="32">
        <f t="shared" ca="1" si="29"/>
        <v>4.8996463266221266E-3</v>
      </c>
      <c r="U115" s="32">
        <f t="shared" si="30"/>
        <v>0.14084507042253522</v>
      </c>
      <c r="V115" s="32">
        <f t="shared" ca="1" si="31"/>
        <v>0</v>
      </c>
      <c r="W115" s="8">
        <f t="shared" ca="1" si="40"/>
        <v>2368007.6999790911</v>
      </c>
      <c r="X115" s="8">
        <f t="shared" ca="1" si="44"/>
        <v>114912894.7666571</v>
      </c>
      <c r="Y115" s="22">
        <f t="shared" ca="1" si="32"/>
        <v>0.98009436873115408</v>
      </c>
      <c r="Z115" s="8">
        <f t="shared" ca="1" si="41"/>
        <v>36747347.449665949</v>
      </c>
      <c r="AA115" s="12">
        <f t="shared" ca="1" si="42"/>
        <v>1.1347541797997878</v>
      </c>
      <c r="AB115" s="23">
        <f t="shared" ca="1" si="45"/>
        <v>81699655.227730304</v>
      </c>
      <c r="AC115" s="76">
        <f t="shared" si="43"/>
        <v>0</v>
      </c>
      <c r="AD115" s="85">
        <v>2.23498000248405E-3</v>
      </c>
      <c r="AE115" s="85">
        <v>1.5158913720745897E-2</v>
      </c>
      <c r="AF115" s="85">
        <v>5.7857887935397782E-3</v>
      </c>
    </row>
    <row r="116" spans="1:32">
      <c r="A116" s="7">
        <f t="shared" si="33"/>
        <v>44023</v>
      </c>
      <c r="B116" s="8">
        <f t="shared" ca="1" si="34"/>
        <v>21438394.789470423</v>
      </c>
      <c r="C116" s="144">
        <f t="shared" si="24"/>
        <v>0</v>
      </c>
      <c r="D116" s="136"/>
      <c r="E116" s="143">
        <f>US!D116</f>
        <v>0</v>
      </c>
      <c r="F116" s="78">
        <f>V$2</f>
        <v>0.6</v>
      </c>
      <c r="G116" s="29">
        <f t="shared" ca="1" si="25"/>
        <v>5253480.0336032175</v>
      </c>
      <c r="H116" s="8">
        <f t="shared" ca="1" si="35"/>
        <v>37299708.238582842</v>
      </c>
      <c r="I116" s="8">
        <f t="shared" ca="1" si="36"/>
        <v>152212603.00523999</v>
      </c>
      <c r="J116" s="8">
        <f t="shared" ca="1" si="37"/>
        <v>411319.50547830749</v>
      </c>
      <c r="K116" s="12">
        <f t="shared" ca="1" si="47"/>
        <v>1.1121661815159114</v>
      </c>
      <c r="L116" s="48"/>
      <c r="M116" s="47">
        <f ca="1">IF(AND(I$2&gt;0,R109&lt;F109-0.12),0,IF(AND(N116&gt;=L$4,I$2&gt;0),0,IF(OR(AND(N116&gt;=A$2,N116&lt;C$2),N116&gt;=E$1),0,1)))</f>
        <v>1</v>
      </c>
      <c r="N116" s="27">
        <f t="shared" si="38"/>
        <v>44023</v>
      </c>
      <c r="O116" s="11">
        <f t="shared" ca="1" si="26"/>
        <v>2.0295013734031999E-2</v>
      </c>
      <c r="P116" s="11" t="str">
        <f t="shared" si="27"/>
        <v/>
      </c>
      <c r="Q116" s="11">
        <f t="shared" ca="1" si="39"/>
        <v>0</v>
      </c>
      <c r="R116" s="32">
        <f t="shared" ca="1" si="28"/>
        <v>0.10506960067206435</v>
      </c>
      <c r="S116" s="32">
        <v>6.5348375589846528E-3</v>
      </c>
      <c r="T116" s="32">
        <f t="shared" ca="1" si="29"/>
        <v>4.9732944318110458E-3</v>
      </c>
      <c r="U116" s="32">
        <f t="shared" si="30"/>
        <v>0.14084507042253522</v>
      </c>
      <c r="V116" s="32">
        <f t="shared" ca="1" si="31"/>
        <v>0</v>
      </c>
      <c r="W116" s="8">
        <f t="shared" ca="1" si="40"/>
        <v>2404621.5276403474</v>
      </c>
      <c r="X116" s="8">
        <f t="shared" ca="1" si="44"/>
        <v>117317516.29429744</v>
      </c>
      <c r="Y116" s="22">
        <f t="shared" ca="1" si="32"/>
        <v>0.97970498626596803</v>
      </c>
      <c r="Z116" s="8">
        <f t="shared" ca="1" si="41"/>
        <v>37299708.238582842</v>
      </c>
      <c r="AA116" s="12">
        <f t="shared" ca="1" si="42"/>
        <v>1.1347541797997878</v>
      </c>
      <c r="AB116" s="23">
        <f t="shared" ca="1" si="45"/>
        <v>83309432.146486521</v>
      </c>
      <c r="AC116" s="76">
        <f t="shared" si="43"/>
        <v>0</v>
      </c>
      <c r="AD116" s="85">
        <v>2.0138052295625669E-3</v>
      </c>
      <c r="AE116" s="85">
        <v>1.4854600818359948E-2</v>
      </c>
      <c r="AF116" s="85">
        <v>5.1510436513969868E-3</v>
      </c>
    </row>
    <row r="117" spans="1:32">
      <c r="A117" s="7">
        <f t="shared" si="33"/>
        <v>44024</v>
      </c>
      <c r="B117" s="8">
        <f t="shared" ca="1" si="34"/>
        <v>21855733.562944893</v>
      </c>
      <c r="C117" s="144">
        <f t="shared" si="24"/>
        <v>0</v>
      </c>
      <c r="D117" s="136"/>
      <c r="E117" s="143">
        <f>US!D117</f>
        <v>0</v>
      </c>
      <c r="F117" s="78">
        <f>W$2</f>
        <v>0</v>
      </c>
      <c r="G117" s="29">
        <f t="shared" ca="1" si="25"/>
        <v>5332139.7186776381</v>
      </c>
      <c r="H117" s="8">
        <f t="shared" ca="1" si="35"/>
        <v>37858192.002611227</v>
      </c>
      <c r="I117" s="8">
        <f t="shared" ca="1" si="36"/>
        <v>155175708.29690874</v>
      </c>
      <c r="J117" s="8">
        <f t="shared" ca="1" si="37"/>
        <v>417338.77347446943</v>
      </c>
      <c r="K117" s="12">
        <f t="shared" ca="1" si="47"/>
        <v>1.111724328136001</v>
      </c>
      <c r="L117" s="48"/>
      <c r="M117" s="46">
        <f ca="1">IF(AND(I$2&gt;0,R110&lt;F110-0.12),0,IF(AND(N117&gt;=L$5,I$2&gt;0),0,IF(OR(AND(N117&gt;=A$2,N117&lt;C$2),N117&gt;=E$1),0,1)))</f>
        <v>1</v>
      </c>
      <c r="N117" s="27">
        <f t="shared" si="38"/>
        <v>44024</v>
      </c>
      <c r="O117" s="11">
        <f t="shared" ca="1" si="26"/>
        <v>2.0690094439587831E-2</v>
      </c>
      <c r="P117" s="11" t="str">
        <f t="shared" si="27"/>
        <v/>
      </c>
      <c r="Q117" s="11">
        <f t="shared" ca="1" si="39"/>
        <v>0</v>
      </c>
      <c r="R117" s="32">
        <f t="shared" ca="1" si="28"/>
        <v>0.10664279437355276</v>
      </c>
      <c r="S117" s="32">
        <v>5.459102744347904E-3</v>
      </c>
      <c r="T117" s="32">
        <f t="shared" ca="1" si="29"/>
        <v>5.047758933681497E-3</v>
      </c>
      <c r="U117" s="32">
        <f t="shared" si="30"/>
        <v>0.14084507042253522</v>
      </c>
      <c r="V117" s="32">
        <f t="shared" ca="1" si="31"/>
        <v>0</v>
      </c>
      <c r="W117" s="8">
        <f t="shared" ca="1" si="40"/>
        <v>2441669.4183816737</v>
      </c>
      <c r="X117" s="8">
        <f t="shared" ca="1" si="44"/>
        <v>119759185.71267912</v>
      </c>
      <c r="Y117" s="22">
        <f t="shared" ca="1" si="32"/>
        <v>0.9793099055604122</v>
      </c>
      <c r="Z117" s="8">
        <f t="shared" ca="1" si="41"/>
        <v>37858192.002611227</v>
      </c>
      <c r="AA117" s="12">
        <f t="shared" ca="1" si="42"/>
        <v>1.1347541797997878</v>
      </c>
      <c r="AB117" s="23">
        <f t="shared" ca="1" si="45"/>
        <v>84942917.301756054</v>
      </c>
      <c r="AC117" s="76">
        <f t="shared" si="43"/>
        <v>0</v>
      </c>
      <c r="AD117" s="85">
        <v>1.8219056262816207E-3</v>
      </c>
      <c r="AE117" s="85">
        <v>1.4577078956953614E-2</v>
      </c>
      <c r="AF117" s="85">
        <v>4.5938350599206701E-3</v>
      </c>
    </row>
    <row r="118" spans="1:32">
      <c r="A118" s="7">
        <f t="shared" si="33"/>
        <v>44025</v>
      </c>
      <c r="B118" s="8">
        <f t="shared" ca="1" si="34"/>
        <v>22279152.809107333</v>
      </c>
      <c r="C118" s="144">
        <f t="shared" si="24"/>
        <v>0</v>
      </c>
      <c r="D118" s="136"/>
      <c r="E118" s="143">
        <f>US!D118</f>
        <v>0</v>
      </c>
      <c r="F118" s="78">
        <f>V$2</f>
        <v>0.6</v>
      </c>
      <c r="G118" s="29">
        <f t="shared" ca="1" si="25"/>
        <v>5411661.8636595616</v>
      </c>
      <c r="H118" s="8">
        <f t="shared" ca="1" si="35"/>
        <v>38422799.231982887</v>
      </c>
      <c r="I118" s="8">
        <f t="shared" ca="1" si="36"/>
        <v>158181984.94466206</v>
      </c>
      <c r="J118" s="8">
        <f t="shared" ca="1" si="37"/>
        <v>423419.24616244156</v>
      </c>
      <c r="K118" s="12">
        <f t="shared" ca="1" si="47"/>
        <v>1.1112760086540132</v>
      </c>
      <c r="L118" s="48"/>
      <c r="M118" s="38">
        <f ca="1">IF(AND(I$2&gt;0,R111&lt;F111),0,IF(AND(N118&gt;=L$6,I$2&gt;0),0,IF(OR(AND(N118&gt;=A$2,N118&lt;C$2),N118&gt;=E$1),0,1)))</f>
        <v>1</v>
      </c>
      <c r="N118" s="27">
        <f t="shared" si="38"/>
        <v>44025</v>
      </c>
      <c r="O118" s="11">
        <f t="shared" ca="1" si="26"/>
        <v>2.109093132595494E-2</v>
      </c>
      <c r="P118" s="11" t="str">
        <f t="shared" si="27"/>
        <v/>
      </c>
      <c r="Q118" s="11">
        <f t="shared" ca="1" si="39"/>
        <v>0</v>
      </c>
      <c r="R118" s="32">
        <f t="shared" ca="1" si="28"/>
        <v>0.10823323727319124</v>
      </c>
      <c r="S118" s="32">
        <v>4.5598727802324537E-3</v>
      </c>
      <c r="T118" s="32">
        <f t="shared" ca="1" si="29"/>
        <v>5.1230398975977186E-3</v>
      </c>
      <c r="U118" s="32">
        <f t="shared" si="30"/>
        <v>0.14084507042253522</v>
      </c>
      <c r="V118" s="32">
        <f t="shared" ca="1" si="31"/>
        <v>0</v>
      </c>
      <c r="W118" s="8">
        <f t="shared" ca="1" si="40"/>
        <v>2479152.5962192109</v>
      </c>
      <c r="X118" s="8">
        <f t="shared" ca="1" si="44"/>
        <v>122238338.30889833</v>
      </c>
      <c r="Y118" s="22">
        <f t="shared" ca="1" si="32"/>
        <v>0.97890906867404504</v>
      </c>
      <c r="Z118" s="8">
        <f t="shared" ca="1" si="41"/>
        <v>38422799.231982887</v>
      </c>
      <c r="AA118" s="12">
        <f t="shared" ca="1" si="42"/>
        <v>1.1347541797997878</v>
      </c>
      <c r="AB118" s="23">
        <f t="shared" ca="1" si="45"/>
        <v>86600356.445514768</v>
      </c>
      <c r="AC118" s="76">
        <f t="shared" si="43"/>
        <v>0</v>
      </c>
      <c r="AD118" s="85">
        <v>1.6554237397315573E-3</v>
      </c>
      <c r="AE118" s="85">
        <v>1.4323958510461886E-2</v>
      </c>
      <c r="AF118" s="85">
        <v>4.1048331969559771E-3</v>
      </c>
    </row>
    <row r="119" spans="1:32">
      <c r="A119" s="7">
        <f t="shared" si="33"/>
        <v>44026</v>
      </c>
      <c r="B119" s="8">
        <f t="shared" ca="1" si="34"/>
        <v>22708713.523109671</v>
      </c>
      <c r="C119" s="144">
        <f t="shared" si="24"/>
        <v>0</v>
      </c>
      <c r="D119" s="136"/>
      <c r="E119" s="143">
        <f>US!D119</f>
        <v>0</v>
      </c>
      <c r="F119" s="78">
        <f>W$2</f>
        <v>0</v>
      </c>
      <c r="G119" s="29">
        <f t="shared" ca="1" si="25"/>
        <v>5492046.155659195</v>
      </c>
      <c r="H119" s="8">
        <f t="shared" ca="1" si="35"/>
        <v>38993527.70518028</v>
      </c>
      <c r="I119" s="8">
        <f t="shared" ca="1" si="36"/>
        <v>161231866.01407868</v>
      </c>
      <c r="J119" s="8">
        <f t="shared" ca="1" si="37"/>
        <v>429560.7140023383</v>
      </c>
      <c r="K119" s="12">
        <f t="shared" ca="1" si="47"/>
        <v>1.1108211573217901</v>
      </c>
      <c r="L119" s="48"/>
      <c r="M119" s="38">
        <f ca="1">IF(AND(I$2&gt;0,R112&lt;F112-0.02),0,IF(AND(N119&gt;=L$7,I$2&gt;0),0,IF(OR(AND(N119&gt;=A$2,N119&lt;C$2),N119&gt;=E$1),0,1)))</f>
        <v>1</v>
      </c>
      <c r="N119" s="27">
        <f t="shared" si="38"/>
        <v>44026</v>
      </c>
      <c r="O119" s="11">
        <f t="shared" ca="1" si="26"/>
        <v>2.149758213521049E-2</v>
      </c>
      <c r="P119" s="11" t="str">
        <f t="shared" si="27"/>
        <v/>
      </c>
      <c r="Q119" s="11">
        <f t="shared" ca="1" si="39"/>
        <v>0</v>
      </c>
      <c r="R119" s="32">
        <f t="shared" ca="1" si="28"/>
        <v>0.1098409231131839</v>
      </c>
      <c r="S119" s="32">
        <v>3.8085306155888582E-3</v>
      </c>
      <c r="T119" s="32">
        <f t="shared" ca="1" si="29"/>
        <v>5.1991370273573711E-3</v>
      </c>
      <c r="U119" s="32">
        <f t="shared" si="30"/>
        <v>0.14084507042253522</v>
      </c>
      <c r="V119" s="32">
        <f t="shared" ca="1" si="31"/>
        <v>0</v>
      </c>
      <c r="W119" s="8">
        <f t="shared" ca="1" si="40"/>
        <v>2517072.1093701115</v>
      </c>
      <c r="X119" s="8">
        <f t="shared" ca="1" si="44"/>
        <v>124755410.41826844</v>
      </c>
      <c r="Y119" s="22">
        <f t="shared" ca="1" si="32"/>
        <v>0.97850241786478953</v>
      </c>
      <c r="Z119" s="8">
        <f t="shared" ca="1" si="41"/>
        <v>38993527.70518028</v>
      </c>
      <c r="AA119" s="12">
        <f t="shared" ca="1" si="42"/>
        <v>1.1347541797997878</v>
      </c>
      <c r="AB119" s="23">
        <f t="shared" ca="1" si="45"/>
        <v>88281994.684632331</v>
      </c>
      <c r="AC119" s="76">
        <f t="shared" si="43"/>
        <v>0</v>
      </c>
      <c r="AD119" s="85">
        <v>1.511006196344261E-3</v>
      </c>
      <c r="AE119" s="85">
        <v>1.4093054256702511E-2</v>
      </c>
      <c r="AF119" s="85">
        <v>3.6757982872836917E-3</v>
      </c>
    </row>
    <row r="120" spans="1:32">
      <c r="A120" s="7">
        <f t="shared" si="33"/>
        <v>44027</v>
      </c>
      <c r="B120" s="8">
        <f t="shared" ca="1" si="34"/>
        <v>23144476.45644496</v>
      </c>
      <c r="C120" s="144">
        <f t="shared" si="24"/>
        <v>0</v>
      </c>
      <c r="D120" s="136"/>
      <c r="E120" s="143">
        <f>US!D120</f>
        <v>0</v>
      </c>
      <c r="F120" s="78">
        <f>V$2</f>
        <v>0.6</v>
      </c>
      <c r="G120" s="29">
        <f t="shared" ca="1" si="25"/>
        <v>5573291.8904916504</v>
      </c>
      <c r="H120" s="8">
        <f t="shared" ca="1" si="35"/>
        <v>39570372.422490716</v>
      </c>
      <c r="I120" s="8">
        <f t="shared" ca="1" si="36"/>
        <v>164325782.84075922</v>
      </c>
      <c r="J120" s="8">
        <f t="shared" ca="1" si="37"/>
        <v>435762.93333528819</v>
      </c>
      <c r="K120" s="12">
        <f t="shared" ca="1" si="47"/>
        <v>1.1103597086162684</v>
      </c>
      <c r="L120" s="48"/>
      <c r="M120" s="38">
        <f ca="1">IF(AND(I$2&gt;0,R113&lt;F113-0.04),0,IF(AND(N120&gt;=L$8,I$2&gt;0),0,IF(OR(AND(N120&gt;=A$2,N120&lt;C$2),N120&gt;=E$1),0,1)))</f>
        <v>1</v>
      </c>
      <c r="N120" s="27">
        <f t="shared" si="38"/>
        <v>44027</v>
      </c>
      <c r="O120" s="11">
        <f t="shared" ca="1" si="26"/>
        <v>2.1910104378767895E-2</v>
      </c>
      <c r="P120" s="11" t="str">
        <f t="shared" si="27"/>
        <v/>
      </c>
      <c r="Q120" s="11">
        <f t="shared" ca="1" si="39"/>
        <v>0</v>
      </c>
      <c r="R120" s="32">
        <f t="shared" ca="1" si="28"/>
        <v>0.111465837809833</v>
      </c>
      <c r="S120" s="32">
        <v>3.1809987186345039E-3</v>
      </c>
      <c r="T120" s="32">
        <f t="shared" ca="1" si="29"/>
        <v>5.2760496563320951E-3</v>
      </c>
      <c r="U120" s="32">
        <f t="shared" si="30"/>
        <v>0.14084507042253522</v>
      </c>
      <c r="V120" s="32">
        <f t="shared" ca="1" si="31"/>
        <v>0</v>
      </c>
      <c r="W120" s="8">
        <f t="shared" ca="1" si="40"/>
        <v>2555428.8241089946</v>
      </c>
      <c r="X120" s="8">
        <f t="shared" ca="1" si="44"/>
        <v>127310839.24237743</v>
      </c>
      <c r="Y120" s="22">
        <f t="shared" ca="1" si="32"/>
        <v>0.97808989562123205</v>
      </c>
      <c r="Z120" s="8">
        <f t="shared" ca="1" si="41"/>
        <v>39570372.422490716</v>
      </c>
      <c r="AA120" s="12">
        <f t="shared" ca="1" si="42"/>
        <v>1.1347541797997878</v>
      </c>
      <c r="AB120" s="23">
        <f t="shared" ca="1" si="45"/>
        <v>89988076.351606876</v>
      </c>
      <c r="AC120" s="76">
        <f t="shared" si="43"/>
        <v>0</v>
      </c>
      <c r="AD120" s="85">
        <v>1.3857388307766194E-3</v>
      </c>
      <c r="AE120" s="85">
        <v>1.3882369217906837E-2</v>
      </c>
      <c r="AF120" s="85">
        <v>3.2994608555385733E-3</v>
      </c>
    </row>
    <row r="121" spans="1:32">
      <c r="A121" s="7">
        <f t="shared" si="33"/>
        <v>44028</v>
      </c>
      <c r="B121" s="8">
        <f t="shared" ca="1" si="34"/>
        <v>23586502.082127798</v>
      </c>
      <c r="C121" s="144">
        <f t="shared" si="24"/>
        <v>0</v>
      </c>
      <c r="D121" s="136"/>
      <c r="E121" s="143">
        <f>US!D121</f>
        <v>0</v>
      </c>
      <c r="F121" s="78">
        <f>W$2</f>
        <v>0</v>
      </c>
      <c r="G121" s="29">
        <f t="shared" ca="1" si="25"/>
        <v>5655397.9634830803</v>
      </c>
      <c r="H121" s="8">
        <f t="shared" ca="1" si="35"/>
        <v>40153325.540729865</v>
      </c>
      <c r="I121" s="8">
        <f t="shared" ca="1" si="36"/>
        <v>167464164.78310737</v>
      </c>
      <c r="J121" s="8">
        <f t="shared" ca="1" si="37"/>
        <v>442025.62568283721</v>
      </c>
      <c r="K121" s="12">
        <f t="shared" ca="1" si="47"/>
        <v>1.1098915972761312</v>
      </c>
      <c r="L121" s="48"/>
      <c r="M121" s="38">
        <f ca="1">IF(AND(I$2&gt;0,R114&lt;F114-0.06),0,IF(AND(N121&gt;=L$9,I$2&gt;0),0,IF(OR(AND(N121&gt;=A$2,N121&lt;C$2),N121&gt;=E$1),0,1)))</f>
        <v>1</v>
      </c>
      <c r="N121" s="27">
        <f t="shared" si="38"/>
        <v>44028</v>
      </c>
      <c r="O121" s="11">
        <f t="shared" ca="1" si="26"/>
        <v>2.2328555304414317E-2</v>
      </c>
      <c r="P121" s="11" t="str">
        <f t="shared" si="27"/>
        <v/>
      </c>
      <c r="Q121" s="11">
        <f t="shared" ca="1" si="39"/>
        <v>0</v>
      </c>
      <c r="R121" s="32">
        <f t="shared" ca="1" si="28"/>
        <v>0.11310795926966159</v>
      </c>
      <c r="S121" s="32">
        <v>2.6570516380618621E-3</v>
      </c>
      <c r="T121" s="32">
        <f t="shared" ca="1" si="29"/>
        <v>5.3537767387639825E-3</v>
      </c>
      <c r="U121" s="32">
        <f t="shared" si="30"/>
        <v>0.14084507042253522</v>
      </c>
      <c r="V121" s="32">
        <f t="shared" ca="1" si="31"/>
        <v>0</v>
      </c>
      <c r="W121" s="8">
        <f t="shared" ca="1" si="40"/>
        <v>2594223.4335671659</v>
      </c>
      <c r="X121" s="8">
        <f t="shared" ca="1" si="44"/>
        <v>129905062.6759446</v>
      </c>
      <c r="Y121" s="22">
        <f t="shared" ca="1" si="32"/>
        <v>0.97767144469558565</v>
      </c>
      <c r="Z121" s="8">
        <f t="shared" ca="1" si="41"/>
        <v>40153325.540729865</v>
      </c>
      <c r="AA121" s="12">
        <f t="shared" ca="1" si="42"/>
        <v>1.1347541797997878</v>
      </c>
      <c r="AB121" s="23">
        <f t="shared" ca="1" si="45"/>
        <v>91718844.870789781</v>
      </c>
      <c r="AC121" s="76">
        <f t="shared" si="43"/>
        <v>0</v>
      </c>
      <c r="AD121" s="85">
        <v>1.2770899160545318E-3</v>
      </c>
      <c r="AE121" s="85">
        <v>1.3690079569135982E-2</v>
      </c>
      <c r="AF121" s="85">
        <v>2.9694133254304219E-3</v>
      </c>
    </row>
    <row r="122" spans="1:32">
      <c r="A122" s="7">
        <f t="shared" si="33"/>
        <v>44029</v>
      </c>
      <c r="B122" s="8">
        <f t="shared" ca="1" si="34"/>
        <v>24034850.559193686</v>
      </c>
      <c r="C122" s="144">
        <f t="shared" si="24"/>
        <v>0</v>
      </c>
      <c r="D122" s="136"/>
      <c r="E122" s="143">
        <f>US!D122</f>
        <v>0</v>
      </c>
      <c r="F122" s="78">
        <f>V$2</f>
        <v>0.6</v>
      </c>
      <c r="G122" s="29">
        <f t="shared" ca="1" si="25"/>
        <v>5738362.8583564078</v>
      </c>
      <c r="H122" s="8">
        <f t="shared" ca="1" si="35"/>
        <v>40742376.294330493</v>
      </c>
      <c r="I122" s="8">
        <f t="shared" ca="1" si="36"/>
        <v>170647438.97027516</v>
      </c>
      <c r="J122" s="8">
        <f t="shared" ca="1" si="37"/>
        <v>448348.47706588684</v>
      </c>
      <c r="K122" s="12">
        <f t="shared" ca="1" si="47"/>
        <v>1.1094167583392129</v>
      </c>
      <c r="L122" s="48"/>
      <c r="M122" s="39">
        <f ca="1">IF(AND(I$2&gt;0,R115&lt;F115-0.1),0,IF(AND(N122&gt;=L$10,I$2&gt;0),0,IF(OR(AND(N122&gt;=A$2,N122&lt;C$2),N122&gt;=E$1),0,1)))</f>
        <v>1</v>
      </c>
      <c r="N122" s="27">
        <f t="shared" si="38"/>
        <v>44029</v>
      </c>
      <c r="O122" s="11">
        <f t="shared" ca="1" si="26"/>
        <v>2.2752991862703357E-2</v>
      </c>
      <c r="P122" s="11" t="str">
        <f t="shared" si="27"/>
        <v/>
      </c>
      <c r="Q122" s="11">
        <f t="shared" ca="1" si="39"/>
        <v>0</v>
      </c>
      <c r="R122" s="32">
        <f t="shared" ca="1" si="28"/>
        <v>0.11476725716712814</v>
      </c>
      <c r="S122" s="32">
        <v>2.2197201078171195E-3</v>
      </c>
      <c r="T122" s="32">
        <f t="shared" ca="1" si="29"/>
        <v>5.4323168392440653E-3</v>
      </c>
      <c r="U122" s="32">
        <f t="shared" si="30"/>
        <v>0.14084507042253522</v>
      </c>
      <c r="V122" s="32">
        <f t="shared" ca="1" si="31"/>
        <v>0</v>
      </c>
      <c r="W122" s="8">
        <f t="shared" ca="1" si="40"/>
        <v>2633456.4597684206</v>
      </c>
      <c r="X122" s="8">
        <f t="shared" ca="1" si="44"/>
        <v>132538519.13571301</v>
      </c>
      <c r="Y122" s="22">
        <f t="shared" ca="1" si="32"/>
        <v>0.97724700813729659</v>
      </c>
      <c r="Z122" s="8">
        <f t="shared" ca="1" si="41"/>
        <v>40742376.294330493</v>
      </c>
      <c r="AA122" s="12">
        <f t="shared" ca="1" si="42"/>
        <v>1.1347541797997878</v>
      </c>
      <c r="AB122" s="23">
        <f t="shared" ca="1" si="45"/>
        <v>93474542.620876133</v>
      </c>
      <c r="AC122" s="76">
        <f t="shared" si="43"/>
        <v>0</v>
      </c>
      <c r="AD122" s="85">
        <v>1.1828605506292197E-3</v>
      </c>
      <c r="AE122" s="85">
        <v>1.3514520582124157E-2</v>
      </c>
      <c r="AF122" s="85">
        <v>2.6800123326081726E-3</v>
      </c>
    </row>
    <row r="123" spans="1:32">
      <c r="A123" s="7">
        <f t="shared" si="33"/>
        <v>44030</v>
      </c>
      <c r="B123" s="8">
        <f t="shared" ca="1" si="34"/>
        <v>24489581.696371678</v>
      </c>
      <c r="C123" s="144">
        <f t="shared" si="24"/>
        <v>0</v>
      </c>
      <c r="D123" s="136"/>
      <c r="E123" s="143">
        <f>US!D123</f>
        <v>0</v>
      </c>
      <c r="F123" s="78">
        <f>V$2</f>
        <v>0.6</v>
      </c>
      <c r="G123" s="29">
        <f t="shared" ca="1" si="25"/>
        <v>5822184.6350036375</v>
      </c>
      <c r="H123" s="8">
        <f t="shared" ca="1" si="35"/>
        <v>41337510.908525825</v>
      </c>
      <c r="I123" s="8">
        <f t="shared" ca="1" si="36"/>
        <v>173876030.04423892</v>
      </c>
      <c r="J123" s="8">
        <f t="shared" ca="1" si="37"/>
        <v>454731.13717799331</v>
      </c>
      <c r="K123" s="12">
        <f t="shared" ca="1" si="47"/>
        <v>1.1089351271806345</v>
      </c>
      <c r="L123" s="48"/>
      <c r="M123" s="47">
        <f ca="1">IF(AND(I$2&gt;0,R116&lt;F116-0.12),0,IF(AND(N123&gt;=L$4,I$2&gt;0),0,IF(OR(AND(N123&gt;=A$2,N123&lt;C$2),N123&gt;=E$1),0,1)))</f>
        <v>1</v>
      </c>
      <c r="N123" s="27">
        <f t="shared" si="38"/>
        <v>44030</v>
      </c>
      <c r="O123" s="11">
        <f t="shared" ca="1" si="26"/>
        <v>2.3183470672565189E-2</v>
      </c>
      <c r="P123" s="11" t="str">
        <f t="shared" si="27"/>
        <v/>
      </c>
      <c r="Q123" s="11">
        <f t="shared" ca="1" si="39"/>
        <v>0</v>
      </c>
      <c r="R123" s="32">
        <f t="shared" ca="1" si="28"/>
        <v>0.11644369270007275</v>
      </c>
      <c r="S123" s="32">
        <v>1.8547797032816978E-3</v>
      </c>
      <c r="T123" s="32">
        <f t="shared" ca="1" si="29"/>
        <v>5.5116681211367768E-3</v>
      </c>
      <c r="U123" s="32">
        <f t="shared" si="30"/>
        <v>0.14084507042253522</v>
      </c>
      <c r="V123" s="32">
        <f t="shared" ca="1" si="31"/>
        <v>0</v>
      </c>
      <c r="W123" s="8">
        <f t="shared" ca="1" si="40"/>
        <v>2673128.2458831291</v>
      </c>
      <c r="X123" s="8">
        <f t="shared" ca="1" si="44"/>
        <v>135211647.38159615</v>
      </c>
      <c r="Y123" s="22">
        <f t="shared" ca="1" si="32"/>
        <v>0.97681652932743479</v>
      </c>
      <c r="Z123" s="8">
        <f t="shared" ca="1" si="41"/>
        <v>41337510.908525825</v>
      </c>
      <c r="AA123" s="12">
        <f t="shared" ca="1" si="42"/>
        <v>1.1347541797997878</v>
      </c>
      <c r="AB123" s="23">
        <f t="shared" ca="1" si="45"/>
        <v>95255410.794138134</v>
      </c>
      <c r="AC123" s="76">
        <f t="shared" si="43"/>
        <v>0</v>
      </c>
      <c r="AD123" s="85">
        <v>1.101141347412635E-3</v>
      </c>
      <c r="AE123" s="85">
        <v>1.3354173563619154E-2</v>
      </c>
      <c r="AF123" s="85">
        <v>2.4262910340210261E-3</v>
      </c>
    </row>
    <row r="124" spans="1:32">
      <c r="A124" s="7">
        <f t="shared" si="33"/>
        <v>44031</v>
      </c>
      <c r="B124" s="8">
        <f t="shared" ca="1" si="34"/>
        <v>24950754.914849315</v>
      </c>
      <c r="C124" s="144">
        <f t="shared" si="24"/>
        <v>0</v>
      </c>
      <c r="D124" s="136"/>
      <c r="E124" s="143">
        <f>US!D124</f>
        <v>0</v>
      </c>
      <c r="F124" s="78">
        <f>W$2</f>
        <v>0</v>
      </c>
      <c r="G124" s="29">
        <f t="shared" ca="1" si="25"/>
        <v>5906860.9174413951</v>
      </c>
      <c r="H124" s="8">
        <f t="shared" ca="1" si="35"/>
        <v>41938712.513833903</v>
      </c>
      <c r="I124" s="8">
        <f t="shared" ca="1" si="36"/>
        <v>177150359.89543015</v>
      </c>
      <c r="J124" s="8">
        <f t="shared" ca="1" si="37"/>
        <v>461173.21847763541</v>
      </c>
      <c r="K124" s="12">
        <f t="shared" ca="1" si="47"/>
        <v>1.1084466395518286</v>
      </c>
      <c r="L124" s="48"/>
      <c r="M124" s="46">
        <f ca="1">IF(AND(I$2&gt;0,R117&lt;F117-0.12),0,IF(AND(N124&gt;=L$5,I$2&gt;0),0,IF(OR(AND(N124&gt;=A$2,N124&lt;C$2),N124&gt;=E$1),0,1)))</f>
        <v>1</v>
      </c>
      <c r="N124" s="27">
        <f t="shared" si="38"/>
        <v>44031</v>
      </c>
      <c r="O124" s="11">
        <f t="shared" ca="1" si="26"/>
        <v>2.3620047986057352E-2</v>
      </c>
      <c r="P124" s="11" t="str">
        <f t="shared" si="27"/>
        <v/>
      </c>
      <c r="Q124" s="11">
        <f t="shared" ca="1" si="39"/>
        <v>0</v>
      </c>
      <c r="R124" s="32">
        <f t="shared" ca="1" si="28"/>
        <v>0.11813721834882789</v>
      </c>
      <c r="S124" s="32">
        <v>1.5503154665375077E-3</v>
      </c>
      <c r="T124" s="32">
        <f t="shared" ca="1" si="29"/>
        <v>5.5918283351778534E-3</v>
      </c>
      <c r="U124" s="32">
        <f t="shared" si="30"/>
        <v>0.14084507042253522</v>
      </c>
      <c r="V124" s="32">
        <f t="shared" ca="1" si="31"/>
        <v>0</v>
      </c>
      <c r="W124" s="8">
        <f t="shared" ca="1" si="40"/>
        <v>2713238.9515900565</v>
      </c>
      <c r="X124" s="8">
        <f t="shared" ca="1" si="44"/>
        <v>137924886.33318621</v>
      </c>
      <c r="Y124" s="22">
        <f t="shared" ca="1" si="32"/>
        <v>0.97637995201394268</v>
      </c>
      <c r="Z124" s="8">
        <f t="shared" ca="1" si="41"/>
        <v>41938712.513833903</v>
      </c>
      <c r="AA124" s="12">
        <f t="shared" ca="1" si="42"/>
        <v>1.1347541797997878</v>
      </c>
      <c r="AB124" s="23">
        <f t="shared" ca="1" si="45"/>
        <v>97061689.252542481</v>
      </c>
      <c r="AC124" s="76">
        <f t="shared" si="43"/>
        <v>0</v>
      </c>
      <c r="AD124" s="85">
        <v>1.0302746572487143E-3</v>
      </c>
      <c r="AE124" s="85">
        <v>1.3207653741939218E-2</v>
      </c>
      <c r="AF124" s="85">
        <v>2.203880655140671E-3</v>
      </c>
    </row>
    <row r="125" spans="1:32">
      <c r="A125" s="7">
        <f t="shared" si="33"/>
        <v>44032</v>
      </c>
      <c r="B125" s="8">
        <f t="shared" ca="1" si="34"/>
        <v>25418429.210152026</v>
      </c>
      <c r="C125" s="144">
        <f t="shared" si="24"/>
        <v>0</v>
      </c>
      <c r="D125" s="136"/>
      <c r="E125" s="143">
        <f>US!D125</f>
        <v>0</v>
      </c>
      <c r="F125" s="78">
        <f>V$2</f>
        <v>0.6</v>
      </c>
      <c r="G125" s="29">
        <f t="shared" ca="1" si="25"/>
        <v>5992388.8815342383</v>
      </c>
      <c r="H125" s="8">
        <f t="shared" ca="1" si="35"/>
        <v>42545961.058893092</v>
      </c>
      <c r="I125" s="8">
        <f t="shared" ca="1" si="36"/>
        <v>180470847.39207938</v>
      </c>
      <c r="J125" s="8">
        <f t="shared" ca="1" si="37"/>
        <v>467674.29530271044</v>
      </c>
      <c r="K125" s="12">
        <f t="shared" ca="1" si="47"/>
        <v>1.1079512316205378</v>
      </c>
      <c r="L125" s="48"/>
      <c r="M125" s="38">
        <f ca="1">IF(AND(I$2&gt;0,R118&lt;F118),0,IF(AND(N125&gt;=L$6,I$2&gt;0),0,IF(OR(AND(N125&gt;=A$2,N125&lt;C$2),N125&gt;=E$1),0,1)))</f>
        <v>1</v>
      </c>
      <c r="N125" s="27">
        <f t="shared" si="38"/>
        <v>44032</v>
      </c>
      <c r="O125" s="11">
        <f t="shared" ca="1" si="26"/>
        <v>2.4062779652277252E-2</v>
      </c>
      <c r="P125" s="11" t="str">
        <f t="shared" si="27"/>
        <v/>
      </c>
      <c r="Q125" s="11">
        <f t="shared" ca="1" si="39"/>
        <v>0</v>
      </c>
      <c r="R125" s="32">
        <f t="shared" ca="1" si="28"/>
        <v>0.11984777763068476</v>
      </c>
      <c r="S125" s="32">
        <v>1.2963532461690824E-3</v>
      </c>
      <c r="T125" s="32">
        <f t="shared" ca="1" si="29"/>
        <v>5.6727948078524127E-3</v>
      </c>
      <c r="U125" s="32">
        <f t="shared" si="30"/>
        <v>0.14084507042253522</v>
      </c>
      <c r="V125" s="32">
        <f t="shared" ca="1" si="31"/>
        <v>0</v>
      </c>
      <c r="W125" s="8">
        <f t="shared" ca="1" si="40"/>
        <v>2753788.5488846032</v>
      </c>
      <c r="X125" s="8">
        <f t="shared" ca="1" si="44"/>
        <v>140678674.88207081</v>
      </c>
      <c r="Y125" s="22">
        <f t="shared" ca="1" si="32"/>
        <v>0.97593722034772279</v>
      </c>
      <c r="Z125" s="8">
        <f t="shared" ca="1" si="41"/>
        <v>42545961.058893092</v>
      </c>
      <c r="AA125" s="12">
        <f t="shared" ca="1" si="42"/>
        <v>1.1347541797997878</v>
      </c>
      <c r="AB125" s="23">
        <f t="shared" ca="1" si="45"/>
        <v>98893616.380566716</v>
      </c>
      <c r="AC125" s="76">
        <f t="shared" si="43"/>
        <v>0</v>
      </c>
      <c r="AD125" s="85">
        <v>9.6882164292908749E-4</v>
      </c>
      <c r="AE125" s="85">
        <v>1.3073699052976418E-2</v>
      </c>
      <c r="AF125" s="85">
        <v>2.0089405058274687E-3</v>
      </c>
    </row>
    <row r="126" spans="1:32">
      <c r="A126" s="7">
        <f t="shared" si="33"/>
        <v>44033</v>
      </c>
      <c r="B126" s="8">
        <f t="shared" ca="1" si="34"/>
        <v>25892663.113126673</v>
      </c>
      <c r="C126" s="144">
        <f t="shared" si="24"/>
        <v>0</v>
      </c>
      <c r="D126" s="136"/>
      <c r="E126" s="143">
        <f>US!D126</f>
        <v>0</v>
      </c>
      <c r="F126" s="78">
        <f>W$2</f>
        <v>0</v>
      </c>
      <c r="G126" s="29">
        <f t="shared" ca="1" si="25"/>
        <v>6078765.2424124638</v>
      </c>
      <c r="H126" s="8">
        <f t="shared" ca="1" si="35"/>
        <v>43159233.221128494</v>
      </c>
      <c r="I126" s="8">
        <f t="shared" ca="1" si="36"/>
        <v>183837908.10319939</v>
      </c>
      <c r="J126" s="8">
        <f t="shared" ca="1" si="37"/>
        <v>474233.90297464834</v>
      </c>
      <c r="K126" s="12">
        <f t="shared" ca="1" si="47"/>
        <v>1.107448840011765</v>
      </c>
      <c r="L126" s="48"/>
      <c r="M126" s="38">
        <f ca="1">IF(AND(I$2&gt;0,R119&lt;F119-0.02),0,IF(AND(N126&gt;=L$7,I$2&gt;0),0,IF(OR(AND(N126&gt;=A$2,N126&lt;C$2),N126&gt;=E$1),0,1)))</f>
        <v>1</v>
      </c>
      <c r="N126" s="27">
        <f t="shared" si="38"/>
        <v>44033</v>
      </c>
      <c r="O126" s="11">
        <f t="shared" ca="1" si="26"/>
        <v>2.4511721080426586E-2</v>
      </c>
      <c r="P126" s="11" t="str">
        <f t="shared" si="27"/>
        <v/>
      </c>
      <c r="Q126" s="11">
        <f t="shared" ca="1" si="39"/>
        <v>0</v>
      </c>
      <c r="R126" s="32">
        <f t="shared" ca="1" si="28"/>
        <v>0.12157530484824926</v>
      </c>
      <c r="S126" s="32">
        <v>1.0845485819131909E-3</v>
      </c>
      <c r="T126" s="32">
        <f t="shared" ca="1" si="29"/>
        <v>5.7545644294837994E-3</v>
      </c>
      <c r="U126" s="32">
        <f t="shared" si="30"/>
        <v>0.14084507042253522</v>
      </c>
      <c r="V126" s="32">
        <f t="shared" ca="1" si="31"/>
        <v>0</v>
      </c>
      <c r="W126" s="8">
        <f t="shared" ca="1" si="40"/>
        <v>2794776.8124241433</v>
      </c>
      <c r="X126" s="8">
        <f t="shared" ca="1" si="44"/>
        <v>143473451.69449496</v>
      </c>
      <c r="Y126" s="22">
        <f t="shared" ca="1" si="32"/>
        <v>0.97548827891957346</v>
      </c>
      <c r="Z126" s="8">
        <f t="shared" ca="1" si="41"/>
        <v>43159233.221128494</v>
      </c>
      <c r="AA126" s="12">
        <f t="shared" ca="1" si="42"/>
        <v>1.1347541797997878</v>
      </c>
      <c r="AB126" s="23">
        <f t="shared" ca="1" si="45"/>
        <v>100751428.9344997</v>
      </c>
      <c r="AC126" s="76">
        <f t="shared" si="43"/>
        <v>0</v>
      </c>
      <c r="AD126" s="85">
        <v>9.1553359804619563E-4</v>
      </c>
      <c r="AE126" s="85">
        <v>1.2951159775963899E-2</v>
      </c>
      <c r="AF126" s="85">
        <v>1.8380957069594002E-3</v>
      </c>
    </row>
    <row r="127" spans="1:32">
      <c r="A127" s="7">
        <f t="shared" si="33"/>
        <v>44034</v>
      </c>
      <c r="B127" s="8">
        <f t="shared" ca="1" si="34"/>
        <v>26373514.650013354</v>
      </c>
      <c r="C127" s="144">
        <f t="shared" si="24"/>
        <v>0</v>
      </c>
      <c r="D127" s="136"/>
      <c r="E127" s="143">
        <f>US!D127</f>
        <v>0</v>
      </c>
      <c r="F127" s="78">
        <f>V$2</f>
        <v>0.6</v>
      </c>
      <c r="G127" s="29">
        <f t="shared" ca="1" si="25"/>
        <v>6165986.2423379961</v>
      </c>
      <c r="H127" s="8">
        <f t="shared" ca="1" si="35"/>
        <v>43778502.320599772</v>
      </c>
      <c r="I127" s="8">
        <f t="shared" ca="1" si="36"/>
        <v>187251954.01509482</v>
      </c>
      <c r="J127" s="8">
        <f t="shared" ca="1" si="37"/>
        <v>480851.53688667994</v>
      </c>
      <c r="K127" s="12">
        <f t="shared" ca="1" si="47"/>
        <v>1.1069394018496872</v>
      </c>
      <c r="L127" s="48"/>
      <c r="M127" s="38">
        <f ca="1">IF(AND(I$2&gt;0,R120&lt;F120-0.04),0,IF(AND(N127&gt;=L$8,I$2&gt;0),0,IF(OR(AND(N127&gt;=A$2,N127&lt;C$2),N127&gt;=E$1),0,1)))</f>
        <v>1</v>
      </c>
      <c r="N127" s="27">
        <f t="shared" si="38"/>
        <v>44034</v>
      </c>
      <c r="O127" s="11">
        <f t="shared" ca="1" si="26"/>
        <v>2.4966927202012643E-2</v>
      </c>
      <c r="P127" s="11" t="str">
        <f t="shared" si="27"/>
        <v/>
      </c>
      <c r="Q127" s="11">
        <f t="shared" ca="1" si="39"/>
        <v>0</v>
      </c>
      <c r="R127" s="32">
        <f t="shared" ca="1" si="28"/>
        <v>0.12331972484675993</v>
      </c>
      <c r="S127" s="32">
        <v>9.0792459250328369E-4</v>
      </c>
      <c r="T127" s="32">
        <f t="shared" ca="1" si="29"/>
        <v>5.8371336427466359E-3</v>
      </c>
      <c r="U127" s="32">
        <f t="shared" si="30"/>
        <v>0.14084507042253522</v>
      </c>
      <c r="V127" s="32">
        <f t="shared" ca="1" si="31"/>
        <v>0</v>
      </c>
      <c r="W127" s="8">
        <f t="shared" ca="1" si="40"/>
        <v>2836203.3294801591</v>
      </c>
      <c r="X127" s="8">
        <f t="shared" ca="1" si="44"/>
        <v>146309655.02397513</v>
      </c>
      <c r="Y127" s="22">
        <f t="shared" ca="1" si="32"/>
        <v>0.97503307279798734</v>
      </c>
      <c r="Z127" s="8">
        <f t="shared" ca="1" si="41"/>
        <v>43778502.320599772</v>
      </c>
      <c r="AA127" s="12">
        <f t="shared" ca="1" si="42"/>
        <v>1.1347541797997878</v>
      </c>
      <c r="AB127" s="23">
        <f t="shared" ca="1" si="45"/>
        <v>102635361.88814138</v>
      </c>
      <c r="AC127" s="76">
        <f t="shared" si="43"/>
        <v>0</v>
      </c>
      <c r="AD127" s="85">
        <v>8.6932697655795887E-4</v>
      </c>
      <c r="AE127" s="85">
        <v>1.283898896891611E-2</v>
      </c>
      <c r="AF127" s="85">
        <v>1.6883818968253883E-3</v>
      </c>
    </row>
    <row r="128" spans="1:32">
      <c r="A128" s="7">
        <f t="shared" si="33"/>
        <v>44035</v>
      </c>
      <c r="B128" s="8">
        <f t="shared" ca="1" si="34"/>
        <v>26861041.30164957</v>
      </c>
      <c r="C128" s="144">
        <f t="shared" si="24"/>
        <v>0</v>
      </c>
      <c r="D128" s="136"/>
      <c r="E128" s="143">
        <f>US!D128</f>
        <v>0</v>
      </c>
      <c r="F128" s="78">
        <f>W$2</f>
        <v>0</v>
      </c>
      <c r="G128" s="29">
        <f t="shared" ca="1" si="25"/>
        <v>6254047.6363009512</v>
      </c>
      <c r="H128" s="8">
        <f t="shared" ca="1" si="35"/>
        <v>44403738.217736751</v>
      </c>
      <c r="I128" s="8">
        <f t="shared" ca="1" si="36"/>
        <v>190713393.24171194</v>
      </c>
      <c r="J128" s="8">
        <f t="shared" ca="1" si="37"/>
        <v>487526.65163621586</v>
      </c>
      <c r="K128" s="12">
        <f t="shared" ca="1" si="47"/>
        <v>1.1064228548005468</v>
      </c>
      <c r="L128" s="48"/>
      <c r="M128" s="38">
        <f ca="1">IF(AND(I$2&gt;0,R121&lt;F121-0.06),0,IF(AND(N128&gt;=L$9,I$2&gt;0),0,IF(OR(AND(N128&gt;=A$2,N128&lt;C$2),N128&gt;=E$1),0,1)))</f>
        <v>1</v>
      </c>
      <c r="N128" s="27">
        <f t="shared" si="38"/>
        <v>44035</v>
      </c>
      <c r="O128" s="11">
        <f t="shared" ca="1" si="26"/>
        <v>2.5428452432228261E-2</v>
      </c>
      <c r="P128" s="11" t="str">
        <f t="shared" si="27"/>
        <v/>
      </c>
      <c r="Q128" s="11">
        <f t="shared" ca="1" si="39"/>
        <v>0</v>
      </c>
      <c r="R128" s="32">
        <f t="shared" ca="1" si="28"/>
        <v>0.12508095272601902</v>
      </c>
      <c r="S128" s="32">
        <v>7.6065127142890614E-4</v>
      </c>
      <c r="T128" s="32">
        <f t="shared" ca="1" si="29"/>
        <v>5.920498429031567E-3</v>
      </c>
      <c r="U128" s="32">
        <f t="shared" si="30"/>
        <v>0.14084507042253522</v>
      </c>
      <c r="V128" s="32">
        <f t="shared" ca="1" si="31"/>
        <v>0</v>
      </c>
      <c r="W128" s="8">
        <f t="shared" ca="1" si="40"/>
        <v>2878067.4923688695</v>
      </c>
      <c r="X128" s="8">
        <f t="shared" ca="1" si="44"/>
        <v>149187722.51634401</v>
      </c>
      <c r="Y128" s="22">
        <f t="shared" ca="1" si="32"/>
        <v>0.97457154756777176</v>
      </c>
      <c r="Z128" s="8">
        <f t="shared" ca="1" si="41"/>
        <v>44403738.217736751</v>
      </c>
      <c r="AA128" s="12">
        <f t="shared" ca="1" si="42"/>
        <v>1.1347541797997878</v>
      </c>
      <c r="AB128" s="23">
        <f t="shared" ca="1" si="45"/>
        <v>104545648.27494164</v>
      </c>
      <c r="AC128" s="76">
        <f t="shared" si="43"/>
        <v>0</v>
      </c>
      <c r="AD128" s="85">
        <v>8.2926166354040218E-4</v>
      </c>
      <c r="AE128" s="85">
        <v>1.2736233653949221E-2</v>
      </c>
      <c r="AF128" s="85">
        <v>1.5571962242003194E-3</v>
      </c>
    </row>
    <row r="129" spans="1:32">
      <c r="A129" s="7">
        <f t="shared" si="33"/>
        <v>44036</v>
      </c>
      <c r="B129" s="8">
        <f t="shared" ca="1" si="34"/>
        <v>27355299.961636335</v>
      </c>
      <c r="C129" s="144">
        <f t="shared" si="24"/>
        <v>0</v>
      </c>
      <c r="D129" s="136"/>
      <c r="E129" s="143">
        <f>US!D129</f>
        <v>0</v>
      </c>
      <c r="F129" s="78">
        <f>V$2</f>
        <v>0.6</v>
      </c>
      <c r="G129" s="29">
        <f t="shared" ca="1" si="25"/>
        <v>6342944.6776442137</v>
      </c>
      <c r="H129" s="8">
        <f t="shared" ca="1" si="35"/>
        <v>45034907.211273916</v>
      </c>
      <c r="I129" s="8">
        <f t="shared" ca="1" si="36"/>
        <v>194222629.72761798</v>
      </c>
      <c r="J129" s="8">
        <f t="shared" ca="1" si="37"/>
        <v>494258.65998676507</v>
      </c>
      <c r="K129" s="12">
        <f t="shared" ca="1" si="47"/>
        <v>1.1058991371164766</v>
      </c>
      <c r="L129" s="48"/>
      <c r="M129" s="39">
        <f ca="1">IF(AND(I$2&gt;0,R122&lt;F122-0.1),0,IF(AND(N129&gt;=L$10,I$2&gt;0),0,IF(OR(AND(N129&gt;=A$2,N129&lt;C$2),N129&gt;=E$1),0,1)))</f>
        <v>1</v>
      </c>
      <c r="N129" s="27">
        <f t="shared" si="38"/>
        <v>44036</v>
      </c>
      <c r="O129" s="11">
        <f t="shared" ca="1" si="26"/>
        <v>2.5896350630349063E-2</v>
      </c>
      <c r="P129" s="11" t="str">
        <f t="shared" si="27"/>
        <v/>
      </c>
      <c r="Q129" s="11">
        <f t="shared" ca="1" si="39"/>
        <v>0</v>
      </c>
      <c r="R129" s="32">
        <f t="shared" ca="1" si="28"/>
        <v>0.12685889355288427</v>
      </c>
      <c r="S129" s="32">
        <v>6.3785966134404361E-4</v>
      </c>
      <c r="T129" s="32">
        <f t="shared" ca="1" si="29"/>
        <v>6.0046542948365223E-3</v>
      </c>
      <c r="U129" s="32">
        <f t="shared" si="30"/>
        <v>0.14084507042253522</v>
      </c>
      <c r="V129" s="32">
        <f t="shared" ca="1" si="31"/>
        <v>0</v>
      </c>
      <c r="W129" s="8">
        <f t="shared" ca="1" si="40"/>
        <v>2920368.488895983</v>
      </c>
      <c r="X129" s="8">
        <f t="shared" ca="1" si="44"/>
        <v>152108091.00523999</v>
      </c>
      <c r="Y129" s="22">
        <f t="shared" ca="1" si="32"/>
        <v>0.97410364936965088</v>
      </c>
      <c r="Z129" s="8">
        <f t="shared" ca="1" si="41"/>
        <v>45034907.211273916</v>
      </c>
      <c r="AA129" s="12">
        <f t="shared" ca="1" si="42"/>
        <v>1.1347541797997878</v>
      </c>
      <c r="AB129" s="23">
        <f t="shared" ca="1" si="45"/>
        <v>106482519.02642594</v>
      </c>
      <c r="AC129" s="76">
        <f t="shared" si="43"/>
        <v>0</v>
      </c>
      <c r="AD129" s="85">
        <v>7.9452207517868314E-4</v>
      </c>
      <c r="AE129" s="85">
        <v>1.2642026703814625E-2</v>
      </c>
      <c r="AF129" s="85">
        <v>1.4422539801035796E-3</v>
      </c>
    </row>
    <row r="130" spans="1:32">
      <c r="A130" s="7">
        <f t="shared" si="33"/>
        <v>44037</v>
      </c>
      <c r="B130" s="8">
        <f t="shared" ca="1" si="34"/>
        <v>27856346.893478069</v>
      </c>
      <c r="C130" s="144">
        <f t="shared" si="24"/>
        <v>0</v>
      </c>
      <c r="D130" s="136"/>
      <c r="E130" s="143">
        <f>US!D130</f>
        <v>0</v>
      </c>
      <c r="F130" s="78">
        <f>V$2</f>
        <v>0.6</v>
      </c>
      <c r="G130" s="29">
        <f t="shared" ca="1" si="25"/>
        <v>6432672.1040076409</v>
      </c>
      <c r="H130" s="8">
        <f t="shared" ca="1" si="35"/>
        <v>45671971.938454248</v>
      </c>
      <c r="I130" s="8">
        <f t="shared" ca="1" si="36"/>
        <v>197780062.94369429</v>
      </c>
      <c r="J130" s="8">
        <f t="shared" ca="1" si="37"/>
        <v>501046.93184173456</v>
      </c>
      <c r="K130" s="12">
        <f t="shared" ca="1" si="47"/>
        <v>1.1053681876804382</v>
      </c>
      <c r="L130" s="48"/>
      <c r="M130" s="47">
        <f ca="1">IF(AND(I$2&gt;0,R123&lt;F123-0.12),0,IF(AND(N130&gt;=L$4,I$2&gt;0),0,IF(OR(AND(N130&gt;=A$2,N130&lt;C$2),N130&gt;=E$1),0,1)))</f>
        <v>1</v>
      </c>
      <c r="N130" s="27">
        <f t="shared" si="38"/>
        <v>44037</v>
      </c>
      <c r="O130" s="11">
        <f t="shared" ca="1" si="26"/>
        <v>2.637067505915924E-2</v>
      </c>
      <c r="P130" s="11" t="str">
        <f t="shared" si="27"/>
        <v/>
      </c>
      <c r="Q130" s="11">
        <f t="shared" ca="1" si="39"/>
        <v>0</v>
      </c>
      <c r="R130" s="32">
        <f t="shared" ca="1" si="28"/>
        <v>0.12865344208015281</v>
      </c>
      <c r="S130" s="32">
        <v>5.354854148788737E-4</v>
      </c>
      <c r="T130" s="32">
        <f t="shared" ca="1" si="29"/>
        <v>6.0895962584605664E-3</v>
      </c>
      <c r="U130" s="32">
        <f t="shared" si="30"/>
        <v>0.14084507042253522</v>
      </c>
      <c r="V130" s="32">
        <f t="shared" ca="1" si="31"/>
        <v>0</v>
      </c>
      <c r="W130" s="8">
        <f t="shared" ca="1" si="40"/>
        <v>2963105.2916687327</v>
      </c>
      <c r="X130" s="8">
        <f t="shared" ca="1" si="44"/>
        <v>155071196.29690874</v>
      </c>
      <c r="Y130" s="22">
        <f t="shared" ca="1" si="32"/>
        <v>0.97362932494084076</v>
      </c>
      <c r="Z130" s="8">
        <f t="shared" ca="1" si="41"/>
        <v>45671971.938454248</v>
      </c>
      <c r="AA130" s="12">
        <f t="shared" ca="1" si="42"/>
        <v>1.1347541797997878</v>
      </c>
      <c r="AB130" s="23">
        <f t="shared" ca="1" si="45"/>
        <v>108446202.80677736</v>
      </c>
      <c r="AC130" s="76">
        <f t="shared" si="43"/>
        <v>0</v>
      </c>
      <c r="AD130" s="85">
        <v>7.6440072688903555E-4</v>
      </c>
      <c r="AE130" s="85">
        <v>1.2555579382626391E-2</v>
      </c>
      <c r="AF130" s="85">
        <v>1.3415502693450861E-3</v>
      </c>
    </row>
    <row r="131" spans="1:32">
      <c r="A131" s="7">
        <f t="shared" si="33"/>
        <v>44038</v>
      </c>
      <c r="B131" s="8">
        <f t="shared" ca="1" si="34"/>
        <v>28364237.686731599</v>
      </c>
      <c r="C131" s="144">
        <f t="shared" si="24"/>
        <v>0</v>
      </c>
      <c r="D131" s="136"/>
      <c r="E131" s="143">
        <f>US!D131</f>
        <v>0</v>
      </c>
      <c r="F131" s="78">
        <f>W$2</f>
        <v>0</v>
      </c>
      <c r="G131" s="29">
        <f t="shared" ca="1" si="25"/>
        <v>6523224.1237867018</v>
      </c>
      <c r="H131" s="8">
        <f t="shared" ca="1" si="35"/>
        <v>46314891.278885581</v>
      </c>
      <c r="I131" s="8">
        <f t="shared" ca="1" si="36"/>
        <v>201386087.57579437</v>
      </c>
      <c r="J131" s="8">
        <f t="shared" ca="1" si="37"/>
        <v>507890.79325353127</v>
      </c>
      <c r="K131" s="12">
        <f t="shared" ca="1" si="47"/>
        <v>1.1048299460522648</v>
      </c>
      <c r="L131" s="48"/>
      <c r="M131" s="46">
        <f ca="1">IF(AND(I$2&gt;0,R124&lt;F124-0.12),0,IF(AND(N131&gt;=L$5,I$2&gt;0),0,IF(OR(AND(N131&gt;=A$2,N131&lt;C$2),N131&gt;=E$1),0,1)))</f>
        <v>1</v>
      </c>
      <c r="N131" s="27">
        <f t="shared" si="38"/>
        <v>44038</v>
      </c>
      <c r="O131" s="11">
        <f t="shared" ca="1" si="26"/>
        <v>2.6851478343439251E-2</v>
      </c>
      <c r="P131" s="11" t="str">
        <f t="shared" si="27"/>
        <v/>
      </c>
      <c r="Q131" s="11">
        <f t="shared" ca="1" si="39"/>
        <v>0</v>
      </c>
      <c r="R131" s="32">
        <f t="shared" ca="1" si="28"/>
        <v>0.13046448247573403</v>
      </c>
      <c r="S131" s="32">
        <v>4.5013716757771758E-4</v>
      </c>
      <c r="T131" s="32">
        <f t="shared" ca="1" si="29"/>
        <v>6.1753188371847442E-3</v>
      </c>
      <c r="U131" s="32">
        <f t="shared" si="30"/>
        <v>0.14084507042253522</v>
      </c>
      <c r="V131" s="32">
        <f t="shared" ca="1" si="31"/>
        <v>0</v>
      </c>
      <c r="W131" s="8">
        <f t="shared" ca="1" si="40"/>
        <v>3006276.6477533351</v>
      </c>
      <c r="X131" s="8">
        <f t="shared" ca="1" si="44"/>
        <v>158077472.94466206</v>
      </c>
      <c r="Y131" s="22">
        <f t="shared" ca="1" si="32"/>
        <v>0.97314852165656074</v>
      </c>
      <c r="Z131" s="8">
        <f t="shared" ca="1" si="41"/>
        <v>46314891.278885581</v>
      </c>
      <c r="AA131" s="12">
        <f t="shared" ca="1" si="42"/>
        <v>1.1347541797997878</v>
      </c>
      <c r="AB131" s="23">
        <f t="shared" ca="1" si="45"/>
        <v>110436925.84349561</v>
      </c>
      <c r="AC131" s="76">
        <f t="shared" si="43"/>
        <v>0</v>
      </c>
      <c r="AD131" s="85">
        <v>7.3828395317173637E-4</v>
      </c>
      <c r="AE131" s="85">
        <v>1.2476174495642582E-2</v>
      </c>
      <c r="AF131" s="85">
        <v>1.2533261736510329E-3</v>
      </c>
    </row>
    <row r="132" spans="1:32">
      <c r="A132" s="7">
        <f t="shared" si="33"/>
        <v>44039</v>
      </c>
      <c r="B132" s="8">
        <f t="shared" ca="1" si="34"/>
        <v>28879027.212215178</v>
      </c>
      <c r="C132" s="144">
        <f t="shared" ref="C132:C195" si="48">IF(H$2=0,D132,IF(H$2=1,E132,D132-E132))</f>
        <v>0</v>
      </c>
      <c r="D132" s="136"/>
      <c r="E132" s="143">
        <f>US!D132</f>
        <v>0</v>
      </c>
      <c r="F132" s="78">
        <f>V$2</f>
        <v>0.6</v>
      </c>
      <c r="G132" s="29">
        <f t="shared" ref="G132:G195" ca="1" si="49">H132/O$2</f>
        <v>6614594.4031078378</v>
      </c>
      <c r="H132" s="8">
        <f t="shared" ca="1" si="35"/>
        <v>46963620.262065649</v>
      </c>
      <c r="I132" s="8">
        <f t="shared" ca="1" si="36"/>
        <v>205041093.20672777</v>
      </c>
      <c r="J132" s="8">
        <f t="shared" ca="1" si="37"/>
        <v>514789.52548357815</v>
      </c>
      <c r="K132" s="12">
        <f t="shared" ca="1" si="47"/>
        <v>1.1042843525157666</v>
      </c>
      <c r="L132" s="48"/>
      <c r="M132" s="38">
        <f ca="1">IF(AND(I$2&gt;0,R125&lt;F125),0,IF(AND(N132&gt;=L$6,I$2&gt;0),0,IF(OR(AND(N132&gt;=A$2,N132&lt;C$2),N132&gt;=E$1),0,1)))</f>
        <v>1</v>
      </c>
      <c r="N132" s="27">
        <f t="shared" si="38"/>
        <v>44039</v>
      </c>
      <c r="O132" s="11">
        <f t="shared" ref="O132:O195" ca="1" si="50">I132/P$2</f>
        <v>2.7338812427563704E-2</v>
      </c>
      <c r="P132" s="11" t="str">
        <f t="shared" ref="P132:P195" si="51">IF(C132&gt;0,Z132/P$2,"")</f>
        <v/>
      </c>
      <c r="Q132" s="11">
        <f t="shared" ca="1" si="39"/>
        <v>0</v>
      </c>
      <c r="R132" s="32">
        <f t="shared" ref="R132:R195" ca="1" si="52">G132*K$2/R$2</f>
        <v>0.13229188806215675</v>
      </c>
      <c r="S132" s="32">
        <v>3.7898591107327106E-4</v>
      </c>
      <c r="T132" s="32">
        <f t="shared" ref="T132:T195" ca="1" si="53">Z132/P$2</f>
        <v>6.2618160349420865E-3</v>
      </c>
      <c r="U132" s="32">
        <f t="shared" ref="U132:U195" si="54">1/O$2</f>
        <v>0.14084507042253522</v>
      </c>
      <c r="V132" s="32">
        <f t="shared" ref="V132:V195" ca="1" si="55">IF(N132&gt;=G$1,G$2,IF(N132&gt;=F$1,F$2,IF(N132&gt;=E$1,E$2,IF(N132&gt;=C$2,0,IF(N132&gt;=A$2,B$2,IF(M132&lt;1,B$2,0))))))</f>
        <v>0</v>
      </c>
      <c r="W132" s="8">
        <f t="shared" ca="1" si="40"/>
        <v>3049881.0694166017</v>
      </c>
      <c r="X132" s="8">
        <f t="shared" ca="1" si="44"/>
        <v>161127354.01407868</v>
      </c>
      <c r="Y132" s="22">
        <f t="shared" ref="Y132:Y195" ca="1" si="56">IF(I132&lt;P$2,1-I132/P$2,0)</f>
        <v>0.97266118757243625</v>
      </c>
      <c r="Z132" s="8">
        <f t="shared" ca="1" si="41"/>
        <v>46963620.262065649</v>
      </c>
      <c r="AA132" s="12">
        <f t="shared" ca="1" si="42"/>
        <v>1.1347541797997878</v>
      </c>
      <c r="AB132" s="23">
        <f t="shared" ca="1" si="45"/>
        <v>112454911.75406122</v>
      </c>
      <c r="AC132" s="76">
        <f t="shared" si="43"/>
        <v>0</v>
      </c>
      <c r="AD132" s="85">
        <v>7.1563950202438919E-4</v>
      </c>
      <c r="AE132" s="85">
        <v>1.2403160104783723E-2</v>
      </c>
      <c r="AF132" s="85">
        <v>1.1760389084051687E-3</v>
      </c>
    </row>
    <row r="133" spans="1:32">
      <c r="A133" s="7">
        <f t="shared" ref="A133:A196" si="57">A132+1</f>
        <v>44040</v>
      </c>
      <c r="B133" s="8">
        <f t="shared" ref="B133:B196" ca="1" si="58">B132 + J133</f>
        <v>29400769.576328773</v>
      </c>
      <c r="C133" s="144">
        <f t="shared" si="48"/>
        <v>0</v>
      </c>
      <c r="D133" s="136"/>
      <c r="E133" s="143">
        <f>US!D133</f>
        <v>0</v>
      </c>
      <c r="F133" s="78">
        <f>W$2</f>
        <v>0</v>
      </c>
      <c r="G133" s="29">
        <f t="shared" ca="1" si="49"/>
        <v>6706776.0532190958</v>
      </c>
      <c r="H133" s="8">
        <f t="shared" ref="H133:H196" ca="1" si="59">H132+IF(C133&gt;0,O$2*(C133-C132),O$2*J133)-W132</f>
        <v>47618109.977855578</v>
      </c>
      <c r="I133" s="8">
        <f t="shared" ref="I133:I196" ca="1" si="60">I132+IF(C133&gt;0,O$2*(C133-C132),O$2*J133)</f>
        <v>208745463.9919343</v>
      </c>
      <c r="J133" s="8">
        <f t="shared" ref="J133:J196" ca="1" si="61">IF(C133&gt;0,C133-C132,H132*K132/(N$2*O$2))</f>
        <v>521742.36411359668</v>
      </c>
      <c r="K133" s="12">
        <f t="shared" ca="1" si="47"/>
        <v>1.1037313481268474</v>
      </c>
      <c r="L133" s="48"/>
      <c r="M133" s="38">
        <f ca="1">IF(AND(I$2&gt;0,R126&lt;F126-0.02),0,IF(AND(N133&gt;=L$7,I$2&gt;0),0,IF(OR(AND(N133&gt;=A$2,N133&lt;C$2),N133&gt;=E$1),0,1)))</f>
        <v>1</v>
      </c>
      <c r="N133" s="27">
        <f t="shared" ref="N133:N196" si="62">N132+1</f>
        <v>44040</v>
      </c>
      <c r="O133" s="11">
        <f t="shared" ca="1" si="50"/>
        <v>2.7832728532257905E-2</v>
      </c>
      <c r="P133" s="11" t="str">
        <f t="shared" si="51"/>
        <v/>
      </c>
      <c r="Q133" s="11">
        <f t="shared" ref="Q133:Q196" ca="1" si="63">IF(J$2&gt;0,100%,(1-M133)*V133)</f>
        <v>0</v>
      </c>
      <c r="R133" s="32">
        <f t="shared" ca="1" si="52"/>
        <v>0.13413552106438192</v>
      </c>
      <c r="S133" s="32">
        <v>3.1967216443973278E-4</v>
      </c>
      <c r="T133" s="32">
        <f t="shared" ca="1" si="53"/>
        <v>6.3490813303807439E-3</v>
      </c>
      <c r="U133" s="32">
        <f t="shared" si="54"/>
        <v>0.14084507042253522</v>
      </c>
      <c r="V133" s="32">
        <f t="shared" ca="1" si="55"/>
        <v>0</v>
      </c>
      <c r="W133" s="8">
        <f t="shared" ref="W133:W196" ca="1" si="64">IF(ROW(J132)&gt;(1+N$2),OFFSET(J132,2-N$2,0)*O$2,0)</f>
        <v>3093916.8266805462</v>
      </c>
      <c r="X133" s="8">
        <f t="shared" ca="1" si="44"/>
        <v>164221270.84075922</v>
      </c>
      <c r="Y133" s="22">
        <f t="shared" ca="1" si="56"/>
        <v>0.97216727146774207</v>
      </c>
      <c r="Z133" s="8">
        <f t="shared" ref="Z133:Z196" ca="1" si="65">H132+IF(C133&gt;0,O$2*(C133-C132),O$2*J133)-W132</f>
        <v>47618109.977855578</v>
      </c>
      <c r="AA133" s="12">
        <f t="shared" ref="AA133:AA196" ca="1" si="66">IF(C133&gt;0,K133/Y132,AA132)</f>
        <v>1.1347541797997878</v>
      </c>
      <c r="AB133" s="23">
        <f t="shared" ca="1" si="45"/>
        <v>114500381.36875367</v>
      </c>
      <c r="AC133" s="76">
        <f t="shared" ref="AC133:AC196" si="67">IF(C133&gt;0,N$2*J133*O$2/H132,0)</f>
        <v>0</v>
      </c>
      <c r="AD133" s="85">
        <v>6.9600576125870893E-4</v>
      </c>
      <c r="AE133" s="85">
        <v>1.2335943768312273E-2</v>
      </c>
      <c r="AF133" s="85">
        <v>1.1083355235547954E-3</v>
      </c>
    </row>
    <row r="134" spans="1:32">
      <c r="A134" s="7">
        <f t="shared" si="57"/>
        <v>44041</v>
      </c>
      <c r="B134" s="8">
        <f t="shared" ca="1" si="58"/>
        <v>29929518.074529085</v>
      </c>
      <c r="C134" s="144">
        <f t="shared" si="48"/>
        <v>0</v>
      </c>
      <c r="D134" s="136"/>
      <c r="E134" s="143">
        <f>US!D134</f>
        <v>0</v>
      </c>
      <c r="F134" s="78">
        <f>V$2</f>
        <v>0.6</v>
      </c>
      <c r="G134" s="29">
        <f t="shared" ca="1" si="49"/>
        <v>6799761.6180841196</v>
      </c>
      <c r="H134" s="8">
        <f t="shared" ca="1" si="59"/>
        <v>48278307.488397248</v>
      </c>
      <c r="I134" s="8">
        <f t="shared" ca="1" si="60"/>
        <v>212499578.32915652</v>
      </c>
      <c r="J134" s="8">
        <f t="shared" ca="1" si="61"/>
        <v>528748.49820031214</v>
      </c>
      <c r="K134" s="12">
        <f t="shared" ca="1" si="47"/>
        <v>1.1031708747625752</v>
      </c>
      <c r="L134" s="48"/>
      <c r="M134" s="38">
        <f ca="1">IF(AND(I$2&gt;0,R127&lt;F127-0.04),0,IF(AND(N134&gt;=L$8,I$2&gt;0),0,IF(OR(AND(N134&gt;=A$2,N134&lt;C$2),N134&gt;=E$1),0,1)))</f>
        <v>1</v>
      </c>
      <c r="N134" s="27">
        <f t="shared" si="62"/>
        <v>44041</v>
      </c>
      <c r="O134" s="11">
        <f t="shared" ca="1" si="50"/>
        <v>2.8333277110554202E-2</v>
      </c>
      <c r="P134" s="11" t="str">
        <f t="shared" si="51"/>
        <v/>
      </c>
      <c r="Q134" s="11">
        <f t="shared" ca="1" si="63"/>
        <v>0</v>
      </c>
      <c r="R134" s="32">
        <f t="shared" ca="1" si="52"/>
        <v>0.13599523236168237</v>
      </c>
      <c r="S134" s="32">
        <v>2.7022822440619281E-4</v>
      </c>
      <c r="T134" s="32">
        <f t="shared" ca="1" si="53"/>
        <v>6.4371076651196331E-3</v>
      </c>
      <c r="U134" s="32">
        <f t="shared" si="54"/>
        <v>0.14084507042253522</v>
      </c>
      <c r="V134" s="32">
        <f t="shared" ca="1" si="55"/>
        <v>0</v>
      </c>
      <c r="W134" s="8">
        <f t="shared" ca="1" si="64"/>
        <v>3138381.942348144</v>
      </c>
      <c r="X134" s="8">
        <f t="shared" ref="X134:X197" ca="1" si="68">W134+X133</f>
        <v>167359652.78310737</v>
      </c>
      <c r="Y134" s="22">
        <f t="shared" ca="1" si="56"/>
        <v>0.97166672288944578</v>
      </c>
      <c r="Z134" s="8">
        <f t="shared" ca="1" si="65"/>
        <v>48278307.488397248</v>
      </c>
      <c r="AA134" s="12">
        <f t="shared" ca="1" si="66"/>
        <v>1.1347541797997878</v>
      </c>
      <c r="AB134" s="23">
        <f t="shared" ca="1" si="45"/>
        <v>116573552.54980469</v>
      </c>
      <c r="AC134" s="76">
        <f t="shared" si="67"/>
        <v>0</v>
      </c>
      <c r="AD134" s="85">
        <v>6.7898240446728612E-4</v>
      </c>
      <c r="AE134" s="85">
        <v>1.227398726520933E-2</v>
      </c>
      <c r="AF134" s="85">
        <v>1.0490297449054103E-3</v>
      </c>
    </row>
    <row r="135" spans="1:32">
      <c r="A135" s="7">
        <f t="shared" si="57"/>
        <v>44042</v>
      </c>
      <c r="B135" s="8">
        <f t="shared" ca="1" si="58"/>
        <v>30465325.143986147</v>
      </c>
      <c r="C135" s="144">
        <f t="shared" si="48"/>
        <v>0</v>
      </c>
      <c r="D135" s="136"/>
      <c r="E135" s="143">
        <f>US!D135</f>
        <v>0</v>
      </c>
      <c r="F135" s="78">
        <f>W$2</f>
        <v>0</v>
      </c>
      <c r="G135" s="29">
        <f t="shared" ca="1" si="49"/>
        <v>6893543.061858342</v>
      </c>
      <c r="H135" s="8">
        <f t="shared" ca="1" si="59"/>
        <v>48944155.739194229</v>
      </c>
      <c r="I135" s="8">
        <f t="shared" ca="1" si="60"/>
        <v>216303808.52230164</v>
      </c>
      <c r="J135" s="8">
        <f t="shared" ca="1" si="61"/>
        <v>535807.06945706019</v>
      </c>
      <c r="K135" s="12">
        <f t="shared" ca="1" si="47"/>
        <v>1.1026028751711607</v>
      </c>
      <c r="L135" s="48"/>
      <c r="M135" s="38">
        <f ca="1">IF(AND(I$2&gt;0,R128&lt;F128-0.06),0,IF(AND(N135&gt;=L$9,I$2&gt;0),0,IF(OR(AND(N135&gt;=A$2,N135&lt;C$2),N135&gt;=E$1),0,1)))</f>
        <v>1</v>
      </c>
      <c r="N135" s="27">
        <f t="shared" si="62"/>
        <v>44042</v>
      </c>
      <c r="O135" s="11">
        <f t="shared" ca="1" si="50"/>
        <v>2.8840507802973554E-2</v>
      </c>
      <c r="P135" s="11" t="str">
        <f t="shared" si="51"/>
        <v/>
      </c>
      <c r="Q135" s="11">
        <f t="shared" ca="1" si="63"/>
        <v>0</v>
      </c>
      <c r="R135" s="32">
        <f t="shared" ca="1" si="52"/>
        <v>0.13787086123716683</v>
      </c>
      <c r="S135" s="32">
        <v>2.2901316343175109E-4</v>
      </c>
      <c r="T135" s="32">
        <f t="shared" ca="1" si="53"/>
        <v>6.5258874318925636E-3</v>
      </c>
      <c r="U135" s="32">
        <f t="shared" si="54"/>
        <v>0.14084507042253522</v>
      </c>
      <c r="V135" s="32">
        <f t="shared" ca="1" si="55"/>
        <v>0</v>
      </c>
      <c r="W135" s="8">
        <f t="shared" ca="1" si="64"/>
        <v>3183274.1871677963</v>
      </c>
      <c r="X135" s="8">
        <f t="shared" ca="1" si="68"/>
        <v>170542926.97027516</v>
      </c>
      <c r="Y135" s="22">
        <f t="shared" ca="1" si="56"/>
        <v>0.97115949219702646</v>
      </c>
      <c r="Z135" s="8">
        <f t="shared" ca="1" si="65"/>
        <v>48944155.739194229</v>
      </c>
      <c r="AA135" s="12">
        <f t="shared" ca="1" si="66"/>
        <v>1.1347541797997878</v>
      </c>
      <c r="AB135" s="23">
        <f t="shared" ca="1" si="45"/>
        <v>118674640.00705922</v>
      </c>
      <c r="AC135" s="76">
        <f t="shared" si="67"/>
        <v>0</v>
      </c>
      <c r="AD135" s="85">
        <v>6.6422227120338398E-4</v>
      </c>
      <c r="AE135" s="85">
        <v>1.2216801766983931E-2</v>
      </c>
      <c r="AF135" s="85">
        <v>9.970815943403169E-4</v>
      </c>
    </row>
    <row r="136" spans="1:32">
      <c r="A136" s="7">
        <f t="shared" si="57"/>
        <v>44043</v>
      </c>
      <c r="B136" s="8">
        <f t="shared" ca="1" si="58"/>
        <v>31008242.315423377</v>
      </c>
      <c r="C136" s="144">
        <f t="shared" si="48"/>
        <v>0</v>
      </c>
      <c r="D136" s="136"/>
      <c r="E136" s="143">
        <f>US!D136</f>
        <v>0</v>
      </c>
      <c r="F136" s="78">
        <f t="shared" ref="F136:F199" si="69">V$2</f>
        <v>0.6</v>
      </c>
      <c r="G136" s="29">
        <f t="shared" ca="1" si="49"/>
        <v>6988111.7562296856</v>
      </c>
      <c r="H136" s="8">
        <f t="shared" ca="1" si="59"/>
        <v>49615593.469230764</v>
      </c>
      <c r="I136" s="8">
        <f t="shared" ca="1" si="60"/>
        <v>220158520.43950596</v>
      </c>
      <c r="J136" s="8">
        <f t="shared" ca="1" si="61"/>
        <v>542917.17143722973</v>
      </c>
      <c r="K136" s="12">
        <f t="shared" ca="1" si="47"/>
        <v>1.1020272930228152</v>
      </c>
      <c r="L136" s="48"/>
      <c r="M136" s="39">
        <f ca="1">IF(AND(I$2&gt;0,R129&lt;F129-0.1),0,IF(AND(N136&gt;=L$10,I$2&gt;0),0,IF(OR(AND(N136&gt;=A$2,N136&lt;C$2),N136&gt;=E$1),0,1)))</f>
        <v>1</v>
      </c>
      <c r="N136" s="27">
        <f t="shared" si="62"/>
        <v>44043</v>
      </c>
      <c r="O136" s="11">
        <f t="shared" ca="1" si="50"/>
        <v>2.9354469391934129E-2</v>
      </c>
      <c r="P136" s="11" t="str">
        <f t="shared" si="51"/>
        <v/>
      </c>
      <c r="Q136" s="11">
        <f t="shared" ca="1" si="63"/>
        <v>0</v>
      </c>
      <c r="R136" s="32">
        <f t="shared" ca="1" si="52"/>
        <v>0.13976223512459371</v>
      </c>
      <c r="S136" s="32">
        <v>1.9465856805962883E-4</v>
      </c>
      <c r="T136" s="32">
        <f t="shared" ca="1" si="53"/>
        <v>6.6154124625641018E-3</v>
      </c>
      <c r="U136" s="32">
        <f t="shared" si="54"/>
        <v>0.14084507042253522</v>
      </c>
      <c r="V136" s="32">
        <f t="shared" ca="1" si="55"/>
        <v>0</v>
      </c>
      <c r="W136" s="8">
        <f t="shared" ca="1" si="64"/>
        <v>3228591.0739637525</v>
      </c>
      <c r="X136" s="8">
        <f t="shared" ca="1" si="68"/>
        <v>173771518.04423892</v>
      </c>
      <c r="Y136" s="22">
        <f t="shared" ca="1" si="56"/>
        <v>0.97064553060806591</v>
      </c>
      <c r="Z136" s="8">
        <f t="shared" ca="1" si="65"/>
        <v>49615593.469230764</v>
      </c>
      <c r="AA136" s="12">
        <f t="shared" ca="1" si="66"/>
        <v>1.1347541797997878</v>
      </c>
      <c r="AB136" s="23">
        <f t="shared" ref="AB136:AB199" ca="1" si="70">AB135+IF(C136&gt;0,C136,B136)-IF(C132&gt;0,C132,B132)</f>
        <v>120803855.1102674</v>
      </c>
      <c r="AC136" s="76">
        <f t="shared" si="67"/>
        <v>0</v>
      </c>
      <c r="AD136" s="85">
        <v>6.5142431959049898E-4</v>
      </c>
      <c r="AE136" s="85">
        <v>1.2163943421879731E-2</v>
      </c>
      <c r="AF136" s="85">
        <v>9.5157946622932157E-4</v>
      </c>
    </row>
    <row r="137" spans="1:32">
      <c r="A137" s="7">
        <f t="shared" si="57"/>
        <v>44044</v>
      </c>
      <c r="B137" s="8">
        <f t="shared" ca="1" si="58"/>
        <v>31558320.164141856</v>
      </c>
      <c r="C137" s="144">
        <f t="shared" si="48"/>
        <v>0</v>
      </c>
      <c r="D137" s="136"/>
      <c r="E137" s="143">
        <f>US!D137</f>
        <v>0</v>
      </c>
      <c r="F137" s="78">
        <f t="shared" si="69"/>
        <v>0.6</v>
      </c>
      <c r="G137" s="29">
        <f t="shared" ca="1" si="49"/>
        <v>7083458.4677701714</v>
      </c>
      <c r="H137" s="8">
        <f t="shared" ca="1" si="59"/>
        <v>50292555.121168211</v>
      </c>
      <c r="I137" s="8">
        <f t="shared" ca="1" si="60"/>
        <v>224064073.16540718</v>
      </c>
      <c r="J137" s="8">
        <f t="shared" ca="1" si="61"/>
        <v>550077.84871847939</v>
      </c>
      <c r="K137" s="12">
        <f t="shared" ca="1" si="47"/>
        <v>1.1014440729614856</v>
      </c>
      <c r="L137" s="48"/>
      <c r="M137" s="47">
        <f ca="1">IF(AND(I$2&gt;0,R130&lt;F130-0.12),0,IF(AND(N137&gt;=L$4,I$2&gt;0),0,IF(OR(AND(N137&gt;=A$2,N137&lt;C$2),N137&gt;=E$1),0,1)))</f>
        <v>1</v>
      </c>
      <c r="N137" s="27">
        <f t="shared" si="62"/>
        <v>44044</v>
      </c>
      <c r="O137" s="11">
        <f t="shared" ca="1" si="50"/>
        <v>2.9875209755387624E-2</v>
      </c>
      <c r="P137" s="11" t="str">
        <f t="shared" si="51"/>
        <v/>
      </c>
      <c r="Q137" s="11">
        <f t="shared" ca="1" si="63"/>
        <v>0</v>
      </c>
      <c r="R137" s="32">
        <f t="shared" ca="1" si="52"/>
        <v>0.14166916935540341</v>
      </c>
      <c r="S137" s="32">
        <v>1.6602328987286311E-4</v>
      </c>
      <c r="T137" s="32">
        <f t="shared" ca="1" si="53"/>
        <v>6.7056740161557616E-3</v>
      </c>
      <c r="U137" s="32">
        <f t="shared" si="54"/>
        <v>0.14084507042253522</v>
      </c>
      <c r="V137" s="32">
        <f t="shared" ca="1" si="55"/>
        <v>0</v>
      </c>
      <c r="W137" s="8">
        <f t="shared" ca="1" si="64"/>
        <v>3274329.851191211</v>
      </c>
      <c r="X137" s="8">
        <f t="shared" ca="1" si="68"/>
        <v>177045847.89543015</v>
      </c>
      <c r="Y137" s="22">
        <f t="shared" ca="1" si="56"/>
        <v>0.9701247902446124</v>
      </c>
      <c r="Z137" s="8">
        <f t="shared" ca="1" si="65"/>
        <v>50292555.121168211</v>
      </c>
      <c r="AA137" s="12">
        <f t="shared" ca="1" si="66"/>
        <v>1.1347541797997878</v>
      </c>
      <c r="AB137" s="23">
        <f t="shared" ca="1" si="70"/>
        <v>122961405.69808049</v>
      </c>
      <c r="AC137" s="76">
        <f t="shared" si="67"/>
        <v>0</v>
      </c>
      <c r="AD137" s="85">
        <v>6.4032751041562036E-4</v>
      </c>
      <c r="AE137" s="85">
        <v>1.2115009318682498E-2</v>
      </c>
      <c r="AF137" s="85">
        <v>9.1172437245395281E-4</v>
      </c>
    </row>
    <row r="138" spans="1:32">
      <c r="A138" s="7">
        <f t="shared" si="57"/>
        <v>44045</v>
      </c>
      <c r="B138" s="8">
        <f t="shared" ca="1" si="58"/>
        <v>32115608.260241449</v>
      </c>
      <c r="C138" s="144">
        <f t="shared" si="48"/>
        <v>0</v>
      </c>
      <c r="D138" s="136"/>
      <c r="E138" s="143">
        <f>US!D138</f>
        <v>0</v>
      </c>
      <c r="F138" s="78">
        <f t="shared" si="69"/>
        <v>0.6</v>
      </c>
      <c r="G138" s="29">
        <f t="shared" ca="1" si="49"/>
        <v>7179573.3453921285</v>
      </c>
      <c r="H138" s="8">
        <f t="shared" ca="1" si="59"/>
        <v>50974970.75228411</v>
      </c>
      <c r="I138" s="8">
        <f t="shared" ca="1" si="60"/>
        <v>228020818.64771429</v>
      </c>
      <c r="J138" s="8">
        <f t="shared" ca="1" si="61"/>
        <v>557288.09609959298</v>
      </c>
      <c r="K138" s="12">
        <f t="shared" ca="1" si="47"/>
        <v>1.1008531606574663</v>
      </c>
      <c r="L138" s="48"/>
      <c r="M138" s="46">
        <f ca="1">IF(AND(I$2&gt;0,R131&lt;F131-0.12),0,IF(AND(N138&gt;=L$5,I$2&gt;0),0,IF(OR(AND(N138&gt;=A$2,N138&lt;C$2),N138&gt;=E$1),0,1)))</f>
        <v>1</v>
      </c>
      <c r="N138" s="27">
        <f t="shared" si="62"/>
        <v>44045</v>
      </c>
      <c r="O138" s="11">
        <f t="shared" ca="1" si="50"/>
        <v>3.0402775819695239E-2</v>
      </c>
      <c r="P138" s="11" t="str">
        <f t="shared" si="51"/>
        <v/>
      </c>
      <c r="Q138" s="11">
        <f t="shared" ca="1" si="63"/>
        <v>0</v>
      </c>
      <c r="R138" s="32">
        <f t="shared" ca="1" si="52"/>
        <v>0.14359146690784258</v>
      </c>
      <c r="S138" s="32">
        <v>1.4215573037043531E-4</v>
      </c>
      <c r="T138" s="32">
        <f t="shared" ca="1" si="53"/>
        <v>6.796662766971215E-3</v>
      </c>
      <c r="U138" s="32">
        <f t="shared" si="54"/>
        <v>0.14084507042253522</v>
      </c>
      <c r="V138" s="32">
        <f t="shared" ca="1" si="55"/>
        <v>0</v>
      </c>
      <c r="W138" s="8">
        <f t="shared" ca="1" si="64"/>
        <v>3320487.4966492439</v>
      </c>
      <c r="X138" s="8">
        <f t="shared" ca="1" si="68"/>
        <v>180366335.39207938</v>
      </c>
      <c r="Y138" s="22">
        <f t="shared" ca="1" si="56"/>
        <v>0.96959722418030481</v>
      </c>
      <c r="Z138" s="8">
        <f t="shared" ca="1" si="65"/>
        <v>50974970.75228411</v>
      </c>
      <c r="AA138" s="12">
        <f t="shared" ca="1" si="66"/>
        <v>1.1347541797997878</v>
      </c>
      <c r="AB138" s="23">
        <f t="shared" ca="1" si="70"/>
        <v>125147495.88379285</v>
      </c>
      <c r="AC138" s="76">
        <f t="shared" si="67"/>
        <v>0</v>
      </c>
      <c r="AD138" s="85">
        <v>6.3070550007009879E-4</v>
      </c>
      <c r="AE138" s="85">
        <v>1.2069633799559302E-2</v>
      </c>
      <c r="AF138" s="85">
        <v>8.7681610024252152E-4</v>
      </c>
    </row>
    <row r="139" spans="1:32">
      <c r="A139" s="7">
        <f t="shared" si="57"/>
        <v>44046</v>
      </c>
      <c r="B139" s="8">
        <f t="shared" ca="1" si="58"/>
        <v>32680155.118059095</v>
      </c>
      <c r="C139" s="144">
        <f t="shared" si="48"/>
        <v>0</v>
      </c>
      <c r="D139" s="136"/>
      <c r="E139" s="143">
        <f>US!D139</f>
        <v>0</v>
      </c>
      <c r="F139" s="78">
        <f t="shared" si="69"/>
        <v>0.6</v>
      </c>
      <c r="G139" s="29">
        <f t="shared" ca="1" si="49"/>
        <v>7276445.9079070622</v>
      </c>
      <c r="H139" s="8">
        <f t="shared" ca="1" si="59"/>
        <v>51662765.94614014</v>
      </c>
      <c r="I139" s="8">
        <f t="shared" ca="1" si="60"/>
        <v>232029101.33821955</v>
      </c>
      <c r="J139" s="8">
        <f t="shared" ca="1" si="61"/>
        <v>564546.8578176446</v>
      </c>
      <c r="K139" s="12">
        <f t="shared" ca="1" si="47"/>
        <v>1.1002545028608728</v>
      </c>
      <c r="L139" s="48"/>
      <c r="M139" s="38">
        <f ca="1">IF(AND(I$2&gt;0,R132&lt;F132),0,IF(AND(N139&gt;=L$6,I$2&gt;0),0,IF(OR(AND(N139&gt;=A$2,N139&lt;C$2),N139&gt;=E$1),0,1)))</f>
        <v>1</v>
      </c>
      <c r="N139" s="27">
        <f t="shared" si="62"/>
        <v>44046</v>
      </c>
      <c r="O139" s="11">
        <f t="shared" ca="1" si="50"/>
        <v>3.0937213511762606E-2</v>
      </c>
      <c r="P139" s="11" t="str">
        <f t="shared" si="51"/>
        <v/>
      </c>
      <c r="Q139" s="11">
        <f t="shared" ca="1" si="63"/>
        <v>0</v>
      </c>
      <c r="R139" s="32">
        <f t="shared" ca="1" si="52"/>
        <v>0.14552891815814123</v>
      </c>
      <c r="S139" s="32">
        <v>1.2226240480514474E-4</v>
      </c>
      <c r="T139" s="32">
        <f t="shared" ca="1" si="53"/>
        <v>6.8883687928186855E-3</v>
      </c>
      <c r="U139" s="32">
        <f t="shared" si="54"/>
        <v>0.14084507042253522</v>
      </c>
      <c r="V139" s="32">
        <f t="shared" ca="1" si="55"/>
        <v>0</v>
      </c>
      <c r="W139" s="8">
        <f t="shared" ca="1" si="64"/>
        <v>3367060.7111200029</v>
      </c>
      <c r="X139" s="8">
        <f t="shared" ca="1" si="68"/>
        <v>183733396.10319939</v>
      </c>
      <c r="Y139" s="22">
        <f t="shared" ca="1" si="56"/>
        <v>0.9690627864882374</v>
      </c>
      <c r="Z139" s="8">
        <f t="shared" ca="1" si="65"/>
        <v>51662765.94614014</v>
      </c>
      <c r="AA139" s="12">
        <f t="shared" ca="1" si="66"/>
        <v>1.1347541797997878</v>
      </c>
      <c r="AB139" s="23">
        <f t="shared" ca="1" si="70"/>
        <v>127362325.8578658</v>
      </c>
      <c r="AC139" s="76">
        <f t="shared" si="67"/>
        <v>0</v>
      </c>
      <c r="AD139" s="85">
        <v>6.2236203573950467E-4</v>
      </c>
      <c r="AE139" s="85">
        <v>1.2027485093529511E-2</v>
      </c>
      <c r="AF139" s="85">
        <v>8.4624105562385271E-4</v>
      </c>
    </row>
    <row r="140" spans="1:32">
      <c r="A140" s="7">
        <f t="shared" si="57"/>
        <v>44047</v>
      </c>
      <c r="B140" s="8">
        <f t="shared" ca="1" si="58"/>
        <v>33252008.144844688</v>
      </c>
      <c r="C140" s="144">
        <f t="shared" si="48"/>
        <v>0</v>
      </c>
      <c r="D140" s="136"/>
      <c r="E140" s="143">
        <f>US!D140</f>
        <v>0</v>
      </c>
      <c r="F140" s="78">
        <f t="shared" si="69"/>
        <v>0.6</v>
      </c>
      <c r="G140" s="29">
        <f t="shared" ca="1" si="49"/>
        <v>7374065.0317180092</v>
      </c>
      <c r="H140" s="8">
        <f t="shared" ca="1" si="59"/>
        <v>52355861.725197859</v>
      </c>
      <c r="I140" s="8">
        <f t="shared" ca="1" si="60"/>
        <v>236089257.82839727</v>
      </c>
      <c r="J140" s="8">
        <f t="shared" ca="1" si="61"/>
        <v>571853.02678559406</v>
      </c>
      <c r="K140" s="12">
        <f t="shared" ca="1" si="47"/>
        <v>1.0996480474559567</v>
      </c>
      <c r="L140" s="48"/>
      <c r="M140" s="38">
        <f ca="1">IF(AND(I$2&gt;0,R133&lt;F133-0.02),0,IF(AND(N140&gt;=L$7,I$2&gt;0),0,IF(OR(AND(N140&gt;=A$2,N140&lt;C$2),N140&gt;=E$1),0,1)))</f>
        <v>1</v>
      </c>
      <c r="N140" s="27">
        <f t="shared" si="62"/>
        <v>44047</v>
      </c>
      <c r="O140" s="11">
        <f t="shared" ca="1" si="50"/>
        <v>3.1478567710452973E-2</v>
      </c>
      <c r="P140" s="11" t="str">
        <f t="shared" si="51"/>
        <v/>
      </c>
      <c r="Q140" s="11">
        <f t="shared" ca="1" si="63"/>
        <v>0</v>
      </c>
      <c r="R140" s="32">
        <f t="shared" ca="1" si="52"/>
        <v>0.14748130063436019</v>
      </c>
      <c r="S140" s="32">
        <v>1.0568172984340424E-4</v>
      </c>
      <c r="T140" s="32">
        <f t="shared" ca="1" si="53"/>
        <v>6.9807815633597149E-3</v>
      </c>
      <c r="U140" s="32">
        <f t="shared" si="54"/>
        <v>0.14084507042253522</v>
      </c>
      <c r="V140" s="32">
        <f t="shared" ca="1" si="55"/>
        <v>0</v>
      </c>
      <c r="W140" s="8">
        <f t="shared" ca="1" si="64"/>
        <v>3414045.9118954274</v>
      </c>
      <c r="X140" s="8">
        <f t="shared" ca="1" si="68"/>
        <v>187147442.01509482</v>
      </c>
      <c r="Y140" s="22">
        <f t="shared" ca="1" si="56"/>
        <v>0.96852143228954701</v>
      </c>
      <c r="Z140" s="8">
        <f t="shared" ca="1" si="65"/>
        <v>52355861.725197859</v>
      </c>
      <c r="AA140" s="12">
        <f t="shared" ca="1" si="66"/>
        <v>1.1347541797997878</v>
      </c>
      <c r="AB140" s="23">
        <f t="shared" ca="1" si="70"/>
        <v>129606091.68728712</v>
      </c>
      <c r="AC140" s="76">
        <f t="shared" si="67"/>
        <v>0</v>
      </c>
      <c r="AD140" s="85">
        <v>6.1512696024109282E-4</v>
      </c>
      <c r="AE140" s="85">
        <v>1.1988262244231029E-2</v>
      </c>
      <c r="AF140" s="85">
        <v>8.1946159103510601E-4</v>
      </c>
    </row>
    <row r="141" spans="1:32">
      <c r="A141" s="7">
        <f t="shared" si="57"/>
        <v>44048</v>
      </c>
      <c r="B141" s="8">
        <f t="shared" ca="1" si="58"/>
        <v>33831213.588697687</v>
      </c>
      <c r="C141" s="144">
        <f t="shared" si="48"/>
        <v>0</v>
      </c>
      <c r="D141" s="136"/>
      <c r="E141" s="143">
        <f>US!D141</f>
        <v>0</v>
      </c>
      <c r="F141" s="78">
        <f t="shared" si="69"/>
        <v>0.6</v>
      </c>
      <c r="G141" s="29">
        <f t="shared" ca="1" si="49"/>
        <v>7472418.9386843266</v>
      </c>
      <c r="H141" s="8">
        <f t="shared" ca="1" si="59"/>
        <v>53054174.464658715</v>
      </c>
      <c r="I141" s="8">
        <f t="shared" ca="1" si="60"/>
        <v>240201616.47975355</v>
      </c>
      <c r="J141" s="8">
        <f t="shared" ca="1" si="61"/>
        <v>579205.4438529968</v>
      </c>
      <c r="K141" s="12">
        <f t="shared" ca="1" si="47"/>
        <v>1.0990337435162405</v>
      </c>
      <c r="L141" s="48"/>
      <c r="M141" s="38">
        <f ca="1">IF(AND(I$2&gt;0,R134&lt;F134-0.04),0,IF(AND(N141&gt;=L$8,I$2&gt;0),0,IF(OR(AND(N141&gt;=A$2,N141&lt;C$2),N141&gt;=E$1),0,1)))</f>
        <v>1</v>
      </c>
      <c r="N141" s="27">
        <f t="shared" si="62"/>
        <v>44048</v>
      </c>
      <c r="O141" s="11">
        <f t="shared" ca="1" si="50"/>
        <v>3.2026882197300474E-2</v>
      </c>
      <c r="P141" s="11" t="str">
        <f t="shared" si="51"/>
        <v/>
      </c>
      <c r="Q141" s="11">
        <f t="shared" ca="1" si="63"/>
        <v>0</v>
      </c>
      <c r="R141" s="32">
        <f t="shared" ca="1" si="52"/>
        <v>0.14944837877368652</v>
      </c>
      <c r="S141" s="32">
        <v>9.1862155425680148E-5</v>
      </c>
      <c r="T141" s="32">
        <f t="shared" ca="1" si="53"/>
        <v>7.0738899286211616E-3</v>
      </c>
      <c r="U141" s="32">
        <f t="shared" si="54"/>
        <v>0.14084507042253522</v>
      </c>
      <c r="V141" s="32">
        <f t="shared" ca="1" si="55"/>
        <v>0</v>
      </c>
      <c r="W141" s="8">
        <f t="shared" ca="1" si="64"/>
        <v>3461439.2266171323</v>
      </c>
      <c r="X141" s="8">
        <f t="shared" ca="1" si="68"/>
        <v>190608881.24171194</v>
      </c>
      <c r="Y141" s="22">
        <f t="shared" ca="1" si="56"/>
        <v>0.96797311780269957</v>
      </c>
      <c r="Z141" s="8">
        <f t="shared" ca="1" si="65"/>
        <v>53054174.464658715</v>
      </c>
      <c r="AA141" s="12">
        <f t="shared" ca="1" si="66"/>
        <v>1.1347541797997878</v>
      </c>
      <c r="AB141" s="23">
        <f t="shared" ca="1" si="70"/>
        <v>131878985.11184296</v>
      </c>
      <c r="AC141" s="76">
        <f t="shared" si="67"/>
        <v>0</v>
      </c>
      <c r="AD141" s="85">
        <v>6.0885274608912516E-4</v>
      </c>
      <c r="AE141" s="85">
        <v>1.1951692307588328E-2</v>
      </c>
      <c r="AF141" s="85">
        <v>7.9600663871293457E-4</v>
      </c>
    </row>
    <row r="142" spans="1:32">
      <c r="A142" s="7">
        <f t="shared" si="57"/>
        <v>44049</v>
      </c>
      <c r="B142" s="8">
        <f t="shared" ca="1" si="58"/>
        <v>34417816.485790819</v>
      </c>
      <c r="C142" s="144">
        <f t="shared" si="48"/>
        <v>0</v>
      </c>
      <c r="D142" s="136"/>
      <c r="E142" s="143">
        <f>US!D142</f>
        <v>0</v>
      </c>
      <c r="F142" s="78">
        <f t="shared" si="69"/>
        <v>0.6</v>
      </c>
      <c r="G142" s="29">
        <f t="shared" ca="1" si="49"/>
        <v>7571495.1841412447</v>
      </c>
      <c r="H142" s="8">
        <f t="shared" ca="1" si="59"/>
        <v>53757615.807402834</v>
      </c>
      <c r="I142" s="8">
        <f t="shared" ca="1" si="60"/>
        <v>244366497.04911482</v>
      </c>
      <c r="J142" s="8">
        <f t="shared" ca="1" si="61"/>
        <v>586602.89709313482</v>
      </c>
      <c r="K142" s="12">
        <f t="shared" ca="1" si="47"/>
        <v>1.0984115413604456</v>
      </c>
      <c r="L142" s="48"/>
      <c r="M142" s="38">
        <f ca="1">IF(AND(I$2&gt;0,R135&lt;F135-0.06),0,IF(AND(N142&gt;=L$9,I$2&gt;0),0,IF(OR(AND(N142&gt;=A$2,N142&lt;C$2),N142&gt;=E$1),0,1)))</f>
        <v>1</v>
      </c>
      <c r="N142" s="27">
        <f t="shared" si="62"/>
        <v>44049</v>
      </c>
      <c r="O142" s="11">
        <f t="shared" ca="1" si="50"/>
        <v>3.2582199606548644E-2</v>
      </c>
      <c r="P142" s="11" t="str">
        <f t="shared" si="51"/>
        <v/>
      </c>
      <c r="Q142" s="11">
        <f t="shared" ca="1" si="63"/>
        <v>0</v>
      </c>
      <c r="R142" s="32">
        <f t="shared" ca="1" si="52"/>
        <v>0.15142990368282488</v>
      </c>
      <c r="S142" s="32">
        <v>8.0343912045077712E-5</v>
      </c>
      <c r="T142" s="32">
        <f t="shared" ca="1" si="53"/>
        <v>7.1676821076537113E-3</v>
      </c>
      <c r="U142" s="32">
        <f t="shared" si="54"/>
        <v>0.14084507042253522</v>
      </c>
      <c r="V142" s="32">
        <f t="shared" ca="1" si="55"/>
        <v>0</v>
      </c>
      <c r="W142" s="8">
        <f t="shared" ca="1" si="64"/>
        <v>3509236.4859060319</v>
      </c>
      <c r="X142" s="8">
        <f t="shared" ca="1" si="68"/>
        <v>194118117.72761798</v>
      </c>
      <c r="Y142" s="22">
        <f t="shared" ca="1" si="56"/>
        <v>0.96741780039345138</v>
      </c>
      <c r="Z142" s="8">
        <f t="shared" ca="1" si="65"/>
        <v>53757615.807402834</v>
      </c>
      <c r="AA142" s="12">
        <f t="shared" ca="1" si="66"/>
        <v>1.1347541797997878</v>
      </c>
      <c r="AB142" s="23">
        <f t="shared" ca="1" si="70"/>
        <v>134181193.33739233</v>
      </c>
      <c r="AC142" s="76">
        <f t="shared" si="67"/>
        <v>0</v>
      </c>
      <c r="AD142" s="85">
        <v>6.0341148895031956E-4</v>
      </c>
      <c r="AE142" s="85">
        <v>1.1917527796823342E-2</v>
      </c>
      <c r="AF142" s="85">
        <v>7.7546349219184284E-4</v>
      </c>
    </row>
    <row r="143" spans="1:32">
      <c r="A143" s="7">
        <f t="shared" si="57"/>
        <v>44050</v>
      </c>
      <c r="B143" s="8">
        <f t="shared" ca="1" si="58"/>
        <v>35011860.606906235</v>
      </c>
      <c r="C143" s="144">
        <f t="shared" si="48"/>
        <v>0</v>
      </c>
      <c r="D143" s="136"/>
      <c r="E143" s="143">
        <f>US!D143</f>
        <v>0</v>
      </c>
      <c r="F143" s="78">
        <f t="shared" si="69"/>
        <v>0.6</v>
      </c>
      <c r="G143" s="29">
        <f t="shared" ca="1" si="49"/>
        <v>7671280.6452698912</v>
      </c>
      <c r="H143" s="8">
        <f t="shared" ca="1" si="59"/>
        <v>54466092.581416227</v>
      </c>
      <c r="I143" s="8">
        <f t="shared" ca="1" si="60"/>
        <v>248584210.30903426</v>
      </c>
      <c r="J143" s="8">
        <f t="shared" ca="1" si="61"/>
        <v>594044.12111541256</v>
      </c>
      <c r="K143" s="12">
        <f t="shared" ca="1" si="47"/>
        <v>1.0977813926091857</v>
      </c>
      <c r="L143" s="48"/>
      <c r="M143" s="39">
        <f ca="1">IF(AND(I$2&gt;0,R136&lt;F136-0.1),0,IF(AND(N143&gt;=L$10,I$2&gt;0),0,IF(OR(AND(N143&gt;=A$2,N143&lt;C$2),N143&gt;=E$1),0,1)))</f>
        <v>1</v>
      </c>
      <c r="N143" s="27">
        <f t="shared" si="62"/>
        <v>44050</v>
      </c>
      <c r="O143" s="11">
        <f t="shared" ca="1" si="50"/>
        <v>3.3144561374537904E-2</v>
      </c>
      <c r="P143" s="11" t="str">
        <f t="shared" si="51"/>
        <v/>
      </c>
      <c r="Q143" s="11">
        <f t="shared" ca="1" si="63"/>
        <v>0</v>
      </c>
      <c r="R143" s="32">
        <f t="shared" ca="1" si="52"/>
        <v>0.15342561290539783</v>
      </c>
      <c r="S143" s="32">
        <v>7.0743771416597603E-5</v>
      </c>
      <c r="T143" s="32">
        <f t="shared" ca="1" si="53"/>
        <v>7.2621456775221636E-3</v>
      </c>
      <c r="U143" s="32">
        <f t="shared" si="54"/>
        <v>0.14084507042253522</v>
      </c>
      <c r="V143" s="32">
        <f t="shared" ca="1" si="55"/>
        <v>0</v>
      </c>
      <c r="W143" s="8">
        <f t="shared" ca="1" si="64"/>
        <v>3557433.2160763154</v>
      </c>
      <c r="X143" s="8">
        <f t="shared" ca="1" si="68"/>
        <v>197675550.94369429</v>
      </c>
      <c r="Y143" s="22">
        <f t="shared" ca="1" si="56"/>
        <v>0.96685543862546208</v>
      </c>
      <c r="Z143" s="8">
        <f t="shared" ca="1" si="65"/>
        <v>54466092.581416227</v>
      </c>
      <c r="AA143" s="12">
        <f t="shared" ca="1" si="66"/>
        <v>1.1347541797997878</v>
      </c>
      <c r="AB143" s="23">
        <f t="shared" ca="1" si="70"/>
        <v>136512898.82623947</v>
      </c>
      <c r="AC143" s="76">
        <f t="shared" si="67"/>
        <v>0</v>
      </c>
      <c r="AD143" s="85">
        <v>5.9869229983423725E-4</v>
      </c>
      <c r="AE143" s="85">
        <v>1.1885544353978494E-2</v>
      </c>
      <c r="AF143" s="85">
        <v>7.5747059673203206E-4</v>
      </c>
    </row>
    <row r="144" spans="1:32">
      <c r="A144" s="7">
        <f t="shared" si="57"/>
        <v>44051</v>
      </c>
      <c r="B144" s="8">
        <f t="shared" ca="1" si="58"/>
        <v>35613388.403324828</v>
      </c>
      <c r="C144" s="144">
        <f t="shared" si="48"/>
        <v>0</v>
      </c>
      <c r="D144" s="136"/>
      <c r="E144" s="143">
        <f>US!D144</f>
        <v>0</v>
      </c>
      <c r="F144" s="78">
        <f t="shared" si="69"/>
        <v>0.6</v>
      </c>
      <c r="G144" s="29">
        <f t="shared" ca="1" si="49"/>
        <v>7771761.5098467488</v>
      </c>
      <c r="H144" s="8">
        <f t="shared" ca="1" si="59"/>
        <v>55179506.719911911</v>
      </c>
      <c r="I144" s="8">
        <f t="shared" ca="1" si="60"/>
        <v>252855057.66360626</v>
      </c>
      <c r="J144" s="8">
        <f t="shared" ca="1" si="61"/>
        <v>601527.79641859105</v>
      </c>
      <c r="K144" s="12">
        <f t="shared" ca="1" si="47"/>
        <v>1.0971432502424003</v>
      </c>
      <c r="L144" s="48"/>
      <c r="M144" s="47">
        <f ca="1">IF(AND(I$2&gt;0,R137&lt;F137-0.12),0,IF(AND(N144&gt;=L$4,I$2&gt;0),0,IF(OR(AND(N144&gt;=A$2,N144&lt;C$2),N144&gt;=E$1),0,1)))</f>
        <v>1</v>
      </c>
      <c r="N144" s="27">
        <f t="shared" si="62"/>
        <v>44051</v>
      </c>
      <c r="O144" s="11">
        <f t="shared" ca="1" si="50"/>
        <v>3.3714007688480832E-2</v>
      </c>
      <c r="P144" s="11" t="str">
        <f t="shared" si="51"/>
        <v/>
      </c>
      <c r="Q144" s="11">
        <f t="shared" ca="1" si="63"/>
        <v>0</v>
      </c>
      <c r="R144" s="32">
        <f t="shared" ca="1" si="52"/>
        <v>0.15543523019693498</v>
      </c>
      <c r="S144" s="32">
        <v>6.2742323000965401E-5</v>
      </c>
      <c r="T144" s="32">
        <f t="shared" ca="1" si="53"/>
        <v>7.3572675626549216E-3</v>
      </c>
      <c r="U144" s="32">
        <f t="shared" si="54"/>
        <v>0.14084507042253522</v>
      </c>
      <c r="V144" s="32">
        <f t="shared" ca="1" si="55"/>
        <v>0</v>
      </c>
      <c r="W144" s="8">
        <f t="shared" ca="1" si="64"/>
        <v>3606024.6321000718</v>
      </c>
      <c r="X144" s="8">
        <f t="shared" ca="1" si="68"/>
        <v>201281575.57579437</v>
      </c>
      <c r="Y144" s="22">
        <f t="shared" ca="1" si="56"/>
        <v>0.96628599231151913</v>
      </c>
      <c r="Z144" s="8">
        <f t="shared" ca="1" si="65"/>
        <v>55179506.719911911</v>
      </c>
      <c r="AA144" s="12">
        <f t="shared" ca="1" si="66"/>
        <v>1.1347541797997878</v>
      </c>
      <c r="AB144" s="23">
        <f t="shared" ca="1" si="70"/>
        <v>138874279.08471963</v>
      </c>
      <c r="AC144" s="76">
        <f t="shared" si="67"/>
        <v>0</v>
      </c>
      <c r="AD144" s="85">
        <v>5.9459904333044212E-4</v>
      </c>
      <c r="AE144" s="85">
        <v>1.1855538628737028E-2</v>
      </c>
      <c r="AF144" s="85">
        <v>7.4171122598692908E-4</v>
      </c>
    </row>
    <row r="145" spans="1:32">
      <c r="A145" s="7">
        <f t="shared" si="57"/>
        <v>44052</v>
      </c>
      <c r="B145" s="8">
        <f t="shared" ca="1" si="58"/>
        <v>36222440.952112116</v>
      </c>
      <c r="C145" s="144">
        <f t="shared" si="48"/>
        <v>0</v>
      </c>
      <c r="D145" s="136"/>
      <c r="E145" s="143">
        <f>US!D145</f>
        <v>0</v>
      </c>
      <c r="F145" s="78">
        <f t="shared" si="69"/>
        <v>0.6</v>
      </c>
      <c r="G145" s="29">
        <f t="shared" ca="1" si="49"/>
        <v>7872923.2653805055</v>
      </c>
      <c r="H145" s="8">
        <f t="shared" ca="1" si="59"/>
        <v>55897755.184201583</v>
      </c>
      <c r="I145" s="8">
        <f t="shared" ca="1" si="60"/>
        <v>257179330.759996</v>
      </c>
      <c r="J145" s="8">
        <f t="shared" ca="1" si="61"/>
        <v>609052.54878728907</v>
      </c>
      <c r="K145" s="12">
        <f t="shared" ca="1" si="47"/>
        <v>1.096497068657482</v>
      </c>
      <c r="L145" s="48"/>
      <c r="M145" s="46">
        <f ca="1">IF(AND(I$2&gt;0,R138&lt;F138-0.12),0,IF(AND(N145&gt;=L$5,I$2&gt;0),0,IF(OR(AND(N145&gt;=A$2,N145&lt;C$2),N145&gt;=E$1),0,1)))</f>
        <v>1</v>
      </c>
      <c r="N145" s="27">
        <f t="shared" si="62"/>
        <v>44052</v>
      </c>
      <c r="O145" s="11">
        <f t="shared" ca="1" si="50"/>
        <v>3.4290577434666132E-2</v>
      </c>
      <c r="P145" s="11" t="str">
        <f t="shared" si="51"/>
        <v/>
      </c>
      <c r="Q145" s="11">
        <f t="shared" ca="1" si="63"/>
        <v>0</v>
      </c>
      <c r="R145" s="32">
        <f t="shared" ca="1" si="52"/>
        <v>0.1574584653076101</v>
      </c>
      <c r="S145" s="32">
        <v>5.6073353878546465E-5</v>
      </c>
      <c r="T145" s="32">
        <f t="shared" ca="1" si="53"/>
        <v>7.4530340245602114E-3</v>
      </c>
      <c r="U145" s="32">
        <f t="shared" si="54"/>
        <v>0.14084507042253522</v>
      </c>
      <c r="V145" s="32">
        <f t="shared" ca="1" si="55"/>
        <v>0</v>
      </c>
      <c r="W145" s="8">
        <f t="shared" ca="1" si="64"/>
        <v>3655005.6309334049</v>
      </c>
      <c r="X145" s="8">
        <f t="shared" ca="1" si="68"/>
        <v>204936581.20672777</v>
      </c>
      <c r="Y145" s="22">
        <f t="shared" ca="1" si="56"/>
        <v>0.96570942256533387</v>
      </c>
      <c r="Z145" s="8">
        <f t="shared" ca="1" si="65"/>
        <v>55897755.184201583</v>
      </c>
      <c r="AA145" s="12">
        <f t="shared" ca="1" si="66"/>
        <v>1.1347541797997878</v>
      </c>
      <c r="AB145" s="23">
        <f t="shared" ca="1" si="70"/>
        <v>141265506.44813406</v>
      </c>
      <c r="AC145" s="76">
        <f t="shared" si="67"/>
        <v>0</v>
      </c>
      <c r="AD145" s="85">
        <v>5.910483761211537E-4</v>
      </c>
      <c r="AE145" s="85">
        <v>1.1827326346829856E-2</v>
      </c>
      <c r="AF145" s="85">
        <v>7.2790793687275393E-4</v>
      </c>
    </row>
    <row r="146" spans="1:32">
      <c r="A146" s="7">
        <f t="shared" si="57"/>
        <v>44053</v>
      </c>
      <c r="B146" s="8">
        <f t="shared" ca="1" si="58"/>
        <v>36839057.900844619</v>
      </c>
      <c r="C146" s="144">
        <f t="shared" si="48"/>
        <v>0</v>
      </c>
      <c r="D146" s="136"/>
      <c r="E146" s="143">
        <f>US!D146</f>
        <v>0</v>
      </c>
      <c r="F146" s="78">
        <f t="shared" si="69"/>
        <v>0.6</v>
      </c>
      <c r="G146" s="29">
        <f t="shared" ca="1" si="49"/>
        <v>7974750.6886294279</v>
      </c>
      <c r="H146" s="8">
        <f t="shared" ca="1" si="59"/>
        <v>56620729.889268935</v>
      </c>
      <c r="I146" s="8">
        <f t="shared" ca="1" si="60"/>
        <v>261557311.09599677</v>
      </c>
      <c r="J146" s="8">
        <f t="shared" ca="1" si="61"/>
        <v>616616.94873250113</v>
      </c>
      <c r="K146" s="12">
        <f t="shared" ca="1" si="47"/>
        <v>1.0958428037280521</v>
      </c>
      <c r="L146" s="48"/>
      <c r="M146" s="38">
        <f ca="1">IF(AND(I$2&gt;0,R139&lt;F139),0,IF(AND(N146&gt;=L$6,I$2&gt;0),0,IF(OR(AND(N146&gt;=A$2,N146&lt;C$2),N146&gt;=E$1),0,1)))</f>
        <v>1</v>
      </c>
      <c r="N146" s="27">
        <f t="shared" si="62"/>
        <v>44053</v>
      </c>
      <c r="O146" s="11">
        <f t="shared" ca="1" si="50"/>
        <v>3.4874308146132904E-2</v>
      </c>
      <c r="P146" s="11" t="str">
        <f t="shared" si="51"/>
        <v/>
      </c>
      <c r="Q146" s="11">
        <f t="shared" ca="1" si="63"/>
        <v>0</v>
      </c>
      <c r="R146" s="32">
        <f t="shared" ca="1" si="52"/>
        <v>0.15949501377258854</v>
      </c>
      <c r="S146" s="32">
        <v>5.0514988345157172E-5</v>
      </c>
      <c r="T146" s="32">
        <f t="shared" ca="1" si="53"/>
        <v>7.5494306519025244E-3</v>
      </c>
      <c r="U146" s="32">
        <f t="shared" si="54"/>
        <v>0.14084507042253522</v>
      </c>
      <c r="V146" s="32">
        <f t="shared" ca="1" si="55"/>
        <v>0</v>
      </c>
      <c r="W146" s="8">
        <f t="shared" ca="1" si="64"/>
        <v>3704370.7852065363</v>
      </c>
      <c r="X146" s="8">
        <f t="shared" ca="1" si="68"/>
        <v>208640951.9919343</v>
      </c>
      <c r="Y146" s="22">
        <f t="shared" ca="1" si="56"/>
        <v>0.9651256918538671</v>
      </c>
      <c r="Z146" s="8">
        <f t="shared" ca="1" si="65"/>
        <v>56620729.889268935</v>
      </c>
      <c r="AA146" s="12">
        <f t="shared" ca="1" si="66"/>
        <v>1.1347541797997878</v>
      </c>
      <c r="AB146" s="23">
        <f t="shared" ca="1" si="70"/>
        <v>143686747.86318788</v>
      </c>
      <c r="AC146" s="76">
        <f t="shared" si="67"/>
        <v>0</v>
      </c>
      <c r="AD146" s="85">
        <v>5.8796804600892998E-4</v>
      </c>
      <c r="AE146" s="85">
        <v>1.1800740551716126E-2</v>
      </c>
      <c r="AF146" s="85">
        <v>7.1581770758448731E-4</v>
      </c>
    </row>
    <row r="147" spans="1:32">
      <c r="A147" s="7">
        <f t="shared" si="57"/>
        <v>44054</v>
      </c>
      <c r="B147" s="8">
        <f t="shared" ca="1" si="58"/>
        <v>37463277.411820322</v>
      </c>
      <c r="C147" s="144">
        <f t="shared" si="48"/>
        <v>0</v>
      </c>
      <c r="D147" s="136"/>
      <c r="E147" s="143">
        <f>US!D147</f>
        <v>0</v>
      </c>
      <c r="F147" s="78">
        <f t="shared" si="69"/>
        <v>0.6</v>
      </c>
      <c r="G147" s="29">
        <f t="shared" ca="1" si="49"/>
        <v>8077227.8354915371</v>
      </c>
      <c r="H147" s="8">
        <f t="shared" ca="1" si="59"/>
        <v>57348317.631989911</v>
      </c>
      <c r="I147" s="8">
        <f t="shared" ca="1" si="60"/>
        <v>265989269.62392429</v>
      </c>
      <c r="J147" s="8">
        <f t="shared" ca="1" si="61"/>
        <v>624219.51097570616</v>
      </c>
      <c r="K147" s="12">
        <f t="shared" ca="1" si="47"/>
        <v>1.0951804128633376</v>
      </c>
      <c r="L147" s="48"/>
      <c r="M147" s="38">
        <f ca="1">IF(AND(I$2&gt;0,R140&lt;F140-0.02),0,IF(AND(N147&gt;=L$7,I$2&gt;0),0,IF(OR(AND(N147&gt;=A$2,N147&lt;C$2),N147&gt;=E$1),0,1)))</f>
        <v>1</v>
      </c>
      <c r="N147" s="27">
        <f t="shared" si="62"/>
        <v>44054</v>
      </c>
      <c r="O147" s="11">
        <f t="shared" ca="1" si="50"/>
        <v>3.5465235949856573E-2</v>
      </c>
      <c r="P147" s="11" t="str">
        <f t="shared" si="51"/>
        <v/>
      </c>
      <c r="Q147" s="11">
        <f t="shared" ca="1" si="63"/>
        <v>0</v>
      </c>
      <c r="R147" s="32">
        <f t="shared" ca="1" si="52"/>
        <v>0.16154455670983073</v>
      </c>
      <c r="S147" s="32">
        <v>4.5882299617982577E-5</v>
      </c>
      <c r="T147" s="32">
        <f t="shared" ca="1" si="53"/>
        <v>7.6464423509319882E-3</v>
      </c>
      <c r="U147" s="32">
        <f t="shared" si="54"/>
        <v>0.14084507042253522</v>
      </c>
      <c r="V147" s="32">
        <f t="shared" ca="1" si="55"/>
        <v>0</v>
      </c>
      <c r="W147" s="8">
        <f t="shared" ca="1" si="64"/>
        <v>3754114.3372222162</v>
      </c>
      <c r="X147" s="8">
        <f t="shared" ca="1" si="68"/>
        <v>212395066.32915652</v>
      </c>
      <c r="Y147" s="22">
        <f t="shared" ca="1" si="56"/>
        <v>0.96453476405014338</v>
      </c>
      <c r="Z147" s="8">
        <f t="shared" ca="1" si="65"/>
        <v>57348317.631989911</v>
      </c>
      <c r="AA147" s="12">
        <f t="shared" ca="1" si="66"/>
        <v>1.1347541797997878</v>
      </c>
      <c r="AB147" s="23">
        <f t="shared" ca="1" si="70"/>
        <v>146138164.66810197</v>
      </c>
      <c r="AC147" s="76">
        <f t="shared" si="67"/>
        <v>0</v>
      </c>
      <c r="AD147" s="85">
        <v>5.8529541692779264E-4</v>
      </c>
      <c r="AE147" s="85">
        <v>1.1775630004529447E-2</v>
      </c>
      <c r="AF147" s="85">
        <v>7.0522767517637065E-4</v>
      </c>
    </row>
    <row r="148" spans="1:32">
      <c r="A148" s="7">
        <f t="shared" si="57"/>
        <v>44055</v>
      </c>
      <c r="B148" s="8">
        <f t="shared" ca="1" si="58"/>
        <v>38095136.105796382</v>
      </c>
      <c r="C148" s="144">
        <f t="shared" si="48"/>
        <v>0</v>
      </c>
      <c r="D148" s="136"/>
      <c r="E148" s="143">
        <f>US!D148</f>
        <v>0</v>
      </c>
      <c r="F148" s="78">
        <f t="shared" si="69"/>
        <v>0.6</v>
      </c>
      <c r="G148" s="29">
        <f t="shared" ca="1" si="49"/>
        <v>8180338.0312672872</v>
      </c>
      <c r="H148" s="8">
        <f t="shared" ca="1" si="59"/>
        <v>58080400.021997735</v>
      </c>
      <c r="I148" s="8">
        <f t="shared" ca="1" si="60"/>
        <v>270475466.35115433</v>
      </c>
      <c r="J148" s="8">
        <f t="shared" ca="1" si="61"/>
        <v>631858.69397606177</v>
      </c>
      <c r="K148" s="12">
        <f t="shared" ca="1" si="47"/>
        <v>1.0945098550681023</v>
      </c>
      <c r="L148" s="48"/>
      <c r="M148" s="38">
        <f ca="1">IF(AND(I$2&gt;0,R141&lt;F141-0.04),0,IF(AND(N148&gt;=L$8,I$2&gt;0),0,IF(OR(AND(N148&gt;=A$2,N148&lt;C$2),N148&gt;=E$1),0,1)))</f>
        <v>1</v>
      </c>
      <c r="N148" s="27">
        <f t="shared" si="62"/>
        <v>44055</v>
      </c>
      <c r="O148" s="11">
        <f t="shared" ca="1" si="50"/>
        <v>3.6063395513487244E-2</v>
      </c>
      <c r="P148" s="11" t="str">
        <f t="shared" si="51"/>
        <v/>
      </c>
      <c r="Q148" s="11">
        <f t="shared" ca="1" si="63"/>
        <v>0</v>
      </c>
      <c r="R148" s="32">
        <f t="shared" ca="1" si="52"/>
        <v>0.16360676062534574</v>
      </c>
      <c r="S148" s="32">
        <v>4.2021152095090675E-5</v>
      </c>
      <c r="T148" s="32">
        <f t="shared" ca="1" si="53"/>
        <v>7.7440533362663645E-3</v>
      </c>
      <c r="U148" s="32">
        <f t="shared" si="54"/>
        <v>0.14084507042253522</v>
      </c>
      <c r="V148" s="32">
        <f t="shared" ca="1" si="55"/>
        <v>0</v>
      </c>
      <c r="W148" s="8">
        <f t="shared" ca="1" si="64"/>
        <v>3804230.193145127</v>
      </c>
      <c r="X148" s="8">
        <f t="shared" ca="1" si="68"/>
        <v>216199296.52230164</v>
      </c>
      <c r="Y148" s="22">
        <f t="shared" ca="1" si="56"/>
        <v>0.96393660448651275</v>
      </c>
      <c r="Z148" s="8">
        <f t="shared" ca="1" si="65"/>
        <v>58080400.021997735</v>
      </c>
      <c r="AA148" s="12">
        <f t="shared" ca="1" si="66"/>
        <v>1.1347541797997878</v>
      </c>
      <c r="AB148" s="23">
        <f t="shared" ca="1" si="70"/>
        <v>148619912.37057352</v>
      </c>
      <c r="AC148" s="76">
        <f t="shared" si="67"/>
        <v>0</v>
      </c>
      <c r="AD148" s="85">
        <v>5.8297618995690277E-4</v>
      </c>
      <c r="AE148" s="85">
        <v>1.1751857728504272E-2</v>
      </c>
      <c r="AF148" s="85">
        <v>6.9595139924331386E-4</v>
      </c>
    </row>
    <row r="149" spans="1:32">
      <c r="A149" s="7">
        <f t="shared" si="57"/>
        <v>44056</v>
      </c>
      <c r="B149" s="8">
        <f t="shared" ca="1" si="58"/>
        <v>38734669.005297124</v>
      </c>
      <c r="C149" s="144">
        <f t="shared" si="48"/>
        <v>0</v>
      </c>
      <c r="D149" s="136"/>
      <c r="E149" s="143">
        <f>US!D149</f>
        <v>0</v>
      </c>
      <c r="F149" s="78">
        <f t="shared" si="69"/>
        <v>0.6</v>
      </c>
      <c r="G149" s="29">
        <f t="shared" ca="1" si="49"/>
        <v>8284063.8613109738</v>
      </c>
      <c r="H149" s="8">
        <f t="shared" ca="1" si="59"/>
        <v>58816853.415307909</v>
      </c>
      <c r="I149" s="8">
        <f t="shared" ca="1" si="60"/>
        <v>275016149.93760961</v>
      </c>
      <c r="J149" s="8">
        <f t="shared" ca="1" si="61"/>
        <v>639532.89950074605</v>
      </c>
      <c r="K149" s="12">
        <f t="shared" ca="1" si="47"/>
        <v>1.0938310910030853</v>
      </c>
      <c r="L149" s="48"/>
      <c r="M149" s="38">
        <f ca="1">IF(AND(I$2&gt;0,R142&lt;F142-0.06),0,IF(AND(N149&gt;=L$9,I$2&gt;0),0,IF(OR(AND(N149&gt;=A$2,N149&lt;C$2),N149&gt;=E$1),0,1)))</f>
        <v>1</v>
      </c>
      <c r="N149" s="27">
        <f t="shared" si="62"/>
        <v>44056</v>
      </c>
      <c r="O149" s="11">
        <f t="shared" ca="1" si="50"/>
        <v>3.6668819991681284E-2</v>
      </c>
      <c r="P149" s="11" t="str">
        <f t="shared" si="51"/>
        <v/>
      </c>
      <c r="Q149" s="11">
        <f t="shared" ca="1" si="63"/>
        <v>0</v>
      </c>
      <c r="R149" s="32">
        <f t="shared" ca="1" si="52"/>
        <v>0.16568127722621948</v>
      </c>
      <c r="S149" s="32">
        <v>3.8803071006888135E-5</v>
      </c>
      <c r="T149" s="32">
        <f t="shared" ca="1" si="53"/>
        <v>7.8422471220410545E-3</v>
      </c>
      <c r="U149" s="32">
        <f t="shared" si="54"/>
        <v>0.14084507042253522</v>
      </c>
      <c r="V149" s="32">
        <f t="shared" ca="1" si="55"/>
        <v>0</v>
      </c>
      <c r="W149" s="8">
        <f t="shared" ca="1" si="64"/>
        <v>3854711.9172043307</v>
      </c>
      <c r="X149" s="8">
        <f t="shared" ca="1" si="68"/>
        <v>220054008.43950596</v>
      </c>
      <c r="Y149" s="22">
        <f t="shared" ca="1" si="56"/>
        <v>0.96333118000831874</v>
      </c>
      <c r="Z149" s="8">
        <f t="shared" ca="1" si="65"/>
        <v>58816853.415307909</v>
      </c>
      <c r="AA149" s="12">
        <f t="shared" ca="1" si="66"/>
        <v>1.1347541797997878</v>
      </c>
      <c r="AB149" s="23">
        <f t="shared" ca="1" si="70"/>
        <v>151132140.42375854</v>
      </c>
      <c r="AC149" s="76">
        <f t="shared" si="67"/>
        <v>0</v>
      </c>
      <c r="AD149" s="85">
        <v>5.8096329431641411E-4</v>
      </c>
      <c r="AE149" s="85">
        <v>1.1729299685234028E-2</v>
      </c>
      <c r="AF149" s="85">
        <v>6.8782558715088302E-4</v>
      </c>
    </row>
    <row r="150" spans="1:32">
      <c r="A150" s="7">
        <f t="shared" si="57"/>
        <v>44057</v>
      </c>
      <c r="B150" s="8">
        <f t="shared" ca="1" si="58"/>
        <v>39381909.477536909</v>
      </c>
      <c r="C150" s="144">
        <f t="shared" si="48"/>
        <v>0</v>
      </c>
      <c r="D150" s="136"/>
      <c r="E150" s="143">
        <f>US!D150</f>
        <v>0</v>
      </c>
      <c r="F150" s="78">
        <f t="shared" si="69"/>
        <v>0.6</v>
      </c>
      <c r="G150" s="29">
        <f t="shared" ca="1" si="49"/>
        <v>8388387.1621135315</v>
      </c>
      <c r="H150" s="8">
        <f t="shared" ca="1" si="59"/>
        <v>59557548.851006068</v>
      </c>
      <c r="I150" s="8">
        <f t="shared" ca="1" si="60"/>
        <v>279611557.29051208</v>
      </c>
      <c r="J150" s="8">
        <f t="shared" ca="1" si="61"/>
        <v>647240.47223978676</v>
      </c>
      <c r="K150" s="12">
        <f t="shared" ca="1" si="47"/>
        <v>1.0931440830459014</v>
      </c>
      <c r="L150" s="48"/>
      <c r="M150" s="39">
        <f ca="1">IF(AND(I$2&gt;0,R143&lt;F143-0.1),0,IF(AND(N150&gt;=L$10,I$2&gt;0),0,IF(OR(AND(N150&gt;=A$2,N150&lt;C$2),N150&gt;=E$1),0,1)))</f>
        <v>1</v>
      </c>
      <c r="N150" s="27">
        <f t="shared" si="62"/>
        <v>44057</v>
      </c>
      <c r="O150" s="11">
        <f t="shared" ca="1" si="50"/>
        <v>3.7281540972068275E-2</v>
      </c>
      <c r="P150" s="11" t="str">
        <f t="shared" si="51"/>
        <v/>
      </c>
      <c r="Q150" s="11">
        <f t="shared" ca="1" si="63"/>
        <v>0</v>
      </c>
      <c r="R150" s="32">
        <f t="shared" ca="1" si="52"/>
        <v>0.16776774324227062</v>
      </c>
      <c r="S150" s="32">
        <v>3.6120968709235962E-5</v>
      </c>
      <c r="T150" s="32">
        <f t="shared" ca="1" si="53"/>
        <v>7.9410065134674756E-3</v>
      </c>
      <c r="U150" s="32">
        <f t="shared" si="54"/>
        <v>0.14084507042253522</v>
      </c>
      <c r="V150" s="32">
        <f t="shared" ca="1" si="55"/>
        <v>0</v>
      </c>
      <c r="W150" s="8">
        <f t="shared" ca="1" si="64"/>
        <v>3905552.7259012037</v>
      </c>
      <c r="X150" s="8">
        <f t="shared" ca="1" si="68"/>
        <v>223959561.16540718</v>
      </c>
      <c r="Y150" s="22">
        <f t="shared" ca="1" si="56"/>
        <v>0.96271845902793174</v>
      </c>
      <c r="Z150" s="8">
        <f t="shared" ca="1" si="65"/>
        <v>59557548.851006068</v>
      </c>
      <c r="AA150" s="12">
        <f t="shared" ca="1" si="66"/>
        <v>1.1347541797997878</v>
      </c>
      <c r="AB150" s="23">
        <f t="shared" ca="1" si="70"/>
        <v>153674992.00045085</v>
      </c>
      <c r="AC150" s="76">
        <f t="shared" si="67"/>
        <v>0</v>
      </c>
      <c r="AD150" s="85">
        <v>5.792159257704191E-4</v>
      </c>
      <c r="AE150" s="85">
        <v>1.170784357116713E-2</v>
      </c>
      <c r="AF150" s="85">
        <v>6.8070722410408654E-4</v>
      </c>
    </row>
    <row r="151" spans="1:32">
      <c r="A151" s="7">
        <f t="shared" si="57"/>
        <v>44058</v>
      </c>
      <c r="B151" s="8">
        <f t="shared" ca="1" si="58"/>
        <v>40036889.177005664</v>
      </c>
      <c r="C151" s="144">
        <f t="shared" si="48"/>
        <v>0</v>
      </c>
      <c r="D151" s="136"/>
      <c r="E151" s="143">
        <f>US!D151</f>
        <v>0</v>
      </c>
      <c r="F151" s="78">
        <f t="shared" si="69"/>
        <v>0.6</v>
      </c>
      <c r="G151" s="29">
        <f t="shared" ca="1" si="49"/>
        <v>8493289.0128638092</v>
      </c>
      <c r="H151" s="8">
        <f t="shared" ca="1" si="59"/>
        <v>60302351.991333045</v>
      </c>
      <c r="I151" s="8">
        <f t="shared" ca="1" si="60"/>
        <v>284261913.15674025</v>
      </c>
      <c r="J151" s="8">
        <f t="shared" ca="1" si="61"/>
        <v>654979.69946875772</v>
      </c>
      <c r="K151" s="12">
        <f t="shared" ca="1" si="47"/>
        <v>1.0924487953523563</v>
      </c>
      <c r="L151" s="48"/>
      <c r="M151" s="47">
        <f ca="1">IF(AND(I$2&gt;0,R144&lt;F144-0.12),0,IF(AND(N151&gt;=L$4,I$2&gt;0),0,IF(OR(AND(N151&gt;=A$2,N151&lt;C$2),N151&gt;=E$1),0,1)))</f>
        <v>1</v>
      </c>
      <c r="N151" s="27">
        <f t="shared" si="62"/>
        <v>44058</v>
      </c>
      <c r="O151" s="11">
        <f t="shared" ca="1" si="50"/>
        <v>3.7901588420898698E-2</v>
      </c>
      <c r="P151" s="11" t="str">
        <f t="shared" si="51"/>
        <v/>
      </c>
      <c r="Q151" s="11">
        <f t="shared" ca="1" si="63"/>
        <v>0</v>
      </c>
      <c r="R151" s="32">
        <f t="shared" ca="1" si="52"/>
        <v>0.16986578025727619</v>
      </c>
      <c r="S151" s="32">
        <v>3.3885584443786435E-5</v>
      </c>
      <c r="T151" s="32">
        <f t="shared" ca="1" si="53"/>
        <v>8.0403135988444067E-3</v>
      </c>
      <c r="U151" s="32">
        <f t="shared" si="54"/>
        <v>0.14084507042253522</v>
      </c>
      <c r="V151" s="32">
        <f t="shared" ca="1" si="55"/>
        <v>0</v>
      </c>
      <c r="W151" s="8">
        <f t="shared" ca="1" si="64"/>
        <v>3956745.48230711</v>
      </c>
      <c r="X151" s="8">
        <f t="shared" ca="1" si="68"/>
        <v>227916306.64771429</v>
      </c>
      <c r="Y151" s="22">
        <f t="shared" ca="1" si="56"/>
        <v>0.96209841157910125</v>
      </c>
      <c r="Z151" s="8">
        <f t="shared" ca="1" si="65"/>
        <v>60302351.991333045</v>
      </c>
      <c r="AA151" s="12">
        <f t="shared" ca="1" si="66"/>
        <v>1.1347541797997878</v>
      </c>
      <c r="AB151" s="23">
        <f t="shared" ca="1" si="70"/>
        <v>156248603.76563618</v>
      </c>
      <c r="AC151" s="76">
        <f t="shared" si="67"/>
        <v>0</v>
      </c>
      <c r="AD151" s="85">
        <v>5.7769871285654048E-4</v>
      </c>
      <c r="AE151" s="85">
        <v>1.1687387723723261E-2</v>
      </c>
      <c r="AF151" s="85">
        <v>6.7447105824539348E-4</v>
      </c>
    </row>
    <row r="152" spans="1:32">
      <c r="A152" s="7">
        <f t="shared" si="57"/>
        <v>44059</v>
      </c>
      <c r="B152" s="8">
        <f t="shared" ca="1" si="58"/>
        <v>40699637.987768695</v>
      </c>
      <c r="C152" s="144">
        <f t="shared" si="48"/>
        <v>0</v>
      </c>
      <c r="D152" s="136"/>
      <c r="E152" s="143">
        <f>US!D152</f>
        <v>0</v>
      </c>
      <c r="F152" s="78">
        <f t="shared" si="69"/>
        <v>0.6</v>
      </c>
      <c r="G152" s="29">
        <f t="shared" ca="1" si="49"/>
        <v>8598749.7275272496</v>
      </c>
      <c r="H152" s="8">
        <f t="shared" ca="1" si="59"/>
        <v>61051123.065443471</v>
      </c>
      <c r="I152" s="8">
        <f t="shared" ca="1" si="60"/>
        <v>288967429.71315777</v>
      </c>
      <c r="J152" s="8">
        <f t="shared" ca="1" si="61"/>
        <v>662748.81076303369</v>
      </c>
      <c r="K152" s="12">
        <f t="shared" ca="1" si="47"/>
        <v>1.0917451939181217</v>
      </c>
      <c r="L152" s="48"/>
      <c r="M152" s="46">
        <f ca="1">IF(AND(I$2&gt;0,R145&lt;F145-0.12),0,IF(AND(N152&gt;=L$5,I$2&gt;0),0,IF(OR(AND(N152&gt;=A$2,N152&lt;C$2),N152&gt;=E$1),0,1)))</f>
        <v>1</v>
      </c>
      <c r="N152" s="27">
        <f t="shared" si="62"/>
        <v>44059</v>
      </c>
      <c r="O152" s="11">
        <f t="shared" ca="1" si="50"/>
        <v>3.8528990628421037E-2</v>
      </c>
      <c r="P152" s="11" t="str">
        <f t="shared" si="51"/>
        <v/>
      </c>
      <c r="Q152" s="11">
        <f t="shared" ca="1" si="63"/>
        <v>0</v>
      </c>
      <c r="R152" s="32">
        <f t="shared" ca="1" si="52"/>
        <v>0.17197499455054499</v>
      </c>
      <c r="S152" s="32">
        <v>3.2022517898485476E-5</v>
      </c>
      <c r="T152" s="32">
        <f t="shared" ca="1" si="53"/>
        <v>8.1401497420591287E-3</v>
      </c>
      <c r="U152" s="32">
        <f t="shared" si="54"/>
        <v>0.14084507042253522</v>
      </c>
      <c r="V152" s="32">
        <f t="shared" ca="1" si="55"/>
        <v>0</v>
      </c>
      <c r="W152" s="8">
        <f t="shared" ca="1" si="64"/>
        <v>4008282.6905052764</v>
      </c>
      <c r="X152" s="8">
        <f t="shared" ca="1" si="68"/>
        <v>231924589.33821955</v>
      </c>
      <c r="Y152" s="22">
        <f t="shared" ca="1" si="56"/>
        <v>0.96147100937157892</v>
      </c>
      <c r="Z152" s="8">
        <f t="shared" ca="1" si="65"/>
        <v>61051123.065443471</v>
      </c>
      <c r="AA152" s="12">
        <f t="shared" ca="1" si="66"/>
        <v>1.1347541797997878</v>
      </c>
      <c r="AB152" s="23">
        <f t="shared" ca="1" si="70"/>
        <v>158853105.64760846</v>
      </c>
      <c r="AC152" s="76">
        <f t="shared" si="67"/>
        <v>0</v>
      </c>
      <c r="AD152" s="85">
        <v>5.7638099396217053E-4</v>
      </c>
      <c r="AE152" s="85">
        <v>1.1667840127313674E-2</v>
      </c>
      <c r="AF152" s="85">
        <v>6.6900739704359776E-4</v>
      </c>
    </row>
    <row r="153" spans="1:32">
      <c r="A153" s="7">
        <f t="shared" si="57"/>
        <v>44060</v>
      </c>
      <c r="B153" s="8">
        <f t="shared" ca="1" si="58"/>
        <v>41370183.965535313</v>
      </c>
      <c r="C153" s="144">
        <f t="shared" si="48"/>
        <v>0</v>
      </c>
      <c r="D153" s="136"/>
      <c r="E153" s="143">
        <f>US!D153</f>
        <v>0</v>
      </c>
      <c r="F153" s="78">
        <f t="shared" si="69"/>
        <v>0.6</v>
      </c>
      <c r="G153" s="29">
        <f t="shared" ca="1" si="49"/>
        <v>8704748.8474762216</v>
      </c>
      <c r="H153" s="8">
        <f t="shared" ca="1" si="59"/>
        <v>61803716.817081176</v>
      </c>
      <c r="I153" s="8">
        <f t="shared" ca="1" si="60"/>
        <v>293728306.15530074</v>
      </c>
      <c r="J153" s="8">
        <f t="shared" ca="1" si="61"/>
        <v>670545.97776661674</v>
      </c>
      <c r="K153" s="12">
        <f t="shared" ca="1" si="47"/>
        <v>1.09103324664072</v>
      </c>
      <c r="L153" s="48"/>
      <c r="M153" s="38">
        <f ca="1">IF(AND(I$2&gt;0,R146&lt;F146),0,IF(AND(N153&gt;=L$6,I$2&gt;0),0,IF(OR(AND(N153&gt;=A$2,N153&lt;C$2),N153&gt;=E$1),0,1)))</f>
        <v>1</v>
      </c>
      <c r="N153" s="27">
        <f t="shared" si="62"/>
        <v>44060</v>
      </c>
      <c r="O153" s="11">
        <f t="shared" ca="1" si="50"/>
        <v>3.9163774154040099E-2</v>
      </c>
      <c r="P153" s="11" t="str">
        <f t="shared" si="51"/>
        <v/>
      </c>
      <c r="Q153" s="11">
        <f t="shared" ca="1" si="63"/>
        <v>0</v>
      </c>
      <c r="R153" s="32">
        <f t="shared" ca="1" si="52"/>
        <v>0.17409497694952442</v>
      </c>
      <c r="S153" s="32">
        <v>3.0469756873533007E-5</v>
      </c>
      <c r="T153" s="32">
        <f t="shared" ca="1" si="53"/>
        <v>8.2404955756108234E-3</v>
      </c>
      <c r="U153" s="32">
        <f t="shared" si="54"/>
        <v>0.14084507042253522</v>
      </c>
      <c r="V153" s="32">
        <f t="shared" ca="1" si="55"/>
        <v>0</v>
      </c>
      <c r="W153" s="8">
        <f t="shared" ca="1" si="64"/>
        <v>4060156.4901777175</v>
      </c>
      <c r="X153" s="8">
        <f t="shared" ca="1" si="68"/>
        <v>235984745.82839727</v>
      </c>
      <c r="Y153" s="22">
        <f t="shared" ca="1" si="56"/>
        <v>0.96083622584595996</v>
      </c>
      <c r="Z153" s="8">
        <f t="shared" ca="1" si="65"/>
        <v>61803716.817081176</v>
      </c>
      <c r="AA153" s="12">
        <f t="shared" ca="1" si="66"/>
        <v>1.1347541797997878</v>
      </c>
      <c r="AB153" s="23">
        <f t="shared" ca="1" si="70"/>
        <v>161488620.60784665</v>
      </c>
      <c r="AC153" s="76">
        <f t="shared" si="67"/>
        <v>0</v>
      </c>
      <c r="AD153" s="85">
        <v>5.7523619052346931E-4</v>
      </c>
      <c r="AE153" s="85">
        <v>1.1649117510378979E-2</v>
      </c>
      <c r="AF153" s="85">
        <v>6.6422017657728283E-4</v>
      </c>
    </row>
    <row r="154" spans="1:32">
      <c r="A154" s="7">
        <f t="shared" si="57"/>
        <v>44061</v>
      </c>
      <c r="B154" s="8">
        <f t="shared" ca="1" si="58"/>
        <v>42048553.279553458</v>
      </c>
      <c r="C154" s="144">
        <f t="shared" si="48"/>
        <v>0</v>
      </c>
      <c r="D154" s="136"/>
      <c r="E154" s="143">
        <f>US!D154</f>
        <v>0</v>
      </c>
      <c r="F154" s="78">
        <f t="shared" si="69"/>
        <v>0.6</v>
      </c>
      <c r="G154" s="29">
        <f t="shared" ca="1" si="49"/>
        <v>8811265.1347087752</v>
      </c>
      <c r="H154" s="8">
        <f t="shared" ca="1" si="59"/>
        <v>62559982.456432298</v>
      </c>
      <c r="I154" s="8">
        <f t="shared" ca="1" si="60"/>
        <v>298544728.28482956</v>
      </c>
      <c r="J154" s="8">
        <f t="shared" ca="1" si="61"/>
        <v>678369.31401814637</v>
      </c>
      <c r="K154" s="12">
        <f t="shared" ref="K154:K217" ca="1" si="71">IF(C154&gt;0,1+N$2*(C154-C153)/Z154,K$4*Y153*Q154+(1-Q154)*AA153*Y153)</f>
        <v>1.0903129233817559</v>
      </c>
      <c r="L154" s="48"/>
      <c r="M154" s="38">
        <f ca="1">IF(AND(I$2&gt;0,R147&lt;F147-0.02),0,IF(AND(N154&gt;=L$7,I$2&gt;0),0,IF(OR(AND(N154&gt;=A$2,N154&lt;C$2),N154&gt;=E$1),0,1)))</f>
        <v>1</v>
      </c>
      <c r="N154" s="27">
        <f t="shared" si="62"/>
        <v>44061</v>
      </c>
      <c r="O154" s="11">
        <f t="shared" ca="1" si="50"/>
        <v>3.9805963771310605E-2</v>
      </c>
      <c r="P154" s="11" t="str">
        <f t="shared" si="51"/>
        <v/>
      </c>
      <c r="Q154" s="11">
        <f t="shared" ca="1" si="63"/>
        <v>0</v>
      </c>
      <c r="R154" s="32">
        <f t="shared" ca="1" si="52"/>
        <v>0.1762253026941755</v>
      </c>
      <c r="S154" s="32">
        <v>2.9175616210124564E-5</v>
      </c>
      <c r="T154" s="32">
        <f t="shared" ca="1" si="53"/>
        <v>8.3413309941909736E-3</v>
      </c>
      <c r="U154" s="32">
        <f t="shared" si="54"/>
        <v>0.14084507042253522</v>
      </c>
      <c r="V154" s="32">
        <f t="shared" ca="1" si="55"/>
        <v>0</v>
      </c>
      <c r="W154" s="8">
        <f t="shared" ca="1" si="64"/>
        <v>4112358.6513562771</v>
      </c>
      <c r="X154" s="8">
        <f t="shared" ca="1" si="68"/>
        <v>240097104.47975355</v>
      </c>
      <c r="Y154" s="22">
        <f t="shared" ca="1" si="56"/>
        <v>0.96019403622868937</v>
      </c>
      <c r="Z154" s="8">
        <f t="shared" ca="1" si="65"/>
        <v>62559982.456432298</v>
      </c>
      <c r="AA154" s="12">
        <f t="shared" ca="1" si="66"/>
        <v>1.1347541797997878</v>
      </c>
      <c r="AB154" s="23">
        <f t="shared" ca="1" si="70"/>
        <v>164155264.40986317</v>
      </c>
      <c r="AC154" s="76">
        <f t="shared" si="67"/>
        <v>0</v>
      </c>
      <c r="AD154" s="85">
        <v>5.7424126357926895E-4</v>
      </c>
      <c r="AE154" s="85">
        <v>1.1631144525320479E-2</v>
      </c>
      <c r="AF154" s="85">
        <v>6.6002527001702692E-4</v>
      </c>
    </row>
    <row r="155" spans="1:32">
      <c r="A155" s="7">
        <f t="shared" si="57"/>
        <v>44062</v>
      </c>
      <c r="B155" s="8">
        <f t="shared" ca="1" si="58"/>
        <v>42734770.15439032</v>
      </c>
      <c r="C155" s="144">
        <f t="shared" si="48"/>
        <v>0</v>
      </c>
      <c r="D155" s="136"/>
      <c r="E155" s="143">
        <f>US!D155</f>
        <v>0</v>
      </c>
      <c r="F155" s="78">
        <f t="shared" si="69"/>
        <v>0.6</v>
      </c>
      <c r="G155" s="29">
        <f t="shared" ca="1" si="49"/>
        <v>8918276.565692639</v>
      </c>
      <c r="H155" s="8">
        <f t="shared" ca="1" si="59"/>
        <v>63319763.616417736</v>
      </c>
      <c r="I155" s="8">
        <f t="shared" ca="1" si="60"/>
        <v>303416868.09617126</v>
      </c>
      <c r="J155" s="8">
        <f t="shared" ca="1" si="61"/>
        <v>686216.87483686185</v>
      </c>
      <c r="K155" s="12">
        <f t="shared" ca="1" si="71"/>
        <v>1.0895841960293342</v>
      </c>
      <c r="L155" s="48"/>
      <c r="M155" s="38">
        <f ca="1">IF(AND(I$2&gt;0,R148&lt;F148-0.04),0,IF(AND(N155&gt;=L$8,I$2&gt;0),0,IF(OR(AND(N155&gt;=A$2,N155&lt;C$2),N155&gt;=E$1),0,1)))</f>
        <v>1</v>
      </c>
      <c r="N155" s="27">
        <f t="shared" si="62"/>
        <v>44062</v>
      </c>
      <c r="O155" s="11">
        <f t="shared" ca="1" si="50"/>
        <v>4.0455582412822835E-2</v>
      </c>
      <c r="P155" s="11" t="str">
        <f t="shared" si="51"/>
        <v/>
      </c>
      <c r="Q155" s="11">
        <f t="shared" ca="1" si="63"/>
        <v>0</v>
      </c>
      <c r="R155" s="32">
        <f t="shared" ca="1" si="52"/>
        <v>0.17836553131385274</v>
      </c>
      <c r="S155" s="32">
        <v>2.8097019239496893E-5</v>
      </c>
      <c r="T155" s="32">
        <f t="shared" ca="1" si="53"/>
        <v>8.4426351488556973E-3</v>
      </c>
      <c r="U155" s="32">
        <f t="shared" si="54"/>
        <v>0.14084507042253522</v>
      </c>
      <c r="V155" s="32">
        <f t="shared" ca="1" si="55"/>
        <v>0</v>
      </c>
      <c r="W155" s="8">
        <f t="shared" ca="1" si="64"/>
        <v>4164880.5693612569</v>
      </c>
      <c r="X155" s="8">
        <f t="shared" ca="1" si="68"/>
        <v>244261985.04911482</v>
      </c>
      <c r="Y155" s="22">
        <f t="shared" ca="1" si="56"/>
        <v>0.95954441758717712</v>
      </c>
      <c r="Z155" s="8">
        <f t="shared" ca="1" si="65"/>
        <v>63319763.616417736</v>
      </c>
      <c r="AA155" s="12">
        <f t="shared" ca="1" si="66"/>
        <v>1.1347541797997878</v>
      </c>
      <c r="AB155" s="23">
        <f t="shared" ca="1" si="70"/>
        <v>166853145.38724786</v>
      </c>
      <c r="AC155" s="76">
        <f t="shared" si="67"/>
        <v>0</v>
      </c>
      <c r="AD155" s="85">
        <v>5.7337624260736021E-4</v>
      </c>
      <c r="AE155" s="85">
        <v>1.1613853003901079E-2</v>
      </c>
      <c r="AF155" s="85">
        <v>6.5634900574518588E-4</v>
      </c>
    </row>
    <row r="156" spans="1:32">
      <c r="A156" s="7">
        <f t="shared" si="57"/>
        <v>44063</v>
      </c>
      <c r="B156" s="8">
        <f t="shared" ca="1" si="58"/>
        <v>43428856.811661571</v>
      </c>
      <c r="C156" s="144">
        <f t="shared" si="48"/>
        <v>0</v>
      </c>
      <c r="D156" s="136"/>
      <c r="E156" s="143">
        <f>US!D156</f>
        <v>0</v>
      </c>
      <c r="F156" s="78">
        <f t="shared" si="69"/>
        <v>0.6</v>
      </c>
      <c r="G156" s="29">
        <f t="shared" ca="1" si="49"/>
        <v>9025760.3258707523</v>
      </c>
      <c r="H156" s="8">
        <f t="shared" ca="1" si="59"/>
        <v>64082898.313682333</v>
      </c>
      <c r="I156" s="8">
        <f t="shared" ca="1" si="60"/>
        <v>308344883.36279714</v>
      </c>
      <c r="J156" s="8">
        <f t="shared" ca="1" si="61"/>
        <v>694086.65727124759</v>
      </c>
      <c r="K156" s="12">
        <f t="shared" ca="1" si="71"/>
        <v>1.0888470385606022</v>
      </c>
      <c r="L156" s="48"/>
      <c r="M156" s="38">
        <f ca="1">IF(AND(I$2&gt;0,R149&lt;F149-0.06),0,IF(AND(N156&gt;=L$9,I$2&gt;0),0,IF(OR(AND(N156&gt;=A$2,N156&lt;C$2),N156&gt;=E$1),0,1)))</f>
        <v>1</v>
      </c>
      <c r="N156" s="27">
        <f t="shared" si="62"/>
        <v>44063</v>
      </c>
      <c r="O156" s="11">
        <f t="shared" ca="1" si="50"/>
        <v>4.1112651115039617E-2</v>
      </c>
      <c r="P156" s="11" t="str">
        <f t="shared" si="51"/>
        <v/>
      </c>
      <c r="Q156" s="11">
        <f t="shared" ca="1" si="63"/>
        <v>0</v>
      </c>
      <c r="R156" s="32">
        <f t="shared" ca="1" si="52"/>
        <v>0.18051520651741504</v>
      </c>
      <c r="S156" s="32">
        <v>2.7198064714524818E-5</v>
      </c>
      <c r="T156" s="32">
        <f t="shared" ca="1" si="53"/>
        <v>8.5443864418243108E-3</v>
      </c>
      <c r="U156" s="32">
        <f t="shared" si="54"/>
        <v>0.14084507042253522</v>
      </c>
      <c r="V156" s="32">
        <f t="shared" ca="1" si="55"/>
        <v>0</v>
      </c>
      <c r="W156" s="8">
        <f t="shared" ca="1" si="64"/>
        <v>4217713.2599194292</v>
      </c>
      <c r="X156" s="8">
        <f t="shared" ca="1" si="68"/>
        <v>248479698.30903426</v>
      </c>
      <c r="Y156" s="22">
        <f t="shared" ca="1" si="56"/>
        <v>0.95888734888496041</v>
      </c>
      <c r="Z156" s="8">
        <f t="shared" ca="1" si="65"/>
        <v>64082898.313682333</v>
      </c>
      <c r="AA156" s="12">
        <f t="shared" ca="1" si="66"/>
        <v>1.1347541797997878</v>
      </c>
      <c r="AB156" s="23">
        <f t="shared" ca="1" si="70"/>
        <v>169582364.21114075</v>
      </c>
      <c r="AC156" s="76">
        <f t="shared" si="67"/>
        <v>0</v>
      </c>
      <c r="AD156" s="85">
        <v>5.726238170399965E-4</v>
      </c>
      <c r="AE156" s="85">
        <v>1.1597181281334572E-2</v>
      </c>
      <c r="AF156" s="85">
        <v>6.5312686918745809E-4</v>
      </c>
    </row>
    <row r="157" spans="1:32">
      <c r="A157" s="7">
        <f t="shared" si="57"/>
        <v>44064</v>
      </c>
      <c r="B157" s="8">
        <f t="shared" ca="1" si="58"/>
        <v>44130833.411774583</v>
      </c>
      <c r="C157" s="144">
        <f t="shared" si="48"/>
        <v>0</v>
      </c>
      <c r="D157" s="136"/>
      <c r="E157" s="143">
        <f>US!D157</f>
        <v>0</v>
      </c>
      <c r="F157" s="78">
        <f t="shared" si="69"/>
        <v>0.6</v>
      </c>
      <c r="G157" s="29">
        <f t="shared" ca="1" si="49"/>
        <v>9133692.8048683479</v>
      </c>
      <c r="H157" s="8">
        <f t="shared" ca="1" si="59"/>
        <v>64849218.914565273</v>
      </c>
      <c r="I157" s="8">
        <f t="shared" ca="1" si="60"/>
        <v>313328917.22359949</v>
      </c>
      <c r="J157" s="8">
        <f t="shared" ca="1" si="61"/>
        <v>701976.60011301027</v>
      </c>
      <c r="K157" s="12">
        <f t="shared" ca="1" si="71"/>
        <v>1.0881014271043461</v>
      </c>
      <c r="L157" s="48"/>
      <c r="M157" s="39">
        <f ca="1">IF(AND(I$2&gt;0,R150&lt;F150-0.1),0,IF(AND(N157&gt;=L$10,I$2&gt;0),0,IF(OR(AND(N157&gt;=A$2,N157&lt;C$2),N157&gt;=E$1),0,1)))</f>
        <v>1</v>
      </c>
      <c r="N157" s="27">
        <f t="shared" si="62"/>
        <v>44064</v>
      </c>
      <c r="O157" s="11">
        <f t="shared" ca="1" si="50"/>
        <v>4.1777188963146597E-2</v>
      </c>
      <c r="P157" s="11" t="str">
        <f t="shared" si="51"/>
        <v/>
      </c>
      <c r="Q157" s="11">
        <f t="shared" ca="1" si="63"/>
        <v>0</v>
      </c>
      <c r="R157" s="32">
        <f t="shared" ca="1" si="52"/>
        <v>0.18267385609736697</v>
      </c>
      <c r="S157" s="32">
        <v>2.6448831846092125E-5</v>
      </c>
      <c r="T157" s="32">
        <f t="shared" ca="1" si="53"/>
        <v>8.6465625219420365E-3</v>
      </c>
      <c r="U157" s="32">
        <f t="shared" si="54"/>
        <v>0.14084507042253522</v>
      </c>
      <c r="V157" s="32">
        <f t="shared" ca="1" si="55"/>
        <v>0</v>
      </c>
      <c r="W157" s="8">
        <f t="shared" ca="1" si="64"/>
        <v>4270847.3545719963</v>
      </c>
      <c r="X157" s="8">
        <f t="shared" ca="1" si="68"/>
        <v>252750545.66360626</v>
      </c>
      <c r="Y157" s="22">
        <f t="shared" ca="1" si="56"/>
        <v>0.95822281103685336</v>
      </c>
      <c r="Z157" s="8">
        <f t="shared" ca="1" si="65"/>
        <v>64849218.914565273</v>
      </c>
      <c r="AA157" s="12">
        <f t="shared" ca="1" si="66"/>
        <v>1.1347541797997878</v>
      </c>
      <c r="AB157" s="23">
        <f t="shared" ca="1" si="70"/>
        <v>172343013.65738001</v>
      </c>
      <c r="AC157" s="76">
        <f t="shared" si="67"/>
        <v>0</v>
      </c>
      <c r="AD157" s="85">
        <v>5.7196898212924724E-4</v>
      </c>
      <c r="AE157" s="85">
        <v>1.1581073582871713E-2</v>
      </c>
      <c r="AF157" s="85">
        <v>6.5030236562467003E-4</v>
      </c>
    </row>
    <row r="158" spans="1:32">
      <c r="A158" s="7">
        <f t="shared" si="57"/>
        <v>44065</v>
      </c>
      <c r="B158" s="8">
        <f t="shared" ca="1" si="58"/>
        <v>44840717.995753862</v>
      </c>
      <c r="C158" s="144">
        <f t="shared" si="48"/>
        <v>0</v>
      </c>
      <c r="D158" s="136"/>
      <c r="E158" s="143">
        <f>US!D158</f>
        <v>0</v>
      </c>
      <c r="F158" s="78">
        <f t="shared" si="69"/>
        <v>0.6</v>
      </c>
      <c r="G158" s="29">
        <f t="shared" ca="1" si="49"/>
        <v>9242049.5924290381</v>
      </c>
      <c r="H158" s="8">
        <f t="shared" ca="1" si="59"/>
        <v>65618552.106246173</v>
      </c>
      <c r="I158" s="8">
        <f t="shared" ca="1" si="60"/>
        <v>318369097.7698524</v>
      </c>
      <c r="J158" s="8">
        <f t="shared" ca="1" si="61"/>
        <v>709884.58397928206</v>
      </c>
      <c r="K158" s="12">
        <f t="shared" ca="1" si="71"/>
        <v>1.0873473400035716</v>
      </c>
      <c r="L158" s="48"/>
      <c r="M158" s="47">
        <f ca="1">IF(AND(I$2&gt;0,R151&lt;F151-0.12),0,IF(AND(N158&gt;=L$4,I$2&gt;0),0,IF(OR(AND(N158&gt;=A$2,N158&lt;C$2),N158&gt;=E$1),0,1)))</f>
        <v>1</v>
      </c>
      <c r="N158" s="27">
        <f t="shared" si="62"/>
        <v>44065</v>
      </c>
      <c r="O158" s="11">
        <f t="shared" ca="1" si="50"/>
        <v>4.2449213035980322E-2</v>
      </c>
      <c r="P158" s="11" t="str">
        <f t="shared" si="51"/>
        <v/>
      </c>
      <c r="Q158" s="11">
        <f t="shared" ca="1" si="63"/>
        <v>0</v>
      </c>
      <c r="R158" s="32">
        <f t="shared" ca="1" si="52"/>
        <v>0.18484099184858077</v>
      </c>
      <c r="S158" s="32">
        <v>2.5824384017795294E-5</v>
      </c>
      <c r="T158" s="32">
        <f t="shared" ca="1" si="53"/>
        <v>8.749140280832823E-3</v>
      </c>
      <c r="U158" s="32">
        <f t="shared" si="54"/>
        <v>0.14084507042253522</v>
      </c>
      <c r="V158" s="32">
        <f t="shared" ca="1" si="55"/>
        <v>0</v>
      </c>
      <c r="W158" s="8">
        <f t="shared" ca="1" si="64"/>
        <v>4324273.0963897519</v>
      </c>
      <c r="X158" s="8">
        <f t="shared" ca="1" si="68"/>
        <v>257074818.759996</v>
      </c>
      <c r="Y158" s="22">
        <f t="shared" ca="1" si="56"/>
        <v>0.95755078696401963</v>
      </c>
      <c r="Z158" s="8">
        <f t="shared" ca="1" si="65"/>
        <v>65618552.106246173</v>
      </c>
      <c r="AA158" s="12">
        <f t="shared" ca="1" si="66"/>
        <v>1.1347541797997878</v>
      </c>
      <c r="AB158" s="23">
        <f t="shared" ca="1" si="70"/>
        <v>175135178.3735804</v>
      </c>
      <c r="AC158" s="76">
        <f t="shared" si="67"/>
        <v>0</v>
      </c>
      <c r="AD158" s="85">
        <v>5.7139873193749822E-4</v>
      </c>
      <c r="AE158" s="85">
        <v>1.1565479467232145E-2</v>
      </c>
      <c r="AF158" s="85">
        <v>6.4782602405788763E-4</v>
      </c>
    </row>
    <row r="159" spans="1:32">
      <c r="A159" s="7">
        <f t="shared" si="57"/>
        <v>44066</v>
      </c>
      <c r="B159" s="8">
        <f t="shared" ca="1" si="58"/>
        <v>45558526.42721878</v>
      </c>
      <c r="C159" s="144">
        <f t="shared" si="48"/>
        <v>0</v>
      </c>
      <c r="D159" s="136"/>
      <c r="E159" s="143">
        <f>US!D159</f>
        <v>0</v>
      </c>
      <c r="F159" s="78">
        <f t="shared" si="69"/>
        <v>0.6</v>
      </c>
      <c r="G159" s="29">
        <f t="shared" ca="1" si="49"/>
        <v>9350805.475106664</v>
      </c>
      <c r="H159" s="8">
        <f t="shared" ca="1" si="59"/>
        <v>66390718.873257309</v>
      </c>
      <c r="I159" s="8">
        <f t="shared" ca="1" si="60"/>
        <v>323465537.63325328</v>
      </c>
      <c r="J159" s="8">
        <f t="shared" ca="1" si="61"/>
        <v>717808.43146491493</v>
      </c>
      <c r="K159" s="12">
        <f t="shared" ca="1" si="71"/>
        <v>1.0865847578779975</v>
      </c>
      <c r="L159" s="48"/>
      <c r="M159" s="46">
        <f ca="1">IF(AND(I$2&gt;0,R152&lt;F152-0.12),0,IF(AND(N159&gt;=L$5,I$2&gt;0),0,IF(OR(AND(N159&gt;=A$2,N159&lt;C$2),N159&gt;=E$1),0,1)))</f>
        <v>1</v>
      </c>
      <c r="N159" s="27">
        <f t="shared" si="62"/>
        <v>44066</v>
      </c>
      <c r="O159" s="11">
        <f t="shared" ca="1" si="50"/>
        <v>4.312873835110044E-2</v>
      </c>
      <c r="P159" s="11" t="str">
        <f t="shared" si="51"/>
        <v/>
      </c>
      <c r="Q159" s="11">
        <f t="shared" ca="1" si="63"/>
        <v>0</v>
      </c>
      <c r="R159" s="32">
        <f t="shared" ca="1" si="52"/>
        <v>0.18701610950213329</v>
      </c>
      <c r="S159" s="32">
        <v>2.5303938302663101E-5</v>
      </c>
      <c r="T159" s="32">
        <f t="shared" ca="1" si="53"/>
        <v>8.8520958497676407E-3</v>
      </c>
      <c r="U159" s="32">
        <f t="shared" si="54"/>
        <v>0.14084507042253522</v>
      </c>
      <c r="V159" s="32">
        <f t="shared" ca="1" si="55"/>
        <v>0</v>
      </c>
      <c r="W159" s="8">
        <f t="shared" ca="1" si="64"/>
        <v>4377980.3360007582</v>
      </c>
      <c r="X159" s="8">
        <f t="shared" ca="1" si="68"/>
        <v>261452799.09599677</v>
      </c>
      <c r="Y159" s="22">
        <f t="shared" ca="1" si="56"/>
        <v>0.95687126164889957</v>
      </c>
      <c r="Z159" s="8">
        <f t="shared" ca="1" si="65"/>
        <v>66390718.873257309</v>
      </c>
      <c r="AA159" s="12">
        <f t="shared" ca="1" si="66"/>
        <v>1.1347541797997878</v>
      </c>
      <c r="AB159" s="23">
        <f t="shared" ca="1" si="70"/>
        <v>177958934.64640886</v>
      </c>
      <c r="AC159" s="76">
        <f t="shared" si="67"/>
        <v>0</v>
      </c>
      <c r="AD159" s="85">
        <v>5.7090179318675886E-4</v>
      </c>
      <c r="AE159" s="85">
        <v>1.1550353321726605E-2</v>
      </c>
      <c r="AF159" s="85">
        <v>6.4565452466094225E-4</v>
      </c>
    </row>
    <row r="160" spans="1:32">
      <c r="A160" s="7">
        <f t="shared" si="57"/>
        <v>44067</v>
      </c>
      <c r="B160" s="8">
        <f t="shared" ca="1" si="58"/>
        <v>46284272.334585428</v>
      </c>
      <c r="C160" s="144">
        <f t="shared" si="48"/>
        <v>0</v>
      </c>
      <c r="D160" s="136"/>
      <c r="E160" s="143">
        <f>US!D160</f>
        <v>0</v>
      </c>
      <c r="F160" s="78">
        <f t="shared" si="69"/>
        <v>0.6</v>
      </c>
      <c r="G160" s="29">
        <f t="shared" ca="1" si="49"/>
        <v>9459934.4337408077</v>
      </c>
      <c r="H160" s="8">
        <f t="shared" ca="1" si="59"/>
        <v>67165534.479559734</v>
      </c>
      <c r="I160" s="8">
        <f t="shared" ca="1" si="60"/>
        <v>328618333.57555646</v>
      </c>
      <c r="J160" s="8">
        <f t="shared" ca="1" si="61"/>
        <v>725745.90736664482</v>
      </c>
      <c r="K160" s="12">
        <f t="shared" ca="1" si="71"/>
        <v>1.0858136636863851</v>
      </c>
      <c r="L160" s="48"/>
      <c r="M160" s="38">
        <f ca="1">IF(AND(I$2&gt;0,R153&lt;F153),0,IF(AND(N160&gt;=L$6,I$2&gt;0),0,IF(OR(AND(N160&gt;=A$2,N160&lt;C$2),N160&gt;=E$1),0,1)))</f>
        <v>1</v>
      </c>
      <c r="N160" s="27">
        <f t="shared" si="62"/>
        <v>44067</v>
      </c>
      <c r="O160" s="11">
        <f t="shared" ca="1" si="50"/>
        <v>4.3815777810074195E-2</v>
      </c>
      <c r="P160" s="11" t="str">
        <f t="shared" si="51"/>
        <v/>
      </c>
      <c r="Q160" s="11">
        <f t="shared" ca="1" si="63"/>
        <v>0</v>
      </c>
      <c r="R160" s="32">
        <f t="shared" ca="1" si="52"/>
        <v>0.18919868867481615</v>
      </c>
      <c r="S160" s="32">
        <v>2.4870173321328214E-5</v>
      </c>
      <c r="T160" s="32">
        <f t="shared" ca="1" si="53"/>
        <v>8.9554045972746309E-3</v>
      </c>
      <c r="U160" s="32">
        <f t="shared" si="54"/>
        <v>0.14084507042253522</v>
      </c>
      <c r="V160" s="32">
        <f t="shared" ca="1" si="55"/>
        <v>0</v>
      </c>
      <c r="W160" s="8">
        <f t="shared" ca="1" si="64"/>
        <v>4431958.5279275132</v>
      </c>
      <c r="X160" s="8">
        <f t="shared" ca="1" si="68"/>
        <v>265884757.62392429</v>
      </c>
      <c r="Y160" s="22">
        <f t="shared" ca="1" si="56"/>
        <v>0.95618422218992583</v>
      </c>
      <c r="Z160" s="8">
        <f t="shared" ca="1" si="65"/>
        <v>67165534.479559734</v>
      </c>
      <c r="AA160" s="12">
        <f t="shared" ca="1" si="66"/>
        <v>1.1347541797997878</v>
      </c>
      <c r="AB160" s="23">
        <f t="shared" ca="1" si="70"/>
        <v>180814350.16933271</v>
      </c>
      <c r="AC160" s="76">
        <f t="shared" si="67"/>
        <v>0</v>
      </c>
      <c r="AD160" s="85">
        <v>5.7046839453210401E-4</v>
      </c>
      <c r="AE160" s="85">
        <v>1.1535653904367943E-2</v>
      </c>
      <c r="AF160" s="85">
        <v>6.4374993451274452E-4</v>
      </c>
    </row>
    <row r="161" spans="1:32">
      <c r="A161" s="7">
        <f t="shared" si="57"/>
        <v>44068</v>
      </c>
      <c r="B161" s="8">
        <f t="shared" ca="1" si="58"/>
        <v>47017967.053566366</v>
      </c>
      <c r="C161" s="144">
        <f t="shared" si="48"/>
        <v>0</v>
      </c>
      <c r="D161" s="136"/>
      <c r="E161" s="143">
        <f>US!D161</f>
        <v>0</v>
      </c>
      <c r="F161" s="78">
        <f t="shared" si="69"/>
        <v>0.6</v>
      </c>
      <c r="G161" s="29">
        <f t="shared" ca="1" si="49"/>
        <v>9569409.6417460367</v>
      </c>
      <c r="H161" s="8">
        <f t="shared" ca="1" si="59"/>
        <v>67942808.456396863</v>
      </c>
      <c r="I161" s="8">
        <f t="shared" ca="1" si="60"/>
        <v>333827566.08032107</v>
      </c>
      <c r="J161" s="8">
        <f t="shared" ca="1" si="61"/>
        <v>733694.7189809354</v>
      </c>
      <c r="K161" s="12">
        <f t="shared" ca="1" si="71"/>
        <v>1.0850340427886274</v>
      </c>
      <c r="L161" s="48"/>
      <c r="M161" s="38">
        <f ca="1">IF(AND(I$2&gt;0,R154&lt;F154-0.02),0,IF(AND(N161&gt;=L$7,I$2&gt;0),0,IF(OR(AND(N161&gt;=A$2,N161&lt;C$2),N161&gt;=E$1),0,1)))</f>
        <v>1</v>
      </c>
      <c r="N161" s="27">
        <f t="shared" si="62"/>
        <v>44068</v>
      </c>
      <c r="O161" s="11">
        <f t="shared" ca="1" si="50"/>
        <v>4.4510342144042807E-2</v>
      </c>
      <c r="P161" s="11" t="str">
        <f t="shared" si="51"/>
        <v/>
      </c>
      <c r="Q161" s="11">
        <f t="shared" ca="1" si="63"/>
        <v>0</v>
      </c>
      <c r="R161" s="32">
        <f t="shared" ca="1" si="52"/>
        <v>0.19138819283492073</v>
      </c>
      <c r="S161" s="32">
        <v>2.4508652482743853E-5</v>
      </c>
      <c r="T161" s="32">
        <f t="shared" ca="1" si="53"/>
        <v>9.059041127519582E-3</v>
      </c>
      <c r="U161" s="32">
        <f t="shared" si="54"/>
        <v>0.14084507042253522</v>
      </c>
      <c r="V161" s="32">
        <f t="shared" ca="1" si="55"/>
        <v>0</v>
      </c>
      <c r="W161" s="8">
        <f t="shared" ca="1" si="64"/>
        <v>4486196.7272300385</v>
      </c>
      <c r="X161" s="8">
        <f t="shared" ca="1" si="68"/>
        <v>270370954.35115433</v>
      </c>
      <c r="Y161" s="22">
        <f t="shared" ca="1" si="56"/>
        <v>0.95548965785595719</v>
      </c>
      <c r="Z161" s="8">
        <f t="shared" ca="1" si="65"/>
        <v>67942808.456396863</v>
      </c>
      <c r="AA161" s="12">
        <f t="shared" ca="1" si="66"/>
        <v>1.1347541797997878</v>
      </c>
      <c r="AB161" s="23">
        <f t="shared" ca="1" si="70"/>
        <v>183701483.8111245</v>
      </c>
      <c r="AC161" s="76">
        <f t="shared" si="67"/>
        <v>0</v>
      </c>
      <c r="AD161" s="85">
        <v>5.7009006654638948E-4</v>
      </c>
      <c r="AE161" s="85">
        <v>1.1521343928685509E-2</v>
      </c>
      <c r="AF161" s="85">
        <v>6.420790381938908E-4</v>
      </c>
    </row>
    <row r="162" spans="1:32">
      <c r="A162" s="7">
        <f t="shared" si="57"/>
        <v>44069</v>
      </c>
      <c r="B162" s="8">
        <f t="shared" ca="1" si="58"/>
        <v>47759619.57004381</v>
      </c>
      <c r="C162" s="144">
        <f t="shared" si="48"/>
        <v>0</v>
      </c>
      <c r="D162" s="136"/>
      <c r="E162" s="143">
        <f>US!D162</f>
        <v>0</v>
      </c>
      <c r="F162" s="78">
        <f t="shared" si="69"/>
        <v>0.6</v>
      </c>
      <c r="G162" s="29">
        <f t="shared" ca="1" si="49"/>
        <v>9679203.4642474167</v>
      </c>
      <c r="H162" s="8">
        <f t="shared" ca="1" si="59"/>
        <v>68722344.596156657</v>
      </c>
      <c r="I162" s="8">
        <f t="shared" ca="1" si="60"/>
        <v>339093298.94731092</v>
      </c>
      <c r="J162" s="8">
        <f t="shared" ca="1" si="61"/>
        <v>741652.51647744107</v>
      </c>
      <c r="K162" s="12">
        <f t="shared" ca="1" si="71"/>
        <v>1.0842458830075166</v>
      </c>
      <c r="L162" s="48"/>
      <c r="M162" s="38">
        <f ca="1">IF(AND(I$2&gt;0,R155&lt;F155-0.04),0,IF(AND(N162&gt;=L$8,I$2&gt;0),0,IF(OR(AND(N162&gt;=A$2,N162&lt;C$2),N162&gt;=E$1),0,1)))</f>
        <v>1</v>
      </c>
      <c r="N162" s="27">
        <f t="shared" si="62"/>
        <v>44069</v>
      </c>
      <c r="O162" s="11">
        <f t="shared" ca="1" si="50"/>
        <v>4.5212439859641455E-2</v>
      </c>
      <c r="P162" s="11" t="str">
        <f t="shared" si="51"/>
        <v/>
      </c>
      <c r="Q162" s="11">
        <f t="shared" ca="1" si="63"/>
        <v>0</v>
      </c>
      <c r="R162" s="32">
        <f t="shared" ca="1" si="52"/>
        <v>0.19358406928494834</v>
      </c>
      <c r="S162" s="32">
        <v>2.4207343410425917E-5</v>
      </c>
      <c r="T162" s="32">
        <f t="shared" ca="1" si="53"/>
        <v>9.1629792794875545E-3</v>
      </c>
      <c r="U162" s="32">
        <f t="shared" si="54"/>
        <v>0.14084507042253522</v>
      </c>
      <c r="V162" s="32">
        <f t="shared" ca="1" si="55"/>
        <v>0</v>
      </c>
      <c r="W162" s="8">
        <f t="shared" ca="1" si="64"/>
        <v>4540683.5864552967</v>
      </c>
      <c r="X162" s="8">
        <f t="shared" ca="1" si="68"/>
        <v>274911637.93760961</v>
      </c>
      <c r="Y162" s="22">
        <f t="shared" ca="1" si="56"/>
        <v>0.95478756014035859</v>
      </c>
      <c r="Z162" s="8">
        <f t="shared" ca="1" si="65"/>
        <v>68722344.596156657</v>
      </c>
      <c r="AA162" s="12">
        <f t="shared" ca="1" si="66"/>
        <v>1.1347541797997878</v>
      </c>
      <c r="AB162" s="23">
        <f t="shared" ca="1" si="70"/>
        <v>186620385.38541445</v>
      </c>
      <c r="AC162" s="76">
        <f t="shared" si="67"/>
        <v>0</v>
      </c>
      <c r="AD162" s="85">
        <v>5.7102320769054991E-4</v>
      </c>
      <c r="AE162" s="85">
        <v>1.1507389687338367E-2</v>
      </c>
      <c r="AF162" s="85">
        <v>6.4061275149056849E-4</v>
      </c>
    </row>
    <row r="163" spans="1:32">
      <c r="A163" s="7">
        <f t="shared" si="57"/>
        <v>44070</v>
      </c>
      <c r="B163" s="8">
        <f t="shared" ca="1" si="58"/>
        <v>48509236.463393979</v>
      </c>
      <c r="C163" s="144">
        <f t="shared" si="48"/>
        <v>0</v>
      </c>
      <c r="D163" s="136"/>
      <c r="E163" s="143">
        <f>US!D163</f>
        <v>0</v>
      </c>
      <c r="F163" s="78">
        <f t="shared" si="69"/>
        <v>0.6</v>
      </c>
      <c r="G163" s="29">
        <f t="shared" ca="1" si="49"/>
        <v>9789287.4580968376</v>
      </c>
      <c r="H163" s="8">
        <f t="shared" ca="1" si="59"/>
        <v>69503940.952487543</v>
      </c>
      <c r="I163" s="8">
        <f t="shared" ca="1" si="60"/>
        <v>344415578.89009714</v>
      </c>
      <c r="J163" s="8">
        <f t="shared" ca="1" si="61"/>
        <v>749616.89335016813</v>
      </c>
      <c r="K163" s="12">
        <f t="shared" ca="1" si="71"/>
        <v>1.0834491746901131</v>
      </c>
      <c r="L163" s="48"/>
      <c r="M163" s="38">
        <f ca="1">IF(AND(I$2&gt;0,R156&lt;F156-0.06),0,IF(AND(N163&gt;=L$9,I$2&gt;0),0,IF(OR(AND(N163&gt;=A$2,N163&lt;C$2),N163&gt;=E$1),0,1)))</f>
        <v>1</v>
      </c>
      <c r="N163" s="27">
        <f t="shared" si="62"/>
        <v>44070</v>
      </c>
      <c r="O163" s="11">
        <f t="shared" ca="1" si="50"/>
        <v>4.5922077185346286E-2</v>
      </c>
      <c r="P163" s="11" t="str">
        <f t="shared" si="51"/>
        <v/>
      </c>
      <c r="Q163" s="11">
        <f t="shared" ca="1" si="63"/>
        <v>0</v>
      </c>
      <c r="R163" s="32">
        <f t="shared" ca="1" si="52"/>
        <v>0.19578574916193672</v>
      </c>
      <c r="S163" s="32">
        <v>2.3956217513435102E-5</v>
      </c>
      <c r="T163" s="32">
        <f t="shared" ca="1" si="53"/>
        <v>9.2671921269983394E-3</v>
      </c>
      <c r="U163" s="32">
        <f t="shared" si="54"/>
        <v>0.14084507042253522</v>
      </c>
      <c r="V163" s="32">
        <f t="shared" ca="1" si="55"/>
        <v>0</v>
      </c>
      <c r="W163" s="8">
        <f t="shared" ca="1" si="64"/>
        <v>4595407.352902486</v>
      </c>
      <c r="X163" s="8">
        <f t="shared" ca="1" si="68"/>
        <v>279507045.29051208</v>
      </c>
      <c r="Y163" s="22">
        <f t="shared" ca="1" si="56"/>
        <v>0.95407792281465376</v>
      </c>
      <c r="Z163" s="8">
        <f t="shared" ca="1" si="65"/>
        <v>69503940.952487543</v>
      </c>
      <c r="AA163" s="12">
        <f t="shared" ca="1" si="66"/>
        <v>1.1347541797997878</v>
      </c>
      <c r="AB163" s="23">
        <f t="shared" ca="1" si="70"/>
        <v>189571095.42158967</v>
      </c>
      <c r="AC163" s="76">
        <f t="shared" si="67"/>
        <v>0</v>
      </c>
      <c r="AD163" s="85">
        <v>5.720259601546783E-4</v>
      </c>
      <c r="AE163" s="85">
        <v>1.1493760710971409E-2</v>
      </c>
      <c r="AF163" s="85">
        <v>6.3932560790247537E-4</v>
      </c>
    </row>
    <row r="164" spans="1:32">
      <c r="A164" s="7">
        <f t="shared" si="57"/>
        <v>44071</v>
      </c>
      <c r="B164" s="8">
        <f t="shared" ca="1" si="58"/>
        <v>49266821.850342497</v>
      </c>
      <c r="C164" s="144">
        <f t="shared" si="48"/>
        <v>0</v>
      </c>
      <c r="D164" s="136"/>
      <c r="E164" s="143">
        <f>US!D164</f>
        <v>0</v>
      </c>
      <c r="F164" s="78">
        <f t="shared" si="69"/>
        <v>0.6</v>
      </c>
      <c r="G164" s="29">
        <f t="shared" ca="1" si="49"/>
        <v>9899632.3728055712</v>
      </c>
      <c r="H164" s="8">
        <f t="shared" ca="1" si="59"/>
        <v>70287389.846919551</v>
      </c>
      <c r="I164" s="8">
        <f t="shared" ca="1" si="60"/>
        <v>349794435.13743162</v>
      </c>
      <c r="J164" s="8">
        <f t="shared" ca="1" si="61"/>
        <v>757585.38694852113</v>
      </c>
      <c r="K164" s="12">
        <f t="shared" ca="1" si="71"/>
        <v>1.0826439107686276</v>
      </c>
      <c r="L164" s="48"/>
      <c r="M164" s="39">
        <f ca="1">IF(AND(I$2&gt;0,R157&lt;F157-0.1),0,IF(AND(N164&gt;=L$10,I$2&gt;0),0,IF(OR(AND(N164&gt;=A$2,N164&lt;C$2),N164&gt;=E$1),0,1)))</f>
        <v>1</v>
      </c>
      <c r="N164" s="27">
        <f t="shared" si="62"/>
        <v>44071</v>
      </c>
      <c r="O164" s="11">
        <f t="shared" ca="1" si="50"/>
        <v>4.6639258018324213E-2</v>
      </c>
      <c r="P164" s="11" t="str">
        <f t="shared" si="51"/>
        <v/>
      </c>
      <c r="Q164" s="11">
        <f t="shared" ca="1" si="63"/>
        <v>0</v>
      </c>
      <c r="R164" s="32">
        <f t="shared" ca="1" si="52"/>
        <v>0.19799264745611142</v>
      </c>
      <c r="S164" s="32">
        <v>2.3746916314214371E-5</v>
      </c>
      <c r="T164" s="32">
        <f t="shared" ca="1" si="53"/>
        <v>9.3716519795892742E-3</v>
      </c>
      <c r="U164" s="32">
        <f t="shared" si="54"/>
        <v>0.14084507042253522</v>
      </c>
      <c r="V164" s="32">
        <f t="shared" ca="1" si="55"/>
        <v>0</v>
      </c>
      <c r="W164" s="8">
        <f t="shared" ca="1" si="64"/>
        <v>4650355.86622818</v>
      </c>
      <c r="X164" s="8">
        <f t="shared" ca="1" si="68"/>
        <v>284157401.15674025</v>
      </c>
      <c r="Y164" s="22">
        <f t="shared" ca="1" si="56"/>
        <v>0.95336074198167575</v>
      </c>
      <c r="Z164" s="8">
        <f t="shared" ca="1" si="65"/>
        <v>70287389.846919551</v>
      </c>
      <c r="AA164" s="12">
        <f t="shared" ca="1" si="66"/>
        <v>1.1347541797997878</v>
      </c>
      <c r="AB164" s="23">
        <f t="shared" ca="1" si="70"/>
        <v>192553644.93734676</v>
      </c>
      <c r="AC164" s="76">
        <f t="shared" si="67"/>
        <v>0</v>
      </c>
      <c r="AD164" s="85">
        <v>5.7309340992343243E-4</v>
      </c>
      <c r="AE164" s="85">
        <v>1.1480429459076652E-2</v>
      </c>
      <c r="AF164" s="85">
        <v>6.3819530892576652E-4</v>
      </c>
    </row>
    <row r="165" spans="1:32">
      <c r="A165" s="7">
        <f t="shared" si="57"/>
        <v>44072</v>
      </c>
      <c r="B165" s="8">
        <f t="shared" ca="1" si="58"/>
        <v>50032377.32943292</v>
      </c>
      <c r="C165" s="144">
        <f t="shared" si="48"/>
        <v>0</v>
      </c>
      <c r="D165" s="136"/>
      <c r="E165" s="143">
        <f>US!D165</f>
        <v>0</v>
      </c>
      <c r="F165" s="78">
        <f t="shared" si="69"/>
        <v>0.6</v>
      </c>
      <c r="G165" s="29">
        <f t="shared" ca="1" si="49"/>
        <v>10010208.152427237</v>
      </c>
      <c r="H165" s="8">
        <f t="shared" ca="1" si="59"/>
        <v>71072477.882233381</v>
      </c>
      <c r="I165" s="8">
        <f t="shared" ca="1" si="60"/>
        <v>355229879.03897363</v>
      </c>
      <c r="J165" s="8">
        <f t="shared" ca="1" si="61"/>
        <v>765555.47909042367</v>
      </c>
      <c r="K165" s="12">
        <f t="shared" ca="1" si="71"/>
        <v>1.0818300868207336</v>
      </c>
      <c r="L165" s="48"/>
      <c r="M165" s="47">
        <f ca="1">IF(AND(I$2&gt;0,R158&lt;F158-0.12),0,IF(AND(N165&gt;=L$4,I$2&gt;0),0,IF(OR(AND(N165&gt;=A$2,N165&lt;C$2),N165&gt;=E$1),0,1)))</f>
        <v>1</v>
      </c>
      <c r="N165" s="27">
        <f t="shared" si="62"/>
        <v>44072</v>
      </c>
      <c r="O165" s="11">
        <f t="shared" ca="1" si="50"/>
        <v>4.736398387186315E-2</v>
      </c>
      <c r="P165" s="11" t="str">
        <f t="shared" si="51"/>
        <v/>
      </c>
      <c r="Q165" s="11">
        <f t="shared" ca="1" si="63"/>
        <v>0</v>
      </c>
      <c r="R165" s="32">
        <f t="shared" ca="1" si="52"/>
        <v>0.20020416304854474</v>
      </c>
      <c r="S165" s="32">
        <v>2.3572473374217063E-5</v>
      </c>
      <c r="T165" s="32">
        <f t="shared" ca="1" si="53"/>
        <v>9.4763303842977844E-3</v>
      </c>
      <c r="U165" s="32">
        <f t="shared" si="54"/>
        <v>0.14084507042253522</v>
      </c>
      <c r="V165" s="32">
        <f t="shared" ca="1" si="55"/>
        <v>0</v>
      </c>
      <c r="W165" s="8">
        <f t="shared" ca="1" si="64"/>
        <v>4705516.5564175388</v>
      </c>
      <c r="X165" s="8">
        <f t="shared" ca="1" si="68"/>
        <v>288862917.71315777</v>
      </c>
      <c r="Y165" s="22">
        <f t="shared" ca="1" si="56"/>
        <v>0.95263601612813686</v>
      </c>
      <c r="Z165" s="8">
        <f t="shared" ca="1" si="65"/>
        <v>71072477.882233381</v>
      </c>
      <c r="AA165" s="12">
        <f t="shared" ca="1" si="66"/>
        <v>1.1347541797997878</v>
      </c>
      <c r="AB165" s="23">
        <f t="shared" ca="1" si="70"/>
        <v>195568055.21321329</v>
      </c>
      <c r="AC165" s="76">
        <f t="shared" si="67"/>
        <v>0</v>
      </c>
      <c r="AD165" s="85">
        <v>5.7295125635824944E-4</v>
      </c>
      <c r="AE165" s="85">
        <v>1.1467371039912959E-2</v>
      </c>
      <c r="AF165" s="85">
        <v>6.3720233019919298E-4</v>
      </c>
    </row>
    <row r="166" spans="1:32">
      <c r="A166" s="7">
        <f t="shared" si="57"/>
        <v>44073</v>
      </c>
      <c r="B166" s="8">
        <f t="shared" ca="1" si="58"/>
        <v>50805901.926192492</v>
      </c>
      <c r="C166" s="144">
        <f t="shared" si="48"/>
        <v>0</v>
      </c>
      <c r="D166" s="136"/>
      <c r="E166" s="143">
        <f>US!D166</f>
        <v>0</v>
      </c>
      <c r="F166" s="78">
        <f t="shared" si="69"/>
        <v>0.6</v>
      </c>
      <c r="G166" s="29">
        <f t="shared" ca="1" si="49"/>
        <v>10120983.938423773</v>
      </c>
      <c r="H166" s="8">
        <f t="shared" ca="1" si="59"/>
        <v>71858985.962808788</v>
      </c>
      <c r="I166" s="8">
        <f t="shared" ca="1" si="60"/>
        <v>360721903.67596656</v>
      </c>
      <c r="J166" s="8">
        <f t="shared" ca="1" si="61"/>
        <v>773524.59675956948</v>
      </c>
      <c r="K166" s="12">
        <f t="shared" ca="1" si="71"/>
        <v>1.0810077011292214</v>
      </c>
      <c r="L166" s="48"/>
      <c r="M166" s="46">
        <f ca="1">IF(AND(I$2&gt;0,R159&lt;F159-0.12),0,IF(AND(N166&gt;=L$5,I$2&gt;0),0,IF(OR(AND(N166&gt;=A$2,N166&lt;C$2),N166&gt;=E$1),0,1)))</f>
        <v>1</v>
      </c>
      <c r="N166" s="27">
        <f t="shared" si="62"/>
        <v>44073</v>
      </c>
      <c r="O166" s="11">
        <f t="shared" ca="1" si="50"/>
        <v>4.8096253823462207E-2</v>
      </c>
      <c r="P166" s="11" t="str">
        <f t="shared" si="51"/>
        <v/>
      </c>
      <c r="Q166" s="11">
        <f t="shared" ca="1" si="63"/>
        <v>0</v>
      </c>
      <c r="R166" s="32">
        <f t="shared" ca="1" si="52"/>
        <v>0.20241967876847547</v>
      </c>
      <c r="S166" s="32">
        <v>2.3427082526578796E-5</v>
      </c>
      <c r="T166" s="32">
        <f t="shared" ca="1" si="53"/>
        <v>9.5811981283745046E-3</v>
      </c>
      <c r="U166" s="32">
        <f t="shared" si="54"/>
        <v>0.14084507042253522</v>
      </c>
      <c r="V166" s="32">
        <f t="shared" ca="1" si="55"/>
        <v>0</v>
      </c>
      <c r="W166" s="8">
        <f t="shared" ca="1" si="64"/>
        <v>4760876.4421429783</v>
      </c>
      <c r="X166" s="8">
        <f t="shared" ca="1" si="68"/>
        <v>293623794.15530074</v>
      </c>
      <c r="Y166" s="22">
        <f t="shared" ca="1" si="56"/>
        <v>0.95190374617653783</v>
      </c>
      <c r="Z166" s="8">
        <f t="shared" ca="1" si="65"/>
        <v>71858985.962808788</v>
      </c>
      <c r="AA166" s="12">
        <f t="shared" ca="1" si="66"/>
        <v>1.1347541797997878</v>
      </c>
      <c r="AB166" s="23">
        <f t="shared" ca="1" si="70"/>
        <v>198614337.56936198</v>
      </c>
      <c r="AC166" s="76">
        <f t="shared" si="67"/>
        <v>0</v>
      </c>
      <c r="AD166" s="85">
        <v>5.7283757016142283E-4</v>
      </c>
      <c r="AE166" s="85">
        <v>1.1454562956802798E-2</v>
      </c>
      <c r="AF166" s="85">
        <v>6.3632957658104423E-4</v>
      </c>
    </row>
    <row r="167" spans="1:32">
      <c r="A167" s="7">
        <f t="shared" si="57"/>
        <v>44074</v>
      </c>
      <c r="B167" s="8">
        <f t="shared" ca="1" si="58"/>
        <v>51587392.039081156</v>
      </c>
      <c r="C167" s="144">
        <f t="shared" si="48"/>
        <v>0</v>
      </c>
      <c r="D167" s="136"/>
      <c r="E167" s="143">
        <f>US!D167</f>
        <v>0</v>
      </c>
      <c r="F167" s="78">
        <f t="shared" si="69"/>
        <v>0.6</v>
      </c>
      <c r="G167" s="29">
        <f t="shared" ca="1" si="49"/>
        <v>10231928.073545819</v>
      </c>
      <c r="H167" s="8">
        <f t="shared" ca="1" si="59"/>
        <v>72646689.322175309</v>
      </c>
      <c r="I167" s="8">
        <f t="shared" ca="1" si="60"/>
        <v>366270483.47747606</v>
      </c>
      <c r="J167" s="8">
        <f t="shared" ca="1" si="61"/>
        <v>781490.11288866121</v>
      </c>
      <c r="K167" s="12">
        <f t="shared" ca="1" si="71"/>
        <v>1.0801767547409025</v>
      </c>
      <c r="L167" s="48"/>
      <c r="M167" s="38">
        <f ca="1">IF(AND(I$2&gt;0,R160&lt;F160),0,IF(AND(N167&gt;=L$6,I$2&gt;0),0,IF(OR(AND(N167&gt;=A$2,N167&lt;C$2),N167&gt;=E$1),0,1)))</f>
        <v>1</v>
      </c>
      <c r="N167" s="27">
        <f t="shared" si="62"/>
        <v>44074</v>
      </c>
      <c r="O167" s="11">
        <f t="shared" ca="1" si="50"/>
        <v>4.8836064463663474E-2</v>
      </c>
      <c r="P167" s="11" t="str">
        <f t="shared" si="51"/>
        <v/>
      </c>
      <c r="Q167" s="11">
        <f t="shared" ca="1" si="63"/>
        <v>0</v>
      </c>
      <c r="R167" s="32">
        <f t="shared" ca="1" si="52"/>
        <v>0.20463856147091639</v>
      </c>
      <c r="S167" s="32">
        <v>2.3305904686142269E-5</v>
      </c>
      <c r="T167" s="32">
        <f t="shared" ca="1" si="53"/>
        <v>9.6862252429567083E-3</v>
      </c>
      <c r="U167" s="32">
        <f t="shared" si="54"/>
        <v>0.14084507042253522</v>
      </c>
      <c r="V167" s="32">
        <f t="shared" ca="1" si="55"/>
        <v>0</v>
      </c>
      <c r="W167" s="8">
        <f t="shared" ca="1" si="64"/>
        <v>4816422.1295288391</v>
      </c>
      <c r="X167" s="8">
        <f t="shared" ca="1" si="68"/>
        <v>298440216.28482956</v>
      </c>
      <c r="Y167" s="22">
        <f t="shared" ca="1" si="56"/>
        <v>0.95116393553633649</v>
      </c>
      <c r="Z167" s="8">
        <f t="shared" ca="1" si="65"/>
        <v>72646689.322175309</v>
      </c>
      <c r="AA167" s="12">
        <f t="shared" ca="1" si="66"/>
        <v>1.1347541797997878</v>
      </c>
      <c r="AB167" s="23">
        <f t="shared" ca="1" si="70"/>
        <v>201692493.14504915</v>
      </c>
      <c r="AC167" s="76">
        <f t="shared" si="67"/>
        <v>0</v>
      </c>
      <c r="AD167" s="85">
        <v>5.7148516310286698E-4</v>
      </c>
      <c r="AE167" s="85">
        <v>1.1441984878366705E-2</v>
      </c>
      <c r="AF167" s="85">
        <v>6.3556208008322315E-4</v>
      </c>
    </row>
    <row r="168" spans="1:32">
      <c r="A168" s="7">
        <f t="shared" si="57"/>
        <v>44075</v>
      </c>
      <c r="B168" s="8">
        <f t="shared" ca="1" si="58"/>
        <v>52376841.386311516</v>
      </c>
      <c r="C168" s="144">
        <f t="shared" si="48"/>
        <v>0</v>
      </c>
      <c r="D168" s="136"/>
      <c r="E168" s="143">
        <f>US!D168</f>
        <v>0</v>
      </c>
      <c r="F168" s="78">
        <f t="shared" si="69"/>
        <v>0.6</v>
      </c>
      <c r="G168" s="29">
        <f t="shared" ca="1" si="49"/>
        <v>10343008.106758034</v>
      </c>
      <c r="H168" s="8">
        <f t="shared" ca="1" si="59"/>
        <v>73435357.557982042</v>
      </c>
      <c r="I168" s="8">
        <f t="shared" ca="1" si="60"/>
        <v>371875573.84281164</v>
      </c>
      <c r="J168" s="8">
        <f t="shared" ca="1" si="61"/>
        <v>789449.34723036131</v>
      </c>
      <c r="K168" s="12">
        <f t="shared" ca="1" si="71"/>
        <v>1.0793372515246737</v>
      </c>
      <c r="L168" s="48"/>
      <c r="M168" s="38">
        <f ca="1">IF(AND(I$2&gt;0,R161&lt;F161-0.02),0,IF(AND(N168&gt;=L$7,I$2&gt;0),0,IF(OR(AND(N168&gt;=A$2,N168&lt;C$2),N168&gt;=E$1),0,1)))</f>
        <v>1</v>
      </c>
      <c r="N168" s="27">
        <f t="shared" si="62"/>
        <v>44075</v>
      </c>
      <c r="O168" s="11">
        <f t="shared" ca="1" si="50"/>
        <v>4.9583409845708221E-2</v>
      </c>
      <c r="P168" s="11" t="str">
        <f t="shared" si="51"/>
        <v/>
      </c>
      <c r="Q168" s="11">
        <f t="shared" ca="1" si="63"/>
        <v>0</v>
      </c>
      <c r="R168" s="32">
        <f t="shared" ca="1" si="52"/>
        <v>0.20686016213516067</v>
      </c>
      <c r="S168" s="32">
        <v>2.320490680711396E-5</v>
      </c>
      <c r="T168" s="32">
        <f t="shared" ca="1" si="53"/>
        <v>9.7913810077309392E-3</v>
      </c>
      <c r="U168" s="32">
        <f t="shared" si="54"/>
        <v>0.14084507042253522</v>
      </c>
      <c r="V168" s="32">
        <f t="shared" ca="1" si="55"/>
        <v>0</v>
      </c>
      <c r="W168" s="8">
        <f t="shared" ca="1" si="64"/>
        <v>4872139.8113417188</v>
      </c>
      <c r="X168" s="8">
        <f t="shared" ca="1" si="68"/>
        <v>303312356.09617126</v>
      </c>
      <c r="Y168" s="22">
        <f t="shared" ca="1" si="56"/>
        <v>0.95041659015429181</v>
      </c>
      <c r="Z168" s="8">
        <f t="shared" ca="1" si="65"/>
        <v>73435357.557982042</v>
      </c>
      <c r="AA168" s="12">
        <f t="shared" ca="1" si="66"/>
        <v>1.1347541797997878</v>
      </c>
      <c r="AB168" s="23">
        <f t="shared" ca="1" si="70"/>
        <v>204802512.68101817</v>
      </c>
      <c r="AC168" s="76">
        <f t="shared" si="67"/>
        <v>0</v>
      </c>
      <c r="AD168" s="85">
        <v>5.7265945720202157E-4</v>
      </c>
      <c r="AE168" s="85">
        <v>1.1429618430476973E-2</v>
      </c>
      <c r="AF168" s="85">
        <v>6.3488673534158491E-4</v>
      </c>
    </row>
    <row r="169" spans="1:32">
      <c r="A169" s="7">
        <f t="shared" si="57"/>
        <v>44076</v>
      </c>
      <c r="B169" s="8">
        <f t="shared" ca="1" si="58"/>
        <v>53174240.953629062</v>
      </c>
      <c r="C169" s="144">
        <f t="shared" si="48"/>
        <v>0</v>
      </c>
      <c r="D169" s="136"/>
      <c r="E169" s="143">
        <f>US!D169</f>
        <v>0</v>
      </c>
      <c r="F169" s="78">
        <f t="shared" si="69"/>
        <v>0.6</v>
      </c>
      <c r="G169" s="29">
        <f t="shared" ca="1" si="49"/>
        <v>10454190.799238717</v>
      </c>
      <c r="H169" s="8">
        <f t="shared" ca="1" si="59"/>
        <v>74224754.674594894</v>
      </c>
      <c r="I169" s="8">
        <f t="shared" ca="1" si="60"/>
        <v>377537110.7707662</v>
      </c>
      <c r="J169" s="8">
        <f t="shared" ca="1" si="61"/>
        <v>797399.56731754553</v>
      </c>
      <c r="K169" s="12">
        <f t="shared" ca="1" si="71"/>
        <v>1.0784891982286444</v>
      </c>
      <c r="L169" s="48"/>
      <c r="M169" s="38">
        <f ca="1">IF(AND(I$2&gt;0,R162&lt;F162-0.04),0,IF(AND(N169&gt;=L$8,I$2&gt;0),0,IF(OR(AND(N169&gt;=A$2,N169&lt;C$2),N169&gt;=E$1),0,1)))</f>
        <v>1</v>
      </c>
      <c r="N169" s="27">
        <f t="shared" si="62"/>
        <v>44076</v>
      </c>
      <c r="O169" s="11">
        <f t="shared" ca="1" si="50"/>
        <v>5.033828143610216E-2</v>
      </c>
      <c r="P169" s="11" t="str">
        <f t="shared" si="51"/>
        <v/>
      </c>
      <c r="Q169" s="11">
        <f t="shared" ca="1" si="63"/>
        <v>0</v>
      </c>
      <c r="R169" s="32">
        <f t="shared" ca="1" si="52"/>
        <v>0.20908381598477435</v>
      </c>
      <c r="S169" s="32">
        <v>2.3120727638291382E-5</v>
      </c>
      <c r="T169" s="32">
        <f t="shared" ca="1" si="53"/>
        <v>9.8966339566126521E-3</v>
      </c>
      <c r="U169" s="32">
        <f t="shared" si="54"/>
        <v>0.14084507042253522</v>
      </c>
      <c r="V169" s="32">
        <f t="shared" ca="1" si="55"/>
        <v>0</v>
      </c>
      <c r="W169" s="8">
        <f t="shared" ca="1" si="64"/>
        <v>4928015.2666258579</v>
      </c>
      <c r="X169" s="8">
        <f t="shared" ca="1" si="68"/>
        <v>308240371.36279714</v>
      </c>
      <c r="Y169" s="22">
        <f t="shared" ca="1" si="56"/>
        <v>0.94966171856389781</v>
      </c>
      <c r="Z169" s="8">
        <f t="shared" ca="1" si="65"/>
        <v>74224754.674594894</v>
      </c>
      <c r="AA169" s="12">
        <f t="shared" ca="1" si="66"/>
        <v>1.1347541797997878</v>
      </c>
      <c r="AB169" s="23">
        <f t="shared" ca="1" si="70"/>
        <v>207944376.30521435</v>
      </c>
      <c r="AC169" s="76">
        <f t="shared" si="67"/>
        <v>0</v>
      </c>
      <c r="AD169" s="85">
        <v>5.7388132322957813E-4</v>
      </c>
      <c r="AE169" s="85">
        <v>1.1417447007913384E-2</v>
      </c>
      <c r="AF169" s="85">
        <v>6.3429206796152438E-4</v>
      </c>
    </row>
    <row r="170" spans="1:32">
      <c r="A170" s="7">
        <f t="shared" si="57"/>
        <v>44077</v>
      </c>
      <c r="B170" s="8">
        <f t="shared" ca="1" si="58"/>
        <v>53979578.943143368</v>
      </c>
      <c r="C170" s="144">
        <f t="shared" si="48"/>
        <v>0</v>
      </c>
      <c r="D170" s="136"/>
      <c r="E170" s="143">
        <f>US!D170</f>
        <v>0</v>
      </c>
      <c r="F170" s="78">
        <f t="shared" si="69"/>
        <v>0.6</v>
      </c>
      <c r="G170" s="29">
        <f t="shared" ca="1" si="49"/>
        <v>10565442.131481774</v>
      </c>
      <c r="H170" s="8">
        <f t="shared" ca="1" si="59"/>
        <v>75014639.133520588</v>
      </c>
      <c r="I170" s="8">
        <f t="shared" ca="1" si="60"/>
        <v>383255010.49631774</v>
      </c>
      <c r="J170" s="8">
        <f t="shared" ca="1" si="61"/>
        <v>805337.98951430258</v>
      </c>
      <c r="K170" s="12">
        <f t="shared" ca="1" si="71"/>
        <v>1.0776326045362328</v>
      </c>
      <c r="L170" s="48"/>
      <c r="M170" s="38">
        <f ca="1">IF(AND(I$2&gt;0,R163&lt;F163-0.06),0,IF(AND(N170&gt;=L$9,I$2&gt;0),0,IF(OR(AND(N170&gt;=A$2,N170&lt;C$2),N170&gt;=E$1),0,1)))</f>
        <v>1</v>
      </c>
      <c r="N170" s="27">
        <f t="shared" si="62"/>
        <v>44077</v>
      </c>
      <c r="O170" s="11">
        <f t="shared" ca="1" si="50"/>
        <v>5.1100668066175699E-2</v>
      </c>
      <c r="P170" s="11" t="str">
        <f t="shared" si="51"/>
        <v/>
      </c>
      <c r="Q170" s="11">
        <f t="shared" ca="1" si="63"/>
        <v>0</v>
      </c>
      <c r="R170" s="32">
        <f t="shared" ca="1" si="52"/>
        <v>0.21130884262963548</v>
      </c>
      <c r="S170" s="32">
        <v>2.3050565821161698E-5</v>
      </c>
      <c r="T170" s="32">
        <f t="shared" ca="1" si="53"/>
        <v>1.0001951884469411E-2</v>
      </c>
      <c r="U170" s="32">
        <f t="shared" si="54"/>
        <v>0.14084507042253522</v>
      </c>
      <c r="V170" s="32">
        <f t="shared" ca="1" si="55"/>
        <v>0</v>
      </c>
      <c r="W170" s="8">
        <f t="shared" ca="1" si="64"/>
        <v>4984033.8608023729</v>
      </c>
      <c r="X170" s="8">
        <f t="shared" ca="1" si="68"/>
        <v>313224405.22359949</v>
      </c>
      <c r="Y170" s="22">
        <f t="shared" ca="1" si="56"/>
        <v>0.94889933193382425</v>
      </c>
      <c r="Z170" s="8">
        <f t="shared" ca="1" si="65"/>
        <v>75014639.133520588</v>
      </c>
      <c r="AA170" s="12">
        <f t="shared" ca="1" si="66"/>
        <v>1.1347541797997878</v>
      </c>
      <c r="AB170" s="23">
        <f t="shared" ca="1" si="70"/>
        <v>211118053.32216522</v>
      </c>
      <c r="AC170" s="76">
        <f t="shared" si="67"/>
        <v>0</v>
      </c>
      <c r="AD170" s="85">
        <v>5.7641915187372464E-4</v>
      </c>
      <c r="AE170" s="85">
        <v>1.140545560388722E-2</v>
      </c>
      <c r="AF170" s="85">
        <v>6.3376803165606237E-4</v>
      </c>
    </row>
    <row r="171" spans="1:32">
      <c r="A171" s="7">
        <f t="shared" si="57"/>
        <v>44078</v>
      </c>
      <c r="B171" s="8">
        <f t="shared" ca="1" si="58"/>
        <v>54792840.723302335</v>
      </c>
      <c r="C171" s="144">
        <f t="shared" si="48"/>
        <v>0</v>
      </c>
      <c r="D171" s="136"/>
      <c r="E171" s="143">
        <f>US!D171</f>
        <v>0</v>
      </c>
      <c r="F171" s="78">
        <f t="shared" si="69"/>
        <v>0.6</v>
      </c>
      <c r="G171" s="29">
        <f t="shared" ca="1" si="49"/>
        <v>10676727.311527731</v>
      </c>
      <c r="H171" s="8">
        <f t="shared" ca="1" si="59"/>
        <v>75804763.911846891</v>
      </c>
      <c r="I171" s="8">
        <f t="shared" ca="1" si="60"/>
        <v>389029169.13544643</v>
      </c>
      <c r="J171" s="8">
        <f t="shared" ca="1" si="61"/>
        <v>813261.78015896783</v>
      </c>
      <c r="K171" s="12">
        <f t="shared" ca="1" si="71"/>
        <v>1.0767674831211334</v>
      </c>
      <c r="L171" s="48"/>
      <c r="M171" s="39">
        <f ca="1">IF(AND(I$2&gt;0,R164&lt;F164-0.1),0,IF(AND(N171&gt;=L$10,I$2&gt;0),0,IF(OR(AND(N171&gt;=A$2,N171&lt;C$2),N171&gt;=E$1),0,1)))</f>
        <v>1</v>
      </c>
      <c r="N171" s="27">
        <f t="shared" si="62"/>
        <v>44078</v>
      </c>
      <c r="O171" s="11">
        <f t="shared" ca="1" si="50"/>
        <v>5.1870555884726194E-2</v>
      </c>
      <c r="P171" s="11" t="str">
        <f t="shared" si="51"/>
        <v/>
      </c>
      <c r="Q171" s="11">
        <f t="shared" ca="1" si="63"/>
        <v>0</v>
      </c>
      <c r="R171" s="32">
        <f t="shared" ca="1" si="52"/>
        <v>0.21353454623055462</v>
      </c>
      <c r="S171" s="32">
        <v>2.2992086618635231E-5</v>
      </c>
      <c r="T171" s="32">
        <f t="shared" ca="1" si="53"/>
        <v>1.0107301854912919E-2</v>
      </c>
      <c r="U171" s="32">
        <f t="shared" si="54"/>
        <v>0.14084507042253522</v>
      </c>
      <c r="V171" s="32">
        <f t="shared" ca="1" si="55"/>
        <v>0</v>
      </c>
      <c r="W171" s="8">
        <f t="shared" ca="1" si="64"/>
        <v>5040180.5462529026</v>
      </c>
      <c r="X171" s="8">
        <f t="shared" ca="1" si="68"/>
        <v>318264585.7698524</v>
      </c>
      <c r="Y171" s="22">
        <f t="shared" ca="1" si="56"/>
        <v>0.94812944411527378</v>
      </c>
      <c r="Z171" s="8">
        <f t="shared" ca="1" si="65"/>
        <v>75804763.911846891</v>
      </c>
      <c r="AA171" s="12">
        <f t="shared" ca="1" si="66"/>
        <v>1.1347541797997878</v>
      </c>
      <c r="AB171" s="23">
        <f t="shared" ca="1" si="70"/>
        <v>214323502.0063864</v>
      </c>
      <c r="AC171" s="76">
        <f t="shared" si="67"/>
        <v>0</v>
      </c>
      <c r="AD171" s="85">
        <v>5.7775992045947856E-4</v>
      </c>
      <c r="AE171" s="85">
        <v>1.1393630655767123E-2</v>
      </c>
      <c r="AF171" s="85">
        <v>6.3330583060034243E-4</v>
      </c>
    </row>
    <row r="172" spans="1:32">
      <c r="A172" s="7">
        <f t="shared" si="57"/>
        <v>44079</v>
      </c>
      <c r="B172" s="8">
        <f t="shared" ca="1" si="58"/>
        <v>55614008.780102648</v>
      </c>
      <c r="C172" s="144">
        <f t="shared" si="48"/>
        <v>0</v>
      </c>
      <c r="D172" s="136"/>
      <c r="E172" s="143">
        <f>US!D172</f>
        <v>0</v>
      </c>
      <c r="F172" s="78">
        <f t="shared" si="69"/>
        <v>0.6</v>
      </c>
      <c r="G172" s="29">
        <f t="shared" ca="1" si="49"/>
        <v>10788010.784348762</v>
      </c>
      <c r="H172" s="8">
        <f t="shared" ca="1" si="59"/>
        <v>76594876.568876207</v>
      </c>
      <c r="I172" s="8">
        <f t="shared" ca="1" si="60"/>
        <v>394859462.33872867</v>
      </c>
      <c r="J172" s="8">
        <f t="shared" ca="1" si="61"/>
        <v>821168.05680031294</v>
      </c>
      <c r="K172" s="12">
        <f t="shared" ca="1" si="71"/>
        <v>1.0758938497010562</v>
      </c>
      <c r="L172" s="48"/>
      <c r="M172" s="47">
        <f ca="1">IF(AND(I$2&gt;0,R165&lt;F165-0.12),0,IF(AND(N172&gt;=L$4,I$2&gt;0),0,IF(OR(AND(N172&gt;=A$2,N172&lt;C$2),N172&gt;=E$1),0,1)))</f>
        <v>1</v>
      </c>
      <c r="N172" s="27">
        <f t="shared" si="62"/>
        <v>44079</v>
      </c>
      <c r="O172" s="11">
        <f t="shared" ca="1" si="50"/>
        <v>5.2647928311830489E-2</v>
      </c>
      <c r="P172" s="11" t="str">
        <f t="shared" si="51"/>
        <v/>
      </c>
      <c r="Q172" s="11">
        <f t="shared" ca="1" si="63"/>
        <v>0</v>
      </c>
      <c r="R172" s="32">
        <f t="shared" ca="1" si="52"/>
        <v>0.21576021568697523</v>
      </c>
      <c r="S172" s="32">
        <v>2.2943344178567337E-5</v>
      </c>
      <c r="T172" s="32">
        <f t="shared" ca="1" si="53"/>
        <v>1.0212650209183494E-2</v>
      </c>
      <c r="U172" s="32">
        <f t="shared" si="54"/>
        <v>0.14084507042253522</v>
      </c>
      <c r="V172" s="32">
        <f t="shared" ca="1" si="55"/>
        <v>0</v>
      </c>
      <c r="W172" s="8">
        <f t="shared" ca="1" si="64"/>
        <v>5096439.8634008961</v>
      </c>
      <c r="X172" s="8">
        <f t="shared" ca="1" si="68"/>
        <v>323361025.63325328</v>
      </c>
      <c r="Y172" s="22">
        <f t="shared" ca="1" si="56"/>
        <v>0.94735207168816948</v>
      </c>
      <c r="Z172" s="8">
        <f t="shared" ca="1" si="65"/>
        <v>76594876.568876207</v>
      </c>
      <c r="AA172" s="12">
        <f t="shared" ca="1" si="66"/>
        <v>1.1347541797997878</v>
      </c>
      <c r="AB172" s="23">
        <f t="shared" ca="1" si="70"/>
        <v>217560669.40017754</v>
      </c>
      <c r="AC172" s="76">
        <f t="shared" si="67"/>
        <v>0</v>
      </c>
      <c r="AD172" s="85">
        <v>5.778645245619878E-4</v>
      </c>
      <c r="AE172" s="85">
        <v>1.1381959905492633E-2</v>
      </c>
      <c r="AF172" s="85">
        <v>6.3289776387031932E-4</v>
      </c>
    </row>
    <row r="173" spans="1:32">
      <c r="A173" s="7">
        <f t="shared" si="57"/>
        <v>44080</v>
      </c>
      <c r="B173" s="8">
        <f t="shared" ca="1" si="58"/>
        <v>56443062.669630468</v>
      </c>
      <c r="C173" s="144">
        <f t="shared" si="48"/>
        <v>0</v>
      </c>
      <c r="D173" s="136"/>
      <c r="E173" s="143">
        <f>US!D173</f>
        <v>0</v>
      </c>
      <c r="F173" s="78">
        <f t="shared" si="69"/>
        <v>0.6</v>
      </c>
      <c r="G173" s="29">
        <f t="shared" ca="1" si="49"/>
        <v>10899256.242411667</v>
      </c>
      <c r="H173" s="8">
        <f t="shared" ca="1" si="59"/>
        <v>77384719.32112284</v>
      </c>
      <c r="I173" s="8">
        <f t="shared" ca="1" si="60"/>
        <v>400745744.95437622</v>
      </c>
      <c r="J173" s="8">
        <f t="shared" ca="1" si="61"/>
        <v>829053.88952782145</v>
      </c>
      <c r="K173" s="12">
        <f t="shared" ca="1" si="71"/>
        <v>1.0750117230901386</v>
      </c>
      <c r="L173" s="48"/>
      <c r="M173" s="46">
        <f ca="1">IF(AND(I$2&gt;0,R166&lt;F166-0.12),0,IF(AND(N173&gt;=L$5,I$2&gt;0),0,IF(OR(AND(N173&gt;=A$2,N173&lt;C$2),N173&gt;=E$1),0,1)))</f>
        <v>1</v>
      </c>
      <c r="N173" s="27">
        <f t="shared" si="62"/>
        <v>44080</v>
      </c>
      <c r="O173" s="11">
        <f t="shared" ca="1" si="50"/>
        <v>5.3432765993916831E-2</v>
      </c>
      <c r="P173" s="11" t="str">
        <f t="shared" si="51"/>
        <v/>
      </c>
      <c r="Q173" s="11">
        <f t="shared" ca="1" si="63"/>
        <v>0</v>
      </c>
      <c r="R173" s="32">
        <f t="shared" ca="1" si="52"/>
        <v>0.21798512484823335</v>
      </c>
      <c r="S173" s="32">
        <v>2.2902716748958804E-5</v>
      </c>
      <c r="T173" s="32">
        <f t="shared" ca="1" si="53"/>
        <v>1.0317962576149711E-2</v>
      </c>
      <c r="U173" s="32">
        <f t="shared" si="54"/>
        <v>0.14084507042253522</v>
      </c>
      <c r="V173" s="32">
        <f t="shared" ca="1" si="55"/>
        <v>0</v>
      </c>
      <c r="W173" s="8">
        <f t="shared" ca="1" si="64"/>
        <v>5152795.9423031779</v>
      </c>
      <c r="X173" s="8">
        <f t="shared" ca="1" si="68"/>
        <v>328513821.57555646</v>
      </c>
      <c r="Y173" s="22">
        <f t="shared" ca="1" si="56"/>
        <v>0.94656723400608311</v>
      </c>
      <c r="Z173" s="8">
        <f t="shared" ca="1" si="65"/>
        <v>77384719.32112284</v>
      </c>
      <c r="AA173" s="12">
        <f t="shared" ca="1" si="66"/>
        <v>1.1347541797997878</v>
      </c>
      <c r="AB173" s="23">
        <f t="shared" ca="1" si="70"/>
        <v>220829491.11617893</v>
      </c>
      <c r="AC173" s="76">
        <f t="shared" si="67"/>
        <v>0</v>
      </c>
      <c r="AD173" s="85">
        <v>5.7671373146517984E-4</v>
      </c>
      <c r="AE173" s="85">
        <v>1.1370432273300035E-2</v>
      </c>
      <c r="AF173" s="85">
        <v>6.3253708922220337E-4</v>
      </c>
    </row>
    <row r="174" spans="1:32">
      <c r="A174" s="7">
        <f t="shared" si="57"/>
        <v>44081</v>
      </c>
      <c r="B174" s="8">
        <f t="shared" ca="1" si="58"/>
        <v>57279978.972027317</v>
      </c>
      <c r="C174" s="144">
        <f t="shared" si="48"/>
        <v>0</v>
      </c>
      <c r="D174" s="136"/>
      <c r="E174" s="143">
        <f>US!D174</f>
        <v>0</v>
      </c>
      <c r="F174" s="78">
        <f t="shared" si="69"/>
        <v>0.6</v>
      </c>
      <c r="G174" s="29">
        <f t="shared" ca="1" si="49"/>
        <v>11010426.637441874</v>
      </c>
      <c r="H174" s="8">
        <f t="shared" ca="1" si="59"/>
        <v>78174029.125837296</v>
      </c>
      <c r="I174" s="8">
        <f t="shared" ca="1" si="60"/>
        <v>406687850.70139384</v>
      </c>
      <c r="J174" s="8">
        <f t="shared" ca="1" si="61"/>
        <v>836916.30239685124</v>
      </c>
      <c r="K174" s="12">
        <f t="shared" ca="1" si="71"/>
        <v>1.0741211252499265</v>
      </c>
      <c r="L174" s="48"/>
      <c r="M174" s="38">
        <f ca="1">IF(AND(I$2&gt;0,R167&lt;F167),0,IF(AND(N174&gt;=L$6,I$2&gt;0),0,IF(OR(AND(N174&gt;=A$2,N174&lt;C$2),N174&gt;=E$1),0,1)))</f>
        <v>1</v>
      </c>
      <c r="N174" s="27">
        <f t="shared" si="62"/>
        <v>44081</v>
      </c>
      <c r="O174" s="11">
        <f t="shared" ca="1" si="50"/>
        <v>5.4225046760185844E-2</v>
      </c>
      <c r="P174" s="11" t="str">
        <f t="shared" si="51"/>
        <v/>
      </c>
      <c r="Q174" s="11">
        <f t="shared" ca="1" si="63"/>
        <v>0</v>
      </c>
      <c r="R174" s="32">
        <f t="shared" ca="1" si="52"/>
        <v>0.22020853274883745</v>
      </c>
      <c r="S174" s="32">
        <v>2.2868852689175888E-5</v>
      </c>
      <c r="T174" s="32">
        <f t="shared" ca="1" si="53"/>
        <v>1.0423203883444972E-2</v>
      </c>
      <c r="U174" s="32">
        <f t="shared" si="54"/>
        <v>0.14084507042253522</v>
      </c>
      <c r="V174" s="32">
        <f t="shared" ca="1" si="55"/>
        <v>0</v>
      </c>
      <c r="W174" s="8">
        <f t="shared" ca="1" si="64"/>
        <v>5209232.5047646407</v>
      </c>
      <c r="X174" s="8">
        <f t="shared" ca="1" si="68"/>
        <v>333723054.08032107</v>
      </c>
      <c r="Y174" s="22">
        <f t="shared" ca="1" si="56"/>
        <v>0.9457749532398142</v>
      </c>
      <c r="Z174" s="8">
        <f t="shared" ca="1" si="65"/>
        <v>78174029.125837296</v>
      </c>
      <c r="AA174" s="12">
        <f t="shared" ca="1" si="66"/>
        <v>1.1347541797997878</v>
      </c>
      <c r="AB174" s="23">
        <f t="shared" ca="1" si="70"/>
        <v>224129891.14506286</v>
      </c>
      <c r="AC174" s="76">
        <f t="shared" si="67"/>
        <v>0</v>
      </c>
      <c r="AD174" s="85">
        <v>5.7681605216507734E-4</v>
      </c>
      <c r="AE174" s="85">
        <v>1.1359037743511543E-2</v>
      </c>
      <c r="AF174" s="85">
        <v>6.3221790380977921E-4</v>
      </c>
    </row>
    <row r="175" spans="1:32">
      <c r="A175" s="7">
        <f t="shared" si="57"/>
        <v>44082</v>
      </c>
      <c r="B175" s="8">
        <f t="shared" ca="1" si="58"/>
        <v>58124731.246976659</v>
      </c>
      <c r="C175" s="144">
        <f t="shared" si="48"/>
        <v>0</v>
      </c>
      <c r="D175" s="136"/>
      <c r="E175" s="143">
        <f>US!D175</f>
        <v>0</v>
      </c>
      <c r="F175" s="78">
        <f t="shared" si="69"/>
        <v>0.6</v>
      </c>
      <c r="G175" s="29">
        <f t="shared" ca="1" si="49"/>
        <v>11121484.193410283</v>
      </c>
      <c r="H175" s="8">
        <f t="shared" ca="1" si="59"/>
        <v>78962537.773212999</v>
      </c>
      <c r="I175" s="8">
        <f t="shared" ca="1" si="60"/>
        <v>412685591.85353422</v>
      </c>
      <c r="J175" s="8">
        <f t="shared" ca="1" si="61"/>
        <v>844752.27494934504</v>
      </c>
      <c r="K175" s="12">
        <f t="shared" ca="1" si="71"/>
        <v>1.073222081338828</v>
      </c>
      <c r="L175" s="48"/>
      <c r="M175" s="38">
        <f ca="1">IF(AND(I$2&gt;0,R168&lt;F168-0.02),0,IF(AND(N175&gt;=L$7,I$2&gt;0),0,IF(OR(AND(N175&gt;=A$2,N175&lt;C$2),N175&gt;=E$1),0,1)))</f>
        <v>1</v>
      </c>
      <c r="N175" s="27">
        <f t="shared" si="62"/>
        <v>44082</v>
      </c>
      <c r="O175" s="11">
        <f t="shared" ca="1" si="50"/>
        <v>5.5024745580471227E-2</v>
      </c>
      <c r="P175" s="11" t="str">
        <f t="shared" si="51"/>
        <v/>
      </c>
      <c r="Q175" s="11">
        <f t="shared" ca="1" si="63"/>
        <v>0</v>
      </c>
      <c r="R175" s="32">
        <f t="shared" ca="1" si="52"/>
        <v>0.22242968386820564</v>
      </c>
      <c r="S175" s="32">
        <v>2.2840625478539122E-5</v>
      </c>
      <c r="T175" s="32">
        <f t="shared" ca="1" si="53"/>
        <v>1.0528338369761733E-2</v>
      </c>
      <c r="U175" s="32">
        <f t="shared" si="54"/>
        <v>0.14084507042253522</v>
      </c>
      <c r="V175" s="32">
        <f t="shared" ca="1" si="55"/>
        <v>0</v>
      </c>
      <c r="W175" s="8">
        <f t="shared" ca="1" si="64"/>
        <v>5265732.8669898314</v>
      </c>
      <c r="X175" s="8">
        <f t="shared" ca="1" si="68"/>
        <v>338988786.94731092</v>
      </c>
      <c r="Y175" s="22">
        <f t="shared" ca="1" si="56"/>
        <v>0.94497525441952879</v>
      </c>
      <c r="Z175" s="8">
        <f t="shared" ca="1" si="65"/>
        <v>78962537.773212999</v>
      </c>
      <c r="AA175" s="12">
        <f t="shared" ca="1" si="66"/>
        <v>1.1347541797997878</v>
      </c>
      <c r="AB175" s="23">
        <f t="shared" ca="1" si="70"/>
        <v>227461781.6687372</v>
      </c>
      <c r="AC175" s="76">
        <f t="shared" si="67"/>
        <v>0</v>
      </c>
      <c r="AD175" s="85">
        <v>5.7821014697338941E-4</v>
      </c>
      <c r="AE175" s="85">
        <v>1.1347767261253831E-2</v>
      </c>
      <c r="AF175" s="85">
        <v>6.3193503973498887E-4</v>
      </c>
    </row>
    <row r="176" spans="1:32">
      <c r="A176" s="7">
        <f t="shared" si="57"/>
        <v>44083</v>
      </c>
      <c r="B176" s="8">
        <f t="shared" ca="1" si="58"/>
        <v>58977289.99080728</v>
      </c>
      <c r="C176" s="144">
        <f t="shared" si="48"/>
        <v>0</v>
      </c>
      <c r="D176" s="136"/>
      <c r="E176" s="143">
        <f>US!D176</f>
        <v>0</v>
      </c>
      <c r="F176" s="78">
        <f t="shared" si="69"/>
        <v>0.6</v>
      </c>
      <c r="G176" s="29">
        <f t="shared" ca="1" si="49"/>
        <v>11232390.420763459</v>
      </c>
      <c r="H176" s="8">
        <f t="shared" ca="1" si="59"/>
        <v>79749971.987420559</v>
      </c>
      <c r="I176" s="8">
        <f t="shared" ca="1" si="60"/>
        <v>418738758.9347316</v>
      </c>
      <c r="J176" s="8">
        <f t="shared" ca="1" si="61"/>
        <v>852558.74383061856</v>
      </c>
      <c r="K176" s="12">
        <f t="shared" ca="1" si="71"/>
        <v>1.0723146197599283</v>
      </c>
      <c r="L176" s="48"/>
      <c r="M176" s="38">
        <f ca="1">IF(AND(I$2&gt;0,R169&lt;F169-0.04),0,IF(AND(N176&gt;=L$8,I$2&gt;0),0,IF(OR(AND(N176&gt;=A$2,N176&lt;C$2),N176&gt;=E$1),0,1)))</f>
        <v>1</v>
      </c>
      <c r="N176" s="27">
        <f t="shared" si="62"/>
        <v>44083</v>
      </c>
      <c r="O176" s="11">
        <f t="shared" ca="1" si="50"/>
        <v>5.5831834524630877E-2</v>
      </c>
      <c r="P176" s="11" t="str">
        <f t="shared" si="51"/>
        <v/>
      </c>
      <c r="Q176" s="11">
        <f t="shared" ca="1" si="63"/>
        <v>0</v>
      </c>
      <c r="R176" s="32">
        <f t="shared" ca="1" si="52"/>
        <v>0.22464780841526916</v>
      </c>
      <c r="S176" s="32">
        <v>2.2817096222124393E-5</v>
      </c>
      <c r="T176" s="32">
        <f t="shared" ca="1" si="53"/>
        <v>1.0633329598322741E-2</v>
      </c>
      <c r="U176" s="32">
        <f t="shared" si="54"/>
        <v>0.14084507042253522</v>
      </c>
      <c r="V176" s="32">
        <f t="shared" ca="1" si="55"/>
        <v>0</v>
      </c>
      <c r="W176" s="8">
        <f t="shared" ca="1" si="64"/>
        <v>5322279.9427861935</v>
      </c>
      <c r="X176" s="8">
        <f t="shared" ca="1" si="68"/>
        <v>344311066.89009714</v>
      </c>
      <c r="Y176" s="22">
        <f t="shared" ca="1" si="56"/>
        <v>0.94416816547536908</v>
      </c>
      <c r="Z176" s="8">
        <f t="shared" ca="1" si="65"/>
        <v>79749971.987420559</v>
      </c>
      <c r="AA176" s="12">
        <f t="shared" ca="1" si="66"/>
        <v>1.1347541797997878</v>
      </c>
      <c r="AB176" s="23">
        <f t="shared" ca="1" si="70"/>
        <v>230825062.87944183</v>
      </c>
      <c r="AC176" s="76">
        <f t="shared" si="67"/>
        <v>0</v>
      </c>
      <c r="AD176" s="85">
        <v>5.7964390323718851E-4</v>
      </c>
      <c r="AE176" s="85">
        <v>1.1336612639076636E-2</v>
      </c>
      <c r="AF176" s="85">
        <v>6.3168397258844117E-4</v>
      </c>
    </row>
    <row r="177" spans="1:32">
      <c r="A177" s="7">
        <f t="shared" si="57"/>
        <v>44084</v>
      </c>
      <c r="B177" s="8">
        <f t="shared" ca="1" si="58"/>
        <v>59837622.595309854</v>
      </c>
      <c r="C177" s="144">
        <f t="shared" si="48"/>
        <v>0</v>
      </c>
      <c r="D177" s="136"/>
      <c r="E177" s="143">
        <f>US!D177</f>
        <v>0</v>
      </c>
      <c r="F177" s="78">
        <f t="shared" si="69"/>
        <v>0.6</v>
      </c>
      <c r="G177" s="29">
        <f t="shared" ca="1" si="49"/>
        <v>11343106.131915865</v>
      </c>
      <c r="H177" s="8">
        <f t="shared" ca="1" si="59"/>
        <v>80536053.536602646</v>
      </c>
      <c r="I177" s="8">
        <f t="shared" ca="1" si="60"/>
        <v>424847120.42669988</v>
      </c>
      <c r="J177" s="8">
        <f t="shared" ca="1" si="61"/>
        <v>860332.60450257361</v>
      </c>
      <c r="K177" s="12">
        <f t="shared" ca="1" si="71"/>
        <v>1.0713987722070728</v>
      </c>
      <c r="L177" s="48"/>
      <c r="M177" s="38">
        <f ca="1">IF(AND(I$2&gt;0,R170&lt;F170-0.06),0,IF(AND(N177&gt;=L$9,I$2&gt;0),0,IF(OR(AND(N177&gt;=A$2,N177&lt;C$2),N177&gt;=E$1),0,1)))</f>
        <v>1</v>
      </c>
      <c r="N177" s="27">
        <f t="shared" si="62"/>
        <v>44084</v>
      </c>
      <c r="O177" s="11">
        <f t="shared" ca="1" si="50"/>
        <v>5.6646282723559982E-2</v>
      </c>
      <c r="P177" s="11" t="str">
        <f t="shared" si="51"/>
        <v/>
      </c>
      <c r="Q177" s="11">
        <f t="shared" ca="1" si="63"/>
        <v>0</v>
      </c>
      <c r="R177" s="32">
        <f t="shared" ca="1" si="52"/>
        <v>0.22686212263831729</v>
      </c>
      <c r="S177" s="32">
        <v>2.279748240323098E-5</v>
      </c>
      <c r="T177" s="32">
        <f t="shared" ca="1" si="53"/>
        <v>1.0738140471547019E-2</v>
      </c>
      <c r="U177" s="32">
        <f t="shared" si="54"/>
        <v>0.14084507042253522</v>
      </c>
      <c r="V177" s="32">
        <f t="shared" ca="1" si="55"/>
        <v>0</v>
      </c>
      <c r="W177" s="8">
        <f t="shared" ca="1" si="64"/>
        <v>5378856.2473344998</v>
      </c>
      <c r="X177" s="8">
        <f t="shared" ca="1" si="68"/>
        <v>349689923.13743162</v>
      </c>
      <c r="Y177" s="22">
        <f t="shared" ca="1" si="56"/>
        <v>0.94335371727644002</v>
      </c>
      <c r="Z177" s="8">
        <f t="shared" ca="1" si="65"/>
        <v>80536053.536602646</v>
      </c>
      <c r="AA177" s="12">
        <f t="shared" ca="1" si="66"/>
        <v>1.1347541797997878</v>
      </c>
      <c r="AB177" s="23">
        <f t="shared" ca="1" si="70"/>
        <v>234219622.80512124</v>
      </c>
      <c r="AC177" s="76">
        <f t="shared" si="67"/>
        <v>0</v>
      </c>
      <c r="AD177" s="85">
        <v>5.8110456605597763E-4</v>
      </c>
      <c r="AE177" s="85">
        <v>1.132556647253735E-2</v>
      </c>
      <c r="AF177" s="85">
        <v>6.3146074136536626E-4</v>
      </c>
    </row>
    <row r="178" spans="1:32">
      <c r="A178" s="7">
        <f t="shared" si="57"/>
        <v>44085</v>
      </c>
      <c r="B178" s="8">
        <f t="shared" ca="1" si="58"/>
        <v>60705693.308363363</v>
      </c>
      <c r="C178" s="144">
        <f t="shared" si="48"/>
        <v>0</v>
      </c>
      <c r="D178" s="136"/>
      <c r="E178" s="143">
        <f>US!D178</f>
        <v>0</v>
      </c>
      <c r="F178" s="78">
        <f t="shared" si="69"/>
        <v>0.6</v>
      </c>
      <c r="G178" s="29">
        <f t="shared" ca="1" si="49"/>
        <v>11453591.458020858</v>
      </c>
      <c r="H178" s="8">
        <f t="shared" ca="1" si="59"/>
        <v>81320499.351948097</v>
      </c>
      <c r="I178" s="8">
        <f t="shared" ca="1" si="60"/>
        <v>431010422.48937982</v>
      </c>
      <c r="J178" s="8">
        <f t="shared" ca="1" si="61"/>
        <v>868070.71305351274</v>
      </c>
      <c r="K178" s="12">
        <f t="shared" ca="1" si="71"/>
        <v>1.0704745737091075</v>
      </c>
      <c r="L178" s="48"/>
      <c r="M178" s="39">
        <f ca="1">IF(AND(I$2&gt;0,R171&lt;F171-0.1),0,IF(AND(N178&gt;=L$10,I$2&gt;0),0,IF(OR(AND(N178&gt;=A$2,N178&lt;C$2),N178&gt;=E$1),0,1)))</f>
        <v>1</v>
      </c>
      <c r="N178" s="27">
        <f t="shared" si="62"/>
        <v>44085</v>
      </c>
      <c r="O178" s="11">
        <f t="shared" ca="1" si="50"/>
        <v>5.746805633191731E-2</v>
      </c>
      <c r="P178" s="11" t="str">
        <f t="shared" si="51"/>
        <v/>
      </c>
      <c r="Q178" s="11">
        <f t="shared" ca="1" si="63"/>
        <v>0</v>
      </c>
      <c r="R178" s="32">
        <f t="shared" ca="1" si="52"/>
        <v>0.22907182916041716</v>
      </c>
      <c r="S178" s="32">
        <v>2.2781131840565487E-5</v>
      </c>
      <c r="T178" s="32">
        <f t="shared" ca="1" si="53"/>
        <v>1.0842733246926414E-2</v>
      </c>
      <c r="U178" s="32">
        <f t="shared" si="54"/>
        <v>0.14084507042253522</v>
      </c>
      <c r="V178" s="32">
        <f t="shared" ca="1" si="55"/>
        <v>0</v>
      </c>
      <c r="W178" s="8">
        <f t="shared" ca="1" si="64"/>
        <v>5435443.9015420079</v>
      </c>
      <c r="X178" s="8">
        <f t="shared" ca="1" si="68"/>
        <v>355125367.03897363</v>
      </c>
      <c r="Y178" s="22">
        <f t="shared" ca="1" si="56"/>
        <v>0.94253194366808268</v>
      </c>
      <c r="Z178" s="8">
        <f t="shared" ca="1" si="65"/>
        <v>81320499.351948097</v>
      </c>
      <c r="AA178" s="12">
        <f t="shared" ca="1" si="66"/>
        <v>1.1347541797997878</v>
      </c>
      <c r="AB178" s="23">
        <f t="shared" ca="1" si="70"/>
        <v>237645337.14145732</v>
      </c>
      <c r="AC178" s="76">
        <f t="shared" si="67"/>
        <v>0</v>
      </c>
      <c r="AD178" s="85">
        <v>5.8129550794968298E-4</v>
      </c>
      <c r="AE178" s="85">
        <v>1.1314622063904151E-2</v>
      </c>
      <c r="AF178" s="85">
        <v>6.3126187834301414E-4</v>
      </c>
    </row>
    <row r="179" spans="1:32">
      <c r="A179" s="7">
        <f t="shared" si="57"/>
        <v>44086</v>
      </c>
      <c r="B179" s="8">
        <f t="shared" ca="1" si="58"/>
        <v>61581463.196467876</v>
      </c>
      <c r="C179" s="144">
        <f t="shared" si="48"/>
        <v>0</v>
      </c>
      <c r="D179" s="136"/>
      <c r="E179" s="143">
        <f>US!D179</f>
        <v>0</v>
      </c>
      <c r="F179" s="78">
        <f t="shared" si="69"/>
        <v>0.6</v>
      </c>
      <c r="G179" s="29">
        <f t="shared" ca="1" si="49"/>
        <v>11563805.867034947</v>
      </c>
      <c r="H179" s="8">
        <f t="shared" ca="1" si="59"/>
        <v>82103021.655948117</v>
      </c>
      <c r="I179" s="8">
        <f t="shared" ca="1" si="60"/>
        <v>437228388.69492185</v>
      </c>
      <c r="J179" s="8">
        <f t="shared" ca="1" si="61"/>
        <v>875769.88810451108</v>
      </c>
      <c r="K179" s="12">
        <f t="shared" ca="1" si="71"/>
        <v>1.069542062672175</v>
      </c>
      <c r="L179" s="48"/>
      <c r="M179" s="47">
        <f ca="1">IF(AND(I$2&gt;0,R172&lt;F172-0.12),0,IF(AND(N179&gt;=L$4,I$2&gt;0),0,IF(OR(AND(N179&gt;=A$2,N179&lt;C$2),N179&gt;=E$1),0,1)))</f>
        <v>1</v>
      </c>
      <c r="N179" s="27">
        <f t="shared" si="62"/>
        <v>44086</v>
      </c>
      <c r="O179" s="11">
        <f t="shared" ca="1" si="50"/>
        <v>5.8297118492656244E-2</v>
      </c>
      <c r="P179" s="11" t="str">
        <f t="shared" si="51"/>
        <v/>
      </c>
      <c r="Q179" s="11">
        <f t="shared" ca="1" si="63"/>
        <v>0</v>
      </c>
      <c r="R179" s="32">
        <f t="shared" ca="1" si="52"/>
        <v>0.23127611734069894</v>
      </c>
      <c r="S179" s="32">
        <v>2.276750098229807E-5</v>
      </c>
      <c r="T179" s="32">
        <f t="shared" ca="1" si="53"/>
        <v>1.0947069554126415E-2</v>
      </c>
      <c r="U179" s="32">
        <f t="shared" si="54"/>
        <v>0.14084507042253522</v>
      </c>
      <c r="V179" s="32">
        <f t="shared" ca="1" si="55"/>
        <v>0</v>
      </c>
      <c r="W179" s="8">
        <f t="shared" ca="1" si="64"/>
        <v>5492024.6369929435</v>
      </c>
      <c r="X179" s="8">
        <f t="shared" ca="1" si="68"/>
        <v>360617391.67596656</v>
      </c>
      <c r="Y179" s="22">
        <f t="shared" ca="1" si="56"/>
        <v>0.94170288150734371</v>
      </c>
      <c r="Z179" s="8">
        <f t="shared" ca="1" si="65"/>
        <v>82103021.655948117</v>
      </c>
      <c r="AA179" s="12">
        <f t="shared" ca="1" si="66"/>
        <v>1.1347541797997878</v>
      </c>
      <c r="AB179" s="23">
        <f t="shared" ca="1" si="70"/>
        <v>241102069.09094852</v>
      </c>
      <c r="AC179" s="76">
        <f t="shared" si="67"/>
        <v>0</v>
      </c>
      <c r="AD179" s="85">
        <v>5.8018161612278434E-4</v>
      </c>
      <c r="AE179" s="85">
        <v>1.1303773353208844E-2</v>
      </c>
      <c r="AF179" s="85">
        <v>6.3108434768111661E-4</v>
      </c>
    </row>
    <row r="180" spans="1:32">
      <c r="A180" s="7">
        <f t="shared" si="57"/>
        <v>44087</v>
      </c>
      <c r="B180" s="8">
        <f t="shared" ca="1" si="58"/>
        <v>62464890.10927996</v>
      </c>
      <c r="C180" s="144">
        <f t="shared" si="48"/>
        <v>0</v>
      </c>
      <c r="D180" s="136"/>
      <c r="E180" s="143">
        <f>US!D180</f>
        <v>0</v>
      </c>
      <c r="F180" s="78">
        <f t="shared" si="69"/>
        <v>0.6</v>
      </c>
      <c r="G180" s="29">
        <f t="shared" ca="1" si="49"/>
        <v>11673708.183087459</v>
      </c>
      <c r="H180" s="8">
        <f t="shared" ca="1" si="59"/>
        <v>82883328.099920958</v>
      </c>
      <c r="I180" s="8">
        <f t="shared" ca="1" si="60"/>
        <v>443500719.77588761</v>
      </c>
      <c r="J180" s="8">
        <f t="shared" ca="1" si="61"/>
        <v>883426.91281208268</v>
      </c>
      <c r="K180" s="12">
        <f t="shared" ca="1" si="71"/>
        <v>1.0686012809199625</v>
      </c>
      <c r="L180" s="48"/>
      <c r="M180" s="46">
        <f ca="1">IF(AND(I$2&gt;0,R173&lt;F173-0.12),0,IF(AND(N180&gt;=L$5,I$2&gt;0),0,IF(OR(AND(N180&gt;=A$2,N180&lt;C$2),N180&gt;=E$1),0,1)))</f>
        <v>1</v>
      </c>
      <c r="N180" s="27">
        <f t="shared" si="62"/>
        <v>44087</v>
      </c>
      <c r="O180" s="11">
        <f t="shared" ca="1" si="50"/>
        <v>5.9133429303451682E-2</v>
      </c>
      <c r="P180" s="11" t="str">
        <f t="shared" si="51"/>
        <v/>
      </c>
      <c r="Q180" s="11">
        <f t="shared" ca="1" si="63"/>
        <v>0</v>
      </c>
      <c r="R180" s="32">
        <f t="shared" ca="1" si="52"/>
        <v>0.23347416366174917</v>
      </c>
      <c r="S180" s="32">
        <v>2.2756136814269407E-5</v>
      </c>
      <c r="T180" s="32">
        <f t="shared" ca="1" si="53"/>
        <v>1.1051110413322794E-2</v>
      </c>
      <c r="U180" s="32">
        <f t="shared" si="54"/>
        <v>0.14084507042253522</v>
      </c>
      <c r="V180" s="32">
        <f t="shared" ca="1" si="55"/>
        <v>0</v>
      </c>
      <c r="W180" s="8">
        <f t="shared" ca="1" si="64"/>
        <v>5548579.801509494</v>
      </c>
      <c r="X180" s="8">
        <f t="shared" ca="1" si="68"/>
        <v>366165971.47747606</v>
      </c>
      <c r="Y180" s="22">
        <f t="shared" ca="1" si="56"/>
        <v>0.94086657069654833</v>
      </c>
      <c r="Z180" s="8">
        <f t="shared" ca="1" si="65"/>
        <v>82883328.099920958</v>
      </c>
      <c r="AA180" s="12">
        <f t="shared" ca="1" si="66"/>
        <v>1.1347541797997878</v>
      </c>
      <c r="AB180" s="23">
        <f t="shared" ca="1" si="70"/>
        <v>244589669.20942116</v>
      </c>
      <c r="AC180" s="76">
        <f t="shared" si="67"/>
        <v>0</v>
      </c>
      <c r="AD180" s="85">
        <v>5.790348219195092E-4</v>
      </c>
      <c r="AE180" s="85">
        <v>1.1293014855952245E-2</v>
      </c>
      <c r="AF180" s="85">
        <v>6.3092549166086941E-4</v>
      </c>
    </row>
    <row r="181" spans="1:32">
      <c r="A181" s="7">
        <f t="shared" si="57"/>
        <v>44088</v>
      </c>
      <c r="B181" s="8">
        <f t="shared" ca="1" si="58"/>
        <v>63355928.646246612</v>
      </c>
      <c r="C181" s="144">
        <f t="shared" si="48"/>
        <v>0</v>
      </c>
      <c r="D181" s="136"/>
      <c r="E181" s="143">
        <f>US!D181</f>
        <v>0</v>
      </c>
      <c r="F181" s="78">
        <f t="shared" si="69"/>
        <v>0.6</v>
      </c>
      <c r="G181" s="29">
        <f t="shared" ca="1" si="49"/>
        <v>11783256.607165448</v>
      </c>
      <c r="H181" s="8">
        <f t="shared" ca="1" si="59"/>
        <v>83661121.91087468</v>
      </c>
      <c r="I181" s="8">
        <f t="shared" ca="1" si="60"/>
        <v>449827093.38835084</v>
      </c>
      <c r="J181" s="8">
        <f t="shared" ca="1" si="61"/>
        <v>891038.53696665063</v>
      </c>
      <c r="K181" s="12">
        <f t="shared" ca="1" si="71"/>
        <v>1.0676522737318008</v>
      </c>
      <c r="L181" s="48"/>
      <c r="M181" s="38">
        <f ca="1">IF(AND(I$2&gt;0,R174&lt;F174),0,IF(AND(N181&gt;=L$6,I$2&gt;0),0,IF(OR(AND(N181&gt;=A$2,N181&lt;C$2),N181&gt;=E$1),0,1)))</f>
        <v>1</v>
      </c>
      <c r="N181" s="27">
        <f t="shared" si="62"/>
        <v>44088</v>
      </c>
      <c r="O181" s="11">
        <f t="shared" ca="1" si="50"/>
        <v>5.9976945785113443E-2</v>
      </c>
      <c r="P181" s="11" t="str">
        <f t="shared" si="51"/>
        <v/>
      </c>
      <c r="Q181" s="11">
        <f t="shared" ca="1" si="63"/>
        <v>0</v>
      </c>
      <c r="R181" s="32">
        <f t="shared" ca="1" si="52"/>
        <v>0.23566513214330895</v>
      </c>
      <c r="S181" s="32">
        <v>2.2746661780442321E-5</v>
      </c>
      <c r="T181" s="32">
        <f t="shared" ca="1" si="53"/>
        <v>1.1154816254783291E-2</v>
      </c>
      <c r="U181" s="32">
        <f t="shared" si="54"/>
        <v>0.14084507042253522</v>
      </c>
      <c r="V181" s="32">
        <f t="shared" ca="1" si="55"/>
        <v>0</v>
      </c>
      <c r="W181" s="8">
        <f t="shared" ca="1" si="64"/>
        <v>5605090.3653355651</v>
      </c>
      <c r="X181" s="8">
        <f t="shared" ca="1" si="68"/>
        <v>371771061.84281164</v>
      </c>
      <c r="Y181" s="22">
        <f t="shared" ca="1" si="56"/>
        <v>0.94002305421488652</v>
      </c>
      <c r="Z181" s="8">
        <f t="shared" ca="1" si="65"/>
        <v>83661121.91087468</v>
      </c>
      <c r="AA181" s="12">
        <f t="shared" ca="1" si="66"/>
        <v>1.1347541797997878</v>
      </c>
      <c r="AB181" s="23">
        <f t="shared" ca="1" si="70"/>
        <v>248107975.26035792</v>
      </c>
      <c r="AC181" s="76">
        <f t="shared" si="67"/>
        <v>0</v>
      </c>
      <c r="AD181" s="85">
        <v>5.7914432091075692E-4</v>
      </c>
      <c r="AE181" s="85">
        <v>1.1282341606829871E-2</v>
      </c>
      <c r="AF181" s="85">
        <v>6.3078298361265138E-4</v>
      </c>
    </row>
    <row r="182" spans="1:32">
      <c r="A182" s="7">
        <f t="shared" si="57"/>
        <v>44089</v>
      </c>
      <c r="B182" s="8">
        <f t="shared" ca="1" si="58"/>
        <v>64254530.125432715</v>
      </c>
      <c r="C182" s="144">
        <f t="shared" si="48"/>
        <v>0</v>
      </c>
      <c r="D182" s="136"/>
      <c r="E182" s="143">
        <f>US!D182</f>
        <v>0</v>
      </c>
      <c r="F182" s="78">
        <f t="shared" si="69"/>
        <v>0.6</v>
      </c>
      <c r="G182" s="29">
        <f t="shared" ca="1" si="49"/>
        <v>11892408.739121189</v>
      </c>
      <c r="H182" s="8">
        <f t="shared" ca="1" si="59"/>
        <v>84436102.047760442</v>
      </c>
      <c r="I182" s="8">
        <f t="shared" ca="1" si="60"/>
        <v>456207163.89057219</v>
      </c>
      <c r="J182" s="8">
        <f t="shared" ca="1" si="61"/>
        <v>898601.47918610403</v>
      </c>
      <c r="K182" s="12">
        <f t="shared" ca="1" si="71"/>
        <v>1.066695089878505</v>
      </c>
      <c r="L182" s="48"/>
      <c r="M182" s="38">
        <f ca="1">IF(AND(I$2&gt;0,R175&lt;F175-0.02),0,IF(AND(N182&gt;=L$7,I$2&gt;0),0,IF(OR(AND(N182&gt;=A$2,N182&lt;C$2),N182&gt;=E$1),0,1)))</f>
        <v>1</v>
      </c>
      <c r="N182" s="27">
        <f t="shared" si="62"/>
        <v>44089</v>
      </c>
      <c r="O182" s="11">
        <f t="shared" ca="1" si="50"/>
        <v>6.082762185207629E-2</v>
      </c>
      <c r="P182" s="11" t="str">
        <f t="shared" si="51"/>
        <v/>
      </c>
      <c r="Q182" s="11">
        <f t="shared" ca="1" si="63"/>
        <v>0</v>
      </c>
      <c r="R182" s="32">
        <f t="shared" ca="1" si="52"/>
        <v>0.23784817478242376</v>
      </c>
      <c r="S182" s="32">
        <v>2.2738761214194676E-5</v>
      </c>
      <c r="T182" s="32">
        <f t="shared" ca="1" si="53"/>
        <v>1.1258146939701391E-2</v>
      </c>
      <c r="U182" s="32">
        <f t="shared" si="54"/>
        <v>0.14084507042253522</v>
      </c>
      <c r="V182" s="32">
        <f t="shared" ca="1" si="55"/>
        <v>0</v>
      </c>
      <c r="W182" s="8">
        <f t="shared" ca="1" si="64"/>
        <v>5661536.9279545732</v>
      </c>
      <c r="X182" s="8">
        <f t="shared" ca="1" si="68"/>
        <v>377432598.7707662</v>
      </c>
      <c r="Y182" s="22">
        <f t="shared" ca="1" si="56"/>
        <v>0.93917237814792376</v>
      </c>
      <c r="Z182" s="8">
        <f t="shared" ca="1" si="65"/>
        <v>84436102.047760442</v>
      </c>
      <c r="AA182" s="12">
        <f t="shared" ca="1" si="66"/>
        <v>1.1347541797997878</v>
      </c>
      <c r="AB182" s="23">
        <f t="shared" ca="1" si="70"/>
        <v>251656812.07742727</v>
      </c>
      <c r="AC182" s="76">
        <f t="shared" si="67"/>
        <v>0</v>
      </c>
      <c r="AD182" s="85">
        <v>5.8057206640002384E-4</v>
      </c>
      <c r="AE182" s="85">
        <v>1.1271749108904775E-2</v>
      </c>
      <c r="AF182" s="85">
        <v>6.3065478670072683E-4</v>
      </c>
    </row>
    <row r="183" spans="1:32">
      <c r="A183" s="7">
        <f t="shared" si="57"/>
        <v>44090</v>
      </c>
      <c r="B183" s="8">
        <f t="shared" ca="1" si="58"/>
        <v>65160642.554636203</v>
      </c>
      <c r="C183" s="144">
        <f t="shared" si="48"/>
        <v>0</v>
      </c>
      <c r="D183" s="136"/>
      <c r="E183" s="143">
        <f>US!D183</f>
        <v>0</v>
      </c>
      <c r="F183" s="78">
        <f t="shared" si="69"/>
        <v>0.6</v>
      </c>
      <c r="G183" s="29">
        <f t="shared" ca="1" si="49"/>
        <v>12001121.60100713</v>
      </c>
      <c r="H183" s="8">
        <f t="shared" ca="1" si="59"/>
        <v>85207963.36715062</v>
      </c>
      <c r="I183" s="8">
        <f t="shared" ca="1" si="60"/>
        <v>462640562.13791692</v>
      </c>
      <c r="J183" s="8">
        <f t="shared" ca="1" si="61"/>
        <v>906112.42920348549</v>
      </c>
      <c r="K183" s="12">
        <f t="shared" ca="1" si="71"/>
        <v>1.0657297816558633</v>
      </c>
      <c r="L183" s="48"/>
      <c r="M183" s="38">
        <f ca="1">IF(AND(I$2&gt;0,R176&lt;F176-0.04),0,IF(AND(N183&gt;=L$8,I$2&gt;0),0,IF(OR(AND(N183&gt;=A$2,N183&lt;C$2),N183&gt;=E$1),0,1)))</f>
        <v>1</v>
      </c>
      <c r="N183" s="27">
        <f t="shared" si="62"/>
        <v>44090</v>
      </c>
      <c r="O183" s="11">
        <f t="shared" ca="1" si="50"/>
        <v>6.1685408285055587E-2</v>
      </c>
      <c r="P183" s="11" t="str">
        <f t="shared" si="51"/>
        <v/>
      </c>
      <c r="Q183" s="11">
        <f t="shared" ca="1" si="63"/>
        <v>0</v>
      </c>
      <c r="R183" s="32">
        <f t="shared" ca="1" si="52"/>
        <v>0.24002243202014259</v>
      </c>
      <c r="S183" s="32">
        <v>2.2732172862637008E-5</v>
      </c>
      <c r="T183" s="32">
        <f t="shared" ca="1" si="53"/>
        <v>1.136106178228675E-2</v>
      </c>
      <c r="U183" s="32">
        <f t="shared" si="54"/>
        <v>0.14084507042253522</v>
      </c>
      <c r="V183" s="32">
        <f t="shared" ca="1" si="55"/>
        <v>0</v>
      </c>
      <c r="W183" s="8">
        <f t="shared" ca="1" si="64"/>
        <v>5717899.7255515484</v>
      </c>
      <c r="X183" s="8">
        <f t="shared" ca="1" si="68"/>
        <v>383150498.49631774</v>
      </c>
      <c r="Y183" s="22">
        <f t="shared" ca="1" si="56"/>
        <v>0.93831459171494447</v>
      </c>
      <c r="Z183" s="8">
        <f t="shared" ca="1" si="65"/>
        <v>85207963.36715062</v>
      </c>
      <c r="AA183" s="12">
        <f t="shared" ca="1" si="66"/>
        <v>1.1347541797997878</v>
      </c>
      <c r="AB183" s="23">
        <f t="shared" ca="1" si="70"/>
        <v>255235991.43559557</v>
      </c>
      <c r="AC183" s="76">
        <f t="shared" si="67"/>
        <v>0</v>
      </c>
      <c r="AD183" s="85">
        <v>5.8073605975449746E-4</v>
      </c>
      <c r="AE183" s="85">
        <v>1.1261233287708039E-2</v>
      </c>
      <c r="AF183" s="85">
        <v>6.3053911783655958E-4</v>
      </c>
    </row>
    <row r="184" spans="1:32">
      <c r="A184" s="7">
        <f t="shared" si="57"/>
        <v>44091</v>
      </c>
      <c r="B184" s="8">
        <f t="shared" ca="1" si="58"/>
        <v>66074210.604883827</v>
      </c>
      <c r="C184" s="144">
        <f t="shared" si="48"/>
        <v>0</v>
      </c>
      <c r="D184" s="136"/>
      <c r="E184" s="143">
        <f>US!D184</f>
        <v>0</v>
      </c>
      <c r="F184" s="78">
        <f t="shared" si="69"/>
        <v>0.6</v>
      </c>
      <c r="G184" s="29">
        <f t="shared" ca="1" si="49"/>
        <v>12109351.661740456</v>
      </c>
      <c r="H184" s="8">
        <f t="shared" ca="1" si="59"/>
        <v>85976396.798357233</v>
      </c>
      <c r="I184" s="8">
        <f t="shared" ca="1" si="60"/>
        <v>469126895.29467511</v>
      </c>
      <c r="J184" s="8">
        <f t="shared" ca="1" si="61"/>
        <v>913568.05024762813</v>
      </c>
      <c r="K184" s="12">
        <f t="shared" ca="1" si="71"/>
        <v>1.0647564049156646</v>
      </c>
      <c r="L184" s="48"/>
      <c r="M184" s="38">
        <f ca="1">IF(AND(I$2&gt;0,R177&lt;F177-0.06),0,IF(AND(N184&gt;=L$9,I$2&gt;0),0,IF(OR(AND(N184&gt;=A$2,N184&lt;C$2),N184&gt;=E$1),0,1)))</f>
        <v>1</v>
      </c>
      <c r="N184" s="27">
        <f t="shared" si="62"/>
        <v>44091</v>
      </c>
      <c r="O184" s="11">
        <f t="shared" ca="1" si="50"/>
        <v>6.2550252705956683E-2</v>
      </c>
      <c r="P184" s="11" t="str">
        <f t="shared" si="51"/>
        <v/>
      </c>
      <c r="Q184" s="11">
        <f t="shared" ca="1" si="63"/>
        <v>0</v>
      </c>
      <c r="R184" s="32">
        <f t="shared" ca="1" si="52"/>
        <v>0.24218703323480908</v>
      </c>
      <c r="S184" s="32">
        <v>2.2726678155678618E-5</v>
      </c>
      <c r="T184" s="32">
        <f t="shared" ca="1" si="53"/>
        <v>1.1463519573114297E-2</v>
      </c>
      <c r="U184" s="32">
        <f t="shared" si="54"/>
        <v>0.14084507042253522</v>
      </c>
      <c r="V184" s="32">
        <f t="shared" ca="1" si="55"/>
        <v>0</v>
      </c>
      <c r="W184" s="8">
        <f t="shared" ca="1" si="64"/>
        <v>5774158.639128671</v>
      </c>
      <c r="X184" s="8">
        <f t="shared" ca="1" si="68"/>
        <v>388924657.13544643</v>
      </c>
      <c r="Y184" s="22">
        <f t="shared" ca="1" si="56"/>
        <v>0.93744974729404329</v>
      </c>
      <c r="Z184" s="8">
        <f t="shared" ca="1" si="65"/>
        <v>85976396.798357233</v>
      </c>
      <c r="AA184" s="12">
        <f t="shared" ca="1" si="66"/>
        <v>1.1347541797997878</v>
      </c>
      <c r="AB184" s="23">
        <f t="shared" ca="1" si="70"/>
        <v>258845311.93119946</v>
      </c>
      <c r="AC184" s="76">
        <f t="shared" si="67"/>
        <v>0</v>
      </c>
      <c r="AD184" s="85">
        <v>5.8216020378018519E-4</v>
      </c>
      <c r="AE184" s="85">
        <v>1.1250790449796178E-2</v>
      </c>
      <c r="AF184" s="85">
        <v>6.3043441608289885E-4</v>
      </c>
    </row>
    <row r="185" spans="1:32">
      <c r="A185" s="7">
        <f t="shared" si="57"/>
        <v>44092</v>
      </c>
      <c r="B185" s="8">
        <f t="shared" ca="1" si="58"/>
        <v>66995175.586399131</v>
      </c>
      <c r="C185" s="144">
        <f t="shared" si="48"/>
        <v>0</v>
      </c>
      <c r="D185" s="136"/>
      <c r="E185" s="143">
        <f>US!D185</f>
        <v>0</v>
      </c>
      <c r="F185" s="78">
        <f t="shared" si="69"/>
        <v>0.6</v>
      </c>
      <c r="G185" s="29">
        <f t="shared" ca="1" si="49"/>
        <v>12217054.863096796</v>
      </c>
      <c r="H185" s="8">
        <f t="shared" ca="1" si="59"/>
        <v>86741089.527987242</v>
      </c>
      <c r="I185" s="8">
        <f t="shared" ca="1" si="60"/>
        <v>475665746.66343379</v>
      </c>
      <c r="J185" s="8">
        <f t="shared" ca="1" si="61"/>
        <v>920964.98151530686</v>
      </c>
      <c r="K185" s="12">
        <f t="shared" ca="1" si="71"/>
        <v>1.0637750190941704</v>
      </c>
      <c r="L185" s="48"/>
      <c r="M185" s="39">
        <f ca="1">IF(AND(I$2&gt;0,R178&lt;F178-0.1),0,IF(AND(N185&gt;=L$10,I$2&gt;0),0,IF(OR(AND(N185&gt;=A$2,N185&lt;C$2),N185&gt;=E$1),0,1)))</f>
        <v>1</v>
      </c>
      <c r="N185" s="27">
        <f t="shared" si="62"/>
        <v>44092</v>
      </c>
      <c r="O185" s="11">
        <f t="shared" ca="1" si="50"/>
        <v>6.3422099555124511E-2</v>
      </c>
      <c r="P185" s="11" t="str">
        <f t="shared" si="51"/>
        <v/>
      </c>
      <c r="Q185" s="11">
        <f t="shared" ca="1" si="63"/>
        <v>0</v>
      </c>
      <c r="R185" s="32">
        <f t="shared" ca="1" si="52"/>
        <v>0.2443410972619359</v>
      </c>
      <c r="S185" s="32">
        <v>2.2722094929461231E-5</v>
      </c>
      <c r="T185" s="32">
        <f t="shared" ca="1" si="53"/>
        <v>1.1565478603731633E-2</v>
      </c>
      <c r="U185" s="32">
        <f t="shared" si="54"/>
        <v>0.14084507042253522</v>
      </c>
      <c r="V185" s="32">
        <f t="shared" ca="1" si="55"/>
        <v>0</v>
      </c>
      <c r="W185" s="8">
        <f t="shared" ca="1" si="64"/>
        <v>5830293.2032822212</v>
      </c>
      <c r="X185" s="8">
        <f t="shared" ca="1" si="68"/>
        <v>394754950.33872867</v>
      </c>
      <c r="Y185" s="22">
        <f t="shared" ca="1" si="56"/>
        <v>0.93657790044487554</v>
      </c>
      <c r="Z185" s="8">
        <f t="shared" ca="1" si="65"/>
        <v>86741089.527987242</v>
      </c>
      <c r="AA185" s="12">
        <f t="shared" ca="1" si="66"/>
        <v>1.1347541797997878</v>
      </c>
      <c r="AB185" s="23">
        <f t="shared" ca="1" si="70"/>
        <v>262484558.87135196</v>
      </c>
      <c r="AC185" s="76">
        <f t="shared" si="67"/>
        <v>0</v>
      </c>
      <c r="AD185" s="85">
        <v>5.8227434747904719E-4</v>
      </c>
      <c r="AE185" s="85">
        <v>1.1240417245338858E-2</v>
      </c>
      <c r="AF185" s="85">
        <v>6.3033931499008962E-4</v>
      </c>
    </row>
    <row r="186" spans="1:32">
      <c r="A186" s="7">
        <f t="shared" si="57"/>
        <v>44093</v>
      </c>
      <c r="B186" s="8">
        <f t="shared" ca="1" si="58"/>
        <v>67923475.427132368</v>
      </c>
      <c r="C186" s="144">
        <f t="shared" si="48"/>
        <v>0</v>
      </c>
      <c r="D186" s="136"/>
      <c r="E186" s="143">
        <f>US!D186</f>
        <v>0</v>
      </c>
      <c r="F186" s="78">
        <f t="shared" si="69"/>
        <v>0.6</v>
      </c>
      <c r="G186" s="29">
        <f t="shared" ca="1" si="49"/>
        <v>12324186.647029718</v>
      </c>
      <c r="H186" s="8">
        <f t="shared" ca="1" si="59"/>
        <v>87501725.193911001</v>
      </c>
      <c r="I186" s="8">
        <f t="shared" ca="1" si="60"/>
        <v>482256675.5326398</v>
      </c>
      <c r="J186" s="8">
        <f t="shared" ca="1" si="61"/>
        <v>928299.84073323722</v>
      </c>
      <c r="K186" s="12">
        <f t="shared" ca="1" si="71"/>
        <v>1.062785687237932</v>
      </c>
      <c r="L186" s="48"/>
      <c r="M186" s="47">
        <f ca="1">IF(AND(I$2&gt;0,R179&lt;F179-0.12),0,IF(AND(N186&gt;=L$4,I$2&gt;0),0,IF(OR(AND(N186&gt;=A$2,N186&lt;C$2),N186&gt;=E$1),0,1)))</f>
        <v>1</v>
      </c>
      <c r="N186" s="27">
        <f t="shared" si="62"/>
        <v>44093</v>
      </c>
      <c r="O186" s="11">
        <f t="shared" ca="1" si="50"/>
        <v>6.4300890071018635E-2</v>
      </c>
      <c r="P186" s="11" t="str">
        <f t="shared" si="51"/>
        <v/>
      </c>
      <c r="Q186" s="11">
        <f t="shared" ca="1" si="63"/>
        <v>0</v>
      </c>
      <c r="R186" s="32">
        <f t="shared" ca="1" si="52"/>
        <v>0.24648373294059436</v>
      </c>
      <c r="S186" s="32">
        <v>2.2718271362021976E-5</v>
      </c>
      <c r="T186" s="32">
        <f t="shared" ca="1" si="53"/>
        <v>1.1666896692521467E-2</v>
      </c>
      <c r="U186" s="32">
        <f t="shared" si="54"/>
        <v>0.14084507042253522</v>
      </c>
      <c r="V186" s="32">
        <f t="shared" ca="1" si="55"/>
        <v>0</v>
      </c>
      <c r="W186" s="8">
        <f t="shared" ca="1" si="64"/>
        <v>5886282.615647532</v>
      </c>
      <c r="X186" s="8">
        <f t="shared" ca="1" si="68"/>
        <v>400641232.95437622</v>
      </c>
      <c r="Y186" s="22">
        <f t="shared" ca="1" si="56"/>
        <v>0.93569910992898131</v>
      </c>
      <c r="Z186" s="8">
        <f t="shared" ca="1" si="65"/>
        <v>87501725.193911001</v>
      </c>
      <c r="AA186" s="12">
        <f t="shared" ca="1" si="66"/>
        <v>1.1347541797997878</v>
      </c>
      <c r="AB186" s="23">
        <f t="shared" ca="1" si="70"/>
        <v>266153504.1730516</v>
      </c>
      <c r="AC186" s="76">
        <f t="shared" si="67"/>
        <v>0</v>
      </c>
      <c r="AD186" s="85">
        <v>5.8107445005072889E-4</v>
      </c>
      <c r="AE186" s="85">
        <v>1.1230110634350619E-2</v>
      </c>
      <c r="AF186" s="85">
        <v>6.302526183754925E-4</v>
      </c>
    </row>
    <row r="187" spans="1:32">
      <c r="A187" s="7">
        <f t="shared" si="57"/>
        <v>44094</v>
      </c>
      <c r="B187" s="8">
        <f t="shared" ca="1" si="58"/>
        <v>68859044.653940365</v>
      </c>
      <c r="C187" s="144">
        <f t="shared" si="48"/>
        <v>0</v>
      </c>
      <c r="D187" s="136"/>
      <c r="E187" s="143">
        <f>US!D187</f>
        <v>0</v>
      </c>
      <c r="F187" s="78">
        <f t="shared" si="69"/>
        <v>0.6</v>
      </c>
      <c r="G187" s="29">
        <f t="shared" ca="1" si="49"/>
        <v>12430701.984309899</v>
      </c>
      <c r="H187" s="8">
        <f t="shared" ca="1" si="59"/>
        <v>88257984.088600278</v>
      </c>
      <c r="I187" s="8">
        <f t="shared" ca="1" si="60"/>
        <v>488899217.04297662</v>
      </c>
      <c r="J187" s="8">
        <f t="shared" ca="1" si="61"/>
        <v>935569.22680800175</v>
      </c>
      <c r="K187" s="12">
        <f t="shared" ca="1" si="71"/>
        <v>1.0617884760268526</v>
      </c>
      <c r="L187" s="48"/>
      <c r="M187" s="46">
        <f ca="1">IF(AND(I$2&gt;0,R180&lt;F180-0.12),0,IF(AND(N187&gt;=L$5,I$2&gt;0),0,IF(OR(AND(N187&gt;=A$2,N187&lt;C$2),N187&gt;=E$1),0,1)))</f>
        <v>1</v>
      </c>
      <c r="N187" s="27">
        <f t="shared" si="62"/>
        <v>44094</v>
      </c>
      <c r="O187" s="11">
        <f t="shared" ca="1" si="50"/>
        <v>6.5186562272396886E-2</v>
      </c>
      <c r="P187" s="11" t="str">
        <f t="shared" si="51"/>
        <v/>
      </c>
      <c r="Q187" s="11">
        <f t="shared" ca="1" si="63"/>
        <v>0</v>
      </c>
      <c r="R187" s="32">
        <f t="shared" ca="1" si="52"/>
        <v>0.24861403968619797</v>
      </c>
      <c r="S187" s="32">
        <v>2.2715080919279271E-5</v>
      </c>
      <c r="T187" s="32">
        <f t="shared" ca="1" si="53"/>
        <v>1.1767731211813371E-2</v>
      </c>
      <c r="U187" s="32">
        <f t="shared" si="54"/>
        <v>0.14084507042253522</v>
      </c>
      <c r="V187" s="32">
        <f t="shared" ca="1" si="55"/>
        <v>0</v>
      </c>
      <c r="W187" s="8">
        <f t="shared" ca="1" si="64"/>
        <v>5942105.7470176434</v>
      </c>
      <c r="X187" s="8">
        <f t="shared" ca="1" si="68"/>
        <v>406583338.70139384</v>
      </c>
      <c r="Y187" s="22">
        <f t="shared" ca="1" si="56"/>
        <v>0.93481343772760317</v>
      </c>
      <c r="Z187" s="8">
        <f t="shared" ca="1" si="65"/>
        <v>88257984.088600278</v>
      </c>
      <c r="AA187" s="12">
        <f t="shared" ca="1" si="66"/>
        <v>1.1347541797997878</v>
      </c>
      <c r="AB187" s="23">
        <f t="shared" ca="1" si="70"/>
        <v>269851906.27235579</v>
      </c>
      <c r="AC187" s="76">
        <f t="shared" si="67"/>
        <v>0</v>
      </c>
      <c r="AD187" s="85">
        <v>5.7983965224549033E-4</v>
      </c>
      <c r="AE187" s="85">
        <v>1.1219867856216635E-2</v>
      </c>
      <c r="AF187" s="85">
        <v>6.3017327911770392E-4</v>
      </c>
    </row>
    <row r="188" spans="1:32">
      <c r="A188" s="7">
        <f t="shared" si="57"/>
        <v>44095</v>
      </c>
      <c r="B188" s="8">
        <f t="shared" ca="1" si="58"/>
        <v>69801814.376502112</v>
      </c>
      <c r="C188" s="144">
        <f t="shared" si="48"/>
        <v>0</v>
      </c>
      <c r="D188" s="136"/>
      <c r="E188" s="143">
        <f>US!D188</f>
        <v>0</v>
      </c>
      <c r="F188" s="78">
        <f t="shared" si="69"/>
        <v>0.6</v>
      </c>
      <c r="G188" s="29">
        <f t="shared" ca="1" si="49"/>
        <v>12536555.404474791</v>
      </c>
      <c r="H188" s="8">
        <f t="shared" ca="1" si="59"/>
        <v>89009543.371771008</v>
      </c>
      <c r="I188" s="8">
        <f t="shared" ca="1" si="60"/>
        <v>495592882.073165</v>
      </c>
      <c r="J188" s="8">
        <f t="shared" ca="1" si="61"/>
        <v>942769.72256174148</v>
      </c>
      <c r="K188" s="12">
        <f t="shared" ca="1" si="71"/>
        <v>1.0607834557944062</v>
      </c>
      <c r="L188" s="48"/>
      <c r="M188" s="38">
        <f ca="1">IF(AND(I$2&gt;0,R181&lt;F181),0,IF(AND(N188&gt;=L$6,I$2&gt;0),0,IF(OR(AND(N188&gt;=A$2,N188&lt;C$2),N188&gt;=E$1),0,1)))</f>
        <v>1</v>
      </c>
      <c r="N188" s="27">
        <f t="shared" si="62"/>
        <v>44095</v>
      </c>
      <c r="O188" s="11">
        <f t="shared" ca="1" si="50"/>
        <v>6.6079050943088663E-2</v>
      </c>
      <c r="P188" s="11" t="str">
        <f t="shared" si="51"/>
        <v/>
      </c>
      <c r="Q188" s="11">
        <f t="shared" ca="1" si="63"/>
        <v>0</v>
      </c>
      <c r="R188" s="32">
        <f t="shared" ca="1" si="52"/>
        <v>0.25073110808949578</v>
      </c>
      <c r="S188" s="32">
        <v>2.2712418143005029E-5</v>
      </c>
      <c r="T188" s="32">
        <f t="shared" ca="1" si="53"/>
        <v>1.1867939116236135E-2</v>
      </c>
      <c r="U188" s="32">
        <f t="shared" si="54"/>
        <v>0.14084507042253522</v>
      </c>
      <c r="V188" s="32">
        <f t="shared" ca="1" si="55"/>
        <v>0</v>
      </c>
      <c r="W188" s="8">
        <f t="shared" ca="1" si="64"/>
        <v>5997741.1521403491</v>
      </c>
      <c r="X188" s="8">
        <f t="shared" ca="1" si="68"/>
        <v>412581079.85353422</v>
      </c>
      <c r="Y188" s="22">
        <f t="shared" ca="1" si="56"/>
        <v>0.93392094905691136</v>
      </c>
      <c r="Z188" s="8">
        <f t="shared" ca="1" si="65"/>
        <v>89009543.371771008</v>
      </c>
      <c r="AA188" s="12">
        <f t="shared" ca="1" si="66"/>
        <v>1.1347541797997878</v>
      </c>
      <c r="AB188" s="23">
        <f t="shared" ca="1" si="70"/>
        <v>273579510.04397404</v>
      </c>
      <c r="AC188" s="76">
        <f t="shared" si="67"/>
        <v>0</v>
      </c>
      <c r="AD188" s="85">
        <v>5.7988811623918459E-4</v>
      </c>
      <c r="AE188" s="85">
        <v>1.1209686402195671E-2</v>
      </c>
      <c r="AF188" s="85">
        <v>6.3010038059051492E-4</v>
      </c>
    </row>
    <row r="189" spans="1:32">
      <c r="A189" s="7">
        <f t="shared" si="57"/>
        <v>44096</v>
      </c>
      <c r="B189" s="8">
        <f t="shared" ca="1" si="58"/>
        <v>70751712.274053305</v>
      </c>
      <c r="C189" s="144">
        <f t="shared" si="48"/>
        <v>0</v>
      </c>
      <c r="D189" s="136"/>
      <c r="E189" s="143">
        <f>US!D189</f>
        <v>0</v>
      </c>
      <c r="F189" s="78">
        <f t="shared" si="69"/>
        <v>0.6</v>
      </c>
      <c r="G189" s="29">
        <f t="shared" ca="1" si="49"/>
        <v>12641701.027076647</v>
      </c>
      <c r="H189" s="8">
        <f t="shared" ca="1" si="59"/>
        <v>89756077.292244181</v>
      </c>
      <c r="I189" s="8">
        <f t="shared" ca="1" si="60"/>
        <v>502337157.14577854</v>
      </c>
      <c r="J189" s="8">
        <f t="shared" ca="1" si="61"/>
        <v>949897.8975512007</v>
      </c>
      <c r="K189" s="12">
        <f t="shared" ca="1" si="71"/>
        <v>1.0597707005449148</v>
      </c>
      <c r="L189" s="48"/>
      <c r="M189" s="38">
        <f ca="1">IF(AND(I$2&gt;0,R182&lt;F182-0.02),0,IF(AND(N189&gt;=L$7,I$2&gt;0),0,IF(OR(AND(N189&gt;=A$2,N189&lt;C$2),N189&gt;=E$1),0,1)))</f>
        <v>1</v>
      </c>
      <c r="N189" s="27">
        <f t="shared" si="62"/>
        <v>44096</v>
      </c>
      <c r="O189" s="11">
        <f t="shared" ca="1" si="50"/>
        <v>6.6978287619437138E-2</v>
      </c>
      <c r="P189" s="11" t="str">
        <f t="shared" si="51"/>
        <v/>
      </c>
      <c r="Q189" s="11">
        <f t="shared" ca="1" si="63"/>
        <v>0</v>
      </c>
      <c r="R189" s="32">
        <f t="shared" ca="1" si="52"/>
        <v>0.25283402054153292</v>
      </c>
      <c r="S189" s="32">
        <v>2.2710195140463048E-5</v>
      </c>
      <c r="T189" s="32">
        <f t="shared" ca="1" si="53"/>
        <v>1.1967476972299225E-2</v>
      </c>
      <c r="U189" s="32">
        <f t="shared" si="54"/>
        <v>0.14084507042253522</v>
      </c>
      <c r="V189" s="32">
        <f t="shared" ca="1" si="55"/>
        <v>0</v>
      </c>
      <c r="W189" s="8">
        <f t="shared" ca="1" si="64"/>
        <v>6053167.0811973913</v>
      </c>
      <c r="X189" s="8">
        <f t="shared" ca="1" si="68"/>
        <v>418634246.9347316</v>
      </c>
      <c r="Y189" s="22">
        <f t="shared" ca="1" si="56"/>
        <v>0.93302171238056286</v>
      </c>
      <c r="Z189" s="8">
        <f t="shared" ca="1" si="65"/>
        <v>89756077.292244181</v>
      </c>
      <c r="AA189" s="12">
        <f t="shared" ca="1" si="66"/>
        <v>1.1347541797997878</v>
      </c>
      <c r="AB189" s="23">
        <f t="shared" ca="1" si="70"/>
        <v>277336046.73162824</v>
      </c>
      <c r="AC189" s="76">
        <f t="shared" si="67"/>
        <v>0</v>
      </c>
      <c r="AD189" s="85">
        <v>5.8122138343107501E-4</v>
      </c>
      <c r="AE189" s="85">
        <v>1.1199563990613368E-2</v>
      </c>
      <c r="AF189" s="85">
        <v>6.3003312040818289E-4</v>
      </c>
    </row>
    <row r="190" spans="1:32">
      <c r="A190" s="7">
        <f t="shared" si="57"/>
        <v>44097</v>
      </c>
      <c r="B190" s="8">
        <f t="shared" ca="1" si="58"/>
        <v>71708662.585020766</v>
      </c>
      <c r="C190" s="144">
        <f t="shared" si="48"/>
        <v>0</v>
      </c>
      <c r="D190" s="136"/>
      <c r="E190" s="143">
        <f>US!D190</f>
        <v>0</v>
      </c>
      <c r="F190" s="78">
        <f t="shared" si="69"/>
        <v>0.6</v>
      </c>
      <c r="G190" s="29">
        <f t="shared" ca="1" si="49"/>
        <v>12746092.594213482</v>
      </c>
      <c r="H190" s="8">
        <f t="shared" ca="1" si="59"/>
        <v>90497257.418915719</v>
      </c>
      <c r="I190" s="8">
        <f t="shared" ca="1" si="60"/>
        <v>509131504.35364747</v>
      </c>
      <c r="J190" s="8">
        <f t="shared" ca="1" si="61"/>
        <v>956950.31096745632</v>
      </c>
      <c r="K190" s="12">
        <f t="shared" ca="1" si="71"/>
        <v>1.058750287967799</v>
      </c>
      <c r="L190" s="48"/>
      <c r="M190" s="38">
        <f ca="1">IF(AND(I$2&gt;0,R183&lt;F183-0.04),0,IF(AND(N190&gt;=L$8,I$2&gt;0),0,IF(OR(AND(N190&gt;=A$2,N190&lt;C$2),N190&gt;=E$1),0,1)))</f>
        <v>1</v>
      </c>
      <c r="N190" s="27">
        <f t="shared" si="62"/>
        <v>44097</v>
      </c>
      <c r="O190" s="11">
        <f t="shared" ca="1" si="50"/>
        <v>6.7884200580486331E-2</v>
      </c>
      <c r="P190" s="11" t="str">
        <f t="shared" si="51"/>
        <v/>
      </c>
      <c r="Q190" s="11">
        <f t="shared" ca="1" si="63"/>
        <v>0</v>
      </c>
      <c r="R190" s="32">
        <f t="shared" ca="1" si="52"/>
        <v>0.25492185188426963</v>
      </c>
      <c r="S190" s="32">
        <v>2.270833865877166E-5</v>
      </c>
      <c r="T190" s="32">
        <f t="shared" ca="1" si="53"/>
        <v>1.2066300989188762E-2</v>
      </c>
      <c r="U190" s="32">
        <f t="shared" si="54"/>
        <v>0.14084507042253522</v>
      </c>
      <c r="V190" s="32">
        <f t="shared" ca="1" si="55"/>
        <v>0</v>
      </c>
      <c r="W190" s="8">
        <f t="shared" ca="1" si="64"/>
        <v>6108361.4919682723</v>
      </c>
      <c r="X190" s="8">
        <f t="shared" ca="1" si="68"/>
        <v>424742608.42669988</v>
      </c>
      <c r="Y190" s="22">
        <f t="shared" ca="1" si="56"/>
        <v>0.93211579941951372</v>
      </c>
      <c r="Z190" s="8">
        <f t="shared" ca="1" si="65"/>
        <v>90497257.418915719</v>
      </c>
      <c r="AA190" s="12">
        <f t="shared" ca="1" si="66"/>
        <v>1.1347541797997878</v>
      </c>
      <c r="AB190" s="23">
        <f t="shared" ca="1" si="70"/>
        <v>281121233.88951665</v>
      </c>
      <c r="AC190" s="76">
        <f t="shared" si="67"/>
        <v>0</v>
      </c>
      <c r="AD190" s="85">
        <v>5.8127277666589758E-4</v>
      </c>
      <c r="AE190" s="85">
        <v>1.118949854448624E-2</v>
      </c>
      <c r="AF190" s="85">
        <v>6.2997079619442169E-4</v>
      </c>
    </row>
    <row r="191" spans="1:32">
      <c r="A191" s="7">
        <f t="shared" si="57"/>
        <v>44098</v>
      </c>
      <c r="B191" s="8">
        <f t="shared" ca="1" si="58"/>
        <v>72672586.099634171</v>
      </c>
      <c r="C191" s="144">
        <f t="shared" si="48"/>
        <v>0</v>
      </c>
      <c r="D191" s="136"/>
      <c r="E191" s="143">
        <f>US!D191</f>
        <v>0</v>
      </c>
      <c r="F191" s="78">
        <f t="shared" si="69"/>
        <v>0.6</v>
      </c>
      <c r="G191" s="29">
        <f t="shared" ca="1" si="49"/>
        <v>12849683.504324319</v>
      </c>
      <c r="H191" s="8">
        <f t="shared" ca="1" si="59"/>
        <v>91232752.880702659</v>
      </c>
      <c r="I191" s="8">
        <f t="shared" ca="1" si="60"/>
        <v>515975361.30740267</v>
      </c>
      <c r="J191" s="8">
        <f t="shared" ca="1" si="61"/>
        <v>963923.51461341104</v>
      </c>
      <c r="K191" s="12">
        <f t="shared" ca="1" si="71"/>
        <v>1.0577222994487139</v>
      </c>
      <c r="L191" s="48"/>
      <c r="M191" s="38">
        <f ca="1">IF(AND(I$2&gt;0,R184&lt;F184-0.06),0,IF(AND(N191&gt;=L$9,I$2&gt;0),0,IF(OR(AND(N191&gt;=A$2,N191&lt;C$2),N191&gt;=E$1),0,1)))</f>
        <v>1</v>
      </c>
      <c r="N191" s="27">
        <f t="shared" si="62"/>
        <v>44098</v>
      </c>
      <c r="O191" s="11">
        <f t="shared" ca="1" si="50"/>
        <v>6.8796714840987025E-2</v>
      </c>
      <c r="P191" s="11" t="str">
        <f t="shared" si="51"/>
        <v/>
      </c>
      <c r="Q191" s="11">
        <f t="shared" ca="1" si="63"/>
        <v>0</v>
      </c>
      <c r="R191" s="32">
        <f t="shared" ca="1" si="52"/>
        <v>0.25699367008648638</v>
      </c>
      <c r="S191" s="32">
        <v>2.2706787646548189E-5</v>
      </c>
      <c r="T191" s="32">
        <f t="shared" ca="1" si="53"/>
        <v>1.2164367050760355E-2</v>
      </c>
      <c r="U191" s="32">
        <f t="shared" si="54"/>
        <v>0.14084507042253522</v>
      </c>
      <c r="V191" s="32">
        <f t="shared" ca="1" si="55"/>
        <v>0</v>
      </c>
      <c r="W191" s="8">
        <f t="shared" ca="1" si="64"/>
        <v>6163302.0626799399</v>
      </c>
      <c r="X191" s="8">
        <f t="shared" ca="1" si="68"/>
        <v>430905910.48937982</v>
      </c>
      <c r="Y191" s="22">
        <f t="shared" ca="1" si="56"/>
        <v>0.93120328515901296</v>
      </c>
      <c r="Z191" s="8">
        <f t="shared" ca="1" si="65"/>
        <v>91232752.880702659</v>
      </c>
      <c r="AA191" s="12">
        <f t="shared" ca="1" si="66"/>
        <v>1.1347541797997878</v>
      </c>
      <c r="AB191" s="23">
        <f t="shared" ca="1" si="70"/>
        <v>284934775.33521044</v>
      </c>
      <c r="AC191" s="76">
        <f t="shared" si="67"/>
        <v>0</v>
      </c>
      <c r="AD191" s="85">
        <v>5.8257810553655231E-4</v>
      </c>
      <c r="AE191" s="85">
        <v>1.1179488171341371E-2</v>
      </c>
      <c r="AF191" s="85">
        <v>6.2991279312328585E-4</v>
      </c>
    </row>
    <row r="192" spans="1:32">
      <c r="A192" s="7">
        <f t="shared" si="57"/>
        <v>44099</v>
      </c>
      <c r="B192" s="8">
        <f t="shared" ca="1" si="58"/>
        <v>73643400.155590042</v>
      </c>
      <c r="C192" s="144">
        <f t="shared" si="48"/>
        <v>0</v>
      </c>
      <c r="D192" s="136"/>
      <c r="E192" s="143">
        <f>US!D192</f>
        <v>0</v>
      </c>
      <c r="F192" s="78">
        <f t="shared" si="69"/>
        <v>0.6</v>
      </c>
      <c r="G192" s="29">
        <f t="shared" ca="1" si="49"/>
        <v>12952426.84722667</v>
      </c>
      <c r="H192" s="8">
        <f t="shared" ca="1" si="59"/>
        <v>91962230.615309358</v>
      </c>
      <c r="I192" s="8">
        <f t="shared" ca="1" si="60"/>
        <v>522868141.1046893</v>
      </c>
      <c r="J192" s="8">
        <f t="shared" ca="1" si="61"/>
        <v>970814.05595586624</v>
      </c>
      <c r="K192" s="12">
        <f t="shared" ca="1" si="71"/>
        <v>1.0566868200774837</v>
      </c>
      <c r="L192" s="48"/>
      <c r="M192" s="39">
        <f ca="1">IF(AND(I$2&gt;0,R185&lt;F185-0.1),0,IF(AND(N192&gt;=L$10,I$2&gt;0),0,IF(OR(AND(N192&gt;=A$2,N192&lt;C$2),N192&gt;=E$1),0,1)))</f>
        <v>1</v>
      </c>
      <c r="N192" s="27">
        <f t="shared" si="62"/>
        <v>44099</v>
      </c>
      <c r="O192" s="11">
        <f t="shared" ca="1" si="50"/>
        <v>6.9715752147291907E-2</v>
      </c>
      <c r="P192" s="11" t="str">
        <f t="shared" si="51"/>
        <v/>
      </c>
      <c r="Q192" s="11">
        <f t="shared" ca="1" si="63"/>
        <v>0</v>
      </c>
      <c r="R192" s="32">
        <f t="shared" ca="1" si="52"/>
        <v>0.25904853694453339</v>
      </c>
      <c r="S192" s="32">
        <v>2.2705491221648136E-5</v>
      </c>
      <c r="T192" s="32">
        <f t="shared" ca="1" si="53"/>
        <v>1.2261630748707914E-2</v>
      </c>
      <c r="U192" s="32">
        <f t="shared" si="54"/>
        <v>0.14084507042253522</v>
      </c>
      <c r="V192" s="32">
        <f t="shared" ca="1" si="55"/>
        <v>0</v>
      </c>
      <c r="W192" s="8">
        <f t="shared" ca="1" si="64"/>
        <v>6217966.205542028</v>
      </c>
      <c r="X192" s="8">
        <f t="shared" ca="1" si="68"/>
        <v>437123876.69492185</v>
      </c>
      <c r="Y192" s="22">
        <f t="shared" ca="1" si="56"/>
        <v>0.93028424785270813</v>
      </c>
      <c r="Z192" s="8">
        <f t="shared" ca="1" si="65"/>
        <v>91962230.615309358</v>
      </c>
      <c r="AA192" s="12">
        <f t="shared" ca="1" si="66"/>
        <v>1.1347541797997878</v>
      </c>
      <c r="AB192" s="23">
        <f t="shared" ca="1" si="70"/>
        <v>288776361.1142984</v>
      </c>
      <c r="AC192" s="76">
        <f t="shared" si="67"/>
        <v>0</v>
      </c>
      <c r="AD192" s="85">
        <v>5.8259408049199282E-4</v>
      </c>
      <c r="AE192" s="85">
        <v>1.1169531145019233E-2</v>
      </c>
      <c r="AF192" s="85">
        <v>6.2985857301143936E-4</v>
      </c>
    </row>
    <row r="193" spans="1:32">
      <c r="A193" s="7">
        <f t="shared" si="57"/>
        <v>44100</v>
      </c>
      <c r="B193" s="8">
        <f t="shared" ca="1" si="58"/>
        <v>74621018.636838764</v>
      </c>
      <c r="C193" s="144">
        <f t="shared" si="48"/>
        <v>0</v>
      </c>
      <c r="D193" s="136"/>
      <c r="E193" s="143">
        <f>US!D193</f>
        <v>0</v>
      </c>
      <c r="F193" s="78">
        <f t="shared" si="69"/>
        <v>0.6</v>
      </c>
      <c r="G193" s="29">
        <f t="shared" ca="1" si="49"/>
        <v>13054275.440370886</v>
      </c>
      <c r="H193" s="8">
        <f t="shared" ca="1" si="59"/>
        <v>92685355.626633286</v>
      </c>
      <c r="I193" s="8">
        <f t="shared" ca="1" si="60"/>
        <v>529809232.32155526</v>
      </c>
      <c r="J193" s="8">
        <f t="shared" ca="1" si="61"/>
        <v>977618.48124872718</v>
      </c>
      <c r="K193" s="12">
        <f t="shared" ca="1" si="71"/>
        <v>1.0556439386527623</v>
      </c>
      <c r="L193" s="48"/>
      <c r="M193" s="47">
        <f ca="1">IF(AND(I$2&gt;0,R186&lt;F186-0.12),0,IF(AND(N193&gt;=L$4,I$2&gt;0),0,IF(OR(AND(N193&gt;=A$2,N193&lt;C$2),N193&gt;=E$1),0,1)))</f>
        <v>1</v>
      </c>
      <c r="N193" s="27">
        <f t="shared" si="62"/>
        <v>44100</v>
      </c>
      <c r="O193" s="11">
        <f t="shared" ca="1" si="50"/>
        <v>7.0641230976207364E-2</v>
      </c>
      <c r="P193" s="11" t="str">
        <f t="shared" si="51"/>
        <v/>
      </c>
      <c r="Q193" s="11">
        <f t="shared" ca="1" si="63"/>
        <v>0</v>
      </c>
      <c r="R193" s="32">
        <f t="shared" ca="1" si="52"/>
        <v>0.26108550880741771</v>
      </c>
      <c r="S193" s="32">
        <v>2.2704406977355887E-5</v>
      </c>
      <c r="T193" s="32">
        <f t="shared" ca="1" si="53"/>
        <v>1.2358047416884439E-2</v>
      </c>
      <c r="U193" s="32">
        <f t="shared" si="54"/>
        <v>0.14084507042253522</v>
      </c>
      <c r="V193" s="32">
        <f t="shared" ca="1" si="55"/>
        <v>0</v>
      </c>
      <c r="W193" s="8">
        <f t="shared" ca="1" si="64"/>
        <v>6272331.0809657872</v>
      </c>
      <c r="X193" s="8">
        <f t="shared" ca="1" si="68"/>
        <v>443396207.77588761</v>
      </c>
      <c r="Y193" s="22">
        <f t="shared" ca="1" si="56"/>
        <v>0.92935876902379266</v>
      </c>
      <c r="Z193" s="8">
        <f t="shared" ca="1" si="65"/>
        <v>92685355.626633286</v>
      </c>
      <c r="AA193" s="12">
        <f t="shared" ca="1" si="66"/>
        <v>1.1347541797997878</v>
      </c>
      <c r="AB193" s="23">
        <f t="shared" ca="1" si="70"/>
        <v>292645667.4770838</v>
      </c>
      <c r="AC193" s="76">
        <f t="shared" si="67"/>
        <v>0</v>
      </c>
      <c r="AD193" s="85">
        <v>5.8132044256234286E-4</v>
      </c>
      <c r="AE193" s="85">
        <v>1.115962588926727E-2</v>
      </c>
      <c r="AF193" s="85">
        <v>6.2980766476872804E-4</v>
      </c>
    </row>
    <row r="194" spans="1:32">
      <c r="A194" s="7">
        <f t="shared" si="57"/>
        <v>44101</v>
      </c>
      <c r="B194" s="8">
        <f t="shared" ca="1" si="58"/>
        <v>75605351.975562423</v>
      </c>
      <c r="C194" s="144">
        <f t="shared" si="48"/>
        <v>0</v>
      </c>
      <c r="D194" s="136"/>
      <c r="E194" s="143">
        <f>US!D194</f>
        <v>0</v>
      </c>
      <c r="F194" s="78">
        <f t="shared" si="69"/>
        <v>0.6</v>
      </c>
      <c r="G194" s="29">
        <f t="shared" ca="1" si="49"/>
        <v>13155181.866282456</v>
      </c>
      <c r="H194" s="8">
        <f t="shared" ca="1" si="59"/>
        <v>93401791.250605434</v>
      </c>
      <c r="I194" s="8">
        <f t="shared" ca="1" si="60"/>
        <v>536797999.02649319</v>
      </c>
      <c r="J194" s="8">
        <f t="shared" ca="1" si="61"/>
        <v>984333.33872365323</v>
      </c>
      <c r="K194" s="12">
        <f t="shared" ca="1" si="71"/>
        <v>1.0545937476833342</v>
      </c>
      <c r="L194" s="48"/>
      <c r="M194" s="46">
        <f ca="1">IF(AND(I$2&gt;0,R187&lt;F187-0.12),0,IF(AND(N194&gt;=L$5,I$2&gt;0),0,IF(OR(AND(N194&gt;=A$2,N194&lt;C$2),N194&gt;=E$1),0,1)))</f>
        <v>1</v>
      </c>
      <c r="N194" s="27">
        <f t="shared" si="62"/>
        <v>44101</v>
      </c>
      <c r="O194" s="11">
        <f t="shared" ca="1" si="50"/>
        <v>7.1573066536865765E-2</v>
      </c>
      <c r="P194" s="11" t="str">
        <f t="shared" si="51"/>
        <v/>
      </c>
      <c r="Q194" s="11">
        <f t="shared" ca="1" si="63"/>
        <v>0</v>
      </c>
      <c r="R194" s="32">
        <f t="shared" ca="1" si="52"/>
        <v>0.26310363732564912</v>
      </c>
      <c r="S194" s="32">
        <v>2.2703499570663987E-5</v>
      </c>
      <c r="T194" s="32">
        <f t="shared" ca="1" si="53"/>
        <v>1.2453572166747391E-2</v>
      </c>
      <c r="U194" s="32">
        <f t="shared" si="54"/>
        <v>0.14084507042253522</v>
      </c>
      <c r="V194" s="32">
        <f t="shared" ca="1" si="55"/>
        <v>0</v>
      </c>
      <c r="W194" s="8">
        <f t="shared" ca="1" si="64"/>
        <v>6326373.6124632191</v>
      </c>
      <c r="X194" s="8">
        <f t="shared" ca="1" si="68"/>
        <v>449722581.38835084</v>
      </c>
      <c r="Y194" s="22">
        <f t="shared" ca="1" si="56"/>
        <v>0.92842693346313421</v>
      </c>
      <c r="Z194" s="8">
        <f t="shared" ca="1" si="65"/>
        <v>93401791.250605434</v>
      </c>
      <c r="AA194" s="12">
        <f t="shared" ca="1" si="66"/>
        <v>1.1347541797997878</v>
      </c>
      <c r="AB194" s="23">
        <f t="shared" ca="1" si="70"/>
        <v>296542356.86762547</v>
      </c>
      <c r="AC194" s="76">
        <f t="shared" si="67"/>
        <v>0</v>
      </c>
      <c r="AD194" s="85">
        <v>5.8004207969180775E-4</v>
      </c>
      <c r="AE194" s="85">
        <v>1.1149770962950304E-2</v>
      </c>
      <c r="AF194" s="85">
        <v>6.2975965603799522E-4</v>
      </c>
    </row>
    <row r="195" spans="1:32">
      <c r="A195" s="7">
        <f t="shared" si="57"/>
        <v>44102</v>
      </c>
      <c r="B195" s="8">
        <f t="shared" ca="1" si="58"/>
        <v>76596307.157406613</v>
      </c>
      <c r="C195" s="144">
        <f t="shared" si="48"/>
        <v>0</v>
      </c>
      <c r="D195" s="136"/>
      <c r="E195" s="143">
        <f>US!D195</f>
        <v>0</v>
      </c>
      <c r="F195" s="78">
        <f t="shared" si="69"/>
        <v>0.6</v>
      </c>
      <c r="G195" s="29">
        <f t="shared" ca="1" si="49"/>
        <v>13255098.511159996</v>
      </c>
      <c r="H195" s="8">
        <f t="shared" ca="1" si="59"/>
        <v>94111199.429235965</v>
      </c>
      <c r="I195" s="8">
        <f t="shared" ca="1" si="60"/>
        <v>543833780.8175869</v>
      </c>
      <c r="J195" s="8">
        <f t="shared" ca="1" si="61"/>
        <v>990955.18184418976</v>
      </c>
      <c r="K195" s="12">
        <f t="shared" ca="1" si="71"/>
        <v>1.053536343385991</v>
      </c>
      <c r="L195" s="48"/>
      <c r="M195" s="38">
        <f ca="1">IF(AND(I$2&gt;0,R188&lt;F188),0,IF(AND(N195&gt;=L$6,I$2&gt;0),0,IF(OR(AND(N195&gt;=A$2,N195&lt;C$2),N195&gt;=E$1),0,1)))</f>
        <v>1</v>
      </c>
      <c r="N195" s="27">
        <f t="shared" si="62"/>
        <v>44102</v>
      </c>
      <c r="O195" s="11">
        <f t="shared" ca="1" si="50"/>
        <v>7.2511170775678258E-2</v>
      </c>
      <c r="P195" s="11" t="str">
        <f t="shared" si="51"/>
        <v/>
      </c>
      <c r="Q195" s="11">
        <f t="shared" ca="1" si="63"/>
        <v>0</v>
      </c>
      <c r="R195" s="32">
        <f t="shared" ca="1" si="52"/>
        <v>0.26510197022319987</v>
      </c>
      <c r="S195" s="32">
        <v>2.2702739545671505E-5</v>
      </c>
      <c r="T195" s="32">
        <f t="shared" ca="1" si="53"/>
        <v>1.2548159923898128E-2</v>
      </c>
      <c r="U195" s="32">
        <f t="shared" si="54"/>
        <v>0.14084507042253522</v>
      </c>
      <c r="V195" s="32">
        <f t="shared" ca="1" si="55"/>
        <v>0</v>
      </c>
      <c r="W195" s="8">
        <f t="shared" ca="1" si="64"/>
        <v>6380070.5022213385</v>
      </c>
      <c r="X195" s="8">
        <f t="shared" ca="1" si="68"/>
        <v>456102651.89057219</v>
      </c>
      <c r="Y195" s="22">
        <f t="shared" ca="1" si="56"/>
        <v>0.92748882922432174</v>
      </c>
      <c r="Z195" s="8">
        <f t="shared" ca="1" si="65"/>
        <v>94111199.429235965</v>
      </c>
      <c r="AA195" s="12">
        <f t="shared" ca="1" si="66"/>
        <v>1.1347541797997878</v>
      </c>
      <c r="AB195" s="23">
        <f t="shared" ca="1" si="70"/>
        <v>300466077.92539793</v>
      </c>
      <c r="AC195" s="76">
        <f t="shared" si="67"/>
        <v>0</v>
      </c>
      <c r="AD195" s="85">
        <v>5.8004685351307583E-4</v>
      </c>
      <c r="AE195" s="85">
        <v>1.1139965046720433E-2</v>
      </c>
      <c r="AF195" s="85">
        <v>6.297141858761082E-4</v>
      </c>
    </row>
    <row r="196" spans="1:32">
      <c r="A196" s="7">
        <f t="shared" si="57"/>
        <v>44103</v>
      </c>
      <c r="B196" s="8">
        <f t="shared" ca="1" si="58"/>
        <v>77593787.730025798</v>
      </c>
      <c r="C196" s="144">
        <f t="shared" ref="C196:C259" si="72">IF(H$2=0,D196,IF(H$2=1,E196,D196-E196))</f>
        <v>0</v>
      </c>
      <c r="D196" s="136"/>
      <c r="E196" s="143">
        <f>US!D196</f>
        <v>0</v>
      </c>
      <c r="F196" s="78">
        <f t="shared" si="69"/>
        <v>0.6</v>
      </c>
      <c r="G196" s="29">
        <f t="shared" ref="G196:G259" ca="1" si="73">H196/O$2</f>
        <v>13353977.604593078</v>
      </c>
      <c r="H196" s="8">
        <f t="shared" ca="1" si="59"/>
        <v>94813240.992610842</v>
      </c>
      <c r="I196" s="8">
        <f t="shared" ca="1" si="60"/>
        <v>550915892.88318312</v>
      </c>
      <c r="J196" s="8">
        <f t="shared" ca="1" si="61"/>
        <v>997480.57261918532</v>
      </c>
      <c r="K196" s="12">
        <f t="shared" ca="1" si="71"/>
        <v>1.0524718256799106</v>
      </c>
      <c r="L196" s="48"/>
      <c r="M196" s="38">
        <f ca="1">IF(AND(I$2&gt;0,R189&lt;F189-0.02),0,IF(AND(N196&gt;=L$7,I$2&gt;0),0,IF(OR(AND(N196&gt;=A$2,N196&lt;C$2),N196&gt;=E$1),0,1)))</f>
        <v>1</v>
      </c>
      <c r="N196" s="27">
        <f t="shared" si="62"/>
        <v>44103</v>
      </c>
      <c r="O196" s="11">
        <f t="shared" ref="O196:O259" ca="1" si="74">I196/P$2</f>
        <v>7.3455452384424413E-2</v>
      </c>
      <c r="P196" s="11" t="str">
        <f t="shared" ref="P196:P259" si="75">IF(C196&gt;0,Z196/P$2,"")</f>
        <v/>
      </c>
      <c r="Q196" s="11">
        <f t="shared" ca="1" si="63"/>
        <v>0</v>
      </c>
      <c r="R196" s="32">
        <f t="shared" ref="R196:R259" ca="1" si="76">G196*K$2/R$2</f>
        <v>0.26707955209186152</v>
      </c>
      <c r="S196" s="32">
        <v>2.2702102352954725E-5</v>
      </c>
      <c r="T196" s="32">
        <f t="shared" ref="T196:T259" ca="1" si="77">Z196/P$2</f>
        <v>1.2641765465681446E-2</v>
      </c>
      <c r="U196" s="32">
        <f t="shared" ref="U196:U259" si="78">1/O$2</f>
        <v>0.14084507042253522</v>
      </c>
      <c r="V196" s="32">
        <f t="shared" ref="V196:V259" ca="1" si="79">IF(N196&gt;=G$1,G$2,IF(N196&gt;=F$1,F$2,IF(N196&gt;=E$1,E$2,IF(N196&gt;=C$2,0,IF(N196&gt;=A$2,B$2,IF(M196&lt;1,B$2,0))))))</f>
        <v>0</v>
      </c>
      <c r="W196" s="8">
        <f t="shared" ca="1" si="64"/>
        <v>6433398.2473447463</v>
      </c>
      <c r="X196" s="8">
        <f t="shared" ca="1" si="68"/>
        <v>462536050.13791692</v>
      </c>
      <c r="Y196" s="22">
        <f t="shared" ref="Y196:Y259" ca="1" si="80">IF(I196&lt;P$2,1-I196/P$2,0)</f>
        <v>0.92654454761557559</v>
      </c>
      <c r="Z196" s="8">
        <f t="shared" ca="1" si="65"/>
        <v>94813240.992610842</v>
      </c>
      <c r="AA196" s="12">
        <f t="shared" ca="1" si="66"/>
        <v>1.1347541797997878</v>
      </c>
      <c r="AB196" s="23">
        <f t="shared" ca="1" si="70"/>
        <v>304416465.4998337</v>
      </c>
      <c r="AC196" s="76">
        <f t="shared" si="67"/>
        <v>0</v>
      </c>
      <c r="AD196" s="85">
        <v>5.8133480996769272E-4</v>
      </c>
      <c r="AE196" s="85">
        <v>1.1130206931004184E-2</v>
      </c>
      <c r="AF196" s="85">
        <v>6.2967093834658471E-4</v>
      </c>
    </row>
    <row r="197" spans="1:32">
      <c r="A197" s="7">
        <f t="shared" ref="A197:A260" si="81">A196+1</f>
        <v>44104</v>
      </c>
      <c r="B197" s="8">
        <f t="shared" ref="B197:B260" ca="1" si="82">B196 + J197</f>
        <v>78597693.814996853</v>
      </c>
      <c r="C197" s="144">
        <f t="shared" si="72"/>
        <v>0</v>
      </c>
      <c r="D197" s="136"/>
      <c r="E197" s="143">
        <f>US!D197</f>
        <v>0</v>
      </c>
      <c r="F197" s="78">
        <f t="shared" si="69"/>
        <v>0.6</v>
      </c>
      <c r="G197" s="29">
        <f t="shared" ca="1" si="73"/>
        <v>13451771.260360641</v>
      </c>
      <c r="H197" s="8">
        <f t="shared" ref="H197:H260" ca="1" si="83">H196+IF(C197&gt;0,O$2*(C197-C196),O$2*J197)-W196</f>
        <v>95507575.948560551</v>
      </c>
      <c r="I197" s="8">
        <f t="shared" ref="I197:I260" ca="1" si="84">I196+IF(C197&gt;0,O$2*(C197-C196),O$2*J197)</f>
        <v>558043626.08647764</v>
      </c>
      <c r="J197" s="8">
        <f t="shared" ref="J197:J260" ca="1" si="85">IF(C197&gt;0,C197-C196,H196*K196/(N$2*O$2))</f>
        <v>1003906.0849710511</v>
      </c>
      <c r="K197" s="12">
        <f t="shared" ca="1" si="71"/>
        <v>1.0514002981774779</v>
      </c>
      <c r="L197" s="48"/>
      <c r="M197" s="38">
        <f ca="1">IF(AND(I$2&gt;0,R190&lt;F190-0.04),0,IF(AND(N197&gt;=L$8,I$2&gt;0),0,IF(OR(AND(N197&gt;=A$2,N197&lt;C$2),N197&gt;=E$1),0,1)))</f>
        <v>1</v>
      </c>
      <c r="N197" s="27">
        <f t="shared" ref="N197:N260" si="86">N196+1</f>
        <v>44104</v>
      </c>
      <c r="O197" s="11">
        <f t="shared" ca="1" si="74"/>
        <v>7.4405816811530356E-2</v>
      </c>
      <c r="P197" s="11" t="str">
        <f t="shared" si="75"/>
        <v/>
      </c>
      <c r="Q197" s="11">
        <f t="shared" ref="Q197:Q260" ca="1" si="87">IF(J$2&gt;0,100%,(1-M197)*V197)</f>
        <v>0</v>
      </c>
      <c r="R197" s="32">
        <f t="shared" ca="1" si="76"/>
        <v>0.2690354252072128</v>
      </c>
      <c r="S197" s="32">
        <v>2.2701567532279623E-5</v>
      </c>
      <c r="T197" s="32">
        <f t="shared" ca="1" si="77"/>
        <v>1.2734343459808074E-2</v>
      </c>
      <c r="U197" s="32">
        <f t="shared" si="78"/>
        <v>0.14084507042253522</v>
      </c>
      <c r="V197" s="32">
        <f t="shared" ca="1" si="79"/>
        <v>0</v>
      </c>
      <c r="W197" s="8">
        <f t="shared" ref="W197:W260" ca="1" si="88">IF(ROW(J196)&gt;(1+N$2),OFFSET(J196,2-N$2,0)*O$2,0)</f>
        <v>6486333.1567581594</v>
      </c>
      <c r="X197" s="8">
        <f t="shared" ca="1" si="68"/>
        <v>469022383.29467511</v>
      </c>
      <c r="Y197" s="22">
        <f t="shared" ca="1" si="80"/>
        <v>0.92559418318846964</v>
      </c>
      <c r="Z197" s="8">
        <f t="shared" ref="Z197:Z260" ca="1" si="89">H196+IF(C197&gt;0,O$2*(C197-C196),O$2*J197)-W196</f>
        <v>95507575.948560551</v>
      </c>
      <c r="AA197" s="12">
        <f t="shared" ref="AA197:AA260" ca="1" si="90">IF(C197&gt;0,K197/Y196,AA196)</f>
        <v>1.1347541797997878</v>
      </c>
      <c r="AB197" s="23">
        <f t="shared" ca="1" si="70"/>
        <v>308393140.67799175</v>
      </c>
      <c r="AC197" s="76">
        <f t="shared" ref="AC197:AC260" si="91">IF(C197&gt;0,N$2*J197*O$2/H196,0)</f>
        <v>0</v>
      </c>
      <c r="AD197" s="85">
        <v>5.8133461420513031E-4</v>
      </c>
      <c r="AE197" s="85">
        <v>1.1120495505178343E-2</v>
      </c>
      <c r="AF197" s="85">
        <v>6.2962963691033354E-4</v>
      </c>
    </row>
    <row r="198" spans="1:32">
      <c r="A198" s="7">
        <f t="shared" si="81"/>
        <v>44105</v>
      </c>
      <c r="B198" s="8">
        <f t="shared" ca="1" si="82"/>
        <v>79607922.123151019</v>
      </c>
      <c r="C198" s="144">
        <f t="shared" si="72"/>
        <v>0</v>
      </c>
      <c r="D198" s="136"/>
      <c r="E198" s="143">
        <f>US!D198</f>
        <v>0</v>
      </c>
      <c r="F198" s="78">
        <f t="shared" si="69"/>
        <v>0.6</v>
      </c>
      <c r="G198" s="29">
        <f t="shared" ca="1" si="73"/>
        <v>13548431.518267186</v>
      </c>
      <c r="H198" s="8">
        <f t="shared" ca="1" si="83"/>
        <v>96193863.779697016</v>
      </c>
      <c r="I198" s="8">
        <f t="shared" ca="1" si="84"/>
        <v>565216247.07437229</v>
      </c>
      <c r="J198" s="8">
        <f t="shared" ca="1" si="85"/>
        <v>1010228.3081541719</v>
      </c>
      <c r="K198" s="12">
        <f t="shared" ca="1" si="71"/>
        <v>1.0503218681714863</v>
      </c>
      <c r="L198" s="48"/>
      <c r="M198" s="38">
        <f ca="1">IF(AND(I$2&gt;0,R191&lt;F191-0.06),0,IF(AND(N198&gt;=L$9,I$2&gt;0),0,IF(OR(AND(N198&gt;=A$2,N198&lt;C$2),N198&gt;=E$1),0,1)))</f>
        <v>1</v>
      </c>
      <c r="N198" s="27">
        <f t="shared" si="86"/>
        <v>44105</v>
      </c>
      <c r="O198" s="11">
        <f t="shared" ca="1" si="74"/>
        <v>7.5362166276582973E-2</v>
      </c>
      <c r="P198" s="11" t="str">
        <f t="shared" si="75"/>
        <v/>
      </c>
      <c r="Q198" s="11">
        <f t="shared" ca="1" si="87"/>
        <v>0</v>
      </c>
      <c r="R198" s="32">
        <f t="shared" ca="1" si="76"/>
        <v>0.27096863036534374</v>
      </c>
      <c r="S198" s="32">
        <v>2.2701118031455312E-5</v>
      </c>
      <c r="T198" s="32">
        <f t="shared" ca="1" si="77"/>
        <v>1.2825848503959602E-2</v>
      </c>
      <c r="U198" s="32">
        <f t="shared" si="78"/>
        <v>0.14084507042253522</v>
      </c>
      <c r="V198" s="32">
        <f t="shared" ca="1" si="79"/>
        <v>0</v>
      </c>
      <c r="W198" s="8">
        <f t="shared" ca="1" si="88"/>
        <v>6538851.3687586784</v>
      </c>
      <c r="X198" s="8">
        <f t="shared" ref="X198:X261" ca="1" si="92">W198+X197</f>
        <v>475561234.66343379</v>
      </c>
      <c r="Y198" s="22">
        <f t="shared" ca="1" si="80"/>
        <v>0.92463783372341701</v>
      </c>
      <c r="Z198" s="8">
        <f t="shared" ca="1" si="89"/>
        <v>96193863.779697016</v>
      </c>
      <c r="AA198" s="12">
        <f t="shared" ca="1" si="90"/>
        <v>1.1347541797997878</v>
      </c>
      <c r="AB198" s="23">
        <f t="shared" ca="1" si="70"/>
        <v>312395710.82558036</v>
      </c>
      <c r="AC198" s="76">
        <f t="shared" si="91"/>
        <v>0</v>
      </c>
      <c r="AD198" s="85">
        <v>5.8261600425159928E-4</v>
      </c>
      <c r="AE198" s="85">
        <v>1.1110829747818267E-2</v>
      </c>
      <c r="AF198" s="85">
        <v>6.2959003951514254E-4</v>
      </c>
    </row>
    <row r="199" spans="1:32">
      <c r="A199" s="7">
        <f t="shared" si="81"/>
        <v>44106</v>
      </c>
      <c r="B199" s="8">
        <f t="shared" ca="1" si="82"/>
        <v>80624365.973369583</v>
      </c>
      <c r="C199" s="144">
        <f t="shared" si="72"/>
        <v>0</v>
      </c>
      <c r="D199" s="136"/>
      <c r="E199" s="143">
        <f>US!D199</f>
        <v>0</v>
      </c>
      <c r="F199" s="78">
        <f t="shared" si="69"/>
        <v>0.6</v>
      </c>
      <c r="G199" s="29">
        <f t="shared" ca="1" si="73"/>
        <v>13643910.386970438</v>
      </c>
      <c r="H199" s="8">
        <f t="shared" ca="1" si="83"/>
        <v>96871763.747490108</v>
      </c>
      <c r="I199" s="8">
        <f t="shared" ca="1" si="84"/>
        <v>572432998.41092408</v>
      </c>
      <c r="J199" s="8">
        <f t="shared" ca="1" si="85"/>
        <v>1016443.85021856</v>
      </c>
      <c r="K199" s="12">
        <f t="shared" ca="1" si="71"/>
        <v>1.0492366466186687</v>
      </c>
      <c r="L199" s="48"/>
      <c r="M199" s="39">
        <f ca="1">IF(AND(I$2&gt;0,R192&lt;F192-0.1),0,IF(AND(N199&gt;=L$10,I$2&gt;0),0,IF(OR(AND(N199&gt;=A$2,N199&lt;C$2),N199&gt;=E$1),0,1)))</f>
        <v>1</v>
      </c>
      <c r="N199" s="27">
        <f t="shared" si="86"/>
        <v>44106</v>
      </c>
      <c r="O199" s="11">
        <f t="shared" ca="1" si="74"/>
        <v>7.6324399788123207E-2</v>
      </c>
      <c r="P199" s="11" t="str">
        <f t="shared" si="75"/>
        <v/>
      </c>
      <c r="Q199" s="11">
        <f t="shared" ca="1" si="87"/>
        <v>0</v>
      </c>
      <c r="R199" s="32">
        <f t="shared" ca="1" si="76"/>
        <v>0.27287820773940874</v>
      </c>
      <c r="S199" s="32">
        <v>2.2700739638653699E-5</v>
      </c>
      <c r="T199" s="32">
        <f t="shared" ca="1" si="77"/>
        <v>1.2916235166332014E-2</v>
      </c>
      <c r="U199" s="32">
        <f t="shared" si="78"/>
        <v>0.14084507042253522</v>
      </c>
      <c r="V199" s="32">
        <f t="shared" ca="1" si="79"/>
        <v>0</v>
      </c>
      <c r="W199" s="8">
        <f t="shared" ca="1" si="88"/>
        <v>6590928.8692059843</v>
      </c>
      <c r="X199" s="8">
        <f t="shared" ca="1" si="92"/>
        <v>482152163.5326398</v>
      </c>
      <c r="Y199" s="22">
        <f t="shared" ca="1" si="80"/>
        <v>0.92367560021187678</v>
      </c>
      <c r="Z199" s="8">
        <f t="shared" ca="1" si="89"/>
        <v>96871763.747490108</v>
      </c>
      <c r="AA199" s="12">
        <f t="shared" ca="1" si="90"/>
        <v>1.1347541797997878</v>
      </c>
      <c r="AB199" s="23">
        <f t="shared" ca="1" si="70"/>
        <v>316423769.64154333</v>
      </c>
      <c r="AC199" s="76">
        <f t="shared" si="91"/>
        <v>0</v>
      </c>
      <c r="AD199" s="85">
        <v>5.8260853515895651E-4</v>
      </c>
      <c r="AE199" s="85">
        <v>1.1101208717913627E-2</v>
      </c>
      <c r="AF199" s="85">
        <v>6.2955193429691685E-4</v>
      </c>
    </row>
    <row r="200" spans="1:32">
      <c r="A200" s="7">
        <f t="shared" si="81"/>
        <v>44107</v>
      </c>
      <c r="B200" s="8">
        <f t="shared" ca="1" si="82"/>
        <v>81646915.314883187</v>
      </c>
      <c r="C200" s="144">
        <f t="shared" si="72"/>
        <v>0</v>
      </c>
      <c r="D200" s="136"/>
      <c r="E200" s="143">
        <f>US!D200</f>
        <v>0</v>
      </c>
      <c r="F200" s="78">
        <f t="shared" ref="F200:F263" si="93">V$2</f>
        <v>0.6</v>
      </c>
      <c r="G200" s="29">
        <f t="shared" ca="1" si="73"/>
        <v>13738159.887750808</v>
      </c>
      <c r="H200" s="8">
        <f t="shared" ca="1" si="83"/>
        <v>97540935.203030735</v>
      </c>
      <c r="I200" s="8">
        <f t="shared" ca="1" si="84"/>
        <v>579693098.73567069</v>
      </c>
      <c r="J200" s="8">
        <f t="shared" ca="1" si="85"/>
        <v>1022549.341513606</v>
      </c>
      <c r="K200" s="12">
        <f t="shared" ca="1" si="71"/>
        <v>1.048144748119505</v>
      </c>
      <c r="L200" s="48"/>
      <c r="M200" s="47">
        <f ca="1">IF(AND(I$2&gt;0,R193&lt;F193-0.12),0,IF(AND(N200&gt;=L$4,I$2&gt;0),0,IF(OR(AND(N200&gt;=A$2,N200&lt;C$2),N200&gt;=E$1),0,1)))</f>
        <v>1</v>
      </c>
      <c r="N200" s="27">
        <f t="shared" si="86"/>
        <v>44107</v>
      </c>
      <c r="O200" s="11">
        <f t="shared" ca="1" si="74"/>
        <v>7.7292413164756088E-2</v>
      </c>
      <c r="P200" s="11" t="str">
        <f t="shared" si="75"/>
        <v/>
      </c>
      <c r="Q200" s="11">
        <f t="shared" ca="1" si="87"/>
        <v>0</v>
      </c>
      <c r="R200" s="32">
        <f t="shared" ca="1" si="76"/>
        <v>0.27476319775501618</v>
      </c>
      <c r="S200" s="32">
        <v>2.2700420509294103E-5</v>
      </c>
      <c r="T200" s="32">
        <f t="shared" ca="1" si="77"/>
        <v>1.3005458027070765E-2</v>
      </c>
      <c r="U200" s="32">
        <f t="shared" si="78"/>
        <v>0.14084507042253522</v>
      </c>
      <c r="V200" s="32">
        <f t="shared" ca="1" si="79"/>
        <v>0</v>
      </c>
      <c r="W200" s="8">
        <f t="shared" ca="1" si="88"/>
        <v>6642541.5103368117</v>
      </c>
      <c r="X200" s="8">
        <f t="shared" ca="1" si="92"/>
        <v>488794705.04297662</v>
      </c>
      <c r="Y200" s="22">
        <f t="shared" ca="1" si="80"/>
        <v>0.9227075868352439</v>
      </c>
      <c r="Z200" s="8">
        <f t="shared" ca="1" si="89"/>
        <v>97540935.203030735</v>
      </c>
      <c r="AA200" s="12">
        <f t="shared" ca="1" si="90"/>
        <v>1.1347541797997878</v>
      </c>
      <c r="AB200" s="23">
        <f t="shared" ref="AB200:AB263" ca="1" si="94">AB199+IF(C200&gt;0,C200,B200)-IF(C196&gt;0,C196,B196)</f>
        <v>320476897.22640073</v>
      </c>
      <c r="AC200" s="76">
        <f t="shared" si="91"/>
        <v>0</v>
      </c>
      <c r="AD200" s="85">
        <v>5.813135476838505E-4</v>
      </c>
      <c r="AE200" s="85">
        <v>1.1091631546956726E-2</v>
      </c>
      <c r="AF200" s="85">
        <v>6.2951513581649171E-4</v>
      </c>
    </row>
    <row r="201" spans="1:32">
      <c r="A201" s="7">
        <f t="shared" si="81"/>
        <v>44108</v>
      </c>
      <c r="B201" s="8">
        <f t="shared" ca="1" si="82"/>
        <v>82675456.753109768</v>
      </c>
      <c r="C201" s="144">
        <f t="shared" si="72"/>
        <v>0</v>
      </c>
      <c r="D201" s="136"/>
      <c r="E201" s="143">
        <f>US!D201</f>
        <v>0</v>
      </c>
      <c r="F201" s="78">
        <f t="shared" si="93"/>
        <v>0.6</v>
      </c>
      <c r="G201" s="29">
        <f t="shared" ca="1" si="73"/>
        <v>13831132.099169383</v>
      </c>
      <c r="H201" s="8">
        <f t="shared" ca="1" si="83"/>
        <v>98201037.904102609</v>
      </c>
      <c r="I201" s="8">
        <f t="shared" ca="1" si="84"/>
        <v>586995742.94707942</v>
      </c>
      <c r="J201" s="8">
        <f t="shared" ca="1" si="85"/>
        <v>1028541.4382265756</v>
      </c>
      <c r="K201" s="12">
        <f t="shared" ca="1" si="71"/>
        <v>1.0470462908942686</v>
      </c>
      <c r="L201" s="48"/>
      <c r="M201" s="46">
        <f ca="1">IF(AND(I$2&gt;0,R194&lt;F194-0.12),0,IF(AND(N201&gt;=L$5,I$2&gt;0),0,IF(OR(AND(N201&gt;=A$2,N201&lt;C$2),N201&gt;=E$1),0,1)))</f>
        <v>1</v>
      </c>
      <c r="N201" s="27">
        <f t="shared" si="86"/>
        <v>44108</v>
      </c>
      <c r="O201" s="11">
        <f t="shared" ca="1" si="74"/>
        <v>7.8266099059610586E-2</v>
      </c>
      <c r="P201" s="11" t="str">
        <f t="shared" si="75"/>
        <v/>
      </c>
      <c r="Q201" s="11">
        <f t="shared" ca="1" si="87"/>
        <v>0</v>
      </c>
      <c r="R201" s="32">
        <f t="shared" ca="1" si="76"/>
        <v>0.27662264198338765</v>
      </c>
      <c r="S201" s="32">
        <v>2.2700150771738572E-5</v>
      </c>
      <c r="T201" s="32">
        <f t="shared" ca="1" si="77"/>
        <v>1.3093471720547015E-2</v>
      </c>
      <c r="U201" s="32">
        <f t="shared" si="78"/>
        <v>0.14084507042253522</v>
      </c>
      <c r="V201" s="32">
        <f t="shared" ca="1" si="79"/>
        <v>0</v>
      </c>
      <c r="W201" s="8">
        <f t="shared" ca="1" si="88"/>
        <v>6693665.030188364</v>
      </c>
      <c r="X201" s="8">
        <f t="shared" ca="1" si="92"/>
        <v>495488370.073165</v>
      </c>
      <c r="Y201" s="22">
        <f t="shared" ca="1" si="80"/>
        <v>0.92173390094038943</v>
      </c>
      <c r="Z201" s="8">
        <f t="shared" ca="1" si="89"/>
        <v>98201037.904102609</v>
      </c>
      <c r="AA201" s="12">
        <f t="shared" ca="1" si="90"/>
        <v>1.1347541797997878</v>
      </c>
      <c r="AB201" s="23">
        <f t="shared" ca="1" si="94"/>
        <v>324554660.16451365</v>
      </c>
      <c r="AC201" s="76">
        <f t="shared" si="91"/>
        <v>0</v>
      </c>
      <c r="AD201" s="85">
        <v>5.8001714307668196E-4</v>
      </c>
      <c r="AE201" s="85">
        <v>1.1082097431817685E-2</v>
      </c>
      <c r="AF201" s="85">
        <v>6.2947948176532789E-4</v>
      </c>
    </row>
    <row r="202" spans="1:32">
      <c r="A202" s="7">
        <f t="shared" si="81"/>
        <v>44109</v>
      </c>
      <c r="B202" s="8">
        <f t="shared" ca="1" si="82"/>
        <v>83709873.579060048</v>
      </c>
      <c r="C202" s="144">
        <f t="shared" si="72"/>
        <v>0</v>
      </c>
      <c r="D202" s="136"/>
      <c r="E202" s="143">
        <f>US!D202</f>
        <v>0</v>
      </c>
      <c r="F202" s="78">
        <f t="shared" si="93"/>
        <v>0.6</v>
      </c>
      <c r="G202" s="29">
        <f t="shared" ca="1" si="73"/>
        <v>13922779.202557923</v>
      </c>
      <c r="H202" s="8">
        <f t="shared" ca="1" si="83"/>
        <v>98851732.338161245</v>
      </c>
      <c r="I202" s="8">
        <f t="shared" ca="1" si="84"/>
        <v>594340102.41132641</v>
      </c>
      <c r="J202" s="8">
        <f t="shared" ca="1" si="85"/>
        <v>1034416.825950283</v>
      </c>
      <c r="K202" s="12">
        <f t="shared" ca="1" si="71"/>
        <v>1.0459413967552704</v>
      </c>
      <c r="L202" s="48"/>
      <c r="M202" s="38">
        <f ca="1">IF(AND(I$2&gt;0,R195&lt;F195),0,IF(AND(N202&gt;=L$6,I$2&gt;0),0,IF(OR(AND(N202&gt;=A$2,N202&lt;C$2),N202&gt;=E$1),0,1)))</f>
        <v>1</v>
      </c>
      <c r="N202" s="27">
        <f t="shared" si="86"/>
        <v>44109</v>
      </c>
      <c r="O202" s="11">
        <f t="shared" ca="1" si="74"/>
        <v>7.9245346988176854E-2</v>
      </c>
      <c r="P202" s="11" t="str">
        <f t="shared" si="75"/>
        <v/>
      </c>
      <c r="Q202" s="11">
        <f t="shared" ca="1" si="87"/>
        <v>0</v>
      </c>
      <c r="R202" s="32">
        <f t="shared" ca="1" si="76"/>
        <v>0.2784555840511585</v>
      </c>
      <c r="S202" s="32">
        <v>2.2699922198667478E-5</v>
      </c>
      <c r="T202" s="32">
        <f t="shared" ca="1" si="77"/>
        <v>1.3180230978421499E-2</v>
      </c>
      <c r="U202" s="32">
        <f t="shared" si="78"/>
        <v>0.14084507042253522</v>
      </c>
      <c r="V202" s="32">
        <f t="shared" ca="1" si="79"/>
        <v>0</v>
      </c>
      <c r="W202" s="8">
        <f t="shared" ca="1" si="88"/>
        <v>6744275.0726135243</v>
      </c>
      <c r="X202" s="8">
        <f t="shared" ca="1" si="92"/>
        <v>502232645.14577854</v>
      </c>
      <c r="Y202" s="22">
        <f t="shared" ca="1" si="80"/>
        <v>0.92075465301182313</v>
      </c>
      <c r="Z202" s="8">
        <f t="shared" ca="1" si="89"/>
        <v>98851732.338161245</v>
      </c>
      <c r="AA202" s="12">
        <f t="shared" ca="1" si="90"/>
        <v>1.1347541797997878</v>
      </c>
      <c r="AB202" s="23">
        <f t="shared" ca="1" si="94"/>
        <v>328656611.62042266</v>
      </c>
      <c r="AC202" s="76">
        <f t="shared" si="91"/>
        <v>0</v>
      </c>
      <c r="AD202" s="85">
        <v>5.8000485160788161E-4</v>
      </c>
      <c r="AE202" s="85">
        <v>1.107260562832907E-2</v>
      </c>
      <c r="AF202" s="85">
        <v>6.2944483008169668E-4</v>
      </c>
    </row>
    <row r="203" spans="1:32">
      <c r="A203" s="7">
        <f t="shared" si="81"/>
        <v>44110</v>
      </c>
      <c r="B203" s="8">
        <f t="shared" ca="1" si="82"/>
        <v>84750045.802334234</v>
      </c>
      <c r="C203" s="144">
        <f t="shared" si="72"/>
        <v>0</v>
      </c>
      <c r="D203" s="136"/>
      <c r="E203" s="143">
        <f>US!D203</f>
        <v>0</v>
      </c>
      <c r="F203" s="78">
        <f t="shared" si="93"/>
        <v>0.6</v>
      </c>
      <c r="G203" s="29">
        <f t="shared" ca="1" si="73"/>
        <v>14013053.528280912</v>
      </c>
      <c r="H203" s="8">
        <f t="shared" ca="1" si="83"/>
        <v>99492680.050794467</v>
      </c>
      <c r="I203" s="8">
        <f t="shared" ca="1" si="84"/>
        <v>601725325.19657314</v>
      </c>
      <c r="J203" s="8">
        <f t="shared" ca="1" si="85"/>
        <v>1040172.2232741902</v>
      </c>
      <c r="K203" s="12">
        <f t="shared" ca="1" si="71"/>
        <v>1.0448301910752695</v>
      </c>
      <c r="L203" s="48"/>
      <c r="M203" s="38">
        <f ca="1">IF(AND(I$2&gt;0,R196&lt;F196-0.02),0,IF(AND(N203&gt;=L$7,I$2&gt;0),0,IF(OR(AND(N203&gt;=A$2,N203&lt;C$2),N203&gt;=E$1),0,1)))</f>
        <v>1</v>
      </c>
      <c r="N203" s="27">
        <f t="shared" si="86"/>
        <v>44110</v>
      </c>
      <c r="O203" s="11">
        <f t="shared" ca="1" si="74"/>
        <v>8.0230043359543091E-2</v>
      </c>
      <c r="P203" s="11" t="str">
        <f t="shared" si="75"/>
        <v/>
      </c>
      <c r="Q203" s="11">
        <f t="shared" ca="1" si="87"/>
        <v>0</v>
      </c>
      <c r="R203" s="32">
        <f t="shared" ca="1" si="76"/>
        <v>0.28026107056561822</v>
      </c>
      <c r="S203" s="32">
        <v>2.2699727933192891E-5</v>
      </c>
      <c r="T203" s="32">
        <f t="shared" ca="1" si="77"/>
        <v>1.3265690673439263E-2</v>
      </c>
      <c r="U203" s="32">
        <f t="shared" si="78"/>
        <v>0.14084507042253522</v>
      </c>
      <c r="V203" s="32">
        <f t="shared" ca="1" si="79"/>
        <v>0</v>
      </c>
      <c r="W203" s="8">
        <f t="shared" ca="1" si="88"/>
        <v>6794347.2078689393</v>
      </c>
      <c r="X203" s="8">
        <f t="shared" ca="1" si="92"/>
        <v>509026992.35364747</v>
      </c>
      <c r="Y203" s="22">
        <f t="shared" ca="1" si="80"/>
        <v>0.91976995664045691</v>
      </c>
      <c r="Z203" s="8">
        <f t="shared" ca="1" si="89"/>
        <v>99492680.050794467</v>
      </c>
      <c r="AA203" s="12">
        <f t="shared" ca="1" si="90"/>
        <v>1.1347541797997878</v>
      </c>
      <c r="AB203" s="23">
        <f t="shared" ca="1" si="94"/>
        <v>332782291.44938731</v>
      </c>
      <c r="AC203" s="76">
        <f t="shared" si="91"/>
        <v>0</v>
      </c>
      <c r="AD203" s="85">
        <v>5.8127561120544489E-4</v>
      </c>
      <c r="AE203" s="85">
        <v>1.1063155445510096E-2</v>
      </c>
      <c r="AF203" s="85">
        <v>6.2941105642622965E-4</v>
      </c>
    </row>
    <row r="204" spans="1:32">
      <c r="A204" s="7">
        <f t="shared" si="81"/>
        <v>44111</v>
      </c>
      <c r="B204" s="8">
        <f t="shared" ca="1" si="82"/>
        <v>85795850.187727213</v>
      </c>
      <c r="C204" s="144">
        <f t="shared" si="72"/>
        <v>0</v>
      </c>
      <c r="D204" s="136"/>
      <c r="E204" s="143">
        <f>US!D204</f>
        <v>0</v>
      </c>
      <c r="F204" s="78">
        <f t="shared" si="93"/>
        <v>0.6</v>
      </c>
      <c r="G204" s="29">
        <f t="shared" ca="1" si="73"/>
        <v>14101907.602706436</v>
      </c>
      <c r="H204" s="8">
        <f t="shared" ca="1" si="83"/>
        <v>100123543.9792157</v>
      </c>
      <c r="I204" s="8">
        <f t="shared" ca="1" si="84"/>
        <v>609150536.33286333</v>
      </c>
      <c r="J204" s="8">
        <f t="shared" ca="1" si="85"/>
        <v>1045804.3853929803</v>
      </c>
      <c r="K204" s="12">
        <f t="shared" ca="1" si="71"/>
        <v>1.0437128027520279</v>
      </c>
      <c r="L204" s="48"/>
      <c r="M204" s="38">
        <f ca="1">IF(AND(I$2&gt;0,R197&lt;F197-0.04),0,IF(AND(N204&gt;=L$8,I$2&gt;0),0,IF(OR(AND(N204&gt;=A$2,N204&lt;C$2),N204&gt;=E$1),0,1)))</f>
        <v>1</v>
      </c>
      <c r="N204" s="27">
        <f t="shared" si="86"/>
        <v>44111</v>
      </c>
      <c r="O204" s="11">
        <f t="shared" ca="1" si="74"/>
        <v>8.1220071511048444E-2</v>
      </c>
      <c r="P204" s="11" t="str">
        <f t="shared" si="75"/>
        <v/>
      </c>
      <c r="Q204" s="11">
        <f t="shared" ca="1" si="87"/>
        <v>0</v>
      </c>
      <c r="R204" s="32">
        <f t="shared" ca="1" si="76"/>
        <v>0.28203815205412869</v>
      </c>
      <c r="S204" s="32">
        <v>2.2699562260590853E-5</v>
      </c>
      <c r="T204" s="32">
        <f t="shared" ca="1" si="77"/>
        <v>1.3349805863895427E-2</v>
      </c>
      <c r="U204" s="32">
        <f t="shared" si="78"/>
        <v>0.14084507042253522</v>
      </c>
      <c r="V204" s="32">
        <f t="shared" ca="1" si="79"/>
        <v>0</v>
      </c>
      <c r="W204" s="8">
        <f t="shared" ca="1" si="88"/>
        <v>6843856.9537552176</v>
      </c>
      <c r="X204" s="8">
        <f t="shared" ca="1" si="92"/>
        <v>515870849.30740267</v>
      </c>
      <c r="Y204" s="22">
        <f t="shared" ca="1" si="80"/>
        <v>0.91877992848895151</v>
      </c>
      <c r="Z204" s="8">
        <f t="shared" ca="1" si="89"/>
        <v>100123543.9792157</v>
      </c>
      <c r="AA204" s="12">
        <f t="shared" ca="1" si="90"/>
        <v>1.1347541797997878</v>
      </c>
      <c r="AB204" s="23">
        <f t="shared" ca="1" si="94"/>
        <v>336931226.32223135</v>
      </c>
      <c r="AC204" s="76">
        <f t="shared" si="91"/>
        <v>0</v>
      </c>
      <c r="AD204" s="85">
        <v>5.8125918527109099E-4</v>
      </c>
      <c r="AE204" s="85">
        <v>1.1053746240367238E-2</v>
      </c>
      <c r="AF204" s="85">
        <v>6.2937805197207475E-4</v>
      </c>
    </row>
    <row r="205" spans="1:32">
      <c r="A205" s="7">
        <f t="shared" si="81"/>
        <v>44112</v>
      </c>
      <c r="B205" s="8">
        <f t="shared" ca="1" si="82"/>
        <v>86847160.295453697</v>
      </c>
      <c r="C205" s="144">
        <f t="shared" si="72"/>
        <v>0</v>
      </c>
      <c r="D205" s="136"/>
      <c r="E205" s="143">
        <f>US!D205</f>
        <v>0</v>
      </c>
      <c r="F205" s="78">
        <f t="shared" si="93"/>
        <v>0.6</v>
      </c>
      <c r="G205" s="29">
        <f t="shared" ca="1" si="73"/>
        <v>14189294.195819518</v>
      </c>
      <c r="H205" s="8">
        <f t="shared" ca="1" si="83"/>
        <v>100743988.79031856</v>
      </c>
      <c r="I205" s="8">
        <f t="shared" ca="1" si="84"/>
        <v>616614838.09772146</v>
      </c>
      <c r="J205" s="8">
        <f t="shared" ca="1" si="85"/>
        <v>1051310.1077264906</v>
      </c>
      <c r="K205" s="12">
        <f t="shared" ca="1" si="71"/>
        <v>1.0425893641689878</v>
      </c>
      <c r="L205" s="48"/>
      <c r="M205" s="38">
        <f ca="1">IF(AND(I$2&gt;0,R198&lt;F198-0.06),0,IF(AND(N205&gt;=L$9,I$2&gt;0),0,IF(OR(AND(N205&gt;=A$2,N205&lt;C$2),N205&gt;=E$1),0,1)))</f>
        <v>1</v>
      </c>
      <c r="N205" s="27">
        <f t="shared" si="86"/>
        <v>44112</v>
      </c>
      <c r="O205" s="11">
        <f t="shared" ca="1" si="74"/>
        <v>8.221531174636286E-2</v>
      </c>
      <c r="P205" s="11" t="str">
        <f t="shared" si="75"/>
        <v/>
      </c>
      <c r="Q205" s="11">
        <f t="shared" ca="1" si="87"/>
        <v>0</v>
      </c>
      <c r="R205" s="32">
        <f t="shared" ca="1" si="76"/>
        <v>0.28378588391639031</v>
      </c>
      <c r="S205" s="32">
        <v>2.2699420418053612E-5</v>
      </c>
      <c r="T205" s="32">
        <f t="shared" ca="1" si="77"/>
        <v>1.3432531838709141E-2</v>
      </c>
      <c r="U205" s="32">
        <f t="shared" si="78"/>
        <v>0.14084507042253522</v>
      </c>
      <c r="V205" s="32">
        <f t="shared" ca="1" si="79"/>
        <v>0</v>
      </c>
      <c r="W205" s="8">
        <f t="shared" ca="1" si="88"/>
        <v>6892779.7972866502</v>
      </c>
      <c r="X205" s="8">
        <f t="shared" ca="1" si="92"/>
        <v>522763629.1046893</v>
      </c>
      <c r="Y205" s="22">
        <f t="shared" ca="1" si="80"/>
        <v>0.91778468825363713</v>
      </c>
      <c r="Z205" s="8">
        <f t="shared" ca="1" si="89"/>
        <v>100743988.79031856</v>
      </c>
      <c r="AA205" s="12">
        <f t="shared" ca="1" si="90"/>
        <v>1.1347541797997878</v>
      </c>
      <c r="AB205" s="23">
        <f t="shared" ca="1" si="94"/>
        <v>341102929.86457533</v>
      </c>
      <c r="AC205" s="76">
        <f t="shared" si="91"/>
        <v>0</v>
      </c>
      <c r="AD205" s="85">
        <v>5.8252569077809973E-4</v>
      </c>
      <c r="AE205" s="85">
        <v>1.1044377413214367E-2</v>
      </c>
      <c r="AF205" s="85">
        <v>6.2934572147046672E-4</v>
      </c>
    </row>
    <row r="206" spans="1:32">
      <c r="A206" s="7">
        <f t="shared" si="81"/>
        <v>44113</v>
      </c>
      <c r="B206" s="8">
        <f t="shared" ca="1" si="82"/>
        <v>87903846.524998426</v>
      </c>
      <c r="C206" s="144">
        <f t="shared" si="72"/>
        <v>0</v>
      </c>
      <c r="D206" s="136"/>
      <c r="E206" s="143">
        <f>US!D206</f>
        <v>0</v>
      </c>
      <c r="F206" s="78">
        <f t="shared" si="93"/>
        <v>0.6</v>
      </c>
      <c r="G206" s="29">
        <f t="shared" ca="1" si="73"/>
        <v>14275166.369408378</v>
      </c>
      <c r="H206" s="8">
        <f t="shared" ca="1" si="83"/>
        <v>101353681.22279948</v>
      </c>
      <c r="I206" s="8">
        <f t="shared" ca="1" si="84"/>
        <v>624117310.32748902</v>
      </c>
      <c r="J206" s="8">
        <f t="shared" ca="1" si="85"/>
        <v>1056686.2295447271</v>
      </c>
      <c r="K206" s="12">
        <f t="shared" ca="1" si="71"/>
        <v>1.04146001115206</v>
      </c>
      <c r="L206" s="48"/>
      <c r="M206" s="39">
        <f ca="1">IF(AND(I$2&gt;0,R199&lt;F199-0.1),0,IF(AND(N206&gt;=L$10,I$2&gt;0),0,IF(OR(AND(N206&gt;=A$2,N206&lt;C$2),N206&gt;=E$1),0,1)))</f>
        <v>1</v>
      </c>
      <c r="N206" s="27">
        <f t="shared" si="86"/>
        <v>44113</v>
      </c>
      <c r="O206" s="11">
        <f t="shared" ca="1" si="74"/>
        <v>8.3215641376998536E-2</v>
      </c>
      <c r="P206" s="11" t="str">
        <f t="shared" si="75"/>
        <v/>
      </c>
      <c r="Q206" s="11">
        <f t="shared" ca="1" si="87"/>
        <v>0</v>
      </c>
      <c r="R206" s="32">
        <f t="shared" ca="1" si="76"/>
        <v>0.28550332738816758</v>
      </c>
      <c r="S206" s="32">
        <v>2.2699298436129176E-5</v>
      </c>
      <c r="T206" s="32">
        <f t="shared" ca="1" si="77"/>
        <v>1.3513824163039931E-2</v>
      </c>
      <c r="U206" s="32">
        <f t="shared" si="78"/>
        <v>0.14084507042253522</v>
      </c>
      <c r="V206" s="32">
        <f t="shared" ca="1" si="79"/>
        <v>0</v>
      </c>
      <c r="W206" s="8">
        <f t="shared" ca="1" si="88"/>
        <v>6941091.2168659624</v>
      </c>
      <c r="X206" s="8">
        <f t="shared" ca="1" si="92"/>
        <v>529704720.32155526</v>
      </c>
      <c r="Y206" s="22">
        <f t="shared" ca="1" si="80"/>
        <v>0.91678435862300145</v>
      </c>
      <c r="Z206" s="8">
        <f t="shared" ca="1" si="89"/>
        <v>101353681.22279948</v>
      </c>
      <c r="AA206" s="12">
        <f t="shared" ca="1" si="90"/>
        <v>1.1347541797997878</v>
      </c>
      <c r="AB206" s="23">
        <f t="shared" ca="1" si="94"/>
        <v>345296902.81051373</v>
      </c>
      <c r="AC206" s="76">
        <f t="shared" si="91"/>
        <v>0</v>
      </c>
      <c r="AD206" s="85">
        <v>5.8250654703912884E-4</v>
      </c>
      <c r="AE206" s="85">
        <v>1.1035048403460897E-2</v>
      </c>
      <c r="AF206" s="85">
        <v>6.2931398155740875E-4</v>
      </c>
    </row>
    <row r="207" spans="1:32">
      <c r="A207" s="7">
        <f t="shared" si="81"/>
        <v>44114</v>
      </c>
      <c r="B207" s="8">
        <f t="shared" ca="1" si="82"/>
        <v>88965776.162589967</v>
      </c>
      <c r="C207" s="144">
        <f t="shared" si="72"/>
        <v>0</v>
      </c>
      <c r="D207" s="136"/>
      <c r="E207" s="143">
        <f>US!D207</f>
        <v>0</v>
      </c>
      <c r="F207" s="78">
        <f t="shared" si="93"/>
        <v>0.6</v>
      </c>
      <c r="G207" s="29">
        <f t="shared" ca="1" si="73"/>
        <v>14359477.525751192</v>
      </c>
      <c r="H207" s="8">
        <f t="shared" ca="1" si="83"/>
        <v>101952290.43283346</v>
      </c>
      <c r="I207" s="8">
        <f t="shared" ca="1" si="84"/>
        <v>631657010.75438893</v>
      </c>
      <c r="J207" s="8">
        <f t="shared" ca="1" si="85"/>
        <v>1061929.6375915401</v>
      </c>
      <c r="K207" s="12">
        <f t="shared" ca="1" si="71"/>
        <v>1.0403248829225185</v>
      </c>
      <c r="L207" s="48"/>
      <c r="M207" s="47">
        <f ca="1">IF(AND(I$2&gt;0,R200&lt;F200-0.12),0,IF(AND(N207&gt;=L$4,I$2&gt;0),0,IF(OR(AND(N207&gt;=A$2,N207&lt;C$2),N207&gt;=E$1),0,1)))</f>
        <v>1</v>
      </c>
      <c r="N207" s="27">
        <f t="shared" si="86"/>
        <v>44114</v>
      </c>
      <c r="O207" s="11">
        <f t="shared" ca="1" si="74"/>
        <v>8.4220934767251857E-2</v>
      </c>
      <c r="P207" s="11" t="str">
        <f t="shared" si="75"/>
        <v/>
      </c>
      <c r="Q207" s="11">
        <f t="shared" ca="1" si="87"/>
        <v>0</v>
      </c>
      <c r="R207" s="32">
        <f t="shared" ca="1" si="76"/>
        <v>0.28718955051502382</v>
      </c>
      <c r="S207" s="32">
        <v>2.269919300657085E-5</v>
      </c>
      <c r="T207" s="32">
        <f t="shared" ca="1" si="77"/>
        <v>1.3593638724377795E-2</v>
      </c>
      <c r="U207" s="32">
        <f t="shared" si="78"/>
        <v>0.14084507042253522</v>
      </c>
      <c r="V207" s="32">
        <f t="shared" ca="1" si="79"/>
        <v>0</v>
      </c>
      <c r="W207" s="8">
        <f t="shared" ca="1" si="88"/>
        <v>6988766.7049379377</v>
      </c>
      <c r="X207" s="8">
        <f t="shared" ca="1" si="92"/>
        <v>536693487.02649319</v>
      </c>
      <c r="Y207" s="22">
        <f t="shared" ca="1" si="80"/>
        <v>0.9157790652327481</v>
      </c>
      <c r="Z207" s="8">
        <f t="shared" ca="1" si="89"/>
        <v>101952290.43283346</v>
      </c>
      <c r="AA207" s="12">
        <f t="shared" ca="1" si="90"/>
        <v>1.1347541797997878</v>
      </c>
      <c r="AB207" s="23">
        <f t="shared" ca="1" si="94"/>
        <v>349512633.17076945</v>
      </c>
      <c r="AC207" s="76">
        <f t="shared" si="91"/>
        <v>0</v>
      </c>
      <c r="AD207" s="85">
        <v>5.8120297282158962E-4</v>
      </c>
      <c r="AE207" s="85">
        <v>1.1025758685821648E-2</v>
      </c>
      <c r="AF207" s="85">
        <v>6.2928275927142232E-4</v>
      </c>
    </row>
    <row r="208" spans="1:32">
      <c r="A208" s="7">
        <f t="shared" si="81"/>
        <v>44115</v>
      </c>
      <c r="B208" s="8">
        <f t="shared" ca="1" si="82"/>
        <v>90032813.432290375</v>
      </c>
      <c r="C208" s="144">
        <f t="shared" si="72"/>
        <v>0</v>
      </c>
      <c r="D208" s="136"/>
      <c r="E208" s="143">
        <f>US!D208</f>
        <v>0</v>
      </c>
      <c r="F208" s="78">
        <f t="shared" si="93"/>
        <v>0.6</v>
      </c>
      <c r="G208" s="29">
        <f t="shared" ca="1" si="73"/>
        <v>14442181.456727942</v>
      </c>
      <c r="H208" s="8">
        <f t="shared" ca="1" si="83"/>
        <v>102539488.34276839</v>
      </c>
      <c r="I208" s="8">
        <f t="shared" ca="1" si="84"/>
        <v>639232975.36926174</v>
      </c>
      <c r="J208" s="8">
        <f t="shared" ca="1" si="85"/>
        <v>1067037.2697004033</v>
      </c>
      <c r="K208" s="12">
        <f t="shared" ca="1" si="71"/>
        <v>1.0391841220460034</v>
      </c>
      <c r="L208" s="48"/>
      <c r="M208" s="46">
        <f ca="1">IF(AND(I$2&gt;0,R201&lt;F201-0.12),0,IF(AND(N208&gt;=L$5,I$2&gt;0),0,IF(OR(AND(N208&gt;=A$2,N208&lt;C$2),N208&gt;=E$1),0,1)))</f>
        <v>1</v>
      </c>
      <c r="N208" s="27">
        <f t="shared" si="86"/>
        <v>44115</v>
      </c>
      <c r="O208" s="11">
        <f t="shared" ca="1" si="74"/>
        <v>8.5231063382568237E-2</v>
      </c>
      <c r="P208" s="11" t="str">
        <f t="shared" si="75"/>
        <v/>
      </c>
      <c r="Q208" s="11">
        <f t="shared" ca="1" si="87"/>
        <v>0</v>
      </c>
      <c r="R208" s="32">
        <f t="shared" ca="1" si="76"/>
        <v>0.28884362913455885</v>
      </c>
      <c r="S208" s="32">
        <v>2.2699101372198373E-5</v>
      </c>
      <c r="T208" s="32">
        <f t="shared" ca="1" si="77"/>
        <v>1.3671931779035786E-2</v>
      </c>
      <c r="U208" s="32">
        <f t="shared" si="78"/>
        <v>0.14084507042253522</v>
      </c>
      <c r="V208" s="32">
        <f t="shared" ca="1" si="79"/>
        <v>0</v>
      </c>
      <c r="W208" s="8">
        <f t="shared" ca="1" si="88"/>
        <v>7035781.7910937471</v>
      </c>
      <c r="X208" s="8">
        <f t="shared" ca="1" si="92"/>
        <v>543729268.8175869</v>
      </c>
      <c r="Y208" s="22">
        <f t="shared" ca="1" si="80"/>
        <v>0.91476893661743175</v>
      </c>
      <c r="Z208" s="8">
        <f t="shared" ca="1" si="89"/>
        <v>102539488.34276839</v>
      </c>
      <c r="AA208" s="12">
        <f t="shared" ca="1" si="90"/>
        <v>1.1347541797997878</v>
      </c>
      <c r="AB208" s="23">
        <f t="shared" ca="1" si="94"/>
        <v>353749596.41533262</v>
      </c>
      <c r="AC208" s="76">
        <f t="shared" si="91"/>
        <v>0</v>
      </c>
      <c r="AD208" s="85">
        <v>5.7990018879557287E-4</v>
      </c>
      <c r="AE208" s="85">
        <v>1.1016507766906485E-2</v>
      </c>
      <c r="AF208" s="85">
        <v>6.2925199075607164E-4</v>
      </c>
    </row>
    <row r="209" spans="1:32">
      <c r="A209" s="7">
        <f t="shared" si="81"/>
        <v>44116</v>
      </c>
      <c r="B209" s="8">
        <f t="shared" ca="1" si="82"/>
        <v>91104819.550686017</v>
      </c>
      <c r="C209" s="144">
        <f t="shared" si="72"/>
        <v>0</v>
      </c>
      <c r="D209" s="136"/>
      <c r="E209" s="143">
        <f>US!D209</f>
        <v>0</v>
      </c>
      <c r="F209" s="78">
        <f t="shared" si="93"/>
        <v>0.6</v>
      </c>
      <c r="G209" s="29">
        <f t="shared" ca="1" si="73"/>
        <v>14523232.393279387</v>
      </c>
      <c r="H209" s="8">
        <f t="shared" ca="1" si="83"/>
        <v>103114949.99228364</v>
      </c>
      <c r="I209" s="8">
        <f t="shared" ca="1" si="84"/>
        <v>646844218.80987072</v>
      </c>
      <c r="J209" s="8">
        <f t="shared" ca="1" si="85"/>
        <v>1072006.1183956356</v>
      </c>
      <c r="K209" s="12">
        <f t="shared" ca="1" si="71"/>
        <v>1.0380378743776377</v>
      </c>
      <c r="L209" s="48"/>
      <c r="M209" s="38">
        <f ca="1">IF(AND(I$2&gt;0,R202&lt;F202),0,IF(AND(N209&gt;=L$6,I$2&gt;0),0,IF(OR(AND(N209&gt;=A$2,N209&lt;C$2),N209&gt;=E$1),0,1)))</f>
        <v>1</v>
      </c>
      <c r="N209" s="27">
        <f t="shared" si="86"/>
        <v>44116</v>
      </c>
      <c r="O209" s="11">
        <f t="shared" ca="1" si="74"/>
        <v>8.6245895841316089E-2</v>
      </c>
      <c r="P209" s="11" t="str">
        <f t="shared" si="75"/>
        <v/>
      </c>
      <c r="Q209" s="11">
        <f t="shared" ca="1" si="87"/>
        <v>0</v>
      </c>
      <c r="R209" s="32">
        <f t="shared" ca="1" si="76"/>
        <v>0.29046464786558773</v>
      </c>
      <c r="S209" s="32">
        <v>2.2699021235104757E-5</v>
      </c>
      <c r="T209" s="32">
        <f t="shared" ca="1" si="77"/>
        <v>1.3748659998971152E-2</v>
      </c>
      <c r="U209" s="32">
        <f t="shared" si="78"/>
        <v>0.14084507042253522</v>
      </c>
      <c r="V209" s="32">
        <f t="shared" ca="1" si="79"/>
        <v>0</v>
      </c>
      <c r="W209" s="8">
        <f t="shared" ca="1" si="88"/>
        <v>7082112.0655962154</v>
      </c>
      <c r="X209" s="8">
        <f t="shared" ca="1" si="92"/>
        <v>550811380.88318312</v>
      </c>
      <c r="Y209" s="22">
        <f t="shared" ca="1" si="80"/>
        <v>0.91375410415868386</v>
      </c>
      <c r="Z209" s="8">
        <f t="shared" ca="1" si="89"/>
        <v>103114949.99228364</v>
      </c>
      <c r="AA209" s="12">
        <f t="shared" ca="1" si="90"/>
        <v>1.1347541797997878</v>
      </c>
      <c r="AB209" s="23">
        <f t="shared" ca="1" si="94"/>
        <v>358007255.67056489</v>
      </c>
      <c r="AC209" s="76">
        <f t="shared" si="91"/>
        <v>0</v>
      </c>
      <c r="AD209" s="85">
        <v>5.7988134025180511E-4</v>
      </c>
      <c r="AE209" s="85">
        <v>1.1007295182152019E-2</v>
      </c>
      <c r="AF209" s="85">
        <v>6.2922162012424006E-4</v>
      </c>
    </row>
    <row r="210" spans="1:32">
      <c r="A210" s="7">
        <f t="shared" si="81"/>
        <v>44117</v>
      </c>
      <c r="B210" s="8">
        <f t="shared" ca="1" si="82"/>
        <v>92181652.785158321</v>
      </c>
      <c r="C210" s="144">
        <f t="shared" si="72"/>
        <v>0</v>
      </c>
      <c r="D210" s="136"/>
      <c r="E210" s="143">
        <f>US!D210</f>
        <v>0</v>
      </c>
      <c r="F210" s="78">
        <f t="shared" si="93"/>
        <v>0.6</v>
      </c>
      <c r="G210" s="29">
        <f t="shared" ca="1" si="73"/>
        <v>14602585.055132501</v>
      </c>
      <c r="H210" s="8">
        <f t="shared" ca="1" si="83"/>
        <v>103678353.89144075</v>
      </c>
      <c r="I210" s="8">
        <f t="shared" ca="1" si="84"/>
        <v>654489734.77462399</v>
      </c>
      <c r="J210" s="8">
        <f t="shared" ca="1" si="85"/>
        <v>1076833.2344722992</v>
      </c>
      <c r="K210" s="12">
        <f t="shared" ca="1" si="71"/>
        <v>1.0368862890032771</v>
      </c>
      <c r="L210" s="48"/>
      <c r="M210" s="38">
        <f ca="1">IF(AND(I$2&gt;0,R203&lt;F203-0.02),0,IF(AND(N210&gt;=L$7,I$2&gt;0),0,IF(OR(AND(N210&gt;=A$2,N210&lt;C$2),N210&gt;=E$1),0,1)))</f>
        <v>1</v>
      </c>
      <c r="N210" s="27">
        <f t="shared" si="86"/>
        <v>44117</v>
      </c>
      <c r="O210" s="11">
        <f t="shared" ca="1" si="74"/>
        <v>8.7265297969949862E-2</v>
      </c>
      <c r="P210" s="11" t="str">
        <f t="shared" si="75"/>
        <v/>
      </c>
      <c r="Q210" s="11">
        <f t="shared" ca="1" si="87"/>
        <v>0</v>
      </c>
      <c r="R210" s="32">
        <f t="shared" ca="1" si="76"/>
        <v>0.29205170110265</v>
      </c>
      <c r="S210" s="32">
        <v>2.2698950680153413E-5</v>
      </c>
      <c r="T210" s="32">
        <f t="shared" ca="1" si="77"/>
        <v>1.3823780518858766E-2</v>
      </c>
      <c r="U210" s="32">
        <f t="shared" si="78"/>
        <v>0.14084507042253522</v>
      </c>
      <c r="V210" s="32">
        <f t="shared" ca="1" si="79"/>
        <v>0</v>
      </c>
      <c r="W210" s="8">
        <f t="shared" ca="1" si="88"/>
        <v>7127733.2032944625</v>
      </c>
      <c r="X210" s="8">
        <f t="shared" ca="1" si="92"/>
        <v>557939114.08647764</v>
      </c>
      <c r="Y210" s="22">
        <f t="shared" ca="1" si="80"/>
        <v>0.91273470203005014</v>
      </c>
      <c r="Z210" s="8">
        <f t="shared" ca="1" si="89"/>
        <v>103678353.89144075</v>
      </c>
      <c r="AA210" s="12">
        <f t="shared" ca="1" si="90"/>
        <v>1.1347541797997878</v>
      </c>
      <c r="AB210" s="23">
        <f t="shared" ca="1" si="94"/>
        <v>362285061.9307248</v>
      </c>
      <c r="AC210" s="76">
        <f t="shared" si="91"/>
        <v>0</v>
      </c>
      <c r="AD210" s="85">
        <v>5.8114516326465812E-4</v>
      </c>
      <c r="AE210" s="85">
        <v>1.0998120493061323E-2</v>
      </c>
      <c r="AF210" s="85">
        <v>6.291915984640024E-4</v>
      </c>
    </row>
    <row r="211" spans="1:32">
      <c r="A211" s="7">
        <f t="shared" si="81"/>
        <v>44118</v>
      </c>
      <c r="B211" s="8">
        <f t="shared" ca="1" si="82"/>
        <v>93263168.515706256</v>
      </c>
      <c r="C211" s="144">
        <f t="shared" si="72"/>
        <v>0</v>
      </c>
      <c r="D211" s="136"/>
      <c r="E211" s="143">
        <f>US!D211</f>
        <v>0</v>
      </c>
      <c r="F211" s="78">
        <f t="shared" si="93"/>
        <v>0.6</v>
      </c>
      <c r="G211" s="29">
        <f t="shared" ca="1" si="73"/>
        <v>14680194.700709382</v>
      </c>
      <c r="H211" s="8">
        <f t="shared" ca="1" si="83"/>
        <v>104229382.37503661</v>
      </c>
      <c r="I211" s="8">
        <f t="shared" ca="1" si="84"/>
        <v>662168496.46151435</v>
      </c>
      <c r="J211" s="8">
        <f t="shared" ca="1" si="85"/>
        <v>1081515.7305479324</v>
      </c>
      <c r="K211" s="12">
        <f t="shared" ca="1" si="71"/>
        <v>1.0357295181769133</v>
      </c>
      <c r="L211" s="48"/>
      <c r="M211" s="38">
        <f ca="1">IF(AND(I$2&gt;0,R204&lt;F204-0.04),0,IF(AND(N211&gt;=L$8,I$2&gt;0),0,IF(OR(AND(N211&gt;=A$2,N211&lt;C$2),N211&gt;=E$1),0,1)))</f>
        <v>1</v>
      </c>
      <c r="N211" s="27">
        <f t="shared" si="86"/>
        <v>44118</v>
      </c>
      <c r="O211" s="11">
        <f t="shared" ca="1" si="74"/>
        <v>8.8289132861535252E-2</v>
      </c>
      <c r="P211" s="11" t="str">
        <f t="shared" si="75"/>
        <v/>
      </c>
      <c r="Q211" s="11">
        <f t="shared" ca="1" si="87"/>
        <v>0</v>
      </c>
      <c r="R211" s="32">
        <f t="shared" ca="1" si="76"/>
        <v>0.29360389401418763</v>
      </c>
      <c r="S211" s="32">
        <v>2.2698888111218822E-5</v>
      </c>
      <c r="T211" s="32">
        <f t="shared" ca="1" si="77"/>
        <v>1.3897250983338215E-2</v>
      </c>
      <c r="U211" s="32">
        <f t="shared" si="78"/>
        <v>0.14084507042253522</v>
      </c>
      <c r="V211" s="32">
        <f t="shared" ca="1" si="79"/>
        <v>0</v>
      </c>
      <c r="W211" s="8">
        <f t="shared" ca="1" si="88"/>
        <v>7172620.9878946198</v>
      </c>
      <c r="X211" s="8">
        <f t="shared" ca="1" si="92"/>
        <v>565111735.07437229</v>
      </c>
      <c r="Y211" s="22">
        <f t="shared" ca="1" si="80"/>
        <v>0.91171086713846472</v>
      </c>
      <c r="Z211" s="8">
        <f t="shared" ca="1" si="89"/>
        <v>104229382.37503661</v>
      </c>
      <c r="AA211" s="12">
        <f t="shared" ca="1" si="90"/>
        <v>1.1347541797997878</v>
      </c>
      <c r="AB211" s="23">
        <f t="shared" ca="1" si="94"/>
        <v>366582454.28384107</v>
      </c>
      <c r="AC211" s="76">
        <f t="shared" si="91"/>
        <v>0</v>
      </c>
      <c r="AD211" s="85">
        <v>5.8112317189958464E-4</v>
      </c>
      <c r="AE211" s="85">
        <v>1.0988983284720904E-2</v>
      </c>
      <c r="AF211" s="85">
        <v>6.2916188296844862E-4</v>
      </c>
    </row>
    <row r="212" spans="1:32">
      <c r="A212" s="7">
        <f t="shared" si="81"/>
        <v>44119</v>
      </c>
      <c r="B212" s="8">
        <f t="shared" ca="1" si="82"/>
        <v>94349219.300285473</v>
      </c>
      <c r="C212" s="144">
        <f t="shared" si="72"/>
        <v>0</v>
      </c>
      <c r="D212" s="136"/>
      <c r="E212" s="143">
        <f>US!D212</f>
        <v>0</v>
      </c>
      <c r="F212" s="78">
        <f t="shared" si="93"/>
        <v>0.6</v>
      </c>
      <c r="G212" s="29">
        <f t="shared" ca="1" si="73"/>
        <v>14756017.177134426</v>
      </c>
      <c r="H212" s="8">
        <f t="shared" ca="1" si="83"/>
        <v>104767721.95765442</v>
      </c>
      <c r="I212" s="8">
        <f t="shared" ca="1" si="84"/>
        <v>669879457.03202677</v>
      </c>
      <c r="J212" s="8">
        <f t="shared" ca="1" si="85"/>
        <v>1086050.7845792146</v>
      </c>
      <c r="K212" s="12">
        <f t="shared" ca="1" si="71"/>
        <v>1.0345677172542618</v>
      </c>
      <c r="L212" s="48"/>
      <c r="M212" s="38">
        <f ca="1">IF(AND(I$2&gt;0,R205&lt;F205-0.06),0,IF(AND(N212&gt;=L$9,I$2&gt;0),0,IF(OR(AND(N212&gt;=A$2,N212&lt;C$2),N212&gt;=E$1),0,1)))</f>
        <v>1</v>
      </c>
      <c r="N212" s="27">
        <f t="shared" si="86"/>
        <v>44119</v>
      </c>
      <c r="O212" s="11">
        <f t="shared" ca="1" si="74"/>
        <v>8.9317260937603574E-2</v>
      </c>
      <c r="P212" s="11" t="str">
        <f t="shared" si="75"/>
        <v/>
      </c>
      <c r="Q212" s="11">
        <f t="shared" ca="1" si="87"/>
        <v>0</v>
      </c>
      <c r="R212" s="32">
        <f t="shared" ca="1" si="76"/>
        <v>0.29512034354268851</v>
      </c>
      <c r="S212" s="32">
        <v>2.2698832198047946E-5</v>
      </c>
      <c r="T212" s="32">
        <f t="shared" ca="1" si="77"/>
        <v>1.3969029594353923E-2</v>
      </c>
      <c r="U212" s="32">
        <f t="shared" si="78"/>
        <v>0.14084507042253522</v>
      </c>
      <c r="V212" s="32">
        <f t="shared" ca="1" si="79"/>
        <v>0</v>
      </c>
      <c r="W212" s="8">
        <f t="shared" ca="1" si="88"/>
        <v>7216751.3365517752</v>
      </c>
      <c r="X212" s="8">
        <f t="shared" ca="1" si="92"/>
        <v>572328486.41092408</v>
      </c>
      <c r="Y212" s="22">
        <f t="shared" ca="1" si="80"/>
        <v>0.91068273906239638</v>
      </c>
      <c r="Z212" s="8">
        <f t="shared" ca="1" si="89"/>
        <v>104767721.95765442</v>
      </c>
      <c r="AA212" s="12">
        <f t="shared" ca="1" si="90"/>
        <v>1.1347541797997878</v>
      </c>
      <c r="AB212" s="23">
        <f t="shared" ca="1" si="94"/>
        <v>370898860.15183616</v>
      </c>
      <c r="AC212" s="76">
        <f t="shared" si="91"/>
        <v>0</v>
      </c>
      <c r="AD212" s="85">
        <v>5.8238406741690737E-4</v>
      </c>
      <c r="AE212" s="85">
        <v>1.0979883163567315E-2</v>
      </c>
      <c r="AF212" s="85">
        <v>6.2913243617401284E-4</v>
      </c>
    </row>
    <row r="213" spans="1:32">
      <c r="A213" s="7">
        <f t="shared" si="81"/>
        <v>44120</v>
      </c>
      <c r="B213" s="8">
        <f t="shared" ca="1" si="82"/>
        <v>95439654.943622097</v>
      </c>
      <c r="C213" s="144">
        <f t="shared" si="72"/>
        <v>0</v>
      </c>
      <c r="D213" s="136"/>
      <c r="E213" s="143">
        <f>US!D213</f>
        <v>0</v>
      </c>
      <c r="F213" s="78">
        <f t="shared" si="93"/>
        <v>0.6</v>
      </c>
      <c r="G213" s="29">
        <f t="shared" ca="1" si="73"/>
        <v>14830008.970252484</v>
      </c>
      <c r="H213" s="8">
        <f t="shared" ca="1" si="83"/>
        <v>105293063.68879263</v>
      </c>
      <c r="I213" s="8">
        <f t="shared" ca="1" si="84"/>
        <v>677621550.09971678</v>
      </c>
      <c r="J213" s="8">
        <f t="shared" ca="1" si="85"/>
        <v>1090435.6433366172</v>
      </c>
      <c r="K213" s="12">
        <f t="shared" ca="1" si="71"/>
        <v>1.0334010446225737</v>
      </c>
      <c r="L213" s="48"/>
      <c r="M213" s="39">
        <f ca="1">IF(AND(I$2&gt;0,R206&lt;F206-0.1),0,IF(AND(N213&gt;=L$10,I$2&gt;0),0,IF(OR(AND(N213&gt;=A$2,N213&lt;C$2),N213&gt;=E$1),0,1)))</f>
        <v>1</v>
      </c>
      <c r="N213" s="27">
        <f t="shared" si="86"/>
        <v>44120</v>
      </c>
      <c r="O213" s="11">
        <f t="shared" ca="1" si="74"/>
        <v>9.0349540013295565E-2</v>
      </c>
      <c r="P213" s="11" t="str">
        <f t="shared" si="75"/>
        <v/>
      </c>
      <c r="Q213" s="11">
        <f t="shared" ca="1" si="87"/>
        <v>0</v>
      </c>
      <c r="R213" s="32">
        <f t="shared" ca="1" si="76"/>
        <v>0.29660017940504968</v>
      </c>
      <c r="S213" s="32">
        <v>2.2698781831973313E-5</v>
      </c>
      <c r="T213" s="32">
        <f t="shared" ca="1" si="77"/>
        <v>1.4039075158505684E-2</v>
      </c>
      <c r="U213" s="32">
        <f t="shared" si="78"/>
        <v>0.14084507042253522</v>
      </c>
      <c r="V213" s="32">
        <f t="shared" ca="1" si="79"/>
        <v>0</v>
      </c>
      <c r="W213" s="8">
        <f t="shared" ca="1" si="88"/>
        <v>7260100.3247466022</v>
      </c>
      <c r="X213" s="8">
        <f t="shared" ca="1" si="92"/>
        <v>579588586.73567069</v>
      </c>
      <c r="Y213" s="22">
        <f t="shared" ca="1" si="80"/>
        <v>0.90965045998670446</v>
      </c>
      <c r="Z213" s="8">
        <f t="shared" ca="1" si="89"/>
        <v>105293063.68879263</v>
      </c>
      <c r="AA213" s="12">
        <f t="shared" ca="1" si="90"/>
        <v>1.1347541797997878</v>
      </c>
      <c r="AB213" s="23">
        <f t="shared" ca="1" si="94"/>
        <v>375233695.54477227</v>
      </c>
      <c r="AC213" s="76">
        <f t="shared" si="91"/>
        <v>0</v>
      </c>
      <c r="AD213" s="85">
        <v>5.8236081839553111E-4</v>
      </c>
      <c r="AE213" s="85">
        <v>1.0970819755378398E-2</v>
      </c>
      <c r="AF213" s="85">
        <v>6.2910322529378254E-4</v>
      </c>
    </row>
    <row r="214" spans="1:32">
      <c r="A214" s="7">
        <f t="shared" si="81"/>
        <v>44121</v>
      </c>
      <c r="B214" s="8">
        <f t="shared" ca="1" si="82"/>
        <v>96534322.569452167</v>
      </c>
      <c r="C214" s="144">
        <f t="shared" si="72"/>
        <v>0</v>
      </c>
      <c r="D214" s="136"/>
      <c r="E214" s="143">
        <f>US!D214</f>
        <v>0</v>
      </c>
      <c r="F214" s="78">
        <f t="shared" si="93"/>
        <v>0.6</v>
      </c>
      <c r="G214" s="29">
        <f t="shared" ca="1" si="73"/>
        <v>14902127.254568951</v>
      </c>
      <c r="H214" s="8">
        <f t="shared" ca="1" si="83"/>
        <v>105805103.50743955</v>
      </c>
      <c r="I214" s="8">
        <f t="shared" ca="1" si="84"/>
        <v>685393690.2431103</v>
      </c>
      <c r="J214" s="8">
        <f t="shared" ca="1" si="85"/>
        <v>1094667.6258300755</v>
      </c>
      <c r="K214" s="12">
        <f t="shared" ca="1" si="71"/>
        <v>1.0322296616267126</v>
      </c>
      <c r="L214" s="48"/>
      <c r="M214" s="47">
        <f ca="1">IF(AND(I$2&gt;0,R207&lt;F207-0.12),0,IF(AND(N214&gt;=L$4,I$2&gt;0),0,IF(OR(AND(N214&gt;=A$2,N214&lt;C$2),N214&gt;=E$1),0,1)))</f>
        <v>1</v>
      </c>
      <c r="N214" s="27">
        <f t="shared" si="86"/>
        <v>44121</v>
      </c>
      <c r="O214" s="11">
        <f t="shared" ca="1" si="74"/>
        <v>9.1385825365748047E-2</v>
      </c>
      <c r="P214" s="11" t="str">
        <f t="shared" si="75"/>
        <v/>
      </c>
      <c r="Q214" s="11">
        <f t="shared" ca="1" si="87"/>
        <v>0</v>
      </c>
      <c r="R214" s="32">
        <f t="shared" ca="1" si="76"/>
        <v>0.29804254509137901</v>
      </c>
      <c r="S214" s="32">
        <v>2.2698736089003124E-5</v>
      </c>
      <c r="T214" s="32">
        <f t="shared" ca="1" si="77"/>
        <v>1.4107347134325274E-2</v>
      </c>
      <c r="U214" s="32">
        <f t="shared" si="78"/>
        <v>0.14084507042253522</v>
      </c>
      <c r="V214" s="32">
        <f t="shared" ca="1" si="79"/>
        <v>0</v>
      </c>
      <c r="W214" s="8">
        <f t="shared" ca="1" si="88"/>
        <v>7302644.2114086868</v>
      </c>
      <c r="X214" s="8">
        <f t="shared" ca="1" si="92"/>
        <v>586891230.94707942</v>
      </c>
      <c r="Y214" s="22">
        <f t="shared" ca="1" si="80"/>
        <v>0.90861417463425198</v>
      </c>
      <c r="Z214" s="8">
        <f t="shared" ca="1" si="89"/>
        <v>105805103.50743955</v>
      </c>
      <c r="AA214" s="12">
        <f t="shared" ca="1" si="90"/>
        <v>1.1347541797997878</v>
      </c>
      <c r="AB214" s="23">
        <f t="shared" ca="1" si="94"/>
        <v>379586365.3290661</v>
      </c>
      <c r="AC214" s="76">
        <f t="shared" si="91"/>
        <v>0</v>
      </c>
      <c r="AD214" s="85">
        <v>5.8105476874044967E-4</v>
      </c>
      <c r="AE214" s="85">
        <v>1.0961792703466686E-2</v>
      </c>
      <c r="AF214" s="85">
        <v>6.2907422163395129E-4</v>
      </c>
    </row>
    <row r="215" spans="1:32">
      <c r="A215" s="7">
        <f t="shared" si="81"/>
        <v>44122</v>
      </c>
      <c r="B215" s="8">
        <f t="shared" ca="1" si="82"/>
        <v>97633066.696130872</v>
      </c>
      <c r="C215" s="144">
        <f t="shared" si="72"/>
        <v>0</v>
      </c>
      <c r="D215" s="136"/>
      <c r="E215" s="143">
        <f>US!D215</f>
        <v>0</v>
      </c>
      <c r="F215" s="78">
        <f t="shared" si="93"/>
        <v>0.6</v>
      </c>
      <c r="G215" s="29">
        <f t="shared" ca="1" si="73"/>
        <v>14972329.943021085</v>
      </c>
      <c r="H215" s="8">
        <f t="shared" ca="1" si="83"/>
        <v>106303542.5954497</v>
      </c>
      <c r="I215" s="8">
        <f t="shared" ca="1" si="84"/>
        <v>693194773.54252911</v>
      </c>
      <c r="J215" s="8">
        <f t="shared" ca="1" si="85"/>
        <v>1098744.1266787087</v>
      </c>
      <c r="K215" s="12">
        <f t="shared" ca="1" si="71"/>
        <v>1.0310537324915516</v>
      </c>
      <c r="L215" s="48"/>
      <c r="M215" s="46">
        <f ca="1">IF(AND(I$2&gt;0,R208&lt;F208-0.12),0,IF(AND(N215&gt;=L$5,I$2&gt;0),0,IF(OR(AND(N215&gt;=A$2,N215&lt;C$2),N215&gt;=E$1),0,1)))</f>
        <v>1</v>
      </c>
      <c r="N215" s="27">
        <f t="shared" si="86"/>
        <v>44122</v>
      </c>
      <c r="O215" s="11">
        <f t="shared" ca="1" si="74"/>
        <v>9.2425969805670541E-2</v>
      </c>
      <c r="P215" s="11" t="str">
        <f t="shared" si="75"/>
        <v/>
      </c>
      <c r="Q215" s="11">
        <f t="shared" ca="1" si="87"/>
        <v>0</v>
      </c>
      <c r="R215" s="32">
        <f t="shared" ca="1" si="76"/>
        <v>0.29944659886042169</v>
      </c>
      <c r="S215" s="32">
        <v>2.2698694199059492E-5</v>
      </c>
      <c r="T215" s="32">
        <f t="shared" ca="1" si="77"/>
        <v>1.4173805679393293E-2</v>
      </c>
      <c r="U215" s="32">
        <f t="shared" si="78"/>
        <v>0.14084507042253522</v>
      </c>
      <c r="V215" s="32">
        <f t="shared" ca="1" si="79"/>
        <v>0</v>
      </c>
      <c r="W215" s="8">
        <f t="shared" ca="1" si="88"/>
        <v>7344359.4642470088</v>
      </c>
      <c r="X215" s="8">
        <f t="shared" ca="1" si="92"/>
        <v>594235590.41132641</v>
      </c>
      <c r="Y215" s="22">
        <f t="shared" ca="1" si="80"/>
        <v>0.90757403019432947</v>
      </c>
      <c r="Z215" s="8">
        <f t="shared" ca="1" si="89"/>
        <v>106303542.5954497</v>
      </c>
      <c r="AA215" s="12">
        <f t="shared" ca="1" si="90"/>
        <v>1.1347541797997878</v>
      </c>
      <c r="AB215" s="23">
        <f t="shared" ca="1" si="94"/>
        <v>383956263.50949073</v>
      </c>
      <c r="AC215" s="76">
        <f t="shared" si="91"/>
        <v>0</v>
      </c>
      <c r="AD215" s="85">
        <v>5.7975022793295005E-4</v>
      </c>
      <c r="AE215" s="85">
        <v>1.0952801667054693E-2</v>
      </c>
      <c r="AF215" s="85">
        <v>6.2904540008304997E-4</v>
      </c>
    </row>
    <row r="216" spans="1:32">
      <c r="A216" s="7">
        <f t="shared" si="81"/>
        <v>44123</v>
      </c>
      <c r="B216" s="8">
        <f t="shared" ca="1" si="82"/>
        <v>98735729.315548509</v>
      </c>
      <c r="C216" s="144">
        <f t="shared" si="72"/>
        <v>0</v>
      </c>
      <c r="D216" s="136"/>
      <c r="E216" s="143">
        <f>US!D216</f>
        <v>0</v>
      </c>
      <c r="F216" s="78">
        <f t="shared" si="93"/>
        <v>0.6</v>
      </c>
      <c r="G216" s="29">
        <f t="shared" ca="1" si="73"/>
        <v>15040575.736488441</v>
      </c>
      <c r="H216" s="8">
        <f t="shared" ca="1" si="83"/>
        <v>106788087.72906792</v>
      </c>
      <c r="I216" s="8">
        <f t="shared" ca="1" si="84"/>
        <v>701023678.14039433</v>
      </c>
      <c r="J216" s="8">
        <f t="shared" ca="1" si="85"/>
        <v>1102662.6194176364</v>
      </c>
      <c r="K216" s="12">
        <f t="shared" ca="1" si="71"/>
        <v>1.0298734242407541</v>
      </c>
      <c r="L216" s="48"/>
      <c r="M216" s="38">
        <f ca="1">IF(AND(I$2&gt;0,R209&lt;F209),0,IF(AND(N216&gt;=L$6,I$2&gt;0),0,IF(OR(AND(N216&gt;=A$2,N216&lt;C$2),N216&gt;=E$1),0,1)))</f>
        <v>1</v>
      </c>
      <c r="N216" s="27">
        <f t="shared" si="86"/>
        <v>44123</v>
      </c>
      <c r="O216" s="11">
        <f t="shared" ca="1" si="74"/>
        <v>9.346982375205258E-2</v>
      </c>
      <c r="P216" s="11" t="str">
        <f t="shared" si="75"/>
        <v/>
      </c>
      <c r="Q216" s="11">
        <f t="shared" ca="1" si="87"/>
        <v>0</v>
      </c>
      <c r="R216" s="32">
        <f t="shared" ca="1" si="76"/>
        <v>0.3008115147297688</v>
      </c>
      <c r="S216" s="32">
        <v>2.2698655520340688E-5</v>
      </c>
      <c r="T216" s="32">
        <f t="shared" ca="1" si="77"/>
        <v>1.4238411697209056E-2</v>
      </c>
      <c r="U216" s="32">
        <f t="shared" si="78"/>
        <v>0.14084507042253522</v>
      </c>
      <c r="V216" s="32">
        <f t="shared" ca="1" si="79"/>
        <v>0</v>
      </c>
      <c r="W216" s="8">
        <f t="shared" ca="1" si="88"/>
        <v>7385222.7852467503</v>
      </c>
      <c r="X216" s="8">
        <f t="shared" ca="1" si="92"/>
        <v>601620813.19657314</v>
      </c>
      <c r="Y216" s="22">
        <f t="shared" ca="1" si="80"/>
        <v>0.90653017624794741</v>
      </c>
      <c r="Z216" s="8">
        <f t="shared" ca="1" si="89"/>
        <v>106788087.72906792</v>
      </c>
      <c r="AA216" s="12">
        <f t="shared" ca="1" si="90"/>
        <v>1.1347541797997878</v>
      </c>
      <c r="AB216" s="23">
        <f t="shared" ca="1" si="94"/>
        <v>388342773.52475381</v>
      </c>
      <c r="AC216" s="76">
        <f t="shared" si="91"/>
        <v>0</v>
      </c>
      <c r="AD216" s="85">
        <v>5.7972882787859635E-4</v>
      </c>
      <c r="AE216" s="85">
        <v>1.0943846319813832E-2</v>
      </c>
      <c r="AF216" s="85">
        <v>6.290167386648857E-4</v>
      </c>
    </row>
    <row r="217" spans="1:32">
      <c r="A217" s="7">
        <f t="shared" si="81"/>
        <v>44124</v>
      </c>
      <c r="B217" s="8">
        <f t="shared" ca="1" si="82"/>
        <v>99842149.975283489</v>
      </c>
      <c r="C217" s="144">
        <f t="shared" si="72"/>
        <v>0</v>
      </c>
      <c r="D217" s="136"/>
      <c r="E217" s="143">
        <f>US!D217</f>
        <v>0</v>
      </c>
      <c r="F217" s="78">
        <f t="shared" si="93"/>
        <v>0.6</v>
      </c>
      <c r="G217" s="29">
        <f t="shared" ca="1" si="73"/>
        <v>15106824.172949234</v>
      </c>
      <c r="H217" s="8">
        <f t="shared" ca="1" si="83"/>
        <v>107258451.62793955</v>
      </c>
      <c r="I217" s="8">
        <f t="shared" ca="1" si="84"/>
        <v>708879264.82451272</v>
      </c>
      <c r="J217" s="8">
        <f t="shared" ca="1" si="85"/>
        <v>1106420.6597349823</v>
      </c>
      <c r="K217" s="12">
        <f t="shared" ca="1" si="71"/>
        <v>1.0286889066119966</v>
      </c>
      <c r="L217" s="48"/>
      <c r="M217" s="38">
        <f ca="1">IF(AND(I$2&gt;0,R210&lt;F210-0.02),0,IF(AND(N217&gt;=L$7,I$2&gt;0),0,IF(OR(AND(N217&gt;=A$2,N217&lt;C$2),N217&gt;=E$1),0,1)))</f>
        <v>1</v>
      </c>
      <c r="N217" s="27">
        <f t="shared" si="86"/>
        <v>44124</v>
      </c>
      <c r="O217" s="11">
        <f t="shared" ca="1" si="74"/>
        <v>9.4517235309935027E-2</v>
      </c>
      <c r="P217" s="11" t="str">
        <f t="shared" si="75"/>
        <v/>
      </c>
      <c r="Q217" s="11">
        <f t="shared" ca="1" si="87"/>
        <v>0</v>
      </c>
      <c r="R217" s="32">
        <f t="shared" ca="1" si="76"/>
        <v>0.30213648345898469</v>
      </c>
      <c r="S217" s="32">
        <v>2.2698619517953812E-5</v>
      </c>
      <c r="T217" s="32">
        <f t="shared" ca="1" si="77"/>
        <v>1.4301126883725274E-2</v>
      </c>
      <c r="U217" s="32">
        <f t="shared" si="78"/>
        <v>0.14084507042253522</v>
      </c>
      <c r="V217" s="32">
        <f t="shared" ca="1" si="79"/>
        <v>0</v>
      </c>
      <c r="W217" s="8">
        <f t="shared" ca="1" si="88"/>
        <v>7425211.13629016</v>
      </c>
      <c r="X217" s="8">
        <f t="shared" ca="1" si="92"/>
        <v>609046024.33286333</v>
      </c>
      <c r="Y217" s="22">
        <f t="shared" ca="1" si="80"/>
        <v>0.90548276469006495</v>
      </c>
      <c r="Z217" s="8">
        <f t="shared" ca="1" si="89"/>
        <v>107258451.62793955</v>
      </c>
      <c r="AA217" s="12">
        <f t="shared" ca="1" si="90"/>
        <v>1.1347541797997878</v>
      </c>
      <c r="AB217" s="23">
        <f t="shared" ca="1" si="94"/>
        <v>392745268.5564152</v>
      </c>
      <c r="AC217" s="76">
        <f t="shared" si="91"/>
        <v>0</v>
      </c>
      <c r="AD217" s="85">
        <v>5.8098919659810961E-4</v>
      </c>
      <c r="AE217" s="85">
        <v>1.0934926348550516E-2</v>
      </c>
      <c r="AF217" s="85">
        <v>6.289882181472439E-4</v>
      </c>
    </row>
    <row r="218" spans="1:32">
      <c r="A218" s="7">
        <f t="shared" si="81"/>
        <v>44125</v>
      </c>
      <c r="B218" s="8">
        <f t="shared" ca="1" si="82"/>
        <v>100952165.8639157</v>
      </c>
      <c r="C218" s="144">
        <f t="shared" si="72"/>
        <v>0</v>
      </c>
      <c r="D218" s="136"/>
      <c r="E218" s="143">
        <f>US!D218</f>
        <v>0</v>
      </c>
      <c r="F218" s="78">
        <f t="shared" si="93"/>
        <v>0.6</v>
      </c>
      <c r="G218" s="29">
        <f t="shared" ca="1" si="73"/>
        <v>15171035.676188456</v>
      </c>
      <c r="H218" s="8">
        <f t="shared" ca="1" si="83"/>
        <v>107714353.30093803</v>
      </c>
      <c r="I218" s="8">
        <f t="shared" ca="1" si="84"/>
        <v>716760377.63380134</v>
      </c>
      <c r="J218" s="8">
        <f t="shared" ca="1" si="85"/>
        <v>1110015.8886322021</v>
      </c>
      <c r="K218" s="12">
        <f t="shared" ref="K218:K281" ca="1" si="95">IF(C218&gt;0,1+N$2*(C218-C217)/Z218,K$4*Y217*Q218+(1-Q218)*AA217*Y217)</f>
        <v>1.0275003519687189</v>
      </c>
      <c r="L218" s="48"/>
      <c r="M218" s="38">
        <f ca="1">IF(AND(I$2&gt;0,R211&lt;F211-0.04),0,IF(AND(N218&gt;=L$8,I$2&gt;0),0,IF(OR(AND(N218&gt;=A$2,N218&lt;C$2),N218&gt;=E$1),0,1)))</f>
        <v>1</v>
      </c>
      <c r="N218" s="27">
        <f t="shared" si="86"/>
        <v>44125</v>
      </c>
      <c r="O218" s="11">
        <f t="shared" ca="1" si="74"/>
        <v>9.5568050351173509E-2</v>
      </c>
      <c r="P218" s="11" t="str">
        <f t="shared" si="75"/>
        <v/>
      </c>
      <c r="Q218" s="11">
        <f t="shared" ca="1" si="87"/>
        <v>0</v>
      </c>
      <c r="R218" s="32">
        <f t="shared" ca="1" si="76"/>
        <v>0.30342071352376909</v>
      </c>
      <c r="S218" s="32">
        <v>2.2698585746106572E-5</v>
      </c>
      <c r="T218" s="32">
        <f t="shared" ca="1" si="77"/>
        <v>1.4361913773458404E-2</v>
      </c>
      <c r="U218" s="32">
        <f t="shared" si="78"/>
        <v>0.14084507042253522</v>
      </c>
      <c r="V218" s="32">
        <f t="shared" ca="1" si="79"/>
        <v>0</v>
      </c>
      <c r="W218" s="8">
        <f t="shared" ca="1" si="88"/>
        <v>7464301.7648580829</v>
      </c>
      <c r="X218" s="8">
        <f t="shared" ca="1" si="92"/>
        <v>616510326.09772146</v>
      </c>
      <c r="Y218" s="22">
        <f t="shared" ca="1" si="80"/>
        <v>0.90443194964882645</v>
      </c>
      <c r="Z218" s="8">
        <f t="shared" ca="1" si="89"/>
        <v>107714353.30093803</v>
      </c>
      <c r="AA218" s="12">
        <f t="shared" ca="1" si="90"/>
        <v>1.1347541797997878</v>
      </c>
      <c r="AB218" s="23">
        <f t="shared" ca="1" si="94"/>
        <v>397163111.85087872</v>
      </c>
      <c r="AC218" s="76">
        <f t="shared" si="91"/>
        <v>0</v>
      </c>
      <c r="AD218" s="85">
        <v>5.8096501510002368E-4</v>
      </c>
      <c r="AE218" s="85">
        <v>1.0926041452024613E-2</v>
      </c>
      <c r="AF218" s="85">
        <v>6.289598216994034E-4</v>
      </c>
    </row>
    <row r="219" spans="1:32">
      <c r="A219" s="7">
        <f t="shared" si="81"/>
        <v>44126</v>
      </c>
      <c r="B219" s="8">
        <f t="shared" ca="1" si="82"/>
        <v>102065611.89941667</v>
      </c>
      <c r="C219" s="144">
        <f t="shared" si="72"/>
        <v>0</v>
      </c>
      <c r="D219" s="136"/>
      <c r="E219" s="143">
        <f>US!D219</f>
        <v>0</v>
      </c>
      <c r="F219" s="78">
        <f t="shared" si="93"/>
        <v>0.6</v>
      </c>
      <c r="G219" s="29">
        <f t="shared" ca="1" si="73"/>
        <v>15233171.603962937</v>
      </c>
      <c r="H219" s="8">
        <f t="shared" ca="1" si="83"/>
        <v>108155518.38813685</v>
      </c>
      <c r="I219" s="8">
        <f t="shared" ca="1" si="84"/>
        <v>724665844.4858582</v>
      </c>
      <c r="J219" s="8">
        <f t="shared" ca="1" si="85"/>
        <v>1113446.0355009737</v>
      </c>
      <c r="K219" s="12">
        <f t="shared" ca="1" si="95"/>
        <v>1.026307935208477</v>
      </c>
      <c r="L219" s="48"/>
      <c r="M219" s="38">
        <f ca="1">IF(AND(I$2&gt;0,R212&lt;F212-0.06),0,IF(AND(N219&gt;=L$9,I$2&gt;0),0,IF(OR(AND(N219&gt;=A$2,N219&lt;C$2),N219&gt;=E$1),0,1)))</f>
        <v>1</v>
      </c>
      <c r="N219" s="27">
        <f t="shared" si="86"/>
        <v>44126</v>
      </c>
      <c r="O219" s="11">
        <f t="shared" ca="1" si="74"/>
        <v>9.6622112598114429E-2</v>
      </c>
      <c r="P219" s="11" t="str">
        <f t="shared" si="75"/>
        <v/>
      </c>
      <c r="Q219" s="11">
        <f t="shared" ca="1" si="87"/>
        <v>0</v>
      </c>
      <c r="R219" s="32">
        <f t="shared" ca="1" si="76"/>
        <v>0.30466343207925872</v>
      </c>
      <c r="S219" s="32">
        <v>2.269855383326539E-5</v>
      </c>
      <c r="T219" s="32">
        <f t="shared" ca="1" si="77"/>
        <v>1.4420735785084913E-2</v>
      </c>
      <c r="U219" s="32">
        <f t="shared" si="78"/>
        <v>0.14084507042253522</v>
      </c>
      <c r="V219" s="32">
        <f t="shared" ca="1" si="79"/>
        <v>0</v>
      </c>
      <c r="W219" s="8">
        <f t="shared" ca="1" si="88"/>
        <v>7502472.2297675619</v>
      </c>
      <c r="X219" s="8">
        <f t="shared" ca="1" si="92"/>
        <v>624012798.32748902</v>
      </c>
      <c r="Y219" s="22">
        <f t="shared" ca="1" si="80"/>
        <v>0.90337788740188563</v>
      </c>
      <c r="Z219" s="8">
        <f t="shared" ca="1" si="89"/>
        <v>108155518.38813685</v>
      </c>
      <c r="AA219" s="12">
        <f t="shared" ca="1" si="90"/>
        <v>1.1347541797997878</v>
      </c>
      <c r="AB219" s="23">
        <f t="shared" ca="1" si="94"/>
        <v>401595657.05416453</v>
      </c>
      <c r="AC219" s="76">
        <f t="shared" si="91"/>
        <v>0</v>
      </c>
      <c r="AD219" s="85">
        <v>5.8222285840580843E-4</v>
      </c>
      <c r="AE219" s="85">
        <v>1.0917191339886922E-2</v>
      </c>
      <c r="AF219" s="85">
        <v>6.2893153459237774E-4</v>
      </c>
    </row>
    <row r="220" spans="1:32">
      <c r="A220" s="7">
        <f t="shared" si="81"/>
        <v>44127</v>
      </c>
      <c r="B220" s="8">
        <f t="shared" ca="1" si="82"/>
        <v>103182320.82052664</v>
      </c>
      <c r="C220" s="144">
        <f t="shared" si="72"/>
        <v>0</v>
      </c>
      <c r="D220" s="136"/>
      <c r="E220" s="143">
        <f>US!D220</f>
        <v>0</v>
      </c>
      <c r="F220" s="78">
        <f t="shared" si="93"/>
        <v>0.6</v>
      </c>
      <c r="G220" s="29">
        <f t="shared" ca="1" si="73"/>
        <v>15293194.295528181</v>
      </c>
      <c r="H220" s="8">
        <f t="shared" ca="1" si="83"/>
        <v>108581679.49825008</v>
      </c>
      <c r="I220" s="8">
        <f t="shared" ca="1" si="84"/>
        <v>732594477.82573903</v>
      </c>
      <c r="J220" s="8">
        <f t="shared" ca="1" si="85"/>
        <v>1116708.9211099718</v>
      </c>
      <c r="K220" s="12">
        <f t="shared" ca="1" si="95"/>
        <v>1.0251118336679919</v>
      </c>
      <c r="L220" s="48"/>
      <c r="M220" s="39">
        <f ca="1">IF(AND(I$2&gt;0,R213&lt;F213-0.1),0,IF(AND(N220&gt;=L$10,I$2&gt;0),0,IF(OR(AND(N220&gt;=A$2,N220&lt;C$2),N220&gt;=E$1),0,1)))</f>
        <v>1</v>
      </c>
      <c r="N220" s="27">
        <f t="shared" si="86"/>
        <v>44127</v>
      </c>
      <c r="O220" s="11">
        <f t="shared" ca="1" si="74"/>
        <v>9.7679263710098538E-2</v>
      </c>
      <c r="P220" s="11" t="str">
        <f t="shared" si="75"/>
        <v/>
      </c>
      <c r="Q220" s="11">
        <f t="shared" ca="1" si="87"/>
        <v>0</v>
      </c>
      <c r="R220" s="32">
        <f t="shared" ca="1" si="76"/>
        <v>0.30586388591056357</v>
      </c>
      <c r="S220" s="32">
        <v>2.2698523469785705E-5</v>
      </c>
      <c r="T220" s="32">
        <f t="shared" ca="1" si="77"/>
        <v>1.4477557266433344E-2</v>
      </c>
      <c r="U220" s="32">
        <f t="shared" si="78"/>
        <v>0.14084507042253522</v>
      </c>
      <c r="V220" s="32">
        <f t="shared" ca="1" si="79"/>
        <v>0</v>
      </c>
      <c r="W220" s="8">
        <f t="shared" ca="1" si="88"/>
        <v>7539700.4268999342</v>
      </c>
      <c r="X220" s="8">
        <f t="shared" ca="1" si="92"/>
        <v>631552498.75438893</v>
      </c>
      <c r="Y220" s="22">
        <f t="shared" ca="1" si="80"/>
        <v>0.9023207362899015</v>
      </c>
      <c r="Z220" s="8">
        <f t="shared" ca="1" si="89"/>
        <v>108581679.49825008</v>
      </c>
      <c r="AA220" s="12">
        <f t="shared" ca="1" si="90"/>
        <v>1.1347541797997878</v>
      </c>
      <c r="AB220" s="23">
        <f t="shared" ca="1" si="94"/>
        <v>406042248.55914271</v>
      </c>
      <c r="AC220" s="76">
        <f t="shared" si="91"/>
        <v>0</v>
      </c>
      <c r="AD220" s="85">
        <v>5.8219800623185273E-4</v>
      </c>
      <c r="AE220" s="85">
        <v>1.0908375731723664E-2</v>
      </c>
      <c r="AF220" s="85">
        <v>6.2890334393655403E-4</v>
      </c>
    </row>
    <row r="221" spans="1:32">
      <c r="A221" s="7">
        <f t="shared" si="81"/>
        <v>44128</v>
      </c>
      <c r="B221" s="8">
        <f t="shared" ca="1" si="82"/>
        <v>104302123.28102162</v>
      </c>
      <c r="C221" s="144">
        <f t="shared" si="72"/>
        <v>0</v>
      </c>
      <c r="D221" s="136"/>
      <c r="E221" s="143">
        <f>US!D221</f>
        <v>0</v>
      </c>
      <c r="F221" s="78">
        <f t="shared" si="93"/>
        <v>0.6</v>
      </c>
      <c r="G221" s="29">
        <f t="shared" ca="1" si="73"/>
        <v>15351067.118431624</v>
      </c>
      <c r="H221" s="8">
        <f t="shared" ca="1" si="83"/>
        <v>108992576.54086453</v>
      </c>
      <c r="I221" s="8">
        <f t="shared" ca="1" si="84"/>
        <v>740545075.2952534</v>
      </c>
      <c r="J221" s="8">
        <f t="shared" ca="1" si="85"/>
        <v>1119802.4604949835</v>
      </c>
      <c r="K221" s="12">
        <f t="shared" ca="1" si="95"/>
        <v>1.0239122270249879</v>
      </c>
      <c r="L221" s="48"/>
      <c r="M221" s="47">
        <f ca="1">IF(AND(I$2&gt;0,R214&lt;F214-0.12),0,IF(AND(N221&gt;=L$4,I$2&gt;0),0,IF(OR(AND(N221&gt;=A$2,N221&lt;C$2),N221&gt;=E$1),0,1)))</f>
        <v>1</v>
      </c>
      <c r="N221" s="27">
        <f t="shared" si="86"/>
        <v>44128</v>
      </c>
      <c r="O221" s="11">
        <f t="shared" ca="1" si="74"/>
        <v>9.8739343372700447E-2</v>
      </c>
      <c r="P221" s="11" t="str">
        <f t="shared" si="75"/>
        <v/>
      </c>
      <c r="Q221" s="11">
        <f t="shared" ca="1" si="87"/>
        <v>0</v>
      </c>
      <c r="R221" s="32">
        <f t="shared" ca="1" si="76"/>
        <v>0.30702134236863249</v>
      </c>
      <c r="S221" s="32">
        <v>2.2698494397602744E-5</v>
      </c>
      <c r="T221" s="32">
        <f t="shared" ca="1" si="77"/>
        <v>1.4532343538781937E-2</v>
      </c>
      <c r="U221" s="32">
        <f t="shared" si="78"/>
        <v>0.14084507042253522</v>
      </c>
      <c r="V221" s="32">
        <f t="shared" ca="1" si="79"/>
        <v>0</v>
      </c>
      <c r="W221" s="8">
        <f t="shared" ca="1" si="88"/>
        <v>7575964.6148728635</v>
      </c>
      <c r="X221" s="8">
        <f t="shared" ca="1" si="92"/>
        <v>639128463.36926174</v>
      </c>
      <c r="Y221" s="22">
        <f t="shared" ca="1" si="80"/>
        <v>0.90126065662729959</v>
      </c>
      <c r="Z221" s="8">
        <f t="shared" ca="1" si="89"/>
        <v>108992576.54086453</v>
      </c>
      <c r="AA221" s="12">
        <f t="shared" ca="1" si="90"/>
        <v>1.1347541797997878</v>
      </c>
      <c r="AB221" s="23">
        <f t="shared" ca="1" si="94"/>
        <v>410502221.8648808</v>
      </c>
      <c r="AC221" s="76">
        <f t="shared" si="91"/>
        <v>0</v>
      </c>
      <c r="AD221" s="85">
        <v>5.8089180129667001E-4</v>
      </c>
      <c r="AE221" s="85">
        <v>1.0899594356197159E-2</v>
      </c>
      <c r="AF221" s="85">
        <v>6.288752384520671E-4</v>
      </c>
    </row>
    <row r="222" spans="1:32">
      <c r="A222" s="7">
        <f t="shared" si="81"/>
        <v>44129</v>
      </c>
      <c r="B222" s="8">
        <f t="shared" ca="1" si="82"/>
        <v>105424847.94676758</v>
      </c>
      <c r="C222" s="144">
        <f t="shared" si="72"/>
        <v>0</v>
      </c>
      <c r="D222" s="136"/>
      <c r="E222" s="143">
        <f>US!D222</f>
        <v>0</v>
      </c>
      <c r="F222" s="78">
        <f t="shared" si="93"/>
        <v>0.6</v>
      </c>
      <c r="G222" s="29">
        <f t="shared" ca="1" si="73"/>
        <v>15406754.514477178</v>
      </c>
      <c r="H222" s="8">
        <f t="shared" ca="1" si="83"/>
        <v>109387957.05278796</v>
      </c>
      <c r="I222" s="8">
        <f t="shared" ca="1" si="84"/>
        <v>748516420.42204964</v>
      </c>
      <c r="J222" s="8">
        <f t="shared" ca="1" si="85"/>
        <v>1122724.6657459564</v>
      </c>
      <c r="K222" s="12">
        <f t="shared" ca="1" si="95"/>
        <v>1.0227092971969296</v>
      </c>
      <c r="L222" s="48"/>
      <c r="M222" s="46">
        <f ca="1">IF(AND(I$2&gt;0,R215&lt;F215-0.12),0,IF(AND(N222&gt;=L$5,I$2&gt;0),0,IF(OR(AND(N222&gt;=A$2,N222&lt;C$2),N222&gt;=E$1),0,1)))</f>
        <v>1</v>
      </c>
      <c r="N222" s="27">
        <f t="shared" si="86"/>
        <v>44129</v>
      </c>
      <c r="O222" s="11">
        <f t="shared" ca="1" si="74"/>
        <v>9.9802189389606624E-2</v>
      </c>
      <c r="P222" s="11" t="str">
        <f t="shared" si="75"/>
        <v/>
      </c>
      <c r="Q222" s="11">
        <f t="shared" ca="1" si="87"/>
        <v>0</v>
      </c>
      <c r="R222" s="32">
        <f t="shared" ca="1" si="76"/>
        <v>0.30813509028954356</v>
      </c>
      <c r="S222" s="32">
        <v>2.2698466401639523E-5</v>
      </c>
      <c r="T222" s="32">
        <f t="shared" ca="1" si="77"/>
        <v>1.4585060940371729E-2</v>
      </c>
      <c r="U222" s="32">
        <f t="shared" si="78"/>
        <v>0.14084507042253522</v>
      </c>
      <c r="V222" s="32">
        <f t="shared" ca="1" si="79"/>
        <v>0</v>
      </c>
      <c r="W222" s="8">
        <f t="shared" ca="1" si="88"/>
        <v>7611243.4406090127</v>
      </c>
      <c r="X222" s="8">
        <f t="shared" ca="1" si="92"/>
        <v>646739706.80987072</v>
      </c>
      <c r="Y222" s="22">
        <f t="shared" ca="1" si="80"/>
        <v>0.90019781061039339</v>
      </c>
      <c r="Z222" s="8">
        <f t="shared" ca="1" si="89"/>
        <v>109387957.05278796</v>
      </c>
      <c r="AA222" s="12">
        <f t="shared" ca="1" si="90"/>
        <v>1.1347541797997878</v>
      </c>
      <c r="AB222" s="23">
        <f t="shared" ca="1" si="94"/>
        <v>414974903.94773269</v>
      </c>
      <c r="AC222" s="76">
        <f t="shared" si="91"/>
        <v>0</v>
      </c>
      <c r="AD222" s="85">
        <v>5.7958740228873163E-4</v>
      </c>
      <c r="AE222" s="85">
        <v>1.0890846950272971E-2</v>
      </c>
      <c r="AF222" s="85">
        <v>6.2884720826782571E-4</v>
      </c>
    </row>
    <row r="223" spans="1:32">
      <c r="A223" s="7">
        <f t="shared" si="81"/>
        <v>44130</v>
      </c>
      <c r="B223" s="8">
        <f t="shared" ca="1" si="82"/>
        <v>106550321.59545234</v>
      </c>
      <c r="C223" s="144">
        <f t="shared" si="72"/>
        <v>0</v>
      </c>
      <c r="D223" s="136"/>
      <c r="E223" s="143">
        <f>US!D223</f>
        <v>0</v>
      </c>
      <c r="F223" s="78">
        <f t="shared" si="93"/>
        <v>0.6</v>
      </c>
      <c r="G223" s="29">
        <f t="shared" ca="1" si="73"/>
        <v>15460222.044766298</v>
      </c>
      <c r="H223" s="8">
        <f t="shared" ca="1" si="83"/>
        <v>109767576.51784071</v>
      </c>
      <c r="I223" s="8">
        <f t="shared" ca="1" si="84"/>
        <v>756507283.32771146</v>
      </c>
      <c r="J223" s="8">
        <f t="shared" ca="1" si="85"/>
        <v>1125473.6486847557</v>
      </c>
      <c r="K223" s="12">
        <f t="shared" ca="1" si="95"/>
        <v>1.0215032282367615</v>
      </c>
      <c r="L223" s="48"/>
      <c r="M223" s="38">
        <f ca="1">IF(AND(I$2&gt;0,R216&lt;F216),0,IF(AND(N223&gt;=L$6,I$2&gt;0),0,IF(OR(AND(N223&gt;=A$2,N223&lt;C$2),N223&gt;=E$1),0,1)))</f>
        <v>1</v>
      </c>
      <c r="N223" s="27">
        <f t="shared" si="86"/>
        <v>44130</v>
      </c>
      <c r="O223" s="11">
        <f t="shared" ca="1" si="74"/>
        <v>0.1008676377770282</v>
      </c>
      <c r="P223" s="11" t="str">
        <f t="shared" si="75"/>
        <v/>
      </c>
      <c r="Q223" s="11">
        <f t="shared" ca="1" si="87"/>
        <v>0</v>
      </c>
      <c r="R223" s="32">
        <f t="shared" ca="1" si="76"/>
        <v>0.30920444089532595</v>
      </c>
      <c r="S223" s="32">
        <v>2.2698439302646112E-5</v>
      </c>
      <c r="T223" s="32">
        <f t="shared" ca="1" si="77"/>
        <v>1.4635676869045428E-2</v>
      </c>
      <c r="U223" s="32">
        <f t="shared" si="78"/>
        <v>0.14084507042253522</v>
      </c>
      <c r="V223" s="32">
        <f t="shared" ca="1" si="79"/>
        <v>0</v>
      </c>
      <c r="W223" s="8">
        <f t="shared" ca="1" si="88"/>
        <v>7645515.9647533242</v>
      </c>
      <c r="X223" s="8">
        <f t="shared" ca="1" si="92"/>
        <v>654385222.77462399</v>
      </c>
      <c r="Y223" s="22">
        <f t="shared" ca="1" si="80"/>
        <v>0.89913236222297177</v>
      </c>
      <c r="Z223" s="8">
        <f t="shared" ca="1" si="89"/>
        <v>109767576.51784071</v>
      </c>
      <c r="AA223" s="12">
        <f t="shared" ca="1" si="90"/>
        <v>1.1347541797997878</v>
      </c>
      <c r="AB223" s="23">
        <f t="shared" ca="1" si="94"/>
        <v>419459613.64376831</v>
      </c>
      <c r="AC223" s="76">
        <f t="shared" si="91"/>
        <v>0</v>
      </c>
      <c r="AD223" s="85">
        <v>5.7956508264594389E-4</v>
      </c>
      <c r="AE223" s="85">
        <v>1.0882133258524759E-2</v>
      </c>
      <c r="AF223" s="85">
        <v>6.2881924474561892E-4</v>
      </c>
    </row>
    <row r="224" spans="1:32">
      <c r="A224" s="7">
        <f t="shared" si="81"/>
        <v>44131</v>
      </c>
      <c r="B224" s="8">
        <f t="shared" ca="1" si="82"/>
        <v>107678369.21887991</v>
      </c>
      <c r="C224" s="144">
        <f t="shared" si="72"/>
        <v>0</v>
      </c>
      <c r="D224" s="136"/>
      <c r="E224" s="143">
        <f>US!D224</f>
        <v>0</v>
      </c>
      <c r="F224" s="78">
        <f t="shared" si="93"/>
        <v>0.6</v>
      </c>
      <c r="G224" s="29">
        <f t="shared" ca="1" si="73"/>
        <v>15511436.433721563</v>
      </c>
      <c r="H224" s="8">
        <f t="shared" ca="1" si="83"/>
        <v>110131198.67942309</v>
      </c>
      <c r="I224" s="8">
        <f t="shared" ca="1" si="84"/>
        <v>764516421.4540472</v>
      </c>
      <c r="J224" s="8">
        <f t="shared" ca="1" si="85"/>
        <v>1128047.6234275659</v>
      </c>
      <c r="K224" s="12">
        <f t="shared" ca="1" si="95"/>
        <v>1.020294206225774</v>
      </c>
      <c r="L224" s="48"/>
      <c r="M224" s="38">
        <f ca="1">IF(AND(I$2&gt;0,R217&lt;F217-0.02),0,IF(AND(N224&gt;=L$7,I$2&gt;0),0,IF(OR(AND(N224&gt;=A$2,N224&lt;C$2),N224&gt;=E$1),0,1)))</f>
        <v>1</v>
      </c>
      <c r="N224" s="27">
        <f t="shared" si="86"/>
        <v>44131</v>
      </c>
      <c r="O224" s="11">
        <f t="shared" ca="1" si="74"/>
        <v>0.10193552286053963</v>
      </c>
      <c r="P224" s="11" t="str">
        <f t="shared" si="75"/>
        <v/>
      </c>
      <c r="Q224" s="11">
        <f t="shared" ca="1" si="87"/>
        <v>0</v>
      </c>
      <c r="R224" s="32">
        <f t="shared" ca="1" si="76"/>
        <v>0.31022872867443124</v>
      </c>
      <c r="S224" s="32">
        <v>2.2698412951231683E-5</v>
      </c>
      <c r="T224" s="32">
        <f t="shared" ca="1" si="77"/>
        <v>1.468415982392308E-2</v>
      </c>
      <c r="U224" s="32">
        <f t="shared" si="78"/>
        <v>0.14084507042253522</v>
      </c>
      <c r="V224" s="32">
        <f t="shared" ca="1" si="79"/>
        <v>0</v>
      </c>
      <c r="W224" s="8">
        <f t="shared" ca="1" si="88"/>
        <v>7678761.6868903199</v>
      </c>
      <c r="X224" s="8">
        <f t="shared" ca="1" si="92"/>
        <v>662063984.46151435</v>
      </c>
      <c r="Y224" s="22">
        <f t="shared" ca="1" si="80"/>
        <v>0.89806447713946036</v>
      </c>
      <c r="Z224" s="8">
        <f t="shared" ca="1" si="89"/>
        <v>110131198.67942309</v>
      </c>
      <c r="AA224" s="12">
        <f t="shared" ca="1" si="90"/>
        <v>1.1347541797997878</v>
      </c>
      <c r="AB224" s="23">
        <f t="shared" ca="1" si="94"/>
        <v>423955662.04212159</v>
      </c>
      <c r="AC224" s="76">
        <f t="shared" si="91"/>
        <v>0</v>
      </c>
      <c r="AD224" s="85">
        <v>5.8082342575558688E-4</v>
      </c>
      <c r="AE224" s="85">
        <v>1.0873453032508945E-2</v>
      </c>
      <c r="AF224" s="85">
        <v>6.2879134032617183E-4</v>
      </c>
    </row>
    <row r="225" spans="1:32">
      <c r="A225" s="7">
        <f t="shared" si="81"/>
        <v>44132</v>
      </c>
      <c r="B225" s="8">
        <f t="shared" ca="1" si="82"/>
        <v>108808814.12770602</v>
      </c>
      <c r="C225" s="144">
        <f t="shared" si="72"/>
        <v>0</v>
      </c>
      <c r="D225" s="136"/>
      <c r="E225" s="143">
        <f>US!D225</f>
        <v>0</v>
      </c>
      <c r="F225" s="78">
        <f t="shared" si="93"/>
        <v>0.6</v>
      </c>
      <c r="G225" s="29">
        <f t="shared" ca="1" si="73"/>
        <v>15560365.611999739</v>
      </c>
      <c r="H225" s="8">
        <f t="shared" ca="1" si="83"/>
        <v>110478595.84519814</v>
      </c>
      <c r="I225" s="8">
        <f t="shared" ca="1" si="84"/>
        <v>772542580.30671251</v>
      </c>
      <c r="J225" s="8">
        <f t="shared" ca="1" si="85"/>
        <v>1130444.9088261067</v>
      </c>
      <c r="K225" s="12">
        <f t="shared" ca="1" si="95"/>
        <v>1.0190824191637136</v>
      </c>
      <c r="L225" s="48"/>
      <c r="M225" s="38">
        <f ca="1">IF(AND(I$2&gt;0,R218&lt;F218-0.04),0,IF(AND(N225&gt;=L$8,I$2&gt;0),0,IF(OR(AND(N225&gt;=A$2,N225&lt;C$2),N225&gt;=E$1),0,1)))</f>
        <v>1</v>
      </c>
      <c r="N225" s="27">
        <f t="shared" si="86"/>
        <v>44132</v>
      </c>
      <c r="O225" s="11">
        <f t="shared" ca="1" si="74"/>
        <v>0.10300567737422833</v>
      </c>
      <c r="P225" s="11" t="str">
        <f t="shared" si="75"/>
        <v/>
      </c>
      <c r="Q225" s="11">
        <f t="shared" ca="1" si="87"/>
        <v>0</v>
      </c>
      <c r="R225" s="32">
        <f t="shared" ca="1" si="76"/>
        <v>0.31120731223999476</v>
      </c>
      <c r="S225" s="32">
        <v>2.2698387222890656E-5</v>
      </c>
      <c r="T225" s="32">
        <f t="shared" ca="1" si="77"/>
        <v>1.4730479446026418E-2</v>
      </c>
      <c r="U225" s="32">
        <f t="shared" si="78"/>
        <v>0.14084507042253522</v>
      </c>
      <c r="V225" s="32">
        <f t="shared" ca="1" si="79"/>
        <v>0</v>
      </c>
      <c r="W225" s="8">
        <f t="shared" ca="1" si="88"/>
        <v>7710960.5705124233</v>
      </c>
      <c r="X225" s="8">
        <f t="shared" ca="1" si="92"/>
        <v>669774945.03202677</v>
      </c>
      <c r="Y225" s="22">
        <f t="shared" ca="1" si="80"/>
        <v>0.89699432262577172</v>
      </c>
      <c r="Z225" s="8">
        <f t="shared" ca="1" si="89"/>
        <v>110478595.84519814</v>
      </c>
      <c r="AA225" s="12">
        <f t="shared" ca="1" si="90"/>
        <v>1.1347541797997878</v>
      </c>
      <c r="AB225" s="23">
        <f t="shared" ca="1" si="94"/>
        <v>428462352.88880599</v>
      </c>
      <c r="AC225" s="76">
        <f t="shared" si="91"/>
        <v>0</v>
      </c>
      <c r="AD225" s="85">
        <v>5.8079846272115446E-4</v>
      </c>
      <c r="AE225" s="85">
        <v>1.0864806030202113E-2</v>
      </c>
      <c r="AF225" s="85">
        <v>6.2876348839441504E-4</v>
      </c>
    </row>
    <row r="226" spans="1:32">
      <c r="A226" s="7">
        <f t="shared" si="81"/>
        <v>44133</v>
      </c>
      <c r="B226" s="8">
        <f t="shared" ca="1" si="82"/>
        <v>109941478.05848806</v>
      </c>
      <c r="C226" s="144">
        <f t="shared" si="72"/>
        <v>0</v>
      </c>
      <c r="D226" s="136"/>
      <c r="E226" s="143">
        <f>US!D226</f>
        <v>0</v>
      </c>
      <c r="F226" s="78">
        <f t="shared" si="93"/>
        <v>0.6</v>
      </c>
      <c r="G226" s="29">
        <f t="shared" ca="1" si="73"/>
        <v>15606978.758202564</v>
      </c>
      <c r="H226" s="8">
        <f t="shared" ca="1" si="83"/>
        <v>110809549.18323819</v>
      </c>
      <c r="I226" s="8">
        <f t="shared" ca="1" si="84"/>
        <v>780584494.21526504</v>
      </c>
      <c r="J226" s="8">
        <f t="shared" ca="1" si="85"/>
        <v>1132663.9307820394</v>
      </c>
      <c r="K226" s="12">
        <f t="shared" ca="1" si="95"/>
        <v>1.0178680568562739</v>
      </c>
      <c r="L226" s="48"/>
      <c r="M226" s="38">
        <f ca="1">IF(AND(I$2&gt;0,R219&lt;F219-0.06),0,IF(AND(N226&gt;=L$9,I$2&gt;0),0,IF(OR(AND(N226&gt;=A$2,N226&lt;C$2),N226&gt;=E$1),0,1)))</f>
        <v>1</v>
      </c>
      <c r="N226" s="27">
        <f t="shared" si="86"/>
        <v>44133</v>
      </c>
      <c r="O226" s="11">
        <f t="shared" ca="1" si="74"/>
        <v>0.10407793256203533</v>
      </c>
      <c r="P226" s="11" t="str">
        <f t="shared" si="75"/>
        <v/>
      </c>
      <c r="Q226" s="11">
        <f t="shared" ca="1" si="87"/>
        <v>0</v>
      </c>
      <c r="R226" s="32">
        <f t="shared" ca="1" si="76"/>
        <v>0.31213957516405128</v>
      </c>
      <c r="S226" s="32">
        <v>2.2698362013857454E-5</v>
      </c>
      <c r="T226" s="32">
        <f t="shared" ca="1" si="77"/>
        <v>1.4774606557765092E-2</v>
      </c>
      <c r="U226" s="32">
        <f t="shared" si="78"/>
        <v>0.14084507042253522</v>
      </c>
      <c r="V226" s="32">
        <f t="shared" ca="1" si="79"/>
        <v>0</v>
      </c>
      <c r="W226" s="8">
        <f t="shared" ca="1" si="88"/>
        <v>7742093.0676899813</v>
      </c>
      <c r="X226" s="8">
        <f t="shared" ca="1" si="92"/>
        <v>677517038.09971678</v>
      </c>
      <c r="Y226" s="22">
        <f t="shared" ca="1" si="80"/>
        <v>0.89592206743796465</v>
      </c>
      <c r="Z226" s="8">
        <f t="shared" ca="1" si="89"/>
        <v>110809549.18323819</v>
      </c>
      <c r="AA226" s="12">
        <f t="shared" ca="1" si="90"/>
        <v>1.1347541797997878</v>
      </c>
      <c r="AB226" s="23">
        <f t="shared" ca="1" si="94"/>
        <v>432978983.00052643</v>
      </c>
      <c r="AC226" s="76">
        <f t="shared" si="91"/>
        <v>0</v>
      </c>
      <c r="AD226" s="85">
        <v>5.8205441816241131E-4</v>
      </c>
      <c r="AE226" s="85">
        <v>1.0856192015494776E-2</v>
      </c>
      <c r="AF226" s="85">
        <v>6.2873568316157034E-4</v>
      </c>
    </row>
    <row r="227" spans="1:32">
      <c r="A227" s="7">
        <f t="shared" si="81"/>
        <v>44134</v>
      </c>
      <c r="B227" s="8">
        <f t="shared" ca="1" si="82"/>
        <v>111076181.28291726</v>
      </c>
      <c r="C227" s="144">
        <f t="shared" si="72"/>
        <v>0</v>
      </c>
      <c r="D227" s="136"/>
      <c r="E227" s="143">
        <f>US!D227</f>
        <v>0</v>
      </c>
      <c r="F227" s="78">
        <f t="shared" si="93"/>
        <v>0.6</v>
      </c>
      <c r="G227" s="29">
        <f t="shared" ca="1" si="73"/>
        <v>15651246.339295143</v>
      </c>
      <c r="H227" s="8">
        <f t="shared" ca="1" si="83"/>
        <v>111123849.00899552</v>
      </c>
      <c r="I227" s="8">
        <f t="shared" ca="1" si="84"/>
        <v>788640887.10871232</v>
      </c>
      <c r="J227" s="8">
        <f t="shared" ca="1" si="85"/>
        <v>1134703.224429199</v>
      </c>
      <c r="K227" s="12">
        <f t="shared" ca="1" si="95"/>
        <v>1.0166513108000976</v>
      </c>
      <c r="L227" s="48"/>
      <c r="M227" s="39">
        <f ca="1">IF(AND(I$2&gt;0,R220&lt;F220-0.1),0,IF(AND(N227&gt;=L$10,I$2&gt;0),0,IF(OR(AND(N227&gt;=A$2,N227&lt;C$2),N227&gt;=E$1),0,1)))</f>
        <v>1</v>
      </c>
      <c r="N227" s="27">
        <f t="shared" si="86"/>
        <v>44134</v>
      </c>
      <c r="O227" s="11">
        <f t="shared" ca="1" si="74"/>
        <v>0.10515211828116164</v>
      </c>
      <c r="P227" s="11" t="str">
        <f t="shared" si="75"/>
        <v/>
      </c>
      <c r="Q227" s="11">
        <f t="shared" ca="1" si="87"/>
        <v>0</v>
      </c>
      <c r="R227" s="32">
        <f t="shared" ca="1" si="76"/>
        <v>0.31302492678590288</v>
      </c>
      <c r="S227" s="32">
        <v>2.2698337237651655E-5</v>
      </c>
      <c r="T227" s="32">
        <f t="shared" ca="1" si="77"/>
        <v>1.4816513201199403E-2</v>
      </c>
      <c r="U227" s="32">
        <f t="shared" si="78"/>
        <v>0.14084507042253522</v>
      </c>
      <c r="V227" s="32">
        <f t="shared" ca="1" si="79"/>
        <v>0</v>
      </c>
      <c r="W227" s="8">
        <f t="shared" ca="1" si="88"/>
        <v>7772140.1433935352</v>
      </c>
      <c r="X227" s="8">
        <f t="shared" ca="1" si="92"/>
        <v>685289178.2431103</v>
      </c>
      <c r="Y227" s="22">
        <f t="shared" ca="1" si="80"/>
        <v>0.89484788171883833</v>
      </c>
      <c r="Z227" s="8">
        <f t="shared" ca="1" si="89"/>
        <v>111123849.00899552</v>
      </c>
      <c r="AA227" s="12">
        <f t="shared" ca="1" si="90"/>
        <v>1.1347541797997878</v>
      </c>
      <c r="AB227" s="23">
        <f t="shared" ca="1" si="94"/>
        <v>437504842.68799138</v>
      </c>
      <c r="AC227" s="76">
        <f t="shared" si="91"/>
        <v>0</v>
      </c>
      <c r="AD227" s="85">
        <v>5.8202897736773574E-4</v>
      </c>
      <c r="AE227" s="85">
        <v>1.0847610757735767E-2</v>
      </c>
      <c r="AF227" s="85">
        <v>6.287079195619543E-4</v>
      </c>
    </row>
    <row r="228" spans="1:32">
      <c r="A228" s="7">
        <f t="shared" si="81"/>
        <v>44135</v>
      </c>
      <c r="B228" s="8">
        <f t="shared" ca="1" si="82"/>
        <v>112212742.71909581</v>
      </c>
      <c r="C228" s="144">
        <f t="shared" si="72"/>
        <v>0</v>
      </c>
      <c r="D228" s="136"/>
      <c r="E228" s="143">
        <f>US!D228</f>
        <v>0</v>
      </c>
      <c r="F228" s="78">
        <f t="shared" si="93"/>
        <v>0.6</v>
      </c>
      <c r="G228" s="29">
        <f t="shared" ca="1" si="73"/>
        <v>15693140.149643615</v>
      </c>
      <c r="H228" s="8">
        <f t="shared" ca="1" si="83"/>
        <v>111421295.06246966</v>
      </c>
      <c r="I228" s="8">
        <f t="shared" ca="1" si="84"/>
        <v>796710473.30558002</v>
      </c>
      <c r="J228" s="8">
        <f t="shared" ca="1" si="85"/>
        <v>1136561.4361785457</v>
      </c>
      <c r="K228" s="12">
        <f t="shared" ca="1" si="95"/>
        <v>1.0154323740654378</v>
      </c>
      <c r="L228" s="48"/>
      <c r="M228" s="47">
        <f ca="1">IF(AND(I$2&gt;0,R221&lt;F221-0.12),0,IF(AND(N228&gt;=L$4,I$2&gt;0),0,IF(OR(AND(N228&gt;=A$2,N228&lt;C$2),N228&gt;=E$1),0,1)))</f>
        <v>1</v>
      </c>
      <c r="N228" s="27">
        <f t="shared" si="86"/>
        <v>44135</v>
      </c>
      <c r="O228" s="11">
        <f t="shared" ca="1" si="74"/>
        <v>0.10622806310741068</v>
      </c>
      <c r="P228" s="11" t="str">
        <f t="shared" si="75"/>
        <v/>
      </c>
      <c r="Q228" s="11">
        <f t="shared" ca="1" si="87"/>
        <v>0</v>
      </c>
      <c r="R228" s="32">
        <f t="shared" ca="1" si="76"/>
        <v>0.31386280299287228</v>
      </c>
      <c r="S228" s="32">
        <v>2.2698312822198706E-5</v>
      </c>
      <c r="T228" s="32">
        <f t="shared" ca="1" si="77"/>
        <v>1.4856172674995954E-2</v>
      </c>
      <c r="U228" s="32">
        <f t="shared" si="78"/>
        <v>0.14084507042253522</v>
      </c>
      <c r="V228" s="32">
        <f t="shared" ca="1" si="79"/>
        <v>0</v>
      </c>
      <c r="W228" s="8">
        <f t="shared" ca="1" si="88"/>
        <v>7801083.2994188312</v>
      </c>
      <c r="X228" s="8">
        <f t="shared" ca="1" si="92"/>
        <v>693090261.54252911</v>
      </c>
      <c r="Y228" s="22">
        <f t="shared" ca="1" si="80"/>
        <v>0.89377193689258938</v>
      </c>
      <c r="Z228" s="8">
        <f t="shared" ca="1" si="89"/>
        <v>111421295.06246966</v>
      </c>
      <c r="AA228" s="12">
        <f t="shared" ca="1" si="90"/>
        <v>1.1347541797997878</v>
      </c>
      <c r="AB228" s="23">
        <f t="shared" ca="1" si="94"/>
        <v>442039216.18820727</v>
      </c>
      <c r="AC228" s="76">
        <f t="shared" si="91"/>
        <v>0</v>
      </c>
      <c r="AD228" s="85">
        <v>5.807234916788811E-4</v>
      </c>
      <c r="AE228" s="85">
        <v>1.0839062031322082E-2</v>
      </c>
      <c r="AF228" s="85">
        <v>6.2868019316266409E-4</v>
      </c>
    </row>
    <row r="229" spans="1:32">
      <c r="A229" s="7">
        <f t="shared" si="81"/>
        <v>44136</v>
      </c>
      <c r="B229" s="8">
        <f t="shared" ca="1" si="82"/>
        <v>113350980.04471684</v>
      </c>
      <c r="C229" s="144">
        <f t="shared" si="72"/>
        <v>0</v>
      </c>
      <c r="D229" s="136"/>
      <c r="E229" s="143">
        <f>US!D229</f>
        <v>0</v>
      </c>
      <c r="F229" s="78">
        <f t="shared" si="93"/>
        <v>0.6</v>
      </c>
      <c r="G229" s="29">
        <f t="shared" ca="1" si="73"/>
        <v>15732633.348585924</v>
      </c>
      <c r="H229" s="8">
        <f t="shared" ca="1" si="83"/>
        <v>111701696.77496006</v>
      </c>
      <c r="I229" s="8">
        <f t="shared" ca="1" si="84"/>
        <v>804791958.31748927</v>
      </c>
      <c r="J229" s="8">
        <f t="shared" ca="1" si="85"/>
        <v>1138237.3256210184</v>
      </c>
      <c r="K229" s="12">
        <f t="shared" ca="1" si="95"/>
        <v>1.0142114411766179</v>
      </c>
      <c r="L229" s="48"/>
      <c r="M229" s="46">
        <f ca="1">IF(AND(I$2&gt;0,R222&lt;F222-0.12),0,IF(AND(N229&gt;=L$5,I$2&gt;0),0,IF(OR(AND(N229&gt;=A$2,N229&lt;C$2),N229&gt;=E$1),0,1)))</f>
        <v>1</v>
      </c>
      <c r="N229" s="27">
        <f t="shared" si="86"/>
        <v>44136</v>
      </c>
      <c r="O229" s="11">
        <f t="shared" ca="1" si="74"/>
        <v>0.1073055944423319</v>
      </c>
      <c r="P229" s="11" t="str">
        <f t="shared" si="75"/>
        <v/>
      </c>
      <c r="Q229" s="11">
        <f t="shared" ca="1" si="87"/>
        <v>0</v>
      </c>
      <c r="R229" s="32">
        <f t="shared" ca="1" si="76"/>
        <v>0.31465266697171845</v>
      </c>
      <c r="S229" s="32">
        <v>2.2698288707430232E-5</v>
      </c>
      <c r="T229" s="32">
        <f t="shared" ca="1" si="77"/>
        <v>1.4893559569994674E-2</v>
      </c>
      <c r="U229" s="32">
        <f t="shared" si="78"/>
        <v>0.14084507042253522</v>
      </c>
      <c r="V229" s="32">
        <f t="shared" ca="1" si="79"/>
        <v>0</v>
      </c>
      <c r="W229" s="8">
        <f t="shared" ca="1" si="88"/>
        <v>7828904.5978652183</v>
      </c>
      <c r="X229" s="8">
        <f t="shared" ca="1" si="92"/>
        <v>700919166.14039433</v>
      </c>
      <c r="Y229" s="22">
        <f t="shared" ca="1" si="80"/>
        <v>0.8926944055576681</v>
      </c>
      <c r="Z229" s="8">
        <f t="shared" ca="1" si="89"/>
        <v>111701696.77496006</v>
      </c>
      <c r="AA229" s="12">
        <f t="shared" ca="1" si="90"/>
        <v>1.1347541797997878</v>
      </c>
      <c r="AB229" s="23">
        <f t="shared" ca="1" si="94"/>
        <v>446581382.10521805</v>
      </c>
      <c r="AC229" s="76">
        <f t="shared" si="91"/>
        <v>0</v>
      </c>
      <c r="AD229" s="85">
        <v>5.7941992379799293E-4</v>
      </c>
      <c r="AE229" s="85">
        <v>1.0830545615329562E-2</v>
      </c>
      <c r="AF229" s="85">
        <v>6.2865250008453861E-4</v>
      </c>
    </row>
    <row r="230" spans="1:32">
      <c r="A230" s="7">
        <f t="shared" si="81"/>
        <v>44137</v>
      </c>
      <c r="B230" s="8">
        <f t="shared" ca="1" si="82"/>
        <v>114490709.8120006</v>
      </c>
      <c r="C230" s="144">
        <f t="shared" si="72"/>
        <v>0</v>
      </c>
      <c r="D230" s="136"/>
      <c r="E230" s="143">
        <f>US!D230</f>
        <v>0</v>
      </c>
      <c r="F230" s="78">
        <f t="shared" si="93"/>
        <v>0.6</v>
      </c>
      <c r="G230" s="29">
        <f t="shared" ca="1" si="73"/>
        <v>15769700.496452048</v>
      </c>
      <c r="H230" s="8">
        <f t="shared" ca="1" si="83"/>
        <v>111964873.52480954</v>
      </c>
      <c r="I230" s="8">
        <f t="shared" ca="1" si="84"/>
        <v>812884039.66520393</v>
      </c>
      <c r="J230" s="8">
        <f t="shared" ca="1" si="85"/>
        <v>1139729.7672837607</v>
      </c>
      <c r="K230" s="12">
        <f t="shared" ca="1" si="95"/>
        <v>1.0129887079904507</v>
      </c>
      <c r="L230" s="48"/>
      <c r="M230" s="38">
        <f ca="1">IF(AND(I$2&gt;0,R223&lt;F223),0,IF(AND(N230&gt;=L$6,I$2&gt;0),0,IF(OR(AND(N230&gt;=A$2,N230&lt;C$2),N230&gt;=E$1),0,1)))</f>
        <v>1</v>
      </c>
      <c r="N230" s="27">
        <f t="shared" si="86"/>
        <v>44137</v>
      </c>
      <c r="O230" s="11">
        <f t="shared" ca="1" si="74"/>
        <v>0.1083845386220272</v>
      </c>
      <c r="P230" s="11" t="str">
        <f t="shared" si="75"/>
        <v/>
      </c>
      <c r="Q230" s="11">
        <f t="shared" ca="1" si="87"/>
        <v>0</v>
      </c>
      <c r="R230" s="32">
        <f t="shared" ca="1" si="76"/>
        <v>0.31539400992904093</v>
      </c>
      <c r="S230" s="32">
        <v>2.2698264843284058E-5</v>
      </c>
      <c r="T230" s="32">
        <f t="shared" ca="1" si="77"/>
        <v>1.4928649803307938E-2</v>
      </c>
      <c r="U230" s="32">
        <f t="shared" si="78"/>
        <v>0.14084507042253522</v>
      </c>
      <c r="V230" s="32">
        <f t="shared" ca="1" si="79"/>
        <v>0</v>
      </c>
      <c r="W230" s="8">
        <f t="shared" ca="1" si="88"/>
        <v>7855586.6841183743</v>
      </c>
      <c r="X230" s="8">
        <f t="shared" ca="1" si="92"/>
        <v>708774752.82451272</v>
      </c>
      <c r="Y230" s="22">
        <f t="shared" ca="1" si="80"/>
        <v>0.89161546137797276</v>
      </c>
      <c r="Z230" s="8">
        <f t="shared" ca="1" si="89"/>
        <v>111964873.52480954</v>
      </c>
      <c r="AA230" s="12">
        <f t="shared" ca="1" si="90"/>
        <v>1.1347541797997878</v>
      </c>
      <c r="AB230" s="23">
        <f t="shared" ca="1" si="94"/>
        <v>451130613.85873061</v>
      </c>
      <c r="AC230" s="76">
        <f t="shared" si="91"/>
        <v>0</v>
      </c>
      <c r="AD230" s="85">
        <v>5.8085959988597843E-4</v>
      </c>
      <c r="AE230" s="85">
        <v>1.0822061293180248E-2</v>
      </c>
      <c r="AF230" s="85">
        <v>6.286248369329865E-4</v>
      </c>
    </row>
    <row r="231" spans="1:32">
      <c r="A231" s="7">
        <f t="shared" si="81"/>
        <v>44138</v>
      </c>
      <c r="B231" s="8">
        <f t="shared" ca="1" si="82"/>
        <v>115631747.56423612</v>
      </c>
      <c r="C231" s="144">
        <f t="shared" si="72"/>
        <v>0</v>
      </c>
      <c r="D231" s="136"/>
      <c r="E231" s="143">
        <f>US!D231</f>
        <v>0</v>
      </c>
      <c r="F231" s="78">
        <f t="shared" si="93"/>
        <v>0.6</v>
      </c>
      <c r="G231" s="29">
        <f t="shared" ca="1" si="73"/>
        <v>15804317.58895259</v>
      </c>
      <c r="H231" s="8">
        <f t="shared" ca="1" si="83"/>
        <v>112210654.88156338</v>
      </c>
      <c r="I231" s="8">
        <f t="shared" ca="1" si="84"/>
        <v>820985407.70607615</v>
      </c>
      <c r="J231" s="8">
        <f t="shared" ca="1" si="85"/>
        <v>1141037.7522355237</v>
      </c>
      <c r="K231" s="12">
        <f t="shared" ca="1" si="95"/>
        <v>1.0117643715727709</v>
      </c>
      <c r="L231" s="48"/>
      <c r="M231" s="38">
        <f ca="1">IF(AND(I$2&gt;0,R224&lt;F224-0.02),0,IF(AND(N231&gt;=L$7,I$2&gt;0),0,IF(OR(AND(N231&gt;=A$2,N231&lt;C$2),N231&gt;=E$1),0,1)))</f>
        <v>1</v>
      </c>
      <c r="N231" s="27">
        <f t="shared" si="86"/>
        <v>44138</v>
      </c>
      <c r="O231" s="11">
        <f t="shared" ca="1" si="74"/>
        <v>0.10946472102747681</v>
      </c>
      <c r="P231" s="11" t="str">
        <f t="shared" si="75"/>
        <v/>
      </c>
      <c r="Q231" s="11">
        <f t="shared" ca="1" si="87"/>
        <v>0</v>
      </c>
      <c r="R231" s="32">
        <f t="shared" ca="1" si="76"/>
        <v>0.31608635177905181</v>
      </c>
      <c r="S231" s="32">
        <v>2.2698241188037416E-5</v>
      </c>
      <c r="T231" s="32">
        <f t="shared" ca="1" si="77"/>
        <v>1.4961420650875117E-2</v>
      </c>
      <c r="U231" s="32">
        <f t="shared" si="78"/>
        <v>0.14084507042253522</v>
      </c>
      <c r="V231" s="32">
        <f t="shared" ca="1" si="79"/>
        <v>0</v>
      </c>
      <c r="W231" s="8">
        <f t="shared" ca="1" si="88"/>
        <v>7881112.809288634</v>
      </c>
      <c r="X231" s="8">
        <f t="shared" ca="1" si="92"/>
        <v>716655865.63380134</v>
      </c>
      <c r="Y231" s="22">
        <f t="shared" ca="1" si="80"/>
        <v>0.89053527897252316</v>
      </c>
      <c r="Z231" s="8">
        <f t="shared" ca="1" si="89"/>
        <v>112210654.88156338</v>
      </c>
      <c r="AA231" s="12">
        <f t="shared" ca="1" si="90"/>
        <v>1.1347541797997878</v>
      </c>
      <c r="AB231" s="23">
        <f t="shared" ca="1" si="94"/>
        <v>455686180.14004946</v>
      </c>
      <c r="AC231" s="76">
        <f t="shared" si="91"/>
        <v>0</v>
      </c>
      <c r="AD231" s="85">
        <v>5.8233300465283192E-4</v>
      </c>
      <c r="AE231" s="85">
        <v>1.0813608852342636E-2</v>
      </c>
      <c r="AF231" s="85">
        <v>6.2859720073745145E-4</v>
      </c>
    </row>
    <row r="232" spans="1:32">
      <c r="A232" s="7">
        <f t="shared" si="81"/>
        <v>44139</v>
      </c>
      <c r="B232" s="8">
        <f t="shared" ca="1" si="82"/>
        <v>116773907.95377348</v>
      </c>
      <c r="C232" s="144">
        <f t="shared" si="72"/>
        <v>0</v>
      </c>
      <c r="D232" s="136"/>
      <c r="E232" s="143">
        <f>US!D232</f>
        <v>0</v>
      </c>
      <c r="F232" s="78">
        <f t="shared" si="93"/>
        <v>0.6</v>
      </c>
      <c r="G232" s="29">
        <f t="shared" ca="1" si="73"/>
        <v>15836462.089857752</v>
      </c>
      <c r="H232" s="8">
        <f t="shared" ca="1" si="83"/>
        <v>112438880.83799003</v>
      </c>
      <c r="I232" s="8">
        <f t="shared" ca="1" si="84"/>
        <v>829094746.47179139</v>
      </c>
      <c r="J232" s="8">
        <f t="shared" ca="1" si="85"/>
        <v>1142160.3895373647</v>
      </c>
      <c r="K232" s="12">
        <f t="shared" ca="1" si="95"/>
        <v>1.0105386300732406</v>
      </c>
      <c r="L232" s="48"/>
      <c r="M232" s="38">
        <f ca="1">IF(AND(I$2&gt;0,R225&lt;F225-0.04),0,IF(AND(N232&gt;=L$8,I$2&gt;0),0,IF(OR(AND(N232&gt;=A$2,N232&lt;C$2),N232&gt;=E$1),0,1)))</f>
        <v>1</v>
      </c>
      <c r="N232" s="27">
        <f t="shared" si="86"/>
        <v>44139</v>
      </c>
      <c r="O232" s="11">
        <f t="shared" ca="1" si="74"/>
        <v>0.11054596619623885</v>
      </c>
      <c r="P232" s="11" t="str">
        <f t="shared" si="75"/>
        <v/>
      </c>
      <c r="Q232" s="11">
        <f t="shared" ca="1" si="87"/>
        <v>0</v>
      </c>
      <c r="R232" s="32">
        <f t="shared" ca="1" si="76"/>
        <v>0.316729241797155</v>
      </c>
      <c r="S232" s="32">
        <v>2.2698217706917742E-5</v>
      </c>
      <c r="T232" s="32">
        <f t="shared" ca="1" si="77"/>
        <v>1.4991850778398671E-2</v>
      </c>
      <c r="U232" s="32">
        <f t="shared" si="78"/>
        <v>0.14084507042253522</v>
      </c>
      <c r="V232" s="32">
        <f t="shared" ca="1" si="79"/>
        <v>0</v>
      </c>
      <c r="W232" s="8">
        <f t="shared" ca="1" si="88"/>
        <v>7905466.8520569131</v>
      </c>
      <c r="X232" s="8">
        <f t="shared" ca="1" si="92"/>
        <v>724561332.4858582</v>
      </c>
      <c r="Y232" s="22">
        <f t="shared" ca="1" si="80"/>
        <v>0.88945403380376109</v>
      </c>
      <c r="Z232" s="8">
        <f t="shared" ca="1" si="89"/>
        <v>112438880.83799003</v>
      </c>
      <c r="AA232" s="12">
        <f t="shared" ca="1" si="90"/>
        <v>1.1347541797997878</v>
      </c>
      <c r="AB232" s="23">
        <f t="shared" ca="1" si="94"/>
        <v>460247345.37472713</v>
      </c>
      <c r="AC232" s="76">
        <f t="shared" si="91"/>
        <v>0</v>
      </c>
      <c r="AD232" s="85">
        <v>5.8252917567895514E-4</v>
      </c>
      <c r="AE232" s="85">
        <v>1.0805188084061505E-2</v>
      </c>
      <c r="AF232" s="85">
        <v>6.2856958889843581E-4</v>
      </c>
    </row>
    <row r="233" spans="1:32">
      <c r="A233" s="7">
        <f t="shared" si="81"/>
        <v>44140</v>
      </c>
      <c r="B233" s="8">
        <f t="shared" ca="1" si="82"/>
        <v>117917004.8613086</v>
      </c>
      <c r="C233" s="144">
        <f t="shared" si="72"/>
        <v>0</v>
      </c>
      <c r="D233" s="136"/>
      <c r="E233" s="143">
        <f>US!D233</f>
        <v>0</v>
      </c>
      <c r="F233" s="78">
        <f t="shared" si="93"/>
        <v>0.6</v>
      </c>
      <c r="G233" s="29">
        <f t="shared" ca="1" si="73"/>
        <v>15866112.961891895</v>
      </c>
      <c r="H233" s="8">
        <f t="shared" ca="1" si="83"/>
        <v>112649402.02943245</v>
      </c>
      <c r="I233" s="8">
        <f t="shared" ca="1" si="84"/>
        <v>837210734.51529074</v>
      </c>
      <c r="J233" s="8">
        <f t="shared" ca="1" si="85"/>
        <v>1143096.9075351187</v>
      </c>
      <c r="K233" s="12">
        <f t="shared" ca="1" si="95"/>
        <v>1.0093116825985997</v>
      </c>
      <c r="L233" s="48"/>
      <c r="M233" s="38">
        <f ca="1">IF(AND(I$2&gt;0,R226&lt;F226-0.06),0,IF(AND(N233&gt;=L$9,I$2&gt;0),0,IF(OR(AND(N233&gt;=A$2,N233&lt;C$2),N233&gt;=E$1),0,1)))</f>
        <v>1</v>
      </c>
      <c r="N233" s="27">
        <f t="shared" si="86"/>
        <v>44140</v>
      </c>
      <c r="O233" s="11">
        <f t="shared" ca="1" si="74"/>
        <v>0.11162809793537209</v>
      </c>
      <c r="P233" s="11" t="str">
        <f t="shared" si="75"/>
        <v/>
      </c>
      <c r="Q233" s="11">
        <f t="shared" ca="1" si="87"/>
        <v>0</v>
      </c>
      <c r="R233" s="32">
        <f t="shared" ca="1" si="76"/>
        <v>0.31732225923783791</v>
      </c>
      <c r="S233" s="32">
        <v>2.2698194370944943E-5</v>
      </c>
      <c r="T233" s="32">
        <f t="shared" ca="1" si="77"/>
        <v>1.5019920270590993E-2</v>
      </c>
      <c r="U233" s="32">
        <f t="shared" si="78"/>
        <v>0.14084507042253522</v>
      </c>
      <c r="V233" s="32">
        <f t="shared" ca="1" si="79"/>
        <v>0</v>
      </c>
      <c r="W233" s="8">
        <f t="shared" ca="1" si="88"/>
        <v>7928633.3398807999</v>
      </c>
      <c r="X233" s="8">
        <f t="shared" ca="1" si="92"/>
        <v>732489965.82573903</v>
      </c>
      <c r="Y233" s="22">
        <f t="shared" ca="1" si="80"/>
        <v>0.88837190206462791</v>
      </c>
      <c r="Z233" s="8">
        <f t="shared" ca="1" si="89"/>
        <v>112649402.02943245</v>
      </c>
      <c r="AA233" s="12">
        <f t="shared" ca="1" si="90"/>
        <v>1.1347541797997878</v>
      </c>
      <c r="AB233" s="23">
        <f t="shared" ca="1" si="94"/>
        <v>464813370.19131887</v>
      </c>
      <c r="AC233" s="76">
        <f t="shared" si="91"/>
        <v>0</v>
      </c>
      <c r="AD233" s="85">
        <v>5.8401014886976996E-4</v>
      </c>
      <c r="AE233" s="85">
        <v>1.0796798783114264E-2</v>
      </c>
      <c r="AF233" s="85">
        <v>6.2854199914113955E-4</v>
      </c>
    </row>
    <row r="234" spans="1:32">
      <c r="A234" s="7">
        <f t="shared" si="81"/>
        <v>44141</v>
      </c>
      <c r="B234" s="8">
        <f t="shared" ca="1" si="82"/>
        <v>119060851.51629907</v>
      </c>
      <c r="C234" s="144">
        <f t="shared" si="72"/>
        <v>0</v>
      </c>
      <c r="D234" s="136"/>
      <c r="E234" s="143">
        <f>US!D234</f>
        <v>0</v>
      </c>
      <c r="F234" s="78">
        <f t="shared" si="93"/>
        <v>0.6</v>
      </c>
      <c r="G234" s="29">
        <f t="shared" ca="1" si="73"/>
        <v>15893250.695772393</v>
      </c>
      <c r="H234" s="8">
        <f t="shared" ca="1" si="83"/>
        <v>112842079.93998398</v>
      </c>
      <c r="I234" s="8">
        <f t="shared" ca="1" si="84"/>
        <v>845332045.76572311</v>
      </c>
      <c r="J234" s="8">
        <f t="shared" ca="1" si="85"/>
        <v>1143846.6549904686</v>
      </c>
      <c r="K234" s="12">
        <f t="shared" ca="1" si="95"/>
        <v>1.0080837290845241</v>
      </c>
      <c r="L234" s="48"/>
      <c r="M234" s="39">
        <f ca="1">IF(AND(I$2&gt;0,R227&lt;F227-0.1),0,IF(AND(N234&gt;=L$10,I$2&gt;0),0,IF(OR(AND(N234&gt;=A$2,N234&lt;C$2),N234&gt;=E$1),0,1)))</f>
        <v>1</v>
      </c>
      <c r="N234" s="27">
        <f t="shared" si="86"/>
        <v>44141</v>
      </c>
      <c r="O234" s="11">
        <f t="shared" ca="1" si="74"/>
        <v>0.11271093943542974</v>
      </c>
      <c r="P234" s="11" t="str">
        <f t="shared" si="75"/>
        <v/>
      </c>
      <c r="Q234" s="11">
        <f t="shared" ca="1" si="87"/>
        <v>0</v>
      </c>
      <c r="R234" s="32">
        <f t="shared" ca="1" si="76"/>
        <v>0.3178650139154478</v>
      </c>
      <c r="S234" s="32">
        <v>2.2698171155966467E-5</v>
      </c>
      <c r="T234" s="32">
        <f t="shared" ca="1" si="77"/>
        <v>1.504561065866453E-2</v>
      </c>
      <c r="U234" s="32">
        <f t="shared" si="78"/>
        <v>0.14084507042253522</v>
      </c>
      <c r="V234" s="32">
        <f t="shared" ca="1" si="79"/>
        <v>0</v>
      </c>
      <c r="W234" s="8">
        <f t="shared" ca="1" si="88"/>
        <v>7950597.4695143821</v>
      </c>
      <c r="X234" s="8">
        <f t="shared" ca="1" si="92"/>
        <v>740440563.2952534</v>
      </c>
      <c r="Y234" s="22">
        <f t="shared" ca="1" si="80"/>
        <v>0.88728906056457024</v>
      </c>
      <c r="Z234" s="8">
        <f t="shared" ca="1" si="89"/>
        <v>112842079.93998398</v>
      </c>
      <c r="AA234" s="12">
        <f t="shared" ca="1" si="90"/>
        <v>1.1347541797997878</v>
      </c>
      <c r="AB234" s="23">
        <f t="shared" ca="1" si="94"/>
        <v>469383511.89561737</v>
      </c>
      <c r="AC234" s="76">
        <f t="shared" si="91"/>
        <v>0</v>
      </c>
      <c r="AD234" s="85">
        <v>5.8421617066063095E-4</v>
      </c>
      <c r="AE234" s="85">
        <v>1.0788440747591119E-2</v>
      </c>
      <c r="AF234" s="85">
        <v>6.2851442947488918E-4</v>
      </c>
    </row>
    <row r="235" spans="1:32">
      <c r="A235" s="7">
        <f t="shared" si="81"/>
        <v>44142</v>
      </c>
      <c r="B235" s="8">
        <f t="shared" ca="1" si="82"/>
        <v>120205260.61834688</v>
      </c>
      <c r="C235" s="144">
        <f t="shared" si="72"/>
        <v>0</v>
      </c>
      <c r="D235" s="136"/>
      <c r="E235" s="143">
        <f>US!D235</f>
        <v>0</v>
      </c>
      <c r="F235" s="78">
        <f t="shared" si="93"/>
        <v>0.6</v>
      </c>
      <c r="G235" s="29">
        <f t="shared" ca="1" si="73"/>
        <v>15917857.337325227</v>
      </c>
      <c r="H235" s="8">
        <f t="shared" ca="1" si="83"/>
        <v>113016787.0950091</v>
      </c>
      <c r="I235" s="8">
        <f t="shared" ca="1" si="84"/>
        <v>853457350.3902626</v>
      </c>
      <c r="J235" s="8">
        <f t="shared" ca="1" si="85"/>
        <v>1144409.1020478173</v>
      </c>
      <c r="K235" s="12">
        <f t="shared" ca="1" si="95"/>
        <v>1.006854970166273</v>
      </c>
      <c r="L235" s="48"/>
      <c r="M235" s="47">
        <f ca="1">IF(AND(I$2&gt;0,R228&lt;F228-0.12),0,IF(AND(N235&gt;=L$4,I$2&gt;0),0,IF(OR(AND(N235&gt;=A$2,N235&lt;C$2),N235&gt;=E$1),0,1)))</f>
        <v>1</v>
      </c>
      <c r="N235" s="27">
        <f t="shared" si="86"/>
        <v>44142</v>
      </c>
      <c r="O235" s="11">
        <f t="shared" ca="1" si="74"/>
        <v>0.11379431338536834</v>
      </c>
      <c r="P235" s="11" t="str">
        <f t="shared" si="75"/>
        <v/>
      </c>
      <c r="Q235" s="11">
        <f t="shared" ca="1" si="87"/>
        <v>0</v>
      </c>
      <c r="R235" s="32">
        <f t="shared" ca="1" si="76"/>
        <v>0.3183571467465045</v>
      </c>
      <c r="S235" s="32">
        <v>2.2698148041853135E-5</v>
      </c>
      <c r="T235" s="32">
        <f t="shared" ca="1" si="77"/>
        <v>1.5068904946001214E-2</v>
      </c>
      <c r="U235" s="32">
        <f t="shared" si="78"/>
        <v>0.14084507042253522</v>
      </c>
      <c r="V235" s="32">
        <f t="shared" ca="1" si="79"/>
        <v>0</v>
      </c>
      <c r="W235" s="8">
        <f t="shared" ca="1" si="88"/>
        <v>7971345.1267962893</v>
      </c>
      <c r="X235" s="8">
        <f t="shared" ca="1" si="92"/>
        <v>748411908.42204964</v>
      </c>
      <c r="Y235" s="22">
        <f t="shared" ca="1" si="80"/>
        <v>0.88620568661463162</v>
      </c>
      <c r="Z235" s="8">
        <f t="shared" ca="1" si="89"/>
        <v>113016787.0950091</v>
      </c>
      <c r="AA235" s="12">
        <f t="shared" ca="1" si="90"/>
        <v>1.1347541797997878</v>
      </c>
      <c r="AB235" s="23">
        <f t="shared" ca="1" si="94"/>
        <v>473957024.94972819</v>
      </c>
      <c r="AC235" s="76">
        <f t="shared" si="91"/>
        <v>0</v>
      </c>
      <c r="AD235" s="85">
        <v>5.8296503229068744E-4</v>
      </c>
      <c r="AE235" s="85">
        <v>1.0780113778696612E-2</v>
      </c>
      <c r="AF235" s="85">
        <v>6.2848687815763346E-4</v>
      </c>
    </row>
    <row r="236" spans="1:32">
      <c r="A236" s="7">
        <f t="shared" si="81"/>
        <v>44143</v>
      </c>
      <c r="B236" s="8">
        <f t="shared" ca="1" si="82"/>
        <v>121350044.45938143</v>
      </c>
      <c r="C236" s="144">
        <f t="shared" si="72"/>
        <v>0</v>
      </c>
      <c r="D236" s="136"/>
      <c r="E236" s="143">
        <f>US!D236</f>
        <v>0</v>
      </c>
      <c r="F236" s="78">
        <f t="shared" si="93"/>
        <v>0.6</v>
      </c>
      <c r="G236" s="29">
        <f t="shared" ca="1" si="73"/>
        <v>15939916.512613811</v>
      </c>
      <c r="H236" s="8">
        <f t="shared" ca="1" si="83"/>
        <v>113173407.23955806</v>
      </c>
      <c r="I236" s="8">
        <f t="shared" ca="1" si="84"/>
        <v>861585315.66160786</v>
      </c>
      <c r="J236" s="8">
        <f t="shared" ca="1" si="85"/>
        <v>1144783.8410345416</v>
      </c>
      <c r="K236" s="12">
        <f t="shared" ca="1" si="95"/>
        <v>1.0056256070482941</v>
      </c>
      <c r="L236" s="48"/>
      <c r="M236" s="46">
        <f ca="1">IF(AND(I$2&gt;0,R229&lt;F229-0.12),0,IF(AND(N236&gt;=L$5,I$2&gt;0),0,IF(OR(AND(N236&gt;=A$2,N236&lt;C$2),N236&gt;=E$1),0,1)))</f>
        <v>1</v>
      </c>
      <c r="N236" s="27">
        <f t="shared" si="86"/>
        <v>44143</v>
      </c>
      <c r="O236" s="11">
        <f t="shared" ca="1" si="74"/>
        <v>0.11487804208821438</v>
      </c>
      <c r="P236" s="11" t="str">
        <f t="shared" si="75"/>
        <v/>
      </c>
      <c r="Q236" s="11">
        <f t="shared" ca="1" si="87"/>
        <v>0</v>
      </c>
      <c r="R236" s="32">
        <f t="shared" ca="1" si="76"/>
        <v>0.31879833025227616</v>
      </c>
      <c r="S236" s="32">
        <v>2.2698125011828938E-5</v>
      </c>
      <c r="T236" s="32">
        <f t="shared" ca="1" si="77"/>
        <v>1.5089787631941074E-2</v>
      </c>
      <c r="U236" s="32">
        <f t="shared" si="78"/>
        <v>0.14084507042253522</v>
      </c>
      <c r="V236" s="32">
        <f t="shared" ca="1" si="79"/>
        <v>0</v>
      </c>
      <c r="W236" s="8">
        <f t="shared" ca="1" si="88"/>
        <v>7990862.9056617646</v>
      </c>
      <c r="X236" s="8">
        <f t="shared" ca="1" si="92"/>
        <v>756402771.32771146</v>
      </c>
      <c r="Y236" s="22">
        <f t="shared" ca="1" si="80"/>
        <v>0.88512195791178561</v>
      </c>
      <c r="Z236" s="8">
        <f t="shared" ca="1" si="89"/>
        <v>113173407.23955806</v>
      </c>
      <c r="AA236" s="12">
        <f t="shared" ca="1" si="90"/>
        <v>1.1347541797997878</v>
      </c>
      <c r="AB236" s="23">
        <f t="shared" ca="1" si="94"/>
        <v>478533161.45533609</v>
      </c>
      <c r="AC236" s="76">
        <f t="shared" si="91"/>
        <v>0</v>
      </c>
      <c r="AD236" s="85">
        <v>5.8445872966645231E-4</v>
      </c>
      <c r="AE236" s="85">
        <v>1.0771817680570341E-2</v>
      </c>
      <c r="AF236" s="85">
        <v>6.2845934366487373E-4</v>
      </c>
    </row>
    <row r="237" spans="1:32">
      <c r="A237" s="7">
        <f t="shared" si="81"/>
        <v>44144</v>
      </c>
      <c r="B237" s="8">
        <f t="shared" ca="1" si="82"/>
        <v>122495015.04647402</v>
      </c>
      <c r="C237" s="144">
        <f t="shared" si="72"/>
        <v>0</v>
      </c>
      <c r="D237" s="136"/>
      <c r="E237" s="143">
        <f>US!D237</f>
        <v>0</v>
      </c>
      <c r="F237" s="78">
        <f t="shared" si="93"/>
        <v>0.6</v>
      </c>
      <c r="G237" s="29">
        <f t="shared" ca="1" si="73"/>
        <v>15959413.451021656</v>
      </c>
      <c r="H237" s="8">
        <f t="shared" ca="1" si="83"/>
        <v>113311835.50225376</v>
      </c>
      <c r="I237" s="8">
        <f t="shared" ca="1" si="84"/>
        <v>869714606.82996535</v>
      </c>
      <c r="J237" s="8">
        <f t="shared" ca="1" si="85"/>
        <v>1144970.5870925994</v>
      </c>
      <c r="K237" s="12">
        <f t="shared" ca="1" si="95"/>
        <v>1.0043958413729706</v>
      </c>
      <c r="L237" s="48"/>
      <c r="M237" s="38">
        <f ca="1">IF(AND(I$2&gt;0,R230&lt;F230),0,IF(AND(N237&gt;=L$6,I$2&gt;0),0,IF(OR(AND(N237&gt;=A$2,N237&lt;C$2),N237&gt;=E$1),0,1)))</f>
        <v>1</v>
      </c>
      <c r="N237" s="27">
        <f t="shared" si="86"/>
        <v>44144</v>
      </c>
      <c r="O237" s="11">
        <f t="shared" ca="1" si="74"/>
        <v>0.11596194757732871</v>
      </c>
      <c r="P237" s="11" t="str">
        <f t="shared" si="75"/>
        <v/>
      </c>
      <c r="Q237" s="11">
        <f t="shared" ca="1" si="87"/>
        <v>0</v>
      </c>
      <c r="R237" s="32">
        <f t="shared" ca="1" si="76"/>
        <v>0.31918826902043312</v>
      </c>
      <c r="S237" s="32">
        <v>2.2698102051912451E-5</v>
      </c>
      <c r="T237" s="32">
        <f t="shared" ca="1" si="77"/>
        <v>1.5108244733633834E-2</v>
      </c>
      <c r="U237" s="32">
        <f t="shared" si="78"/>
        <v>0.14084507042253522</v>
      </c>
      <c r="V237" s="32">
        <f t="shared" ca="1" si="79"/>
        <v>0</v>
      </c>
      <c r="W237" s="8">
        <f t="shared" ca="1" si="88"/>
        <v>8009138.1263357177</v>
      </c>
      <c r="X237" s="8">
        <f t="shared" ca="1" si="92"/>
        <v>764411909.4540472</v>
      </c>
      <c r="Y237" s="22">
        <f t="shared" ca="1" si="80"/>
        <v>0.88403805242267131</v>
      </c>
      <c r="Z237" s="8">
        <f t="shared" ca="1" si="89"/>
        <v>113311835.50225376</v>
      </c>
      <c r="AA237" s="12">
        <f t="shared" ca="1" si="90"/>
        <v>1.1347541797997878</v>
      </c>
      <c r="AB237" s="23">
        <f t="shared" ca="1" si="94"/>
        <v>483111171.6405015</v>
      </c>
      <c r="AC237" s="76">
        <f t="shared" si="91"/>
        <v>0</v>
      </c>
      <c r="AD237" s="85">
        <v>5.8601702460688509E-4</v>
      </c>
      <c r="AE237" s="85">
        <v>1.0763552260124907E-2</v>
      </c>
      <c r="AF237" s="85">
        <v>6.2843182466247442E-4</v>
      </c>
    </row>
    <row r="238" spans="1:32">
      <c r="A238" s="7">
        <f t="shared" si="81"/>
        <v>44145</v>
      </c>
      <c r="B238" s="8">
        <f t="shared" ca="1" si="82"/>
        <v>123639984.22511388</v>
      </c>
      <c r="C238" s="144">
        <f t="shared" si="72"/>
        <v>0</v>
      </c>
      <c r="D238" s="136"/>
      <c r="E238" s="143">
        <f>US!D238</f>
        <v>0</v>
      </c>
      <c r="F238" s="78">
        <f t="shared" si="93"/>
        <v>0.6</v>
      </c>
      <c r="G238" s="29">
        <f t="shared" ca="1" si="73"/>
        <v>15976335.006233949</v>
      </c>
      <c r="H238" s="8">
        <f t="shared" ca="1" si="83"/>
        <v>113431978.54426104</v>
      </c>
      <c r="I238" s="8">
        <f t="shared" ca="1" si="84"/>
        <v>877843887.9983083</v>
      </c>
      <c r="J238" s="8">
        <f t="shared" ca="1" si="85"/>
        <v>1144969.1786398571</v>
      </c>
      <c r="K238" s="12">
        <f t="shared" ca="1" si="95"/>
        <v>1.0031658750886903</v>
      </c>
      <c r="L238" s="48"/>
      <c r="M238" s="38">
        <f ca="1">IF(AND(I$2&gt;0,R231&lt;F231-0.02),0,IF(AND(N238&gt;=L$7,I$2&gt;0),0,IF(OR(AND(N238&gt;=A$2,N238&lt;C$2),N238&gt;=E$1),0,1)))</f>
        <v>1</v>
      </c>
      <c r="N238" s="27">
        <f t="shared" si="86"/>
        <v>44145</v>
      </c>
      <c r="O238" s="11">
        <f t="shared" ca="1" si="74"/>
        <v>0.11704585173310778</v>
      </c>
      <c r="P238" s="11" t="str">
        <f t="shared" si="75"/>
        <v/>
      </c>
      <c r="Q238" s="11">
        <f t="shared" ca="1" si="87"/>
        <v>0</v>
      </c>
      <c r="R238" s="32">
        <f t="shared" ca="1" si="76"/>
        <v>0.31952670012467899</v>
      </c>
      <c r="S238" s="32">
        <v>2.2698079150451308E-5</v>
      </c>
      <c r="T238" s="32">
        <f t="shared" ca="1" si="77"/>
        <v>1.5124263805901471E-2</v>
      </c>
      <c r="U238" s="32">
        <f t="shared" si="78"/>
        <v>0.14084507042253522</v>
      </c>
      <c r="V238" s="32">
        <f t="shared" ca="1" si="79"/>
        <v>0</v>
      </c>
      <c r="W238" s="8">
        <f t="shared" ca="1" si="88"/>
        <v>8026158.8526653573</v>
      </c>
      <c r="X238" s="8">
        <f t="shared" ca="1" si="92"/>
        <v>772438068.30671251</v>
      </c>
      <c r="Y238" s="22">
        <f t="shared" ca="1" si="80"/>
        <v>0.88295414826689222</v>
      </c>
      <c r="Z238" s="8">
        <f t="shared" ca="1" si="89"/>
        <v>113431978.54426104</v>
      </c>
      <c r="AA238" s="12">
        <f t="shared" ca="1" si="90"/>
        <v>1.1347541797997878</v>
      </c>
      <c r="AB238" s="23">
        <f t="shared" ca="1" si="94"/>
        <v>487690304.3493163</v>
      </c>
      <c r="AC238" s="76">
        <f t="shared" si="91"/>
        <v>0</v>
      </c>
      <c r="AD238" s="85">
        <v>5.8761149186842569E-4</v>
      </c>
      <c r="AE238" s="85">
        <v>1.0755317326899305E-2</v>
      </c>
      <c r="AF238" s="85">
        <v>6.2840431998287109E-4</v>
      </c>
    </row>
    <row r="239" spans="1:32">
      <c r="A239" s="7">
        <f t="shared" si="81"/>
        <v>44146</v>
      </c>
      <c r="B239" s="8">
        <f t="shared" ca="1" si="82"/>
        <v>124784763.80277379</v>
      </c>
      <c r="C239" s="144">
        <f t="shared" si="72"/>
        <v>0</v>
      </c>
      <c r="D239" s="136"/>
      <c r="E239" s="143">
        <f>US!D239</f>
        <v>0</v>
      </c>
      <c r="F239" s="78">
        <f t="shared" si="93"/>
        <v>0.6</v>
      </c>
      <c r="G239" s="29">
        <f t="shared" ca="1" si="73"/>
        <v>15990669.675067756</v>
      </c>
      <c r="H239" s="8">
        <f t="shared" ca="1" si="83"/>
        <v>113533754.69298106</v>
      </c>
      <c r="I239" s="8">
        <f t="shared" ca="1" si="84"/>
        <v>885971822.99969363</v>
      </c>
      <c r="J239" s="8">
        <f t="shared" ca="1" si="85"/>
        <v>1144779.5776599112</v>
      </c>
      <c r="K239" s="12">
        <f t="shared" ca="1" si="95"/>
        <v>1.0019359103174175</v>
      </c>
      <c r="L239" s="48"/>
      <c r="M239" s="38">
        <f ca="1">IF(AND(I$2&gt;0,R232&lt;F232-0.04),0,IF(AND(N239&gt;=L$8,I$2&gt;0),0,IF(OR(AND(N239&gt;=A$2,N239&lt;C$2),N239&gt;=E$1),0,1)))</f>
        <v>1</v>
      </c>
      <c r="N239" s="27">
        <f t="shared" si="86"/>
        <v>44146</v>
      </c>
      <c r="O239" s="11">
        <f t="shared" ca="1" si="74"/>
        <v>0.11812957639995915</v>
      </c>
      <c r="P239" s="11" t="str">
        <f t="shared" si="75"/>
        <v/>
      </c>
      <c r="Q239" s="11">
        <f t="shared" ca="1" si="87"/>
        <v>0</v>
      </c>
      <c r="R239" s="32">
        <f t="shared" ca="1" si="76"/>
        <v>0.31981339350135513</v>
      </c>
      <c r="S239" s="32">
        <v>2.2698056297734241E-5</v>
      </c>
      <c r="T239" s="32">
        <f t="shared" ca="1" si="77"/>
        <v>1.5137833959064142E-2</v>
      </c>
      <c r="U239" s="32">
        <f t="shared" si="78"/>
        <v>0.14084507042253522</v>
      </c>
      <c r="V239" s="32">
        <f t="shared" ca="1" si="79"/>
        <v>0</v>
      </c>
      <c r="W239" s="8">
        <f t="shared" ca="1" si="88"/>
        <v>8041913.908552479</v>
      </c>
      <c r="X239" s="8">
        <f t="shared" ca="1" si="92"/>
        <v>780479982.21526504</v>
      </c>
      <c r="Y239" s="22">
        <f t="shared" ca="1" si="80"/>
        <v>0.88187042360004086</v>
      </c>
      <c r="Z239" s="8">
        <f t="shared" ca="1" si="89"/>
        <v>113533754.69298106</v>
      </c>
      <c r="AA239" s="12">
        <f t="shared" ca="1" si="90"/>
        <v>1.1347541797997878</v>
      </c>
      <c r="AB239" s="23">
        <f t="shared" ca="1" si="94"/>
        <v>492269807.5337432</v>
      </c>
      <c r="AC239" s="76">
        <f t="shared" si="91"/>
        <v>0</v>
      </c>
      <c r="AD239" s="85">
        <v>5.8793276172037644E-4</v>
      </c>
      <c r="AE239" s="85">
        <v>1.0747112692926183E-2</v>
      </c>
      <c r="AF239" s="85">
        <v>6.2837682860424971E-4</v>
      </c>
    </row>
    <row r="240" spans="1:32">
      <c r="A240" s="7">
        <f t="shared" si="81"/>
        <v>44147</v>
      </c>
      <c r="B240" s="8">
        <f t="shared" ca="1" si="82"/>
        <v>125929165.67259337</v>
      </c>
      <c r="C240" s="144">
        <f t="shared" si="72"/>
        <v>0</v>
      </c>
      <c r="D240" s="136"/>
      <c r="E240" s="143">
        <f>US!D240</f>
        <v>0</v>
      </c>
      <c r="F240" s="78">
        <f t="shared" si="93"/>
        <v>0.6</v>
      </c>
      <c r="G240" s="29">
        <f t="shared" ca="1" si="73"/>
        <v>16002407.614105299</v>
      </c>
      <c r="H240" s="8">
        <f t="shared" ca="1" si="83"/>
        <v>113617094.06014761</v>
      </c>
      <c r="I240" s="8">
        <f t="shared" ca="1" si="84"/>
        <v>894097076.27541268</v>
      </c>
      <c r="J240" s="8">
        <f t="shared" ca="1" si="85"/>
        <v>1144401.869819581</v>
      </c>
      <c r="K240" s="12">
        <f t="shared" ca="1" si="95"/>
        <v>1.0007061492219558</v>
      </c>
      <c r="L240" s="48"/>
      <c r="M240" s="38">
        <f ca="1">IF(AND(I$2&gt;0,R233&lt;F233-0.06),0,IF(AND(N240&gt;=L$9,I$2&gt;0),0,IF(OR(AND(N240&gt;=A$2,N240&lt;C$2),N240&gt;=E$1),0,1)))</f>
        <v>1</v>
      </c>
      <c r="N240" s="27">
        <f t="shared" si="86"/>
        <v>44147</v>
      </c>
      <c r="O240" s="11">
        <f t="shared" ca="1" si="74"/>
        <v>0.11921294350338836</v>
      </c>
      <c r="P240" s="11" t="str">
        <f t="shared" si="75"/>
        <v/>
      </c>
      <c r="Q240" s="11">
        <f t="shared" ca="1" si="87"/>
        <v>0</v>
      </c>
      <c r="R240" s="32">
        <f t="shared" ca="1" si="76"/>
        <v>0.32004815228210598</v>
      </c>
      <c r="S240" s="32">
        <v>2.2698033485667711E-5</v>
      </c>
      <c r="T240" s="32">
        <f t="shared" ca="1" si="77"/>
        <v>1.5148945874686348E-2</v>
      </c>
      <c r="U240" s="32">
        <f t="shared" si="78"/>
        <v>0.14084507042253522</v>
      </c>
      <c r="V240" s="32">
        <f t="shared" ca="1" si="79"/>
        <v>0</v>
      </c>
      <c r="W240" s="8">
        <f t="shared" ca="1" si="88"/>
        <v>8056392.8934473125</v>
      </c>
      <c r="X240" s="8">
        <f t="shared" ca="1" si="92"/>
        <v>788536375.10871232</v>
      </c>
      <c r="Y240" s="22">
        <f t="shared" ca="1" si="80"/>
        <v>0.8807870564966116</v>
      </c>
      <c r="Z240" s="8">
        <f t="shared" ca="1" si="89"/>
        <v>113617094.06014761</v>
      </c>
      <c r="AA240" s="12">
        <f t="shared" ca="1" si="90"/>
        <v>1.1347541797997878</v>
      </c>
      <c r="AB240" s="23">
        <f t="shared" ca="1" si="94"/>
        <v>496848928.74695516</v>
      </c>
      <c r="AC240" s="76">
        <f t="shared" si="91"/>
        <v>0</v>
      </c>
      <c r="AD240" s="85">
        <v>5.8826182995057677E-4</v>
      </c>
      <c r="AE240" s="85">
        <v>1.0738938172611543E-2</v>
      </c>
      <c r="AF240" s="85">
        <v>6.2834934963232792E-4</v>
      </c>
    </row>
    <row r="241" spans="1:32">
      <c r="A241" s="7">
        <f t="shared" si="81"/>
        <v>44148</v>
      </c>
      <c r="B241" s="8">
        <f t="shared" ca="1" si="82"/>
        <v>127073001.93700704</v>
      </c>
      <c r="C241" s="144">
        <f t="shared" si="72"/>
        <v>0</v>
      </c>
      <c r="D241" s="136"/>
      <c r="E241" s="143">
        <f>US!D241</f>
        <v>0</v>
      </c>
      <c r="F241" s="78">
        <f t="shared" si="93"/>
        <v>0.6</v>
      </c>
      <c r="G241" s="29">
        <f t="shared" ca="1" si="73"/>
        <v>16011540.654089773</v>
      </c>
      <c r="H241" s="8">
        <f t="shared" ca="1" si="83"/>
        <v>113681938.64403738</v>
      </c>
      <c r="I241" s="8">
        <f t="shared" ca="1" si="84"/>
        <v>902218313.7527498</v>
      </c>
      <c r="J241" s="8">
        <f t="shared" ca="1" si="85"/>
        <v>1143836.2644136727</v>
      </c>
      <c r="K241" s="12">
        <f t="shared" ca="1" si="95"/>
        <v>0.99947679387308186</v>
      </c>
      <c r="L241" s="48"/>
      <c r="M241" s="39">
        <f ca="1">IF(AND(I$2&gt;0,R234&lt;F234-0.1),0,IF(AND(N241&gt;=L$10,I$2&gt;0),0,IF(OR(AND(N241&gt;=A$2,N241&lt;C$2),N241&gt;=E$1),0,1)))</f>
        <v>1</v>
      </c>
      <c r="N241" s="27">
        <f t="shared" si="86"/>
        <v>44148</v>
      </c>
      <c r="O241" s="11">
        <f t="shared" ca="1" si="74"/>
        <v>0.12029577516703331</v>
      </c>
      <c r="P241" s="11" t="str">
        <f t="shared" si="75"/>
        <v/>
      </c>
      <c r="Q241" s="11">
        <f t="shared" ca="1" si="87"/>
        <v>0</v>
      </c>
      <c r="R241" s="32">
        <f t="shared" ca="1" si="76"/>
        <v>0.32023081308179546</v>
      </c>
      <c r="S241" s="32">
        <v>2.2698010707506434E-5</v>
      </c>
      <c r="T241" s="32">
        <f t="shared" ca="1" si="77"/>
        <v>1.5157591819204985E-2</v>
      </c>
      <c r="U241" s="32">
        <f t="shared" si="78"/>
        <v>0.14084507042253522</v>
      </c>
      <c r="V241" s="32">
        <f t="shared" ca="1" si="79"/>
        <v>0</v>
      </c>
      <c r="W241" s="8">
        <f t="shared" ca="1" si="88"/>
        <v>8069586.1968676737</v>
      </c>
      <c r="X241" s="8">
        <f t="shared" ca="1" si="92"/>
        <v>796605961.30558002</v>
      </c>
      <c r="Y241" s="22">
        <f t="shared" ca="1" si="80"/>
        <v>0.87970422483296673</v>
      </c>
      <c r="Z241" s="8">
        <f t="shared" ca="1" si="89"/>
        <v>113681938.64403738</v>
      </c>
      <c r="AA241" s="12">
        <f t="shared" ca="1" si="90"/>
        <v>1.1347541797997878</v>
      </c>
      <c r="AB241" s="23">
        <f t="shared" ca="1" si="94"/>
        <v>501426915.63748819</v>
      </c>
      <c r="AC241" s="76">
        <f t="shared" si="91"/>
        <v>0</v>
      </c>
      <c r="AD241" s="85">
        <v>5.8856939872498765E-4</v>
      </c>
      <c r="AE241" s="85">
        <v>1.0730793582625617E-2</v>
      </c>
      <c r="AF241" s="85">
        <v>6.2832188228441181E-4</v>
      </c>
    </row>
    <row r="242" spans="1:32">
      <c r="A242" s="7">
        <f t="shared" si="81"/>
        <v>44149</v>
      </c>
      <c r="B242" s="8">
        <f t="shared" ca="1" si="82"/>
        <v>128216085.03114405</v>
      </c>
      <c r="C242" s="144">
        <f t="shared" si="72"/>
        <v>0</v>
      </c>
      <c r="D242" s="136"/>
      <c r="E242" s="143">
        <f>US!D242</f>
        <v>0</v>
      </c>
      <c r="F242" s="78">
        <f t="shared" si="93"/>
        <v>0.6</v>
      </c>
      <c r="G242" s="29">
        <f t="shared" ca="1" si="73"/>
        <v>16018062.312048238</v>
      </c>
      <c r="H242" s="8">
        <f t="shared" ca="1" si="83"/>
        <v>113728242.41554248</v>
      </c>
      <c r="I242" s="8">
        <f t="shared" ca="1" si="84"/>
        <v>910334203.72112262</v>
      </c>
      <c r="J242" s="8">
        <f t="shared" ca="1" si="85"/>
        <v>1143083.0941370111</v>
      </c>
      <c r="K242" s="12">
        <f t="shared" ca="1" si="95"/>
        <v>0.99824804611674123</v>
      </c>
      <c r="L242" s="48"/>
      <c r="M242" s="47">
        <f ca="1">IF(AND(I$2&gt;0,R235&lt;F235-0.12),0,IF(AND(N242&gt;=L$4,I$2&gt;0),0,IF(OR(AND(N242&gt;=A$2,N242&lt;C$2),N242&gt;=E$1),0,1)))</f>
        <v>1</v>
      </c>
      <c r="N242" s="27">
        <f t="shared" si="86"/>
        <v>44149</v>
      </c>
      <c r="O242" s="11">
        <f t="shared" ca="1" si="74"/>
        <v>0.12137789382948301</v>
      </c>
      <c r="P242" s="11" t="str">
        <f t="shared" si="75"/>
        <v/>
      </c>
      <c r="Q242" s="11">
        <f t="shared" ca="1" si="87"/>
        <v>0</v>
      </c>
      <c r="R242" s="32">
        <f t="shared" ca="1" si="76"/>
        <v>0.32036124624096474</v>
      </c>
      <c r="S242" s="32">
        <v>2.2697987957628785E-5</v>
      </c>
      <c r="T242" s="32">
        <f t="shared" ca="1" si="77"/>
        <v>1.5163765655405665E-2</v>
      </c>
      <c r="U242" s="32">
        <f t="shared" si="78"/>
        <v>0.14084507042253522</v>
      </c>
      <c r="V242" s="32">
        <f t="shared" ca="1" si="79"/>
        <v>0</v>
      </c>
      <c r="W242" s="8">
        <f t="shared" ca="1" si="88"/>
        <v>8081485.0119092306</v>
      </c>
      <c r="X242" s="8">
        <f t="shared" ca="1" si="92"/>
        <v>804687446.31748927</v>
      </c>
      <c r="Y242" s="22">
        <f t="shared" ca="1" si="80"/>
        <v>0.87862210617051695</v>
      </c>
      <c r="Z242" s="8">
        <f t="shared" ca="1" si="89"/>
        <v>113728242.41554248</v>
      </c>
      <c r="AA242" s="12">
        <f t="shared" ca="1" si="90"/>
        <v>1.1347541797997878</v>
      </c>
      <c r="AB242" s="23">
        <f t="shared" ca="1" si="94"/>
        <v>506003016.4435184</v>
      </c>
      <c r="AC242" s="76">
        <f t="shared" si="91"/>
        <v>0</v>
      </c>
      <c r="AD242" s="85">
        <v>5.8888458882298269E-4</v>
      </c>
      <c r="AE242" s="85">
        <v>1.0722678741803743E-2</v>
      </c>
      <c r="AF242" s="85">
        <v>6.2829442587544586E-4</v>
      </c>
    </row>
    <row r="243" spans="1:32">
      <c r="A243" s="7">
        <f t="shared" si="81"/>
        <v>44150</v>
      </c>
      <c r="B243" s="8">
        <f t="shared" ca="1" si="82"/>
        <v>129358227.84582822</v>
      </c>
      <c r="C243" s="144">
        <f t="shared" si="72"/>
        <v>0</v>
      </c>
      <c r="D243" s="136"/>
      <c r="E243" s="143">
        <f>US!D243</f>
        <v>0</v>
      </c>
      <c r="F243" s="78">
        <f t="shared" si="93"/>
        <v>0.6</v>
      </c>
      <c r="G243" s="29">
        <f t="shared" ca="1" si="73"/>
        <v>16021967.801111387</v>
      </c>
      <c r="H243" s="8">
        <f t="shared" ca="1" si="83"/>
        <v>113755971.38789085</v>
      </c>
      <c r="I243" s="8">
        <f t="shared" ca="1" si="84"/>
        <v>918443417.7053802</v>
      </c>
      <c r="J243" s="8">
        <f t="shared" ca="1" si="85"/>
        <v>1142142.8146841689</v>
      </c>
      <c r="K243" s="12">
        <f t="shared" ca="1" si="95"/>
        <v>0.99702010744148706</v>
      </c>
      <c r="L243" s="48"/>
      <c r="M243" s="46">
        <f ca="1">IF(AND(I$2&gt;0,R236&lt;F236-0.12),0,IF(AND(N243&gt;=L$5,I$2&gt;0),0,IF(OR(AND(N243&gt;=A$2,N243&lt;C$2),N243&gt;=E$1),0,1)))</f>
        <v>1</v>
      </c>
      <c r="N243" s="27">
        <f t="shared" si="86"/>
        <v>44150</v>
      </c>
      <c r="O243" s="11">
        <f t="shared" ca="1" si="74"/>
        <v>0.12245912236071736</v>
      </c>
      <c r="P243" s="11" t="str">
        <f t="shared" si="75"/>
        <v/>
      </c>
      <c r="Q243" s="11">
        <f t="shared" ca="1" si="87"/>
        <v>0</v>
      </c>
      <c r="R243" s="32">
        <f t="shared" ca="1" si="76"/>
        <v>0.32043935602222773</v>
      </c>
      <c r="S243" s="32">
        <v>2.269796523134961E-5</v>
      </c>
      <c r="T243" s="32">
        <f t="shared" ca="1" si="77"/>
        <v>1.516746285171878E-2</v>
      </c>
      <c r="U243" s="32">
        <f t="shared" si="78"/>
        <v>0.14084507042253522</v>
      </c>
      <c r="V243" s="32">
        <f t="shared" ca="1" si="79"/>
        <v>0</v>
      </c>
      <c r="W243" s="8">
        <f t="shared" ca="1" si="88"/>
        <v>8092081.3477147007</v>
      </c>
      <c r="X243" s="8">
        <f t="shared" ca="1" si="92"/>
        <v>812779527.66520393</v>
      </c>
      <c r="Y243" s="22">
        <f t="shared" ca="1" si="80"/>
        <v>0.87754087763928268</v>
      </c>
      <c r="Z243" s="8">
        <f t="shared" ca="1" si="89"/>
        <v>113755971.38789085</v>
      </c>
      <c r="AA243" s="12">
        <f t="shared" ca="1" si="90"/>
        <v>1.1347541797997878</v>
      </c>
      <c r="AB243" s="23">
        <f t="shared" ca="1" si="94"/>
        <v>510576480.4865728</v>
      </c>
      <c r="AC243" s="76">
        <f t="shared" si="91"/>
        <v>0</v>
      </c>
      <c r="AD243" s="85">
        <v>5.9051702219778813E-4</v>
      </c>
      <c r="AE243" s="85">
        <v>1.0714593471056261E-2</v>
      </c>
      <c r="AF243" s="85">
        <v>6.2826697980580446E-4</v>
      </c>
    </row>
    <row r="244" spans="1:32">
      <c r="A244" s="7">
        <f t="shared" si="81"/>
        <v>44151</v>
      </c>
      <c r="B244" s="8">
        <f t="shared" ca="1" si="82"/>
        <v>130499243.85000594</v>
      </c>
      <c r="C244" s="144">
        <f t="shared" si="72"/>
        <v>0</v>
      </c>
      <c r="D244" s="136"/>
      <c r="E244" s="143">
        <f>US!D244</f>
        <v>0</v>
      </c>
      <c r="F244" s="78">
        <f t="shared" si="93"/>
        <v>0.6</v>
      </c>
      <c r="G244" s="29">
        <f t="shared" ca="1" si="73"/>
        <v>16023254.038005348</v>
      </c>
      <c r="H244" s="8">
        <f t="shared" ca="1" si="83"/>
        <v>113765103.66983797</v>
      </c>
      <c r="I244" s="8">
        <f t="shared" ca="1" si="84"/>
        <v>926544631.335042</v>
      </c>
      <c r="J244" s="8">
        <f t="shared" ca="1" si="85"/>
        <v>1141016.0041777231</v>
      </c>
      <c r="K244" s="12">
        <f t="shared" ca="1" si="95"/>
        <v>0.9957931788463501</v>
      </c>
      <c r="L244" s="48"/>
      <c r="M244" s="38">
        <f ca="1">IF(AND(I$2&gt;0,R237&lt;F237),0,IF(AND(N244&gt;=L$6,I$2&gt;0),0,IF(OR(AND(N244&gt;=A$2,N244&lt;C$2),N244&gt;=E$1),0,1)))</f>
        <v>1</v>
      </c>
      <c r="N244" s="27">
        <f t="shared" si="86"/>
        <v>44151</v>
      </c>
      <c r="O244" s="11">
        <f t="shared" ca="1" si="74"/>
        <v>0.1235392841780056</v>
      </c>
      <c r="P244" s="11" t="str">
        <f t="shared" si="75"/>
        <v/>
      </c>
      <c r="Q244" s="11">
        <f t="shared" ca="1" si="87"/>
        <v>0</v>
      </c>
      <c r="R244" s="32">
        <f t="shared" ca="1" si="76"/>
        <v>0.32046508076010694</v>
      </c>
      <c r="S244" s="32">
        <v>2.2697942524764239E-5</v>
      </c>
      <c r="T244" s="32">
        <f t="shared" ca="1" si="77"/>
        <v>1.5168680489311729E-2</v>
      </c>
      <c r="U244" s="32">
        <f t="shared" si="78"/>
        <v>0.14084507042253522</v>
      </c>
      <c r="V244" s="32">
        <f t="shared" ca="1" si="79"/>
        <v>0</v>
      </c>
      <c r="W244" s="8">
        <f t="shared" ca="1" si="88"/>
        <v>8101368.0408722172</v>
      </c>
      <c r="X244" s="8">
        <f t="shared" ca="1" si="92"/>
        <v>820880895.70607615</v>
      </c>
      <c r="Y244" s="22">
        <f t="shared" ca="1" si="80"/>
        <v>0.87646071582199436</v>
      </c>
      <c r="Z244" s="8">
        <f t="shared" ca="1" si="89"/>
        <v>113765103.66983797</v>
      </c>
      <c r="AA244" s="12">
        <f t="shared" ca="1" si="90"/>
        <v>1.1347541797997878</v>
      </c>
      <c r="AB244" s="23">
        <f t="shared" ca="1" si="94"/>
        <v>515146558.66398537</v>
      </c>
      <c r="AC244" s="76">
        <f t="shared" si="91"/>
        <v>0</v>
      </c>
      <c r="AD244" s="85">
        <v>5.9221701856736273E-4</v>
      </c>
      <c r="AE244" s="85">
        <v>1.0706537593286467E-2</v>
      </c>
      <c r="AF244" s="85">
        <v>6.2823954355061158E-4</v>
      </c>
    </row>
    <row r="245" spans="1:32">
      <c r="A245" s="7">
        <f t="shared" si="81"/>
        <v>44152</v>
      </c>
      <c r="B245" s="8">
        <f t="shared" ca="1" si="82"/>
        <v>131638947.21243222</v>
      </c>
      <c r="C245" s="144">
        <f t="shared" si="72"/>
        <v>0</v>
      </c>
      <c r="D245" s="136"/>
      <c r="E245" s="143">
        <f>US!D245</f>
        <v>0</v>
      </c>
      <c r="F245" s="78">
        <f t="shared" si="93"/>
        <v>0.6</v>
      </c>
      <c r="G245" s="29">
        <f t="shared" ca="1" si="73"/>
        <v>16021919.648196109</v>
      </c>
      <c r="H245" s="8">
        <f t="shared" ca="1" si="83"/>
        <v>113755629.50219236</v>
      </c>
      <c r="I245" s="8">
        <f t="shared" ca="1" si="84"/>
        <v>934636525.20826864</v>
      </c>
      <c r="J245" s="8">
        <f t="shared" ca="1" si="85"/>
        <v>1139703.3624262831</v>
      </c>
      <c r="K245" s="12">
        <f t="shared" ca="1" si="95"/>
        <v>0.99456746070932212</v>
      </c>
      <c r="L245" s="48"/>
      <c r="M245" s="38">
        <f ca="1">IF(AND(I$2&gt;0,R238&lt;F238-0.02),0,IF(AND(N245&gt;=L$7,I$2&gt;0),0,IF(OR(AND(N245&gt;=A$2,N245&lt;C$2),N245&gt;=E$1),0,1)))</f>
        <v>1</v>
      </c>
      <c r="N245" s="27">
        <f t="shared" si="86"/>
        <v>44152</v>
      </c>
      <c r="O245" s="11">
        <f t="shared" ca="1" si="74"/>
        <v>0.12461820336110249</v>
      </c>
      <c r="P245" s="11" t="str">
        <f t="shared" si="75"/>
        <v/>
      </c>
      <c r="Q245" s="11">
        <f t="shared" ca="1" si="87"/>
        <v>0</v>
      </c>
      <c r="R245" s="32">
        <f t="shared" ca="1" si="76"/>
        <v>0.32043839296392218</v>
      </c>
      <c r="S245" s="32">
        <v>2.2697919834618457E-5</v>
      </c>
      <c r="T245" s="32">
        <f t="shared" ca="1" si="77"/>
        <v>1.5167417266958982E-2</v>
      </c>
      <c r="U245" s="32">
        <f t="shared" si="78"/>
        <v>0.14084507042253522</v>
      </c>
      <c r="V245" s="32">
        <f t="shared" ca="1" si="79"/>
        <v>0</v>
      </c>
      <c r="W245" s="8">
        <f t="shared" ca="1" si="88"/>
        <v>8109338.7657152889</v>
      </c>
      <c r="X245" s="8">
        <f t="shared" ca="1" si="92"/>
        <v>828990234.47179139</v>
      </c>
      <c r="Y245" s="22">
        <f t="shared" ca="1" si="80"/>
        <v>0.87538179663889748</v>
      </c>
      <c r="Z245" s="8">
        <f t="shared" ca="1" si="89"/>
        <v>113755629.50219236</v>
      </c>
      <c r="AA245" s="12">
        <f t="shared" ca="1" si="90"/>
        <v>1.1347541797997878</v>
      </c>
      <c r="AB245" s="23">
        <f t="shared" ca="1" si="94"/>
        <v>519712503.93941057</v>
      </c>
      <c r="AC245" s="76">
        <f t="shared" si="91"/>
        <v>0</v>
      </c>
      <c r="AD245" s="85">
        <v>5.9246031533193814E-4</v>
      </c>
      <c r="AE245" s="85">
        <v>1.0698510933315799E-2</v>
      </c>
      <c r="AF245" s="85">
        <v>6.2821211665039221E-4</v>
      </c>
    </row>
    <row r="246" spans="1:32">
      <c r="A246" s="7">
        <f t="shared" si="81"/>
        <v>44153</v>
      </c>
      <c r="B246" s="8">
        <f t="shared" ca="1" si="82"/>
        <v>132777152.92244616</v>
      </c>
      <c r="C246" s="144">
        <f t="shared" si="72"/>
        <v>0</v>
      </c>
      <c r="D246" s="136"/>
      <c r="E246" s="143">
        <f>US!D246</f>
        <v>0</v>
      </c>
      <c r="F246" s="78">
        <f t="shared" si="93"/>
        <v>0.6</v>
      </c>
      <c r="G246" s="29">
        <f t="shared" ca="1" si="73"/>
        <v>16017964.968672687</v>
      </c>
      <c r="H246" s="8">
        <f t="shared" ca="1" si="83"/>
        <v>113727551.27757607</v>
      </c>
      <c r="I246" s="8">
        <f t="shared" ca="1" si="84"/>
        <v>942717785.74936759</v>
      </c>
      <c r="J246" s="8">
        <f t="shared" ca="1" si="85"/>
        <v>1138205.7100139428</v>
      </c>
      <c r="K246" s="12">
        <f t="shared" ca="1" si="95"/>
        <v>0.99334315265663675</v>
      </c>
      <c r="L246" s="48"/>
      <c r="M246" s="38">
        <f ca="1">IF(AND(I$2&gt;0,R239&lt;F239-0.04),0,IF(AND(N246&gt;=L$8,I$2&gt;0),0,IF(OR(AND(N246&gt;=A$2,N246&lt;C$2),N246&gt;=E$1),0,1)))</f>
        <v>1</v>
      </c>
      <c r="N246" s="27">
        <f t="shared" si="86"/>
        <v>44153</v>
      </c>
      <c r="O246" s="11">
        <f t="shared" ca="1" si="74"/>
        <v>0.12569570476658234</v>
      </c>
      <c r="P246" s="11" t="str">
        <f t="shared" si="75"/>
        <v/>
      </c>
      <c r="Q246" s="11">
        <f t="shared" ca="1" si="87"/>
        <v>0</v>
      </c>
      <c r="R246" s="32">
        <f t="shared" ca="1" si="76"/>
        <v>0.3203592993734537</v>
      </c>
      <c r="S246" s="32">
        <v>2.2697897158200151E-5</v>
      </c>
      <c r="T246" s="32">
        <f t="shared" ca="1" si="77"/>
        <v>1.5163673503676809E-2</v>
      </c>
      <c r="U246" s="32">
        <f t="shared" si="78"/>
        <v>0.14084507042253522</v>
      </c>
      <c r="V246" s="32">
        <f t="shared" ca="1" si="79"/>
        <v>0</v>
      </c>
      <c r="W246" s="8">
        <f t="shared" ca="1" si="88"/>
        <v>8115988.0434993431</v>
      </c>
      <c r="X246" s="8">
        <f t="shared" ca="1" si="92"/>
        <v>837106222.51529074</v>
      </c>
      <c r="Y246" s="22">
        <f t="shared" ca="1" si="80"/>
        <v>0.87430429523341768</v>
      </c>
      <c r="Z246" s="8">
        <f t="shared" ca="1" si="89"/>
        <v>113727551.27757607</v>
      </c>
      <c r="AA246" s="12">
        <f t="shared" ca="1" si="90"/>
        <v>1.1347541797997878</v>
      </c>
      <c r="AB246" s="23">
        <f t="shared" ca="1" si="94"/>
        <v>524273571.83071268</v>
      </c>
      <c r="AC246" s="76">
        <f t="shared" si="91"/>
        <v>0</v>
      </c>
      <c r="AD246" s="85">
        <v>5.9267496354601583E-4</v>
      </c>
      <c r="AE246" s="85">
        <v>1.0690513317815561E-2</v>
      </c>
      <c r="AF246" s="85">
        <v>6.2818469870289486E-4</v>
      </c>
    </row>
    <row r="247" spans="1:32">
      <c r="A247" s="7">
        <f t="shared" si="81"/>
        <v>44154</v>
      </c>
      <c r="B247" s="8">
        <f t="shared" ca="1" si="82"/>
        <v>133913676.90966937</v>
      </c>
      <c r="C247" s="144">
        <f t="shared" si="72"/>
        <v>0</v>
      </c>
      <c r="D247" s="136"/>
      <c r="E247" s="143">
        <f>US!D247</f>
        <v>0</v>
      </c>
      <c r="F247" s="78">
        <f t="shared" si="93"/>
        <v>0.6</v>
      </c>
      <c r="G247" s="29">
        <f t="shared" ca="1" si="73"/>
        <v>16011392.048360772</v>
      </c>
      <c r="H247" s="8">
        <f t="shared" ca="1" si="83"/>
        <v>113680883.54336149</v>
      </c>
      <c r="I247" s="8">
        <f t="shared" ca="1" si="84"/>
        <v>950787106.0586524</v>
      </c>
      <c r="J247" s="8">
        <f t="shared" ca="1" si="85"/>
        <v>1136523.9872232068</v>
      </c>
      <c r="K247" s="12">
        <f t="shared" ca="1" si="95"/>
        <v>0.99212045343302835</v>
      </c>
      <c r="L247" s="48"/>
      <c r="M247" s="38">
        <f ca="1">IF(AND(I$2&gt;0,R240&lt;F240-0.06),0,IF(AND(N247&gt;=L$9,I$2&gt;0),0,IF(OR(AND(N247&gt;=A$2,N247&lt;C$2),N247&gt;=E$1),0,1)))</f>
        <v>1</v>
      </c>
      <c r="N247" s="27">
        <f t="shared" si="86"/>
        <v>44154</v>
      </c>
      <c r="O247" s="11">
        <f t="shared" ca="1" si="74"/>
        <v>0.12677161414115365</v>
      </c>
      <c r="P247" s="11" t="str">
        <f t="shared" si="75"/>
        <v/>
      </c>
      <c r="Q247" s="11">
        <f t="shared" ca="1" si="87"/>
        <v>0</v>
      </c>
      <c r="R247" s="32">
        <f t="shared" ca="1" si="76"/>
        <v>0.32022784096721546</v>
      </c>
      <c r="S247" s="32">
        <v>2.269787449324901E-5</v>
      </c>
      <c r="T247" s="32">
        <f t="shared" ca="1" si="77"/>
        <v>1.5157451139114864E-2</v>
      </c>
      <c r="U247" s="32">
        <f t="shared" si="78"/>
        <v>0.14084507042253522</v>
      </c>
      <c r="V247" s="32">
        <f t="shared" ca="1" si="79"/>
        <v>0</v>
      </c>
      <c r="W247" s="8">
        <f t="shared" ca="1" si="88"/>
        <v>8121311.2504323274</v>
      </c>
      <c r="X247" s="8">
        <f t="shared" ca="1" si="92"/>
        <v>845227533.76572311</v>
      </c>
      <c r="Y247" s="22">
        <f t="shared" ca="1" si="80"/>
        <v>0.87322838585884632</v>
      </c>
      <c r="Z247" s="8">
        <f t="shared" ca="1" si="89"/>
        <v>113680883.54336149</v>
      </c>
      <c r="AA247" s="12">
        <f t="shared" ca="1" si="90"/>
        <v>1.1347541797997878</v>
      </c>
      <c r="AB247" s="23">
        <f t="shared" ca="1" si="94"/>
        <v>528829020.89455384</v>
      </c>
      <c r="AC247" s="76">
        <f t="shared" si="91"/>
        <v>0</v>
      </c>
      <c r="AD247" s="85">
        <v>5.9288998353890297E-4</v>
      </c>
      <c r="AE247" s="85">
        <v>1.0682544575244446E-2</v>
      </c>
      <c r="AF247" s="85">
        <v>6.2815728935593468E-4</v>
      </c>
    </row>
    <row r="248" spans="1:32">
      <c r="A248" s="7">
        <f t="shared" si="81"/>
        <v>44155</v>
      </c>
      <c r="B248" s="8">
        <f t="shared" ca="1" si="82"/>
        <v>135048336.16246322</v>
      </c>
      <c r="C248" s="144">
        <f t="shared" si="72"/>
        <v>0</v>
      </c>
      <c r="D248" s="136"/>
      <c r="E248" s="143">
        <f>US!D248</f>
        <v>0</v>
      </c>
      <c r="F248" s="78">
        <f t="shared" si="93"/>
        <v>0.6</v>
      </c>
      <c r="G248" s="29">
        <f t="shared" ca="1" si="73"/>
        <v>16002204.64616414</v>
      </c>
      <c r="H248" s="8">
        <f t="shared" ca="1" si="83"/>
        <v>113615652.98776539</v>
      </c>
      <c r="I248" s="8">
        <f t="shared" ca="1" si="84"/>
        <v>958843186.75348866</v>
      </c>
      <c r="J248" s="8">
        <f t="shared" ca="1" si="85"/>
        <v>1134659.2527938341</v>
      </c>
      <c r="K248" s="12">
        <f t="shared" ca="1" si="95"/>
        <v>0.99089956077314778</v>
      </c>
      <c r="L248" s="48"/>
      <c r="M248" s="39">
        <f ca="1">IF(AND(I$2&gt;0,R241&lt;F241-0.1),0,IF(AND(N248&gt;=L$10,I$2&gt;0),0,IF(OR(AND(N248&gt;=A$2,N248&lt;C$2),N248&gt;=E$1),0,1)))</f>
        <v>1</v>
      </c>
      <c r="N248" s="27">
        <f t="shared" si="86"/>
        <v>44155</v>
      </c>
      <c r="O248" s="11">
        <f t="shared" ca="1" si="74"/>
        <v>0.12784575823379848</v>
      </c>
      <c r="P248" s="11" t="str">
        <f t="shared" si="75"/>
        <v/>
      </c>
      <c r="Q248" s="11">
        <f t="shared" ca="1" si="87"/>
        <v>0</v>
      </c>
      <c r="R248" s="32">
        <f t="shared" ca="1" si="76"/>
        <v>0.32004409292328279</v>
      </c>
      <c r="S248" s="32">
        <v>2.2697851837881255E-5</v>
      </c>
      <c r="T248" s="32">
        <f t="shared" ca="1" si="77"/>
        <v>1.5148753731702052E-2</v>
      </c>
      <c r="U248" s="32">
        <f t="shared" si="78"/>
        <v>0.14084507042253522</v>
      </c>
      <c r="V248" s="32">
        <f t="shared" ca="1" si="79"/>
        <v>0</v>
      </c>
      <c r="W248" s="8">
        <f t="shared" ca="1" si="88"/>
        <v>8125304.6245395029</v>
      </c>
      <c r="X248" s="8">
        <f t="shared" ca="1" si="92"/>
        <v>853352838.3902626</v>
      </c>
      <c r="Y248" s="22">
        <f t="shared" ca="1" si="80"/>
        <v>0.87215424176620149</v>
      </c>
      <c r="Z248" s="8">
        <f t="shared" ca="1" si="89"/>
        <v>113615652.98776539</v>
      </c>
      <c r="AA248" s="12">
        <f t="shared" ca="1" si="90"/>
        <v>1.1347541797997878</v>
      </c>
      <c r="AB248" s="23">
        <f t="shared" ca="1" si="94"/>
        <v>533378113.20701116</v>
      </c>
      <c r="AC248" s="76">
        <f t="shared" si="91"/>
        <v>0</v>
      </c>
      <c r="AD248" s="85">
        <v>5.9307571489899643E-4</v>
      </c>
      <c r="AE248" s="85">
        <v>1.0674604535791332E-2</v>
      </c>
      <c r="AF248" s="85">
        <v>6.2812988830113193E-4</v>
      </c>
    </row>
    <row r="249" spans="1:32">
      <c r="A249" s="7">
        <f t="shared" si="81"/>
        <v>44156</v>
      </c>
      <c r="B249" s="8">
        <f t="shared" ca="1" si="82"/>
        <v>136180948.84498364</v>
      </c>
      <c r="C249" s="144">
        <f t="shared" si="72"/>
        <v>0</v>
      </c>
      <c r="D249" s="136"/>
      <c r="E249" s="143">
        <f>US!D249</f>
        <v>0</v>
      </c>
      <c r="F249" s="78">
        <f t="shared" si="93"/>
        <v>0.6</v>
      </c>
      <c r="G249" s="29">
        <f t="shared" ca="1" si="73"/>
        <v>15990408.226636756</v>
      </c>
      <c r="H249" s="8">
        <f t="shared" ca="1" si="83"/>
        <v>113531898.40912096</v>
      </c>
      <c r="I249" s="8">
        <f t="shared" ca="1" si="84"/>
        <v>966884736.79938376</v>
      </c>
      <c r="J249" s="8">
        <f t="shared" ca="1" si="85"/>
        <v>1132612.6825204336</v>
      </c>
      <c r="K249" s="12">
        <f t="shared" ca="1" si="95"/>
        <v>0.98968067127431181</v>
      </c>
      <c r="L249" s="48"/>
      <c r="M249" s="47">
        <f ca="1">IF(AND(I$2&gt;0,R242&lt;F242-0.12),0,IF(AND(N249&gt;=L$4,I$2&gt;0),0,IF(OR(AND(N249&gt;=A$2,N249&lt;C$2),N249&gt;=E$1),0,1)))</f>
        <v>1</v>
      </c>
      <c r="N249" s="27">
        <f t="shared" si="86"/>
        <v>44156</v>
      </c>
      <c r="O249" s="11">
        <f t="shared" ca="1" si="74"/>
        <v>0.1289179649065845</v>
      </c>
      <c r="P249" s="11" t="str">
        <f t="shared" si="75"/>
        <v/>
      </c>
      <c r="Q249" s="11">
        <f t="shared" ca="1" si="87"/>
        <v>0</v>
      </c>
      <c r="R249" s="32">
        <f t="shared" ca="1" si="76"/>
        <v>0.31980816453273514</v>
      </c>
      <c r="S249" s="32">
        <v>2.2697829190526926E-5</v>
      </c>
      <c r="T249" s="32">
        <f t="shared" ca="1" si="77"/>
        <v>1.5137586454549462E-2</v>
      </c>
      <c r="U249" s="32">
        <f t="shared" si="78"/>
        <v>0.14084507042253522</v>
      </c>
      <c r="V249" s="32">
        <f t="shared" ca="1" si="79"/>
        <v>0</v>
      </c>
      <c r="W249" s="8">
        <f t="shared" ca="1" si="88"/>
        <v>8127965.2713452447</v>
      </c>
      <c r="X249" s="8">
        <f t="shared" ca="1" si="92"/>
        <v>861480803.66160786</v>
      </c>
      <c r="Y249" s="22">
        <f t="shared" ca="1" si="80"/>
        <v>0.87108203509341553</v>
      </c>
      <c r="Z249" s="8">
        <f t="shared" ca="1" si="89"/>
        <v>113531898.40912096</v>
      </c>
      <c r="AA249" s="12">
        <f t="shared" ca="1" si="90"/>
        <v>1.1347541797997878</v>
      </c>
      <c r="AB249" s="23">
        <f t="shared" ca="1" si="94"/>
        <v>537920114.83956254</v>
      </c>
      <c r="AC249" s="76">
        <f t="shared" si="91"/>
        <v>0</v>
      </c>
      <c r="AD249" s="85">
        <v>5.9326093132148875E-4</v>
      </c>
      <c r="AE249" s="85">
        <v>1.0666693031322763E-2</v>
      </c>
      <c r="AF249" s="85">
        <v>6.2810249526843234E-4</v>
      </c>
    </row>
    <row r="250" spans="1:32">
      <c r="A250" s="7">
        <f t="shared" si="81"/>
        <v>44157</v>
      </c>
      <c r="B250" s="8">
        <f t="shared" ca="1" si="82"/>
        <v>137311334.41267565</v>
      </c>
      <c r="C250" s="144">
        <f t="shared" si="72"/>
        <v>0</v>
      </c>
      <c r="D250" s="136"/>
      <c r="E250" s="143">
        <f>US!D250</f>
        <v>0</v>
      </c>
      <c r="F250" s="78">
        <f t="shared" si="93"/>
        <v>0.6</v>
      </c>
      <c r="G250" s="29">
        <f t="shared" ca="1" si="73"/>
        <v>15976009.953294225</v>
      </c>
      <c r="H250" s="8">
        <f t="shared" ca="1" si="83"/>
        <v>113429670.66838899</v>
      </c>
      <c r="I250" s="8">
        <f t="shared" ca="1" si="84"/>
        <v>974910474.32999706</v>
      </c>
      <c r="J250" s="8">
        <f t="shared" ca="1" si="85"/>
        <v>1130385.5676920102</v>
      </c>
      <c r="K250" s="12">
        <f t="shared" ca="1" si="95"/>
        <v>0.98846398027075866</v>
      </c>
      <c r="L250" s="48"/>
      <c r="M250" s="46">
        <f ca="1">IF(AND(I$2&gt;0,R243&lt;F243-0.12),0,IF(AND(N250&gt;=L$5,I$2&gt;0),0,IF(OR(AND(N250&gt;=A$2,N250&lt;C$2),N250&gt;=E$1),0,1)))</f>
        <v>1</v>
      </c>
      <c r="N250" s="27">
        <f t="shared" si="86"/>
        <v>44157</v>
      </c>
      <c r="O250" s="11">
        <f t="shared" ca="1" si="74"/>
        <v>0.12998806324399961</v>
      </c>
      <c r="P250" s="11" t="str">
        <f t="shared" si="75"/>
        <v/>
      </c>
      <c r="Q250" s="11">
        <f t="shared" ca="1" si="87"/>
        <v>0</v>
      </c>
      <c r="R250" s="32">
        <f t="shared" ca="1" si="76"/>
        <v>0.31952019906588452</v>
      </c>
      <c r="S250" s="32">
        <v>2.2697806549877599E-5</v>
      </c>
      <c r="T250" s="32">
        <f t="shared" ca="1" si="77"/>
        <v>1.5123956089118533E-2</v>
      </c>
      <c r="U250" s="32">
        <f t="shared" si="78"/>
        <v>0.14084507042253522</v>
      </c>
      <c r="V250" s="32">
        <f t="shared" ca="1" si="79"/>
        <v>0</v>
      </c>
      <c r="W250" s="8">
        <f t="shared" ca="1" si="88"/>
        <v>8129291.1683574552</v>
      </c>
      <c r="X250" s="8">
        <f t="shared" ca="1" si="92"/>
        <v>869610094.82996535</v>
      </c>
      <c r="Y250" s="22">
        <f t="shared" ca="1" si="80"/>
        <v>0.87001193675600041</v>
      </c>
      <c r="Z250" s="8">
        <f t="shared" ca="1" si="89"/>
        <v>113429670.66838899</v>
      </c>
      <c r="AA250" s="12">
        <f t="shared" ca="1" si="90"/>
        <v>1.1347541797997878</v>
      </c>
      <c r="AB250" s="23">
        <f t="shared" ca="1" si="94"/>
        <v>542454296.32979202</v>
      </c>
      <c r="AC250" s="76">
        <f t="shared" si="91"/>
        <v>0</v>
      </c>
      <c r="AD250" s="85">
        <v>5.9347926927385782E-4</v>
      </c>
      <c r="AE250" s="85">
        <v>1.0658809895334687E-2</v>
      </c>
      <c r="AF250" s="85">
        <v>6.2807511002131429E-4</v>
      </c>
    </row>
    <row r="251" spans="1:32">
      <c r="A251" s="7">
        <f t="shared" si="81"/>
        <v>44158</v>
      </c>
      <c r="B251" s="8">
        <f t="shared" ca="1" si="82"/>
        <v>138439313.72605267</v>
      </c>
      <c r="C251" s="144">
        <f t="shared" si="72"/>
        <v>0</v>
      </c>
      <c r="D251" s="136"/>
      <c r="E251" s="143">
        <f>US!D251</f>
        <v>0</v>
      </c>
      <c r="F251" s="78">
        <f t="shared" si="93"/>
        <v>0.6</v>
      </c>
      <c r="G251" s="29">
        <f t="shared" ca="1" si="73"/>
        <v>15959018.679578658</v>
      </c>
      <c r="H251" s="8">
        <f t="shared" ca="1" si="83"/>
        <v>113309032.62500846</v>
      </c>
      <c r="I251" s="8">
        <f t="shared" ca="1" si="84"/>
        <v>982919127.45497406</v>
      </c>
      <c r="J251" s="8">
        <f t="shared" ca="1" si="85"/>
        <v>1127979.3133770335</v>
      </c>
      <c r="K251" s="12">
        <f t="shared" ca="1" si="95"/>
        <v>0.98724968170958005</v>
      </c>
      <c r="L251" s="48"/>
      <c r="M251" s="38">
        <f ca="1">IF(AND(I$2&gt;0,R244&lt;F244),0,IF(AND(N251&gt;=L$6,I$2&gt;0),0,IF(OR(AND(N251&gt;=A$2,N251&lt;C$2),N251&gt;=E$1),0,1)))</f>
        <v>1</v>
      </c>
      <c r="N251" s="27">
        <f t="shared" si="86"/>
        <v>44158</v>
      </c>
      <c r="O251" s="11">
        <f t="shared" ca="1" si="74"/>
        <v>0.1310558836606632</v>
      </c>
      <c r="P251" s="11" t="str">
        <f t="shared" si="75"/>
        <v/>
      </c>
      <c r="Q251" s="11">
        <f t="shared" ca="1" si="87"/>
        <v>0</v>
      </c>
      <c r="R251" s="32">
        <f t="shared" ca="1" si="76"/>
        <v>0.31918037359157314</v>
      </c>
      <c r="S251" s="32">
        <v>2.2697783914842808E-5</v>
      </c>
      <c r="T251" s="32">
        <f t="shared" ca="1" si="77"/>
        <v>1.5107871016667796E-2</v>
      </c>
      <c r="U251" s="32">
        <f t="shared" si="78"/>
        <v>0.14084507042253522</v>
      </c>
      <c r="V251" s="32">
        <f t="shared" ca="1" si="79"/>
        <v>0</v>
      </c>
      <c r="W251" s="8">
        <f t="shared" ca="1" si="88"/>
        <v>8129281.1683429852</v>
      </c>
      <c r="X251" s="8">
        <f t="shared" ca="1" si="92"/>
        <v>877739375.9983083</v>
      </c>
      <c r="Y251" s="22">
        <f t="shared" ca="1" si="80"/>
        <v>0.86894411633933677</v>
      </c>
      <c r="Z251" s="8">
        <f t="shared" ca="1" si="89"/>
        <v>113309032.62500846</v>
      </c>
      <c r="AA251" s="12">
        <f t="shared" ca="1" si="90"/>
        <v>1.1347541797997878</v>
      </c>
      <c r="AB251" s="23">
        <f t="shared" ca="1" si="94"/>
        <v>546979933.14617527</v>
      </c>
      <c r="AC251" s="76">
        <f t="shared" si="91"/>
        <v>0</v>
      </c>
      <c r="AD251" s="85">
        <v>5.9366808256502935E-4</v>
      </c>
      <c r="AE251" s="85">
        <v>1.0650954962907947E-2</v>
      </c>
      <c r="AF251" s="85">
        <v>6.2804773235259302E-4</v>
      </c>
    </row>
    <row r="252" spans="1:32">
      <c r="A252" s="7">
        <f t="shared" si="81"/>
        <v>44159</v>
      </c>
      <c r="B252" s="8">
        <f t="shared" ca="1" si="82"/>
        <v>139564709.16261062</v>
      </c>
      <c r="C252" s="144">
        <f t="shared" si="72"/>
        <v>0</v>
      </c>
      <c r="D252" s="136"/>
      <c r="E252" s="143">
        <f>US!D252</f>
        <v>0</v>
      </c>
      <c r="F252" s="78">
        <f t="shared" si="93"/>
        <v>0.6</v>
      </c>
      <c r="G252" s="29">
        <f t="shared" ca="1" si="73"/>
        <v>15939444.937496748</v>
      </c>
      <c r="H252" s="8">
        <f t="shared" ca="1" si="83"/>
        <v>113170059.05622691</v>
      </c>
      <c r="I252" s="8">
        <f t="shared" ca="1" si="84"/>
        <v>990909435.05453551</v>
      </c>
      <c r="J252" s="8">
        <f t="shared" ca="1" si="85"/>
        <v>1125395.4365579481</v>
      </c>
      <c r="K252" s="12">
        <f t="shared" ca="1" si="95"/>
        <v>0.98603796802849542</v>
      </c>
      <c r="L252" s="48"/>
      <c r="M252" s="38">
        <f ca="1">IF(AND(I$2&gt;0,R245&lt;F245-0.02),0,IF(AND(N252&gt;=L$7,I$2&gt;0),0,IF(OR(AND(N252&gt;=A$2,N252&lt;C$2),N252&gt;=E$1),0,1)))</f>
        <v>1</v>
      </c>
      <c r="N252" s="27">
        <f t="shared" si="86"/>
        <v>44159</v>
      </c>
      <c r="O252" s="11">
        <f t="shared" ca="1" si="74"/>
        <v>0.1321212580072714</v>
      </c>
      <c r="P252" s="11" t="str">
        <f t="shared" si="75"/>
        <v/>
      </c>
      <c r="Q252" s="11">
        <f t="shared" ca="1" si="87"/>
        <v>0</v>
      </c>
      <c r="R252" s="32">
        <f t="shared" ca="1" si="76"/>
        <v>0.31878889874993493</v>
      </c>
      <c r="S252" s="32">
        <v>2.2697761284513754E-5</v>
      </c>
      <c r="T252" s="32">
        <f t="shared" ca="1" si="77"/>
        <v>1.5089341207496922E-2</v>
      </c>
      <c r="U252" s="32">
        <f t="shared" si="78"/>
        <v>0.14084507042253522</v>
      </c>
      <c r="V252" s="32">
        <f t="shared" ca="1" si="79"/>
        <v>0</v>
      </c>
      <c r="W252" s="8">
        <f t="shared" ca="1" si="88"/>
        <v>8127935.0013853693</v>
      </c>
      <c r="X252" s="8">
        <f t="shared" ca="1" si="92"/>
        <v>885867310.99969363</v>
      </c>
      <c r="Y252" s="22">
        <f t="shared" ca="1" si="80"/>
        <v>0.86787874199272863</v>
      </c>
      <c r="Z252" s="8">
        <f t="shared" ca="1" si="89"/>
        <v>113170059.05622691</v>
      </c>
      <c r="AA252" s="12">
        <f t="shared" ca="1" si="90"/>
        <v>1.1347541797997878</v>
      </c>
      <c r="AB252" s="23">
        <f t="shared" ca="1" si="94"/>
        <v>551496306.14632273</v>
      </c>
      <c r="AC252" s="76">
        <f t="shared" si="91"/>
        <v>0</v>
      </c>
      <c r="AD252" s="85">
        <v>5.9382520041766443E-4</v>
      </c>
      <c r="AE252" s="85">
        <v>1.064312807066725E-2</v>
      </c>
      <c r="AF252" s="85">
        <v>6.2802036208075055E-4</v>
      </c>
    </row>
    <row r="253" spans="1:32">
      <c r="A253" s="7">
        <f t="shared" si="81"/>
        <v>44160</v>
      </c>
      <c r="B253" s="8">
        <f t="shared" ca="1" si="82"/>
        <v>140687344.72673002</v>
      </c>
      <c r="C253" s="144">
        <f t="shared" si="72"/>
        <v>0</v>
      </c>
      <c r="D253" s="136"/>
      <c r="E253" s="143">
        <f>US!D253</f>
        <v>0</v>
      </c>
      <c r="F253" s="78">
        <f t="shared" si="93"/>
        <v>0.6</v>
      </c>
      <c r="G253" s="29">
        <f t="shared" ca="1" si="73"/>
        <v>15917300.923956219</v>
      </c>
      <c r="H253" s="8">
        <f t="shared" ca="1" si="83"/>
        <v>113012836.56008916</v>
      </c>
      <c r="I253" s="8">
        <f t="shared" ca="1" si="84"/>
        <v>998880147.5597831</v>
      </c>
      <c r="J253" s="8">
        <f t="shared" ca="1" si="85"/>
        <v>1122635.5641193844</v>
      </c>
      <c r="K253" s="12">
        <f t="shared" ca="1" si="95"/>
        <v>0.98482903003563038</v>
      </c>
      <c r="L253" s="48"/>
      <c r="M253" s="38">
        <f ca="1">IF(AND(I$2&gt;0,R246&lt;F246-0.04),0,IF(AND(N253&gt;=L$8,I$2&gt;0),0,IF(OR(AND(N253&gt;=A$2,N253&lt;C$2),N253&gt;=E$1),0,1)))</f>
        <v>1</v>
      </c>
      <c r="N253" s="27">
        <f t="shared" si="86"/>
        <v>44160</v>
      </c>
      <c r="O253" s="11">
        <f t="shared" ca="1" si="74"/>
        <v>0.13318401967463775</v>
      </c>
      <c r="P253" s="11" t="str">
        <f t="shared" si="75"/>
        <v/>
      </c>
      <c r="Q253" s="11">
        <f t="shared" ca="1" si="87"/>
        <v>0</v>
      </c>
      <c r="R253" s="32">
        <f t="shared" ca="1" si="76"/>
        <v>0.31834601847912436</v>
      </c>
      <c r="S253" s="32">
        <v>2.2697738658133018E-5</v>
      </c>
      <c r="T253" s="32">
        <f t="shared" ca="1" si="77"/>
        <v>1.5068378208011888E-2</v>
      </c>
      <c r="U253" s="32">
        <f t="shared" si="78"/>
        <v>0.14084507042253522</v>
      </c>
      <c r="V253" s="32">
        <f t="shared" ca="1" si="79"/>
        <v>0</v>
      </c>
      <c r="W253" s="8">
        <f t="shared" ca="1" si="88"/>
        <v>8125253.2757190252</v>
      </c>
      <c r="X253" s="8">
        <f t="shared" ca="1" si="92"/>
        <v>893992564.27541268</v>
      </c>
      <c r="Y253" s="22">
        <f t="shared" ca="1" si="80"/>
        <v>0.86681598032536222</v>
      </c>
      <c r="Z253" s="8">
        <f t="shared" ca="1" si="89"/>
        <v>113012836.56008916</v>
      </c>
      <c r="AA253" s="12">
        <f t="shared" ca="1" si="90"/>
        <v>1.1347541797997878</v>
      </c>
      <c r="AB253" s="23">
        <f t="shared" ca="1" si="94"/>
        <v>556002702.02806902</v>
      </c>
      <c r="AC253" s="76">
        <f t="shared" si="91"/>
        <v>0</v>
      </c>
      <c r="AD253" s="85">
        <v>5.939490652374852E-4</v>
      </c>
      <c r="AE253" s="85">
        <v>1.0635329056743146E-2</v>
      </c>
      <c r="AF253" s="85">
        <v>6.2799299904672552E-4</v>
      </c>
    </row>
    <row r="254" spans="1:32">
      <c r="A254" s="7">
        <f t="shared" si="81"/>
        <v>44161</v>
      </c>
      <c r="B254" s="8">
        <f t="shared" ca="1" si="82"/>
        <v>141807046.15742466</v>
      </c>
      <c r="C254" s="144">
        <f t="shared" si="72"/>
        <v>0</v>
      </c>
      <c r="D254" s="136"/>
      <c r="E254" s="143">
        <f>US!D254</f>
        <v>0</v>
      </c>
      <c r="F254" s="78">
        <f t="shared" si="93"/>
        <v>0.6</v>
      </c>
      <c r="G254" s="29">
        <f t="shared" ca="1" si="73"/>
        <v>15892600.484831283</v>
      </c>
      <c r="H254" s="8">
        <f t="shared" ca="1" si="83"/>
        <v>112837463.44230211</v>
      </c>
      <c r="I254" s="8">
        <f t="shared" ca="1" si="84"/>
        <v>1006830027.7177151</v>
      </c>
      <c r="J254" s="8">
        <f t="shared" ca="1" si="85"/>
        <v>1119701.4306946462</v>
      </c>
      <c r="K254" s="12">
        <f t="shared" ca="1" si="95"/>
        <v>0.98362305679145534</v>
      </c>
      <c r="L254" s="48"/>
      <c r="M254" s="38">
        <f ca="1">IF(AND(I$2&gt;0,R247&lt;F247-0.06),0,IF(AND(N254&gt;=L$9,I$2&gt;0),0,IF(OR(AND(N254&gt;=A$2,N254&lt;C$2),N254&gt;=E$1),0,1)))</f>
        <v>1</v>
      </c>
      <c r="N254" s="27">
        <f t="shared" si="86"/>
        <v>44161</v>
      </c>
      <c r="O254" s="11">
        <f t="shared" ca="1" si="74"/>
        <v>0.13424400369569536</v>
      </c>
      <c r="P254" s="11" t="str">
        <f t="shared" si="75"/>
        <v/>
      </c>
      <c r="Q254" s="11">
        <f t="shared" ca="1" si="87"/>
        <v>0</v>
      </c>
      <c r="R254" s="32">
        <f t="shared" ca="1" si="76"/>
        <v>0.31785200969662564</v>
      </c>
      <c r="S254" s="32">
        <v>2.2697716035069375E-5</v>
      </c>
      <c r="T254" s="32">
        <f t="shared" ca="1" si="77"/>
        <v>1.5044995125640281E-2</v>
      </c>
      <c r="U254" s="32">
        <f t="shared" si="78"/>
        <v>0.14084507042253522</v>
      </c>
      <c r="V254" s="32">
        <f t="shared" ca="1" si="79"/>
        <v>0</v>
      </c>
      <c r="W254" s="8">
        <f t="shared" ca="1" si="88"/>
        <v>8121237.4773370763</v>
      </c>
      <c r="X254" s="8">
        <f t="shared" ca="1" si="92"/>
        <v>902113801.7527498</v>
      </c>
      <c r="Y254" s="22">
        <f t="shared" ca="1" si="80"/>
        <v>0.86575599630430466</v>
      </c>
      <c r="Z254" s="8">
        <f t="shared" ca="1" si="89"/>
        <v>112837463.44230211</v>
      </c>
      <c r="AA254" s="12">
        <f t="shared" ca="1" si="90"/>
        <v>1.1347541797997878</v>
      </c>
      <c r="AB254" s="23">
        <f t="shared" ca="1" si="94"/>
        <v>560498413.77281809</v>
      </c>
      <c r="AC254" s="76">
        <f t="shared" si="91"/>
        <v>0</v>
      </c>
      <c r="AD254" s="85">
        <v>5.9406833460765886E-4</v>
      </c>
      <c r="AE254" s="85">
        <v>1.0627557760736811E-2</v>
      </c>
      <c r="AF254" s="85">
        <v>6.2796564311110253E-4</v>
      </c>
    </row>
    <row r="255" spans="1:32">
      <c r="A255" s="7">
        <f t="shared" si="81"/>
        <v>44162</v>
      </c>
      <c r="B255" s="8">
        <f t="shared" ca="1" si="82"/>
        <v>142923641.03380004</v>
      </c>
      <c r="C255" s="144">
        <f t="shared" si="72"/>
        <v>0</v>
      </c>
      <c r="D255" s="136"/>
      <c r="E255" s="143">
        <f>US!D255</f>
        <v>0</v>
      </c>
      <c r="F255" s="78">
        <f t="shared" si="93"/>
        <v>0.6</v>
      </c>
      <c r="G255" s="29">
        <f t="shared" ca="1" si="73"/>
        <v>15865359.096792975</v>
      </c>
      <c r="H255" s="8">
        <f t="shared" ca="1" si="83"/>
        <v>112644049.58723012</v>
      </c>
      <c r="I255" s="8">
        <f t="shared" ca="1" si="84"/>
        <v>1014757851.3399802</v>
      </c>
      <c r="J255" s="8">
        <f t="shared" ca="1" si="85"/>
        <v>1116594.8763753651</v>
      </c>
      <c r="K255" s="12">
        <f t="shared" ca="1" si="95"/>
        <v>0.98242023549303936</v>
      </c>
      <c r="L255" s="48"/>
      <c r="M255" s="39">
        <f ca="1">IF(AND(I$2&gt;0,R248&lt;F248-0.1),0,IF(AND(N255&gt;=L$10,I$2&gt;0),0,IF(OR(AND(N255&gt;=A$2,N255&lt;C$2),N255&gt;=E$1),0,1)))</f>
        <v>1</v>
      </c>
      <c r="N255" s="27">
        <f t="shared" si="86"/>
        <v>44162</v>
      </c>
      <c r="O255" s="11">
        <f t="shared" ca="1" si="74"/>
        <v>0.1353010468453307</v>
      </c>
      <c r="P255" s="11" t="str">
        <f t="shared" si="75"/>
        <v/>
      </c>
      <c r="Q255" s="11">
        <f t="shared" ca="1" si="87"/>
        <v>0</v>
      </c>
      <c r="R255" s="32">
        <f t="shared" ca="1" si="76"/>
        <v>0.31730718193585949</v>
      </c>
      <c r="S255" s="32">
        <v>2.2697693414796742E-5</v>
      </c>
      <c r="T255" s="32">
        <f t="shared" ca="1" si="77"/>
        <v>1.5019206611630682E-2</v>
      </c>
      <c r="U255" s="32">
        <f t="shared" si="78"/>
        <v>0.14084507042253522</v>
      </c>
      <c r="V255" s="32">
        <f t="shared" ca="1" si="79"/>
        <v>0</v>
      </c>
      <c r="W255" s="8">
        <f t="shared" ca="1" si="88"/>
        <v>8115889.968372778</v>
      </c>
      <c r="X255" s="8">
        <f t="shared" ca="1" si="92"/>
        <v>910229691.72112262</v>
      </c>
      <c r="Y255" s="22">
        <f t="shared" ca="1" si="80"/>
        <v>0.86469895315466927</v>
      </c>
      <c r="Z255" s="8">
        <f t="shared" ca="1" si="89"/>
        <v>112644049.58723012</v>
      </c>
      <c r="AA255" s="12">
        <f t="shared" ca="1" si="90"/>
        <v>1.1347541797997878</v>
      </c>
      <c r="AB255" s="23">
        <f t="shared" ca="1" si="94"/>
        <v>564982741.08056545</v>
      </c>
      <c r="AC255" s="76">
        <f t="shared" si="91"/>
        <v>0</v>
      </c>
      <c r="AD255" s="85">
        <v>5.9418272670182888E-4</v>
      </c>
      <c r="AE255" s="85">
        <v>1.0619814023687295E-2</v>
      </c>
      <c r="AF255" s="85">
        <v>6.2793829415165407E-4</v>
      </c>
    </row>
    <row r="256" spans="1:32">
      <c r="A256" s="7">
        <f t="shared" si="81"/>
        <v>44163</v>
      </c>
      <c r="B256" s="8">
        <f t="shared" ca="1" si="82"/>
        <v>144036958.87808955</v>
      </c>
      <c r="C256" s="144">
        <f t="shared" si="72"/>
        <v>0</v>
      </c>
      <c r="D256" s="136"/>
      <c r="E256" s="143">
        <f>US!D256</f>
        <v>0</v>
      </c>
      <c r="F256" s="78">
        <f t="shared" si="93"/>
        <v>0.6</v>
      </c>
      <c r="G256" s="29">
        <f t="shared" ca="1" si="73"/>
        <v>15835593.846945463</v>
      </c>
      <c r="H256" s="8">
        <f t="shared" ca="1" si="83"/>
        <v>112432716.31331278</v>
      </c>
      <c r="I256" s="8">
        <f t="shared" ca="1" si="84"/>
        <v>1022662408.0344356</v>
      </c>
      <c r="J256" s="8">
        <f t="shared" ca="1" si="85"/>
        <v>1113317.8442894991</v>
      </c>
      <c r="K256" s="12">
        <f t="shared" ca="1" si="95"/>
        <v>0.98122075136076181</v>
      </c>
      <c r="L256" s="48"/>
      <c r="M256" s="47">
        <f ca="1">IF(AND(I$2&gt;0,R249&lt;F249-0.12),0,IF(AND(N256&gt;=L$4,I$2&gt;0),0,IF(OR(AND(N256&gt;=A$2,N256&lt;C$2),N256&gt;=E$1),0,1)))</f>
        <v>1</v>
      </c>
      <c r="N256" s="27">
        <f t="shared" si="86"/>
        <v>44163</v>
      </c>
      <c r="O256" s="11">
        <f t="shared" ca="1" si="74"/>
        <v>0.13635498773792476</v>
      </c>
      <c r="P256" s="11" t="str">
        <f t="shared" si="75"/>
        <v/>
      </c>
      <c r="Q256" s="11">
        <f t="shared" ca="1" si="87"/>
        <v>0</v>
      </c>
      <c r="R256" s="32">
        <f t="shared" ca="1" si="76"/>
        <v>0.31671187693890923</v>
      </c>
      <c r="S256" s="32">
        <v>2.269767079687668E-5</v>
      </c>
      <c r="T256" s="32">
        <f t="shared" ca="1" si="77"/>
        <v>1.4991028841775039E-2</v>
      </c>
      <c r="U256" s="32">
        <f t="shared" si="78"/>
        <v>0.14084507042253522</v>
      </c>
      <c r="V256" s="32">
        <f t="shared" ca="1" si="79"/>
        <v>0</v>
      </c>
      <c r="W256" s="8">
        <f t="shared" ca="1" si="88"/>
        <v>8109213.9842575984</v>
      </c>
      <c r="X256" s="8">
        <f t="shared" ca="1" si="92"/>
        <v>918338905.7053802</v>
      </c>
      <c r="Y256" s="22">
        <f t="shared" ca="1" si="80"/>
        <v>0.86364501226207524</v>
      </c>
      <c r="Z256" s="8">
        <f t="shared" ca="1" si="89"/>
        <v>112432716.31331278</v>
      </c>
      <c r="AA256" s="12">
        <f t="shared" ca="1" si="90"/>
        <v>1.1347541797997878</v>
      </c>
      <c r="AB256" s="23">
        <f t="shared" ca="1" si="94"/>
        <v>569454990.79604435</v>
      </c>
      <c r="AC256" s="76">
        <f t="shared" si="91"/>
        <v>0</v>
      </c>
      <c r="AD256" s="85">
        <v>5.9429262640674706E-4</v>
      </c>
      <c r="AE256" s="85">
        <v>1.0612097688041004E-2</v>
      </c>
      <c r="AF256" s="85">
        <v>6.2791095206119038E-4</v>
      </c>
    </row>
    <row r="257" spans="1:32">
      <c r="A257" s="7">
        <f t="shared" si="81"/>
        <v>44164</v>
      </c>
      <c r="B257" s="8">
        <f t="shared" ca="1" si="82"/>
        <v>145146831.25614268</v>
      </c>
      <c r="C257" s="144">
        <f t="shared" si="72"/>
        <v>0</v>
      </c>
      <c r="D257" s="136"/>
      <c r="E257" s="143">
        <f>US!D257</f>
        <v>0</v>
      </c>
      <c r="F257" s="78">
        <f t="shared" si="93"/>
        <v>0.6</v>
      </c>
      <c r="G257" s="29">
        <f t="shared" ca="1" si="73"/>
        <v>15803323.410314415</v>
      </c>
      <c r="H257" s="8">
        <f t="shared" ca="1" si="83"/>
        <v>112203596.21323234</v>
      </c>
      <c r="I257" s="8">
        <f t="shared" ca="1" si="84"/>
        <v>1030542501.9186128</v>
      </c>
      <c r="J257" s="8">
        <f t="shared" ca="1" si="85"/>
        <v>1109872.3780531203</v>
      </c>
      <c r="K257" s="12">
        <f t="shared" ca="1" si="95"/>
        <v>0.98002478752762878</v>
      </c>
      <c r="L257" s="48"/>
      <c r="M257" s="46">
        <f ca="1">IF(AND(I$2&gt;0,R250&lt;F250-0.12),0,IF(AND(N257&gt;=L$5,I$2&gt;0),0,IF(OR(AND(N257&gt;=A$2,N257&lt;C$2),N257&gt;=E$1),0,1)))</f>
        <v>1</v>
      </c>
      <c r="N257" s="27">
        <f t="shared" si="86"/>
        <v>44164</v>
      </c>
      <c r="O257" s="11">
        <f t="shared" ca="1" si="74"/>
        <v>0.13740566692248171</v>
      </c>
      <c r="P257" s="11" t="str">
        <f t="shared" si="75"/>
        <v/>
      </c>
      <c r="Q257" s="11">
        <f t="shared" ca="1" si="87"/>
        <v>0</v>
      </c>
      <c r="R257" s="32">
        <f t="shared" ca="1" si="76"/>
        <v>0.31606646820628831</v>
      </c>
      <c r="S257" s="32">
        <v>2.2697648180943794E-5</v>
      </c>
      <c r="T257" s="32">
        <f t="shared" ca="1" si="77"/>
        <v>1.4960479495097646E-2</v>
      </c>
      <c r="U257" s="32">
        <f t="shared" si="78"/>
        <v>0.14084507042253522</v>
      </c>
      <c r="V257" s="32">
        <f t="shared" ca="1" si="79"/>
        <v>0</v>
      </c>
      <c r="W257" s="8">
        <f t="shared" ca="1" si="88"/>
        <v>8101213.6296618339</v>
      </c>
      <c r="X257" s="8">
        <f t="shared" ca="1" si="92"/>
        <v>926440119.335042</v>
      </c>
      <c r="Y257" s="22">
        <f t="shared" ca="1" si="80"/>
        <v>0.86259433307751832</v>
      </c>
      <c r="Z257" s="8">
        <f t="shared" ca="1" si="89"/>
        <v>112203596.21323234</v>
      </c>
      <c r="AA257" s="12">
        <f t="shared" ca="1" si="90"/>
        <v>1.1347541797997878</v>
      </c>
      <c r="AB257" s="23">
        <f t="shared" ca="1" si="94"/>
        <v>573914477.32545698</v>
      </c>
      <c r="AC257" s="76">
        <f t="shared" si="91"/>
        <v>0</v>
      </c>
      <c r="AD257" s="85">
        <v>5.9439775542577844E-4</v>
      </c>
      <c r="AE257" s="85">
        <v>1.0604408597623211E-2</v>
      </c>
      <c r="AF257" s="85">
        <v>6.2788361674567664E-4</v>
      </c>
    </row>
    <row r="258" spans="1:32">
      <c r="A258" s="7">
        <f t="shared" si="81"/>
        <v>44165</v>
      </c>
      <c r="B258" s="8">
        <f t="shared" ca="1" si="82"/>
        <v>146253091.87524438</v>
      </c>
      <c r="C258" s="144">
        <f t="shared" si="72"/>
        <v>0</v>
      </c>
      <c r="D258" s="136"/>
      <c r="E258" s="143">
        <f>US!D258</f>
        <v>0</v>
      </c>
      <c r="F258" s="78">
        <f t="shared" si="93"/>
        <v>0.6</v>
      </c>
      <c r="G258" s="29">
        <f t="shared" ca="1" si="73"/>
        <v>15768568.025238391</v>
      </c>
      <c r="H258" s="8">
        <f t="shared" ca="1" si="83"/>
        <v>111956832.97919257</v>
      </c>
      <c r="I258" s="8">
        <f t="shared" ca="1" si="84"/>
        <v>1038396952.3142349</v>
      </c>
      <c r="J258" s="8">
        <f t="shared" ca="1" si="85"/>
        <v>1106260.6191016992</v>
      </c>
      <c r="K258" s="12">
        <f t="shared" ca="1" si="95"/>
        <v>0.97883252493132422</v>
      </c>
      <c r="L258" s="48"/>
      <c r="M258" s="38">
        <f ca="1">IF(AND(I$2&gt;0,R251&lt;F251),0,IF(AND(N258&gt;=L$6,I$2&gt;0),0,IF(OR(AND(N258&gt;=A$2,N258&lt;C$2),N258&gt;=E$1),0,1)))</f>
        <v>1</v>
      </c>
      <c r="N258" s="27">
        <f t="shared" si="86"/>
        <v>44165</v>
      </c>
      <c r="O258" s="11">
        <f t="shared" ca="1" si="74"/>
        <v>0.13845292697523132</v>
      </c>
      <c r="P258" s="11" t="str">
        <f t="shared" si="75"/>
        <v/>
      </c>
      <c r="Q258" s="11">
        <f t="shared" ca="1" si="87"/>
        <v>0</v>
      </c>
      <c r="R258" s="32">
        <f t="shared" ca="1" si="76"/>
        <v>0.31537136050476783</v>
      </c>
      <c r="S258" s="32">
        <v>2.2697625566693545E-5</v>
      </c>
      <c r="T258" s="32">
        <f t="shared" ca="1" si="77"/>
        <v>1.492757773055901E-2</v>
      </c>
      <c r="U258" s="32">
        <f t="shared" si="78"/>
        <v>0.14084507042253522</v>
      </c>
      <c r="V258" s="32">
        <f t="shared" ca="1" si="79"/>
        <v>0</v>
      </c>
      <c r="W258" s="8">
        <f t="shared" ca="1" si="88"/>
        <v>8091893.8732266091</v>
      </c>
      <c r="X258" s="8">
        <f t="shared" ca="1" si="92"/>
        <v>934532013.20826864</v>
      </c>
      <c r="Y258" s="22">
        <f t="shared" ca="1" si="80"/>
        <v>0.86154707302476874</v>
      </c>
      <c r="Z258" s="8">
        <f t="shared" ca="1" si="89"/>
        <v>111956832.97919257</v>
      </c>
      <c r="AA258" s="12">
        <f t="shared" ca="1" si="90"/>
        <v>1.1347541797997878</v>
      </c>
      <c r="AB258" s="23">
        <f t="shared" ca="1" si="94"/>
        <v>578360523.04327667</v>
      </c>
      <c r="AC258" s="76">
        <f t="shared" si="91"/>
        <v>0</v>
      </c>
      <c r="AD258" s="85">
        <v>5.944675852567968E-4</v>
      </c>
      <c r="AE258" s="85">
        <v>1.0596746597611374E-2</v>
      </c>
      <c r="AF258" s="85">
        <v>6.2785628812258752E-4</v>
      </c>
    </row>
    <row r="259" spans="1:32">
      <c r="A259" s="7">
        <f t="shared" si="81"/>
        <v>44166</v>
      </c>
      <c r="B259" s="8">
        <f t="shared" ca="1" si="82"/>
        <v>147355576.67915121</v>
      </c>
      <c r="C259" s="144">
        <f t="shared" si="72"/>
        <v>0</v>
      </c>
      <c r="D259" s="136"/>
      <c r="E259" s="143">
        <f>US!D259</f>
        <v>0</v>
      </c>
      <c r="F259" s="78">
        <f t="shared" si="93"/>
        <v>0.6</v>
      </c>
      <c r="G259" s="29">
        <f t="shared" ca="1" si="73"/>
        <v>15731349.466718925</v>
      </c>
      <c r="H259" s="8">
        <f t="shared" ca="1" si="83"/>
        <v>111692581.21370436</v>
      </c>
      <c r="I259" s="8">
        <f t="shared" ca="1" si="84"/>
        <v>1046224594.4219732</v>
      </c>
      <c r="J259" s="8">
        <f t="shared" ca="1" si="85"/>
        <v>1102484.8039068172</v>
      </c>
      <c r="K259" s="12">
        <f t="shared" ca="1" si="95"/>
        <v>0.97764414220912932</v>
      </c>
      <c r="L259" s="48"/>
      <c r="M259" s="38">
        <f ca="1">IF(AND(I$2&gt;0,R252&lt;F252-0.02),0,IF(AND(N259&gt;=L$7,I$2&gt;0),0,IF(OR(AND(N259&gt;=A$2,N259&lt;C$2),N259&gt;=E$1),0,1)))</f>
        <v>1</v>
      </c>
      <c r="N259" s="27">
        <f t="shared" si="86"/>
        <v>44166</v>
      </c>
      <c r="O259" s="11">
        <f t="shared" ca="1" si="74"/>
        <v>0.13949661258959642</v>
      </c>
      <c r="P259" s="11" t="str">
        <f t="shared" si="75"/>
        <v/>
      </c>
      <c r="Q259" s="11">
        <f t="shared" ca="1" si="87"/>
        <v>0</v>
      </c>
      <c r="R259" s="32">
        <f t="shared" ca="1" si="76"/>
        <v>0.31462698933437849</v>
      </c>
      <c r="S259" s="32">
        <v>2.2697602953872147E-5</v>
      </c>
      <c r="T259" s="32">
        <f t="shared" ca="1" si="77"/>
        <v>1.4892344161827248E-2</v>
      </c>
      <c r="U259" s="32">
        <f t="shared" si="78"/>
        <v>0.14084507042253522</v>
      </c>
      <c r="V259" s="32">
        <f t="shared" ca="1" si="79"/>
        <v>0</v>
      </c>
      <c r="W259" s="8">
        <f t="shared" ca="1" si="88"/>
        <v>8081260.5410989933</v>
      </c>
      <c r="X259" s="8">
        <f t="shared" ca="1" si="92"/>
        <v>942613273.74936759</v>
      </c>
      <c r="Y259" s="22">
        <f t="shared" ca="1" si="80"/>
        <v>0.86050338741040355</v>
      </c>
      <c r="Z259" s="8">
        <f t="shared" ca="1" si="89"/>
        <v>111692581.21370436</v>
      </c>
      <c r="AA259" s="12">
        <f t="shared" ca="1" si="90"/>
        <v>1.1347541797997878</v>
      </c>
      <c r="AB259" s="23">
        <f t="shared" ca="1" si="94"/>
        <v>582792458.68862784</v>
      </c>
      <c r="AC259" s="76">
        <f t="shared" si="91"/>
        <v>0</v>
      </c>
      <c r="AD259" s="85">
        <v>5.9449975021777014E-4</v>
      </c>
      <c r="AE259" s="85">
        <v>1.0589111534510091E-2</v>
      </c>
      <c r="AF259" s="85">
        <v>6.278289661194662E-4</v>
      </c>
    </row>
    <row r="260" spans="1:32">
      <c r="A260" s="7">
        <f t="shared" si="81"/>
        <v>44167</v>
      </c>
      <c r="B260" s="8">
        <f t="shared" ca="1" si="82"/>
        <v>148454123.94023567</v>
      </c>
      <c r="C260" s="144">
        <f t="shared" ref="C260:C323" si="96">IF(H$2=0,D260,IF(H$2=1,E260,D260-E260))</f>
        <v>0</v>
      </c>
      <c r="D260" s="136"/>
      <c r="E260" s="143">
        <f>US!D260</f>
        <v>0</v>
      </c>
      <c r="F260" s="78">
        <f t="shared" si="93"/>
        <v>0.6</v>
      </c>
      <c r="G260" s="29">
        <f t="shared" ref="G260:G323" ca="1" si="97">H260/O$2</f>
        <v>15691691.017789444</v>
      </c>
      <c r="H260" s="8">
        <f t="shared" ca="1" si="83"/>
        <v>111411006.22630505</v>
      </c>
      <c r="I260" s="8">
        <f t="shared" ca="1" si="84"/>
        <v>1054024279.975673</v>
      </c>
      <c r="J260" s="8">
        <f t="shared" ca="1" si="85"/>
        <v>1098547.2610844621</v>
      </c>
      <c r="K260" s="12">
        <f t="shared" ca="1" si="95"/>
        <v>0.9764598155958315</v>
      </c>
      <c r="L260" s="48"/>
      <c r="M260" s="38">
        <f ca="1">IF(AND(I$2&gt;0,R253&lt;F253-0.04),0,IF(AND(N260&gt;=L$8,I$2&gt;0),0,IF(OR(AND(N260&gt;=A$2,N260&lt;C$2),N260&gt;=E$1),0,1)))</f>
        <v>1</v>
      </c>
      <c r="N260" s="27">
        <f t="shared" si="86"/>
        <v>44167</v>
      </c>
      <c r="O260" s="11">
        <f t="shared" ref="O260:O323" ca="1" si="98">I260/P$2</f>
        <v>0.14053657066342307</v>
      </c>
      <c r="P260" s="11" t="str">
        <f t="shared" ref="P260:P323" si="99">IF(C260&gt;0,Z260/P$2,"")</f>
        <v/>
      </c>
      <c r="Q260" s="11">
        <f t="shared" ca="1" si="87"/>
        <v>0</v>
      </c>
      <c r="R260" s="32">
        <f t="shared" ref="R260:R323" ca="1" si="100">G260*K$2/R$2</f>
        <v>0.31383382035578888</v>
      </c>
      <c r="S260" s="32">
        <v>2.2697580342268073E-5</v>
      </c>
      <c r="T260" s="32">
        <f t="shared" ref="T260:T323" ca="1" si="101">Z260/P$2</f>
        <v>1.4854800830174007E-2</v>
      </c>
      <c r="U260" s="32">
        <f t="shared" ref="U260:U323" si="102">1/O$2</f>
        <v>0.14084507042253522</v>
      </c>
      <c r="V260" s="32">
        <f t="shared" ref="V260:V323" ca="1" si="103">IF(N260&gt;=G$1,G$2,IF(N260&gt;=F$1,F$2,IF(N260&gt;=E$1,E$2,IF(N260&gt;=C$2,0,IF(N260&gt;=A$2,B$2,IF(M260&lt;1,B$2,0))))))</f>
        <v>0</v>
      </c>
      <c r="W260" s="8">
        <f t="shared" ca="1" si="88"/>
        <v>8069320.3092847681</v>
      </c>
      <c r="X260" s="8">
        <f t="shared" ca="1" si="92"/>
        <v>950682594.0586524</v>
      </c>
      <c r="Y260" s="22">
        <f t="shared" ref="Y260:Y323" ca="1" si="104">IF(I260&lt;P$2,1-I260/P$2,0)</f>
        <v>0.85946342933657693</v>
      </c>
      <c r="Z260" s="8">
        <f t="shared" ca="1" si="89"/>
        <v>111411006.22630505</v>
      </c>
      <c r="AA260" s="12">
        <f t="shared" ca="1" si="90"/>
        <v>1.1347541797997878</v>
      </c>
      <c r="AB260" s="23">
        <f t="shared" ca="1" si="94"/>
        <v>587209623.75077403</v>
      </c>
      <c r="AC260" s="76">
        <f t="shared" si="91"/>
        <v>0</v>
      </c>
      <c r="AD260" s="85">
        <v>5.9452702680310137E-4</v>
      </c>
      <c r="AE260" s="85">
        <v>1.0581503256127531E-2</v>
      </c>
      <c r="AF260" s="85">
        <v>6.2780165067266417E-4</v>
      </c>
    </row>
    <row r="261" spans="1:32">
      <c r="A261" s="7">
        <f t="shared" ref="A261:A324" si="105">A260+1</f>
        <v>44168</v>
      </c>
      <c r="B261" s="8">
        <f t="shared" ref="B261:B324" ca="1" si="106">B260 + J261</f>
        <v>149548574.34863693</v>
      </c>
      <c r="C261" s="144">
        <f t="shared" si="96"/>
        <v>0</v>
      </c>
      <c r="D261" s="136"/>
      <c r="E261" s="143">
        <f>US!D261</f>
        <v>0</v>
      </c>
      <c r="F261" s="78">
        <f t="shared" si="93"/>
        <v>0.6</v>
      </c>
      <c r="G261" s="29">
        <f t="shared" ca="1" si="97"/>
        <v>15649617.438967485</v>
      </c>
      <c r="H261" s="8">
        <f t="shared" ref="H261:H324" ca="1" si="107">H260+IF(C261&gt;0,O$2*(C261-C260),O$2*J261)-W260</f>
        <v>111112283.81666914</v>
      </c>
      <c r="I261" s="8">
        <f t="shared" ref="I261:I324" ca="1" si="108">I260+IF(C261&gt;0,O$2*(C261-C260),O$2*J261)</f>
        <v>1061794877.8753219</v>
      </c>
      <c r="J261" s="8">
        <f t="shared" ref="J261:J324" ca="1" si="109">IF(C261&gt;0,C261-C260,H260*K260/(N$2*O$2))</f>
        <v>1094450.4084012462</v>
      </c>
      <c r="K261" s="12">
        <f t="shared" ca="1" si="95"/>
        <v>0.97527971882474018</v>
      </c>
      <c r="L261" s="48"/>
      <c r="M261" s="38">
        <f ca="1">IF(AND(I$2&gt;0,R254&lt;F254-0.06),0,IF(AND(N261&gt;=L$9,I$2&gt;0),0,IF(OR(AND(N261&gt;=A$2,N261&lt;C$2),N261&gt;=E$1),0,1)))</f>
        <v>1</v>
      </c>
      <c r="N261" s="27">
        <f t="shared" ref="N261:N324" si="110">N260+1</f>
        <v>44168</v>
      </c>
      <c r="O261" s="11">
        <f t="shared" ca="1" si="98"/>
        <v>0.14157265038337624</v>
      </c>
      <c r="P261" s="11" t="str">
        <f t="shared" si="99"/>
        <v/>
      </c>
      <c r="Q261" s="11">
        <f t="shared" ref="Q261:Q324" ca="1" si="111">IF(J$2&gt;0,100%,(1-M261)*V261)</f>
        <v>0</v>
      </c>
      <c r="R261" s="32">
        <f t="shared" ca="1" si="100"/>
        <v>0.31299234877934973</v>
      </c>
      <c r="S261" s="32">
        <v>2.2697557731705048E-5</v>
      </c>
      <c r="T261" s="32">
        <f t="shared" ca="1" si="101"/>
        <v>1.4814971175555885E-2</v>
      </c>
      <c r="U261" s="32">
        <f t="shared" si="102"/>
        <v>0.14084507042253522</v>
      </c>
      <c r="V261" s="32">
        <f t="shared" ca="1" si="103"/>
        <v>0</v>
      </c>
      <c r="W261" s="8">
        <f t="shared" ref="W261:W324" ca="1" si="112">IF(ROW(J260)&gt;(1+N$2),OFFSET(J260,2-N$2,0)*O$2,0)</f>
        <v>8056080.6948362216</v>
      </c>
      <c r="X261" s="8">
        <f t="shared" ca="1" si="92"/>
        <v>958738674.75348866</v>
      </c>
      <c r="Y261" s="22">
        <f t="shared" ca="1" si="104"/>
        <v>0.8584273496166237</v>
      </c>
      <c r="Z261" s="8">
        <f t="shared" ref="Z261:Z324" ca="1" si="113">H260+IF(C261&gt;0,O$2*(C261-C260),O$2*J261)-W260</f>
        <v>111112283.81666914</v>
      </c>
      <c r="AA261" s="12">
        <f t="shared" ref="AA261:AA324" ca="1" si="114">IF(C261&gt;0,K261/Y260,AA260)</f>
        <v>1.1347541797997878</v>
      </c>
      <c r="AB261" s="23">
        <f t="shared" ca="1" si="94"/>
        <v>591611366.84326839</v>
      </c>
      <c r="AC261" s="76">
        <f t="shared" ref="AC261:AC324" si="115">IF(C261&gt;0,N$2*J261*O$2/H260,0)</f>
        <v>0</v>
      </c>
      <c r="AD261" s="85">
        <v>5.9454996858766113E-4</v>
      </c>
      <c r="AE261" s="85">
        <v>1.0573921611553216E-2</v>
      </c>
      <c r="AF261" s="85">
        <v>6.277743417262391E-4</v>
      </c>
    </row>
    <row r="262" spans="1:32">
      <c r="A262" s="7">
        <f t="shared" si="105"/>
        <v>44169</v>
      </c>
      <c r="B262" s="8">
        <f t="shared" ca="1" si="106"/>
        <v>150638771.098322</v>
      </c>
      <c r="C262" s="144">
        <f t="shared" si="96"/>
        <v>0</v>
      </c>
      <c r="D262" s="136"/>
      <c r="E262" s="143">
        <f>US!D262</f>
        <v>0</v>
      </c>
      <c r="F262" s="78">
        <f t="shared" si="93"/>
        <v>0.6</v>
      </c>
      <c r="G262" s="29">
        <f t="shared" ca="1" si="97"/>
        <v>15605154.935858721</v>
      </c>
      <c r="H262" s="8">
        <f t="shared" ca="1" si="107"/>
        <v>110796600.04459691</v>
      </c>
      <c r="I262" s="8">
        <f t="shared" ca="1" si="108"/>
        <v>1069535274.7980858</v>
      </c>
      <c r="J262" s="8">
        <f t="shared" ca="1" si="109"/>
        <v>1090196.7496850686</v>
      </c>
      <c r="K262" s="12">
        <f t="shared" ca="1" si="95"/>
        <v>0.97410402303191745</v>
      </c>
      <c r="L262" s="48"/>
      <c r="M262" s="39">
        <f ca="1">IF(AND(I$2&gt;0,R255&lt;F255-0.1),0,IF(AND(N262&gt;=L$10,I$2&gt;0),0,IF(OR(AND(N262&gt;=A$2,N262&lt;C$2),N262&gt;=E$1),0,1)))</f>
        <v>1</v>
      </c>
      <c r="N262" s="27">
        <f t="shared" si="110"/>
        <v>44169</v>
      </c>
      <c r="O262" s="11">
        <f t="shared" ca="1" si="98"/>
        <v>0.14260470330641145</v>
      </c>
      <c r="P262" s="11" t="str">
        <f t="shared" si="99"/>
        <v/>
      </c>
      <c r="Q262" s="11">
        <f t="shared" ca="1" si="111"/>
        <v>0</v>
      </c>
      <c r="R262" s="32">
        <f t="shared" ca="1" si="100"/>
        <v>0.3121030987171744</v>
      </c>
      <c r="S262" s="32">
        <v>2.2697535122036153E-5</v>
      </c>
      <c r="T262" s="32">
        <f t="shared" ca="1" si="101"/>
        <v>1.4772880005946254E-2</v>
      </c>
      <c r="U262" s="32">
        <f t="shared" si="102"/>
        <v>0.14084507042253522</v>
      </c>
      <c r="V262" s="32">
        <f t="shared" ca="1" si="103"/>
        <v>0</v>
      </c>
      <c r="W262" s="8">
        <f t="shared" ca="1" si="112"/>
        <v>8041550.0458950782</v>
      </c>
      <c r="X262" s="8">
        <f t="shared" ref="X262:X325" ca="1" si="116">W262+X261</f>
        <v>966780224.79938376</v>
      </c>
      <c r="Y262" s="22">
        <f t="shared" ca="1" si="104"/>
        <v>0.85739529669358849</v>
      </c>
      <c r="Z262" s="8">
        <f t="shared" ca="1" si="113"/>
        <v>110796600.04459691</v>
      </c>
      <c r="AA262" s="12">
        <f t="shared" ca="1" si="114"/>
        <v>1.1347541797997878</v>
      </c>
      <c r="AB262" s="23">
        <f t="shared" ca="1" si="94"/>
        <v>595997046.06634605</v>
      </c>
      <c r="AC262" s="76">
        <f t="shared" si="115"/>
        <v>0</v>
      </c>
      <c r="AD262" s="85">
        <v>5.9456846845521133E-4</v>
      </c>
      <c r="AE262" s="85">
        <v>1.0566366451136983E-2</v>
      </c>
      <c r="AF262" s="85">
        <v>6.2774703923098988E-4</v>
      </c>
    </row>
    <row r="263" spans="1:32">
      <c r="A263" s="7">
        <f t="shared" si="105"/>
        <v>44170</v>
      </c>
      <c r="B263" s="8">
        <f t="shared" ca="1" si="106"/>
        <v>151724559.96996889</v>
      </c>
      <c r="C263" s="144">
        <f t="shared" si="96"/>
        <v>0</v>
      </c>
      <c r="D263" s="136"/>
      <c r="E263" s="143">
        <f>US!D263</f>
        <v>0</v>
      </c>
      <c r="F263" s="78">
        <f t="shared" si="93"/>
        <v>0.6</v>
      </c>
      <c r="G263" s="29">
        <f t="shared" ca="1" si="97"/>
        <v>15558331.124985168</v>
      </c>
      <c r="H263" s="8">
        <f t="shared" ca="1" si="107"/>
        <v>110464150.98739469</v>
      </c>
      <c r="I263" s="8">
        <f t="shared" ca="1" si="108"/>
        <v>1077244375.7867787</v>
      </c>
      <c r="J263" s="8">
        <f t="shared" ca="1" si="109"/>
        <v>1085788.8716468832</v>
      </c>
      <c r="K263" s="12">
        <f t="shared" ca="1" si="95"/>
        <v>0.97293289666372873</v>
      </c>
      <c r="L263" s="48"/>
      <c r="M263" s="47">
        <f ca="1">IF(AND(I$2&gt;0,R256&lt;F256-0.12),0,IF(AND(N263&gt;=L$4,I$2&gt;0),0,IF(OR(AND(N263&gt;=A$2,N263&lt;C$2),N263&gt;=E$1),0,1)))</f>
        <v>1</v>
      </c>
      <c r="N263" s="27">
        <f t="shared" si="110"/>
        <v>44170</v>
      </c>
      <c r="O263" s="11">
        <f t="shared" ca="1" si="98"/>
        <v>0.14363258343823715</v>
      </c>
      <c r="P263" s="11" t="str">
        <f t="shared" si="99"/>
        <v/>
      </c>
      <c r="Q263" s="11">
        <f t="shared" ca="1" si="111"/>
        <v>0</v>
      </c>
      <c r="R263" s="32">
        <f t="shared" ca="1" si="100"/>
        <v>0.31116662249970334</v>
      </c>
      <c r="S263" s="32">
        <v>2.269751251313895E-5</v>
      </c>
      <c r="T263" s="32">
        <f t="shared" ca="1" si="101"/>
        <v>1.472855346498596E-2</v>
      </c>
      <c r="U263" s="32">
        <f t="shared" si="102"/>
        <v>0.14084507042253522</v>
      </c>
      <c r="V263" s="32">
        <f t="shared" ca="1" si="103"/>
        <v>0</v>
      </c>
      <c r="W263" s="8">
        <f t="shared" ca="1" si="112"/>
        <v>8025737.5306132725</v>
      </c>
      <c r="X263" s="8">
        <f t="shared" ca="1" si="116"/>
        <v>974805962.32999706</v>
      </c>
      <c r="Y263" s="22">
        <f t="shared" ca="1" si="104"/>
        <v>0.85636741656176285</v>
      </c>
      <c r="Z263" s="8">
        <f t="shared" ca="1" si="113"/>
        <v>110464150.98739469</v>
      </c>
      <c r="AA263" s="12">
        <f t="shared" ca="1" si="114"/>
        <v>1.1347541797997878</v>
      </c>
      <c r="AB263" s="23">
        <f t="shared" ca="1" si="94"/>
        <v>600366029.35716379</v>
      </c>
      <c r="AC263" s="76">
        <f t="shared" si="115"/>
        <v>0</v>
      </c>
      <c r="AD263" s="85">
        <v>5.9458310072959359E-4</v>
      </c>
      <c r="AE263" s="85">
        <v>1.055883762646906E-2</v>
      </c>
      <c r="AF263" s="85">
        <v>6.2771974314361273E-4</v>
      </c>
    </row>
    <row r="264" spans="1:32">
      <c r="A264" s="7">
        <f t="shared" si="105"/>
        <v>44171</v>
      </c>
      <c r="B264" s="8">
        <f t="shared" ca="1" si="106"/>
        <v>152805789.41058925</v>
      </c>
      <c r="C264" s="144">
        <f t="shared" si="96"/>
        <v>0</v>
      </c>
      <c r="D264" s="136"/>
      <c r="E264" s="143">
        <f>US!D264</f>
        <v>0</v>
      </c>
      <c r="F264" s="78">
        <f t="shared" ref="F264:F327" si="117">V$2</f>
        <v>0.6</v>
      </c>
      <c r="G264" s="29">
        <f t="shared" ca="1" si="97"/>
        <v>15509174.997913534</v>
      </c>
      <c r="H264" s="8">
        <f t="shared" ca="1" si="107"/>
        <v>110115142.48518609</v>
      </c>
      <c r="I264" s="8">
        <f t="shared" ca="1" si="108"/>
        <v>1084921104.8151834</v>
      </c>
      <c r="J264" s="8">
        <f t="shared" ca="1" si="109"/>
        <v>1081229.4406203765</v>
      </c>
      <c r="K264" s="12">
        <f t="shared" ca="1" si="95"/>
        <v>0.9717665053878064</v>
      </c>
      <c r="L264" s="48"/>
      <c r="M264" s="46">
        <f ca="1">IF(AND(I$2&gt;0,R257&lt;F257-0.12),0,IF(AND(N264&gt;=L$5,I$2&gt;0),0,IF(OR(AND(N264&gt;=A$2,N264&lt;C$2),N264&gt;=E$1),0,1)))</f>
        <v>1</v>
      </c>
      <c r="N264" s="27">
        <f t="shared" si="110"/>
        <v>44171</v>
      </c>
      <c r="O264" s="11">
        <f t="shared" ca="1" si="98"/>
        <v>0.14465614730869111</v>
      </c>
      <c r="P264" s="11" t="str">
        <f t="shared" si="99"/>
        <v/>
      </c>
      <c r="Q264" s="11">
        <f t="shared" ca="1" si="111"/>
        <v>0</v>
      </c>
      <c r="R264" s="32">
        <f t="shared" ca="1" si="100"/>
        <v>0.31018349995827066</v>
      </c>
      <c r="S264" s="32">
        <v>2.2697489904911397E-5</v>
      </c>
      <c r="T264" s="32">
        <f t="shared" ca="1" si="101"/>
        <v>1.4682018998024812E-2</v>
      </c>
      <c r="U264" s="32">
        <f t="shared" si="102"/>
        <v>0.14084507042253522</v>
      </c>
      <c r="V264" s="32">
        <f t="shared" ca="1" si="103"/>
        <v>0</v>
      </c>
      <c r="W264" s="8">
        <f t="shared" ca="1" si="112"/>
        <v>8008653.1249769367</v>
      </c>
      <c r="X264" s="8">
        <f t="shared" ca="1" si="116"/>
        <v>982814615.45497406</v>
      </c>
      <c r="Y264" s="22">
        <f t="shared" ca="1" si="104"/>
        <v>0.85534385269130886</v>
      </c>
      <c r="Z264" s="8">
        <f t="shared" ca="1" si="113"/>
        <v>110115142.48518609</v>
      </c>
      <c r="AA264" s="12">
        <f t="shared" ca="1" si="114"/>
        <v>1.1347541797997878</v>
      </c>
      <c r="AB264" s="23">
        <f t="shared" ref="AB264:AB327" ca="1" si="118">AB263+IF(C264&gt;0,C264,B264)-IF(C260&gt;0,C260,B260)</f>
        <v>604717694.82751727</v>
      </c>
      <c r="AC264" s="76">
        <f t="shared" si="115"/>
        <v>0</v>
      </c>
      <c r="AD264" s="85">
        <v>5.9459378932795622E-4</v>
      </c>
      <c r="AE264" s="85">
        <v>1.0551334990361125E-2</v>
      </c>
      <c r="AF264" s="85">
        <v>6.2769245342596356E-4</v>
      </c>
    </row>
    <row r="265" spans="1:32">
      <c r="A265" s="7">
        <f t="shared" si="105"/>
        <v>44172</v>
      </c>
      <c r="B265" s="8">
        <f t="shared" ca="1" si="106"/>
        <v>153882310.60981572</v>
      </c>
      <c r="C265" s="144">
        <f t="shared" si="96"/>
        <v>0</v>
      </c>
      <c r="D265" s="136"/>
      <c r="E265" s="143">
        <f>US!D265</f>
        <v>0</v>
      </c>
      <c r="F265" s="78">
        <f t="shared" si="117"/>
        <v>0.6</v>
      </c>
      <c r="G265" s="29">
        <f t="shared" ca="1" si="97"/>
        <v>15457716.883762956</v>
      </c>
      <c r="H265" s="8">
        <f t="shared" ca="1" si="107"/>
        <v>109749789.87471698</v>
      </c>
      <c r="I265" s="8">
        <f t="shared" ca="1" si="108"/>
        <v>1092564405.3296912</v>
      </c>
      <c r="J265" s="8">
        <f t="shared" ca="1" si="109"/>
        <v>1076521.1992264553</v>
      </c>
      <c r="K265" s="12">
        <f t="shared" ca="1" si="95"/>
        <v>0.9706050120075167</v>
      </c>
      <c r="L265" s="48"/>
      <c r="M265" s="38">
        <f ca="1">IF(AND(I$2&gt;0,R258&lt;F258),0,IF(AND(N265&gt;=L$6,I$2&gt;0),0,IF(OR(AND(N265&gt;=A$2,N265&lt;C$2),N265&gt;=E$1),0,1)))</f>
        <v>1</v>
      </c>
      <c r="N265" s="27">
        <f t="shared" si="110"/>
        <v>44172</v>
      </c>
      <c r="O265" s="11">
        <f t="shared" ca="1" si="98"/>
        <v>0.14567525404395881</v>
      </c>
      <c r="P265" s="11" t="str">
        <f t="shared" si="99"/>
        <v/>
      </c>
      <c r="Q265" s="11">
        <f t="shared" ca="1" si="111"/>
        <v>0</v>
      </c>
      <c r="R265" s="32">
        <f t="shared" ca="1" si="100"/>
        <v>0.30915433767525907</v>
      </c>
      <c r="S265" s="32">
        <v>2.269746729726845E-5</v>
      </c>
      <c r="T265" s="32">
        <f t="shared" ca="1" si="101"/>
        <v>1.4633305316628931E-2</v>
      </c>
      <c r="U265" s="32">
        <f t="shared" si="102"/>
        <v>0.14084507042253522</v>
      </c>
      <c r="V265" s="32">
        <f t="shared" ca="1" si="103"/>
        <v>0</v>
      </c>
      <c r="W265" s="8">
        <f t="shared" ca="1" si="112"/>
        <v>7990307.5995614314</v>
      </c>
      <c r="X265" s="8">
        <f t="shared" ca="1" si="116"/>
        <v>990804923.05453551</v>
      </c>
      <c r="Y265" s="22">
        <f t="shared" ca="1" si="104"/>
        <v>0.85432474595604124</v>
      </c>
      <c r="Z265" s="8">
        <f t="shared" ca="1" si="113"/>
        <v>109749789.87471698</v>
      </c>
      <c r="AA265" s="12">
        <f t="shared" ca="1" si="114"/>
        <v>1.1347541797997878</v>
      </c>
      <c r="AB265" s="23">
        <f t="shared" ca="1" si="118"/>
        <v>609051431.088696</v>
      </c>
      <c r="AC265" s="76">
        <f t="shared" si="115"/>
        <v>0</v>
      </c>
      <c r="AD265" s="85">
        <v>5.9459968092600852E-4</v>
      </c>
      <c r="AE265" s="85">
        <v>1.0543858396828261E-2</v>
      </c>
      <c r="AF265" s="85">
        <v>6.2766517004441043E-4</v>
      </c>
    </row>
    <row r="266" spans="1:32">
      <c r="A266" s="7">
        <f t="shared" si="105"/>
        <v>44173</v>
      </c>
      <c r="B266" s="8">
        <f t="shared" ca="1" si="106"/>
        <v>154953977.57278526</v>
      </c>
      <c r="C266" s="144">
        <f t="shared" si="96"/>
        <v>0</v>
      </c>
      <c r="D266" s="136"/>
      <c r="E266" s="143">
        <f>US!D266</f>
        <v>0</v>
      </c>
      <c r="F266" s="78">
        <f t="shared" si="117"/>
        <v>0.6</v>
      </c>
      <c r="G266" s="29">
        <f t="shared" ca="1" si="97"/>
        <v>15403988.410174545</v>
      </c>
      <c r="H266" s="8">
        <f t="shared" ca="1" si="107"/>
        <v>109368317.71223927</v>
      </c>
      <c r="I266" s="8">
        <f t="shared" ca="1" si="108"/>
        <v>1100173240.7667749</v>
      </c>
      <c r="J266" s="8">
        <f t="shared" ca="1" si="109"/>
        <v>1071666.9629695385</v>
      </c>
      <c r="K266" s="12">
        <f t="shared" ca="1" si="95"/>
        <v>0.96944857638000959</v>
      </c>
      <c r="L266" s="48"/>
      <c r="M266" s="38">
        <f ca="1">IF(AND(I$2&gt;0,R259&lt;F259-0.02),0,IF(AND(N266&gt;=L$7,I$2&gt;0),0,IF(OR(AND(N266&gt;=A$2,N266&lt;C$2),N266&gt;=E$1),0,1)))</f>
        <v>1</v>
      </c>
      <c r="N266" s="27">
        <f t="shared" si="110"/>
        <v>44173</v>
      </c>
      <c r="O266" s="11">
        <f t="shared" ca="1" si="98"/>
        <v>0.14668976543557</v>
      </c>
      <c r="P266" s="11" t="str">
        <f t="shared" si="99"/>
        <v/>
      </c>
      <c r="Q266" s="11">
        <f t="shared" ca="1" si="111"/>
        <v>0</v>
      </c>
      <c r="R266" s="32">
        <f t="shared" ca="1" si="100"/>
        <v>0.30807976820349087</v>
      </c>
      <c r="S266" s="32">
        <v>2.2697444690139231E-5</v>
      </c>
      <c r="T266" s="32">
        <f t="shared" ca="1" si="101"/>
        <v>1.4582442361631903E-2</v>
      </c>
      <c r="U266" s="32">
        <f t="shared" si="102"/>
        <v>0.14084507042253522</v>
      </c>
      <c r="V266" s="32">
        <f t="shared" ca="1" si="103"/>
        <v>0</v>
      </c>
      <c r="W266" s="8">
        <f t="shared" ca="1" si="112"/>
        <v>7970712.5052476283</v>
      </c>
      <c r="X266" s="8">
        <f t="shared" ca="1" si="116"/>
        <v>998775635.5597831</v>
      </c>
      <c r="Y266" s="22">
        <f t="shared" ca="1" si="104"/>
        <v>0.85331023456443</v>
      </c>
      <c r="Z266" s="8">
        <f t="shared" ca="1" si="113"/>
        <v>109368317.71223927</v>
      </c>
      <c r="AA266" s="12">
        <f t="shared" ca="1" si="114"/>
        <v>1.1347541797997878</v>
      </c>
      <c r="AB266" s="23">
        <f t="shared" ca="1" si="118"/>
        <v>613366637.56315923</v>
      </c>
      <c r="AC266" s="76">
        <f t="shared" si="115"/>
        <v>0</v>
      </c>
      <c r="AD266" s="85">
        <v>5.9460134767078685E-4</v>
      </c>
      <c r="AE266" s="85">
        <v>1.0536407701071723E-2</v>
      </c>
      <c r="AF266" s="85">
        <v>6.276378929692708E-4</v>
      </c>
    </row>
    <row r="267" spans="1:32">
      <c r="A267" s="7">
        <f t="shared" si="105"/>
        <v>44174</v>
      </c>
      <c r="B267" s="8">
        <f t="shared" ca="1" si="106"/>
        <v>156020647.18955797</v>
      </c>
      <c r="C267" s="144">
        <f t="shared" si="96"/>
        <v>0</v>
      </c>
      <c r="D267" s="136"/>
      <c r="E267" s="143">
        <f>US!D267</f>
        <v>0</v>
      </c>
      <c r="F267" s="78">
        <f t="shared" si="117"/>
        <v>0.6</v>
      </c>
      <c r="G267" s="29">
        <f t="shared" ca="1" si="97"/>
        <v>15348022.462827867</v>
      </c>
      <c r="H267" s="8">
        <f t="shared" ca="1" si="107"/>
        <v>108970959.48607785</v>
      </c>
      <c r="I267" s="8">
        <f t="shared" ca="1" si="108"/>
        <v>1107746595.045861</v>
      </c>
      <c r="J267" s="8">
        <f t="shared" ca="1" si="109"/>
        <v>1066669.6167727057</v>
      </c>
      <c r="K267" s="12">
        <f t="shared" ca="1" si="95"/>
        <v>0.96829735533792427</v>
      </c>
      <c r="L267" s="48"/>
      <c r="M267" s="38">
        <f ca="1">IF(AND(I$2&gt;0,R260&lt;F260-0.04),0,IF(AND(N267&gt;=L$8,I$2&gt;0),0,IF(OR(AND(N267&gt;=A$2,N267&lt;C$2),N267&gt;=E$1),0,1)))</f>
        <v>1</v>
      </c>
      <c r="N267" s="27">
        <f t="shared" si="110"/>
        <v>44174</v>
      </c>
      <c r="O267" s="11">
        <f t="shared" ca="1" si="98"/>
        <v>0.14769954600611479</v>
      </c>
      <c r="P267" s="11" t="str">
        <f t="shared" si="99"/>
        <v/>
      </c>
      <c r="Q267" s="11">
        <f t="shared" ca="1" si="111"/>
        <v>0</v>
      </c>
      <c r="R267" s="32">
        <f t="shared" ca="1" si="100"/>
        <v>0.3069604492565573</v>
      </c>
      <c r="S267" s="32">
        <v>2.2697422083464672E-5</v>
      </c>
      <c r="T267" s="32">
        <f t="shared" ca="1" si="101"/>
        <v>1.4529461264810379E-2</v>
      </c>
      <c r="U267" s="32">
        <f t="shared" si="102"/>
        <v>0.14084507042253522</v>
      </c>
      <c r="V267" s="32">
        <f t="shared" ca="1" si="103"/>
        <v>0</v>
      </c>
      <c r="W267" s="8">
        <f t="shared" ca="1" si="112"/>
        <v>7949880.1579319872</v>
      </c>
      <c r="X267" s="8">
        <f t="shared" ca="1" si="116"/>
        <v>1006725515.7177151</v>
      </c>
      <c r="Y267" s="22">
        <f t="shared" ca="1" si="104"/>
        <v>0.85230045399388521</v>
      </c>
      <c r="Z267" s="8">
        <f t="shared" ca="1" si="113"/>
        <v>108970959.48607785</v>
      </c>
      <c r="AA267" s="12">
        <f t="shared" ca="1" si="114"/>
        <v>1.1347541797997878</v>
      </c>
      <c r="AB267" s="23">
        <f t="shared" ca="1" si="118"/>
        <v>617662724.78274834</v>
      </c>
      <c r="AC267" s="76">
        <f t="shared" si="115"/>
        <v>0</v>
      </c>
      <c r="AD267" s="85">
        <v>5.9459942487254352E-4</v>
      </c>
      <c r="AE267" s="85">
        <v>1.0528982759462457E-2</v>
      </c>
      <c r="AF267" s="85">
        <v>6.2761062217431545E-4</v>
      </c>
    </row>
    <row r="268" spans="1:32">
      <c r="A268" s="7">
        <f t="shared" si="105"/>
        <v>44175</v>
      </c>
      <c r="B268" s="8">
        <f t="shared" ca="1" si="106"/>
        <v>157082179.30101678</v>
      </c>
      <c r="C268" s="144">
        <f t="shared" si="96"/>
        <v>0</v>
      </c>
      <c r="D268" s="136"/>
      <c r="E268" s="143">
        <f>US!D268</f>
        <v>0</v>
      </c>
      <c r="F268" s="78">
        <f t="shared" si="117"/>
        <v>0.6</v>
      </c>
      <c r="G268" s="29">
        <f t="shared" ca="1" si="97"/>
        <v>15289853.143592026</v>
      </c>
      <c r="H268" s="8">
        <f t="shared" ca="1" si="107"/>
        <v>108557957.31950338</v>
      </c>
      <c r="I268" s="8">
        <f t="shared" ca="1" si="108"/>
        <v>1115283473.0372186</v>
      </c>
      <c r="J268" s="8">
        <f t="shared" ca="1" si="109"/>
        <v>1061532.1114588056</v>
      </c>
      <c r="K268" s="12">
        <f t="shared" ca="1" si="95"/>
        <v>0.96715150261481797</v>
      </c>
      <c r="L268" s="48"/>
      <c r="M268" s="38">
        <f ca="1">IF(AND(I$2&gt;0,R261&lt;F261-0.06),0,IF(AND(N268&gt;=L$9,I$2&gt;0),0,IF(OR(AND(N268&gt;=A$2,N268&lt;C$2),N268&gt;=E$1),0,1)))</f>
        <v>1</v>
      </c>
      <c r="N268" s="27">
        <f t="shared" si="110"/>
        <v>44175</v>
      </c>
      <c r="O268" s="11">
        <f t="shared" ca="1" si="98"/>
        <v>0.14870446307162916</v>
      </c>
      <c r="P268" s="11" t="str">
        <f t="shared" si="99"/>
        <v/>
      </c>
      <c r="Q268" s="11">
        <f t="shared" ca="1" si="111"/>
        <v>0</v>
      </c>
      <c r="R268" s="32">
        <f t="shared" ca="1" si="100"/>
        <v>0.3057970628718405</v>
      </c>
      <c r="S268" s="32">
        <v>2.2697399477195541E-5</v>
      </c>
      <c r="T268" s="32">
        <f t="shared" ca="1" si="101"/>
        <v>1.4474394309267117E-2</v>
      </c>
      <c r="U268" s="32">
        <f t="shared" si="102"/>
        <v>0.14084507042253522</v>
      </c>
      <c r="V268" s="32">
        <f t="shared" ca="1" si="103"/>
        <v>0</v>
      </c>
      <c r="W268" s="8">
        <f t="shared" ca="1" si="112"/>
        <v>7927823.6222650912</v>
      </c>
      <c r="X268" s="8">
        <f t="shared" ca="1" si="116"/>
        <v>1014653339.3399802</v>
      </c>
      <c r="Y268" s="22">
        <f t="shared" ca="1" si="104"/>
        <v>0.85129553692837079</v>
      </c>
      <c r="Z268" s="8">
        <f t="shared" ca="1" si="113"/>
        <v>108557957.31950338</v>
      </c>
      <c r="AA268" s="12">
        <f t="shared" ca="1" si="114"/>
        <v>1.1347541797997878</v>
      </c>
      <c r="AB268" s="23">
        <f t="shared" ca="1" si="118"/>
        <v>621939114.67317593</v>
      </c>
      <c r="AC268" s="76">
        <f t="shared" si="115"/>
        <v>0</v>
      </c>
      <c r="AD268" s="85">
        <v>5.9459459815405194E-4</v>
      </c>
      <c r="AE268" s="85">
        <v>1.0521583429525283E-2</v>
      </c>
      <c r="AF268" s="85">
        <v>6.2758335763633637E-4</v>
      </c>
    </row>
    <row r="269" spans="1:32">
      <c r="A269" s="7">
        <f t="shared" si="105"/>
        <v>44176</v>
      </c>
      <c r="B269" s="8">
        <f t="shared" ca="1" si="106"/>
        <v>158138436.76120141</v>
      </c>
      <c r="C269" s="144">
        <f t="shared" si="96"/>
        <v>0</v>
      </c>
      <c r="D269" s="136"/>
      <c r="E269" s="143">
        <f>US!D269</f>
        <v>0</v>
      </c>
      <c r="F269" s="78">
        <f t="shared" si="117"/>
        <v>0.6</v>
      </c>
      <c r="G269" s="29">
        <f t="shared" ca="1" si="97"/>
        <v>15229515.727401299</v>
      </c>
      <c r="H269" s="8">
        <f t="shared" ca="1" si="107"/>
        <v>108129561.66454922</v>
      </c>
      <c r="I269" s="8">
        <f t="shared" ca="1" si="108"/>
        <v>1122782901.0045295</v>
      </c>
      <c r="J269" s="8">
        <f t="shared" ca="1" si="109"/>
        <v>1056257.4601846377</v>
      </c>
      <c r="K269" s="12">
        <f t="shared" ca="1" si="95"/>
        <v>0.96601116877437332</v>
      </c>
      <c r="L269" s="48"/>
      <c r="M269" s="39">
        <f ca="1">IF(AND(I$2&gt;0,R262&lt;F262-0.1),0,IF(AND(N269&gt;=L$10,I$2&gt;0),0,IF(OR(AND(N269&gt;=A$2,N269&lt;C$2),N269&gt;=E$1),0,1)))</f>
        <v>1</v>
      </c>
      <c r="N269" s="27">
        <f t="shared" si="110"/>
        <v>44176</v>
      </c>
      <c r="O269" s="11">
        <f t="shared" ca="1" si="98"/>
        <v>0.14970438680060394</v>
      </c>
      <c r="P269" s="11" t="str">
        <f t="shared" si="99"/>
        <v/>
      </c>
      <c r="Q269" s="11">
        <f t="shared" ca="1" si="111"/>
        <v>0</v>
      </c>
      <c r="R269" s="32">
        <f t="shared" ca="1" si="100"/>
        <v>0.30459031454802599</v>
      </c>
      <c r="S269" s="32">
        <v>2.2697376871290814E-5</v>
      </c>
      <c r="T269" s="32">
        <f t="shared" ca="1" si="101"/>
        <v>1.4417274888606562E-2</v>
      </c>
      <c r="U269" s="32">
        <f t="shared" si="102"/>
        <v>0.14084507042253522</v>
      </c>
      <c r="V269" s="32">
        <f t="shared" ca="1" si="103"/>
        <v>0</v>
      </c>
      <c r="W269" s="8">
        <f t="shared" ca="1" si="112"/>
        <v>7904556.694455443</v>
      </c>
      <c r="X269" s="8">
        <f t="shared" ca="1" si="116"/>
        <v>1022557896.0344356</v>
      </c>
      <c r="Y269" s="22">
        <f t="shared" ca="1" si="104"/>
        <v>0.85029561319939606</v>
      </c>
      <c r="Z269" s="8">
        <f t="shared" ca="1" si="113"/>
        <v>108129561.66454922</v>
      </c>
      <c r="AA269" s="12">
        <f t="shared" ca="1" si="114"/>
        <v>1.1347541797997878</v>
      </c>
      <c r="AB269" s="23">
        <f t="shared" ca="1" si="118"/>
        <v>626195240.8245616</v>
      </c>
      <c r="AC269" s="76">
        <f t="shared" si="115"/>
        <v>0</v>
      </c>
      <c r="AD269" s="85">
        <v>5.9458690759601129E-4</v>
      </c>
      <c r="AE269" s="85">
        <v>1.0514209569923697E-2</v>
      </c>
      <c r="AF269" s="85">
        <v>6.2755609933476907E-4</v>
      </c>
    </row>
    <row r="270" spans="1:32">
      <c r="A270" s="7">
        <f t="shared" si="105"/>
        <v>44177</v>
      </c>
      <c r="B270" s="8">
        <f t="shared" ca="1" si="106"/>
        <v>159189285.49603674</v>
      </c>
      <c r="C270" s="144">
        <f t="shared" si="96"/>
        <v>0</v>
      </c>
      <c r="D270" s="136"/>
      <c r="E270" s="143">
        <f>US!D270</f>
        <v>0</v>
      </c>
      <c r="F270" s="78">
        <f t="shared" si="117"/>
        <v>0.6</v>
      </c>
      <c r="G270" s="29">
        <f t="shared" ca="1" si="97"/>
        <v>15167046.617947131</v>
      </c>
      <c r="H270" s="8">
        <f t="shared" ca="1" si="107"/>
        <v>107686030.98742463</v>
      </c>
      <c r="I270" s="8">
        <f t="shared" ca="1" si="108"/>
        <v>1130243927.0218604</v>
      </c>
      <c r="J270" s="8">
        <f t="shared" ca="1" si="109"/>
        <v>1050848.7348353309</v>
      </c>
      <c r="K270" s="12">
        <f t="shared" ca="1" si="95"/>
        <v>0.96487650114343826</v>
      </c>
      <c r="L270" s="48"/>
      <c r="M270" s="47">
        <f ca="1">IF(AND(I$2&gt;0,R263&lt;F263-0.12),0,IF(AND(N270&gt;=L$4,I$2&gt;0),0,IF(OR(AND(N270&gt;=A$2,N270&lt;C$2),N270&gt;=E$1),0,1)))</f>
        <v>1</v>
      </c>
      <c r="N270" s="27">
        <f t="shared" si="110"/>
        <v>44177</v>
      </c>
      <c r="O270" s="11">
        <f t="shared" ca="1" si="98"/>
        <v>0.15069919026958137</v>
      </c>
      <c r="P270" s="11" t="str">
        <f t="shared" si="99"/>
        <v/>
      </c>
      <c r="Q270" s="11">
        <f t="shared" ca="1" si="111"/>
        <v>0</v>
      </c>
      <c r="R270" s="32">
        <f t="shared" ca="1" si="100"/>
        <v>0.30334093235894261</v>
      </c>
      <c r="S270" s="32">
        <v>2.2697354265716297E-5</v>
      </c>
      <c r="T270" s="32">
        <f t="shared" ca="1" si="101"/>
        <v>1.4358137464989951E-2</v>
      </c>
      <c r="U270" s="32">
        <f t="shared" si="102"/>
        <v>0.14084507042253522</v>
      </c>
      <c r="V270" s="32">
        <f t="shared" ca="1" si="103"/>
        <v>0</v>
      </c>
      <c r="W270" s="8">
        <f t="shared" ca="1" si="112"/>
        <v>7880093.8841771539</v>
      </c>
      <c r="X270" s="8">
        <f t="shared" ca="1" si="116"/>
        <v>1030437989.9186128</v>
      </c>
      <c r="Y270" s="22">
        <f t="shared" ca="1" si="104"/>
        <v>0.84930080973041866</v>
      </c>
      <c r="Z270" s="8">
        <f t="shared" ca="1" si="113"/>
        <v>107686030.98742463</v>
      </c>
      <c r="AA270" s="12">
        <f t="shared" ca="1" si="114"/>
        <v>1.1347541797997878</v>
      </c>
      <c r="AB270" s="23">
        <f t="shared" ca="1" si="118"/>
        <v>630430548.74781311</v>
      </c>
      <c r="AC270" s="76">
        <f t="shared" si="115"/>
        <v>0</v>
      </c>
      <c r="AD270" s="85">
        <v>5.9457640061957851E-4</v>
      </c>
      <c r="AE270" s="85">
        <v>1.0506861040445238E-2</v>
      </c>
      <c r="AF270" s="85">
        <v>6.2752884725136122E-4</v>
      </c>
    </row>
    <row r="271" spans="1:32">
      <c r="A271" s="7">
        <f t="shared" si="105"/>
        <v>44178</v>
      </c>
      <c r="B271" s="8">
        <f t="shared" ca="1" si="106"/>
        <v>160234594.55842274</v>
      </c>
      <c r="C271" s="144">
        <f t="shared" si="96"/>
        <v>0</v>
      </c>
      <c r="D271" s="136"/>
      <c r="E271" s="143">
        <f>US!D271</f>
        <v>0</v>
      </c>
      <c r="F271" s="78">
        <f t="shared" si="117"/>
        <v>0.6</v>
      </c>
      <c r="G271" s="29">
        <f t="shared" ca="1" si="97"/>
        <v>15102483.302280029</v>
      </c>
      <c r="H271" s="8">
        <f t="shared" ca="1" si="107"/>
        <v>107227631.4461882</v>
      </c>
      <c r="I271" s="8">
        <f t="shared" ca="1" si="108"/>
        <v>1137665621.3648012</v>
      </c>
      <c r="J271" s="8">
        <f t="shared" ca="1" si="109"/>
        <v>1045309.0623860176</v>
      </c>
      <c r="K271" s="12">
        <f t="shared" ca="1" si="95"/>
        <v>0.96374764374893684</v>
      </c>
      <c r="L271" s="48"/>
      <c r="M271" s="46">
        <f ca="1">IF(AND(I$2&gt;0,R264&lt;F264-0.12),0,IF(AND(N271&gt;=L$5,I$2&gt;0),0,IF(OR(AND(N271&gt;=A$2,N271&lt;C$2),N271&gt;=E$1),0,1)))</f>
        <v>1</v>
      </c>
      <c r="N271" s="27">
        <f t="shared" si="110"/>
        <v>44178</v>
      </c>
      <c r="O271" s="11">
        <f t="shared" ca="1" si="98"/>
        <v>0.15168874951530681</v>
      </c>
      <c r="P271" s="11" t="str">
        <f t="shared" si="99"/>
        <v/>
      </c>
      <c r="Q271" s="11">
        <f t="shared" ca="1" si="111"/>
        <v>0</v>
      </c>
      <c r="R271" s="32">
        <f t="shared" ca="1" si="100"/>
        <v>0.30204966604560057</v>
      </c>
      <c r="S271" s="32">
        <v>2.2697331660443487E-5</v>
      </c>
      <c r="T271" s="32">
        <f t="shared" ca="1" si="101"/>
        <v>1.4297017526158426E-2</v>
      </c>
      <c r="U271" s="32">
        <f t="shared" si="102"/>
        <v>0.14084507042253522</v>
      </c>
      <c r="V271" s="32">
        <f t="shared" ca="1" si="103"/>
        <v>0</v>
      </c>
      <c r="W271" s="8">
        <f t="shared" ca="1" si="112"/>
        <v>7854450.3956220644</v>
      </c>
      <c r="X271" s="8">
        <f t="shared" ca="1" si="116"/>
        <v>1038292440.3142349</v>
      </c>
      <c r="Y271" s="22">
        <f t="shared" ca="1" si="104"/>
        <v>0.84831125048469325</v>
      </c>
      <c r="Z271" s="8">
        <f t="shared" ca="1" si="113"/>
        <v>107227631.4461882</v>
      </c>
      <c r="AA271" s="12">
        <f t="shared" ca="1" si="114"/>
        <v>1.1347541797997878</v>
      </c>
      <c r="AB271" s="23">
        <f t="shared" ca="1" si="118"/>
        <v>634644496.11667776</v>
      </c>
      <c r="AC271" s="76">
        <f t="shared" si="115"/>
        <v>0</v>
      </c>
      <c r="AD271" s="85">
        <v>5.9456311685851255E-4</v>
      </c>
      <c r="AE271" s="85">
        <v>1.0499537701987369E-2</v>
      </c>
      <c r="AF271" s="85">
        <v>6.2750160136988275E-4</v>
      </c>
    </row>
    <row r="272" spans="1:32">
      <c r="A272" s="7">
        <f t="shared" si="105"/>
        <v>44179</v>
      </c>
      <c r="B272" s="8">
        <f t="shared" ca="1" si="106"/>
        <v>161274236.17966062</v>
      </c>
      <c r="C272" s="144">
        <f t="shared" si="96"/>
        <v>0</v>
      </c>
      <c r="D272" s="136"/>
      <c r="E272" s="143">
        <f>US!D272</f>
        <v>0</v>
      </c>
      <c r="F272" s="78">
        <f t="shared" si="117"/>
        <v>0.6</v>
      </c>
      <c r="G272" s="29">
        <f t="shared" ca="1" si="97"/>
        <v>15035864.304416191</v>
      </c>
      <c r="H272" s="8">
        <f t="shared" ca="1" si="107"/>
        <v>106754636.56135495</v>
      </c>
      <c r="I272" s="8">
        <f t="shared" ca="1" si="108"/>
        <v>1145047076.8755901</v>
      </c>
      <c r="J272" s="8">
        <f t="shared" ca="1" si="109"/>
        <v>1039641.6212378601</v>
      </c>
      <c r="K272" s="12">
        <f t="shared" ca="1" si="95"/>
        <v>0.96262473725869036</v>
      </c>
      <c r="L272" s="48"/>
      <c r="M272" s="38">
        <f ca="1">IF(AND(I$2&gt;0,R265&lt;F265),0,IF(AND(N272&gt;=L$6,I$2&gt;0),0,IF(OR(AND(N272&gt;=A$2,N272&lt;C$2),N272&gt;=E$1),0,1)))</f>
        <v>1</v>
      </c>
      <c r="N272" s="27">
        <f t="shared" si="110"/>
        <v>44179</v>
      </c>
      <c r="O272" s="11">
        <f t="shared" ca="1" si="98"/>
        <v>0.15267294358341202</v>
      </c>
      <c r="P272" s="11" t="str">
        <f t="shared" si="99"/>
        <v/>
      </c>
      <c r="Q272" s="11">
        <f t="shared" ca="1" si="111"/>
        <v>0</v>
      </c>
      <c r="R272" s="32">
        <f t="shared" ca="1" si="100"/>
        <v>0.30071728608832382</v>
      </c>
      <c r="S272" s="32">
        <v>2.2697309055448642E-5</v>
      </c>
      <c r="T272" s="32">
        <f t="shared" ca="1" si="101"/>
        <v>1.4233951541513993E-2</v>
      </c>
      <c r="U272" s="32">
        <f t="shared" si="102"/>
        <v>0.14084507042253522</v>
      </c>
      <c r="V272" s="32">
        <f t="shared" ca="1" si="103"/>
        <v>0</v>
      </c>
      <c r="W272" s="8">
        <f t="shared" ca="1" si="112"/>
        <v>7827642.1077384017</v>
      </c>
      <c r="X272" s="8">
        <f t="shared" ca="1" si="116"/>
        <v>1046120082.4219732</v>
      </c>
      <c r="Y272" s="22">
        <f t="shared" ca="1" si="104"/>
        <v>0.84732705641658801</v>
      </c>
      <c r="Z272" s="8">
        <f t="shared" ca="1" si="113"/>
        <v>106754636.56135495</v>
      </c>
      <c r="AA272" s="12">
        <f t="shared" ca="1" si="114"/>
        <v>1.1347541797997878</v>
      </c>
      <c r="AB272" s="23">
        <f t="shared" ca="1" si="118"/>
        <v>638836552.99532151</v>
      </c>
      <c r="AC272" s="76">
        <f t="shared" si="115"/>
        <v>0</v>
      </c>
      <c r="AD272" s="85">
        <v>5.9454710326191818E-4</v>
      </c>
      <c r="AE272" s="85">
        <v>1.0492239416543828E-2</v>
      </c>
      <c r="AF272" s="85">
        <v>6.2747436167587332E-4</v>
      </c>
    </row>
    <row r="273" spans="1:32">
      <c r="A273" s="7">
        <f t="shared" si="105"/>
        <v>44180</v>
      </c>
      <c r="B273" s="8">
        <f t="shared" ca="1" si="106"/>
        <v>162308085.81719604</v>
      </c>
      <c r="C273" s="144">
        <f t="shared" si="96"/>
        <v>0</v>
      </c>
      <c r="D273" s="136"/>
      <c r="E273" s="143">
        <f>US!D273</f>
        <v>0</v>
      </c>
      <c r="F273" s="78">
        <f t="shared" si="117"/>
        <v>0.6</v>
      </c>
      <c r="G273" s="29">
        <f t="shared" ca="1" si="97"/>
        <v>14967229.138044799</v>
      </c>
      <c r="H273" s="8">
        <f t="shared" ca="1" si="107"/>
        <v>106267326.88011807</v>
      </c>
      <c r="I273" s="8">
        <f t="shared" ca="1" si="108"/>
        <v>1152387409.3020916</v>
      </c>
      <c r="J273" s="8">
        <f t="shared" ca="1" si="109"/>
        <v>1033849.6375354256</v>
      </c>
      <c r="K273" s="12">
        <f t="shared" ca="1" si="95"/>
        <v>0.96150791892617382</v>
      </c>
      <c r="L273" s="48"/>
      <c r="M273" s="38">
        <f ca="1">IF(AND(I$2&gt;0,R266&lt;F266-0.02),0,IF(AND(N273&gt;=L$7,I$2&gt;0),0,IF(OR(AND(N273&gt;=A$2,N273&lt;C$2),N273&gt;=E$1),0,1)))</f>
        <v>1</v>
      </c>
      <c r="N273" s="27">
        <f t="shared" si="110"/>
        <v>44180</v>
      </c>
      <c r="O273" s="11">
        <f t="shared" ca="1" si="98"/>
        <v>0.15365165457361221</v>
      </c>
      <c r="P273" s="11" t="str">
        <f t="shared" si="99"/>
        <v/>
      </c>
      <c r="Q273" s="11">
        <f t="shared" ca="1" si="111"/>
        <v>0</v>
      </c>
      <c r="R273" s="32">
        <f t="shared" ca="1" si="100"/>
        <v>0.29934458276089593</v>
      </c>
      <c r="S273" s="32">
        <v>2.2697286450711963E-5</v>
      </c>
      <c r="T273" s="32">
        <f t="shared" ca="1" si="101"/>
        <v>1.4168976917349077E-2</v>
      </c>
      <c r="U273" s="32">
        <f t="shared" si="102"/>
        <v>0.14084507042253522</v>
      </c>
      <c r="V273" s="32">
        <f t="shared" ca="1" si="103"/>
        <v>0</v>
      </c>
      <c r="W273" s="8">
        <f t="shared" ca="1" si="112"/>
        <v>7799685.5536996806</v>
      </c>
      <c r="X273" s="8">
        <f t="shared" ca="1" si="116"/>
        <v>1053919767.975673</v>
      </c>
      <c r="Y273" s="22">
        <f t="shared" ca="1" si="104"/>
        <v>0.84634834542638782</v>
      </c>
      <c r="Z273" s="8">
        <f t="shared" ca="1" si="113"/>
        <v>106267326.88011807</v>
      </c>
      <c r="AA273" s="12">
        <f t="shared" ca="1" si="114"/>
        <v>1.1347541797997878</v>
      </c>
      <c r="AB273" s="23">
        <f t="shared" ca="1" si="118"/>
        <v>643006202.05131614</v>
      </c>
      <c r="AC273" s="76">
        <f t="shared" si="115"/>
        <v>0</v>
      </c>
      <c r="AD273" s="85">
        <v>5.9452911176613584E-4</v>
      </c>
      <c r="AE273" s="85">
        <v>1.0484966047191414E-2</v>
      </c>
      <c r="AF273" s="85">
        <v>6.2744712815642042E-4</v>
      </c>
    </row>
    <row r="274" spans="1:32">
      <c r="A274" s="7">
        <f t="shared" si="105"/>
        <v>44181</v>
      </c>
      <c r="B274" s="8">
        <f t="shared" ca="1" si="106"/>
        <v>163336022.19866836</v>
      </c>
      <c r="C274" s="144">
        <f t="shared" si="96"/>
        <v>0</v>
      </c>
      <c r="D274" s="136"/>
      <c r="E274" s="143">
        <f>US!D274</f>
        <v>0</v>
      </c>
      <c r="F274" s="78">
        <f t="shared" si="117"/>
        <v>0.6</v>
      </c>
      <c r="G274" s="29">
        <f t="shared" ca="1" si="97"/>
        <v>14896618.25843267</v>
      </c>
      <c r="H274" s="8">
        <f t="shared" ca="1" si="107"/>
        <v>105765989.63487194</v>
      </c>
      <c r="I274" s="8">
        <f t="shared" ca="1" si="108"/>
        <v>1159685757.6105452</v>
      </c>
      <c r="J274" s="8">
        <f t="shared" ca="1" si="109"/>
        <v>1027936.3814723318</v>
      </c>
      <c r="K274" s="12">
        <f t="shared" ca="1" si="95"/>
        <v>0.96039732253922816</v>
      </c>
      <c r="L274" s="48"/>
      <c r="M274" s="38">
        <f ca="1">IF(AND(I$2&gt;0,R267&lt;F267-0.04),0,IF(AND(N274&gt;=L$8,I$2&gt;0),0,IF(OR(AND(N274&gt;=A$2,N274&lt;C$2),N274&gt;=E$1),0,1)))</f>
        <v>1</v>
      </c>
      <c r="N274" s="27">
        <f t="shared" si="110"/>
        <v>44181</v>
      </c>
      <c r="O274" s="11">
        <f t="shared" ca="1" si="98"/>
        <v>0.15462476768140601</v>
      </c>
      <c r="P274" s="11" t="str">
        <f t="shared" si="99"/>
        <v/>
      </c>
      <c r="Q274" s="11">
        <f t="shared" ca="1" si="111"/>
        <v>0</v>
      </c>
      <c r="R274" s="32">
        <f t="shared" ca="1" si="100"/>
        <v>0.2979323651686534</v>
      </c>
      <c r="S274" s="32">
        <v>2.2697263846216955E-5</v>
      </c>
      <c r="T274" s="32">
        <f t="shared" ca="1" si="101"/>
        <v>1.4102131951316259E-2</v>
      </c>
      <c r="U274" s="32">
        <f t="shared" si="102"/>
        <v>0.14084507042253522</v>
      </c>
      <c r="V274" s="32">
        <f t="shared" ca="1" si="103"/>
        <v>0</v>
      </c>
      <c r="W274" s="8">
        <f t="shared" ca="1" si="112"/>
        <v>7770597.8996488471</v>
      </c>
      <c r="X274" s="8">
        <f t="shared" ca="1" si="116"/>
        <v>1061690365.8753219</v>
      </c>
      <c r="Y274" s="22">
        <f t="shared" ca="1" si="104"/>
        <v>0.84537523231859402</v>
      </c>
      <c r="Z274" s="8">
        <f t="shared" ca="1" si="113"/>
        <v>105765989.63487194</v>
      </c>
      <c r="AA274" s="12">
        <f t="shared" ca="1" si="114"/>
        <v>1.1347541797997878</v>
      </c>
      <c r="AB274" s="23">
        <f t="shared" ca="1" si="118"/>
        <v>647152938.75394773</v>
      </c>
      <c r="AC274" s="76">
        <f t="shared" si="115"/>
        <v>0</v>
      </c>
      <c r="AD274" s="85">
        <v>5.9450996590838302E-4</v>
      </c>
      <c r="AE274" s="85">
        <v>1.0477717458077174E-2</v>
      </c>
      <c r="AF274" s="85">
        <v>6.2741990079996559E-4</v>
      </c>
    </row>
    <row r="275" spans="1:32">
      <c r="A275" s="7">
        <f t="shared" si="105"/>
        <v>44182</v>
      </c>
      <c r="B275" s="8">
        <f t="shared" ca="1" si="106"/>
        <v>164357927.36226034</v>
      </c>
      <c r="C275" s="144">
        <f t="shared" si="96"/>
        <v>0</v>
      </c>
      <c r="D275" s="136"/>
      <c r="E275" s="143">
        <f>US!D275</f>
        <v>0</v>
      </c>
      <c r="F275" s="78">
        <f t="shared" si="117"/>
        <v>0.6</v>
      </c>
      <c r="G275" s="29">
        <f t="shared" ca="1" si="97"/>
        <v>14824073.013623403</v>
      </c>
      <c r="H275" s="8">
        <f t="shared" ca="1" si="107"/>
        <v>105250918.39672616</v>
      </c>
      <c r="I275" s="8">
        <f t="shared" ca="1" si="108"/>
        <v>1166941284.2720482</v>
      </c>
      <c r="J275" s="8">
        <f t="shared" ca="1" si="109"/>
        <v>1021905.1635919797</v>
      </c>
      <c r="K275" s="12">
        <f t="shared" ca="1" si="95"/>
        <v>0.95929307837274114</v>
      </c>
      <c r="L275" s="48"/>
      <c r="M275" s="38">
        <f ca="1">IF(AND(I$2&gt;0,R268&lt;F268-0.06),0,IF(AND(N275&gt;=L$9,I$2&gt;0),0,IF(OR(AND(N275&gt;=A$2,N275&lt;C$2),N275&gt;=E$1),0,1)))</f>
        <v>1</v>
      </c>
      <c r="N275" s="27">
        <f t="shared" si="110"/>
        <v>44182</v>
      </c>
      <c r="O275" s="11">
        <f t="shared" ca="1" si="98"/>
        <v>0.15559217123627309</v>
      </c>
      <c r="P275" s="11" t="str">
        <f t="shared" si="99"/>
        <v/>
      </c>
      <c r="Q275" s="11">
        <f t="shared" ca="1" si="111"/>
        <v>0</v>
      </c>
      <c r="R275" s="32">
        <f t="shared" ca="1" si="100"/>
        <v>0.29648146027246802</v>
      </c>
      <c r="S275" s="32">
        <v>2.2697241241949875E-5</v>
      </c>
      <c r="T275" s="32">
        <f t="shared" ca="1" si="101"/>
        <v>1.4033455786230154E-2</v>
      </c>
      <c r="U275" s="32">
        <f t="shared" si="102"/>
        <v>0.14084507042253522</v>
      </c>
      <c r="V275" s="32">
        <f t="shared" ca="1" si="103"/>
        <v>0</v>
      </c>
      <c r="W275" s="8">
        <f t="shared" ca="1" si="112"/>
        <v>7740396.9227639865</v>
      </c>
      <c r="X275" s="8">
        <f t="shared" ca="1" si="116"/>
        <v>1069430762.7980858</v>
      </c>
      <c r="Y275" s="22">
        <f t="shared" ca="1" si="104"/>
        <v>0.84440782876372689</v>
      </c>
      <c r="Z275" s="8">
        <f t="shared" ca="1" si="113"/>
        <v>105250918.39672616</v>
      </c>
      <c r="AA275" s="12">
        <f t="shared" ca="1" si="114"/>
        <v>1.1347541797997878</v>
      </c>
      <c r="AB275" s="23">
        <f t="shared" ca="1" si="118"/>
        <v>651276271.55778527</v>
      </c>
      <c r="AC275" s="76">
        <f t="shared" si="115"/>
        <v>0</v>
      </c>
      <c r="AD275" s="85">
        <v>5.9448975224936536E-4</v>
      </c>
      <c r="AE275" s="85">
        <v>1.0470493514405953E-2</v>
      </c>
      <c r="AF275" s="85">
        <v>6.2739267959613463E-4</v>
      </c>
    </row>
    <row r="276" spans="1:32">
      <c r="A276" s="7">
        <f t="shared" si="105"/>
        <v>44183</v>
      </c>
      <c r="B276" s="8">
        <f t="shared" ca="1" si="106"/>
        <v>165373686.6933504</v>
      </c>
      <c r="C276" s="144">
        <f t="shared" si="96"/>
        <v>0</v>
      </c>
      <c r="D276" s="136"/>
      <c r="E276" s="143">
        <f>US!D276</f>
        <v>0</v>
      </c>
      <c r="F276" s="78">
        <f t="shared" si="117"/>
        <v>0.6</v>
      </c>
      <c r="G276" s="29">
        <f t="shared" ca="1" si="97"/>
        <v>14749635.595028412</v>
      </c>
      <c r="H276" s="8">
        <f t="shared" ca="1" si="107"/>
        <v>104722412.72470172</v>
      </c>
      <c r="I276" s="8">
        <f t="shared" ca="1" si="108"/>
        <v>1174153175.5227878</v>
      </c>
      <c r="J276" s="8">
        <f t="shared" ca="1" si="109"/>
        <v>1015759.3310900766</v>
      </c>
      <c r="K276" s="12">
        <f t="shared" ca="1" si="95"/>
        <v>0.95819531314530249</v>
      </c>
      <c r="L276" s="48"/>
      <c r="M276" s="39">
        <f ca="1">IF(AND(I$2&gt;0,R269&lt;F269-0.1),0,IF(AND(N276&gt;=L$10,I$2&gt;0),0,IF(OR(AND(N276&gt;=A$2,N276&lt;C$2),N276&gt;=E$1),0,1)))</f>
        <v>1</v>
      </c>
      <c r="N276" s="27">
        <f t="shared" si="110"/>
        <v>44183</v>
      </c>
      <c r="O276" s="11">
        <f t="shared" ca="1" si="98"/>
        <v>0.1565537567363717</v>
      </c>
      <c r="P276" s="11" t="str">
        <f t="shared" si="99"/>
        <v/>
      </c>
      <c r="Q276" s="11">
        <f t="shared" ca="1" si="111"/>
        <v>0</v>
      </c>
      <c r="R276" s="32">
        <f t="shared" ca="1" si="100"/>
        <v>0.29499271190056819</v>
      </c>
      <c r="S276" s="32">
        <v>2.2697218637899255E-5</v>
      </c>
      <c r="T276" s="32">
        <f t="shared" ca="1" si="101"/>
        <v>1.3962988363293563E-2</v>
      </c>
      <c r="U276" s="32">
        <f t="shared" si="102"/>
        <v>0.14084507042253522</v>
      </c>
      <c r="V276" s="32">
        <f t="shared" ca="1" si="103"/>
        <v>0</v>
      </c>
      <c r="W276" s="8">
        <f t="shared" ca="1" si="112"/>
        <v>7709100.9886928704</v>
      </c>
      <c r="X276" s="8">
        <f t="shared" ca="1" si="116"/>
        <v>1077139863.7867787</v>
      </c>
      <c r="Y276" s="22">
        <f t="shared" ca="1" si="104"/>
        <v>0.84344624326362827</v>
      </c>
      <c r="Z276" s="8">
        <f t="shared" ca="1" si="113"/>
        <v>104722412.72470172</v>
      </c>
      <c r="AA276" s="12">
        <f t="shared" ca="1" si="114"/>
        <v>1.1347541797997878</v>
      </c>
      <c r="AB276" s="23">
        <f t="shared" ca="1" si="118"/>
        <v>655375722.07147503</v>
      </c>
      <c r="AC276" s="76">
        <f t="shared" si="115"/>
        <v>0</v>
      </c>
      <c r="AD276" s="85">
        <v>5.9446854647016655E-4</v>
      </c>
      <c r="AE276" s="85">
        <v>1.0463294082428293E-2</v>
      </c>
      <c r="AF276" s="85">
        <v>6.2736546453558953E-4</v>
      </c>
    </row>
    <row r="277" spans="1:32">
      <c r="A277" s="7">
        <f t="shared" si="105"/>
        <v>44184</v>
      </c>
      <c r="B277" s="8">
        <f t="shared" ca="1" si="106"/>
        <v>166383188.95747593</v>
      </c>
      <c r="C277" s="144">
        <f t="shared" si="96"/>
        <v>0</v>
      </c>
      <c r="D277" s="136"/>
      <c r="E277" s="143">
        <f>US!D277</f>
        <v>0</v>
      </c>
      <c r="F277" s="78">
        <f t="shared" si="117"/>
        <v>0.6</v>
      </c>
      <c r="G277" s="29">
        <f t="shared" ca="1" si="97"/>
        <v>14673348.987507055</v>
      </c>
      <c r="H277" s="8">
        <f t="shared" ca="1" si="107"/>
        <v>104180777.81130008</v>
      </c>
      <c r="I277" s="8">
        <f t="shared" ca="1" si="108"/>
        <v>1181320641.598079</v>
      </c>
      <c r="J277" s="8">
        <f t="shared" ca="1" si="109"/>
        <v>1009502.264125525</v>
      </c>
      <c r="K277" s="12">
        <f t="shared" ca="1" si="95"/>
        <v>0.95710414997983073</v>
      </c>
      <c r="L277" s="48"/>
      <c r="M277" s="47">
        <f ca="1">IF(AND(I$2&gt;0,R270&lt;F270-0.12),0,IF(AND(N277&gt;=L$4,I$2&gt;0),0,IF(OR(AND(N277&gt;=A$2,N277&lt;C$2),N277&gt;=E$1),0,1)))</f>
        <v>1</v>
      </c>
      <c r="N277" s="27">
        <f t="shared" si="110"/>
        <v>44184</v>
      </c>
      <c r="O277" s="11">
        <f t="shared" ca="1" si="98"/>
        <v>0.15750941887974387</v>
      </c>
      <c r="P277" s="11" t="str">
        <f t="shared" si="99"/>
        <v/>
      </c>
      <c r="Q277" s="11">
        <f t="shared" ca="1" si="111"/>
        <v>0</v>
      </c>
      <c r="R277" s="32">
        <f t="shared" ca="1" si="100"/>
        <v>0.29346697975014108</v>
      </c>
      <c r="S277" s="32">
        <v>2.2697196034055555E-5</v>
      </c>
      <c r="T277" s="32">
        <f t="shared" ca="1" si="101"/>
        <v>1.3890770374840012E-2</v>
      </c>
      <c r="U277" s="32">
        <f t="shared" si="102"/>
        <v>0.14084507042253522</v>
      </c>
      <c r="V277" s="32">
        <f t="shared" ca="1" si="103"/>
        <v>0</v>
      </c>
      <c r="W277" s="8">
        <f t="shared" ca="1" si="112"/>
        <v>7676729.0284046726</v>
      </c>
      <c r="X277" s="8">
        <f t="shared" ca="1" si="116"/>
        <v>1084816592.8151834</v>
      </c>
      <c r="Y277" s="22">
        <f t="shared" ca="1" si="104"/>
        <v>0.8424905811202561</v>
      </c>
      <c r="Z277" s="8">
        <f t="shared" ca="1" si="113"/>
        <v>104180777.81130008</v>
      </c>
      <c r="AA277" s="12">
        <f t="shared" ca="1" si="114"/>
        <v>1.1347541797997878</v>
      </c>
      <c r="AB277" s="23">
        <f t="shared" ca="1" si="118"/>
        <v>659450825.21175492</v>
      </c>
      <c r="AC277" s="76">
        <f t="shared" si="115"/>
        <v>0</v>
      </c>
      <c r="AD277" s="85">
        <v>5.9444642843033948E-4</v>
      </c>
      <c r="AE277" s="85">
        <v>1.0456119029428638E-2</v>
      </c>
      <c r="AF277" s="85">
        <v>6.273382556098992E-4</v>
      </c>
    </row>
    <row r="278" spans="1:32">
      <c r="A278" s="7">
        <f t="shared" si="105"/>
        <v>44185</v>
      </c>
      <c r="B278" s="8">
        <f t="shared" ca="1" si="106"/>
        <v>167386326.32962203</v>
      </c>
      <c r="C278" s="144">
        <f t="shared" si="96"/>
        <v>0</v>
      </c>
      <c r="D278" s="136"/>
      <c r="E278" s="143">
        <f>US!D278</f>
        <v>0</v>
      </c>
      <c r="F278" s="78">
        <f t="shared" si="117"/>
        <v>0.6</v>
      </c>
      <c r="G278" s="29">
        <f t="shared" ca="1" si="97"/>
        <v>14595256.919032775</v>
      </c>
      <c r="H278" s="8">
        <f t="shared" ca="1" si="107"/>
        <v>103626324.12513269</v>
      </c>
      <c r="I278" s="8">
        <f t="shared" ca="1" si="108"/>
        <v>1188442916.9403162</v>
      </c>
      <c r="J278" s="8">
        <f t="shared" ca="1" si="109"/>
        <v>1003137.3721460964</v>
      </c>
      <c r="K278" s="12">
        <f t="shared" ca="1" si="95"/>
        <v>0.95601970836816275</v>
      </c>
      <c r="L278" s="48"/>
      <c r="M278" s="46">
        <f ca="1">IF(AND(I$2&gt;0,R271&lt;F271-0.12),0,IF(AND(N278&gt;=L$5,I$2&gt;0),0,IF(OR(AND(N278&gt;=A$2,N278&lt;C$2),N278&gt;=E$1),0,1)))</f>
        <v>1</v>
      </c>
      <c r="N278" s="27">
        <f t="shared" si="110"/>
        <v>44185</v>
      </c>
      <c r="O278" s="11">
        <f t="shared" ca="1" si="98"/>
        <v>0.15845905559204215</v>
      </c>
      <c r="P278" s="11" t="str">
        <f t="shared" si="99"/>
        <v/>
      </c>
      <c r="Q278" s="11">
        <f t="shared" ca="1" si="111"/>
        <v>0</v>
      </c>
      <c r="R278" s="32">
        <f t="shared" ca="1" si="100"/>
        <v>0.29190513838065546</v>
      </c>
      <c r="S278" s="32">
        <v>2.269717343041081E-5</v>
      </c>
      <c r="T278" s="32">
        <f t="shared" ca="1" si="101"/>
        <v>1.3816843216684358E-2</v>
      </c>
      <c r="U278" s="32">
        <f t="shared" si="102"/>
        <v>0.14084507042253522</v>
      </c>
      <c r="V278" s="32">
        <f t="shared" ca="1" si="103"/>
        <v>0</v>
      </c>
      <c r="W278" s="8">
        <f t="shared" ca="1" si="112"/>
        <v>7643300.514507832</v>
      </c>
      <c r="X278" s="8">
        <f t="shared" ca="1" si="116"/>
        <v>1092459893.3296912</v>
      </c>
      <c r="Y278" s="22">
        <f t="shared" ca="1" si="104"/>
        <v>0.84154094440795779</v>
      </c>
      <c r="Z278" s="8">
        <f t="shared" ca="1" si="113"/>
        <v>103626324.12513269</v>
      </c>
      <c r="AA278" s="12">
        <f t="shared" ca="1" si="114"/>
        <v>1.1347541797997878</v>
      </c>
      <c r="AB278" s="23">
        <f t="shared" ca="1" si="118"/>
        <v>663501129.34270859</v>
      </c>
      <c r="AC278" s="76">
        <f t="shared" si="115"/>
        <v>0</v>
      </c>
      <c r="AD278" s="85">
        <v>5.9442346657470103E-4</v>
      </c>
      <c r="AE278" s="85">
        <v>1.0448968223713852E-2</v>
      </c>
      <c r="AF278" s="85">
        <v>6.273110528114248E-4</v>
      </c>
    </row>
    <row r="279" spans="1:32">
      <c r="A279" s="7">
        <f t="shared" si="105"/>
        <v>44186</v>
      </c>
      <c r="B279" s="8">
        <f t="shared" ca="1" si="106"/>
        <v>168382994.41985717</v>
      </c>
      <c r="C279" s="144">
        <f t="shared" si="96"/>
        <v>0</v>
      </c>
      <c r="D279" s="136"/>
      <c r="E279" s="143">
        <f>US!D279</f>
        <v>0</v>
      </c>
      <c r="F279" s="78">
        <f t="shared" si="117"/>
        <v>0.6</v>
      </c>
      <c r="G279" s="29">
        <f t="shared" ca="1" si="97"/>
        <v>14515403.810041472</v>
      </c>
      <c r="H279" s="8">
        <f t="shared" ca="1" si="107"/>
        <v>103059367.05129445</v>
      </c>
      <c r="I279" s="8">
        <f t="shared" ca="1" si="108"/>
        <v>1195519260.3809857</v>
      </c>
      <c r="J279" s="8">
        <f t="shared" ca="1" si="109"/>
        <v>996668.09023515158</v>
      </c>
      <c r="K279" s="12">
        <f t="shared" ca="1" si="95"/>
        <v>0.95494210413959091</v>
      </c>
      <c r="L279" s="48"/>
      <c r="M279" s="38">
        <f ca="1">IF(AND(I$2&gt;0,R272&lt;F272),0,IF(AND(N279&gt;=L$6,I$2&gt;0),0,IF(OR(AND(N279&gt;=A$2,N279&lt;C$2),N279&gt;=E$1),0,1)))</f>
        <v>1</v>
      </c>
      <c r="N279" s="27">
        <f t="shared" si="110"/>
        <v>44186</v>
      </c>
      <c r="O279" s="11">
        <f t="shared" ca="1" si="98"/>
        <v>0.15940256805079811</v>
      </c>
      <c r="P279" s="11" t="str">
        <f t="shared" si="99"/>
        <v/>
      </c>
      <c r="Q279" s="11">
        <f t="shared" ca="1" si="111"/>
        <v>0</v>
      </c>
      <c r="R279" s="32">
        <f t="shared" ca="1" si="100"/>
        <v>0.29030807620082943</v>
      </c>
      <c r="S279" s="32">
        <v>2.2697150826958388E-5</v>
      </c>
      <c r="T279" s="32">
        <f t="shared" ca="1" si="101"/>
        <v>1.3741248940172594E-2</v>
      </c>
      <c r="U279" s="32">
        <f t="shared" si="102"/>
        <v>0.14084507042253522</v>
      </c>
      <c r="V279" s="32">
        <f t="shared" ca="1" si="103"/>
        <v>0</v>
      </c>
      <c r="W279" s="8">
        <f t="shared" ca="1" si="112"/>
        <v>7608835.437083723</v>
      </c>
      <c r="X279" s="8">
        <f t="shared" ca="1" si="116"/>
        <v>1100068728.7667749</v>
      </c>
      <c r="Y279" s="22">
        <f t="shared" ca="1" si="104"/>
        <v>0.84059743194920189</v>
      </c>
      <c r="Z279" s="8">
        <f t="shared" ca="1" si="113"/>
        <v>103059367.05129445</v>
      </c>
      <c r="AA279" s="12">
        <f t="shared" ca="1" si="114"/>
        <v>1.1347541797997878</v>
      </c>
      <c r="AB279" s="23">
        <f t="shared" ca="1" si="118"/>
        <v>667526196.40030539</v>
      </c>
      <c r="AC279" s="76">
        <f t="shared" si="115"/>
        <v>0</v>
      </c>
      <c r="AD279" s="85">
        <v>5.9439973264916184E-4</v>
      </c>
      <c r="AE279" s="85">
        <v>1.0441841534601974E-2</v>
      </c>
      <c r="AF279" s="85">
        <v>6.2728385613322168E-4</v>
      </c>
    </row>
    <row r="280" spans="1:32">
      <c r="A280" s="7">
        <f t="shared" si="105"/>
        <v>44187</v>
      </c>
      <c r="B280" s="8">
        <f t="shared" ca="1" si="106"/>
        <v>169373092.29534265</v>
      </c>
      <c r="C280" s="144">
        <f t="shared" si="96"/>
        <v>0</v>
      </c>
      <c r="D280" s="136"/>
      <c r="E280" s="143">
        <f>US!D280</f>
        <v>0</v>
      </c>
      <c r="F280" s="78">
        <f t="shared" si="117"/>
        <v>0.6</v>
      </c>
      <c r="G280" s="29">
        <f t="shared" ca="1" si="97"/>
        <v>14433834.722557424</v>
      </c>
      <c r="H280" s="8">
        <f t="shared" ca="1" si="107"/>
        <v>102480226.5301577</v>
      </c>
      <c r="I280" s="8">
        <f t="shared" ca="1" si="108"/>
        <v>1202548955.2969327</v>
      </c>
      <c r="J280" s="8">
        <f t="shared" ca="1" si="109"/>
        <v>990097.87548548856</v>
      </c>
      <c r="K280" s="12">
        <f t="shared" ca="1" si="95"/>
        <v>0.95387144943332447</v>
      </c>
      <c r="L280" s="48"/>
      <c r="M280" s="38">
        <f ca="1">IF(AND(I$2&gt;0,R273&lt;F273-0.02),0,IF(AND(N280&gt;=L$7,I$2&gt;0),0,IF(OR(AND(N280&gt;=A$2,N280&lt;C$2),N280&gt;=E$1),0,1)))</f>
        <v>1</v>
      </c>
      <c r="N280" s="27">
        <f t="shared" si="110"/>
        <v>44187</v>
      </c>
      <c r="O280" s="11">
        <f t="shared" ca="1" si="98"/>
        <v>0.16033986070625769</v>
      </c>
      <c r="P280" s="11" t="str">
        <f t="shared" si="99"/>
        <v/>
      </c>
      <c r="Q280" s="11">
        <f t="shared" ca="1" si="111"/>
        <v>0</v>
      </c>
      <c r="R280" s="32">
        <f t="shared" ca="1" si="100"/>
        <v>0.28867669445114846</v>
      </c>
      <c r="S280" s="32">
        <v>2.2697128223692761E-5</v>
      </c>
      <c r="T280" s="32">
        <f t="shared" ca="1" si="101"/>
        <v>1.3664030204021026E-2</v>
      </c>
      <c r="U280" s="32">
        <f t="shared" si="102"/>
        <v>0.14084507042253522</v>
      </c>
      <c r="V280" s="32">
        <f t="shared" ca="1" si="103"/>
        <v>0</v>
      </c>
      <c r="W280" s="8">
        <f t="shared" ca="1" si="112"/>
        <v>7573354.2790862098</v>
      </c>
      <c r="X280" s="8">
        <f t="shared" ca="1" si="116"/>
        <v>1107642083.045861</v>
      </c>
      <c r="Y280" s="22">
        <f t="shared" ca="1" si="104"/>
        <v>0.83966013929374228</v>
      </c>
      <c r="Z280" s="8">
        <f t="shared" ca="1" si="113"/>
        <v>102480226.5301577</v>
      </c>
      <c r="AA280" s="12">
        <f t="shared" ca="1" si="114"/>
        <v>1.1347541797997878</v>
      </c>
      <c r="AB280" s="23">
        <f t="shared" ca="1" si="118"/>
        <v>671525602.00229764</v>
      </c>
      <c r="AC280" s="76">
        <f t="shared" si="115"/>
        <v>0</v>
      </c>
      <c r="AD280" s="85">
        <v>5.9437531966728978E-4</v>
      </c>
      <c r="AE280" s="85">
        <v>1.0434738832411273E-2</v>
      </c>
      <c r="AF280" s="85">
        <v>6.2725666556895225E-4</v>
      </c>
    </row>
    <row r="281" spans="1:32">
      <c r="A281" s="7">
        <f t="shared" si="105"/>
        <v>44188</v>
      </c>
      <c r="B281" s="8">
        <f t="shared" ca="1" si="106"/>
        <v>170356522.49874887</v>
      </c>
      <c r="C281" s="144">
        <f t="shared" si="96"/>
        <v>0</v>
      </c>
      <c r="D281" s="136"/>
      <c r="E281" s="143">
        <f>US!D281</f>
        <v>0</v>
      </c>
      <c r="F281" s="78">
        <f t="shared" si="117"/>
        <v>0.6</v>
      </c>
      <c r="G281" s="29">
        <f t="shared" ca="1" si="97"/>
        <v>14350595.309190923</v>
      </c>
      <c r="H281" s="8">
        <f t="shared" ca="1" si="107"/>
        <v>101889226.69525555</v>
      </c>
      <c r="I281" s="8">
        <f t="shared" ca="1" si="108"/>
        <v>1209531309.7411168</v>
      </c>
      <c r="J281" s="8">
        <f t="shared" ca="1" si="109"/>
        <v>983430.2034062068</v>
      </c>
      <c r="K281" s="12">
        <f t="shared" ca="1" si="95"/>
        <v>0.95280785267484602</v>
      </c>
      <c r="L281" s="48"/>
      <c r="M281" s="38">
        <f ca="1">IF(AND(I$2&gt;0,R274&lt;F274-0.04),0,IF(AND(N281&gt;=L$8,I$2&gt;0),0,IF(OR(AND(N281&gt;=A$2,N281&lt;C$2),N281&gt;=E$1),0,1)))</f>
        <v>1</v>
      </c>
      <c r="N281" s="27">
        <f t="shared" si="110"/>
        <v>44188</v>
      </c>
      <c r="O281" s="11">
        <f t="shared" ca="1" si="98"/>
        <v>0.16127084129881558</v>
      </c>
      <c r="P281" s="11" t="str">
        <f t="shared" si="99"/>
        <v/>
      </c>
      <c r="Q281" s="11">
        <f t="shared" ca="1" si="111"/>
        <v>0</v>
      </c>
      <c r="R281" s="32">
        <f t="shared" ca="1" si="100"/>
        <v>0.2870119061838185</v>
      </c>
      <c r="S281" s="32">
        <v>2.2697105620609321E-5</v>
      </c>
      <c r="T281" s="32">
        <f t="shared" ca="1" si="101"/>
        <v>1.3585230226034074E-2</v>
      </c>
      <c r="U281" s="32">
        <f t="shared" si="102"/>
        <v>0.14084507042253522</v>
      </c>
      <c r="V281" s="32">
        <f t="shared" ca="1" si="103"/>
        <v>0</v>
      </c>
      <c r="W281" s="8">
        <f t="shared" ca="1" si="112"/>
        <v>7536877.9913575193</v>
      </c>
      <c r="X281" s="8">
        <f t="shared" ca="1" si="116"/>
        <v>1115178961.0372186</v>
      </c>
      <c r="Y281" s="22">
        <f t="shared" ca="1" si="104"/>
        <v>0.83872915870118447</v>
      </c>
      <c r="Z281" s="8">
        <f t="shared" ca="1" si="113"/>
        <v>101889226.69525555</v>
      </c>
      <c r="AA281" s="12">
        <f t="shared" ca="1" si="114"/>
        <v>1.1347541797997878</v>
      </c>
      <c r="AB281" s="23">
        <f t="shared" ca="1" si="118"/>
        <v>675498935.54357064</v>
      </c>
      <c r="AC281" s="76">
        <f t="shared" si="115"/>
        <v>0</v>
      </c>
      <c r="AD281" s="85">
        <v>5.9435030956441609E-4</v>
      </c>
      <c r="AE281" s="85">
        <v>1.04276599884495E-2</v>
      </c>
      <c r="AF281" s="85">
        <v>6.272294811128093E-4</v>
      </c>
    </row>
    <row r="282" spans="1:32">
      <c r="A282" s="7">
        <f t="shared" si="105"/>
        <v>44189</v>
      </c>
      <c r="B282" s="8">
        <f t="shared" ca="1" si="106"/>
        <v>171333191.06311715</v>
      </c>
      <c r="C282" s="144">
        <f t="shared" si="96"/>
        <v>0</v>
      </c>
      <c r="D282" s="136"/>
      <c r="E282" s="143">
        <f>US!D282</f>
        <v>0</v>
      </c>
      <c r="F282" s="78">
        <f t="shared" si="117"/>
        <v>0.6</v>
      </c>
      <c r="G282" s="29">
        <f t="shared" ca="1" si="97"/>
        <v>14265731.762100399</v>
      </c>
      <c r="H282" s="8">
        <f t="shared" ca="1" si="107"/>
        <v>101286695.51091282</v>
      </c>
      <c r="I282" s="8">
        <f t="shared" ca="1" si="108"/>
        <v>1216465656.5481315</v>
      </c>
      <c r="J282" s="8">
        <f t="shared" ca="1" si="109"/>
        <v>976668.56436828012</v>
      </c>
      <c r="K282" s="12">
        <f t="shared" ref="K282:K345" ca="1" si="119">IF(C282&gt;0,1+N$2*(C282-C281)/Z282,K$4*Y281*Q282+(1-Q282)*AA281*Y281)</f>
        <v>0.95175141855612866</v>
      </c>
      <c r="L282" s="48"/>
      <c r="M282" s="38">
        <f ca="1">IF(AND(I$2&gt;0,R275&lt;F275-0.06),0,IF(AND(N282&gt;=L$9,I$2&gt;0),0,IF(OR(AND(N282&gt;=A$2,N282&lt;C$2),N282&gt;=E$1),0,1)))</f>
        <v>1</v>
      </c>
      <c r="N282" s="27">
        <f t="shared" si="110"/>
        <v>44189</v>
      </c>
      <c r="O282" s="11">
        <f t="shared" ca="1" si="98"/>
        <v>0.1621954208730842</v>
      </c>
      <c r="P282" s="11" t="str">
        <f t="shared" si="99"/>
        <v/>
      </c>
      <c r="Q282" s="11">
        <f t="shared" ca="1" si="111"/>
        <v>0</v>
      </c>
      <c r="R282" s="32">
        <f t="shared" ca="1" si="100"/>
        <v>0.28531463524200795</v>
      </c>
      <c r="S282" s="32">
        <v>2.2697083017704229E-5</v>
      </c>
      <c r="T282" s="32">
        <f t="shared" ca="1" si="101"/>
        <v>1.3504892734788377E-2</v>
      </c>
      <c r="U282" s="32">
        <f t="shared" si="102"/>
        <v>0.14084507042253522</v>
      </c>
      <c r="V282" s="32">
        <f t="shared" ca="1" si="103"/>
        <v>0</v>
      </c>
      <c r="W282" s="8">
        <f t="shared" ca="1" si="112"/>
        <v>7499427.9673109269</v>
      </c>
      <c r="X282" s="8">
        <f t="shared" ca="1" si="116"/>
        <v>1122678389.0045295</v>
      </c>
      <c r="Y282" s="22">
        <f t="shared" ca="1" si="104"/>
        <v>0.83780457912691575</v>
      </c>
      <c r="Z282" s="8">
        <f t="shared" ca="1" si="113"/>
        <v>101286695.51091282</v>
      </c>
      <c r="AA282" s="12">
        <f t="shared" ca="1" si="114"/>
        <v>1.1347541797997878</v>
      </c>
      <c r="AB282" s="23">
        <f t="shared" ca="1" si="118"/>
        <v>679445800.27706575</v>
      </c>
      <c r="AC282" s="76">
        <f t="shared" si="115"/>
        <v>0</v>
      </c>
      <c r="AD282" s="85">
        <v>5.9432477149045759E-4</v>
      </c>
      <c r="AE282" s="85">
        <v>1.0420604875003398E-2</v>
      </c>
      <c r="AF282" s="85">
        <v>6.2720230275945053E-4</v>
      </c>
    </row>
    <row r="283" spans="1:32">
      <c r="A283" s="7">
        <f t="shared" si="105"/>
        <v>44190</v>
      </c>
      <c r="B283" s="8">
        <f t="shared" ca="1" si="106"/>
        <v>172303007.52321145</v>
      </c>
      <c r="C283" s="144">
        <f t="shared" si="96"/>
        <v>0</v>
      </c>
      <c r="D283" s="136"/>
      <c r="E283" s="143">
        <f>US!D283</f>
        <v>0</v>
      </c>
      <c r="F283" s="78">
        <f t="shared" si="117"/>
        <v>0.6</v>
      </c>
      <c r="G283" s="29">
        <f t="shared" ca="1" si="97"/>
        <v>14179290.762010066</v>
      </c>
      <c r="H283" s="8">
        <f t="shared" ca="1" si="107"/>
        <v>100672964.41027147</v>
      </c>
      <c r="I283" s="8">
        <f t="shared" ca="1" si="108"/>
        <v>1223351353.4148011</v>
      </c>
      <c r="J283" s="8">
        <f t="shared" ca="1" si="109"/>
        <v>969816.46009430534</v>
      </c>
      <c r="K283" s="12">
        <f t="shared" ca="1" si="119"/>
        <v>0.95070224801966963</v>
      </c>
      <c r="L283" s="48"/>
      <c r="M283" s="39">
        <f ca="1">IF(AND(I$2&gt;0,R276&lt;F276-0.1),0,IF(AND(N283&gt;=L$10,I$2&gt;0),0,IF(OR(AND(N283&gt;=A$2,N283&lt;C$2),N283&gt;=E$1),0,1)))</f>
        <v>1</v>
      </c>
      <c r="N283" s="27">
        <f t="shared" si="110"/>
        <v>44190</v>
      </c>
      <c r="O283" s="11">
        <f t="shared" ca="1" si="98"/>
        <v>0.16311351378864014</v>
      </c>
      <c r="P283" s="11" t="str">
        <f t="shared" si="99"/>
        <v/>
      </c>
      <c r="Q283" s="11">
        <f t="shared" ca="1" si="111"/>
        <v>0</v>
      </c>
      <c r="R283" s="32">
        <f t="shared" ca="1" si="100"/>
        <v>0.28358581524020132</v>
      </c>
      <c r="S283" s="32">
        <v>2.2697060414974282E-5</v>
      </c>
      <c r="T283" s="32">
        <f t="shared" ca="1" si="101"/>
        <v>1.3423061921369529E-2</v>
      </c>
      <c r="U283" s="32">
        <f t="shared" si="102"/>
        <v>0.14084507042253522</v>
      </c>
      <c r="V283" s="32">
        <f t="shared" ca="1" si="103"/>
        <v>0</v>
      </c>
      <c r="W283" s="8">
        <f t="shared" ca="1" si="112"/>
        <v>7461026.0173308486</v>
      </c>
      <c r="X283" s="8">
        <f t="shared" ca="1" si="116"/>
        <v>1130139415.0218604</v>
      </c>
      <c r="Y283" s="22">
        <f t="shared" ca="1" si="104"/>
        <v>0.83688648621135986</v>
      </c>
      <c r="Z283" s="8">
        <f t="shared" ca="1" si="113"/>
        <v>100672964.41027147</v>
      </c>
      <c r="AA283" s="12">
        <f t="shared" ca="1" si="114"/>
        <v>1.1347541797997878</v>
      </c>
      <c r="AB283" s="23">
        <f t="shared" ca="1" si="118"/>
        <v>683365813.38042009</v>
      </c>
      <c r="AC283" s="76">
        <f t="shared" si="115"/>
        <v>0</v>
      </c>
      <c r="AD283" s="85">
        <v>5.9429876036339187E-4</v>
      </c>
      <c r="AE283" s="85">
        <v>1.0413573365328404E-2</v>
      </c>
      <c r="AF283" s="85">
        <v>6.271751305039399E-4</v>
      </c>
    </row>
    <row r="284" spans="1:32">
      <c r="A284" s="7">
        <f t="shared" si="105"/>
        <v>44191</v>
      </c>
      <c r="B284" s="8">
        <f t="shared" ca="1" si="106"/>
        <v>173265884.92340913</v>
      </c>
      <c r="C284" s="144">
        <f t="shared" si="96"/>
        <v>0</v>
      </c>
      <c r="D284" s="136"/>
      <c r="E284" s="143">
        <f>US!D284</f>
        <v>0</v>
      </c>
      <c r="F284" s="78">
        <f t="shared" si="117"/>
        <v>0.6</v>
      </c>
      <c r="G284" s="29">
        <f t="shared" ca="1" si="97"/>
        <v>14091319.427372413</v>
      </c>
      <c r="H284" s="8">
        <f t="shared" ca="1" si="107"/>
        <v>100048367.93434413</v>
      </c>
      <c r="I284" s="8">
        <f t="shared" ca="1" si="108"/>
        <v>1230187782.9562047</v>
      </c>
      <c r="J284" s="8">
        <f t="shared" ca="1" si="109"/>
        <v>962877.40019767883</v>
      </c>
      <c r="K284" s="12">
        <f t="shared" ca="1" si="119"/>
        <v>0.94966043824629809</v>
      </c>
      <c r="L284" s="48"/>
      <c r="M284" s="47">
        <f ca="1">IF(AND(I$2&gt;0,R277&lt;F277-0.12),0,IF(AND(N284&gt;=L$4,I$2&gt;0),0,IF(OR(AND(N284&gt;=A$2,N284&lt;C$2),N284&gt;=E$1),0,1)))</f>
        <v>1</v>
      </c>
      <c r="N284" s="27">
        <f t="shared" si="110"/>
        <v>44191</v>
      </c>
      <c r="O284" s="11">
        <f t="shared" ca="1" si="98"/>
        <v>0.16402503772749397</v>
      </c>
      <c r="P284" s="11" t="str">
        <f t="shared" si="99"/>
        <v/>
      </c>
      <c r="Q284" s="11">
        <f t="shared" ca="1" si="111"/>
        <v>0</v>
      </c>
      <c r="R284" s="32">
        <f t="shared" ca="1" si="100"/>
        <v>0.28182638854744824</v>
      </c>
      <c r="S284" s="32">
        <v>2.2697037812416816E-5</v>
      </c>
      <c r="T284" s="32">
        <f t="shared" ca="1" si="101"/>
        <v>1.3339782391245884E-2</v>
      </c>
      <c r="U284" s="32">
        <f t="shared" si="102"/>
        <v>0.14084507042253522</v>
      </c>
      <c r="V284" s="32">
        <f t="shared" ca="1" si="103"/>
        <v>0</v>
      </c>
      <c r="W284" s="8">
        <f t="shared" ca="1" si="112"/>
        <v>7421694.3429407245</v>
      </c>
      <c r="X284" s="8">
        <f t="shared" ca="1" si="116"/>
        <v>1137561109.3648012</v>
      </c>
      <c r="Y284" s="22">
        <f t="shared" ca="1" si="104"/>
        <v>0.83597496227250601</v>
      </c>
      <c r="Z284" s="8">
        <f t="shared" ca="1" si="113"/>
        <v>100048367.93434413</v>
      </c>
      <c r="AA284" s="12">
        <f t="shared" ca="1" si="114"/>
        <v>1.1347541797997878</v>
      </c>
      <c r="AB284" s="23">
        <f t="shared" ca="1" si="118"/>
        <v>687258606.00848651</v>
      </c>
      <c r="AC284" s="76">
        <f t="shared" si="115"/>
        <v>0</v>
      </c>
      <c r="AD284" s="85">
        <v>5.9427233141709133E-4</v>
      </c>
      <c r="AE284" s="85">
        <v>1.040656533363855E-2</v>
      </c>
      <c r="AF284" s="85">
        <v>6.2714796434169698E-4</v>
      </c>
    </row>
    <row r="285" spans="1:32">
      <c r="A285" s="7">
        <f t="shared" si="105"/>
        <v>44192</v>
      </c>
      <c r="B285" s="8">
        <f t="shared" ca="1" si="106"/>
        <v>174221739.82218537</v>
      </c>
      <c r="C285" s="144">
        <f t="shared" si="96"/>
        <v>0</v>
      </c>
      <c r="D285" s="136"/>
      <c r="E285" s="143">
        <f>US!D285</f>
        <v>0</v>
      </c>
      <c r="F285" s="78">
        <f t="shared" si="117"/>
        <v>0.6</v>
      </c>
      <c r="G285" s="29">
        <f t="shared" ca="1" si="97"/>
        <v>14001865.263762616</v>
      </c>
      <c r="H285" s="8">
        <f t="shared" ca="1" si="107"/>
        <v>99413243.372714564</v>
      </c>
      <c r="I285" s="8">
        <f t="shared" ca="1" si="108"/>
        <v>1236974352.7375157</v>
      </c>
      <c r="J285" s="8">
        <f t="shared" ca="1" si="109"/>
        <v>955854.89877621853</v>
      </c>
      <c r="K285" s="12">
        <f t="shared" ca="1" si="119"/>
        <v>0.94862608264669612</v>
      </c>
      <c r="L285" s="48"/>
      <c r="M285" s="46">
        <f ca="1">IF(AND(I$2&gt;0,R278&lt;F278-0.12),0,IF(AND(N285&gt;=L$5,I$2&gt;0),0,IF(OR(AND(N285&gt;=A$2,N285&lt;C$2),N285&gt;=E$1),0,1)))</f>
        <v>1</v>
      </c>
      <c r="N285" s="27">
        <f t="shared" si="110"/>
        <v>44192</v>
      </c>
      <c r="O285" s="11">
        <f t="shared" ca="1" si="98"/>
        <v>0.16492991369833543</v>
      </c>
      <c r="P285" s="11" t="str">
        <f t="shared" si="99"/>
        <v/>
      </c>
      <c r="Q285" s="11">
        <f t="shared" ca="1" si="111"/>
        <v>0</v>
      </c>
      <c r="R285" s="32">
        <f t="shared" ca="1" si="100"/>
        <v>0.28003730527525228</v>
      </c>
      <c r="S285" s="32">
        <v>2.2697015210029603E-5</v>
      </c>
      <c r="T285" s="32">
        <f t="shared" ca="1" si="101"/>
        <v>1.3255099116361942E-2</v>
      </c>
      <c r="U285" s="32">
        <f t="shared" si="102"/>
        <v>0.14084507042253522</v>
      </c>
      <c r="V285" s="32">
        <f t="shared" ca="1" si="103"/>
        <v>0</v>
      </c>
      <c r="W285" s="8">
        <f t="shared" ca="1" si="112"/>
        <v>7381455.5107888058</v>
      </c>
      <c r="X285" s="8">
        <f t="shared" ca="1" si="116"/>
        <v>1144942564.8755901</v>
      </c>
      <c r="Y285" s="22">
        <f t="shared" ca="1" si="104"/>
        <v>0.83507008630166457</v>
      </c>
      <c r="Z285" s="8">
        <f t="shared" ca="1" si="113"/>
        <v>99413243.372714564</v>
      </c>
      <c r="AA285" s="12">
        <f t="shared" ca="1" si="114"/>
        <v>1.1347541797997878</v>
      </c>
      <c r="AB285" s="23">
        <f t="shared" ca="1" si="118"/>
        <v>691123823.33192301</v>
      </c>
      <c r="AC285" s="76">
        <f t="shared" si="115"/>
        <v>0</v>
      </c>
      <c r="AD285" s="85">
        <v>5.9424554004088536E-4</v>
      </c>
      <c r="AE285" s="85">
        <v>1.0399580655096562E-2</v>
      </c>
      <c r="AF285" s="85">
        <v>6.2712080426845262E-4</v>
      </c>
    </row>
    <row r="286" spans="1:32">
      <c r="A286" s="7">
        <f t="shared" si="105"/>
        <v>44193</v>
      </c>
      <c r="B286" s="8">
        <f t="shared" ca="1" si="106"/>
        <v>175170492.29325035</v>
      </c>
      <c r="C286" s="144">
        <f t="shared" si="96"/>
        <v>0</v>
      </c>
      <c r="D286" s="136"/>
      <c r="E286" s="143">
        <f>US!D286</f>
        <v>0</v>
      </c>
      <c r="F286" s="78">
        <f t="shared" si="117"/>
        <v>0.6</v>
      </c>
      <c r="G286" s="29">
        <f t="shared" ca="1" si="97"/>
        <v>13910976.113589754</v>
      </c>
      <c r="H286" s="8">
        <f t="shared" ca="1" si="107"/>
        <v>98767930.406487256</v>
      </c>
      <c r="I286" s="8">
        <f t="shared" ca="1" si="108"/>
        <v>1243710495.2820771</v>
      </c>
      <c r="J286" s="8">
        <f t="shared" ca="1" si="109"/>
        <v>948752.47106499842</v>
      </c>
      <c r="K286" s="12">
        <f t="shared" ca="1" si="119"/>
        <v>0.94759927085658335</v>
      </c>
      <c r="L286" s="48"/>
      <c r="M286" s="38">
        <f ca="1">IF(AND(I$2&gt;0,R279&lt;F279),0,IF(AND(N286&gt;=L$6,I$2&gt;0),0,IF(OR(AND(N286&gt;=A$2,N286&lt;C$2),N286&gt;=E$1),0,1)))</f>
        <v>1</v>
      </c>
      <c r="N286" s="27">
        <f t="shared" si="110"/>
        <v>44193</v>
      </c>
      <c r="O286" s="11">
        <f t="shared" ca="1" si="98"/>
        <v>0.16582806603761027</v>
      </c>
      <c r="P286" s="11" t="str">
        <f t="shared" si="99"/>
        <v/>
      </c>
      <c r="Q286" s="11">
        <f t="shared" ca="1" si="111"/>
        <v>0</v>
      </c>
      <c r="R286" s="32">
        <f t="shared" ca="1" si="100"/>
        <v>0.27821952227179508</v>
      </c>
      <c r="S286" s="32">
        <v>2.269699260781079E-5</v>
      </c>
      <c r="T286" s="32">
        <f t="shared" ca="1" si="101"/>
        <v>1.3169057387531635E-2</v>
      </c>
      <c r="U286" s="32">
        <f t="shared" si="102"/>
        <v>0.14084507042253522</v>
      </c>
      <c r="V286" s="32">
        <f t="shared" ca="1" si="103"/>
        <v>0</v>
      </c>
      <c r="W286" s="8">
        <f t="shared" ca="1" si="112"/>
        <v>7340332.4265015218</v>
      </c>
      <c r="X286" s="8">
        <f t="shared" ca="1" si="116"/>
        <v>1152282897.3020916</v>
      </c>
      <c r="Y286" s="22">
        <f t="shared" ca="1" si="104"/>
        <v>0.83417193396238976</v>
      </c>
      <c r="Z286" s="8">
        <f t="shared" ca="1" si="113"/>
        <v>98767930.406487256</v>
      </c>
      <c r="AA286" s="12">
        <f t="shared" ca="1" si="114"/>
        <v>1.1347541797997878</v>
      </c>
      <c r="AB286" s="23">
        <f t="shared" ca="1" si="118"/>
        <v>694961124.56205618</v>
      </c>
      <c r="AC286" s="76">
        <f t="shared" si="115"/>
        <v>0</v>
      </c>
      <c r="AD286" s="85">
        <v>5.9421844196199975E-4</v>
      </c>
      <c r="AE286" s="85">
        <v>1.0392619205804131E-2</v>
      </c>
      <c r="AF286" s="85">
        <v>6.2709365028020935E-4</v>
      </c>
    </row>
    <row r="287" spans="1:32">
      <c r="A287" s="7">
        <f t="shared" si="105"/>
        <v>44194</v>
      </c>
      <c r="B287" s="8">
        <f t="shared" ca="1" si="106"/>
        <v>176112065.92340329</v>
      </c>
      <c r="C287" s="144">
        <f t="shared" si="96"/>
        <v>0</v>
      </c>
      <c r="D287" s="136"/>
      <c r="E287" s="143">
        <f>US!D287</f>
        <v>0</v>
      </c>
      <c r="F287" s="78">
        <f t="shared" si="117"/>
        <v>0.6</v>
      </c>
      <c r="G287" s="29">
        <f t="shared" ca="1" si="97"/>
        <v>13818700.106207257</v>
      </c>
      <c r="H287" s="8">
        <f t="shared" ca="1" si="107"/>
        <v>98112770.754071519</v>
      </c>
      <c r="I287" s="8">
        <f t="shared" ca="1" si="108"/>
        <v>1250395668.0561628</v>
      </c>
      <c r="J287" s="8">
        <f t="shared" ca="1" si="109"/>
        <v>941573.63015292853</v>
      </c>
      <c r="K287" s="12">
        <f t="shared" ca="1" si="119"/>
        <v>0.94658008873549426</v>
      </c>
      <c r="L287" s="48"/>
      <c r="M287" s="38">
        <f ca="1">IF(AND(I$2&gt;0,R280&lt;F280-0.02),0,IF(AND(N287&gt;=L$7,I$2&gt;0),0,IF(OR(AND(N287&gt;=A$2,N287&lt;C$2),N287&gt;=E$1),0,1)))</f>
        <v>1</v>
      </c>
      <c r="N287" s="27">
        <f t="shared" si="110"/>
        <v>44194</v>
      </c>
      <c r="O287" s="11">
        <f t="shared" ca="1" si="98"/>
        <v>0.16671942240748838</v>
      </c>
      <c r="P287" s="11" t="str">
        <f t="shared" si="99"/>
        <v/>
      </c>
      <c r="Q287" s="11">
        <f t="shared" ca="1" si="111"/>
        <v>0</v>
      </c>
      <c r="R287" s="32">
        <f t="shared" ca="1" si="100"/>
        <v>0.27637400212414515</v>
      </c>
      <c r="S287" s="32">
        <v>2.2696970005758832E-5</v>
      </c>
      <c r="T287" s="32">
        <f t="shared" ca="1" si="101"/>
        <v>1.3081702767209536E-2</v>
      </c>
      <c r="U287" s="32">
        <f t="shared" si="102"/>
        <v>0.14084507042253522</v>
      </c>
      <c r="V287" s="32">
        <f t="shared" ca="1" si="103"/>
        <v>0</v>
      </c>
      <c r="W287" s="8">
        <f t="shared" ca="1" si="112"/>
        <v>7298348.3084535552</v>
      </c>
      <c r="X287" s="8">
        <f t="shared" ca="1" si="116"/>
        <v>1159581245.6105452</v>
      </c>
      <c r="Y287" s="22">
        <f t="shared" ca="1" si="104"/>
        <v>0.83328057759251162</v>
      </c>
      <c r="Z287" s="8">
        <f t="shared" ca="1" si="113"/>
        <v>98112770.754071519</v>
      </c>
      <c r="AA287" s="12">
        <f t="shared" ca="1" si="114"/>
        <v>1.1347541797997878</v>
      </c>
      <c r="AB287" s="23">
        <f t="shared" ca="1" si="118"/>
        <v>698770182.96224797</v>
      </c>
      <c r="AC287" s="76">
        <f t="shared" si="115"/>
        <v>0</v>
      </c>
      <c r="AD287" s="85">
        <v>5.9419109308468307E-4</v>
      </c>
      <c r="AE287" s="85">
        <v>1.0385680862792342E-2</v>
      </c>
      <c r="AF287" s="85">
        <v>6.2706650237320859E-4</v>
      </c>
    </row>
    <row r="288" spans="1:32">
      <c r="A288" s="7">
        <f t="shared" si="105"/>
        <v>44195</v>
      </c>
      <c r="B288" s="8">
        <f t="shared" ca="1" si="106"/>
        <v>177046387.80717063</v>
      </c>
      <c r="C288" s="144">
        <f t="shared" si="96"/>
        <v>0</v>
      </c>
      <c r="D288" s="136"/>
      <c r="E288" s="143">
        <f>US!D288</f>
        <v>0</v>
      </c>
      <c r="F288" s="78">
        <f t="shared" si="117"/>
        <v>0.6</v>
      </c>
      <c r="G288" s="29">
        <f t="shared" ca="1" si="97"/>
        <v>13725085.608502271</v>
      </c>
      <c r="H288" s="8">
        <f t="shared" ca="1" si="107"/>
        <v>97448107.820366114</v>
      </c>
      <c r="I288" s="8">
        <f t="shared" ca="1" si="108"/>
        <v>1257029353.4309111</v>
      </c>
      <c r="J288" s="8">
        <f t="shared" ca="1" si="109"/>
        <v>934321.88376734639</v>
      </c>
      <c r="K288" s="12">
        <f t="shared" ca="1" si="119"/>
        <v>0.9455686183690839</v>
      </c>
      <c r="L288" s="48"/>
      <c r="M288" s="38">
        <f ca="1">IF(AND(I$2&gt;0,R281&lt;F281-0.04),0,IF(AND(N288&gt;=L$8,I$2&gt;0),0,IF(OR(AND(N288&gt;=A$2,N288&lt;C$2),N288&gt;=E$1),0,1)))</f>
        <v>1</v>
      </c>
      <c r="N288" s="27">
        <f t="shared" si="110"/>
        <v>44195</v>
      </c>
      <c r="O288" s="11">
        <f t="shared" ca="1" si="98"/>
        <v>0.16760391379078815</v>
      </c>
      <c r="P288" s="11" t="str">
        <f t="shared" si="99"/>
        <v/>
      </c>
      <c r="Q288" s="11">
        <f t="shared" ca="1" si="111"/>
        <v>0</v>
      </c>
      <c r="R288" s="32">
        <f t="shared" ca="1" si="100"/>
        <v>0.27450171217004538</v>
      </c>
      <c r="S288" s="32">
        <v>2.2696947403872443E-5</v>
      </c>
      <c r="T288" s="32">
        <f t="shared" ca="1" si="101"/>
        <v>1.2993081042715482E-2</v>
      </c>
      <c r="U288" s="32">
        <f t="shared" si="102"/>
        <v>0.14084507042253522</v>
      </c>
      <c r="V288" s="32">
        <f t="shared" ca="1" si="103"/>
        <v>0</v>
      </c>
      <c r="W288" s="8">
        <f t="shared" ca="1" si="112"/>
        <v>7255526.6615030551</v>
      </c>
      <c r="X288" s="8">
        <f t="shared" ca="1" si="116"/>
        <v>1166836772.2720482</v>
      </c>
      <c r="Y288" s="22">
        <f t="shared" ca="1" si="104"/>
        <v>0.83239608620921191</v>
      </c>
      <c r="Z288" s="8">
        <f t="shared" ca="1" si="113"/>
        <v>97448107.820366114</v>
      </c>
      <c r="AA288" s="12">
        <f t="shared" ca="1" si="114"/>
        <v>1.1347541797997878</v>
      </c>
      <c r="AB288" s="23">
        <f t="shared" ca="1" si="118"/>
        <v>702550685.84600949</v>
      </c>
      <c r="AC288" s="76">
        <f t="shared" si="115"/>
        <v>0</v>
      </c>
      <c r="AD288" s="85">
        <v>5.9416353326378587E-4</v>
      </c>
      <c r="AE288" s="85">
        <v>1.0378765504012297E-2</v>
      </c>
      <c r="AF288" s="85">
        <v>6.2703936054389988E-4</v>
      </c>
    </row>
    <row r="289" spans="1:32">
      <c r="A289" s="7">
        <f t="shared" si="105"/>
        <v>44196</v>
      </c>
      <c r="B289" s="8">
        <f t="shared" ca="1" si="106"/>
        <v>177973388.53830126</v>
      </c>
      <c r="C289" s="144">
        <f t="shared" si="96"/>
        <v>0</v>
      </c>
      <c r="D289" s="136"/>
      <c r="E289" s="143">
        <f>US!D289</f>
        <v>0</v>
      </c>
      <c r="F289" s="78">
        <f t="shared" si="117"/>
        <v>0.6</v>
      </c>
      <c r="G289" s="29">
        <f t="shared" ca="1" si="97"/>
        <v>13630181.176040925</v>
      </c>
      <c r="H289" s="8">
        <f t="shared" ca="1" si="107"/>
        <v>96774286.34989056</v>
      </c>
      <c r="I289" s="8">
        <f t="shared" ca="1" si="108"/>
        <v>1263611058.6219385</v>
      </c>
      <c r="J289" s="8">
        <f t="shared" ca="1" si="109"/>
        <v>927000.7311306349</v>
      </c>
      <c r="K289" s="12">
        <f t="shared" ca="1" si="119"/>
        <v>0.94456493807488773</v>
      </c>
      <c r="L289" s="48"/>
      <c r="M289" s="38">
        <f ca="1">IF(AND(I$2&gt;0,R282&lt;F282-0.06),0,IF(AND(N289&gt;=L$9,I$2&gt;0),0,IF(OR(AND(N289&gt;=A$2,N289&lt;C$2),N289&gt;=E$1),0,1)))</f>
        <v>1</v>
      </c>
      <c r="N289" s="27">
        <f t="shared" si="110"/>
        <v>44196</v>
      </c>
      <c r="O289" s="11">
        <f t="shared" ca="1" si="98"/>
        <v>0.16848147448292514</v>
      </c>
      <c r="P289" s="11" t="str">
        <f t="shared" si="99"/>
        <v/>
      </c>
      <c r="Q289" s="11">
        <f t="shared" ca="1" si="111"/>
        <v>0</v>
      </c>
      <c r="R289" s="32">
        <f t="shared" ca="1" si="100"/>
        <v>0.27260362352081852</v>
      </c>
      <c r="S289" s="32">
        <v>2.269692480215055E-5</v>
      </c>
      <c r="T289" s="32">
        <f t="shared" ca="1" si="101"/>
        <v>1.2903238179985408E-2</v>
      </c>
      <c r="U289" s="32">
        <f t="shared" si="102"/>
        <v>0.14084507042253522</v>
      </c>
      <c r="V289" s="32">
        <f t="shared" ca="1" si="103"/>
        <v>0</v>
      </c>
      <c r="W289" s="8">
        <f t="shared" ca="1" si="112"/>
        <v>7211891.2507395437</v>
      </c>
      <c r="X289" s="8">
        <f t="shared" ca="1" si="116"/>
        <v>1174048663.5227878</v>
      </c>
      <c r="Y289" s="22">
        <f t="shared" ca="1" si="104"/>
        <v>0.83151852551707484</v>
      </c>
      <c r="Z289" s="8">
        <f t="shared" ca="1" si="113"/>
        <v>96774286.34989056</v>
      </c>
      <c r="AA289" s="12">
        <f t="shared" ca="1" si="114"/>
        <v>1.1347541797997878</v>
      </c>
      <c r="AB289" s="23">
        <f t="shared" ca="1" si="118"/>
        <v>706302334.56212533</v>
      </c>
      <c r="AC289" s="76">
        <f t="shared" si="115"/>
        <v>0</v>
      </c>
      <c r="AD289" s="85">
        <v>5.9413578429454877E-4</v>
      </c>
      <c r="AE289" s="85">
        <v>1.0371873008325856E-2</v>
      </c>
      <c r="AF289" s="85">
        <v>6.2701222478891495E-4</v>
      </c>
    </row>
    <row r="290" spans="1:32">
      <c r="A290" s="7">
        <f t="shared" si="105"/>
        <v>44197</v>
      </c>
      <c r="B290" s="8">
        <f t="shared" ca="1" si="106"/>
        <v>178893002.19819388</v>
      </c>
      <c r="C290" s="144">
        <f t="shared" si="96"/>
        <v>0</v>
      </c>
      <c r="D290" s="136"/>
      <c r="E290" s="143">
        <f>US!D290</f>
        <v>0</v>
      </c>
      <c r="F290" s="78">
        <f t="shared" si="117"/>
        <v>0.6</v>
      </c>
      <c r="G290" s="29">
        <f t="shared" ca="1" si="97"/>
        <v>13534035.50484346</v>
      </c>
      <c r="H290" s="8">
        <f t="shared" ca="1" si="107"/>
        <v>96091652.084388569</v>
      </c>
      <c r="I290" s="8">
        <f t="shared" ca="1" si="108"/>
        <v>1270140315.6071761</v>
      </c>
      <c r="J290" s="8">
        <f t="shared" ca="1" si="109"/>
        <v>919613.659892614</v>
      </c>
      <c r="K290" s="12">
        <f t="shared" ca="1" si="119"/>
        <v>0.94356912241145718</v>
      </c>
      <c r="L290" s="48"/>
      <c r="M290" s="39">
        <f ca="1">IF(AND(I$2&gt;0,R283&lt;F283-0.1),0,IF(AND(N290&gt;=L$10,I$2&gt;0),0,IF(OR(AND(N290&gt;=A$2,N290&lt;C$2),N290&gt;=E$1),0,1)))</f>
        <v>1</v>
      </c>
      <c r="N290" s="27">
        <f t="shared" si="110"/>
        <v>44197</v>
      </c>
      <c r="O290" s="11">
        <f t="shared" ca="1" si="98"/>
        <v>0.16935204208095681</v>
      </c>
      <c r="P290" s="11" t="str">
        <f t="shared" si="99"/>
        <v/>
      </c>
      <c r="Q290" s="11">
        <f t="shared" ca="1" si="111"/>
        <v>0</v>
      </c>
      <c r="R290" s="32">
        <f t="shared" ca="1" si="100"/>
        <v>0.27068071009686917</v>
      </c>
      <c r="S290" s="32">
        <v>2.2696902200592254E-5</v>
      </c>
      <c r="T290" s="32">
        <f t="shared" ca="1" si="101"/>
        <v>1.2812220277918476E-2</v>
      </c>
      <c r="U290" s="32">
        <f t="shared" si="102"/>
        <v>0.14084507042253522</v>
      </c>
      <c r="V290" s="32">
        <f t="shared" ca="1" si="103"/>
        <v>0</v>
      </c>
      <c r="W290" s="8">
        <f t="shared" ca="1" si="112"/>
        <v>7167466.0752912275</v>
      </c>
      <c r="X290" s="8">
        <f t="shared" ca="1" si="116"/>
        <v>1181216129.598079</v>
      </c>
      <c r="Y290" s="22">
        <f t="shared" ca="1" si="104"/>
        <v>0.83064795791904322</v>
      </c>
      <c r="Z290" s="8">
        <f t="shared" ca="1" si="113"/>
        <v>96091652.084388569</v>
      </c>
      <c r="AA290" s="12">
        <f t="shared" ca="1" si="114"/>
        <v>1.1347541797997878</v>
      </c>
      <c r="AB290" s="23">
        <f t="shared" ca="1" si="118"/>
        <v>710024844.46706891</v>
      </c>
      <c r="AC290" s="76">
        <f t="shared" si="115"/>
        <v>0</v>
      </c>
      <c r="AD290" s="85">
        <v>5.9410786646994546E-4</v>
      </c>
      <c r="AE290" s="85">
        <v>1.0365003255496547E-2</v>
      </c>
      <c r="AF290" s="85">
        <v>6.2698509510504573E-4</v>
      </c>
    </row>
    <row r="291" spans="1:32">
      <c r="A291" s="7">
        <f t="shared" si="105"/>
        <v>44198</v>
      </c>
      <c r="B291" s="8">
        <f t="shared" ca="1" si="106"/>
        <v>179805166.34133607</v>
      </c>
      <c r="C291" s="144">
        <f t="shared" si="96"/>
        <v>0</v>
      </c>
      <c r="D291" s="136"/>
      <c r="E291" s="143">
        <f>US!D291</f>
        <v>0</v>
      </c>
      <c r="F291" s="78">
        <f t="shared" si="117"/>
        <v>0.6</v>
      </c>
      <c r="G291" s="29">
        <f t="shared" ca="1" si="97"/>
        <v>13436697.383860126</v>
      </c>
      <c r="H291" s="8">
        <f t="shared" ca="1" si="107"/>
        <v>95400551.425406888</v>
      </c>
      <c r="I291" s="8">
        <f t="shared" ca="1" si="108"/>
        <v>1276616681.0234857</v>
      </c>
      <c r="J291" s="8">
        <f t="shared" ca="1" si="109"/>
        <v>912164.14314218913</v>
      </c>
      <c r="K291" s="12">
        <f t="shared" ca="1" si="119"/>
        <v>0.94258124219079253</v>
      </c>
      <c r="L291" s="48"/>
      <c r="M291" s="47">
        <f ca="1">IF(AND(I$2&gt;0,R284&lt;F284-0.12),0,IF(AND(N291&gt;=L$4,I$2&gt;0),0,IF(OR(AND(N291&gt;=A$2,N291&lt;C$2),N291&gt;=E$1),0,1)))</f>
        <v>1</v>
      </c>
      <c r="N291" s="27">
        <f t="shared" si="110"/>
        <v>44198</v>
      </c>
      <c r="O291" s="11">
        <f t="shared" ca="1" si="98"/>
        <v>0.17021555746979808</v>
      </c>
      <c r="P291" s="11" t="str">
        <f t="shared" si="99"/>
        <v/>
      </c>
      <c r="Q291" s="11">
        <f t="shared" ca="1" si="111"/>
        <v>0</v>
      </c>
      <c r="R291" s="32">
        <f t="shared" ca="1" si="100"/>
        <v>0.26873394767720254</v>
      </c>
      <c r="S291" s="32">
        <v>2.2696879599196815E-5</v>
      </c>
      <c r="T291" s="32">
        <f t="shared" ca="1" si="101"/>
        <v>1.2720073523387585E-2</v>
      </c>
      <c r="U291" s="32">
        <f t="shared" si="102"/>
        <v>0.14084507042253522</v>
      </c>
      <c r="V291" s="32">
        <f t="shared" ca="1" si="103"/>
        <v>0</v>
      </c>
      <c r="W291" s="8">
        <f t="shared" ca="1" si="112"/>
        <v>7122275.3422372844</v>
      </c>
      <c r="X291" s="8">
        <f t="shared" ca="1" si="116"/>
        <v>1188338404.9403162</v>
      </c>
      <c r="Y291" s="22">
        <f t="shared" ca="1" si="104"/>
        <v>0.82978444253020189</v>
      </c>
      <c r="Z291" s="8">
        <f t="shared" ca="1" si="113"/>
        <v>95400551.425406888</v>
      </c>
      <c r="AA291" s="12">
        <f t="shared" ca="1" si="114"/>
        <v>1.1347541797997878</v>
      </c>
      <c r="AB291" s="23">
        <f t="shared" ca="1" si="118"/>
        <v>713717944.88500166</v>
      </c>
      <c r="AC291" s="76">
        <f t="shared" si="115"/>
        <v>0</v>
      </c>
      <c r="AD291" s="85">
        <v>5.9445148392560897E-4</v>
      </c>
      <c r="AE291" s="85">
        <v>1.0358156126180598E-2</v>
      </c>
      <c r="AF291" s="85">
        <v>6.2695797148922363E-4</v>
      </c>
    </row>
    <row r="292" spans="1:32">
      <c r="A292" s="7">
        <f t="shared" si="105"/>
        <v>44199</v>
      </c>
      <c r="B292" s="8">
        <f t="shared" ca="1" si="106"/>
        <v>180709821.97783753</v>
      </c>
      <c r="C292" s="144">
        <f t="shared" si="96"/>
        <v>0</v>
      </c>
      <c r="D292" s="136"/>
      <c r="E292" s="143">
        <f>US!D292</f>
        <v>0</v>
      </c>
      <c r="F292" s="78">
        <f t="shared" si="117"/>
        <v>0.6</v>
      </c>
      <c r="G292" s="29">
        <f t="shared" ca="1" si="97"/>
        <v>13338215.648215504</v>
      </c>
      <c r="H292" s="8">
        <f t="shared" ca="1" si="107"/>
        <v>94701331.102330074</v>
      </c>
      <c r="I292" s="8">
        <f t="shared" ca="1" si="108"/>
        <v>1283039736.0426462</v>
      </c>
      <c r="J292" s="8">
        <f t="shared" ca="1" si="109"/>
        <v>904655.636501475</v>
      </c>
      <c r="K292" s="12">
        <f t="shared" ca="1" si="119"/>
        <v>0.94160136449398335</v>
      </c>
      <c r="L292" s="48"/>
      <c r="M292" s="46">
        <f ca="1">IF(AND(I$2&gt;0,R285&lt;F285-0.12),0,IF(AND(N292&gt;=L$5,I$2&gt;0),0,IF(OR(AND(N292&gt;=A$2,N292&lt;C$2),N292&gt;=E$1),0,1)))</f>
        <v>1</v>
      </c>
      <c r="N292" s="27">
        <f t="shared" si="110"/>
        <v>44199</v>
      </c>
      <c r="O292" s="11">
        <f t="shared" ca="1" si="98"/>
        <v>0.17107196480568615</v>
      </c>
      <c r="P292" s="11" t="str">
        <f t="shared" si="99"/>
        <v/>
      </c>
      <c r="Q292" s="11">
        <f t="shared" ca="1" si="111"/>
        <v>0</v>
      </c>
      <c r="R292" s="32">
        <f t="shared" ca="1" si="100"/>
        <v>0.26676431296431008</v>
      </c>
      <c r="S292" s="32">
        <v>2.2696856997963603E-5</v>
      </c>
      <c r="T292" s="32">
        <f t="shared" ca="1" si="101"/>
        <v>1.2626844146977343E-2</v>
      </c>
      <c r="U292" s="32">
        <f t="shared" si="102"/>
        <v>0.14084507042253522</v>
      </c>
      <c r="V292" s="32">
        <f t="shared" ca="1" si="103"/>
        <v>0</v>
      </c>
      <c r="W292" s="8">
        <f t="shared" ca="1" si="112"/>
        <v>7076343.4406695757</v>
      </c>
      <c r="X292" s="8">
        <f t="shared" ca="1" si="116"/>
        <v>1195414748.3809857</v>
      </c>
      <c r="Y292" s="22">
        <f t="shared" ca="1" si="104"/>
        <v>0.82892803519431379</v>
      </c>
      <c r="Z292" s="8">
        <f t="shared" ca="1" si="113"/>
        <v>94701331.102330074</v>
      </c>
      <c r="AA292" s="12">
        <f t="shared" ca="1" si="114"/>
        <v>1.1347541797997878</v>
      </c>
      <c r="AB292" s="23">
        <f t="shared" ca="1" si="118"/>
        <v>717381379.05566859</v>
      </c>
      <c r="AC292" s="76">
        <f t="shared" si="115"/>
        <v>0</v>
      </c>
      <c r="AD292" s="85">
        <v>5.9480368613586436E-4</v>
      </c>
      <c r="AE292" s="85">
        <v>1.0351331501918141E-2</v>
      </c>
      <c r="AF292" s="85">
        <v>6.2693085393850264E-4</v>
      </c>
    </row>
    <row r="293" spans="1:32">
      <c r="A293" s="7">
        <f t="shared" si="105"/>
        <v>44200</v>
      </c>
      <c r="B293" s="8">
        <f t="shared" ca="1" si="106"/>
        <v>181606913.55314288</v>
      </c>
      <c r="C293" s="144">
        <f t="shared" si="96"/>
        <v>0</v>
      </c>
      <c r="D293" s="136"/>
      <c r="E293" s="143">
        <f>US!D293</f>
        <v>0</v>
      </c>
      <c r="F293" s="78">
        <f t="shared" si="117"/>
        <v>0.6</v>
      </c>
      <c r="G293" s="29">
        <f t="shared" ca="1" si="97"/>
        <v>13238639.13328569</v>
      </c>
      <c r="H293" s="8">
        <f t="shared" ca="1" si="107"/>
        <v>93994337.846328393</v>
      </c>
      <c r="I293" s="8">
        <f t="shared" ca="1" si="108"/>
        <v>1289409086.227314</v>
      </c>
      <c r="J293" s="8">
        <f t="shared" ca="1" si="109"/>
        <v>897091.57530533709</v>
      </c>
      <c r="K293" s="12">
        <f t="shared" ca="1" si="119"/>
        <v>0.94062955268997317</v>
      </c>
      <c r="L293" s="48"/>
      <c r="M293" s="38">
        <f ca="1">IF(AND(I$2&gt;0,R286&lt;F286),0,IF(AND(N293&gt;=L$6,I$2&gt;0),0,IF(OR(AND(N293&gt;=A$2,N293&lt;C$2),N293&gt;=E$1),0,1)))</f>
        <v>1</v>
      </c>
      <c r="N293" s="27">
        <f t="shared" si="110"/>
        <v>44200</v>
      </c>
      <c r="O293" s="11">
        <f t="shared" ca="1" si="98"/>
        <v>0.1719212114969752</v>
      </c>
      <c r="P293" s="11" t="str">
        <f t="shared" si="99"/>
        <v/>
      </c>
      <c r="Q293" s="11">
        <f t="shared" ca="1" si="111"/>
        <v>0</v>
      </c>
      <c r="R293" s="32">
        <f t="shared" ca="1" si="100"/>
        <v>0.2647727826657138</v>
      </c>
      <c r="S293" s="32">
        <v>2.2696834396892106E-5</v>
      </c>
      <c r="T293" s="32">
        <f t="shared" ca="1" si="101"/>
        <v>1.2532578379510452E-2</v>
      </c>
      <c r="U293" s="32">
        <f t="shared" si="102"/>
        <v>0.14084507042253522</v>
      </c>
      <c r="V293" s="32">
        <f t="shared" ca="1" si="103"/>
        <v>0</v>
      </c>
      <c r="W293" s="8">
        <f t="shared" ca="1" si="112"/>
        <v>7029694.9159469688</v>
      </c>
      <c r="X293" s="8">
        <f t="shared" ca="1" si="116"/>
        <v>1202444443.2969327</v>
      </c>
      <c r="Y293" s="22">
        <f t="shared" ca="1" si="104"/>
        <v>0.82807878850302474</v>
      </c>
      <c r="Z293" s="8">
        <f t="shared" ca="1" si="113"/>
        <v>93994337.846328393</v>
      </c>
      <c r="AA293" s="12">
        <f t="shared" ca="1" si="114"/>
        <v>1.1347541797997878</v>
      </c>
      <c r="AB293" s="23">
        <f t="shared" ca="1" si="118"/>
        <v>721014904.07051027</v>
      </c>
      <c r="AC293" s="76">
        <f t="shared" si="115"/>
        <v>0</v>
      </c>
      <c r="AD293" s="85">
        <v>5.9516465389793853E-4</v>
      </c>
      <c r="AE293" s="85">
        <v>1.0344529265124499E-2</v>
      </c>
      <c r="AF293" s="85">
        <v>6.2690374245004355E-4</v>
      </c>
    </row>
    <row r="294" spans="1:32">
      <c r="A294" s="7">
        <f t="shared" si="105"/>
        <v>44201</v>
      </c>
      <c r="B294" s="8">
        <f t="shared" ca="1" si="106"/>
        <v>182496388.9250119</v>
      </c>
      <c r="C294" s="144">
        <f t="shared" si="96"/>
        <v>0</v>
      </c>
      <c r="D294" s="136"/>
      <c r="E294" s="143">
        <f>US!D294</f>
        <v>0</v>
      </c>
      <c r="F294" s="78">
        <f t="shared" si="117"/>
        <v>0.6</v>
      </c>
      <c r="G294" s="29">
        <f t="shared" ca="1" si="97"/>
        <v>13138016.629669234</v>
      </c>
      <c r="H294" s="8">
        <f t="shared" ca="1" si="107"/>
        <v>93279918.070651561</v>
      </c>
      <c r="I294" s="8">
        <f t="shared" ca="1" si="108"/>
        <v>1295724361.3675842</v>
      </c>
      <c r="J294" s="8">
        <f t="shared" ca="1" si="109"/>
        <v>889475.37186903518</v>
      </c>
      <c r="K294" s="12">
        <f t="shared" ca="1" si="119"/>
        <v>0.93966586645735173</v>
      </c>
      <c r="L294" s="48"/>
      <c r="M294" s="38">
        <f ca="1">IF(AND(I$2&gt;0,R287&lt;F287-0.02),0,IF(AND(N294&gt;=L$7,I$2&gt;0),0,IF(OR(AND(N294&gt;=A$2,N294&lt;C$2),N294&gt;=E$1),0,1)))</f>
        <v>1</v>
      </c>
      <c r="N294" s="27">
        <f t="shared" si="110"/>
        <v>44201</v>
      </c>
      <c r="O294" s="11">
        <f t="shared" ca="1" si="98"/>
        <v>0.17276324818234456</v>
      </c>
      <c r="P294" s="11" t="str">
        <f t="shared" si="99"/>
        <v/>
      </c>
      <c r="Q294" s="11">
        <f t="shared" ca="1" si="111"/>
        <v>0</v>
      </c>
      <c r="R294" s="32">
        <f t="shared" ca="1" si="100"/>
        <v>0.26276033259338466</v>
      </c>
      <c r="S294" s="32">
        <v>2.2696811795981888E-5</v>
      </c>
      <c r="T294" s="32">
        <f t="shared" ca="1" si="101"/>
        <v>1.2437322409420208E-2</v>
      </c>
      <c r="U294" s="32">
        <f t="shared" si="102"/>
        <v>0.14084507042253522</v>
      </c>
      <c r="V294" s="32">
        <f t="shared" ca="1" si="103"/>
        <v>0</v>
      </c>
      <c r="W294" s="8">
        <f t="shared" ca="1" si="112"/>
        <v>6982354.4441840677</v>
      </c>
      <c r="X294" s="8">
        <f t="shared" ca="1" si="116"/>
        <v>1209426797.7411168</v>
      </c>
      <c r="Y294" s="22">
        <f t="shared" ca="1" si="104"/>
        <v>0.82723675181765544</v>
      </c>
      <c r="Z294" s="8">
        <f t="shared" ca="1" si="113"/>
        <v>93279918.070651561</v>
      </c>
      <c r="AA294" s="12">
        <f t="shared" ca="1" si="114"/>
        <v>1.1347541797997878</v>
      </c>
      <c r="AB294" s="23">
        <f t="shared" ca="1" si="118"/>
        <v>724618290.79732823</v>
      </c>
      <c r="AC294" s="76">
        <f t="shared" si="115"/>
        <v>0</v>
      </c>
      <c r="AD294" s="85">
        <v>5.9553460905663487E-4</v>
      </c>
      <c r="AE294" s="85">
        <v>1.0337749299081633E-2</v>
      </c>
      <c r="AF294" s="85">
        <v>6.2687663702110151E-4</v>
      </c>
    </row>
    <row r="295" spans="1:32">
      <c r="A295" s="7">
        <f t="shared" si="105"/>
        <v>44202</v>
      </c>
      <c r="B295" s="8">
        <f t="shared" ca="1" si="106"/>
        <v>183378199.33785829</v>
      </c>
      <c r="C295" s="144">
        <f t="shared" si="96"/>
        <v>0</v>
      </c>
      <c r="D295" s="136"/>
      <c r="E295" s="143">
        <f>US!D295</f>
        <v>0</v>
      </c>
      <c r="F295" s="78">
        <f t="shared" si="117"/>
        <v>0.6</v>
      </c>
      <c r="G295" s="29">
        <f t="shared" ca="1" si="97"/>
        <v>13036396.839109402</v>
      </c>
      <c r="H295" s="8">
        <f t="shared" ca="1" si="107"/>
        <v>92558417.557676747</v>
      </c>
      <c r="I295" s="8">
        <f t="shared" ca="1" si="108"/>
        <v>1301985215.2987936</v>
      </c>
      <c r="J295" s="8">
        <f t="shared" ca="1" si="109"/>
        <v>881810.41284637409</v>
      </c>
      <c r="K295" s="12">
        <f t="shared" ca="1" si="119"/>
        <v>0.93871036180908418</v>
      </c>
      <c r="L295" s="48"/>
      <c r="M295" s="38">
        <f ca="1">IF(AND(I$2&gt;0,R288&lt;F288-0.04),0,IF(AND(N295&gt;=L$8,I$2&gt;0),0,IF(OR(AND(N295&gt;=A$2,N295&lt;C$2),N295&gt;=E$1),0,1)))</f>
        <v>1</v>
      </c>
      <c r="N295" s="27">
        <f t="shared" si="110"/>
        <v>44202</v>
      </c>
      <c r="O295" s="11">
        <f t="shared" ca="1" si="98"/>
        <v>0.17359802870650581</v>
      </c>
      <c r="P295" s="11" t="str">
        <f t="shared" si="99"/>
        <v/>
      </c>
      <c r="Q295" s="11">
        <f t="shared" ca="1" si="111"/>
        <v>0</v>
      </c>
      <c r="R295" s="32">
        <f t="shared" ca="1" si="100"/>
        <v>0.26072793678218803</v>
      </c>
      <c r="S295" s="32">
        <v>2.2696789195232589E-5</v>
      </c>
      <c r="T295" s="32">
        <f t="shared" ca="1" si="101"/>
        <v>1.2341122341023567E-2</v>
      </c>
      <c r="U295" s="32">
        <f t="shared" si="102"/>
        <v>0.14084507042253522</v>
      </c>
      <c r="V295" s="32">
        <f t="shared" ca="1" si="103"/>
        <v>0</v>
      </c>
      <c r="W295" s="8">
        <f t="shared" ca="1" si="112"/>
        <v>6934346.8070147885</v>
      </c>
      <c r="X295" s="8">
        <f t="shared" ca="1" si="116"/>
        <v>1216361144.5481315</v>
      </c>
      <c r="Y295" s="22">
        <f t="shared" ca="1" si="104"/>
        <v>0.82640197129349424</v>
      </c>
      <c r="Z295" s="8">
        <f t="shared" ca="1" si="113"/>
        <v>92558417.557676747</v>
      </c>
      <c r="AA295" s="12">
        <f t="shared" ca="1" si="114"/>
        <v>1.1347541797997878</v>
      </c>
      <c r="AB295" s="23">
        <f t="shared" ca="1" si="118"/>
        <v>728191323.79385042</v>
      </c>
      <c r="AC295" s="76">
        <f t="shared" si="115"/>
        <v>0</v>
      </c>
      <c r="AD295" s="85">
        <v>5.959137764587056E-4</v>
      </c>
      <c r="AE295" s="85">
        <v>1.0330991487929701E-2</v>
      </c>
      <c r="AF295" s="85">
        <v>6.2684953764901316E-4</v>
      </c>
    </row>
    <row r="296" spans="1:32">
      <c r="A296" s="7">
        <f t="shared" si="105"/>
        <v>44203</v>
      </c>
      <c r="B296" s="8">
        <f t="shared" ca="1" si="106"/>
        <v>184252299.39453879</v>
      </c>
      <c r="C296" s="144">
        <f t="shared" si="96"/>
        <v>0</v>
      </c>
      <c r="D296" s="136"/>
      <c r="E296" s="143">
        <f>US!D296</f>
        <v>0</v>
      </c>
      <c r="F296" s="78">
        <f t="shared" si="117"/>
        <v>0.6</v>
      </c>
      <c r="G296" s="29">
        <f t="shared" ca="1" si="97"/>
        <v>12933828.331421636</v>
      </c>
      <c r="H296" s="8">
        <f t="shared" ca="1" si="107"/>
        <v>91830181.153093606</v>
      </c>
      <c r="I296" s="8">
        <f t="shared" ca="1" si="108"/>
        <v>1308191325.7012253</v>
      </c>
      <c r="J296" s="8">
        <f t="shared" ca="1" si="109"/>
        <v>874100.05668051343</v>
      </c>
      <c r="K296" s="12">
        <f t="shared" ca="1" si="119"/>
        <v>0.93776309112007683</v>
      </c>
      <c r="L296" s="48"/>
      <c r="M296" s="38">
        <f ca="1">IF(AND(I$2&gt;0,R289&lt;F289-0.06),0,IF(AND(N296&gt;=L$9,I$2&gt;0),0,IF(OR(AND(N296&gt;=A$2,N296&lt;C$2),N296&gt;=E$1),0,1)))</f>
        <v>1</v>
      </c>
      <c r="N296" s="27">
        <f t="shared" si="110"/>
        <v>44203</v>
      </c>
      <c r="O296" s="11">
        <f t="shared" ca="1" si="98"/>
        <v>0.17442551009349672</v>
      </c>
      <c r="P296" s="11" t="str">
        <f t="shared" si="99"/>
        <v/>
      </c>
      <c r="Q296" s="11">
        <f t="shared" ca="1" si="111"/>
        <v>0</v>
      </c>
      <c r="R296" s="32">
        <f t="shared" ca="1" si="100"/>
        <v>0.25867656662843269</v>
      </c>
      <c r="S296" s="32">
        <v>2.2696766594643912E-5</v>
      </c>
      <c r="T296" s="32">
        <f t="shared" ca="1" si="101"/>
        <v>1.2244024153745814E-2</v>
      </c>
      <c r="U296" s="32">
        <f t="shared" si="102"/>
        <v>0.14084507042253522</v>
      </c>
      <c r="V296" s="32">
        <f t="shared" ca="1" si="103"/>
        <v>0</v>
      </c>
      <c r="W296" s="8">
        <f t="shared" ca="1" si="112"/>
        <v>6885696.8666695673</v>
      </c>
      <c r="X296" s="8">
        <f t="shared" ca="1" si="116"/>
        <v>1223246841.4148011</v>
      </c>
      <c r="Y296" s="22">
        <f t="shared" ca="1" si="104"/>
        <v>0.82557448990650328</v>
      </c>
      <c r="Z296" s="8">
        <f t="shared" ca="1" si="113"/>
        <v>91830181.153093606</v>
      </c>
      <c r="AA296" s="12">
        <f t="shared" ca="1" si="114"/>
        <v>1.1347541797997878</v>
      </c>
      <c r="AB296" s="23">
        <f t="shared" ca="1" si="118"/>
        <v>731733801.21055162</v>
      </c>
      <c r="AC296" s="76">
        <f t="shared" si="115"/>
        <v>0</v>
      </c>
      <c r="AD296" s="85">
        <v>5.9593069914626383E-4</v>
      </c>
      <c r="AE296" s="85">
        <v>1.0324255716658735E-2</v>
      </c>
      <c r="AF296" s="85">
        <v>6.268224443311877E-4</v>
      </c>
    </row>
    <row r="297" spans="1:32">
      <c r="A297" s="7">
        <f t="shared" si="105"/>
        <v>44204</v>
      </c>
      <c r="B297" s="8">
        <f t="shared" ca="1" si="106"/>
        <v>185118647.02568811</v>
      </c>
      <c r="C297" s="144">
        <f t="shared" si="96"/>
        <v>0</v>
      </c>
      <c r="D297" s="136"/>
      <c r="E297" s="143">
        <f>US!D297</f>
        <v>0</v>
      </c>
      <c r="F297" s="78">
        <f t="shared" si="117"/>
        <v>0.6</v>
      </c>
      <c r="G297" s="29">
        <f t="shared" ca="1" si="97"/>
        <v>12830359.502476644</v>
      </c>
      <c r="H297" s="8">
        <f t="shared" ca="1" si="107"/>
        <v>91095552.467584163</v>
      </c>
      <c r="I297" s="8">
        <f t="shared" ca="1" si="108"/>
        <v>1314342393.8823855</v>
      </c>
      <c r="J297" s="8">
        <f t="shared" ca="1" si="109"/>
        <v>866347.63114931271</v>
      </c>
      <c r="K297" s="12">
        <f t="shared" ca="1" si="119"/>
        <v>0.93682410315748232</v>
      </c>
      <c r="L297" s="48"/>
      <c r="M297" s="39">
        <f ca="1">IF(AND(I$2&gt;0,R290&lt;F290-0.1),0,IF(AND(N297&gt;=L$10,I$2&gt;0),0,IF(OR(AND(N297&gt;=A$2,N297&lt;C$2),N297&gt;=E$1),0,1)))</f>
        <v>1</v>
      </c>
      <c r="N297" s="27">
        <f t="shared" si="110"/>
        <v>44204</v>
      </c>
      <c r="O297" s="11">
        <f t="shared" ca="1" si="98"/>
        <v>0.1752456525176514</v>
      </c>
      <c r="P297" s="11" t="str">
        <f t="shared" si="99"/>
        <v/>
      </c>
      <c r="Q297" s="11">
        <f t="shared" ca="1" si="111"/>
        <v>0</v>
      </c>
      <c r="R297" s="32">
        <f t="shared" ca="1" si="100"/>
        <v>0.25660719004953286</v>
      </c>
      <c r="S297" s="32">
        <v>2.2696743994215598E-5</v>
      </c>
      <c r="T297" s="32">
        <f t="shared" ca="1" si="101"/>
        <v>1.2146073662344554E-2</v>
      </c>
      <c r="U297" s="32">
        <f t="shared" si="102"/>
        <v>0.14084507042253522</v>
      </c>
      <c r="V297" s="32">
        <f t="shared" ca="1" si="103"/>
        <v>0</v>
      </c>
      <c r="W297" s="8">
        <f t="shared" ca="1" si="112"/>
        <v>6836429.541403519</v>
      </c>
      <c r="X297" s="8">
        <f t="shared" ca="1" si="116"/>
        <v>1230083270.9562047</v>
      </c>
      <c r="Y297" s="22">
        <f t="shared" ca="1" si="104"/>
        <v>0.82475434748234866</v>
      </c>
      <c r="Z297" s="8">
        <f t="shared" ca="1" si="113"/>
        <v>91095552.467584163</v>
      </c>
      <c r="AA297" s="12">
        <f t="shared" ca="1" si="114"/>
        <v>1.1347541797997878</v>
      </c>
      <c r="AB297" s="23">
        <f t="shared" ca="1" si="118"/>
        <v>735245534.68309677</v>
      </c>
      <c r="AC297" s="76">
        <f t="shared" si="115"/>
        <v>0</v>
      </c>
      <c r="AD297" s="85">
        <v>5.963202622330171E-4</v>
      </c>
      <c r="AE297" s="85">
        <v>1.031754187110042E-2</v>
      </c>
      <c r="AF297" s="85">
        <v>6.267953570650973E-4</v>
      </c>
    </row>
    <row r="298" spans="1:32">
      <c r="A298" s="7">
        <f t="shared" si="105"/>
        <v>44205</v>
      </c>
      <c r="B298" s="8">
        <f t="shared" ca="1" si="106"/>
        <v>185977203.45669496</v>
      </c>
      <c r="C298" s="144">
        <f t="shared" si="96"/>
        <v>0</v>
      </c>
      <c r="D298" s="136"/>
      <c r="E298" s="143">
        <f>US!D298</f>
        <v>0</v>
      </c>
      <c r="F298" s="78">
        <f t="shared" si="117"/>
        <v>0.6</v>
      </c>
      <c r="G298" s="29">
        <f t="shared" ca="1" si="97"/>
        <v>12726038.533285804</v>
      </c>
      <c r="H298" s="8">
        <f t="shared" ca="1" si="107"/>
        <v>90354873.586329207</v>
      </c>
      <c r="I298" s="8">
        <f t="shared" ca="1" si="108"/>
        <v>1320438144.5425341</v>
      </c>
      <c r="J298" s="8">
        <f t="shared" ca="1" si="109"/>
        <v>858556.4310068402</v>
      </c>
      <c r="K298" s="12">
        <f t="shared" ca="1" si="119"/>
        <v>0.93589344311364175</v>
      </c>
      <c r="L298" s="48"/>
      <c r="M298" s="47">
        <f ca="1">IF(AND(I$2&gt;0,R291&lt;F291-0.12),0,IF(AND(N298&gt;=L$4,I$2&gt;0),0,IF(OR(AND(N298&gt;=A$2,N298&lt;C$2),N298&gt;=E$1),0,1)))</f>
        <v>1</v>
      </c>
      <c r="N298" s="27">
        <f t="shared" si="110"/>
        <v>44205</v>
      </c>
      <c r="O298" s="11">
        <f t="shared" ca="1" si="98"/>
        <v>0.17605841927233787</v>
      </c>
      <c r="P298" s="11" t="str">
        <f t="shared" si="99"/>
        <v/>
      </c>
      <c r="Q298" s="11">
        <f t="shared" ca="1" si="111"/>
        <v>0</v>
      </c>
      <c r="R298" s="32">
        <f t="shared" ca="1" si="100"/>
        <v>0.25452077066571605</v>
      </c>
      <c r="S298" s="32">
        <v>2.2696721393947438E-5</v>
      </c>
      <c r="T298" s="32">
        <f t="shared" ca="1" si="101"/>
        <v>1.2047316478177228E-2</v>
      </c>
      <c r="U298" s="32">
        <f t="shared" si="102"/>
        <v>0.14084507042253522</v>
      </c>
      <c r="V298" s="32">
        <f t="shared" ca="1" si="103"/>
        <v>0</v>
      </c>
      <c r="W298" s="8">
        <f t="shared" ca="1" si="112"/>
        <v>6786569.7813111516</v>
      </c>
      <c r="X298" s="8">
        <f t="shared" ca="1" si="116"/>
        <v>1236869840.7375157</v>
      </c>
      <c r="Y298" s="22">
        <f t="shared" ca="1" si="104"/>
        <v>0.8239415807276621</v>
      </c>
      <c r="Z298" s="8">
        <f t="shared" ca="1" si="113"/>
        <v>90354873.586329207</v>
      </c>
      <c r="AA298" s="12">
        <f t="shared" ca="1" si="114"/>
        <v>1.1347541797997878</v>
      </c>
      <c r="AB298" s="23">
        <f t="shared" ca="1" si="118"/>
        <v>738726349.21477985</v>
      </c>
      <c r="AC298" s="76">
        <f t="shared" si="115"/>
        <v>0</v>
      </c>
      <c r="AD298" s="85">
        <v>5.9671956918417039E-4</v>
      </c>
      <c r="AE298" s="85">
        <v>1.0310849837920006E-2</v>
      </c>
      <c r="AF298" s="85">
        <v>6.2676827584826923E-4</v>
      </c>
    </row>
    <row r="299" spans="1:32">
      <c r="A299" s="7">
        <f t="shared" si="105"/>
        <v>44206</v>
      </c>
      <c r="B299" s="8">
        <f t="shared" ca="1" si="106"/>
        <v>186827933.17241737</v>
      </c>
      <c r="C299" s="144">
        <f t="shared" si="96"/>
        <v>0</v>
      </c>
      <c r="D299" s="136"/>
      <c r="E299" s="143">
        <f>US!D299</f>
        <v>0</v>
      </c>
      <c r="F299" s="78">
        <f t="shared" si="117"/>
        <v>0.6</v>
      </c>
      <c r="G299" s="29">
        <f t="shared" ca="1" si="97"/>
        <v>12620913.350231994</v>
      </c>
      <c r="H299" s="8">
        <f t="shared" ca="1" si="107"/>
        <v>89608484.786647156</v>
      </c>
      <c r="I299" s="8">
        <f t="shared" ca="1" si="108"/>
        <v>1326478325.5241632</v>
      </c>
      <c r="J299" s="8">
        <f t="shared" ca="1" si="109"/>
        <v>850729.71572240943</v>
      </c>
      <c r="K299" s="12">
        <f t="shared" ca="1" si="119"/>
        <v>0.93497115264155883</v>
      </c>
      <c r="L299" s="48"/>
      <c r="M299" s="46">
        <f ca="1">IF(AND(I$2&gt;0,R292&lt;F292-0.12),0,IF(AND(N299&gt;=L$5,I$2&gt;0),0,IF(OR(AND(N299&gt;=A$2,N299&lt;C$2),N299&gt;=E$1),0,1)))</f>
        <v>1</v>
      </c>
      <c r="N299" s="27">
        <f t="shared" si="110"/>
        <v>44206</v>
      </c>
      <c r="O299" s="11">
        <f t="shared" ca="1" si="98"/>
        <v>0.1768637767365551</v>
      </c>
      <c r="P299" s="11" t="str">
        <f t="shared" si="99"/>
        <v/>
      </c>
      <c r="Q299" s="11">
        <f t="shared" ca="1" si="111"/>
        <v>0</v>
      </c>
      <c r="R299" s="32">
        <f t="shared" ca="1" si="100"/>
        <v>0.25241826700463987</v>
      </c>
      <c r="S299" s="32">
        <v>2.2696698793839265E-5</v>
      </c>
      <c r="T299" s="32">
        <f t="shared" ca="1" si="101"/>
        <v>1.1947797971552954E-2</v>
      </c>
      <c r="U299" s="32">
        <f t="shared" si="102"/>
        <v>0.14084507042253522</v>
      </c>
      <c r="V299" s="32">
        <f t="shared" ca="1" si="103"/>
        <v>0</v>
      </c>
      <c r="W299" s="8">
        <f t="shared" ca="1" si="112"/>
        <v>6736142.5445614886</v>
      </c>
      <c r="X299" s="8">
        <f t="shared" ca="1" si="116"/>
        <v>1243605983.2820771</v>
      </c>
      <c r="Y299" s="22">
        <f t="shared" ca="1" si="104"/>
        <v>0.82313622326344493</v>
      </c>
      <c r="Z299" s="8">
        <f t="shared" ca="1" si="113"/>
        <v>89608484.786647156</v>
      </c>
      <c r="AA299" s="12">
        <f t="shared" ca="1" si="114"/>
        <v>1.1347541797997878</v>
      </c>
      <c r="AB299" s="23">
        <f t="shared" ca="1" si="118"/>
        <v>742176083.04933894</v>
      </c>
      <c r="AC299" s="76">
        <f t="shared" si="115"/>
        <v>0</v>
      </c>
      <c r="AD299" s="85">
        <v>5.9712881783006001E-4</v>
      </c>
      <c r="AE299" s="85">
        <v>1.0304179504608315E-2</v>
      </c>
      <c r="AF299" s="85">
        <v>6.2674120067827944E-4</v>
      </c>
    </row>
    <row r="300" spans="1:32">
      <c r="A300" s="7">
        <f t="shared" si="105"/>
        <v>44207</v>
      </c>
      <c r="B300" s="8">
        <f t="shared" ca="1" si="106"/>
        <v>187670803.87973562</v>
      </c>
      <c r="C300" s="144">
        <f t="shared" si="96"/>
        <v>0</v>
      </c>
      <c r="D300" s="136"/>
      <c r="E300" s="143">
        <f>US!D300</f>
        <v>0</v>
      </c>
      <c r="F300" s="78">
        <f t="shared" si="117"/>
        <v>0.6</v>
      </c>
      <c r="G300" s="29">
        <f t="shared" ca="1" si="97"/>
        <v>12515031.586485256</v>
      </c>
      <c r="H300" s="8">
        <f t="shared" ca="1" si="107"/>
        <v>88856724.264045313</v>
      </c>
      <c r="I300" s="8">
        <f t="shared" ca="1" si="108"/>
        <v>1332462707.5461228</v>
      </c>
      <c r="J300" s="8">
        <f t="shared" ca="1" si="109"/>
        <v>842870.70731826045</v>
      </c>
      <c r="K300" s="12">
        <f t="shared" ca="1" si="119"/>
        <v>0.93405726989280546</v>
      </c>
      <c r="L300" s="48"/>
      <c r="M300" s="38">
        <f ca="1">IF(AND(I$2&gt;0,R293&lt;F293),0,IF(AND(N300&gt;=L$6,I$2&gt;0),0,IF(OR(AND(N300&gt;=A$2,N300&lt;C$2),N300&gt;=E$1),0,1)))</f>
        <v>1</v>
      </c>
      <c r="N300" s="27">
        <f t="shared" si="110"/>
        <v>44207</v>
      </c>
      <c r="O300" s="11">
        <f t="shared" ca="1" si="98"/>
        <v>0.17766169433948303</v>
      </c>
      <c r="P300" s="11" t="str">
        <f t="shared" si="99"/>
        <v/>
      </c>
      <c r="Q300" s="11">
        <f t="shared" ca="1" si="111"/>
        <v>0</v>
      </c>
      <c r="R300" s="32">
        <f t="shared" ca="1" si="100"/>
        <v>0.25030063172970513</v>
      </c>
      <c r="S300" s="32">
        <v>2.2696676193890927E-5</v>
      </c>
      <c r="T300" s="32">
        <f t="shared" ca="1" si="101"/>
        <v>1.1847563235206042E-2</v>
      </c>
      <c r="U300" s="32">
        <f t="shared" si="102"/>
        <v>0.14084507042253522</v>
      </c>
      <c r="V300" s="32">
        <f t="shared" ca="1" si="103"/>
        <v>0</v>
      </c>
      <c r="W300" s="8">
        <f t="shared" ca="1" si="112"/>
        <v>6685172.7740857918</v>
      </c>
      <c r="X300" s="8">
        <f t="shared" ca="1" si="116"/>
        <v>1250291156.0561628</v>
      </c>
      <c r="Y300" s="22">
        <f t="shared" ca="1" si="104"/>
        <v>0.82233830566051691</v>
      </c>
      <c r="Z300" s="8">
        <f t="shared" ca="1" si="113"/>
        <v>88856724.264045313</v>
      </c>
      <c r="AA300" s="12">
        <f t="shared" ca="1" si="114"/>
        <v>1.1347541797997878</v>
      </c>
      <c r="AB300" s="23">
        <f t="shared" ca="1" si="118"/>
        <v>745594587.53453577</v>
      </c>
      <c r="AC300" s="76">
        <f t="shared" si="115"/>
        <v>0</v>
      </c>
      <c r="AD300" s="85">
        <v>5.9754824781403735E-4</v>
      </c>
      <c r="AE300" s="85">
        <v>1.0297530759473844E-2</v>
      </c>
      <c r="AF300" s="85">
        <v>6.2671413155274624E-4</v>
      </c>
    </row>
    <row r="301" spans="1:32">
      <c r="A301" s="7">
        <f t="shared" si="105"/>
        <v>44208</v>
      </c>
      <c r="B301" s="8">
        <f t="shared" ca="1" si="106"/>
        <v>188505786.46804237</v>
      </c>
      <c r="C301" s="144">
        <f t="shared" si="96"/>
        <v>0</v>
      </c>
      <c r="D301" s="136"/>
      <c r="E301" s="143">
        <f>US!D301</f>
        <v>0</v>
      </c>
      <c r="F301" s="78">
        <f t="shared" si="117"/>
        <v>0.6</v>
      </c>
      <c r="G301" s="29">
        <f t="shared" ca="1" si="97"/>
        <v>12408440.544639088</v>
      </c>
      <c r="H301" s="8">
        <f t="shared" ca="1" si="107"/>
        <v>88099927.866937518</v>
      </c>
      <c r="I301" s="8">
        <f t="shared" ca="1" si="108"/>
        <v>1338391083.9231007</v>
      </c>
      <c r="J301" s="8">
        <f t="shared" ca="1" si="109"/>
        <v>834982.58830676042</v>
      </c>
      <c r="K301" s="12">
        <f t="shared" ca="1" si="119"/>
        <v>0.933151829557747</v>
      </c>
      <c r="L301" s="48"/>
      <c r="M301" s="38">
        <f ca="1">IF(AND(I$2&gt;0,R294&lt;F294-0.02),0,IF(AND(N301&gt;=L$7,I$2&gt;0),0,IF(OR(AND(N301&gt;=A$2,N301&lt;C$2),N301&gt;=E$1),0,1)))</f>
        <v>1</v>
      </c>
      <c r="N301" s="27">
        <f t="shared" si="110"/>
        <v>44208</v>
      </c>
      <c r="O301" s="11">
        <f t="shared" ca="1" si="98"/>
        <v>0.17845214452308009</v>
      </c>
      <c r="P301" s="11" t="str">
        <f t="shared" si="99"/>
        <v/>
      </c>
      <c r="Q301" s="11">
        <f t="shared" ca="1" si="111"/>
        <v>0</v>
      </c>
      <c r="R301" s="32">
        <f t="shared" ca="1" si="100"/>
        <v>0.24816881089278175</v>
      </c>
      <c r="S301" s="32">
        <v>2.2696653594102306E-5</v>
      </c>
      <c r="T301" s="32">
        <f t="shared" ca="1" si="101"/>
        <v>1.1746657048925002E-2</v>
      </c>
      <c r="U301" s="32">
        <f t="shared" si="102"/>
        <v>0.14084507042253522</v>
      </c>
      <c r="V301" s="32">
        <f t="shared" ca="1" si="103"/>
        <v>0</v>
      </c>
      <c r="W301" s="8">
        <f t="shared" ca="1" si="112"/>
        <v>6633685.3747481592</v>
      </c>
      <c r="X301" s="8">
        <f t="shared" ca="1" si="116"/>
        <v>1256924841.4309111</v>
      </c>
      <c r="Y301" s="22">
        <f t="shared" ca="1" si="104"/>
        <v>0.82154785547691989</v>
      </c>
      <c r="Z301" s="8">
        <f t="shared" ca="1" si="113"/>
        <v>88099927.866937518</v>
      </c>
      <c r="AA301" s="12">
        <f t="shared" ca="1" si="114"/>
        <v>1.1347541797997878</v>
      </c>
      <c r="AB301" s="23">
        <f t="shared" ca="1" si="118"/>
        <v>748981726.97689009</v>
      </c>
      <c r="AC301" s="76">
        <f t="shared" si="115"/>
        <v>0</v>
      </c>
      <c r="AD301" s="85">
        <v>5.9797810304972217E-4</v>
      </c>
      <c r="AE301" s="85">
        <v>1.0290903491634987E-2</v>
      </c>
      <c r="AF301" s="85">
        <v>6.2668706846932538E-4</v>
      </c>
    </row>
    <row r="302" spans="1:32">
      <c r="A302" s="7">
        <f t="shared" si="105"/>
        <v>44209</v>
      </c>
      <c r="B302" s="8">
        <f t="shared" ca="1" si="106"/>
        <v>189332854.96777013</v>
      </c>
      <c r="C302" s="144">
        <f t="shared" si="96"/>
        <v>0</v>
      </c>
      <c r="D302" s="136"/>
      <c r="E302" s="143">
        <f>US!D302</f>
        <v>0</v>
      </c>
      <c r="F302" s="78">
        <f t="shared" si="117"/>
        <v>0.6</v>
      </c>
      <c r="G302" s="29">
        <f t="shared" ca="1" si="97"/>
        <v>12301187.160599491</v>
      </c>
      <c r="H302" s="8">
        <f t="shared" ca="1" si="107"/>
        <v>87338428.840256378</v>
      </c>
      <c r="I302" s="8">
        <f t="shared" ca="1" si="108"/>
        <v>1344263270.2711678</v>
      </c>
      <c r="J302" s="8">
        <f t="shared" ca="1" si="109"/>
        <v>827068.4997277495</v>
      </c>
      <c r="K302" s="12">
        <f t="shared" ca="1" si="119"/>
        <v>0.93225486290798676</v>
      </c>
      <c r="L302" s="48"/>
      <c r="M302" s="38">
        <f ca="1">IF(AND(I$2&gt;0,R295&lt;F295-0.04),0,IF(AND(N302&gt;=L$8,I$2&gt;0),0,IF(OR(AND(N302&gt;=A$2,N302&lt;C$2),N302&gt;=E$1),0,1)))</f>
        <v>1</v>
      </c>
      <c r="N302" s="27">
        <f t="shared" si="110"/>
        <v>44209</v>
      </c>
      <c r="O302" s="11">
        <f t="shared" ca="1" si="98"/>
        <v>0.17923510270282236</v>
      </c>
      <c r="P302" s="11" t="str">
        <f t="shared" si="99"/>
        <v/>
      </c>
      <c r="Q302" s="11">
        <f t="shared" ca="1" si="111"/>
        <v>0</v>
      </c>
      <c r="R302" s="32">
        <f t="shared" ca="1" si="100"/>
        <v>0.2460237432119898</v>
      </c>
      <c r="S302" s="32">
        <v>2.2696630994473297E-5</v>
      </c>
      <c r="T302" s="32">
        <f t="shared" ca="1" si="101"/>
        <v>1.1645123845367518E-2</v>
      </c>
      <c r="U302" s="32">
        <f t="shared" si="102"/>
        <v>0.14084507042253522</v>
      </c>
      <c r="V302" s="32">
        <f t="shared" ca="1" si="103"/>
        <v>0</v>
      </c>
      <c r="W302" s="8">
        <f t="shared" ca="1" si="112"/>
        <v>6581705.1910275072</v>
      </c>
      <c r="X302" s="8">
        <f t="shared" ca="1" si="116"/>
        <v>1263506546.6219385</v>
      </c>
      <c r="Y302" s="22">
        <f t="shared" ca="1" si="104"/>
        <v>0.82076489729717761</v>
      </c>
      <c r="Z302" s="8">
        <f t="shared" ca="1" si="113"/>
        <v>87338428.840256378</v>
      </c>
      <c r="AA302" s="12">
        <f t="shared" ca="1" si="114"/>
        <v>1.1347541797997878</v>
      </c>
      <c r="AB302" s="23">
        <f t="shared" ca="1" si="118"/>
        <v>752337378.48796523</v>
      </c>
      <c r="AC302" s="76">
        <f t="shared" si="115"/>
        <v>0</v>
      </c>
      <c r="AD302" s="85">
        <v>5.9841863181097819E-4</v>
      </c>
      <c r="AE302" s="85">
        <v>1.0284297591012355E-2</v>
      </c>
      <c r="AF302" s="85">
        <v>6.2666001142570535E-4</v>
      </c>
    </row>
    <row r="303" spans="1:32">
      <c r="A303" s="7">
        <f t="shared" si="105"/>
        <v>44210</v>
      </c>
      <c r="B303" s="8">
        <f t="shared" ca="1" si="106"/>
        <v>190151986.50705656</v>
      </c>
      <c r="C303" s="144">
        <f t="shared" si="96"/>
        <v>0</v>
      </c>
      <c r="D303" s="136"/>
      <c r="E303" s="143">
        <f>US!D303</f>
        <v>0</v>
      </c>
      <c r="F303" s="78">
        <f t="shared" si="117"/>
        <v>0.6</v>
      </c>
      <c r="G303" s="29">
        <f t="shared" ca="1" si="97"/>
        <v>12193317.968755296</v>
      </c>
      <c r="H303" s="8">
        <f t="shared" ca="1" si="107"/>
        <v>86572557.578162596</v>
      </c>
      <c r="I303" s="8">
        <f t="shared" ca="1" si="108"/>
        <v>1350079104.2001014</v>
      </c>
      <c r="J303" s="8">
        <f t="shared" ca="1" si="109"/>
        <v>819131.53928644035</v>
      </c>
      <c r="K303" s="12">
        <f t="shared" ca="1" si="119"/>
        <v>0.93136639784091579</v>
      </c>
      <c r="L303" s="48"/>
      <c r="M303" s="38">
        <f ca="1">IF(AND(I$2&gt;0,R296&lt;F296-0.06),0,IF(AND(N303&gt;=L$9,I$2&gt;0),0,IF(OR(AND(N303&gt;=A$2,N303&lt;C$2),N303&gt;=E$1),0,1)))</f>
        <v>1</v>
      </c>
      <c r="N303" s="27">
        <f t="shared" si="110"/>
        <v>44210</v>
      </c>
      <c r="O303" s="11">
        <f t="shared" ca="1" si="98"/>
        <v>0.1800105472266802</v>
      </c>
      <c r="P303" s="11" t="str">
        <f t="shared" si="99"/>
        <v/>
      </c>
      <c r="Q303" s="11">
        <f t="shared" ca="1" si="111"/>
        <v>0</v>
      </c>
      <c r="R303" s="32">
        <f t="shared" ca="1" si="100"/>
        <v>0.2438663593751059</v>
      </c>
      <c r="S303" s="32">
        <v>2.2696608395003814E-5</v>
      </c>
      <c r="T303" s="32">
        <f t="shared" ca="1" si="101"/>
        <v>1.1543007677088346E-2</v>
      </c>
      <c r="U303" s="32">
        <f t="shared" si="102"/>
        <v>0.14084507042253522</v>
      </c>
      <c r="V303" s="32">
        <f t="shared" ca="1" si="103"/>
        <v>0</v>
      </c>
      <c r="W303" s="8">
        <f t="shared" ca="1" si="112"/>
        <v>6529256.9852375593</v>
      </c>
      <c r="X303" s="8">
        <f t="shared" ca="1" si="116"/>
        <v>1270035803.6071761</v>
      </c>
      <c r="Y303" s="22">
        <f t="shared" ca="1" si="104"/>
        <v>0.8199894527733198</v>
      </c>
      <c r="Z303" s="8">
        <f t="shared" ca="1" si="113"/>
        <v>86572557.578162596</v>
      </c>
      <c r="AA303" s="12">
        <f t="shared" ca="1" si="114"/>
        <v>1.1347541797997878</v>
      </c>
      <c r="AB303" s="23">
        <f t="shared" ca="1" si="118"/>
        <v>755661431.82260442</v>
      </c>
      <c r="AC303" s="76">
        <f t="shared" si="115"/>
        <v>0</v>
      </c>
      <c r="AD303" s="85">
        <v>5.9887008720112917E-4</v>
      </c>
      <c r="AE303" s="85">
        <v>1.0277712948321176E-2</v>
      </c>
      <c r="AF303" s="85">
        <v>6.2663296041960334E-4</v>
      </c>
    </row>
    <row r="304" spans="1:32">
      <c r="A304" s="7">
        <f t="shared" si="105"/>
        <v>44211</v>
      </c>
      <c r="B304" s="8">
        <f t="shared" ca="1" si="106"/>
        <v>190963161.26664859</v>
      </c>
      <c r="C304" s="144">
        <f t="shared" si="96"/>
        <v>0</v>
      </c>
      <c r="D304" s="136"/>
      <c r="E304" s="143">
        <f>US!D304</f>
        <v>0</v>
      </c>
      <c r="F304" s="78">
        <f t="shared" si="117"/>
        <v>0.6</v>
      </c>
      <c r="G304" s="29">
        <f t="shared" ca="1" si="97"/>
        <v>12084879.06845472</v>
      </c>
      <c r="H304" s="8">
        <f t="shared" ca="1" si="107"/>
        <v>85802641.386028513</v>
      </c>
      <c r="I304" s="8">
        <f t="shared" ca="1" si="108"/>
        <v>1355838444.9932048</v>
      </c>
      <c r="J304" s="8">
        <f t="shared" ca="1" si="109"/>
        <v>811174.759592038</v>
      </c>
      <c r="K304" s="12">
        <f t="shared" ca="1" si="119"/>
        <v>0.93048645892626536</v>
      </c>
      <c r="L304" s="48"/>
      <c r="M304" s="39">
        <f ca="1">IF(AND(I$2&gt;0,R297&lt;F297-0.1),0,IF(AND(N304&gt;=L$10,I$2&gt;0),0,IF(OR(AND(N304&gt;=A$2,N304&lt;C$2),N304&gt;=E$1),0,1)))</f>
        <v>1</v>
      </c>
      <c r="N304" s="27">
        <f t="shared" si="110"/>
        <v>44211</v>
      </c>
      <c r="O304" s="11">
        <f t="shared" ca="1" si="98"/>
        <v>0.18077845933242731</v>
      </c>
      <c r="P304" s="11" t="str">
        <f t="shared" si="99"/>
        <v/>
      </c>
      <c r="Q304" s="11">
        <f t="shared" ca="1" si="111"/>
        <v>0</v>
      </c>
      <c r="R304" s="32">
        <f t="shared" ca="1" si="100"/>
        <v>0.24169758136909439</v>
      </c>
      <c r="S304" s="32">
        <v>2.269658579569379E-5</v>
      </c>
      <c r="T304" s="32">
        <f t="shared" ca="1" si="101"/>
        <v>1.1440352184803802E-2</v>
      </c>
      <c r="U304" s="32">
        <f t="shared" si="102"/>
        <v>0.14084507042253522</v>
      </c>
      <c r="V304" s="32">
        <f t="shared" ca="1" si="103"/>
        <v>0</v>
      </c>
      <c r="W304" s="8">
        <f t="shared" ca="1" si="112"/>
        <v>6476365.416309543</v>
      </c>
      <c r="X304" s="8">
        <f t="shared" ca="1" si="116"/>
        <v>1276512169.0234857</v>
      </c>
      <c r="Y304" s="22">
        <f t="shared" ca="1" si="104"/>
        <v>0.81922154066757269</v>
      </c>
      <c r="Z304" s="8">
        <f t="shared" ca="1" si="113"/>
        <v>85802641.386028513</v>
      </c>
      <c r="AA304" s="12">
        <f t="shared" ca="1" si="114"/>
        <v>1.1347541797997878</v>
      </c>
      <c r="AB304" s="23">
        <f t="shared" ca="1" si="118"/>
        <v>758953789.20951736</v>
      </c>
      <c r="AC304" s="76">
        <f t="shared" si="115"/>
        <v>0</v>
      </c>
      <c r="AD304" s="85">
        <v>5.9933272767939574E-4</v>
      </c>
      <c r="AE304" s="85">
        <v>1.0271149455063803E-2</v>
      </c>
      <c r="AF304" s="85">
        <v>6.2660591544876185E-4</v>
      </c>
    </row>
    <row r="305" spans="1:32">
      <c r="A305" s="7">
        <f t="shared" si="105"/>
        <v>44212</v>
      </c>
      <c r="B305" s="8">
        <f t="shared" ca="1" si="106"/>
        <v>191766362.43314564</v>
      </c>
      <c r="C305" s="144">
        <f t="shared" si="96"/>
        <v>0</v>
      </c>
      <c r="D305" s="136"/>
      <c r="E305" s="143">
        <f>US!D305</f>
        <v>0</v>
      </c>
      <c r="F305" s="78">
        <f t="shared" si="117"/>
        <v>0.6</v>
      </c>
      <c r="G305" s="29">
        <f t="shared" ca="1" si="97"/>
        <v>11975916.091809571</v>
      </c>
      <c r="H305" s="8">
        <f t="shared" ca="1" si="107"/>
        <v>85029004.251847953</v>
      </c>
      <c r="I305" s="8">
        <f t="shared" ca="1" si="108"/>
        <v>1361541173.2753339</v>
      </c>
      <c r="J305" s="8">
        <f t="shared" ca="1" si="109"/>
        <v>803201.16649704135</v>
      </c>
      <c r="K305" s="12">
        <f t="shared" ca="1" si="119"/>
        <v>0.92961506745454991</v>
      </c>
      <c r="L305" s="48"/>
      <c r="M305" s="47">
        <f ca="1">IF(AND(I$2&gt;0,R298&lt;F298-0.12),0,IF(AND(N305&gt;=L$4,I$2&gt;0),0,IF(OR(AND(N305&gt;=A$2,N305&lt;C$2),N305&gt;=E$1),0,1)))</f>
        <v>1</v>
      </c>
      <c r="N305" s="27">
        <f t="shared" si="110"/>
        <v>44212</v>
      </c>
      <c r="O305" s="11">
        <f t="shared" ca="1" si="98"/>
        <v>0.18153882310337785</v>
      </c>
      <c r="P305" s="11" t="str">
        <f t="shared" si="99"/>
        <v/>
      </c>
      <c r="Q305" s="11">
        <f t="shared" ca="1" si="111"/>
        <v>0</v>
      </c>
      <c r="R305" s="32">
        <f t="shared" ca="1" si="100"/>
        <v>0.23951832183619143</v>
      </c>
      <c r="S305" s="32">
        <v>2.2696563196543161E-5</v>
      </c>
      <c r="T305" s="32">
        <f t="shared" ca="1" si="101"/>
        <v>1.133720056691306E-2</v>
      </c>
      <c r="U305" s="32">
        <f t="shared" si="102"/>
        <v>0.14084507042253522</v>
      </c>
      <c r="V305" s="32">
        <f t="shared" ca="1" si="103"/>
        <v>0</v>
      </c>
      <c r="W305" s="8">
        <f t="shared" ca="1" si="112"/>
        <v>6423055.0191604719</v>
      </c>
      <c r="X305" s="8">
        <f t="shared" ca="1" si="116"/>
        <v>1282935224.0426462</v>
      </c>
      <c r="Y305" s="22">
        <f t="shared" ca="1" si="104"/>
        <v>0.81846117689662212</v>
      </c>
      <c r="Z305" s="8">
        <f t="shared" ca="1" si="113"/>
        <v>85029004.251847953</v>
      </c>
      <c r="AA305" s="12">
        <f t="shared" ca="1" si="114"/>
        <v>1.1347541797997878</v>
      </c>
      <c r="AB305" s="23">
        <f t="shared" ca="1" si="118"/>
        <v>762214365.17462063</v>
      </c>
      <c r="AC305" s="76">
        <f t="shared" si="115"/>
        <v>0</v>
      </c>
      <c r="AD305" s="85">
        <v>5.9980681721865433E-4</v>
      </c>
      <c r="AE305" s="85">
        <v>1.0264607003522313E-2</v>
      </c>
      <c r="AF305" s="85">
        <v>6.2657887651094578E-4</v>
      </c>
    </row>
    <row r="306" spans="1:32">
      <c r="A306" s="7">
        <f t="shared" si="105"/>
        <v>44213</v>
      </c>
      <c r="B306" s="8">
        <f t="shared" ca="1" si="106"/>
        <v>192561576.1506826</v>
      </c>
      <c r="C306" s="144">
        <f t="shared" si="96"/>
        <v>0</v>
      </c>
      <c r="D306" s="136"/>
      <c r="E306" s="143">
        <f>US!D306</f>
        <v>0</v>
      </c>
      <c r="F306" s="78">
        <f t="shared" si="117"/>
        <v>0.6</v>
      </c>
      <c r="G306" s="29">
        <f t="shared" ca="1" si="97"/>
        <v>11866474.172845067</v>
      </c>
      <c r="H306" s="8">
        <f t="shared" ca="1" si="107"/>
        <v>84251966.627199978</v>
      </c>
      <c r="I306" s="8">
        <f t="shared" ca="1" si="108"/>
        <v>1367187190.6698463</v>
      </c>
      <c r="J306" s="8">
        <f t="shared" ca="1" si="109"/>
        <v>795213.71753697039</v>
      </c>
      <c r="K306" s="12">
        <f t="shared" ca="1" si="119"/>
        <v>0.9287522414872954</v>
      </c>
      <c r="L306" s="48"/>
      <c r="M306" s="46">
        <f ca="1">IF(AND(I$2&gt;0,R299&lt;F299-0.12),0,IF(AND(N306&gt;=L$5,I$2&gt;0),0,IF(OR(AND(N306&gt;=A$2,N306&lt;C$2),N306&gt;=E$1),0,1)))</f>
        <v>1</v>
      </c>
      <c r="N306" s="27">
        <f t="shared" si="110"/>
        <v>44213</v>
      </c>
      <c r="O306" s="11">
        <f t="shared" ca="1" si="98"/>
        <v>0.18229162542264618</v>
      </c>
      <c r="P306" s="11" t="str">
        <f t="shared" si="99"/>
        <v/>
      </c>
      <c r="Q306" s="11">
        <f t="shared" ca="1" si="111"/>
        <v>0</v>
      </c>
      <c r="R306" s="32">
        <f t="shared" ca="1" si="100"/>
        <v>0.23732948345690136</v>
      </c>
      <c r="S306" s="32">
        <v>2.2696540597551879E-5</v>
      </c>
      <c r="T306" s="32">
        <f t="shared" ca="1" si="101"/>
        <v>1.1233595550293331E-2</v>
      </c>
      <c r="U306" s="32">
        <f t="shared" si="102"/>
        <v>0.14084507042253522</v>
      </c>
      <c r="V306" s="32">
        <f t="shared" ca="1" si="103"/>
        <v>0</v>
      </c>
      <c r="W306" s="8">
        <f t="shared" ca="1" si="112"/>
        <v>6369350.1846678928</v>
      </c>
      <c r="X306" s="8">
        <f t="shared" ca="1" si="116"/>
        <v>1289304574.227314</v>
      </c>
      <c r="Y306" s="22">
        <f t="shared" ca="1" si="104"/>
        <v>0.81770837457735379</v>
      </c>
      <c r="Z306" s="8">
        <f t="shared" ca="1" si="113"/>
        <v>84251966.627199978</v>
      </c>
      <c r="AA306" s="12">
        <f t="shared" ca="1" si="114"/>
        <v>1.1347541797997878</v>
      </c>
      <c r="AB306" s="23">
        <f t="shared" ca="1" si="118"/>
        <v>765443086.3575331</v>
      </c>
      <c r="AC306" s="76">
        <f t="shared" si="115"/>
        <v>0</v>
      </c>
      <c r="AD306" s="85">
        <v>5.999121803894116E-4</v>
      </c>
      <c r="AE306" s="85">
        <v>1.0258085486751207E-2</v>
      </c>
      <c r="AF306" s="85">
        <v>6.2655184360393924E-4</v>
      </c>
    </row>
    <row r="307" spans="1:32">
      <c r="A307" s="7">
        <f t="shared" si="105"/>
        <v>44214</v>
      </c>
      <c r="B307" s="8">
        <f t="shared" ca="1" si="106"/>
        <v>193348791.47115266</v>
      </c>
      <c r="C307" s="144">
        <f t="shared" si="96"/>
        <v>0</v>
      </c>
      <c r="D307" s="136"/>
      <c r="E307" s="143">
        <f>US!D307</f>
        <v>0</v>
      </c>
      <c r="F307" s="78">
        <f t="shared" si="117"/>
        <v>0.6</v>
      </c>
      <c r="G307" s="29">
        <f t="shared" ca="1" si="97"/>
        <v>11756597.918009801</v>
      </c>
      <c r="H307" s="8">
        <f t="shared" ca="1" si="107"/>
        <v>83471845.21786958</v>
      </c>
      <c r="I307" s="8">
        <f t="shared" ca="1" si="108"/>
        <v>1372776419.4451838</v>
      </c>
      <c r="J307" s="8">
        <f t="shared" ca="1" si="109"/>
        <v>787215.32047006825</v>
      </c>
      <c r="K307" s="12">
        <f t="shared" ca="1" si="119"/>
        <v>0.92789799590894273</v>
      </c>
      <c r="L307" s="48"/>
      <c r="M307" s="38">
        <f ca="1">IF(AND(I$2&gt;0,R300&lt;F300),0,IF(AND(N307&gt;=L$6,I$2&gt;0),0,IF(OR(AND(N307&gt;=A$2,N307&lt;C$2),N307&gt;=E$1),0,1)))</f>
        <v>1</v>
      </c>
      <c r="N307" s="27">
        <f t="shared" si="110"/>
        <v>44214</v>
      </c>
      <c r="O307" s="11">
        <f t="shared" ca="1" si="98"/>
        <v>0.18303685592602451</v>
      </c>
      <c r="P307" s="11" t="str">
        <f t="shared" si="99"/>
        <v/>
      </c>
      <c r="Q307" s="11">
        <f t="shared" ca="1" si="111"/>
        <v>0</v>
      </c>
      <c r="R307" s="32">
        <f t="shared" ca="1" si="100"/>
        <v>0.23513195836019601</v>
      </c>
      <c r="S307" s="32">
        <v>2.2696517998719901E-5</v>
      </c>
      <c r="T307" s="32">
        <f t="shared" ca="1" si="101"/>
        <v>1.1129579362382611E-2</v>
      </c>
      <c r="U307" s="32">
        <f t="shared" si="102"/>
        <v>0.14084507042253522</v>
      </c>
      <c r="V307" s="32">
        <f t="shared" ca="1" si="103"/>
        <v>0</v>
      </c>
      <c r="W307" s="8">
        <f t="shared" ca="1" si="112"/>
        <v>6315275.1402701493</v>
      </c>
      <c r="X307" s="8">
        <f t="shared" ca="1" si="116"/>
        <v>1295619849.3675842</v>
      </c>
      <c r="Y307" s="22">
        <f t="shared" ca="1" si="104"/>
        <v>0.81696314407397552</v>
      </c>
      <c r="Z307" s="8">
        <f t="shared" ca="1" si="113"/>
        <v>83471845.21786958</v>
      </c>
      <c r="AA307" s="12">
        <f t="shared" ca="1" si="114"/>
        <v>1.1347541797997878</v>
      </c>
      <c r="AB307" s="23">
        <f t="shared" ca="1" si="118"/>
        <v>768639891.32162917</v>
      </c>
      <c r="AC307" s="76">
        <f t="shared" si="115"/>
        <v>0</v>
      </c>
      <c r="AD307" s="85">
        <v>6.0001165081375403E-4</v>
      </c>
      <c r="AE307" s="85">
        <v>1.0251584798570173E-2</v>
      </c>
      <c r="AF307" s="85">
        <v>6.2652481672554391E-4</v>
      </c>
    </row>
    <row r="308" spans="1:32">
      <c r="A308" s="7">
        <f t="shared" si="105"/>
        <v>44215</v>
      </c>
      <c r="B308" s="8">
        <f t="shared" ca="1" si="106"/>
        <v>194128000.303069</v>
      </c>
      <c r="C308" s="144">
        <f t="shared" si="96"/>
        <v>0</v>
      </c>
      <c r="D308" s="136"/>
      <c r="E308" s="143">
        <f>US!D308</f>
        <v>0</v>
      </c>
      <c r="F308" s="78">
        <f t="shared" si="117"/>
        <v>0.6</v>
      </c>
      <c r="G308" s="29">
        <f t="shared" ca="1" si="97"/>
        <v>11646331.378057092</v>
      </c>
      <c r="H308" s="8">
        <f t="shared" ca="1" si="107"/>
        <v>82688952.784205347</v>
      </c>
      <c r="I308" s="8">
        <f t="shared" ca="1" si="108"/>
        <v>1378308802.1517897</v>
      </c>
      <c r="J308" s="8">
        <f t="shared" ca="1" si="109"/>
        <v>779208.83191632456</v>
      </c>
      <c r="K308" s="12">
        <f t="shared" ca="1" si="119"/>
        <v>0.92705234248031998</v>
      </c>
      <c r="L308" s="48"/>
      <c r="M308" s="38">
        <f ca="1">IF(AND(I$2&gt;0,R301&lt;F301-0.02),0,IF(AND(N308&gt;=L$7,I$2&gt;0),0,IF(OR(AND(N308&gt;=A$2,N308&lt;C$2),N308&gt;=E$1),0,1)))</f>
        <v>1</v>
      </c>
      <c r="N308" s="27">
        <f t="shared" si="110"/>
        <v>44215</v>
      </c>
      <c r="O308" s="11">
        <f t="shared" ca="1" si="98"/>
        <v>0.18377450695357195</v>
      </c>
      <c r="P308" s="11" t="str">
        <f t="shared" si="99"/>
        <v/>
      </c>
      <c r="Q308" s="11">
        <f t="shared" ca="1" si="111"/>
        <v>0</v>
      </c>
      <c r="R308" s="32">
        <f t="shared" ca="1" si="100"/>
        <v>0.23292662756114185</v>
      </c>
      <c r="S308" s="32">
        <v>2.2696495400047195E-5</v>
      </c>
      <c r="T308" s="32">
        <f t="shared" ca="1" si="101"/>
        <v>1.1025193704560713E-2</v>
      </c>
      <c r="U308" s="32">
        <f t="shared" si="102"/>
        <v>0.14084507042253522</v>
      </c>
      <c r="V308" s="32">
        <f t="shared" ca="1" si="103"/>
        <v>0</v>
      </c>
      <c r="W308" s="8">
        <f t="shared" ca="1" si="112"/>
        <v>6260853.9312092559</v>
      </c>
      <c r="X308" s="8">
        <f t="shared" ca="1" si="116"/>
        <v>1301880703.2987936</v>
      </c>
      <c r="Y308" s="22">
        <f t="shared" ca="1" si="104"/>
        <v>0.81622549304642811</v>
      </c>
      <c r="Z308" s="8">
        <f t="shared" ca="1" si="113"/>
        <v>82688952.784205347</v>
      </c>
      <c r="AA308" s="12">
        <f t="shared" ca="1" si="114"/>
        <v>1.1347541797997878</v>
      </c>
      <c r="AB308" s="23">
        <f t="shared" ca="1" si="118"/>
        <v>771804730.35804963</v>
      </c>
      <c r="AC308" s="76">
        <f t="shared" si="115"/>
        <v>0</v>
      </c>
      <c r="AD308" s="85">
        <v>6.0010492314577658E-4</v>
      </c>
      <c r="AE308" s="85">
        <v>1.0245104833556954E-2</v>
      </c>
      <c r="AF308" s="85">
        <v>6.264977958735763E-4</v>
      </c>
    </row>
    <row r="309" spans="1:32">
      <c r="A309" s="7">
        <f t="shared" si="105"/>
        <v>44216</v>
      </c>
      <c r="B309" s="8">
        <f t="shared" ca="1" si="106"/>
        <v>194899197.359164</v>
      </c>
      <c r="C309" s="144">
        <f t="shared" si="96"/>
        <v>0</v>
      </c>
      <c r="D309" s="136"/>
      <c r="E309" s="143">
        <f>US!D309</f>
        <v>0</v>
      </c>
      <c r="F309" s="78">
        <f t="shared" si="117"/>
        <v>0.6</v>
      </c>
      <c r="G309" s="29">
        <f t="shared" ca="1" si="97"/>
        <v>11535718.02130571</v>
      </c>
      <c r="H309" s="8">
        <f t="shared" ca="1" si="107"/>
        <v>81903597.951270536</v>
      </c>
      <c r="I309" s="8">
        <f t="shared" ca="1" si="108"/>
        <v>1383784301.2500641</v>
      </c>
      <c r="J309" s="8">
        <f t="shared" ca="1" si="109"/>
        <v>771197.05609499139</v>
      </c>
      <c r="K309" s="12">
        <f t="shared" ca="1" si="119"/>
        <v>0.92621528989357693</v>
      </c>
      <c r="L309" s="48"/>
      <c r="M309" s="38">
        <f ca="1">IF(AND(I$2&gt;0,R302&lt;F302-0.04),0,IF(AND(N309&gt;=L$8,I$2&gt;0),0,IF(OR(AND(N309&gt;=A$2,N309&lt;C$2),N309&gt;=E$1),0,1)))</f>
        <v>1</v>
      </c>
      <c r="N309" s="27">
        <f t="shared" si="110"/>
        <v>44216</v>
      </c>
      <c r="O309" s="11">
        <f t="shared" ca="1" si="98"/>
        <v>0.18450457350000854</v>
      </c>
      <c r="P309" s="11" t="str">
        <f t="shared" si="99"/>
        <v/>
      </c>
      <c r="Q309" s="11">
        <f t="shared" ca="1" si="111"/>
        <v>0</v>
      </c>
      <c r="R309" s="32">
        <f t="shared" ca="1" si="100"/>
        <v>0.23071436042611418</v>
      </c>
      <c r="S309" s="32">
        <v>2.2696472801533724E-5</v>
      </c>
      <c r="T309" s="32">
        <f t="shared" ca="1" si="101"/>
        <v>1.0920479726836071E-2</v>
      </c>
      <c r="U309" s="32">
        <f t="shared" si="102"/>
        <v>0.14084507042253522</v>
      </c>
      <c r="V309" s="32">
        <f t="shared" ca="1" si="103"/>
        <v>0</v>
      </c>
      <c r="W309" s="8">
        <f t="shared" ca="1" si="112"/>
        <v>6206110.4024316454</v>
      </c>
      <c r="X309" s="8">
        <f t="shared" ca="1" si="116"/>
        <v>1308086813.7012253</v>
      </c>
      <c r="Y309" s="22">
        <f t="shared" ca="1" si="104"/>
        <v>0.8154954264999914</v>
      </c>
      <c r="Z309" s="8">
        <f t="shared" ca="1" si="113"/>
        <v>81903597.951270536</v>
      </c>
      <c r="AA309" s="12">
        <f t="shared" ca="1" si="114"/>
        <v>1.1347541797997878</v>
      </c>
      <c r="AB309" s="23">
        <f t="shared" ca="1" si="118"/>
        <v>774937565.28406799</v>
      </c>
      <c r="AC309" s="76">
        <f t="shared" si="115"/>
        <v>0</v>
      </c>
      <c r="AD309" s="85">
        <v>6.001916412323176E-4</v>
      </c>
      <c r="AE309" s="85">
        <v>1.0238645487040315E-2</v>
      </c>
      <c r="AF309" s="85">
        <v>6.2647078104586694E-4</v>
      </c>
    </row>
    <row r="310" spans="1:32">
      <c r="A310" s="7">
        <f t="shared" si="105"/>
        <v>44217</v>
      </c>
      <c r="B310" s="8">
        <f t="shared" ca="1" si="106"/>
        <v>195662380.10282359</v>
      </c>
      <c r="C310" s="144">
        <f t="shared" si="96"/>
        <v>0</v>
      </c>
      <c r="D310" s="136"/>
      <c r="E310" s="143">
        <f>US!D310</f>
        <v>0</v>
      </c>
      <c r="F310" s="78">
        <f t="shared" si="117"/>
        <v>0.6</v>
      </c>
      <c r="G310" s="29">
        <f t="shared" ca="1" si="97"/>
        <v>11424800.708284784</v>
      </c>
      <c r="H310" s="8">
        <f t="shared" ca="1" si="107"/>
        <v>81116085.02882196</v>
      </c>
      <c r="I310" s="8">
        <f t="shared" ca="1" si="108"/>
        <v>1389202898.7300472</v>
      </c>
      <c r="J310" s="8">
        <f t="shared" ca="1" si="109"/>
        <v>763182.74365958769</v>
      </c>
      <c r="K310" s="12">
        <f t="shared" ca="1" si="119"/>
        <v>0.9253868438284758</v>
      </c>
      <c r="L310" s="48"/>
      <c r="M310" s="38">
        <f ca="1">IF(AND(I$2&gt;0,R303&lt;F303-0.06),0,IF(AND(N310&gt;=L$9,I$2&gt;0),0,IF(OR(AND(N310&gt;=A$2,N310&lt;C$2),N310&gt;=E$1),0,1)))</f>
        <v>1</v>
      </c>
      <c r="N310" s="27">
        <f t="shared" si="110"/>
        <v>44217</v>
      </c>
      <c r="O310" s="11">
        <f t="shared" ca="1" si="98"/>
        <v>0.18522705316400628</v>
      </c>
      <c r="P310" s="11" t="str">
        <f t="shared" si="99"/>
        <v/>
      </c>
      <c r="Q310" s="11">
        <f t="shared" ca="1" si="111"/>
        <v>0</v>
      </c>
      <c r="R310" s="32">
        <f t="shared" ca="1" si="100"/>
        <v>0.22849601416569568</v>
      </c>
      <c r="S310" s="32">
        <v>2.2696450203179472E-5</v>
      </c>
      <c r="T310" s="32">
        <f t="shared" ca="1" si="101"/>
        <v>1.0815478003842928E-2</v>
      </c>
      <c r="U310" s="32">
        <f t="shared" si="102"/>
        <v>0.14084507042253522</v>
      </c>
      <c r="V310" s="32">
        <f t="shared" ca="1" si="103"/>
        <v>0</v>
      </c>
      <c r="W310" s="8">
        <f t="shared" ca="1" si="112"/>
        <v>6151068.1811601203</v>
      </c>
      <c r="X310" s="8">
        <f t="shared" ca="1" si="116"/>
        <v>1314237881.8823855</v>
      </c>
      <c r="Y310" s="22">
        <f t="shared" ca="1" si="104"/>
        <v>0.81477294683599366</v>
      </c>
      <c r="Z310" s="8">
        <f t="shared" ca="1" si="113"/>
        <v>81116085.02882196</v>
      </c>
      <c r="AA310" s="12">
        <f t="shared" ca="1" si="114"/>
        <v>1.1347541797997878</v>
      </c>
      <c r="AB310" s="23">
        <f t="shared" ca="1" si="118"/>
        <v>778038369.23620903</v>
      </c>
      <c r="AC310" s="76">
        <f t="shared" si="115"/>
        <v>0</v>
      </c>
      <c r="AD310" s="85">
        <v>6.002714353737519E-4</v>
      </c>
      <c r="AE310" s="85">
        <v>1.023220665509306E-2</v>
      </c>
      <c r="AF310" s="85">
        <v>6.2644377224025749E-4</v>
      </c>
    </row>
    <row r="311" spans="1:32">
      <c r="A311" s="7">
        <f t="shared" si="105"/>
        <v>44218</v>
      </c>
      <c r="B311" s="8">
        <f t="shared" ca="1" si="106"/>
        <v>196417548.69345281</v>
      </c>
      <c r="C311" s="144">
        <f t="shared" si="96"/>
        <v>0</v>
      </c>
      <c r="D311" s="136"/>
      <c r="E311" s="143">
        <f>US!D311</f>
        <v>0</v>
      </c>
      <c r="F311" s="78">
        <f t="shared" si="117"/>
        <v>0.6</v>
      </c>
      <c r="G311" s="29">
        <f t="shared" ca="1" si="97"/>
        <v>11313621.667764684</v>
      </c>
      <c r="H311" s="8">
        <f t="shared" ca="1" si="107"/>
        <v>80326713.841129258</v>
      </c>
      <c r="I311" s="8">
        <f t="shared" ca="1" si="108"/>
        <v>1394564595.7235146</v>
      </c>
      <c r="J311" s="8">
        <f t="shared" ca="1" si="109"/>
        <v>755168.59062921361</v>
      </c>
      <c r="K311" s="12">
        <f t="shared" ca="1" si="119"/>
        <v>0.92456700700993411</v>
      </c>
      <c r="L311" s="48"/>
      <c r="M311" s="39">
        <f ca="1">IF(AND(I$2&gt;0,R304&lt;F304-0.1),0,IF(AND(N311&gt;=L$10,I$2&gt;0),0,IF(OR(AND(N311&gt;=A$2,N311&lt;C$2),N311&gt;=E$1),0,1)))</f>
        <v>1</v>
      </c>
      <c r="N311" s="27">
        <f t="shared" si="110"/>
        <v>44218</v>
      </c>
      <c r="O311" s="11">
        <f t="shared" ca="1" si="98"/>
        <v>0.18594194609646861</v>
      </c>
      <c r="P311" s="11" t="str">
        <f t="shared" si="99"/>
        <v/>
      </c>
      <c r="Q311" s="11">
        <f t="shared" ca="1" si="111"/>
        <v>0</v>
      </c>
      <c r="R311" s="32">
        <f t="shared" ca="1" si="100"/>
        <v>0.22627243335529365</v>
      </c>
      <c r="S311" s="32">
        <v>2.2696427604984411E-5</v>
      </c>
      <c r="T311" s="32">
        <f t="shared" ca="1" si="101"/>
        <v>1.0710228512150567E-2</v>
      </c>
      <c r="U311" s="32">
        <f t="shared" si="102"/>
        <v>0.14084507042253522</v>
      </c>
      <c r="V311" s="32">
        <f t="shared" ca="1" si="103"/>
        <v>0</v>
      </c>
      <c r="W311" s="8">
        <f t="shared" ca="1" si="112"/>
        <v>6095750.6601485647</v>
      </c>
      <c r="X311" s="8">
        <f t="shared" ca="1" si="116"/>
        <v>1320333632.5425341</v>
      </c>
      <c r="Y311" s="22">
        <f t="shared" ca="1" si="104"/>
        <v>0.81405805390353136</v>
      </c>
      <c r="Z311" s="8">
        <f t="shared" ca="1" si="113"/>
        <v>80326713.841129258</v>
      </c>
      <c r="AA311" s="12">
        <f t="shared" ca="1" si="114"/>
        <v>1.1347541797997878</v>
      </c>
      <c r="AB311" s="23">
        <f t="shared" ca="1" si="118"/>
        <v>781107126.45850921</v>
      </c>
      <c r="AC311" s="76">
        <f t="shared" si="115"/>
        <v>0</v>
      </c>
      <c r="AD311" s="85">
        <v>6.0035268188369205E-4</v>
      </c>
      <c r="AE311" s="85">
        <v>1.0225788234525154E-2</v>
      </c>
      <c r="AF311" s="85">
        <v>6.264167694546006E-4</v>
      </c>
    </row>
    <row r="312" spans="1:32">
      <c r="A312" s="7">
        <f t="shared" si="105"/>
        <v>44219</v>
      </c>
      <c r="B312" s="8">
        <f t="shared" ca="1" si="106"/>
        <v>197164705.93086767</v>
      </c>
      <c r="C312" s="144">
        <f t="shared" si="96"/>
        <v>0</v>
      </c>
      <c r="D312" s="136"/>
      <c r="E312" s="143">
        <f>US!D312</f>
        <v>0</v>
      </c>
      <c r="F312" s="78">
        <f t="shared" si="117"/>
        <v>0.6</v>
      </c>
      <c r="G312" s="29">
        <f t="shared" ca="1" si="97"/>
        <v>11202222.474172696</v>
      </c>
      <c r="H312" s="8">
        <f t="shared" ca="1" si="107"/>
        <v>79535779.566626146</v>
      </c>
      <c r="I312" s="8">
        <f t="shared" ca="1" si="108"/>
        <v>1399869412.1091599</v>
      </c>
      <c r="J312" s="8">
        <f t="shared" ca="1" si="109"/>
        <v>747157.23741485248</v>
      </c>
      <c r="K312" s="12">
        <f t="shared" ca="1" si="119"/>
        <v>0.92375577926671315</v>
      </c>
      <c r="L312" s="48"/>
      <c r="M312" s="47">
        <f ca="1">IF(AND(I$2&gt;0,R305&lt;F305-0.12),0,IF(AND(N312&gt;=L$4,I$2&gt;0),0,IF(OR(AND(N312&gt;=A$2,N312&lt;C$2),N312&gt;=E$1),0,1)))</f>
        <v>1</v>
      </c>
      <c r="N312" s="27">
        <f t="shared" si="110"/>
        <v>44219</v>
      </c>
      <c r="O312" s="11">
        <f t="shared" ca="1" si="98"/>
        <v>0.186649254947888</v>
      </c>
      <c r="P312" s="11" t="str">
        <f t="shared" si="99"/>
        <v/>
      </c>
      <c r="Q312" s="11">
        <f t="shared" ca="1" si="111"/>
        <v>0</v>
      </c>
      <c r="R312" s="32">
        <f t="shared" ca="1" si="100"/>
        <v>0.22404444948345392</v>
      </c>
      <c r="S312" s="32">
        <v>2.2696405006948528E-5</v>
      </c>
      <c r="T312" s="32">
        <f t="shared" ca="1" si="101"/>
        <v>1.0604770608883487E-2</v>
      </c>
      <c r="U312" s="32">
        <f t="shared" si="102"/>
        <v>0.14084507042253522</v>
      </c>
      <c r="V312" s="32">
        <f t="shared" ca="1" si="103"/>
        <v>0</v>
      </c>
      <c r="W312" s="8">
        <f t="shared" ca="1" si="112"/>
        <v>6040180.9816291062</v>
      </c>
      <c r="X312" s="8">
        <f t="shared" ca="1" si="116"/>
        <v>1326373813.5241632</v>
      </c>
      <c r="Y312" s="22">
        <f t="shared" ca="1" si="104"/>
        <v>0.81335074505211202</v>
      </c>
      <c r="Z312" s="8">
        <f t="shared" ca="1" si="113"/>
        <v>79535779.566626146</v>
      </c>
      <c r="AA312" s="12">
        <f t="shared" ca="1" si="114"/>
        <v>1.1347541797997878</v>
      </c>
      <c r="AB312" s="23">
        <f t="shared" ca="1" si="118"/>
        <v>784143832.08630788</v>
      </c>
      <c r="AC312" s="76">
        <f t="shared" si="115"/>
        <v>0</v>
      </c>
      <c r="AD312" s="85">
        <v>6.0042663282338737E-4</v>
      </c>
      <c r="AE312" s="85">
        <v>1.0219390122876926E-2</v>
      </c>
      <c r="AF312" s="85">
        <v>6.2638977268675798E-4</v>
      </c>
    </row>
    <row r="313" spans="1:32">
      <c r="A313" s="7">
        <f t="shared" si="105"/>
        <v>44220</v>
      </c>
      <c r="B313" s="8">
        <f t="shared" ca="1" si="106"/>
        <v>197903857.19880685</v>
      </c>
      <c r="C313" s="144">
        <f t="shared" si="96"/>
        <v>0</v>
      </c>
      <c r="D313" s="136"/>
      <c r="E313" s="143">
        <f>US!D313</f>
        <v>0</v>
      </c>
      <c r="F313" s="78">
        <f t="shared" si="117"/>
        <v>0.6</v>
      </c>
      <c r="G313" s="29">
        <f t="shared" ca="1" si="97"/>
        <v>11090644.026389467</v>
      </c>
      <c r="H313" s="8">
        <f t="shared" ca="1" si="107"/>
        <v>78743572.58736521</v>
      </c>
      <c r="I313" s="8">
        <f t="shared" ca="1" si="108"/>
        <v>1405117386.1115282</v>
      </c>
      <c r="J313" s="8">
        <f t="shared" ca="1" si="109"/>
        <v>739151.26793917781</v>
      </c>
      <c r="K313" s="12">
        <f t="shared" ca="1" si="119"/>
        <v>0.9229531575911557</v>
      </c>
      <c r="L313" s="48"/>
      <c r="M313" s="46">
        <f ca="1">IF(AND(I$2&gt;0,R306&lt;F306-0.12),0,IF(AND(N313&gt;=L$5,I$2&gt;0),0,IF(OR(AND(N313&gt;=A$2,N313&lt;C$2),N313&gt;=E$1),0,1)))</f>
        <v>1</v>
      </c>
      <c r="N313" s="27">
        <f t="shared" si="110"/>
        <v>44220</v>
      </c>
      <c r="O313" s="11">
        <f t="shared" ca="1" si="98"/>
        <v>0.18734898481487042</v>
      </c>
      <c r="P313" s="11" t="str">
        <f t="shared" si="99"/>
        <v/>
      </c>
      <c r="Q313" s="11">
        <f t="shared" ca="1" si="111"/>
        <v>0</v>
      </c>
      <c r="R313" s="32">
        <f t="shared" ca="1" si="100"/>
        <v>0.22181288052778933</v>
      </c>
      <c r="S313" s="32">
        <v>2.269638240907181E-5</v>
      </c>
      <c r="T313" s="32">
        <f t="shared" ca="1" si="101"/>
        <v>1.0499143011648695E-2</v>
      </c>
      <c r="U313" s="32">
        <f t="shared" si="102"/>
        <v>0.14084507042253522</v>
      </c>
      <c r="V313" s="32">
        <f t="shared" ca="1" si="103"/>
        <v>0</v>
      </c>
      <c r="W313" s="8">
        <f t="shared" ca="1" si="112"/>
        <v>5984382.0219596485</v>
      </c>
      <c r="X313" s="8">
        <f t="shared" ca="1" si="116"/>
        <v>1332358195.5461228</v>
      </c>
      <c r="Y313" s="22">
        <f t="shared" ca="1" si="104"/>
        <v>0.81265101518512961</v>
      </c>
      <c r="Z313" s="8">
        <f t="shared" ca="1" si="113"/>
        <v>78743572.58736521</v>
      </c>
      <c r="AA313" s="12">
        <f t="shared" ca="1" si="114"/>
        <v>1.1347541797997878</v>
      </c>
      <c r="AB313" s="23">
        <f t="shared" ca="1" si="118"/>
        <v>787148491.92595077</v>
      </c>
      <c r="AC313" s="76">
        <f t="shared" si="115"/>
        <v>0</v>
      </c>
      <c r="AD313" s="85">
        <v>6.0049288791419974E-4</v>
      </c>
      <c r="AE313" s="85">
        <v>1.0213012218412348E-2</v>
      </c>
      <c r="AF313" s="85">
        <v>6.2636278193459974E-4</v>
      </c>
    </row>
    <row r="314" spans="1:32">
      <c r="A314" s="7">
        <f t="shared" si="105"/>
        <v>44221</v>
      </c>
      <c r="B314" s="8">
        <f t="shared" ca="1" si="106"/>
        <v>198635010.40765512</v>
      </c>
      <c r="C314" s="144">
        <f t="shared" si="96"/>
        <v>0</v>
      </c>
      <c r="D314" s="136"/>
      <c r="E314" s="143">
        <f>US!D314</f>
        <v>0</v>
      </c>
      <c r="F314" s="78">
        <f t="shared" si="117"/>
        <v>0.6</v>
      </c>
      <c r="G314" s="29">
        <f t="shared" ca="1" si="97"/>
        <v>10978926.527919468</v>
      </c>
      <c r="H314" s="8">
        <f t="shared" ca="1" si="107"/>
        <v>77950378.348228216</v>
      </c>
      <c r="I314" s="8">
        <f t="shared" ca="1" si="108"/>
        <v>1410308573.8943508</v>
      </c>
      <c r="J314" s="8">
        <f t="shared" ca="1" si="109"/>
        <v>731153.20884826058</v>
      </c>
      <c r="K314" s="12">
        <f t="shared" ca="1" si="119"/>
        <v>0.92215913619986667</v>
      </c>
      <c r="L314" s="48"/>
      <c r="M314" s="38">
        <f ca="1">IF(AND(I$2&gt;0,R307&lt;F307),0,IF(AND(N314&gt;=L$6,I$2&gt;0),0,IF(OR(AND(N314&gt;=A$2,N314&lt;C$2),N314&gt;=E$1),0,1)))</f>
        <v>1</v>
      </c>
      <c r="N314" s="27">
        <f t="shared" si="110"/>
        <v>44221</v>
      </c>
      <c r="O314" s="11">
        <f t="shared" ca="1" si="98"/>
        <v>0.18804114318591345</v>
      </c>
      <c r="P314" s="11" t="str">
        <f t="shared" si="99"/>
        <v/>
      </c>
      <c r="Q314" s="11">
        <f t="shared" ca="1" si="111"/>
        <v>0</v>
      </c>
      <c r="R314" s="32">
        <f t="shared" ca="1" si="100"/>
        <v>0.21957853055838933</v>
      </c>
      <c r="S314" s="32">
        <v>2.2696359811354235E-5</v>
      </c>
      <c r="T314" s="32">
        <f t="shared" ca="1" si="101"/>
        <v>1.0393383779763761E-2</v>
      </c>
      <c r="U314" s="32">
        <f t="shared" si="102"/>
        <v>0.14084507042253522</v>
      </c>
      <c r="V314" s="32">
        <f t="shared" ca="1" si="103"/>
        <v>0</v>
      </c>
      <c r="W314" s="8">
        <f t="shared" ca="1" si="112"/>
        <v>5928376.3769779988</v>
      </c>
      <c r="X314" s="8">
        <f t="shared" ca="1" si="116"/>
        <v>1338286571.9231007</v>
      </c>
      <c r="Y314" s="22">
        <f t="shared" ca="1" si="104"/>
        <v>0.81195885681408653</v>
      </c>
      <c r="Z314" s="8">
        <f t="shared" ca="1" si="113"/>
        <v>77950378.348228216</v>
      </c>
      <c r="AA314" s="12">
        <f t="shared" ca="1" si="114"/>
        <v>1.1347541797997878</v>
      </c>
      <c r="AB314" s="23">
        <f t="shared" ca="1" si="118"/>
        <v>790121122.23078227</v>
      </c>
      <c r="AC314" s="76">
        <f t="shared" si="115"/>
        <v>0</v>
      </c>
      <c r="AD314" s="85">
        <v>6.0055103385125324E-4</v>
      </c>
      <c r="AE314" s="85">
        <v>1.020665442011238E-2</v>
      </c>
      <c r="AF314" s="85">
        <v>6.2633579719600311E-4</v>
      </c>
    </row>
    <row r="315" spans="1:32">
      <c r="A315" s="7">
        <f t="shared" si="105"/>
        <v>44222</v>
      </c>
      <c r="B315" s="8">
        <f t="shared" ca="1" si="106"/>
        <v>199358175.93646854</v>
      </c>
      <c r="C315" s="144">
        <f t="shared" si="96"/>
        <v>0</v>
      </c>
      <c r="D315" s="136"/>
      <c r="E315" s="143">
        <f>US!D315</f>
        <v>0</v>
      </c>
      <c r="F315" s="78">
        <f t="shared" si="117"/>
        <v>0.6</v>
      </c>
      <c r="G315" s="29">
        <f t="shared" ca="1" si="97"/>
        <v>10867109.468426138</v>
      </c>
      <c r="H315" s="8">
        <f t="shared" ca="1" si="107"/>
        <v>77156477.225825578</v>
      </c>
      <c r="I315" s="8">
        <f t="shared" ca="1" si="108"/>
        <v>1415443049.148926</v>
      </c>
      <c r="J315" s="8">
        <f t="shared" ca="1" si="109"/>
        <v>723165.52881342988</v>
      </c>
      <c r="K315" s="12">
        <f t="shared" ca="1" si="119"/>
        <v>0.92137370659524209</v>
      </c>
      <c r="L315" s="48"/>
      <c r="M315" s="38">
        <f ca="1">IF(AND(I$2&gt;0,R308&lt;F308-0.02),0,IF(AND(N315&gt;=L$7,I$2&gt;0),0,IF(OR(AND(N315&gt;=A$2,N315&lt;C$2),N315&gt;=E$1),0,1)))</f>
        <v>1</v>
      </c>
      <c r="N315" s="27">
        <f t="shared" si="110"/>
        <v>44222</v>
      </c>
      <c r="O315" s="11">
        <f t="shared" ca="1" si="98"/>
        <v>0.18872573988652347</v>
      </c>
      <c r="P315" s="11" t="str">
        <f t="shared" si="99"/>
        <v/>
      </c>
      <c r="Q315" s="11">
        <f t="shared" ca="1" si="111"/>
        <v>0</v>
      </c>
      <c r="R315" s="32">
        <f t="shared" ca="1" si="100"/>
        <v>0.21734218936852276</v>
      </c>
      <c r="S315" s="32">
        <v>2.2696337213795798E-5</v>
      </c>
      <c r="T315" s="32">
        <f t="shared" ca="1" si="101"/>
        <v>1.0287530296776743E-2</v>
      </c>
      <c r="U315" s="32">
        <f t="shared" si="102"/>
        <v>0.14084507042253522</v>
      </c>
      <c r="V315" s="32">
        <f t="shared" ca="1" si="103"/>
        <v>0</v>
      </c>
      <c r="W315" s="8">
        <f t="shared" ca="1" si="112"/>
        <v>5872186.348067021</v>
      </c>
      <c r="X315" s="8">
        <f t="shared" ca="1" si="116"/>
        <v>1344158758.2711678</v>
      </c>
      <c r="Y315" s="22">
        <f t="shared" ca="1" si="104"/>
        <v>0.81127426011347659</v>
      </c>
      <c r="Z315" s="8">
        <f t="shared" ca="1" si="113"/>
        <v>77156477.225825578</v>
      </c>
      <c r="AA315" s="12">
        <f t="shared" ca="1" si="114"/>
        <v>1.1347541797997878</v>
      </c>
      <c r="AB315" s="23">
        <f t="shared" ca="1" si="118"/>
        <v>793061749.47379804</v>
      </c>
      <c r="AC315" s="76">
        <f t="shared" si="115"/>
        <v>0</v>
      </c>
      <c r="AD315" s="85">
        <v>6.0060064212363558E-4</v>
      </c>
      <c r="AE315" s="85">
        <v>1.0200316627668415E-2</v>
      </c>
      <c r="AF315" s="85">
        <v>6.2630881846885227E-4</v>
      </c>
    </row>
    <row r="316" spans="1:32">
      <c r="A316" s="7">
        <f t="shared" si="105"/>
        <v>44223</v>
      </c>
      <c r="B316" s="8">
        <f t="shared" ca="1" si="106"/>
        <v>200073366.57438996</v>
      </c>
      <c r="C316" s="144">
        <f t="shared" si="96"/>
        <v>0</v>
      </c>
      <c r="D316" s="136"/>
      <c r="E316" s="143">
        <f>US!D316</f>
        <v>0</v>
      </c>
      <c r="F316" s="78">
        <f t="shared" si="117"/>
        <v>0.6</v>
      </c>
      <c r="G316" s="29">
        <f t="shared" ca="1" si="97"/>
        <v>10755231.60661982</v>
      </c>
      <c r="H316" s="8">
        <f t="shared" ca="1" si="107"/>
        <v>76362144.407000721</v>
      </c>
      <c r="I316" s="8">
        <f t="shared" ca="1" si="108"/>
        <v>1420520902.6781683</v>
      </c>
      <c r="J316" s="8">
        <f t="shared" ca="1" si="109"/>
        <v>715190.63792143168</v>
      </c>
      <c r="K316" s="12">
        <f t="shared" ca="1" si="119"/>
        <v>0.92059685762774779</v>
      </c>
      <c r="L316" s="48"/>
      <c r="M316" s="38">
        <f ca="1">IF(AND(I$2&gt;0,R309&lt;F309-0.04),0,IF(AND(N316&gt;=L$8,I$2&gt;0),0,IF(OR(AND(N316&gt;=A$2,N316&lt;C$2),N316&gt;=E$1),0,1)))</f>
        <v>1</v>
      </c>
      <c r="N316" s="27">
        <f t="shared" si="110"/>
        <v>44223</v>
      </c>
      <c r="O316" s="11">
        <f t="shared" ca="1" si="98"/>
        <v>0.18940278702375576</v>
      </c>
      <c r="P316" s="11" t="str">
        <f t="shared" si="99"/>
        <v/>
      </c>
      <c r="Q316" s="11">
        <f t="shared" ca="1" si="111"/>
        <v>0</v>
      </c>
      <c r="R316" s="32">
        <f t="shared" ca="1" si="100"/>
        <v>0.21510463213239636</v>
      </c>
      <c r="S316" s="32">
        <v>2.2696314616396491E-5</v>
      </c>
      <c r="T316" s="32">
        <f t="shared" ca="1" si="101"/>
        <v>1.0181619254266763E-2</v>
      </c>
      <c r="U316" s="32">
        <f t="shared" si="102"/>
        <v>0.14084507042253522</v>
      </c>
      <c r="V316" s="32">
        <f t="shared" ca="1" si="103"/>
        <v>0</v>
      </c>
      <c r="W316" s="8">
        <f t="shared" ca="1" si="112"/>
        <v>5815833.9289337266</v>
      </c>
      <c r="X316" s="8">
        <f t="shared" ca="1" si="116"/>
        <v>1349974592.2001014</v>
      </c>
      <c r="Y316" s="22">
        <f t="shared" ca="1" si="104"/>
        <v>0.81059721297624421</v>
      </c>
      <c r="Z316" s="8">
        <f t="shared" ca="1" si="113"/>
        <v>76362144.407000721</v>
      </c>
      <c r="AA316" s="12">
        <f t="shared" ca="1" si="114"/>
        <v>1.1347541797997878</v>
      </c>
      <c r="AB316" s="23">
        <f t="shared" ca="1" si="118"/>
        <v>795970410.1173203</v>
      </c>
      <c r="AC316" s="76">
        <f t="shared" si="115"/>
        <v>0</v>
      </c>
      <c r="AD316" s="85">
        <v>6.0064126856381904E-4</v>
      </c>
      <c r="AE316" s="85">
        <v>1.0193998741475781E-2</v>
      </c>
      <c r="AF316" s="85">
        <v>6.2628184575103682E-4</v>
      </c>
    </row>
    <row r="317" spans="1:32">
      <c r="A317" s="7">
        <f t="shared" si="105"/>
        <v>44224</v>
      </c>
      <c r="B317" s="8">
        <f t="shared" ca="1" si="106"/>
        <v>200780597.46154088</v>
      </c>
      <c r="C317" s="144">
        <f t="shared" si="96"/>
        <v>0</v>
      </c>
      <c r="D317" s="136"/>
      <c r="E317" s="143">
        <f>US!D317</f>
        <v>0</v>
      </c>
      <c r="F317" s="78">
        <f t="shared" si="117"/>
        <v>0.6</v>
      </c>
      <c r="G317" s="29">
        <f t="shared" ca="1" si="97"/>
        <v>10643330.954484297</v>
      </c>
      <c r="H317" s="8">
        <f t="shared" ca="1" si="107"/>
        <v>75567649.776838511</v>
      </c>
      <c r="I317" s="8">
        <f t="shared" ca="1" si="108"/>
        <v>1425542241.9769399</v>
      </c>
      <c r="J317" s="8">
        <f t="shared" ca="1" si="109"/>
        <v>707230.88715091709</v>
      </c>
      <c r="K317" s="12">
        <f t="shared" ca="1" si="119"/>
        <v>0.91982857555885189</v>
      </c>
      <c r="L317" s="48"/>
      <c r="M317" s="38">
        <f ca="1">IF(AND(I$2&gt;0,R310&lt;F310-0.06),0,IF(AND(N317&gt;=L$9,I$2&gt;0),0,IF(OR(AND(N317&gt;=A$2,N317&lt;C$2),N317&gt;=E$1),0,1)))</f>
        <v>1</v>
      </c>
      <c r="N317" s="27">
        <f t="shared" si="110"/>
        <v>44224</v>
      </c>
      <c r="O317" s="11">
        <f t="shared" ca="1" si="98"/>
        <v>0.19007229893025865</v>
      </c>
      <c r="P317" s="11" t="str">
        <f t="shared" si="99"/>
        <v/>
      </c>
      <c r="Q317" s="11">
        <f t="shared" ca="1" si="111"/>
        <v>0</v>
      </c>
      <c r="R317" s="32">
        <f t="shared" ca="1" si="100"/>
        <v>0.21286661908968593</v>
      </c>
      <c r="S317" s="32">
        <v>2.2696292019156304E-5</v>
      </c>
      <c r="T317" s="32">
        <f t="shared" ca="1" si="101"/>
        <v>1.0075686636911801E-2</v>
      </c>
      <c r="U317" s="32">
        <f t="shared" si="102"/>
        <v>0.14084507042253522</v>
      </c>
      <c r="V317" s="32">
        <f t="shared" ca="1" si="103"/>
        <v>0</v>
      </c>
      <c r="W317" s="8">
        <f t="shared" ca="1" si="112"/>
        <v>5759340.7931034695</v>
      </c>
      <c r="X317" s="8">
        <f t="shared" ca="1" si="116"/>
        <v>1355733932.9932048</v>
      </c>
      <c r="Y317" s="22">
        <f t="shared" ca="1" si="104"/>
        <v>0.80992770106974132</v>
      </c>
      <c r="Z317" s="8">
        <f t="shared" ca="1" si="113"/>
        <v>75567649.776838511</v>
      </c>
      <c r="AA317" s="12">
        <f t="shared" ca="1" si="114"/>
        <v>1.1347541797997878</v>
      </c>
      <c r="AB317" s="23">
        <f t="shared" ca="1" si="118"/>
        <v>798847150.38005435</v>
      </c>
      <c r="AC317" s="76">
        <f t="shared" si="115"/>
        <v>0</v>
      </c>
      <c r="AD317" s="85">
        <v>6.0067245288483772E-4</v>
      </c>
      <c r="AE317" s="85">
        <v>1.0187700662627331E-2</v>
      </c>
      <c r="AF317" s="85">
        <v>6.2625487904045189E-4</v>
      </c>
    </row>
    <row r="318" spans="1:32">
      <c r="A318" s="7">
        <f t="shared" si="105"/>
        <v>44225</v>
      </c>
      <c r="B318" s="8">
        <f t="shared" ca="1" si="106"/>
        <v>201479886.02947408</v>
      </c>
      <c r="C318" s="144">
        <f t="shared" si="96"/>
        <v>0</v>
      </c>
      <c r="D318" s="136"/>
      <c r="E318" s="143">
        <f>US!D318</f>
        <v>0</v>
      </c>
      <c r="F318" s="78">
        <f t="shared" si="117"/>
        <v>0.6</v>
      </c>
      <c r="G318" s="29">
        <f t="shared" ca="1" si="97"/>
        <v>10531444.762825454</v>
      </c>
      <c r="H318" s="8">
        <f t="shared" ca="1" si="107"/>
        <v>74773257.816060722</v>
      </c>
      <c r="I318" s="8">
        <f t="shared" ca="1" si="108"/>
        <v>1430507190.8092656</v>
      </c>
      <c r="J318" s="8">
        <f t="shared" ca="1" si="109"/>
        <v>699288.56793319492</v>
      </c>
      <c r="K318" s="12">
        <f t="shared" ca="1" si="119"/>
        <v>0.91906884412452206</v>
      </c>
      <c r="L318" s="48"/>
      <c r="M318" s="39">
        <f ca="1">IF(AND(I$2&gt;0,R311&lt;F311-0.1),0,IF(AND(N318&gt;=L$10,I$2&gt;0),0,IF(OR(AND(N318&gt;=A$2,N318&lt;C$2),N318&gt;=E$1),0,1)))</f>
        <v>1</v>
      </c>
      <c r="N318" s="27">
        <f t="shared" si="110"/>
        <v>44225</v>
      </c>
      <c r="O318" s="11">
        <f t="shared" ca="1" si="98"/>
        <v>0.19073429210790208</v>
      </c>
      <c r="P318" s="11" t="str">
        <f t="shared" si="99"/>
        <v/>
      </c>
      <c r="Q318" s="11">
        <f t="shared" ca="1" si="111"/>
        <v>0</v>
      </c>
      <c r="R318" s="32">
        <f t="shared" ca="1" si="100"/>
        <v>0.21062889525650907</v>
      </c>
      <c r="S318" s="32">
        <v>2.269626942207523E-5</v>
      </c>
      <c r="T318" s="32">
        <f t="shared" ca="1" si="101"/>
        <v>9.9697677088080965E-3</v>
      </c>
      <c r="U318" s="32">
        <f t="shared" si="102"/>
        <v>0.14084507042253522</v>
      </c>
      <c r="V318" s="32">
        <f t="shared" ca="1" si="103"/>
        <v>0</v>
      </c>
      <c r="W318" s="8">
        <f t="shared" ca="1" si="112"/>
        <v>5702728.2821289934</v>
      </c>
      <c r="X318" s="8">
        <f t="shared" ca="1" si="116"/>
        <v>1361436661.2753339</v>
      </c>
      <c r="Y318" s="22">
        <f t="shared" ca="1" si="104"/>
        <v>0.80926570789209795</v>
      </c>
      <c r="Z318" s="8">
        <f t="shared" ca="1" si="113"/>
        <v>74773257.816060722</v>
      </c>
      <c r="AA318" s="12">
        <f t="shared" ca="1" si="114"/>
        <v>1.1347541797997878</v>
      </c>
      <c r="AB318" s="23">
        <f t="shared" ca="1" si="118"/>
        <v>801692026.00187337</v>
      </c>
      <c r="AC318" s="76">
        <f t="shared" si="115"/>
        <v>0</v>
      </c>
      <c r="AD318" s="85">
        <v>6.0069371819581707E-4</v>
      </c>
      <c r="AE318" s="85">
        <v>1.018142229290709E-2</v>
      </c>
      <c r="AF318" s="85">
        <v>6.2622791833499695E-4</v>
      </c>
    </row>
    <row r="319" spans="1:32">
      <c r="A319" s="7">
        <f t="shared" si="105"/>
        <v>44226</v>
      </c>
      <c r="B319" s="8">
        <f t="shared" ca="1" si="106"/>
        <v>202171251.94126916</v>
      </c>
      <c r="C319" s="144">
        <f t="shared" si="96"/>
        <v>0</v>
      </c>
      <c r="D319" s="136"/>
      <c r="E319" s="143">
        <f>US!D319</f>
        <v>0</v>
      </c>
      <c r="F319" s="78">
        <f t="shared" si="117"/>
        <v>0.6</v>
      </c>
      <c r="G319" s="29">
        <f t="shared" ca="1" si="97"/>
        <v>10419609.5081235</v>
      </c>
      <c r="H319" s="8">
        <f t="shared" ca="1" si="107"/>
        <v>73979227.507676855</v>
      </c>
      <c r="I319" s="8">
        <f t="shared" ca="1" si="108"/>
        <v>1435415888.7830107</v>
      </c>
      <c r="J319" s="8">
        <f t="shared" ca="1" si="109"/>
        <v>691365.91179508867</v>
      </c>
      <c r="K319" s="12">
        <f t="shared" ca="1" si="119"/>
        <v>0.9183176445991923</v>
      </c>
      <c r="L319" s="48"/>
      <c r="M319" s="47">
        <f ca="1">IF(AND(I$2&gt;0,R312&lt;F312-0.12),0,IF(AND(N319&gt;=L$4,I$2&gt;0),0,IF(OR(AND(N319&gt;=A$2,N319&lt;C$2),N319&gt;=E$1),0,1)))</f>
        <v>1</v>
      </c>
      <c r="N319" s="27">
        <f t="shared" si="110"/>
        <v>44226</v>
      </c>
      <c r="O319" s="11">
        <f t="shared" ca="1" si="98"/>
        <v>0.19138878517106811</v>
      </c>
      <c r="P319" s="11" t="str">
        <f t="shared" si="99"/>
        <v/>
      </c>
      <c r="Q319" s="11">
        <f t="shared" ca="1" si="111"/>
        <v>0</v>
      </c>
      <c r="R319" s="32">
        <f t="shared" ca="1" si="100"/>
        <v>0.20839219016246999</v>
      </c>
      <c r="S319" s="32">
        <v>2.269624682515326E-5</v>
      </c>
      <c r="T319" s="32">
        <f t="shared" ca="1" si="101"/>
        <v>9.8638970010235805E-3</v>
      </c>
      <c r="U319" s="32">
        <f t="shared" si="102"/>
        <v>0.14084507042253522</v>
      </c>
      <c r="V319" s="32">
        <f t="shared" ca="1" si="103"/>
        <v>0</v>
      </c>
      <c r="W319" s="8">
        <f t="shared" ca="1" si="112"/>
        <v>5646017.3945124894</v>
      </c>
      <c r="X319" s="8">
        <f t="shared" ca="1" si="116"/>
        <v>1367082678.6698463</v>
      </c>
      <c r="Y319" s="22">
        <f t="shared" ca="1" si="104"/>
        <v>0.80861121482893195</v>
      </c>
      <c r="Z319" s="8">
        <f t="shared" ca="1" si="113"/>
        <v>73979227.507676855</v>
      </c>
      <c r="AA319" s="12">
        <f t="shared" ca="1" si="114"/>
        <v>1.1347541797997878</v>
      </c>
      <c r="AB319" s="23">
        <f t="shared" ca="1" si="118"/>
        <v>804505102.00667405</v>
      </c>
      <c r="AC319" s="76">
        <f t="shared" si="115"/>
        <v>0</v>
      </c>
      <c r="AD319" s="85">
        <v>6.0070457049401105E-4</v>
      </c>
      <c r="AE319" s="85">
        <v>1.0175163534783989E-2</v>
      </c>
      <c r="AF319" s="85">
        <v>6.2620096363257612E-4</v>
      </c>
    </row>
    <row r="320" spans="1:32">
      <c r="A320" s="7">
        <f t="shared" si="105"/>
        <v>44227</v>
      </c>
      <c r="B320" s="8">
        <f t="shared" ca="1" si="106"/>
        <v>202854717.03135082</v>
      </c>
      <c r="C320" s="144">
        <f t="shared" si="96"/>
        <v>0</v>
      </c>
      <c r="D320" s="136"/>
      <c r="E320" s="143">
        <f>US!D320</f>
        <v>0</v>
      </c>
      <c r="F320" s="78">
        <f t="shared" si="117"/>
        <v>0.6</v>
      </c>
      <c r="G320" s="29">
        <f t="shared" ca="1" si="97"/>
        <v>10307860.880668197</v>
      </c>
      <c r="H320" s="8">
        <f t="shared" ca="1" si="107"/>
        <v>73185812.252744198</v>
      </c>
      <c r="I320" s="8">
        <f t="shared" ca="1" si="108"/>
        <v>1440268490.9225905</v>
      </c>
      <c r="J320" s="8">
        <f t="shared" ca="1" si="109"/>
        <v>683465.0900816659</v>
      </c>
      <c r="K320" s="12">
        <f t="shared" ca="1" si="119"/>
        <v>0.91757495586011462</v>
      </c>
      <c r="L320" s="48"/>
      <c r="M320" s="46">
        <f ca="1">IF(AND(I$2&gt;0,R313&lt;F313-0.12),0,IF(AND(N320&gt;=L$5,I$2&gt;0),0,IF(OR(AND(N320&gt;=A$2,N320&lt;C$2),N320&gt;=E$1),0,1)))</f>
        <v>1</v>
      </c>
      <c r="N320" s="27">
        <f t="shared" si="110"/>
        <v>44227</v>
      </c>
      <c r="O320" s="11">
        <f t="shared" ca="1" si="98"/>
        <v>0.19203579878967872</v>
      </c>
      <c r="P320" s="11" t="str">
        <f t="shared" si="99"/>
        <v/>
      </c>
      <c r="Q320" s="11">
        <f t="shared" ca="1" si="111"/>
        <v>0</v>
      </c>
      <c r="R320" s="32">
        <f t="shared" ca="1" si="100"/>
        <v>0.20615721761336392</v>
      </c>
      <c r="S320" s="32">
        <v>2.2696224228390393E-5</v>
      </c>
      <c r="T320" s="32">
        <f t="shared" ca="1" si="101"/>
        <v>9.7581083003658933E-3</v>
      </c>
      <c r="U320" s="32">
        <f t="shared" si="102"/>
        <v>0.14084507042253522</v>
      </c>
      <c r="V320" s="32">
        <f t="shared" ca="1" si="103"/>
        <v>0</v>
      </c>
      <c r="W320" s="8">
        <f t="shared" ca="1" si="112"/>
        <v>5589228.7753374847</v>
      </c>
      <c r="X320" s="8">
        <f t="shared" ca="1" si="116"/>
        <v>1372671907.4451838</v>
      </c>
      <c r="Y320" s="22">
        <f t="shared" ca="1" si="104"/>
        <v>0.80796420121032131</v>
      </c>
      <c r="Z320" s="8">
        <f t="shared" ca="1" si="113"/>
        <v>73185812.252744198</v>
      </c>
      <c r="AA320" s="12">
        <f t="shared" ca="1" si="114"/>
        <v>1.1347541797997878</v>
      </c>
      <c r="AB320" s="23">
        <f t="shared" ca="1" si="118"/>
        <v>807286452.46363497</v>
      </c>
      <c r="AC320" s="76">
        <f t="shared" si="115"/>
        <v>0</v>
      </c>
      <c r="AD320" s="85">
        <v>6.0070449814150415E-4</v>
      </c>
      <c r="AE320" s="85">
        <v>1.0168924291405666E-2</v>
      </c>
      <c r="AF320" s="85">
        <v>6.2617401493109722E-4</v>
      </c>
    </row>
    <row r="321" spans="1:32">
      <c r="A321" s="7">
        <f t="shared" si="105"/>
        <v>44228</v>
      </c>
      <c r="B321" s="8">
        <f t="shared" ca="1" si="106"/>
        <v>203530305.24510735</v>
      </c>
      <c r="C321" s="144">
        <f t="shared" si="96"/>
        <v>0</v>
      </c>
      <c r="D321" s="136"/>
      <c r="E321" s="143">
        <f>US!D321</f>
        <v>0</v>
      </c>
      <c r="F321" s="78">
        <f t="shared" si="117"/>
        <v>0.6</v>
      </c>
      <c r="G321" s="29">
        <f t="shared" ca="1" si="97"/>
        <v>10196233.773954652</v>
      </c>
      <c r="H321" s="8">
        <f t="shared" ca="1" si="107"/>
        <v>72393259.795078024</v>
      </c>
      <c r="I321" s="8">
        <f t="shared" ca="1" si="108"/>
        <v>1445065167.2402618</v>
      </c>
      <c r="J321" s="8">
        <f t="shared" ca="1" si="109"/>
        <v>675588.2137565231</v>
      </c>
      <c r="K321" s="12">
        <f t="shared" ca="1" si="119"/>
        <v>0.91684075445200885</v>
      </c>
      <c r="L321" s="48"/>
      <c r="M321" s="38">
        <f ca="1">IF(AND(I$2&gt;0,R314&lt;F314),0,IF(AND(N321&gt;=L$6,I$2&gt;0),0,IF(OR(AND(N321&gt;=A$2,N321&lt;C$2),N321&gt;=E$1),0,1)))</f>
        <v>1</v>
      </c>
      <c r="N321" s="27">
        <f t="shared" si="110"/>
        <v>44228</v>
      </c>
      <c r="O321" s="11">
        <f t="shared" ca="1" si="98"/>
        <v>0.19267535563203492</v>
      </c>
      <c r="P321" s="11" t="str">
        <f t="shared" si="99"/>
        <v/>
      </c>
      <c r="Q321" s="11">
        <f t="shared" ca="1" si="111"/>
        <v>0</v>
      </c>
      <c r="R321" s="32">
        <f t="shared" ca="1" si="100"/>
        <v>0.20392467547909301</v>
      </c>
      <c r="S321" s="32">
        <v>2.2696201631786619E-5</v>
      </c>
      <c r="T321" s="32">
        <f t="shared" ca="1" si="101"/>
        <v>9.6524346393437373E-3</v>
      </c>
      <c r="U321" s="32">
        <f t="shared" si="102"/>
        <v>0.14084507042253522</v>
      </c>
      <c r="V321" s="32">
        <f t="shared" ca="1" si="103"/>
        <v>0</v>
      </c>
      <c r="W321" s="8">
        <f t="shared" ca="1" si="112"/>
        <v>5532382.7066059038</v>
      </c>
      <c r="X321" s="8">
        <f t="shared" ca="1" si="116"/>
        <v>1378204290.1517897</v>
      </c>
      <c r="Y321" s="22">
        <f t="shared" ca="1" si="104"/>
        <v>0.80732464436796514</v>
      </c>
      <c r="Z321" s="8">
        <f t="shared" ca="1" si="113"/>
        <v>72393259.795078024</v>
      </c>
      <c r="AA321" s="12">
        <f t="shared" ca="1" si="114"/>
        <v>1.1347541797997878</v>
      </c>
      <c r="AB321" s="23">
        <f t="shared" ca="1" si="118"/>
        <v>810036160.24720144</v>
      </c>
      <c r="AC321" s="76">
        <f t="shared" si="115"/>
        <v>0</v>
      </c>
      <c r="AD321" s="85">
        <v>6.0070193739629864E-4</v>
      </c>
      <c r="AE321" s="85">
        <v>1.0162704466592336E-2</v>
      </c>
      <c r="AF321" s="85">
        <v>6.2614707222847133E-4</v>
      </c>
    </row>
    <row r="322" spans="1:32">
      <c r="A322" s="7">
        <f t="shared" si="105"/>
        <v>44229</v>
      </c>
      <c r="B322" s="8">
        <f t="shared" ca="1" si="106"/>
        <v>204198042.57838461</v>
      </c>
      <c r="C322" s="144">
        <f t="shared" si="96"/>
        <v>0</v>
      </c>
      <c r="D322" s="136"/>
      <c r="E322" s="143">
        <f>US!D322</f>
        <v>0</v>
      </c>
      <c r="F322" s="78">
        <f t="shared" si="117"/>
        <v>0.6</v>
      </c>
      <c r="G322" s="29">
        <f t="shared" ca="1" si="97"/>
        <v>10084762.275315586</v>
      </c>
      <c r="H322" s="8">
        <f t="shared" ca="1" si="107"/>
        <v>71601812.154740661</v>
      </c>
      <c r="I322" s="8">
        <f t="shared" ca="1" si="108"/>
        <v>1449806102.3065302</v>
      </c>
      <c r="J322" s="8">
        <f t="shared" ca="1" si="109"/>
        <v>667737.33327725984</v>
      </c>
      <c r="K322" s="12">
        <f t="shared" ca="1" si="119"/>
        <v>0.91611501465192557</v>
      </c>
      <c r="L322" s="48"/>
      <c r="M322" s="38">
        <f ca="1">IF(AND(I$2&gt;0,R315&lt;F315-0.02),0,IF(AND(N322&gt;=L$7,I$2&gt;0),0,IF(OR(AND(N322&gt;=A$2,N322&lt;C$2),N322&gt;=E$1),0,1)))</f>
        <v>1</v>
      </c>
      <c r="N322" s="27">
        <f t="shared" si="110"/>
        <v>44229</v>
      </c>
      <c r="O322" s="11">
        <f t="shared" ca="1" si="98"/>
        <v>0.19330748030753736</v>
      </c>
      <c r="P322" s="11" t="str">
        <f t="shared" si="99"/>
        <v/>
      </c>
      <c r="Q322" s="11">
        <f t="shared" ca="1" si="111"/>
        <v>0</v>
      </c>
      <c r="R322" s="32">
        <f t="shared" ca="1" si="100"/>
        <v>0.20169524550631174</v>
      </c>
      <c r="S322" s="32">
        <v>2.2696179035341942E-5</v>
      </c>
      <c r="T322" s="32">
        <f t="shared" ca="1" si="101"/>
        <v>9.546908287298754E-3</v>
      </c>
      <c r="U322" s="32">
        <f t="shared" si="102"/>
        <v>0.14084507042253522</v>
      </c>
      <c r="V322" s="32">
        <f t="shared" ca="1" si="103"/>
        <v>0</v>
      </c>
      <c r="W322" s="8">
        <f t="shared" ca="1" si="112"/>
        <v>5475499.0982744386</v>
      </c>
      <c r="X322" s="8">
        <f t="shared" ca="1" si="116"/>
        <v>1383679789.2500641</v>
      </c>
      <c r="Y322" s="22">
        <f t="shared" ca="1" si="104"/>
        <v>0.80669251969246258</v>
      </c>
      <c r="Z322" s="8">
        <f t="shared" ca="1" si="113"/>
        <v>71601812.154740661</v>
      </c>
      <c r="AA322" s="12">
        <f t="shared" ca="1" si="114"/>
        <v>1.1347541797997878</v>
      </c>
      <c r="AB322" s="23">
        <f t="shared" ca="1" si="118"/>
        <v>812754316.79611206</v>
      </c>
      <c r="AC322" s="76">
        <f t="shared" si="115"/>
        <v>0</v>
      </c>
      <c r="AD322" s="85">
        <v>6.0069697024992235E-4</v>
      </c>
      <c r="AE322" s="85">
        <v>1.0156503964830721E-2</v>
      </c>
      <c r="AF322" s="85">
        <v>6.2612013552261307E-4</v>
      </c>
    </row>
    <row r="323" spans="1:32">
      <c r="A323" s="7">
        <f t="shared" si="105"/>
        <v>44230</v>
      </c>
      <c r="B323" s="8">
        <f t="shared" ca="1" si="106"/>
        <v>204857957.01692832</v>
      </c>
      <c r="C323" s="144">
        <f t="shared" si="96"/>
        <v>0</v>
      </c>
      <c r="D323" s="136"/>
      <c r="E323" s="143">
        <f>US!D323</f>
        <v>0</v>
      </c>
      <c r="F323" s="78">
        <f t="shared" si="117"/>
        <v>0.6</v>
      </c>
      <c r="G323" s="29">
        <f t="shared" ca="1" si="97"/>
        <v>9973479.6577643026</v>
      </c>
      <c r="H323" s="8">
        <f t="shared" ca="1" si="107"/>
        <v>70811705.570126548</v>
      </c>
      <c r="I323" s="8">
        <f t="shared" ca="1" si="108"/>
        <v>1454491494.8201907</v>
      </c>
      <c r="J323" s="8">
        <f t="shared" ca="1" si="109"/>
        <v>659914.43854370888</v>
      </c>
      <c r="K323" s="12">
        <f t="shared" ca="1" si="119"/>
        <v>0.91539770853424451</v>
      </c>
      <c r="L323" s="48"/>
      <c r="M323" s="38">
        <f ca="1">IF(AND(I$2&gt;0,R316&lt;F316-0.04),0,IF(AND(N323&gt;=L$8,I$2&gt;0),0,IF(OR(AND(N323&gt;=A$2,N323&lt;C$2),N323&gt;=E$1),0,1)))</f>
        <v>1</v>
      </c>
      <c r="N323" s="27">
        <f t="shared" si="110"/>
        <v>44230</v>
      </c>
      <c r="O323" s="11">
        <f t="shared" ca="1" si="98"/>
        <v>0.19393219930935876</v>
      </c>
      <c r="P323" s="11" t="str">
        <f t="shared" si="99"/>
        <v/>
      </c>
      <c r="Q323" s="11">
        <f t="shared" ca="1" si="111"/>
        <v>0</v>
      </c>
      <c r="R323" s="32">
        <f t="shared" ca="1" si="100"/>
        <v>0.19946959315528603</v>
      </c>
      <c r="S323" s="32">
        <v>2.2696156439056348E-5</v>
      </c>
      <c r="T323" s="32">
        <f t="shared" ca="1" si="101"/>
        <v>9.4415607426835396E-3</v>
      </c>
      <c r="U323" s="32">
        <f t="shared" si="102"/>
        <v>0.14084507042253522</v>
      </c>
      <c r="V323" s="32">
        <f t="shared" ca="1" si="103"/>
        <v>0</v>
      </c>
      <c r="W323" s="8">
        <f t="shared" ca="1" si="112"/>
        <v>5418597.4799830727</v>
      </c>
      <c r="X323" s="8">
        <f t="shared" ca="1" si="116"/>
        <v>1389098386.7300472</v>
      </c>
      <c r="Y323" s="22">
        <f t="shared" ca="1" si="104"/>
        <v>0.80606780069064121</v>
      </c>
      <c r="Z323" s="8">
        <f t="shared" ca="1" si="113"/>
        <v>70811705.570126548</v>
      </c>
      <c r="AA323" s="12">
        <f t="shared" ca="1" si="114"/>
        <v>1.1347541797997878</v>
      </c>
      <c r="AB323" s="23">
        <f t="shared" ca="1" si="118"/>
        <v>815441021.87177122</v>
      </c>
      <c r="AC323" s="76">
        <f t="shared" si="115"/>
        <v>0</v>
      </c>
      <c r="AD323" s="85">
        <v>6.0068968688704795E-4</v>
      </c>
      <c r="AE323" s="85">
        <v>1.015032269126807E-2</v>
      </c>
      <c r="AF323" s="85">
        <v>6.260932048114396E-4</v>
      </c>
    </row>
    <row r="324" spans="1:32">
      <c r="A324" s="7">
        <f t="shared" si="105"/>
        <v>44231</v>
      </c>
      <c r="B324" s="8">
        <f t="shared" ca="1" si="106"/>
        <v>205510078.47584477</v>
      </c>
      <c r="C324" s="144">
        <f t="shared" ref="C324:C387" si="120">IF(H$2=0,D324,IF(H$2=1,E324,D324-E324))</f>
        <v>0</v>
      </c>
      <c r="D324" s="136"/>
      <c r="E324" s="143">
        <f>US!D324</f>
        <v>0</v>
      </c>
      <c r="F324" s="78">
        <f t="shared" si="117"/>
        <v>0.6</v>
      </c>
      <c r="G324" s="29">
        <f t="shared" ref="G324:G387" ca="1" si="121">H324/O$2</f>
        <v>9862418.3730211668</v>
      </c>
      <c r="H324" s="8">
        <f t="shared" ca="1" si="107"/>
        <v>70023170.448450282</v>
      </c>
      <c r="I324" s="8">
        <f t="shared" ca="1" si="108"/>
        <v>1459121557.1784976</v>
      </c>
      <c r="J324" s="8">
        <f t="shared" ca="1" si="109"/>
        <v>652121.45891645318</v>
      </c>
      <c r="K324" s="12">
        <f t="shared" ca="1" si="119"/>
        <v>0.91468880603572733</v>
      </c>
      <c r="L324" s="48"/>
      <c r="M324" s="38">
        <f ca="1">IF(AND(I$2&gt;0,R317&lt;F317-0.06),0,IF(AND(N324&gt;=L$9,I$2&gt;0),0,IF(OR(AND(N324&gt;=A$2,N324&lt;C$2),N324&gt;=E$1),0,1)))</f>
        <v>1</v>
      </c>
      <c r="N324" s="27">
        <f t="shared" si="110"/>
        <v>44231</v>
      </c>
      <c r="O324" s="11">
        <f t="shared" ref="O324:O387" ca="1" si="122">I324/P$2</f>
        <v>0.194549540957133</v>
      </c>
      <c r="P324" s="11" t="str">
        <f t="shared" ref="P324:P387" si="123">IF(C324&gt;0,Z324/P$2,"")</f>
        <v/>
      </c>
      <c r="Q324" s="11">
        <f t="shared" ca="1" si="111"/>
        <v>0</v>
      </c>
      <c r="R324" s="32">
        <f t="shared" ref="R324:R387" ca="1" si="124">G324*K$2/R$2</f>
        <v>0.19724836746042335</v>
      </c>
      <c r="S324" s="32">
        <v>2.2696133842929843E-5</v>
      </c>
      <c r="T324" s="32">
        <f t="shared" ref="T324:T387" ca="1" si="125">Z324/P$2</f>
        <v>9.3364227264600384E-3</v>
      </c>
      <c r="U324" s="32">
        <f t="shared" ref="U324:U387" si="126">1/O$2</f>
        <v>0.14084507042253522</v>
      </c>
      <c r="V324" s="32">
        <f t="shared" ref="V324:V387" ca="1" si="127">IF(N324&gt;=G$1,G$2,IF(N324&gt;=F$1,F$2,IF(N324&gt;=E$1,E$2,IF(N324&gt;=C$2,0,IF(N324&gt;=A$2,B$2,IF(M324&lt;1,B$2,0))))))</f>
        <v>0</v>
      </c>
      <c r="W324" s="8">
        <f t="shared" ca="1" si="112"/>
        <v>5361696.9934674166</v>
      </c>
      <c r="X324" s="8">
        <f t="shared" ca="1" si="116"/>
        <v>1394460083.7235146</v>
      </c>
      <c r="Y324" s="22">
        <f t="shared" ref="Y324:Y387" ca="1" si="128">IF(I324&lt;P$2,1-I324/P$2,0)</f>
        <v>0.80545045904286705</v>
      </c>
      <c r="Z324" s="8">
        <f t="shared" ca="1" si="113"/>
        <v>70023170.448450282</v>
      </c>
      <c r="AA324" s="12">
        <f t="shared" ca="1" si="114"/>
        <v>1.1347541797997878</v>
      </c>
      <c r="AB324" s="23">
        <f t="shared" ca="1" si="118"/>
        <v>818096383.31626511</v>
      </c>
      <c r="AC324" s="76">
        <f t="shared" si="115"/>
        <v>0</v>
      </c>
      <c r="AD324" s="85">
        <v>6.0068018796596595E-4</v>
      </c>
      <c r="AE324" s="85">
        <v>1.0144160551706223E-2</v>
      </c>
      <c r="AF324" s="85">
        <v>6.2606628009287087E-4</v>
      </c>
    </row>
    <row r="325" spans="1:32">
      <c r="A325" s="7">
        <f t="shared" ref="A325:A388" si="129">A324+1</f>
        <v>44232</v>
      </c>
      <c r="B325" s="8">
        <f t="shared" ref="B325:B388" ca="1" si="130">B324 + J325</f>
        <v>206154438.73914787</v>
      </c>
      <c r="C325" s="144">
        <f t="shared" si="120"/>
        <v>0</v>
      </c>
      <c r="D325" s="136"/>
      <c r="E325" s="143">
        <f>US!D325</f>
        <v>0</v>
      </c>
      <c r="F325" s="78">
        <f t="shared" si="117"/>
        <v>0.6</v>
      </c>
      <c r="G325" s="29">
        <f t="shared" ca="1" si="121"/>
        <v>9751610.0456950646</v>
      </c>
      <c r="H325" s="8">
        <f t="shared" ref="H325:H388" ca="1" si="131">H324+IF(C325&gt;0,O$2*(C325-C324),O$2*J325)-W324</f>
        <v>69236431.324434951</v>
      </c>
      <c r="I325" s="8">
        <f t="shared" ref="I325:I388" ca="1" si="132">I324+IF(C325&gt;0,O$2*(C325-C324),O$2*J325)</f>
        <v>1463696515.0479496</v>
      </c>
      <c r="J325" s="8">
        <f t="shared" ref="J325:J388" ca="1" si="133">IF(C325&gt;0,C325-C324,H324*K324/(N$2*O$2))</f>
        <v>644360.26330311084</v>
      </c>
      <c r="K325" s="12">
        <f t="shared" ca="1" si="119"/>
        <v>0.91398827502055113</v>
      </c>
      <c r="L325" s="48"/>
      <c r="M325" s="39">
        <f ca="1">IF(AND(I$2&gt;0,R318&lt;F318-0.1),0,IF(AND(N325&gt;=L$10,I$2&gt;0),0,IF(OR(AND(N325&gt;=A$2,N325&lt;C$2),N325&gt;=E$1),0,1)))</f>
        <v>1</v>
      </c>
      <c r="N325" s="27">
        <f t="shared" ref="N325:N388" si="134">N324+1</f>
        <v>44232</v>
      </c>
      <c r="O325" s="11">
        <f t="shared" ca="1" si="122"/>
        <v>0.1951595353397266</v>
      </c>
      <c r="P325" s="11" t="str">
        <f t="shared" si="123"/>
        <v/>
      </c>
      <c r="Q325" s="11">
        <f t="shared" ref="Q325:Q388" ca="1" si="135">IF(J$2&gt;0,100%,(1-M325)*V325)</f>
        <v>0</v>
      </c>
      <c r="R325" s="32">
        <f t="shared" ca="1" si="124"/>
        <v>0.19503220091390128</v>
      </c>
      <c r="S325" s="32">
        <v>2.2696111246962418E-5</v>
      </c>
      <c r="T325" s="32">
        <f t="shared" ca="1" si="125"/>
        <v>9.2315241765913263E-3</v>
      </c>
      <c r="U325" s="32">
        <f t="shared" si="126"/>
        <v>0.14084507042253522</v>
      </c>
      <c r="V325" s="32">
        <f t="shared" ca="1" si="127"/>
        <v>0</v>
      </c>
      <c r="W325" s="8">
        <f t="shared" ref="W325:W388" ca="1" si="136">IF(ROW(J324)&gt;(1+N$2),OFFSET(J324,2-N$2,0)*O$2,0)</f>
        <v>5304816.385645452</v>
      </c>
      <c r="X325" s="8">
        <f t="shared" ca="1" si="116"/>
        <v>1399764900.1091599</v>
      </c>
      <c r="Y325" s="22">
        <f t="shared" ca="1" si="128"/>
        <v>0.80484046466027337</v>
      </c>
      <c r="Z325" s="8">
        <f t="shared" ref="Z325:Z388" ca="1" si="137">H324+IF(C325&gt;0,O$2*(C325-C324),O$2*J325)-W324</f>
        <v>69236431.324434951</v>
      </c>
      <c r="AA325" s="12">
        <f t="shared" ref="AA325:AA388" ca="1" si="138">IF(C325&gt;0,K325/Y324,AA324)</f>
        <v>1.1347541797997878</v>
      </c>
      <c r="AB325" s="23">
        <f t="shared" ca="1" si="118"/>
        <v>820720516.8103056</v>
      </c>
      <c r="AC325" s="76">
        <f t="shared" ref="AC325:AC388" si="139">IF(C325&gt;0,N$2*J325*O$2/H324,0)</f>
        <v>0</v>
      </c>
      <c r="AD325" s="85">
        <v>6.0066858517860138E-4</v>
      </c>
      <c r="AE325" s="85">
        <v>1.0138017452595757E-2</v>
      </c>
      <c r="AF325" s="85">
        <v>6.2603936136482934E-4</v>
      </c>
    </row>
    <row r="326" spans="1:32">
      <c r="A326" s="7">
        <f t="shared" si="129"/>
        <v>44233</v>
      </c>
      <c r="B326" s="8">
        <f t="shared" ca="1" si="130"/>
        <v>206791071.39945772</v>
      </c>
      <c r="C326" s="144">
        <f t="shared" si="120"/>
        <v>0</v>
      </c>
      <c r="D326" s="136"/>
      <c r="E326" s="143">
        <f>US!D326</f>
        <v>0</v>
      </c>
      <c r="F326" s="78">
        <f t="shared" si="117"/>
        <v>0.6</v>
      </c>
      <c r="G326" s="29">
        <f t="shared" ca="1" si="121"/>
        <v>9641085.4685900621</v>
      </c>
      <c r="H326" s="8">
        <f t="shared" ca="1" si="131"/>
        <v>68451706.826989442</v>
      </c>
      <c r="I326" s="8">
        <f t="shared" ca="1" si="132"/>
        <v>1468216606.9361496</v>
      </c>
      <c r="J326" s="8">
        <f t="shared" ca="1" si="133"/>
        <v>636632.6603098507</v>
      </c>
      <c r="K326" s="12">
        <f t="shared" ca="1" si="119"/>
        <v>0.91329608134524853</v>
      </c>
      <c r="L326" s="48"/>
      <c r="M326" s="47">
        <f ca="1">IF(AND(I$2&gt;0,R319&lt;F319-0.12),0,IF(AND(N326&gt;=L$4,I$2&gt;0),0,IF(OR(AND(N326&gt;=A$2,N326&lt;C$2),N326&gt;=E$1),0,1)))</f>
        <v>1</v>
      </c>
      <c r="N326" s="27">
        <f t="shared" si="134"/>
        <v>44233</v>
      </c>
      <c r="O326" s="11">
        <f t="shared" ca="1" si="122"/>
        <v>0.19576221425815327</v>
      </c>
      <c r="P326" s="11" t="str">
        <f t="shared" si="123"/>
        <v/>
      </c>
      <c r="Q326" s="11">
        <f t="shared" ca="1" si="135"/>
        <v>0</v>
      </c>
      <c r="R326" s="32">
        <f t="shared" ca="1" si="124"/>
        <v>0.19282170937180124</v>
      </c>
      <c r="S326" s="32">
        <v>2.2696088651154073E-5</v>
      </c>
      <c r="T326" s="32">
        <f t="shared" ca="1" si="125"/>
        <v>9.1268942435985927E-3</v>
      </c>
      <c r="U326" s="32">
        <f t="shared" si="126"/>
        <v>0.14084507042253522</v>
      </c>
      <c r="V326" s="32">
        <f t="shared" ca="1" si="127"/>
        <v>0</v>
      </c>
      <c r="W326" s="8">
        <f t="shared" ca="1" si="136"/>
        <v>5247974.0023681624</v>
      </c>
      <c r="X326" s="8">
        <f t="shared" ref="X326:X389" ca="1" si="140">W326+X325</f>
        <v>1405012874.1115282</v>
      </c>
      <c r="Y326" s="22">
        <f t="shared" ca="1" si="128"/>
        <v>0.80423778574184679</v>
      </c>
      <c r="Z326" s="8">
        <f t="shared" ca="1" si="137"/>
        <v>68451706.826989442</v>
      </c>
      <c r="AA326" s="12">
        <f t="shared" ca="1" si="138"/>
        <v>1.1347541797997878</v>
      </c>
      <c r="AB326" s="23">
        <f t="shared" ca="1" si="118"/>
        <v>823313545.63137865</v>
      </c>
      <c r="AC326" s="76">
        <f t="shared" si="139"/>
        <v>0</v>
      </c>
      <c r="AD326" s="85">
        <v>6.0065479570796279E-4</v>
      </c>
      <c r="AE326" s="85">
        <v>1.0131893301030179E-2</v>
      </c>
      <c r="AF326" s="85">
        <v>6.2601244862523951E-4</v>
      </c>
    </row>
    <row r="327" spans="1:32">
      <c r="A327" s="7">
        <f t="shared" si="129"/>
        <v>44234</v>
      </c>
      <c r="B327" s="8">
        <f t="shared" ca="1" si="130"/>
        <v>207420011.79791328</v>
      </c>
      <c r="C327" s="144">
        <f t="shared" si="120"/>
        <v>0</v>
      </c>
      <c r="D327" s="136"/>
      <c r="E327" s="143">
        <f>US!D327</f>
        <v>0</v>
      </c>
      <c r="F327" s="78">
        <f t="shared" si="117"/>
        <v>0.6</v>
      </c>
      <c r="G327" s="29">
        <f t="shared" ca="1" si="121"/>
        <v>9530874.5991064515</v>
      </c>
      <c r="H327" s="8">
        <f t="shared" ca="1" si="131"/>
        <v>67669209.653655797</v>
      </c>
      <c r="I327" s="8">
        <f t="shared" ca="1" si="132"/>
        <v>1472682083.7651842</v>
      </c>
      <c r="J327" s="8">
        <f t="shared" ca="1" si="133"/>
        <v>628940.39845556591</v>
      </c>
      <c r="K327" s="12">
        <f t="shared" ca="1" si="119"/>
        <v>0.91261218892348683</v>
      </c>
      <c r="L327" s="48"/>
      <c r="M327" s="46">
        <f ca="1">IF(AND(I$2&gt;0,R320&lt;F320-0.12),0,IF(AND(N327&gt;=L$5,I$2&gt;0),0,IF(OR(AND(N327&gt;=A$2,N327&lt;C$2),N327&gt;=E$1),0,1)))</f>
        <v>1</v>
      </c>
      <c r="N327" s="27">
        <f t="shared" si="134"/>
        <v>44234</v>
      </c>
      <c r="O327" s="11">
        <f t="shared" ca="1" si="122"/>
        <v>0.19635761116869122</v>
      </c>
      <c r="P327" s="11" t="str">
        <f t="shared" si="123"/>
        <v/>
      </c>
      <c r="Q327" s="11">
        <f t="shared" ca="1" si="135"/>
        <v>0</v>
      </c>
      <c r="R327" s="32">
        <f t="shared" ca="1" si="124"/>
        <v>0.19061749198212902</v>
      </c>
      <c r="S327" s="32">
        <v>2.2696066055504803E-5</v>
      </c>
      <c r="T327" s="32">
        <f t="shared" ca="1" si="125"/>
        <v>9.0225612871541062E-3</v>
      </c>
      <c r="U327" s="32">
        <f t="shared" si="126"/>
        <v>0.14084507042253522</v>
      </c>
      <c r="V327" s="32">
        <f t="shared" ca="1" si="127"/>
        <v>0</v>
      </c>
      <c r="W327" s="8">
        <f t="shared" ca="1" si="136"/>
        <v>5191187.7828226499</v>
      </c>
      <c r="X327" s="8">
        <f t="shared" ca="1" si="140"/>
        <v>1410204061.8943508</v>
      </c>
      <c r="Y327" s="22">
        <f t="shared" ca="1" si="128"/>
        <v>0.80364238883130878</v>
      </c>
      <c r="Z327" s="8">
        <f t="shared" ca="1" si="137"/>
        <v>67669209.653655797</v>
      </c>
      <c r="AA327" s="12">
        <f t="shared" ca="1" si="138"/>
        <v>1.1347541797997878</v>
      </c>
      <c r="AB327" s="23">
        <f t="shared" ca="1" si="118"/>
        <v>825875600.41236365</v>
      </c>
      <c r="AC327" s="76">
        <f t="shared" si="139"/>
        <v>0</v>
      </c>
      <c r="AD327" s="85">
        <v>6.0063894065212826E-4</v>
      </c>
      <c r="AE327" s="85">
        <v>1.0125788004740215E-2</v>
      </c>
      <c r="AF327" s="85">
        <v>6.2598554187202839E-4</v>
      </c>
    </row>
    <row r="328" spans="1:32">
      <c r="A328" s="7">
        <f t="shared" si="129"/>
        <v>44235</v>
      </c>
      <c r="B328" s="8">
        <f t="shared" ca="1" si="130"/>
        <v>208041296.9643594</v>
      </c>
      <c r="C328" s="144">
        <f t="shared" si="120"/>
        <v>0</v>
      </c>
      <c r="D328" s="136"/>
      <c r="E328" s="143">
        <f>US!D328</f>
        <v>0</v>
      </c>
      <c r="F328" s="78">
        <f t="shared" ref="F328:F391" si="141">V$2</f>
        <v>0.6</v>
      </c>
      <c r="G328" s="29">
        <f t="shared" ca="1" si="121"/>
        <v>9421006.5567043182</v>
      </c>
      <c r="H328" s="8">
        <f t="shared" ca="1" si="131"/>
        <v>66889146.552600652</v>
      </c>
      <c r="I328" s="8">
        <f t="shared" ca="1" si="132"/>
        <v>1477093208.4469516</v>
      </c>
      <c r="J328" s="8">
        <f t="shared" ca="1" si="133"/>
        <v>621285.16644612839</v>
      </c>
      <c r="K328" s="12">
        <f t="shared" ca="1" si="119"/>
        <v>0.91193655979061394</v>
      </c>
      <c r="L328" s="48"/>
      <c r="M328" s="38">
        <f ca="1">IF(AND(I$2&gt;0,R321&lt;F321),0,IF(AND(N328&gt;=L$6,I$2&gt;0),0,IF(OR(AND(N328&gt;=A$2,N328&lt;C$2),N328&gt;=E$1),0,1)))</f>
        <v>1</v>
      </c>
      <c r="N328" s="27">
        <f t="shared" si="134"/>
        <v>44235</v>
      </c>
      <c r="O328" s="11">
        <f t="shared" ca="1" si="122"/>
        <v>0.19694576112626022</v>
      </c>
      <c r="P328" s="11" t="str">
        <f t="shared" si="123"/>
        <v/>
      </c>
      <c r="Q328" s="11">
        <f t="shared" ca="1" si="135"/>
        <v>0</v>
      </c>
      <c r="R328" s="32">
        <f t="shared" ca="1" si="124"/>
        <v>0.18842013113408637</v>
      </c>
      <c r="S328" s="32">
        <v>2.269604346001461E-5</v>
      </c>
      <c r="T328" s="32">
        <f t="shared" ca="1" si="125"/>
        <v>8.9185528736800863E-3</v>
      </c>
      <c r="U328" s="32">
        <f t="shared" si="126"/>
        <v>0.14084507042253522</v>
      </c>
      <c r="V328" s="32">
        <f t="shared" ca="1" si="127"/>
        <v>0</v>
      </c>
      <c r="W328" s="8">
        <f t="shared" ca="1" si="136"/>
        <v>5134475.2545753522</v>
      </c>
      <c r="X328" s="8">
        <f t="shared" ca="1" si="140"/>
        <v>1415338537.148926</v>
      </c>
      <c r="Y328" s="22">
        <f t="shared" ca="1" si="128"/>
        <v>0.80305423887373983</v>
      </c>
      <c r="Z328" s="8">
        <f t="shared" ca="1" si="137"/>
        <v>66889146.552600652</v>
      </c>
      <c r="AA328" s="12">
        <f t="shared" ca="1" si="138"/>
        <v>1.1347541797997878</v>
      </c>
      <c r="AB328" s="23">
        <f t="shared" ref="AB328:AB391" ca="1" si="142">AB327+IF(C328&gt;0,C328,B328)-IF(C324&gt;0,C324,B324)</f>
        <v>828406818.90087831</v>
      </c>
      <c r="AC328" s="76">
        <f t="shared" si="139"/>
        <v>0</v>
      </c>
      <c r="AD328" s="85">
        <v>6.0062115335341891E-4</v>
      </c>
      <c r="AE328" s="85">
        <v>1.0119701472088124E-2</v>
      </c>
      <c r="AF328" s="85">
        <v>6.2595864110312428E-4</v>
      </c>
    </row>
    <row r="329" spans="1:32">
      <c r="A329" s="7">
        <f t="shared" si="129"/>
        <v>44236</v>
      </c>
      <c r="B329" s="8">
        <f t="shared" ca="1" si="130"/>
        <v>208654965.55786553</v>
      </c>
      <c r="C329" s="144">
        <f t="shared" si="120"/>
        <v>0</v>
      </c>
      <c r="D329" s="136"/>
      <c r="E329" s="143">
        <f>US!D329</f>
        <v>0</v>
      </c>
      <c r="F329" s="78">
        <f t="shared" si="141"/>
        <v>0.6</v>
      </c>
      <c r="G329" s="29">
        <f t="shared" ca="1" si="121"/>
        <v>9311509.6213970128</v>
      </c>
      <c r="H329" s="8">
        <f t="shared" ca="1" si="131"/>
        <v>66111718.311918788</v>
      </c>
      <c r="I329" s="8">
        <f t="shared" ca="1" si="132"/>
        <v>1481450255.4608452</v>
      </c>
      <c r="J329" s="8">
        <f t="shared" ca="1" si="133"/>
        <v>613668.59350612527</v>
      </c>
      <c r="K329" s="12">
        <f t="shared" ca="1" si="119"/>
        <v>0.91126915416791343</v>
      </c>
      <c r="L329" s="48"/>
      <c r="M329" s="38">
        <f ca="1">IF(AND(I$2&gt;0,R322&lt;F322-0.02),0,IF(AND(N329&gt;=L$7,I$2&gt;0),0,IF(OR(AND(N329&gt;=A$2,N329&lt;C$2),N329&gt;=E$1),0,1)))</f>
        <v>1</v>
      </c>
      <c r="N329" s="27">
        <f t="shared" si="134"/>
        <v>44236</v>
      </c>
      <c r="O329" s="11">
        <f t="shared" ca="1" si="122"/>
        <v>0.19752670072811271</v>
      </c>
      <c r="P329" s="11" t="str">
        <f t="shared" si="123"/>
        <v/>
      </c>
      <c r="Q329" s="11">
        <f t="shared" ca="1" si="135"/>
        <v>0</v>
      </c>
      <c r="R329" s="32">
        <f t="shared" ca="1" si="124"/>
        <v>0.18623019242794023</v>
      </c>
      <c r="S329" s="32">
        <v>2.2696020864683483E-5</v>
      </c>
      <c r="T329" s="32">
        <f t="shared" ca="1" si="125"/>
        <v>8.8148957749225043E-3</v>
      </c>
      <c r="U329" s="32">
        <f t="shared" si="126"/>
        <v>0.14084507042253522</v>
      </c>
      <c r="V329" s="32">
        <f t="shared" ca="1" si="127"/>
        <v>0</v>
      </c>
      <c r="W329" s="8">
        <f t="shared" ca="1" si="136"/>
        <v>5077853.5292421645</v>
      </c>
      <c r="X329" s="8">
        <f t="shared" ca="1" si="140"/>
        <v>1420416390.6781683</v>
      </c>
      <c r="Y329" s="22">
        <f t="shared" ca="1" si="128"/>
        <v>0.80247329927188726</v>
      </c>
      <c r="Z329" s="8">
        <f t="shared" ca="1" si="137"/>
        <v>66111718.311918788</v>
      </c>
      <c r="AA329" s="12">
        <f t="shared" ca="1" si="138"/>
        <v>1.1347541797997878</v>
      </c>
      <c r="AB329" s="23">
        <f t="shared" ca="1" si="142"/>
        <v>830907345.71959591</v>
      </c>
      <c r="AC329" s="76">
        <f t="shared" si="139"/>
        <v>0</v>
      </c>
      <c r="AD329" s="85">
        <v>6.0060157996590579E-4</v>
      </c>
      <c r="AE329" s="85">
        <v>1.0113633612062106E-2</v>
      </c>
      <c r="AF329" s="85">
        <v>6.259317463164581E-4</v>
      </c>
    </row>
    <row r="330" spans="1:32">
      <c r="A330" s="7">
        <f t="shared" si="129"/>
        <v>44237</v>
      </c>
      <c r="B330" s="8">
        <f t="shared" ca="1" si="130"/>
        <v>209261057.80763102</v>
      </c>
      <c r="C330" s="144">
        <f t="shared" si="120"/>
        <v>0</v>
      </c>
      <c r="D330" s="136"/>
      <c r="E330" s="143">
        <f>US!D330</f>
        <v>0</v>
      </c>
      <c r="F330" s="78">
        <f t="shared" si="141"/>
        <v>0.6</v>
      </c>
      <c r="G330" s="29">
        <f t="shared" ca="1" si="121"/>
        <v>9202411.2332410701</v>
      </c>
      <c r="H330" s="8">
        <f t="shared" ca="1" si="131"/>
        <v>65337119.756011598</v>
      </c>
      <c r="I330" s="8">
        <f t="shared" ca="1" si="132"/>
        <v>1485753510.4341803</v>
      </c>
      <c r="J330" s="8">
        <f t="shared" ca="1" si="133"/>
        <v>606092.2497654889</v>
      </c>
      <c r="K330" s="12">
        <f t="shared" ca="1" si="119"/>
        <v>0.91060993052650008</v>
      </c>
      <c r="L330" s="48"/>
      <c r="M330" s="38">
        <f ca="1">IF(AND(I$2&gt;0,R323&lt;F323-0.04),0,IF(AND(N330&gt;=L$8,I$2&gt;0),0,IF(OR(AND(N330&gt;=A$2,N330&lt;C$2),N330&gt;=E$1),0,1)))</f>
        <v>1</v>
      </c>
      <c r="N330" s="27">
        <f t="shared" si="134"/>
        <v>44237</v>
      </c>
      <c r="O330" s="11">
        <f t="shared" ca="1" si="122"/>
        <v>0.19810046805789069</v>
      </c>
      <c r="P330" s="11" t="str">
        <f t="shared" si="123"/>
        <v/>
      </c>
      <c r="Q330" s="11">
        <f t="shared" ca="1" si="135"/>
        <v>0</v>
      </c>
      <c r="R330" s="32">
        <f t="shared" ca="1" si="124"/>
        <v>0.1840482246648214</v>
      </c>
      <c r="S330" s="32">
        <v>2.2695998269511425E-5</v>
      </c>
      <c r="T330" s="32">
        <f t="shared" ca="1" si="125"/>
        <v>8.7116159674682139E-3</v>
      </c>
      <c r="U330" s="32">
        <f t="shared" si="126"/>
        <v>0.14084507042253522</v>
      </c>
      <c r="V330" s="32">
        <f t="shared" ca="1" si="127"/>
        <v>0</v>
      </c>
      <c r="W330" s="8">
        <f t="shared" ca="1" si="136"/>
        <v>5021339.2987715108</v>
      </c>
      <c r="X330" s="8">
        <f t="shared" ca="1" si="140"/>
        <v>1425437729.9769399</v>
      </c>
      <c r="Y330" s="22">
        <f t="shared" ca="1" si="128"/>
        <v>0.80189953194210928</v>
      </c>
      <c r="Z330" s="8">
        <f t="shared" ca="1" si="137"/>
        <v>65337119.756011598</v>
      </c>
      <c r="AA330" s="12">
        <f t="shared" ca="1" si="138"/>
        <v>1.1347541797997878</v>
      </c>
      <c r="AB330" s="23">
        <f t="shared" ca="1" si="142"/>
        <v>833377332.12776923</v>
      </c>
      <c r="AC330" s="76">
        <f t="shared" si="139"/>
        <v>0</v>
      </c>
      <c r="AD330" s="85">
        <v>6.0058038010778496E-4</v>
      </c>
      <c r="AE330" s="85">
        <v>1.0107584334270742E-2</v>
      </c>
      <c r="AF330" s="85">
        <v>6.2590485750996184E-4</v>
      </c>
    </row>
    <row r="331" spans="1:32">
      <c r="A331" s="7">
        <f t="shared" si="129"/>
        <v>44238</v>
      </c>
      <c r="B331" s="8">
        <f t="shared" ca="1" si="130"/>
        <v>209859615.45432943</v>
      </c>
      <c r="C331" s="144">
        <f t="shared" si="120"/>
        <v>0</v>
      </c>
      <c r="D331" s="136"/>
      <c r="E331" s="143">
        <f>US!D331</f>
        <v>0</v>
      </c>
      <c r="F331" s="78">
        <f t="shared" si="141"/>
        <v>0.6</v>
      </c>
      <c r="G331" s="29">
        <f t="shared" ca="1" si="121"/>
        <v>9093737.9927885775</v>
      </c>
      <c r="H331" s="8">
        <f t="shared" ca="1" si="131"/>
        <v>64565539.748798899</v>
      </c>
      <c r="I331" s="8">
        <f t="shared" ca="1" si="132"/>
        <v>1490003269.725739</v>
      </c>
      <c r="J331" s="8">
        <f t="shared" ca="1" si="133"/>
        <v>598557.64669842389</v>
      </c>
      <c r="K331" s="12">
        <f t="shared" ca="1" si="119"/>
        <v>0.90995884565080187</v>
      </c>
      <c r="L331" s="48"/>
      <c r="M331" s="38">
        <f ca="1">IF(AND(I$2&gt;0,R324&lt;F324-0.06),0,IF(AND(N331&gt;=L$9,I$2&gt;0),0,IF(OR(AND(N331&gt;=A$2,N331&lt;C$2),N331&gt;=E$1),0,1)))</f>
        <v>1</v>
      </c>
      <c r="N331" s="27">
        <f t="shared" si="134"/>
        <v>44238</v>
      </c>
      <c r="O331" s="11">
        <f t="shared" ca="1" si="122"/>
        <v>0.19866710263009854</v>
      </c>
      <c r="P331" s="11" t="str">
        <f t="shared" si="123"/>
        <v/>
      </c>
      <c r="Q331" s="11">
        <f t="shared" ca="1" si="135"/>
        <v>0</v>
      </c>
      <c r="R331" s="32">
        <f t="shared" ca="1" si="124"/>
        <v>0.18187475985577156</v>
      </c>
      <c r="S331" s="32">
        <v>2.2695975674498434E-5</v>
      </c>
      <c r="T331" s="32">
        <f t="shared" ca="1" si="125"/>
        <v>8.608738633173187E-3</v>
      </c>
      <c r="U331" s="32">
        <f t="shared" si="126"/>
        <v>0.14084507042253522</v>
      </c>
      <c r="V331" s="32">
        <f t="shared" ca="1" si="127"/>
        <v>0</v>
      </c>
      <c r="W331" s="8">
        <f t="shared" ca="1" si="136"/>
        <v>4964948.8323256839</v>
      </c>
      <c r="X331" s="8">
        <f t="shared" ca="1" si="140"/>
        <v>1430402678.8092656</v>
      </c>
      <c r="Y331" s="22">
        <f t="shared" ca="1" si="128"/>
        <v>0.80133289736990143</v>
      </c>
      <c r="Z331" s="8">
        <f t="shared" ca="1" si="137"/>
        <v>64565539.748798899</v>
      </c>
      <c r="AA331" s="12">
        <f t="shared" ca="1" si="138"/>
        <v>1.1347541797997878</v>
      </c>
      <c r="AB331" s="23">
        <f t="shared" ca="1" si="142"/>
        <v>835816935.78418541</v>
      </c>
      <c r="AC331" s="76">
        <f t="shared" si="139"/>
        <v>0</v>
      </c>
      <c r="AD331" s="85">
        <v>6.0055772753928548E-4</v>
      </c>
      <c r="AE331" s="85">
        <v>1.0101553548937532E-2</v>
      </c>
      <c r="AF331" s="85">
        <v>6.2587797468156956E-4</v>
      </c>
    </row>
    <row r="332" spans="1:32">
      <c r="A332" s="7">
        <f t="shared" si="129"/>
        <v>44239</v>
      </c>
      <c r="B332" s="8">
        <f t="shared" ca="1" si="130"/>
        <v>210450681.69194147</v>
      </c>
      <c r="C332" s="144">
        <f t="shared" si="120"/>
        <v>0</v>
      </c>
      <c r="D332" s="136"/>
      <c r="E332" s="143">
        <f>US!D332</f>
        <v>0</v>
      </c>
      <c r="F332" s="78">
        <f t="shared" si="141"/>
        <v>0.6</v>
      </c>
      <c r="G332" s="29">
        <f t="shared" ca="1" si="121"/>
        <v>8985515.6624674369</v>
      </c>
      <c r="H332" s="8">
        <f t="shared" ca="1" si="131"/>
        <v>63797161.203518793</v>
      </c>
      <c r="I332" s="8">
        <f t="shared" ca="1" si="132"/>
        <v>1494199840.0127845</v>
      </c>
      <c r="J332" s="8">
        <f t="shared" ca="1" si="133"/>
        <v>591066.23761205247</v>
      </c>
      <c r="K332" s="12">
        <f t="shared" ca="1" si="119"/>
        <v>0.90931585470157006</v>
      </c>
      <c r="L332" s="48"/>
      <c r="M332" s="39">
        <f ca="1">IF(AND(I$2&gt;0,R325&lt;F325-0.1),0,IF(AND(N332&gt;=L$10,I$2&gt;0),0,IF(OR(AND(N332&gt;=A$2,N332&lt;C$2),N332&gt;=E$1),0,1)))</f>
        <v>1</v>
      </c>
      <c r="N332" s="27">
        <f t="shared" si="134"/>
        <v>44239</v>
      </c>
      <c r="O332" s="11">
        <f t="shared" ca="1" si="122"/>
        <v>0.19922664533503792</v>
      </c>
      <c r="P332" s="11" t="str">
        <f t="shared" si="123"/>
        <v/>
      </c>
      <c r="Q332" s="11">
        <f t="shared" ca="1" si="135"/>
        <v>0</v>
      </c>
      <c r="R332" s="32">
        <f t="shared" ca="1" si="124"/>
        <v>0.17971031324934875</v>
      </c>
      <c r="S332" s="32">
        <v>2.2695953079644508E-5</v>
      </c>
      <c r="T332" s="32">
        <f t="shared" ca="1" si="125"/>
        <v>8.5062881604691717E-3</v>
      </c>
      <c r="U332" s="32">
        <f t="shared" si="126"/>
        <v>0.14084507042253522</v>
      </c>
      <c r="V332" s="32">
        <f t="shared" ca="1" si="127"/>
        <v>0</v>
      </c>
      <c r="W332" s="8">
        <f t="shared" ca="1" si="136"/>
        <v>4908697.9737451291</v>
      </c>
      <c r="X332" s="8">
        <f t="shared" ca="1" si="140"/>
        <v>1435311376.7830107</v>
      </c>
      <c r="Y332" s="22">
        <f t="shared" ca="1" si="128"/>
        <v>0.80077335466496202</v>
      </c>
      <c r="Z332" s="8">
        <f t="shared" ca="1" si="137"/>
        <v>63797161.203518793</v>
      </c>
      <c r="AA332" s="12">
        <f t="shared" ca="1" si="138"/>
        <v>1.1347541797997878</v>
      </c>
      <c r="AB332" s="23">
        <f t="shared" ca="1" si="142"/>
        <v>838226320.51176751</v>
      </c>
      <c r="AC332" s="76">
        <f t="shared" si="139"/>
        <v>0</v>
      </c>
      <c r="AD332" s="85">
        <v>6.0053381086696926E-4</v>
      </c>
      <c r="AE332" s="85">
        <v>1.0095541166895459E-2</v>
      </c>
      <c r="AF332" s="85">
        <v>6.2585109782921659E-4</v>
      </c>
    </row>
    <row r="333" spans="1:32">
      <c r="A333" s="7">
        <f t="shared" si="129"/>
        <v>44240</v>
      </c>
      <c r="B333" s="8">
        <f t="shared" ca="1" si="130"/>
        <v>211034301.11012366</v>
      </c>
      <c r="C333" s="144">
        <f t="shared" si="120"/>
        <v>0</v>
      </c>
      <c r="D333" s="136"/>
      <c r="E333" s="143">
        <f>US!D333</f>
        <v>0</v>
      </c>
      <c r="F333" s="78">
        <f t="shared" si="141"/>
        <v>0.6</v>
      </c>
      <c r="G333" s="29">
        <f t="shared" ca="1" si="121"/>
        <v>8877769.168854557</v>
      </c>
      <c r="H333" s="8">
        <f t="shared" ca="1" si="131"/>
        <v>63032161.098867349</v>
      </c>
      <c r="I333" s="8">
        <f t="shared" ca="1" si="132"/>
        <v>1498343537.8818781</v>
      </c>
      <c r="J333" s="8">
        <f t="shared" ca="1" si="133"/>
        <v>583619.41818220867</v>
      </c>
      <c r="K333" s="12">
        <f t="shared" ca="1" si="119"/>
        <v>0.90868091127836348</v>
      </c>
      <c r="L333" s="48"/>
      <c r="M333" s="47">
        <f ca="1">IF(AND(I$2&gt;0,R326&lt;F326-0.12),0,IF(AND(N333&gt;=L$4,I$2&gt;0),0,IF(OR(AND(N333&gt;=A$2,N333&lt;C$2),N333&gt;=E$1),0,1)))</f>
        <v>1</v>
      </c>
      <c r="N333" s="27">
        <f t="shared" si="134"/>
        <v>44240</v>
      </c>
      <c r="O333" s="11">
        <f t="shared" ca="1" si="122"/>
        <v>0.19977913838425043</v>
      </c>
      <c r="P333" s="11" t="str">
        <f t="shared" si="123"/>
        <v/>
      </c>
      <c r="Q333" s="11">
        <f t="shared" ca="1" si="135"/>
        <v>0</v>
      </c>
      <c r="R333" s="32">
        <f t="shared" ca="1" si="124"/>
        <v>0.17755538337709115</v>
      </c>
      <c r="S333" s="32">
        <v>2.2695930484949645E-5</v>
      </c>
      <c r="T333" s="32">
        <f t="shared" ca="1" si="125"/>
        <v>8.4042881465156462E-3</v>
      </c>
      <c r="U333" s="32">
        <f t="shared" si="126"/>
        <v>0.14084507042253522</v>
      </c>
      <c r="V333" s="32">
        <f t="shared" ca="1" si="127"/>
        <v>0</v>
      </c>
      <c r="W333" s="8">
        <f t="shared" ca="1" si="136"/>
        <v>4852602.1395798279</v>
      </c>
      <c r="X333" s="8">
        <f t="shared" ca="1" si="140"/>
        <v>1440163978.9225905</v>
      </c>
      <c r="Y333" s="22">
        <f t="shared" ca="1" si="128"/>
        <v>0.80022086161574957</v>
      </c>
      <c r="Z333" s="8">
        <f t="shared" ca="1" si="137"/>
        <v>63032161.098867349</v>
      </c>
      <c r="AA333" s="12">
        <f t="shared" ca="1" si="138"/>
        <v>1.1347541797997878</v>
      </c>
      <c r="AB333" s="23">
        <f t="shared" ca="1" si="142"/>
        <v>840605656.06402564</v>
      </c>
      <c r="AC333" s="76">
        <f t="shared" si="139"/>
        <v>0</v>
      </c>
      <c r="AD333" s="85">
        <v>6.005088342755379E-4</v>
      </c>
      <c r="AE333" s="85">
        <v>1.0089547099581625E-2</v>
      </c>
      <c r="AF333" s="85">
        <v>6.2582422695083983E-4</v>
      </c>
    </row>
    <row r="334" spans="1:32">
      <c r="A334" s="7">
        <f t="shared" si="129"/>
        <v>44241</v>
      </c>
      <c r="B334" s="8">
        <f t="shared" ca="1" si="130"/>
        <v>211610519.6371575</v>
      </c>
      <c r="C334" s="144">
        <f t="shared" si="120"/>
        <v>0</v>
      </c>
      <c r="D334" s="136"/>
      <c r="E334" s="143">
        <f>US!D334</f>
        <v>0</v>
      </c>
      <c r="F334" s="78">
        <f t="shared" si="141"/>
        <v>0.6</v>
      </c>
      <c r="G334" s="29">
        <f t="shared" ca="1" si="121"/>
        <v>8770522.6058067288</v>
      </c>
      <c r="H334" s="8">
        <f t="shared" ca="1" si="131"/>
        <v>62270710.501227774</v>
      </c>
      <c r="I334" s="8">
        <f t="shared" ca="1" si="132"/>
        <v>1502434689.4238183</v>
      </c>
      <c r="J334" s="8">
        <f t="shared" ca="1" si="133"/>
        <v>576218.52703383705</v>
      </c>
      <c r="K334" s="12">
        <f t="shared" ca="1" si="119"/>
        <v>0.90805396748145939</v>
      </c>
      <c r="L334" s="48"/>
      <c r="M334" s="46">
        <f ca="1">IF(AND(I$2&gt;0,R327&lt;F327-0.12),0,IF(AND(N334&gt;=L$5,I$2&gt;0),0,IF(OR(AND(N334&gt;=A$2,N334&lt;C$2),N334&gt;=E$1),0,1)))</f>
        <v>1</v>
      </c>
      <c r="N334" s="27">
        <f t="shared" si="134"/>
        <v>44241</v>
      </c>
      <c r="O334" s="11">
        <f t="shared" ca="1" si="122"/>
        <v>0.20032462525650913</v>
      </c>
      <c r="P334" s="11" t="str">
        <f t="shared" si="123"/>
        <v/>
      </c>
      <c r="Q334" s="11">
        <f t="shared" ca="1" si="135"/>
        <v>0</v>
      </c>
      <c r="R334" s="32">
        <f t="shared" ca="1" si="124"/>
        <v>0.17541045211613457</v>
      </c>
      <c r="S334" s="32">
        <v>2.2695907890413844E-5</v>
      </c>
      <c r="T334" s="32">
        <f t="shared" ca="1" si="125"/>
        <v>8.302761400163703E-3</v>
      </c>
      <c r="U334" s="32">
        <f t="shared" si="126"/>
        <v>0.14084507042253522</v>
      </c>
      <c r="V334" s="32">
        <f t="shared" ca="1" si="127"/>
        <v>0</v>
      </c>
      <c r="W334" s="8">
        <f t="shared" ca="1" si="136"/>
        <v>4796676.3176713139</v>
      </c>
      <c r="X334" s="8">
        <f t="shared" ca="1" si="140"/>
        <v>1444960655.2402618</v>
      </c>
      <c r="Y334" s="22">
        <f t="shared" ca="1" si="128"/>
        <v>0.79967537474349082</v>
      </c>
      <c r="Z334" s="8">
        <f t="shared" ca="1" si="137"/>
        <v>62270710.501227774</v>
      </c>
      <c r="AA334" s="12">
        <f t="shared" ca="1" si="138"/>
        <v>1.1347541797997878</v>
      </c>
      <c r="AB334" s="23">
        <f t="shared" ca="1" si="142"/>
        <v>842955117.89355206</v>
      </c>
      <c r="AC334" s="76">
        <f t="shared" si="139"/>
        <v>0</v>
      </c>
      <c r="AD334" s="85">
        <v>6.0048301828832167E-4</v>
      </c>
      <c r="AE334" s="85">
        <v>1.0083571259031948E-2</v>
      </c>
      <c r="AF334" s="85">
        <v>6.2579736204437797E-4</v>
      </c>
    </row>
    <row r="335" spans="1:32">
      <c r="A335" s="7">
        <f t="shared" si="129"/>
        <v>44242</v>
      </c>
      <c r="B335" s="8">
        <f t="shared" ca="1" si="130"/>
        <v>212179384.48352098</v>
      </c>
      <c r="C335" s="144">
        <f t="shared" si="120"/>
        <v>0</v>
      </c>
      <c r="D335" s="136"/>
      <c r="E335" s="143">
        <f>US!D335</f>
        <v>0</v>
      </c>
      <c r="F335" s="78">
        <f t="shared" si="141"/>
        <v>0.6</v>
      </c>
      <c r="G335" s="29">
        <f t="shared" ca="1" si="121"/>
        <v>8663799.2384136803</v>
      </c>
      <c r="H335" s="8">
        <f t="shared" ca="1" si="131"/>
        <v>61512974.592737123</v>
      </c>
      <c r="I335" s="8">
        <f t="shared" ca="1" si="132"/>
        <v>1506473629.832999</v>
      </c>
      <c r="J335" s="8">
        <f t="shared" ca="1" si="133"/>
        <v>568864.84636347345</v>
      </c>
      <c r="K335" s="12">
        <f t="shared" ca="1" si="119"/>
        <v>0.90743497397313788</v>
      </c>
      <c r="L335" s="48"/>
      <c r="M335" s="38">
        <f ca="1">IF(AND(I$2&gt;0,R328&lt;F328),0,IF(AND(N335&gt;=L$6,I$2&gt;0),0,IF(OR(AND(N335&gt;=A$2,N335&lt;C$2),N335&gt;=E$1),0,1)))</f>
        <v>1</v>
      </c>
      <c r="N335" s="27">
        <f t="shared" si="134"/>
        <v>44242</v>
      </c>
      <c r="O335" s="11">
        <f t="shared" ca="1" si="122"/>
        <v>0.20086315064439986</v>
      </c>
      <c r="P335" s="11" t="str">
        <f t="shared" si="123"/>
        <v/>
      </c>
      <c r="Q335" s="11">
        <f t="shared" ca="1" si="135"/>
        <v>0</v>
      </c>
      <c r="R335" s="32">
        <f t="shared" ca="1" si="124"/>
        <v>0.17327598476827361</v>
      </c>
      <c r="S335" s="32">
        <v>2.2695885296037103E-5</v>
      </c>
      <c r="T335" s="32">
        <f t="shared" ca="1" si="125"/>
        <v>8.2017299456982832E-3</v>
      </c>
      <c r="U335" s="32">
        <f t="shared" si="126"/>
        <v>0.14084507042253522</v>
      </c>
      <c r="V335" s="32">
        <f t="shared" ca="1" si="127"/>
        <v>0</v>
      </c>
      <c r="W335" s="8">
        <f t="shared" ca="1" si="136"/>
        <v>4740935.0662685446</v>
      </c>
      <c r="X335" s="8">
        <f t="shared" ca="1" si="140"/>
        <v>1449701590.3065302</v>
      </c>
      <c r="Y335" s="22">
        <f t="shared" ca="1" si="128"/>
        <v>0.79913684935560014</v>
      </c>
      <c r="Z335" s="8">
        <f t="shared" ca="1" si="137"/>
        <v>61512974.592737123</v>
      </c>
      <c r="AA335" s="12">
        <f t="shared" ca="1" si="138"/>
        <v>1.1347541797997878</v>
      </c>
      <c r="AB335" s="23">
        <f t="shared" ca="1" si="142"/>
        <v>845274886.92274356</v>
      </c>
      <c r="AC335" s="76">
        <f t="shared" si="139"/>
        <v>0</v>
      </c>
      <c r="AD335" s="85">
        <v>6.0045660055746744E-4</v>
      </c>
      <c r="AE335" s="85">
        <v>1.0077613557875922E-2</v>
      </c>
      <c r="AF335" s="85">
        <v>6.2577050310777028E-4</v>
      </c>
    </row>
    <row r="336" spans="1:32">
      <c r="A336" s="7">
        <f t="shared" si="129"/>
        <v>44243</v>
      </c>
      <c r="B336" s="8">
        <f t="shared" ca="1" si="130"/>
        <v>212740944.0861223</v>
      </c>
      <c r="C336" s="144">
        <f t="shared" si="120"/>
        <v>0</v>
      </c>
      <c r="D336" s="136"/>
      <c r="E336" s="143">
        <f>US!D336</f>
        <v>0</v>
      </c>
      <c r="F336" s="78">
        <f t="shared" si="141"/>
        <v>0.6</v>
      </c>
      <c r="G336" s="29">
        <f t="shared" ca="1" si="121"/>
        <v>8557621.5077377353</v>
      </c>
      <c r="H336" s="8">
        <f t="shared" ca="1" si="131"/>
        <v>60759112.70493792</v>
      </c>
      <c r="I336" s="8">
        <f t="shared" ca="1" si="132"/>
        <v>1510460703.0114684</v>
      </c>
      <c r="J336" s="8">
        <f t="shared" ca="1" si="133"/>
        <v>561559.60260131501</v>
      </c>
      <c r="K336" s="12">
        <f t="shared" ca="1" si="119"/>
        <v>0.90682388003830061</v>
      </c>
      <c r="L336" s="48"/>
      <c r="M336" s="38">
        <f ca="1">IF(AND(I$2&gt;0,R329&lt;F329-0.02),0,IF(AND(N336&gt;=L$7,I$2&gt;0),0,IF(OR(AND(N336&gt;=A$2,N336&lt;C$2),N336&gt;=E$1),0,1)))</f>
        <v>1</v>
      </c>
      <c r="N336" s="27">
        <f t="shared" si="134"/>
        <v>44243</v>
      </c>
      <c r="O336" s="11">
        <f t="shared" ca="1" si="122"/>
        <v>0.20139476040152912</v>
      </c>
      <c r="P336" s="11" t="str">
        <f t="shared" si="123"/>
        <v/>
      </c>
      <c r="Q336" s="11">
        <f t="shared" ca="1" si="135"/>
        <v>0</v>
      </c>
      <c r="R336" s="32">
        <f t="shared" ca="1" si="124"/>
        <v>0.1711524301547547</v>
      </c>
      <c r="S336" s="32">
        <v>2.2695862701819418E-5</v>
      </c>
      <c r="T336" s="32">
        <f t="shared" ca="1" si="125"/>
        <v>8.1012150273250556E-3</v>
      </c>
      <c r="U336" s="32">
        <f t="shared" si="126"/>
        <v>0.14084507042253522</v>
      </c>
      <c r="V336" s="32">
        <f t="shared" ca="1" si="127"/>
        <v>0</v>
      </c>
      <c r="W336" s="8">
        <f t="shared" ca="1" si="136"/>
        <v>4685392.5136603331</v>
      </c>
      <c r="X336" s="8">
        <f t="shared" ca="1" si="140"/>
        <v>1454386982.8201907</v>
      </c>
      <c r="Y336" s="22">
        <f t="shared" ca="1" si="128"/>
        <v>0.79860523959847085</v>
      </c>
      <c r="Z336" s="8">
        <f t="shared" ca="1" si="137"/>
        <v>60759112.70493792</v>
      </c>
      <c r="AA336" s="12">
        <f t="shared" ca="1" si="138"/>
        <v>1.1347541797997878</v>
      </c>
      <c r="AB336" s="23">
        <f t="shared" ca="1" si="142"/>
        <v>847565149.31692433</v>
      </c>
      <c r="AC336" s="76">
        <f t="shared" si="139"/>
        <v>0</v>
      </c>
      <c r="AD336" s="85">
        <v>6.0042962571821485E-4</v>
      </c>
      <c r="AE336" s="85">
        <v>1.007167390933141E-2</v>
      </c>
      <c r="AF336" s="85">
        <v>6.2574365013895808E-4</v>
      </c>
    </row>
    <row r="337" spans="1:32">
      <c r="A337" s="7">
        <f t="shared" si="129"/>
        <v>44244</v>
      </c>
      <c r="B337" s="8">
        <f t="shared" ca="1" si="130"/>
        <v>213295248.05323273</v>
      </c>
      <c r="C337" s="144">
        <f t="shared" si="120"/>
        <v>0</v>
      </c>
      <c r="D337" s="136"/>
      <c r="E337" s="143">
        <f>US!D337</f>
        <v>0</v>
      </c>
      <c r="F337" s="78">
        <f t="shared" si="141"/>
        <v>0.6</v>
      </c>
      <c r="G337" s="29">
        <f t="shared" ca="1" si="121"/>
        <v>8452011.0363044515</v>
      </c>
      <c r="H337" s="8">
        <f t="shared" ca="1" si="131"/>
        <v>60009278.357761599</v>
      </c>
      <c r="I337" s="8">
        <f t="shared" ca="1" si="132"/>
        <v>1514396261.1779525</v>
      </c>
      <c r="J337" s="8">
        <f t="shared" ca="1" si="133"/>
        <v>554303.96711042477</v>
      </c>
      <c r="K337" s="12">
        <f t="shared" ca="1" si="119"/>
        <v>0.90622063364437577</v>
      </c>
      <c r="L337" s="48"/>
      <c r="M337" s="38">
        <f ca="1">IF(AND(I$2&gt;0,R330&lt;F330-0.04),0,IF(AND(N337&gt;=L$8,I$2&gt;0),0,IF(OR(AND(N337&gt;=A$2,N337&lt;C$2),N337&gt;=E$1),0,1)))</f>
        <v>1</v>
      </c>
      <c r="N337" s="27">
        <f t="shared" si="134"/>
        <v>44244</v>
      </c>
      <c r="O337" s="11">
        <f t="shared" ca="1" si="122"/>
        <v>0.20191950149039367</v>
      </c>
      <c r="P337" s="11" t="str">
        <f t="shared" si="123"/>
        <v/>
      </c>
      <c r="Q337" s="11">
        <f t="shared" ca="1" si="135"/>
        <v>0</v>
      </c>
      <c r="R337" s="32">
        <f t="shared" ca="1" si="124"/>
        <v>0.16904022072608904</v>
      </c>
      <c r="S337" s="32">
        <v>2.2695840107760788E-5</v>
      </c>
      <c r="T337" s="32">
        <f t="shared" ca="1" si="125"/>
        <v>8.0012371143682124E-3</v>
      </c>
      <c r="U337" s="32">
        <f t="shared" si="126"/>
        <v>0.14084507042253522</v>
      </c>
      <c r="V337" s="32">
        <f t="shared" ca="1" si="127"/>
        <v>0</v>
      </c>
      <c r="W337" s="8">
        <f t="shared" ca="1" si="136"/>
        <v>4630062.3583068177</v>
      </c>
      <c r="X337" s="8">
        <f t="shared" ca="1" si="140"/>
        <v>1459017045.1784976</v>
      </c>
      <c r="Y337" s="22">
        <f t="shared" ca="1" si="128"/>
        <v>0.79808049850960638</v>
      </c>
      <c r="Z337" s="8">
        <f t="shared" ca="1" si="137"/>
        <v>60009278.357761599</v>
      </c>
      <c r="AA337" s="12">
        <f t="shared" ca="1" si="138"/>
        <v>1.1347541797997878</v>
      </c>
      <c r="AB337" s="23">
        <f t="shared" ca="1" si="142"/>
        <v>849826096.26003337</v>
      </c>
      <c r="AC337" s="76">
        <f t="shared" si="139"/>
        <v>0</v>
      </c>
      <c r="AD337" s="85">
        <v>6.0040213748610322E-4</v>
      </c>
      <c r="AE337" s="85">
        <v>1.0065752227199522E-2</v>
      </c>
      <c r="AF337" s="85">
        <v>6.2571680313588366E-4</v>
      </c>
    </row>
    <row r="338" spans="1:32">
      <c r="A338" s="7">
        <f t="shared" si="129"/>
        <v>44245</v>
      </c>
      <c r="B338" s="8">
        <f t="shared" ca="1" si="130"/>
        <v>213842347.11015338</v>
      </c>
      <c r="C338" s="144">
        <f t="shared" si="120"/>
        <v>0</v>
      </c>
      <c r="D338" s="136"/>
      <c r="E338" s="143">
        <f>US!D338</f>
        <v>0</v>
      </c>
      <c r="F338" s="78">
        <f t="shared" si="141"/>
        <v>0.6</v>
      </c>
      <c r="G338" s="29">
        <f t="shared" ca="1" si="121"/>
        <v>8346988.6343086464</v>
      </c>
      <c r="H338" s="8">
        <f t="shared" ca="1" si="131"/>
        <v>59263619.303591385</v>
      </c>
      <c r="I338" s="8">
        <f t="shared" ca="1" si="132"/>
        <v>1518280664.482089</v>
      </c>
      <c r="J338" s="8">
        <f t="shared" ca="1" si="133"/>
        <v>547099.05692064832</v>
      </c>
      <c r="K338" s="12">
        <f t="shared" ca="1" si="119"/>
        <v>0.90562518150047411</v>
      </c>
      <c r="L338" s="48"/>
      <c r="M338" s="38">
        <f ca="1">IF(AND(I$2&gt;0,R331&lt;F331-0.06),0,IF(AND(N338&gt;=L$9,I$2&gt;0),0,IF(OR(AND(N338&gt;=A$2,N338&lt;C$2),N338&gt;=E$1),0,1)))</f>
        <v>1</v>
      </c>
      <c r="N338" s="27">
        <f t="shared" si="134"/>
        <v>44245</v>
      </c>
      <c r="O338" s="11">
        <f t="shared" ca="1" si="122"/>
        <v>0.20243742193094522</v>
      </c>
      <c r="P338" s="11" t="str">
        <f t="shared" si="123"/>
        <v/>
      </c>
      <c r="Q338" s="11">
        <f t="shared" ca="1" si="135"/>
        <v>0</v>
      </c>
      <c r="R338" s="32">
        <f t="shared" ca="1" si="124"/>
        <v>0.16693977268617291</v>
      </c>
      <c r="S338" s="32">
        <v>2.2695817513861208E-5</v>
      </c>
      <c r="T338" s="32">
        <f t="shared" ca="1" si="125"/>
        <v>7.901815907145518E-3</v>
      </c>
      <c r="U338" s="32">
        <f t="shared" si="126"/>
        <v>0.14084507042253522</v>
      </c>
      <c r="V338" s="32">
        <f t="shared" ca="1" si="127"/>
        <v>0</v>
      </c>
      <c r="W338" s="8">
        <f t="shared" ca="1" si="136"/>
        <v>4574957.8694520872</v>
      </c>
      <c r="X338" s="8">
        <f t="shared" ca="1" si="140"/>
        <v>1463592003.0479496</v>
      </c>
      <c r="Y338" s="22">
        <f t="shared" ca="1" si="128"/>
        <v>0.79756257806905473</v>
      </c>
      <c r="Z338" s="8">
        <f t="shared" ca="1" si="137"/>
        <v>59263619.303591385</v>
      </c>
      <c r="AA338" s="12">
        <f t="shared" ca="1" si="138"/>
        <v>1.1347541797997878</v>
      </c>
      <c r="AB338" s="23">
        <f t="shared" ca="1" si="142"/>
        <v>852057923.73302937</v>
      </c>
      <c r="AC338" s="76">
        <f t="shared" si="139"/>
        <v>0</v>
      </c>
      <c r="AD338" s="85">
        <v>6.0037417846375656E-4</v>
      </c>
      <c r="AE338" s="85">
        <v>1.0059848425859528E-2</v>
      </c>
      <c r="AF338" s="85">
        <v>6.2568996209649039E-4</v>
      </c>
    </row>
    <row r="339" spans="1:32">
      <c r="A339" s="7">
        <f t="shared" si="129"/>
        <v>44246</v>
      </c>
      <c r="B339" s="8">
        <f t="shared" ca="1" si="130"/>
        <v>214382293.04564825</v>
      </c>
      <c r="C339" s="144">
        <f t="shared" si="120"/>
        <v>0</v>
      </c>
      <c r="D339" s="136"/>
      <c r="E339" s="143">
        <f>US!D339</f>
        <v>0</v>
      </c>
      <c r="F339" s="78">
        <f t="shared" si="141"/>
        <v>0.6</v>
      </c>
      <c r="G339" s="29">
        <f t="shared" ca="1" si="121"/>
        <v>8242574.3065004032</v>
      </c>
      <c r="H339" s="8">
        <f t="shared" ca="1" si="131"/>
        <v>58522277.576152861</v>
      </c>
      <c r="I339" s="8">
        <f t="shared" ca="1" si="132"/>
        <v>1522114280.6241026</v>
      </c>
      <c r="J339" s="8">
        <f t="shared" ca="1" si="133"/>
        <v>539945.93549486878</v>
      </c>
      <c r="K339" s="12">
        <f t="shared" ca="1" si="119"/>
        <v>0.90503746911575444</v>
      </c>
      <c r="L339" s="48"/>
      <c r="M339" s="39">
        <f ca="1">IF(AND(I$2&gt;0,R332&lt;F332-0.1),0,IF(AND(N339&gt;=L$10,I$2&gt;0),0,IF(OR(AND(N339&gt;=A$2,N339&lt;C$2),N339&gt;=E$1),0,1)))</f>
        <v>1</v>
      </c>
      <c r="N339" s="27">
        <f t="shared" si="134"/>
        <v>44246</v>
      </c>
      <c r="O339" s="11">
        <f t="shared" ca="1" si="122"/>
        <v>0.20294857074988035</v>
      </c>
      <c r="P339" s="11" t="str">
        <f t="shared" si="123"/>
        <v/>
      </c>
      <c r="Q339" s="11">
        <f t="shared" ca="1" si="135"/>
        <v>0</v>
      </c>
      <c r="R339" s="32">
        <f t="shared" ca="1" si="124"/>
        <v>0.16485148613000808</v>
      </c>
      <c r="S339" s="32">
        <v>2.2695794920120683E-5</v>
      </c>
      <c r="T339" s="32">
        <f t="shared" ca="1" si="125"/>
        <v>7.8029703434870481E-3</v>
      </c>
      <c r="U339" s="32">
        <f t="shared" si="126"/>
        <v>0.14084507042253522</v>
      </c>
      <c r="V339" s="32">
        <f t="shared" ca="1" si="127"/>
        <v>0</v>
      </c>
      <c r="W339" s="8">
        <f t="shared" ca="1" si="136"/>
        <v>4520091.8881999394</v>
      </c>
      <c r="X339" s="8">
        <f t="shared" ca="1" si="140"/>
        <v>1468112094.9361496</v>
      </c>
      <c r="Y339" s="22">
        <f t="shared" ca="1" si="128"/>
        <v>0.79705142925011963</v>
      </c>
      <c r="Z339" s="8">
        <f t="shared" ca="1" si="137"/>
        <v>58522277.576152861</v>
      </c>
      <c r="AA339" s="12">
        <f t="shared" ca="1" si="138"/>
        <v>1.1347541797997878</v>
      </c>
      <c r="AB339" s="23">
        <f t="shared" ca="1" si="142"/>
        <v>854260832.2951566</v>
      </c>
      <c r="AC339" s="76">
        <f t="shared" si="139"/>
        <v>0</v>
      </c>
      <c r="AD339" s="85">
        <v>6.003457898690036E-4</v>
      </c>
      <c r="AE339" s="85">
        <v>1.0053962420263836E-2</v>
      </c>
      <c r="AF339" s="85">
        <v>6.2566312701872317E-4</v>
      </c>
    </row>
    <row r="340" spans="1:32">
      <c r="A340" s="7">
        <f t="shared" si="129"/>
        <v>44247</v>
      </c>
      <c r="B340" s="8">
        <f t="shared" ca="1" si="130"/>
        <v>214915138.65917352</v>
      </c>
      <c r="C340" s="144">
        <f t="shared" si="120"/>
        <v>0</v>
      </c>
      <c r="D340" s="136"/>
      <c r="E340" s="143">
        <f>US!D340</f>
        <v>0</v>
      </c>
      <c r="F340" s="78">
        <f t="shared" si="141"/>
        <v>0.6</v>
      </c>
      <c r="G340" s="29">
        <f t="shared" ca="1" si="121"/>
        <v>8138787.2597158151</v>
      </c>
      <c r="H340" s="8">
        <f t="shared" ca="1" si="131"/>
        <v>57785389.543982282</v>
      </c>
      <c r="I340" s="8">
        <f t="shared" ca="1" si="132"/>
        <v>1525897484.4801319</v>
      </c>
      <c r="J340" s="8">
        <f t="shared" ca="1" si="133"/>
        <v>532845.6135252621</v>
      </c>
      <c r="K340" s="12">
        <f t="shared" ca="1" si="119"/>
        <v>0.90445744085696811</v>
      </c>
      <c r="L340" s="48"/>
      <c r="M340" s="47">
        <f ca="1">IF(AND(I$2&gt;0,R333&lt;F333-0.12),0,IF(AND(N340&gt;=L$4,I$2&gt;0),0,IF(OR(AND(N340&gt;=A$2,N340&lt;C$2),N340&gt;=E$1),0,1)))</f>
        <v>1</v>
      </c>
      <c r="N340" s="27">
        <f t="shared" si="134"/>
        <v>44247</v>
      </c>
      <c r="O340" s="11">
        <f t="shared" ca="1" si="122"/>
        <v>0.20345299793068425</v>
      </c>
      <c r="P340" s="11" t="str">
        <f t="shared" si="123"/>
        <v/>
      </c>
      <c r="Q340" s="11">
        <f t="shared" ca="1" si="135"/>
        <v>0</v>
      </c>
      <c r="R340" s="32">
        <f t="shared" ca="1" si="124"/>
        <v>0.16277574519431628</v>
      </c>
      <c r="S340" s="32">
        <v>2.2695772326539208E-5</v>
      </c>
      <c r="T340" s="32">
        <f t="shared" ca="1" si="125"/>
        <v>7.7047186058643042E-3</v>
      </c>
      <c r="U340" s="32">
        <f t="shared" si="126"/>
        <v>0.14084507042253522</v>
      </c>
      <c r="V340" s="32">
        <f t="shared" ca="1" si="127"/>
        <v>0</v>
      </c>
      <c r="W340" s="8">
        <f t="shared" ca="1" si="136"/>
        <v>4465476.8290345175</v>
      </c>
      <c r="X340" s="8">
        <f t="shared" ca="1" si="140"/>
        <v>1472577571.7651842</v>
      </c>
      <c r="Y340" s="22">
        <f t="shared" ca="1" si="128"/>
        <v>0.79654700206931572</v>
      </c>
      <c r="Z340" s="8">
        <f t="shared" ca="1" si="137"/>
        <v>57785389.543982282</v>
      </c>
      <c r="AA340" s="12">
        <f t="shared" ca="1" si="138"/>
        <v>1.1347541797997878</v>
      </c>
      <c r="AB340" s="23">
        <f t="shared" ca="1" si="142"/>
        <v>856435026.86820781</v>
      </c>
      <c r="AC340" s="76">
        <f t="shared" si="139"/>
        <v>0</v>
      </c>
      <c r="AD340" s="85">
        <v>6.0031701124361005E-4</v>
      </c>
      <c r="AE340" s="85">
        <v>1.0048094125933021E-2</v>
      </c>
      <c r="AF340" s="85">
        <v>6.2563629790052787E-4</v>
      </c>
    </row>
    <row r="341" spans="1:32">
      <c r="A341" s="7">
        <f t="shared" si="129"/>
        <v>44248</v>
      </c>
      <c r="B341" s="8">
        <f t="shared" ca="1" si="130"/>
        <v>215440937.70893079</v>
      </c>
      <c r="C341" s="144">
        <f t="shared" si="120"/>
        <v>0</v>
      </c>
      <c r="D341" s="136"/>
      <c r="E341" s="143">
        <f>US!D341</f>
        <v>0</v>
      </c>
      <c r="F341" s="78">
        <f t="shared" si="141"/>
        <v>0.6</v>
      </c>
      <c r="G341" s="29">
        <f t="shared" ca="1" si="121"/>
        <v>8035645.9110175259</v>
      </c>
      <c r="H341" s="8">
        <f t="shared" ca="1" si="131"/>
        <v>57053085.968224429</v>
      </c>
      <c r="I341" s="8">
        <f t="shared" ca="1" si="132"/>
        <v>1529630657.7334085</v>
      </c>
      <c r="J341" s="8">
        <f t="shared" ca="1" si="133"/>
        <v>525799.04975727585</v>
      </c>
      <c r="K341" s="12">
        <f t="shared" ca="1" si="119"/>
        <v>0.90388504000514625</v>
      </c>
      <c r="L341" s="48"/>
      <c r="M341" s="46">
        <f ca="1">IF(AND(I$2&gt;0,R334&lt;F334-0.12),0,IF(AND(N341&gt;=L$5,I$2&gt;0),0,IF(OR(AND(N341&gt;=A$2,N341&lt;C$2),N341&gt;=E$1),0,1)))</f>
        <v>1</v>
      </c>
      <c r="N341" s="27">
        <f t="shared" si="134"/>
        <v>44248</v>
      </c>
      <c r="O341" s="11">
        <f t="shared" ca="1" si="122"/>
        <v>0.20395075436445445</v>
      </c>
      <c r="P341" s="11" t="str">
        <f t="shared" si="123"/>
        <v/>
      </c>
      <c r="Q341" s="11">
        <f t="shared" ca="1" si="135"/>
        <v>0</v>
      </c>
      <c r="R341" s="32">
        <f t="shared" ca="1" si="124"/>
        <v>0.16071291822035053</v>
      </c>
      <c r="S341" s="32">
        <v>2.2695749733116781E-5</v>
      </c>
      <c r="T341" s="32">
        <f t="shared" ca="1" si="125"/>
        <v>7.6070781290965908E-3</v>
      </c>
      <c r="U341" s="32">
        <f t="shared" si="126"/>
        <v>0.14084507042253522</v>
      </c>
      <c r="V341" s="32">
        <f t="shared" ca="1" si="127"/>
        <v>0</v>
      </c>
      <c r="W341" s="8">
        <f t="shared" ca="1" si="136"/>
        <v>4411124.6817675112</v>
      </c>
      <c r="X341" s="8">
        <f t="shared" ca="1" si="140"/>
        <v>1476988696.4469516</v>
      </c>
      <c r="Y341" s="22">
        <f t="shared" ca="1" si="128"/>
        <v>0.79604924563554558</v>
      </c>
      <c r="Z341" s="8">
        <f t="shared" ca="1" si="137"/>
        <v>57053085.968224429</v>
      </c>
      <c r="AA341" s="12">
        <f t="shared" ca="1" si="138"/>
        <v>1.1347541797997878</v>
      </c>
      <c r="AB341" s="23">
        <f t="shared" ca="1" si="142"/>
        <v>858580716.52390599</v>
      </c>
      <c r="AC341" s="76">
        <f t="shared" si="139"/>
        <v>0</v>
      </c>
      <c r="AD341" s="85">
        <v>6.002878849840508E-4</v>
      </c>
      <c r="AE341" s="85">
        <v>1.0042243458950908E-2</v>
      </c>
      <c r="AF341" s="85">
        <v>6.2560947473985144E-4</v>
      </c>
    </row>
    <row r="342" spans="1:32">
      <c r="A342" s="7">
        <f t="shared" si="129"/>
        <v>44249</v>
      </c>
      <c r="B342" s="8">
        <f t="shared" ca="1" si="130"/>
        <v>215959744.86076987</v>
      </c>
      <c r="C342" s="144">
        <f t="shared" si="120"/>
        <v>0</v>
      </c>
      <c r="D342" s="136"/>
      <c r="E342" s="143">
        <f>US!D342</f>
        <v>0</v>
      </c>
      <c r="F342" s="78">
        <f t="shared" si="141"/>
        <v>0.6</v>
      </c>
      <c r="G342" s="29">
        <f t="shared" ca="1" si="121"/>
        <v>7933167.8964104885</v>
      </c>
      <c r="H342" s="8">
        <f t="shared" ca="1" si="131"/>
        <v>56325492.064514466</v>
      </c>
      <c r="I342" s="8">
        <f t="shared" ca="1" si="132"/>
        <v>1533314188.511466</v>
      </c>
      <c r="J342" s="8">
        <f t="shared" ca="1" si="133"/>
        <v>518807.15183909045</v>
      </c>
      <c r="K342" s="12">
        <f t="shared" ca="1" si="119"/>
        <v>0.90332020881140329</v>
      </c>
      <c r="L342" s="48"/>
      <c r="M342" s="38">
        <f ca="1">IF(AND(I$2&gt;0,R335&lt;F335),0,IF(AND(N342&gt;=L$6,I$2&gt;0),0,IF(OR(AND(N342&gt;=A$2,N342&lt;C$2),N342&gt;=E$1),0,1)))</f>
        <v>1</v>
      </c>
      <c r="N342" s="27">
        <f t="shared" si="134"/>
        <v>44249</v>
      </c>
      <c r="O342" s="11">
        <f t="shared" ca="1" si="122"/>
        <v>0.2044418918015288</v>
      </c>
      <c r="P342" s="11" t="str">
        <f t="shared" si="123"/>
        <v/>
      </c>
      <c r="Q342" s="11">
        <f t="shared" ca="1" si="135"/>
        <v>0</v>
      </c>
      <c r="R342" s="32">
        <f t="shared" ca="1" si="124"/>
        <v>0.15866335792820976</v>
      </c>
      <c r="S342" s="32">
        <v>2.2695727139853401E-5</v>
      </c>
      <c r="T342" s="32">
        <f t="shared" ca="1" si="125"/>
        <v>7.5100656086019291E-3</v>
      </c>
      <c r="U342" s="32">
        <f t="shared" si="126"/>
        <v>0.14084507042253522</v>
      </c>
      <c r="V342" s="32">
        <f t="shared" ca="1" si="127"/>
        <v>0</v>
      </c>
      <c r="W342" s="8">
        <f t="shared" ca="1" si="136"/>
        <v>4357047.0138934888</v>
      </c>
      <c r="X342" s="8">
        <f t="shared" ca="1" si="140"/>
        <v>1481345743.4608452</v>
      </c>
      <c r="Y342" s="22">
        <f t="shared" ca="1" si="128"/>
        <v>0.79555810819847117</v>
      </c>
      <c r="Z342" s="8">
        <f t="shared" ca="1" si="137"/>
        <v>56325492.064514466</v>
      </c>
      <c r="AA342" s="12">
        <f t="shared" ca="1" si="138"/>
        <v>1.1347541797997878</v>
      </c>
      <c r="AB342" s="23">
        <f t="shared" ca="1" si="142"/>
        <v>860698114.27452254</v>
      </c>
      <c r="AC342" s="76">
        <f t="shared" si="139"/>
        <v>0</v>
      </c>
      <c r="AD342" s="85">
        <v>6.0025845161681913E-4</v>
      </c>
      <c r="AE342" s="85">
        <v>1.0036410335959702E-2</v>
      </c>
      <c r="AF342" s="85">
        <v>6.2558265753464215E-4</v>
      </c>
    </row>
    <row r="343" spans="1:32">
      <c r="A343" s="7">
        <f t="shared" si="129"/>
        <v>44250</v>
      </c>
      <c r="B343" s="8">
        <f t="shared" ca="1" si="130"/>
        <v>216471615.63796425</v>
      </c>
      <c r="C343" s="144">
        <f t="shared" si="120"/>
        <v>0</v>
      </c>
      <c r="D343" s="136"/>
      <c r="E343" s="143">
        <f>US!D343</f>
        <v>0</v>
      </c>
      <c r="F343" s="78">
        <f t="shared" si="141"/>
        <v>0.6</v>
      </c>
      <c r="G343" s="29">
        <f t="shared" ca="1" si="121"/>
        <v>7831370.0800987519</v>
      </c>
      <c r="H343" s="8">
        <f t="shared" ca="1" si="131"/>
        <v>55602727.568701133</v>
      </c>
      <c r="I343" s="8">
        <f t="shared" ca="1" si="132"/>
        <v>1536948471.0295463</v>
      </c>
      <c r="J343" s="8">
        <f t="shared" ca="1" si="133"/>
        <v>511870.77719438885</v>
      </c>
      <c r="K343" s="12">
        <f t="shared" ca="1" si="119"/>
        <v>0.90276288855182696</v>
      </c>
      <c r="L343" s="48"/>
      <c r="M343" s="38">
        <f ca="1">IF(AND(I$2&gt;0,R336&lt;F336-0.02),0,IF(AND(N343&gt;=L$7,I$2&gt;0),0,IF(OR(AND(N343&gt;=A$2,N343&lt;C$2),N343&gt;=E$1),0,1)))</f>
        <v>1</v>
      </c>
      <c r="N343" s="27">
        <f t="shared" si="134"/>
        <v>44250</v>
      </c>
      <c r="O343" s="11">
        <f t="shared" ca="1" si="122"/>
        <v>0.2049264628039395</v>
      </c>
      <c r="P343" s="11" t="str">
        <f t="shared" si="123"/>
        <v/>
      </c>
      <c r="Q343" s="11">
        <f t="shared" ca="1" si="135"/>
        <v>0</v>
      </c>
      <c r="R343" s="32">
        <f t="shared" ca="1" si="124"/>
        <v>0.15662740160197502</v>
      </c>
      <c r="S343" s="32">
        <v>2.2695704546749066E-5</v>
      </c>
      <c r="T343" s="32">
        <f t="shared" ca="1" si="125"/>
        <v>7.4136970091601513E-3</v>
      </c>
      <c r="U343" s="32">
        <f t="shared" si="126"/>
        <v>0.14084507042253522</v>
      </c>
      <c r="V343" s="32">
        <f t="shared" ca="1" si="127"/>
        <v>0</v>
      </c>
      <c r="W343" s="8">
        <f t="shared" ca="1" si="136"/>
        <v>4303254.9733349709</v>
      </c>
      <c r="X343" s="8">
        <f t="shared" ca="1" si="140"/>
        <v>1485648998.4341803</v>
      </c>
      <c r="Y343" s="22">
        <f t="shared" ca="1" si="128"/>
        <v>0.79507353719606044</v>
      </c>
      <c r="Z343" s="8">
        <f t="shared" ca="1" si="137"/>
        <v>55602727.568701133</v>
      </c>
      <c r="AA343" s="12">
        <f t="shared" ca="1" si="138"/>
        <v>1.1347541797997878</v>
      </c>
      <c r="AB343" s="23">
        <f t="shared" ca="1" si="142"/>
        <v>862787436.86683857</v>
      </c>
      <c r="AC343" s="76">
        <f t="shared" si="139"/>
        <v>0</v>
      </c>
      <c r="AD343" s="85">
        <v>6.0022874946713241E-4</v>
      </c>
      <c r="AE343" s="85">
        <v>1.003059467415518E-2</v>
      </c>
      <c r="AF343" s="85">
        <v>6.2555584628284932E-4</v>
      </c>
    </row>
    <row r="344" spans="1:32">
      <c r="A344" s="7">
        <f t="shared" si="129"/>
        <v>44251</v>
      </c>
      <c r="B344" s="8">
        <f t="shared" ca="1" si="130"/>
        <v>216976606.37188056</v>
      </c>
      <c r="C344" s="144">
        <f t="shared" si="120"/>
        <v>0</v>
      </c>
      <c r="D344" s="136"/>
      <c r="E344" s="143">
        <f>US!D344</f>
        <v>0</v>
      </c>
      <c r="F344" s="78">
        <f t="shared" si="141"/>
        <v>0.6</v>
      </c>
      <c r="G344" s="29">
        <f t="shared" ca="1" si="121"/>
        <v>7730268.5642495705</v>
      </c>
      <c r="H344" s="8">
        <f t="shared" ca="1" si="131"/>
        <v>54884906.806171946</v>
      </c>
      <c r="I344" s="8">
        <f t="shared" ca="1" si="132"/>
        <v>1540533905.2403522</v>
      </c>
      <c r="J344" s="8">
        <f t="shared" ca="1" si="133"/>
        <v>504990.73391630728</v>
      </c>
      <c r="K344" s="12">
        <f t="shared" ca="1" si="119"/>
        <v>0.90221301958143163</v>
      </c>
      <c r="L344" s="48"/>
      <c r="M344" s="38">
        <f ca="1">IF(AND(I$2&gt;0,R337&lt;F337-0.04),0,IF(AND(N344&gt;=L$8,I$2&gt;0),0,IF(OR(AND(N344&gt;=A$2,N344&lt;C$2),N344&gt;=E$1),0,1)))</f>
        <v>1</v>
      </c>
      <c r="N344" s="27">
        <f t="shared" si="134"/>
        <v>44251</v>
      </c>
      <c r="O344" s="11">
        <f t="shared" ca="1" si="122"/>
        <v>0.20540452069871362</v>
      </c>
      <c r="P344" s="11" t="str">
        <f t="shared" si="123"/>
        <v/>
      </c>
      <c r="Q344" s="11">
        <f t="shared" ca="1" si="135"/>
        <v>0</v>
      </c>
      <c r="R344" s="32">
        <f t="shared" ca="1" si="124"/>
        <v>0.15460537128499141</v>
      </c>
      <c r="S344" s="32">
        <v>2.2695681953803776E-5</v>
      </c>
      <c r="T344" s="32">
        <f t="shared" ca="1" si="125"/>
        <v>7.3179875741562596E-3</v>
      </c>
      <c r="U344" s="32">
        <f t="shared" si="126"/>
        <v>0.14084507042253522</v>
      </c>
      <c r="V344" s="32">
        <f t="shared" ca="1" si="127"/>
        <v>0</v>
      </c>
      <c r="W344" s="8">
        <f t="shared" ca="1" si="136"/>
        <v>4249759.2915588096</v>
      </c>
      <c r="X344" s="8">
        <f t="shared" ca="1" si="140"/>
        <v>1489898757.725739</v>
      </c>
      <c r="Y344" s="22">
        <f t="shared" ca="1" si="128"/>
        <v>0.79459547930128638</v>
      </c>
      <c r="Z344" s="8">
        <f t="shared" ca="1" si="137"/>
        <v>54884906.806171946</v>
      </c>
      <c r="AA344" s="12">
        <f t="shared" ca="1" si="138"/>
        <v>1.1347541797997878</v>
      </c>
      <c r="AB344" s="23">
        <f t="shared" ca="1" si="142"/>
        <v>864848904.57954574</v>
      </c>
      <c r="AC344" s="76">
        <f t="shared" si="139"/>
        <v>0</v>
      </c>
      <c r="AD344" s="85">
        <v>6.0019881430720319E-4</v>
      </c>
      <c r="AE344" s="85">
        <v>1.0024796391281923E-2</v>
      </c>
      <c r="AF344" s="85">
        <v>6.2552904098242339E-4</v>
      </c>
    </row>
    <row r="345" spans="1:32">
      <c r="A345" s="7">
        <f t="shared" si="129"/>
        <v>44252</v>
      </c>
      <c r="B345" s="8">
        <f t="shared" ca="1" si="130"/>
        <v>217474774.15356106</v>
      </c>
      <c r="C345" s="144">
        <f t="shared" si="120"/>
        <v>0</v>
      </c>
      <c r="D345" s="136"/>
      <c r="E345" s="143">
        <f>US!D345</f>
        <v>0</v>
      </c>
      <c r="F345" s="78">
        <f t="shared" si="141"/>
        <v>0.6</v>
      </c>
      <c r="G345" s="29">
        <f t="shared" ca="1" si="121"/>
        <v>7629878.6992316479</v>
      </c>
      <c r="H345" s="8">
        <f t="shared" ca="1" si="131"/>
        <v>54172138.764544696</v>
      </c>
      <c r="I345" s="8">
        <f t="shared" ca="1" si="132"/>
        <v>1544070896.4902837</v>
      </c>
      <c r="J345" s="8">
        <f t="shared" ca="1" si="133"/>
        <v>498167.78168050171</v>
      </c>
      <c r="K345" s="12">
        <f t="shared" ca="1" si="119"/>
        <v>0.90167054138715041</v>
      </c>
      <c r="L345" s="48"/>
      <c r="M345" s="38">
        <f ca="1">IF(AND(I$2&gt;0,R338&lt;F338-0.06),0,IF(AND(N345&gt;=L$9,I$2&gt;0),0,IF(OR(AND(N345&gt;=A$2,N345&lt;C$2),N345&gt;=E$1),0,1)))</f>
        <v>1</v>
      </c>
      <c r="N345" s="27">
        <f t="shared" si="134"/>
        <v>44252</v>
      </c>
      <c r="O345" s="11">
        <f t="shared" ca="1" si="122"/>
        <v>0.20587611953203783</v>
      </c>
      <c r="P345" s="11" t="str">
        <f t="shared" si="123"/>
        <v/>
      </c>
      <c r="Q345" s="11">
        <f t="shared" ca="1" si="135"/>
        <v>0</v>
      </c>
      <c r="R345" s="32">
        <f t="shared" ca="1" si="124"/>
        <v>0.15259757398463294</v>
      </c>
      <c r="S345" s="32">
        <v>2.2695659361017529E-5</v>
      </c>
      <c r="T345" s="32">
        <f t="shared" ca="1" si="125"/>
        <v>7.2229518352726263E-3</v>
      </c>
      <c r="U345" s="32">
        <f t="shared" si="126"/>
        <v>0.14084507042253522</v>
      </c>
      <c r="V345" s="32">
        <f t="shared" ca="1" si="127"/>
        <v>0</v>
      </c>
      <c r="W345" s="8">
        <f t="shared" ca="1" si="136"/>
        <v>4196570.287045572</v>
      </c>
      <c r="X345" s="8">
        <f t="shared" ca="1" si="140"/>
        <v>1494095328.0127845</v>
      </c>
      <c r="Y345" s="22">
        <f t="shared" ca="1" si="128"/>
        <v>0.79412388046796223</v>
      </c>
      <c r="Z345" s="8">
        <f t="shared" ca="1" si="137"/>
        <v>54172138.764544696</v>
      </c>
      <c r="AA345" s="12">
        <f t="shared" ca="1" si="138"/>
        <v>1.1347541797997878</v>
      </c>
      <c r="AB345" s="23">
        <f t="shared" ca="1" si="142"/>
        <v>866882741.02417612</v>
      </c>
      <c r="AC345" s="76">
        <f t="shared" si="139"/>
        <v>0</v>
      </c>
      <c r="AD345" s="85">
        <v>6.0016867898114213E-4</v>
      </c>
      <c r="AE345" s="85">
        <v>1.0019015405628606E-2</v>
      </c>
      <c r="AF345" s="85">
        <v>6.2550224163131587E-4</v>
      </c>
    </row>
    <row r="346" spans="1:32">
      <c r="A346" s="7">
        <f t="shared" si="129"/>
        <v>44253</v>
      </c>
      <c r="B346" s="8">
        <f t="shared" ca="1" si="130"/>
        <v>217966176.78623638</v>
      </c>
      <c r="C346" s="144">
        <f t="shared" si="120"/>
        <v>0</v>
      </c>
      <c r="D346" s="136"/>
      <c r="E346" s="143">
        <f>US!D346</f>
        <v>0</v>
      </c>
      <c r="F346" s="78">
        <f t="shared" si="141"/>
        <v>0.6</v>
      </c>
      <c r="G346" s="29">
        <f t="shared" ca="1" si="121"/>
        <v>7530215.0942949159</v>
      </c>
      <c r="H346" s="8">
        <f t="shared" ca="1" si="131"/>
        <v>53464527.169493899</v>
      </c>
      <c r="I346" s="8">
        <f t="shared" ca="1" si="132"/>
        <v>1547559855.1822784</v>
      </c>
      <c r="J346" s="8">
        <f t="shared" ca="1" si="133"/>
        <v>491402.63267532049</v>
      </c>
      <c r="K346" s="12">
        <f t="shared" ref="K346:K409" ca="1" si="143">IF(C346&gt;0,1+N$2*(C346-C345)/Z346,K$4*Y345*Q346+(1-Q346)*AA345*Y345)</f>
        <v>0.90113539263984721</v>
      </c>
      <c r="L346" s="48"/>
      <c r="M346" s="39">
        <f ca="1">IF(AND(I$2&gt;0,R339&lt;F339-0.1),0,IF(AND(N346&gt;=L$10,I$2&gt;0),0,IF(OR(AND(N346&gt;=A$2,N346&lt;C$2),N346&gt;=E$1),0,1)))</f>
        <v>1</v>
      </c>
      <c r="N346" s="27">
        <f t="shared" si="134"/>
        <v>44253</v>
      </c>
      <c r="O346" s="11">
        <f t="shared" ca="1" si="122"/>
        <v>0.20634131402430378</v>
      </c>
      <c r="P346" s="11" t="str">
        <f t="shared" si="123"/>
        <v/>
      </c>
      <c r="Q346" s="11">
        <f t="shared" ca="1" si="135"/>
        <v>0</v>
      </c>
      <c r="R346" s="32">
        <f t="shared" ca="1" si="124"/>
        <v>0.15060430188589832</v>
      </c>
      <c r="S346" s="32">
        <v>2.2695636768390321E-5</v>
      </c>
      <c r="T346" s="32">
        <f t="shared" ca="1" si="125"/>
        <v>7.1286036225991865E-3</v>
      </c>
      <c r="U346" s="32">
        <f t="shared" si="126"/>
        <v>0.14084507042253522</v>
      </c>
      <c r="V346" s="32">
        <f t="shared" ca="1" si="127"/>
        <v>0</v>
      </c>
      <c r="W346" s="8">
        <f t="shared" ca="1" si="136"/>
        <v>4143697.8690936812</v>
      </c>
      <c r="X346" s="8">
        <f t="shared" ca="1" si="140"/>
        <v>1498239025.8818781</v>
      </c>
      <c r="Y346" s="22">
        <f t="shared" ca="1" si="128"/>
        <v>0.79365868597569622</v>
      </c>
      <c r="Z346" s="8">
        <f t="shared" ca="1" si="137"/>
        <v>53464527.169493899</v>
      </c>
      <c r="AA346" s="12">
        <f t="shared" ca="1" si="138"/>
        <v>1.1347541797997878</v>
      </c>
      <c r="AB346" s="23">
        <f t="shared" ca="1" si="142"/>
        <v>868889172.94964254</v>
      </c>
      <c r="AC346" s="76">
        <f t="shared" si="139"/>
        <v>0</v>
      </c>
      <c r="AD346" s="85">
        <v>6.0013837300536483E-4</v>
      </c>
      <c r="AE346" s="85">
        <v>1.0013251636023339E-2</v>
      </c>
      <c r="AF346" s="85">
        <v>6.2547544822747934E-4</v>
      </c>
    </row>
    <row r="347" spans="1:32">
      <c r="A347" s="7">
        <f t="shared" si="129"/>
        <v>44254</v>
      </c>
      <c r="B347" s="8">
        <f t="shared" ca="1" si="130"/>
        <v>218450872.73878351</v>
      </c>
      <c r="C347" s="144">
        <f t="shared" si="120"/>
        <v>0</v>
      </c>
      <c r="D347" s="136"/>
      <c r="E347" s="143">
        <f>US!D347</f>
        <v>0</v>
      </c>
      <c r="F347" s="78">
        <f t="shared" si="141"/>
        <v>0.6</v>
      </c>
      <c r="G347" s="29">
        <f t="shared" ca="1" si="121"/>
        <v>7431291.6286598463</v>
      </c>
      <c r="H347" s="8">
        <f t="shared" ca="1" si="131"/>
        <v>52762170.563484907</v>
      </c>
      <c r="I347" s="8">
        <f t="shared" ca="1" si="132"/>
        <v>1551001196.445363</v>
      </c>
      <c r="J347" s="8">
        <f t="shared" ca="1" si="133"/>
        <v>484695.95254713955</v>
      </c>
      <c r="K347" s="12">
        <f t="shared" ca="1" si="143"/>
        <v>0.90060751124532845</v>
      </c>
      <c r="L347" s="48"/>
      <c r="M347" s="47">
        <f ca="1">IF(AND(I$2&gt;0,R340&lt;F340-0.12),0,IF(AND(N347&gt;=L$4,I$2&gt;0),0,IF(OR(AND(N347&gt;=A$2,N347&lt;C$2),N347&gt;=E$1),0,1)))</f>
        <v>1</v>
      </c>
      <c r="N347" s="27">
        <f t="shared" si="134"/>
        <v>44254</v>
      </c>
      <c r="O347" s="11">
        <f t="shared" ca="1" si="122"/>
        <v>0.20680015952604841</v>
      </c>
      <c r="P347" s="11" t="str">
        <f t="shared" si="123"/>
        <v/>
      </c>
      <c r="Q347" s="11">
        <f t="shared" ca="1" si="135"/>
        <v>0</v>
      </c>
      <c r="R347" s="32">
        <f t="shared" ca="1" si="124"/>
        <v>0.14862583257319692</v>
      </c>
      <c r="S347" s="32">
        <v>2.2695614175922152E-5</v>
      </c>
      <c r="T347" s="32">
        <f t="shared" ca="1" si="125"/>
        <v>7.0349560751313206E-3</v>
      </c>
      <c r="U347" s="32">
        <f t="shared" si="126"/>
        <v>0.14084507042253522</v>
      </c>
      <c r="V347" s="32">
        <f t="shared" ca="1" si="127"/>
        <v>0</v>
      </c>
      <c r="W347" s="8">
        <f t="shared" ca="1" si="136"/>
        <v>4091151.541940243</v>
      </c>
      <c r="X347" s="8">
        <f t="shared" ca="1" si="140"/>
        <v>1502330177.4238183</v>
      </c>
      <c r="Y347" s="22">
        <f t="shared" ca="1" si="128"/>
        <v>0.79319984047395153</v>
      </c>
      <c r="Z347" s="8">
        <f t="shared" ca="1" si="137"/>
        <v>52762170.563484907</v>
      </c>
      <c r="AA347" s="12">
        <f t="shared" ca="1" si="138"/>
        <v>1.1347541797997878</v>
      </c>
      <c r="AB347" s="23">
        <f t="shared" ca="1" si="142"/>
        <v>870868430.05046177</v>
      </c>
      <c r="AC347" s="76">
        <f t="shared" si="139"/>
        <v>0</v>
      </c>
      <c r="AD347" s="85">
        <v>6.0010792214332264E-4</v>
      </c>
      <c r="AE347" s="85">
        <v>1.0007505001829047E-2</v>
      </c>
      <c r="AF347" s="85">
        <v>6.2544866076886716E-4</v>
      </c>
    </row>
    <row r="348" spans="1:32">
      <c r="A348" s="7">
        <f t="shared" si="129"/>
        <v>44255</v>
      </c>
      <c r="B348" s="8">
        <f t="shared" ca="1" si="130"/>
        <v>218928921.10014248</v>
      </c>
      <c r="C348" s="144">
        <f t="shared" si="120"/>
        <v>0</v>
      </c>
      <c r="D348" s="136"/>
      <c r="E348" s="143">
        <f>US!D348</f>
        <v>0</v>
      </c>
      <c r="F348" s="78">
        <f t="shared" si="141"/>
        <v>0.6</v>
      </c>
      <c r="G348" s="29">
        <f t="shared" ca="1" si="121"/>
        <v>7333121.462984981</v>
      </c>
      <c r="H348" s="8">
        <f t="shared" ca="1" si="131"/>
        <v>52065162.387193359</v>
      </c>
      <c r="I348" s="8">
        <f t="shared" ca="1" si="132"/>
        <v>1554395339.8110118</v>
      </c>
      <c r="J348" s="8">
        <f t="shared" ca="1" si="133"/>
        <v>478048.36135897058</v>
      </c>
      <c r="K348" s="12">
        <f t="shared" ca="1" si="143"/>
        <v>0.90008683439434134</v>
      </c>
      <c r="L348" s="48"/>
      <c r="M348" s="46">
        <f ca="1">IF(AND(I$2&gt;0,R341&lt;F341-0.12),0,IF(AND(N348&gt;=L$5,I$2&gt;0),0,IF(OR(AND(N348&gt;=A$2,N348&lt;C$2),N348&gt;=E$1),0,1)))</f>
        <v>1</v>
      </c>
      <c r="N348" s="27">
        <f t="shared" si="134"/>
        <v>44255</v>
      </c>
      <c r="O348" s="11">
        <f t="shared" ca="1" si="122"/>
        <v>0.20725271197480158</v>
      </c>
      <c r="P348" s="11" t="str">
        <f t="shared" si="123"/>
        <v/>
      </c>
      <c r="Q348" s="11">
        <f t="shared" ca="1" si="135"/>
        <v>0</v>
      </c>
      <c r="R348" s="32">
        <f t="shared" ca="1" si="124"/>
        <v>0.14666242925969961</v>
      </c>
      <c r="S348" s="32">
        <v>2.2695591583613018E-5</v>
      </c>
      <c r="T348" s="32">
        <f t="shared" ca="1" si="125"/>
        <v>6.9420216516257816E-3</v>
      </c>
      <c r="U348" s="32">
        <f t="shared" si="126"/>
        <v>0.14084507042253522</v>
      </c>
      <c r="V348" s="32">
        <f t="shared" ca="1" si="127"/>
        <v>0</v>
      </c>
      <c r="W348" s="8">
        <f t="shared" ca="1" si="136"/>
        <v>4038940.4091806612</v>
      </c>
      <c r="X348" s="8">
        <f t="shared" ca="1" si="140"/>
        <v>1506369117.832999</v>
      </c>
      <c r="Y348" s="22">
        <f t="shared" ca="1" si="128"/>
        <v>0.79274728802519845</v>
      </c>
      <c r="Z348" s="8">
        <f t="shared" ca="1" si="137"/>
        <v>52065162.387193359</v>
      </c>
      <c r="AA348" s="12">
        <f t="shared" ca="1" si="138"/>
        <v>1.1347541797997878</v>
      </c>
      <c r="AB348" s="23">
        <f t="shared" ca="1" si="142"/>
        <v>872820744.77872372</v>
      </c>
      <c r="AC348" s="76">
        <f t="shared" si="139"/>
        <v>0</v>
      </c>
      <c r="AD348" s="85">
        <v>6.0007734795333083E-4</v>
      </c>
      <c r="AE348" s="85">
        <v>1.0001775422938916E-2</v>
      </c>
      <c r="AF348" s="85">
        <v>6.2542187925343419E-4</v>
      </c>
    </row>
    <row r="349" spans="1:32">
      <c r="A349" s="7">
        <f t="shared" si="129"/>
        <v>44256</v>
      </c>
      <c r="B349" s="8">
        <f t="shared" ca="1" si="130"/>
        <v>219400381.53470302</v>
      </c>
      <c r="C349" s="144">
        <f t="shared" si="120"/>
        <v>0</v>
      </c>
      <c r="D349" s="136"/>
      <c r="E349" s="143">
        <f>US!D349</f>
        <v>0</v>
      </c>
      <c r="F349" s="78">
        <f t="shared" si="141"/>
        <v>0.6</v>
      </c>
      <c r="G349" s="29">
        <f t="shared" ca="1" si="121"/>
        <v>7235717.0511820316</v>
      </c>
      <c r="H349" s="8">
        <f t="shared" ca="1" si="131"/>
        <v>51373591.063392423</v>
      </c>
      <c r="I349" s="8">
        <f t="shared" ca="1" si="132"/>
        <v>1557742708.8963916</v>
      </c>
      <c r="J349" s="8">
        <f t="shared" ca="1" si="133"/>
        <v>471460.43456052517</v>
      </c>
      <c r="K349" s="12">
        <f t="shared" ca="1" si="143"/>
        <v>1.6571797436275593</v>
      </c>
      <c r="L349" s="48"/>
      <c r="M349" s="38">
        <f ca="1">IF(AND(I$2&gt;0,R342&lt;F342),0,IF(AND(N349&gt;=L$6,I$2&gt;0),0,IF(OR(AND(N349&gt;=A$2,N349&lt;C$2),N349&gt;=E$1),0,1)))</f>
        <v>0</v>
      </c>
      <c r="N349" s="27">
        <f t="shared" si="134"/>
        <v>44256</v>
      </c>
      <c r="O349" s="11">
        <f t="shared" ca="1" si="122"/>
        <v>0.20769902785285221</v>
      </c>
      <c r="P349" s="11" t="str">
        <f t="shared" si="123"/>
        <v/>
      </c>
      <c r="Q349" s="11">
        <f t="shared" ca="1" si="135"/>
        <v>0.7</v>
      </c>
      <c r="R349" s="32">
        <f t="shared" ca="1" si="124"/>
        <v>0.14471434102364064</v>
      </c>
      <c r="S349" s="32">
        <v>2.2695568991462923E-5</v>
      </c>
      <c r="T349" s="32">
        <f t="shared" ca="1" si="125"/>
        <v>6.8498121417856564E-3</v>
      </c>
      <c r="U349" s="32">
        <f t="shared" si="126"/>
        <v>0.14084507042253522</v>
      </c>
      <c r="V349" s="32">
        <f t="shared" si="127"/>
        <v>0.7</v>
      </c>
      <c r="W349" s="8">
        <f t="shared" ca="1" si="136"/>
        <v>3987073.1784693366</v>
      </c>
      <c r="X349" s="8">
        <f t="shared" ca="1" si="140"/>
        <v>1510356191.0114684</v>
      </c>
      <c r="Y349" s="22">
        <f t="shared" ca="1" si="128"/>
        <v>0.79230097214714779</v>
      </c>
      <c r="Z349" s="8">
        <f t="shared" ca="1" si="137"/>
        <v>51373591.063392423</v>
      </c>
      <c r="AA349" s="12">
        <f t="shared" ca="1" si="138"/>
        <v>1.1347541797997878</v>
      </c>
      <c r="AB349" s="23">
        <f t="shared" ca="1" si="142"/>
        <v>874746352.15986562</v>
      </c>
      <c r="AC349" s="76">
        <f t="shared" si="139"/>
        <v>0</v>
      </c>
      <c r="AD349" s="85">
        <v>6.0004666730820503E-4</v>
      </c>
      <c r="AE349" s="85">
        <v>9.9960628197718667E-3</v>
      </c>
      <c r="AF349" s="85">
        <v>6.2539510367913608E-4</v>
      </c>
    </row>
    <row r="350" spans="1:32">
      <c r="A350" s="7">
        <f t="shared" si="129"/>
        <v>44257</v>
      </c>
      <c r="B350" s="8">
        <f t="shared" ca="1" si="130"/>
        <v>220256873.22954869</v>
      </c>
      <c r="C350" s="144">
        <f t="shared" si="120"/>
        <v>0</v>
      </c>
      <c r="D350" s="136"/>
      <c r="E350" s="143">
        <f>US!D350</f>
        <v>0</v>
      </c>
      <c r="F350" s="78">
        <f t="shared" si="141"/>
        <v>0.6</v>
      </c>
      <c r="G350" s="29">
        <f t="shared" ca="1" si="121"/>
        <v>7530649.1434263885</v>
      </c>
      <c r="H350" s="8">
        <f t="shared" ca="1" si="131"/>
        <v>53467608.918327354</v>
      </c>
      <c r="I350" s="8">
        <f t="shared" ca="1" si="132"/>
        <v>1563823799.929796</v>
      </c>
      <c r="J350" s="8">
        <f t="shared" ca="1" si="133"/>
        <v>856491.69484567142</v>
      </c>
      <c r="K350" s="12">
        <f t="shared" ca="1" si="143"/>
        <v>1.6562467531985319</v>
      </c>
      <c r="L350" s="48"/>
      <c r="M350" s="38">
        <f ca="1">IF(AND(I$2&gt;0,R343&lt;F343-0.02),0,IF(AND(N350&gt;=L$7,I$2&gt;0),0,IF(OR(AND(N350&gt;=A$2,N350&lt;C$2),N350&gt;=E$1),0,1)))</f>
        <v>0</v>
      </c>
      <c r="N350" s="27">
        <f t="shared" si="134"/>
        <v>44257</v>
      </c>
      <c r="O350" s="11">
        <f t="shared" ca="1" si="122"/>
        <v>0.20850983999063946</v>
      </c>
      <c r="P350" s="11" t="str">
        <f t="shared" si="123"/>
        <v/>
      </c>
      <c r="Q350" s="11">
        <f t="shared" ca="1" si="135"/>
        <v>0.7</v>
      </c>
      <c r="R350" s="32">
        <f t="shared" ca="1" si="124"/>
        <v>0.15061298286852776</v>
      </c>
      <c r="S350" s="32">
        <v>2.2695546399471853E-5</v>
      </c>
      <c r="T350" s="32">
        <f t="shared" ca="1" si="125"/>
        <v>7.1290145224436469E-3</v>
      </c>
      <c r="U350" s="32">
        <f t="shared" si="126"/>
        <v>0.14084507042253522</v>
      </c>
      <c r="V350" s="32">
        <f t="shared" si="127"/>
        <v>0.7</v>
      </c>
      <c r="W350" s="8">
        <f t="shared" ca="1" si="136"/>
        <v>3935558.1664840155</v>
      </c>
      <c r="X350" s="8">
        <f t="shared" ca="1" si="140"/>
        <v>1514291749.1779525</v>
      </c>
      <c r="Y350" s="22">
        <f t="shared" ca="1" si="128"/>
        <v>0.79149016000936057</v>
      </c>
      <c r="Z350" s="8">
        <f t="shared" ca="1" si="137"/>
        <v>53467608.918327354</v>
      </c>
      <c r="AA350" s="12">
        <f t="shared" ca="1" si="138"/>
        <v>1.1347541797997878</v>
      </c>
      <c r="AB350" s="23">
        <f t="shared" ca="1" si="142"/>
        <v>877037048.60317791</v>
      </c>
      <c r="AC350" s="76">
        <f t="shared" si="139"/>
        <v>0</v>
      </c>
      <c r="AD350" s="85">
        <v>6.0001589188537271E-4</v>
      </c>
      <c r="AE350" s="85">
        <v>9.9903671132680911E-3</v>
      </c>
      <c r="AF350" s="85">
        <v>6.2536833404392951E-4</v>
      </c>
    </row>
    <row r="351" spans="1:32">
      <c r="A351" s="7">
        <f t="shared" si="129"/>
        <v>44258</v>
      </c>
      <c r="B351" s="8">
        <f t="shared" ca="1" si="130"/>
        <v>221147774.17192563</v>
      </c>
      <c r="C351" s="144">
        <f t="shared" si="120"/>
        <v>0</v>
      </c>
      <c r="D351" s="136"/>
      <c r="E351" s="143">
        <f>US!D351</f>
        <v>0</v>
      </c>
      <c r="F351" s="78">
        <f t="shared" si="141"/>
        <v>0.6</v>
      </c>
      <c r="G351" s="29">
        <f t="shared" ca="1" si="121"/>
        <v>7867246.1186929112</v>
      </c>
      <c r="H351" s="8">
        <f t="shared" ca="1" si="131"/>
        <v>55857447.442719668</v>
      </c>
      <c r="I351" s="8">
        <f t="shared" ca="1" si="132"/>
        <v>1570149196.6206722</v>
      </c>
      <c r="J351" s="8">
        <f t="shared" ca="1" si="133"/>
        <v>890900.94237694715</v>
      </c>
      <c r="K351" s="12">
        <f t="shared" ca="1" si="143"/>
        <v>1.6545518102186882</v>
      </c>
      <c r="L351" s="48"/>
      <c r="M351" s="38">
        <f ca="1">IF(AND(I$2&gt;0,R344&lt;F344-0.04),0,IF(AND(N351&gt;=L$8,I$2&gt;0),0,IF(OR(AND(N351&gt;=A$2,N351&lt;C$2),N351&gt;=E$1),0,1)))</f>
        <v>0</v>
      </c>
      <c r="N351" s="27">
        <f t="shared" si="134"/>
        <v>44258</v>
      </c>
      <c r="O351" s="11">
        <f t="shared" ca="1" si="122"/>
        <v>0.20935322621608962</v>
      </c>
      <c r="P351" s="11" t="str">
        <f t="shared" si="123"/>
        <v/>
      </c>
      <c r="Q351" s="11">
        <f t="shared" ca="1" si="135"/>
        <v>0.7</v>
      </c>
      <c r="R351" s="32">
        <f t="shared" ca="1" si="124"/>
        <v>0.15734492237385822</v>
      </c>
      <c r="S351" s="32">
        <v>2.2695523807639823E-5</v>
      </c>
      <c r="T351" s="32">
        <f t="shared" ca="1" si="125"/>
        <v>7.4476596590292892E-3</v>
      </c>
      <c r="U351" s="32">
        <f t="shared" si="126"/>
        <v>0.14084507042253522</v>
      </c>
      <c r="V351" s="32">
        <f t="shared" si="127"/>
        <v>0.7</v>
      </c>
      <c r="W351" s="8">
        <f t="shared" ca="1" si="136"/>
        <v>3884403.3041366027</v>
      </c>
      <c r="X351" s="8">
        <f t="shared" ca="1" si="140"/>
        <v>1518176152.482089</v>
      </c>
      <c r="Y351" s="22">
        <f t="shared" ca="1" si="128"/>
        <v>0.79064677378391035</v>
      </c>
      <c r="Z351" s="8">
        <f t="shared" ca="1" si="137"/>
        <v>55857447.442719668</v>
      </c>
      <c r="AA351" s="12">
        <f t="shared" ca="1" si="138"/>
        <v>1.1347541797997878</v>
      </c>
      <c r="AB351" s="23">
        <f t="shared" ca="1" si="142"/>
        <v>879733950.03632009</v>
      </c>
      <c r="AC351" s="76">
        <f t="shared" si="139"/>
        <v>0</v>
      </c>
      <c r="AD351" s="85">
        <v>5.9998503258201113E-4</v>
      </c>
      <c r="AE351" s="85">
        <v>9.9846882248846303E-3</v>
      </c>
      <c r="AF351" s="85">
        <v>6.2534157034577198E-4</v>
      </c>
    </row>
    <row r="352" spans="1:32">
      <c r="A352" s="7">
        <f t="shared" si="129"/>
        <v>44259</v>
      </c>
      <c r="B352" s="8">
        <f t="shared" ca="1" si="130"/>
        <v>222077543.19386274</v>
      </c>
      <c r="C352" s="144">
        <f t="shared" si="120"/>
        <v>0</v>
      </c>
      <c r="D352" s="136"/>
      <c r="E352" s="143">
        <f>US!D352</f>
        <v>0</v>
      </c>
      <c r="F352" s="78">
        <f t="shared" si="141"/>
        <v>0.6</v>
      </c>
      <c r="G352" s="29">
        <f t="shared" ca="1" si="121"/>
        <v>8249916.0837093564</v>
      </c>
      <c r="H352" s="8">
        <f t="shared" ca="1" si="131"/>
        <v>58574404.194336429</v>
      </c>
      <c r="I352" s="8">
        <f t="shared" ca="1" si="132"/>
        <v>1576750556.6764257</v>
      </c>
      <c r="J352" s="8">
        <f t="shared" ca="1" si="133"/>
        <v>929769.02193709335</v>
      </c>
      <c r="K352" s="12">
        <f t="shared" ca="1" si="143"/>
        <v>1.652788773510796</v>
      </c>
      <c r="L352" s="48"/>
      <c r="M352" s="38">
        <f ca="1">IF(AND(I$2&gt;0,R345&lt;F345-0.06),0,IF(AND(N352&gt;=L$9,I$2&gt;0),0,IF(OR(AND(N352&gt;=A$2,N352&lt;C$2),N352&gt;=E$1),0,1)))</f>
        <v>0</v>
      </c>
      <c r="N352" s="27">
        <f t="shared" si="134"/>
        <v>44259</v>
      </c>
      <c r="O352" s="11">
        <f t="shared" ca="1" si="122"/>
        <v>0.21023340755685677</v>
      </c>
      <c r="P352" s="11" t="str">
        <f t="shared" si="123"/>
        <v/>
      </c>
      <c r="Q352" s="11">
        <f t="shared" ca="1" si="135"/>
        <v>0.7</v>
      </c>
      <c r="R352" s="32">
        <f t="shared" ca="1" si="124"/>
        <v>0.16499832167418713</v>
      </c>
      <c r="S352" s="32">
        <v>2.2695501215966821E-5</v>
      </c>
      <c r="T352" s="32">
        <f t="shared" ca="1" si="125"/>
        <v>7.8099205592448576E-3</v>
      </c>
      <c r="U352" s="32">
        <f t="shared" si="126"/>
        <v>0.14084507042253522</v>
      </c>
      <c r="V352" s="32">
        <f t="shared" si="127"/>
        <v>0.7</v>
      </c>
      <c r="W352" s="8">
        <f t="shared" ca="1" si="136"/>
        <v>3833616.142013568</v>
      </c>
      <c r="X352" s="8">
        <f t="shared" ca="1" si="140"/>
        <v>1522009768.6241026</v>
      </c>
      <c r="Y352" s="22">
        <f t="shared" ca="1" si="128"/>
        <v>0.78976659244314318</v>
      </c>
      <c r="Z352" s="8">
        <f t="shared" ca="1" si="137"/>
        <v>58574404.194336429</v>
      </c>
      <c r="AA352" s="12">
        <f t="shared" ca="1" si="138"/>
        <v>1.1347541797997878</v>
      </c>
      <c r="AB352" s="23">
        <f t="shared" ca="1" si="142"/>
        <v>882882572.13004041</v>
      </c>
      <c r="AC352" s="76">
        <f t="shared" si="139"/>
        <v>0</v>
      </c>
      <c r="AD352" s="85">
        <v>5.9995409951922628E-4</v>
      </c>
      <c r="AE352" s="85">
        <v>9.9790260765909942E-3</v>
      </c>
      <c r="AF352" s="85">
        <v>6.2531481258262269E-4</v>
      </c>
    </row>
    <row r="353" spans="1:32">
      <c r="A353" s="7">
        <f t="shared" si="129"/>
        <v>44260</v>
      </c>
      <c r="B353" s="8">
        <f t="shared" ca="1" si="130"/>
        <v>223051498.09997424</v>
      </c>
      <c r="C353" s="144">
        <f t="shared" si="120"/>
        <v>0</v>
      </c>
      <c r="D353" s="136"/>
      <c r="E353" s="143">
        <f>US!D353</f>
        <v>0</v>
      </c>
      <c r="F353" s="78">
        <f t="shared" si="141"/>
        <v>0.6</v>
      </c>
      <c r="G353" s="29">
        <f t="shared" ca="1" si="121"/>
        <v>8683925.0543259867</v>
      </c>
      <c r="H353" s="8">
        <f t="shared" ca="1" si="131"/>
        <v>61655867.885714501</v>
      </c>
      <c r="I353" s="8">
        <f t="shared" ca="1" si="132"/>
        <v>1583665636.5098174</v>
      </c>
      <c r="J353" s="8">
        <f t="shared" ca="1" si="133"/>
        <v>973954.90611149836</v>
      </c>
      <c r="K353" s="12">
        <f t="shared" ca="1" si="143"/>
        <v>1.6509488193278281</v>
      </c>
      <c r="L353" s="48"/>
      <c r="M353" s="39">
        <f ca="1">IF(AND(I$2&gt;0,R346&lt;F346-0.1),0,IF(AND(N353&gt;=L$10,I$2&gt;0),0,IF(OR(AND(N353&gt;=A$2,N353&lt;C$2),N353&gt;=E$1),0,1)))</f>
        <v>0</v>
      </c>
      <c r="N353" s="27">
        <f t="shared" si="134"/>
        <v>44260</v>
      </c>
      <c r="O353" s="11">
        <f t="shared" ca="1" si="122"/>
        <v>0.21115541820130898</v>
      </c>
      <c r="P353" s="11" t="str">
        <f t="shared" si="123"/>
        <v/>
      </c>
      <c r="Q353" s="11">
        <f t="shared" ca="1" si="135"/>
        <v>0.7</v>
      </c>
      <c r="R353" s="32">
        <f t="shared" ca="1" si="124"/>
        <v>0.17367850108651972</v>
      </c>
      <c r="S353" s="32">
        <v>2.2695478624452848E-5</v>
      </c>
      <c r="T353" s="32">
        <f t="shared" ca="1" si="125"/>
        <v>8.2207823847619335E-3</v>
      </c>
      <c r="U353" s="32">
        <f t="shared" si="126"/>
        <v>0.14084507042253522</v>
      </c>
      <c r="V353" s="32">
        <f t="shared" si="127"/>
        <v>0.7</v>
      </c>
      <c r="W353" s="8">
        <f t="shared" ca="1" si="136"/>
        <v>3783203.8560293606</v>
      </c>
      <c r="X353" s="8">
        <f t="shared" ca="1" si="140"/>
        <v>1525792972.4801319</v>
      </c>
      <c r="Y353" s="22">
        <f t="shared" ca="1" si="128"/>
        <v>0.78884458179869099</v>
      </c>
      <c r="Z353" s="8">
        <f t="shared" ca="1" si="137"/>
        <v>61655867.885714501</v>
      </c>
      <c r="AA353" s="12">
        <f t="shared" ca="1" si="138"/>
        <v>1.1347541797997878</v>
      </c>
      <c r="AB353" s="23">
        <f t="shared" ca="1" si="142"/>
        <v>886533688.69531155</v>
      </c>
      <c r="AC353" s="76">
        <f t="shared" si="139"/>
        <v>0</v>
      </c>
      <c r="AD353" s="85">
        <v>5.9992310205039183E-4</v>
      </c>
      <c r="AE353" s="85">
        <v>9.9733805908648349E-3</v>
      </c>
      <c r="AF353" s="85">
        <v>6.2528806075244105E-4</v>
      </c>
    </row>
    <row r="354" spans="1:32">
      <c r="A354" s="7">
        <f t="shared" si="129"/>
        <v>44261</v>
      </c>
      <c r="B354" s="8">
        <f t="shared" ca="1" si="130"/>
        <v>224075549.22965789</v>
      </c>
      <c r="C354" s="144">
        <f t="shared" si="120"/>
        <v>0</v>
      </c>
      <c r="D354" s="136"/>
      <c r="E354" s="143">
        <f>US!D354</f>
        <v>0</v>
      </c>
      <c r="F354" s="78">
        <f t="shared" si="141"/>
        <v>0.6</v>
      </c>
      <c r="G354" s="29">
        <f t="shared" ca="1" si="121"/>
        <v>9175130.570484357</v>
      </c>
      <c r="H354" s="8">
        <f t="shared" ca="1" si="131"/>
        <v>65143427.050438926</v>
      </c>
      <c r="I354" s="8">
        <f t="shared" ca="1" si="132"/>
        <v>1590936399.5305712</v>
      </c>
      <c r="J354" s="8">
        <f t="shared" ca="1" si="133"/>
        <v>1024051.129683631</v>
      </c>
      <c r="K354" s="12">
        <f t="shared" ca="1" si="143"/>
        <v>1.6490214240702532</v>
      </c>
      <c r="L354" s="48"/>
      <c r="M354" s="47">
        <f ca="1">IF(AND(I$2&gt;0,R347&lt;F347-0.12),0,IF(AND(N354&gt;=L$4,I$2&gt;0),0,IF(OR(AND(N354&gt;=A$2,N354&lt;C$2),N354&gt;=E$1),0,1)))</f>
        <v>0</v>
      </c>
      <c r="N354" s="27">
        <f t="shared" si="134"/>
        <v>44261</v>
      </c>
      <c r="O354" s="11">
        <f t="shared" ca="1" si="122"/>
        <v>0.21212485327074282</v>
      </c>
      <c r="P354" s="11" t="str">
        <f t="shared" si="123"/>
        <v/>
      </c>
      <c r="Q354" s="11">
        <f t="shared" ca="1" si="135"/>
        <v>0.7</v>
      </c>
      <c r="R354" s="32">
        <f t="shared" ca="1" si="124"/>
        <v>0.18350261140968713</v>
      </c>
      <c r="S354" s="32">
        <v>2.2695456033097903E-5</v>
      </c>
      <c r="T354" s="32">
        <f t="shared" ca="1" si="125"/>
        <v>8.6857902733918566E-3</v>
      </c>
      <c r="U354" s="32">
        <f t="shared" si="126"/>
        <v>0.14084507042253522</v>
      </c>
      <c r="V354" s="32">
        <f t="shared" si="127"/>
        <v>0.7</v>
      </c>
      <c r="W354" s="8">
        <f t="shared" ca="1" si="136"/>
        <v>3733173.2532766582</v>
      </c>
      <c r="X354" s="8">
        <f t="shared" ca="1" si="140"/>
        <v>1529526145.7334085</v>
      </c>
      <c r="Y354" s="22">
        <f t="shared" ca="1" si="128"/>
        <v>0.78787514672925718</v>
      </c>
      <c r="Z354" s="8">
        <f t="shared" ca="1" si="137"/>
        <v>65143427.050438926</v>
      </c>
      <c r="AA354" s="12">
        <f t="shared" ca="1" si="138"/>
        <v>1.1347541797997878</v>
      </c>
      <c r="AB354" s="23">
        <f t="shared" ca="1" si="142"/>
        <v>890352364.69542074</v>
      </c>
      <c r="AC354" s="76">
        <f t="shared" si="139"/>
        <v>0</v>
      </c>
      <c r="AD354" s="85">
        <v>5.9989204877606238E-4</v>
      </c>
      <c r="AE354" s="85">
        <v>9.9677516906876637E-3</v>
      </c>
      <c r="AF354" s="85">
        <v>6.252613148531878E-4</v>
      </c>
    </row>
    <row r="355" spans="1:32">
      <c r="A355" s="7">
        <f t="shared" si="129"/>
        <v>44262</v>
      </c>
      <c r="B355" s="8">
        <f t="shared" ca="1" si="130"/>
        <v>225156262.57818437</v>
      </c>
      <c r="C355" s="144">
        <f t="shared" si="120"/>
        <v>0</v>
      </c>
      <c r="D355" s="136"/>
      <c r="E355" s="143">
        <f>US!D355</f>
        <v>0</v>
      </c>
      <c r="F355" s="78">
        <f t="shared" si="141"/>
        <v>0.6</v>
      </c>
      <c r="G355" s="29">
        <f t="shared" ca="1" si="121"/>
        <v>9730044.8692535535</v>
      </c>
      <c r="H355" s="8">
        <f t="shared" ca="1" si="131"/>
        <v>69083318.57170023</v>
      </c>
      <c r="I355" s="8">
        <f t="shared" ca="1" si="132"/>
        <v>1598609464.3051093</v>
      </c>
      <c r="J355" s="8">
        <f t="shared" ca="1" si="133"/>
        <v>1080713.3485264734</v>
      </c>
      <c r="K355" s="12">
        <f t="shared" ca="1" si="143"/>
        <v>1.6469948915496186</v>
      </c>
      <c r="L355" s="48"/>
      <c r="M355" s="46">
        <f ca="1">IF(AND(I$2&gt;0,R348&lt;F348-0.12),0,IF(AND(N355&gt;=L$5,I$2&gt;0),0,IF(OR(AND(N355&gt;=A$2,N355&lt;C$2),N355&gt;=E$1),0,1)))</f>
        <v>0</v>
      </c>
      <c r="N355" s="27">
        <f t="shared" si="134"/>
        <v>44262</v>
      </c>
      <c r="O355" s="11">
        <f t="shared" ca="1" si="122"/>
        <v>0.21314792857401457</v>
      </c>
      <c r="P355" s="11" t="str">
        <f t="shared" si="123"/>
        <v/>
      </c>
      <c r="Q355" s="11">
        <f t="shared" ca="1" si="135"/>
        <v>0.7</v>
      </c>
      <c r="R355" s="32">
        <f t="shared" ca="1" si="124"/>
        <v>0.19460089738507108</v>
      </c>
      <c r="S355" s="32">
        <v>2.2695433441901984E-5</v>
      </c>
      <c r="T355" s="32">
        <f t="shared" ca="1" si="125"/>
        <v>9.2111091428933641E-3</v>
      </c>
      <c r="U355" s="32">
        <f t="shared" si="126"/>
        <v>0.14084507042253522</v>
      </c>
      <c r="V355" s="32">
        <f t="shared" si="127"/>
        <v>0.7</v>
      </c>
      <c r="W355" s="8">
        <f t="shared" ca="1" si="136"/>
        <v>3683530.7780575422</v>
      </c>
      <c r="X355" s="8">
        <f t="shared" ca="1" si="140"/>
        <v>1533209676.511466</v>
      </c>
      <c r="Y355" s="22">
        <f t="shared" ca="1" si="128"/>
        <v>0.78685207142598546</v>
      </c>
      <c r="Z355" s="8">
        <f t="shared" ca="1" si="137"/>
        <v>69083318.57170023</v>
      </c>
      <c r="AA355" s="12">
        <f t="shared" ca="1" si="138"/>
        <v>1.1347541797997878</v>
      </c>
      <c r="AB355" s="23">
        <f t="shared" ca="1" si="142"/>
        <v>894360853.10167944</v>
      </c>
      <c r="AC355" s="76">
        <f t="shared" si="139"/>
        <v>0</v>
      </c>
      <c r="AD355" s="85">
        <v>5.9986094756606448E-4</v>
      </c>
      <c r="AE355" s="85">
        <v>9.9621392995406077E-3</v>
      </c>
      <c r="AF355" s="85">
        <v>6.2523457488282495E-4</v>
      </c>
    </row>
    <row r="356" spans="1:32">
      <c r="A356" s="7">
        <f t="shared" si="129"/>
        <v>44263</v>
      </c>
      <c r="B356" s="8">
        <f t="shared" ca="1" si="130"/>
        <v>226300929.30634215</v>
      </c>
      <c r="C356" s="144">
        <f t="shared" si="120"/>
        <v>0</v>
      </c>
      <c r="D356" s="136"/>
      <c r="E356" s="143">
        <f>US!D356</f>
        <v>0</v>
      </c>
      <c r="F356" s="78">
        <f t="shared" si="141"/>
        <v>0.6</v>
      </c>
      <c r="G356" s="29">
        <f t="shared" ca="1" si="121"/>
        <v>10355904.445572261</v>
      </c>
      <c r="H356" s="8">
        <f t="shared" ca="1" si="131"/>
        <v>73526921.563563049</v>
      </c>
      <c r="I356" s="8">
        <f t="shared" ca="1" si="132"/>
        <v>1606736598.0750296</v>
      </c>
      <c r="J356" s="8">
        <f t="shared" ca="1" si="133"/>
        <v>1144666.7281577985</v>
      </c>
      <c r="K356" s="12">
        <f t="shared" ca="1" si="143"/>
        <v>1.644856228075902</v>
      </c>
      <c r="L356" s="48"/>
      <c r="M356" s="38">
        <f ca="1">IF(AND(I$2&gt;0,R349&lt;F349),0,IF(AND(N356&gt;=L$6,I$2&gt;0),0,IF(OR(AND(N356&gt;=A$2,N356&lt;C$2),N356&gt;=E$1),0,1)))</f>
        <v>0</v>
      </c>
      <c r="N356" s="27">
        <f t="shared" si="134"/>
        <v>44263</v>
      </c>
      <c r="O356" s="11">
        <f t="shared" ca="1" si="122"/>
        <v>0.21423154641000394</v>
      </c>
      <c r="P356" s="11" t="str">
        <f t="shared" si="123"/>
        <v/>
      </c>
      <c r="Q356" s="11">
        <f t="shared" ca="1" si="135"/>
        <v>0.7</v>
      </c>
      <c r="R356" s="32">
        <f t="shared" ca="1" si="124"/>
        <v>0.2071180889114452</v>
      </c>
      <c r="S356" s="32">
        <v>2.2695410850865087E-5</v>
      </c>
      <c r="T356" s="32">
        <f t="shared" ca="1" si="125"/>
        <v>9.8035895418084069E-3</v>
      </c>
      <c r="U356" s="32">
        <f t="shared" si="126"/>
        <v>0.14084507042253522</v>
      </c>
      <c r="V356" s="32">
        <f t="shared" si="127"/>
        <v>0.7</v>
      </c>
      <c r="W356" s="8">
        <f t="shared" ca="1" si="136"/>
        <v>3634282.5180801605</v>
      </c>
      <c r="X356" s="8">
        <f t="shared" ca="1" si="140"/>
        <v>1536843959.0295463</v>
      </c>
      <c r="Y356" s="22">
        <f t="shared" ca="1" si="128"/>
        <v>0.78576845358999603</v>
      </c>
      <c r="Z356" s="8">
        <f t="shared" ca="1" si="137"/>
        <v>73526921.563563049</v>
      </c>
      <c r="AA356" s="12">
        <f t="shared" ca="1" si="138"/>
        <v>1.1347541797997878</v>
      </c>
      <c r="AB356" s="23">
        <f t="shared" ca="1" si="142"/>
        <v>898584239.21415901</v>
      </c>
      <c r="AC356" s="76">
        <f t="shared" si="139"/>
        <v>0</v>
      </c>
      <c r="AD356" s="85">
        <v>5.9982980547583096E-4</v>
      </c>
      <c r="AE356" s="85">
        <v>9.9565433414002084E-3</v>
      </c>
      <c r="AF356" s="85">
        <v>6.2520784083931497E-4</v>
      </c>
    </row>
    <row r="357" spans="1:32">
      <c r="A357" s="7">
        <f t="shared" si="129"/>
        <v>44264</v>
      </c>
      <c r="B357" s="8">
        <f t="shared" ca="1" si="130"/>
        <v>227517641.72953203</v>
      </c>
      <c r="C357" s="144">
        <f t="shared" si="120"/>
        <v>0</v>
      </c>
      <c r="D357" s="136"/>
      <c r="E357" s="143">
        <f>US!D357</f>
        <v>0</v>
      </c>
      <c r="F357" s="78">
        <f t="shared" si="141"/>
        <v>0.6</v>
      </c>
      <c r="G357" s="29">
        <f t="shared" ca="1" si="121"/>
        <v>11060746.09156776</v>
      </c>
      <c r="H357" s="8">
        <f t="shared" ca="1" si="131"/>
        <v>78531297.2501311</v>
      </c>
      <c r="I357" s="8">
        <f t="shared" ca="1" si="132"/>
        <v>1615375256.2796779</v>
      </c>
      <c r="J357" s="8">
        <f t="shared" ca="1" si="133"/>
        <v>1216712.4231898896</v>
      </c>
      <c r="K357" s="12">
        <f t="shared" ca="1" si="143"/>
        <v>1.642591004902312</v>
      </c>
      <c r="L357" s="48"/>
      <c r="M357" s="38">
        <f ca="1">IF(AND(I$2&gt;0,R350&lt;F350-0.02),0,IF(AND(N357&gt;=L$7,I$2&gt;0),0,IF(OR(AND(N357&gt;=A$2,N357&lt;C$2),N357&gt;=E$1),0,1)))</f>
        <v>0</v>
      </c>
      <c r="N357" s="27">
        <f t="shared" si="134"/>
        <v>44264</v>
      </c>
      <c r="O357" s="11">
        <f t="shared" ca="1" si="122"/>
        <v>0.21538336750395706</v>
      </c>
      <c r="P357" s="11" t="str">
        <f t="shared" si="123"/>
        <v/>
      </c>
      <c r="Q357" s="11">
        <f t="shared" ca="1" si="135"/>
        <v>0.7</v>
      </c>
      <c r="R357" s="32">
        <f t="shared" ca="1" si="124"/>
        <v>0.22121492183135519</v>
      </c>
      <c r="S357" s="32">
        <v>2.2695388259987216E-5</v>
      </c>
      <c r="T357" s="32">
        <f t="shared" ca="1" si="125"/>
        <v>1.0470839633350814E-2</v>
      </c>
      <c r="U357" s="32">
        <f t="shared" si="126"/>
        <v>0.14084507042253522</v>
      </c>
      <c r="V357" s="32">
        <f t="shared" si="127"/>
        <v>0.7</v>
      </c>
      <c r="W357" s="8">
        <f t="shared" ca="1" si="136"/>
        <v>3585434.2108057817</v>
      </c>
      <c r="X357" s="8">
        <f t="shared" ca="1" si="140"/>
        <v>1540429393.2403522</v>
      </c>
      <c r="Y357" s="22">
        <f t="shared" ca="1" si="128"/>
        <v>0.78461663249604296</v>
      </c>
      <c r="Z357" s="8">
        <f t="shared" ca="1" si="137"/>
        <v>78531297.2501311</v>
      </c>
      <c r="AA357" s="12">
        <f t="shared" ca="1" si="138"/>
        <v>1.1347541797997878</v>
      </c>
      <c r="AB357" s="23">
        <f t="shared" ca="1" si="142"/>
        <v>903050382.84371674</v>
      </c>
      <c r="AC357" s="76">
        <f t="shared" si="139"/>
        <v>0</v>
      </c>
      <c r="AD357" s="85">
        <v>5.9979862877163829E-4</v>
      </c>
      <c r="AE357" s="85">
        <v>9.9509637407342779E-3</v>
      </c>
      <c r="AF357" s="85">
        <v>6.2518111272062183E-4</v>
      </c>
    </row>
    <row r="358" spans="1:32">
      <c r="A358" s="7">
        <f t="shared" si="129"/>
        <v>44265</v>
      </c>
      <c r="B358" s="8">
        <f t="shared" ca="1" si="130"/>
        <v>228815376.16078329</v>
      </c>
      <c r="C358" s="144">
        <f t="shared" si="120"/>
        <v>0</v>
      </c>
      <c r="D358" s="136"/>
      <c r="E358" s="143">
        <f>US!D358</f>
        <v>0</v>
      </c>
      <c r="F358" s="78">
        <f t="shared" si="141"/>
        <v>0.6</v>
      </c>
      <c r="G358" s="29">
        <f t="shared" ca="1" si="121"/>
        <v>11853489.788902711</v>
      </c>
      <c r="H358" s="8">
        <f t="shared" ca="1" si="131"/>
        <v>84159777.501209244</v>
      </c>
      <c r="I358" s="8">
        <f t="shared" ca="1" si="132"/>
        <v>1624589170.7415619</v>
      </c>
      <c r="J358" s="8">
        <f t="shared" ca="1" si="133"/>
        <v>1297734.4312512579</v>
      </c>
      <c r="K358" s="12">
        <f t="shared" ca="1" si="143"/>
        <v>1.6401832078476706</v>
      </c>
      <c r="L358" s="48"/>
      <c r="M358" s="38">
        <f ca="1">IF(AND(I$2&gt;0,R351&lt;F351-0.04),0,IF(AND(N358&gt;=L$8,I$2&gt;0),0,IF(OR(AND(N358&gt;=A$2,N358&lt;C$2),N358&gt;=E$1),0,1)))</f>
        <v>0</v>
      </c>
      <c r="N358" s="27">
        <f t="shared" si="134"/>
        <v>44265</v>
      </c>
      <c r="O358" s="11">
        <f t="shared" ca="1" si="122"/>
        <v>0.21661188943220824</v>
      </c>
      <c r="P358" s="11" t="str">
        <f t="shared" si="123"/>
        <v/>
      </c>
      <c r="Q358" s="11">
        <f t="shared" ca="1" si="135"/>
        <v>0.7</v>
      </c>
      <c r="R358" s="32">
        <f t="shared" ca="1" si="124"/>
        <v>0.2370697957780542</v>
      </c>
      <c r="S358" s="32">
        <v>2.2695365669268362E-5</v>
      </c>
      <c r="T358" s="32">
        <f t="shared" ca="1" si="125"/>
        <v>1.1221303666827899E-2</v>
      </c>
      <c r="U358" s="32">
        <f t="shared" si="126"/>
        <v>0.14084507042253522</v>
      </c>
      <c r="V358" s="32">
        <f t="shared" si="127"/>
        <v>0.7</v>
      </c>
      <c r="W358" s="8">
        <f t="shared" ca="1" si="136"/>
        <v>3536991.2499315618</v>
      </c>
      <c r="X358" s="8">
        <f t="shared" ca="1" si="140"/>
        <v>1543966384.4902837</v>
      </c>
      <c r="Y358" s="22">
        <f t="shared" ca="1" si="128"/>
        <v>0.78338811056779178</v>
      </c>
      <c r="Z358" s="8">
        <f t="shared" ca="1" si="137"/>
        <v>84159777.501209244</v>
      </c>
      <c r="AA358" s="12">
        <f t="shared" ca="1" si="138"/>
        <v>1.1347541797997878</v>
      </c>
      <c r="AB358" s="23">
        <f t="shared" ca="1" si="142"/>
        <v>907790209.77484202</v>
      </c>
      <c r="AC358" s="76">
        <f t="shared" si="139"/>
        <v>0</v>
      </c>
      <c r="AD358" s="85">
        <v>5.9976742296420713E-4</v>
      </c>
      <c r="AE358" s="85">
        <v>9.9454004224977816E-3</v>
      </c>
      <c r="AF358" s="85">
        <v>6.2515439052471006E-4</v>
      </c>
    </row>
    <row r="359" spans="1:32">
      <c r="A359" s="7">
        <f t="shared" si="129"/>
        <v>44266</v>
      </c>
      <c r="B359" s="8">
        <f t="shared" ca="1" si="130"/>
        <v>230204082.93979415</v>
      </c>
      <c r="C359" s="144">
        <f t="shared" si="120"/>
        <v>0</v>
      </c>
      <c r="D359" s="136"/>
      <c r="E359" s="143">
        <f>US!D359</f>
        <v>0</v>
      </c>
      <c r="F359" s="78">
        <f t="shared" si="141"/>
        <v>0.6</v>
      </c>
      <c r="G359" s="29">
        <f t="shared" ca="1" si="121"/>
        <v>12744028.786233069</v>
      </c>
      <c r="H359" s="8">
        <f t="shared" ca="1" si="131"/>
        <v>90482604.382254794</v>
      </c>
      <c r="I359" s="8">
        <f t="shared" ca="1" si="132"/>
        <v>1634448988.872539</v>
      </c>
      <c r="J359" s="8">
        <f t="shared" ca="1" si="133"/>
        <v>1388706.7790108612</v>
      </c>
      <c r="K359" s="12">
        <f t="shared" ca="1" si="143"/>
        <v>1.6376150733553136</v>
      </c>
      <c r="L359" s="48"/>
      <c r="M359" s="38">
        <f ca="1">IF(AND(I$2&gt;0,R352&lt;F352-0.06),0,IF(AND(N359&gt;=L$9,I$2&gt;0),0,IF(OR(AND(N359&gt;=A$2,N359&lt;C$2),N359&gt;=E$1),0,1)))</f>
        <v>0</v>
      </c>
      <c r="N359" s="27">
        <f t="shared" si="134"/>
        <v>44266</v>
      </c>
      <c r="O359" s="11">
        <f t="shared" ca="1" si="122"/>
        <v>0.21792653184967187</v>
      </c>
      <c r="P359" s="11" t="str">
        <f t="shared" si="123"/>
        <v/>
      </c>
      <c r="Q359" s="11">
        <f t="shared" ca="1" si="135"/>
        <v>0.7</v>
      </c>
      <c r="R359" s="32">
        <f t="shared" ca="1" si="124"/>
        <v>0.25488057572466138</v>
      </c>
      <c r="S359" s="32">
        <v>2.2695343078708524E-5</v>
      </c>
      <c r="T359" s="32">
        <f t="shared" ca="1" si="125"/>
        <v>1.2064347250967306E-2</v>
      </c>
      <c r="U359" s="32">
        <f t="shared" si="126"/>
        <v>0.14084507042253522</v>
      </c>
      <c r="V359" s="32">
        <f t="shared" si="127"/>
        <v>0.7</v>
      </c>
      <c r="W359" s="8">
        <f t="shared" ca="1" si="136"/>
        <v>3488958.6919947751</v>
      </c>
      <c r="X359" s="8">
        <f t="shared" ca="1" si="140"/>
        <v>1547455343.1822784</v>
      </c>
      <c r="Y359" s="22">
        <f t="shared" ca="1" si="128"/>
        <v>0.78207346815032808</v>
      </c>
      <c r="Z359" s="8">
        <f t="shared" ca="1" si="137"/>
        <v>90482604.382254794</v>
      </c>
      <c r="AA359" s="12">
        <f t="shared" ca="1" si="138"/>
        <v>1.1347541797997878</v>
      </c>
      <c r="AB359" s="23">
        <f t="shared" ca="1" si="142"/>
        <v>912838030.13645172</v>
      </c>
      <c r="AC359" s="76">
        <f t="shared" si="139"/>
        <v>0</v>
      </c>
      <c r="AD359" s="85">
        <v>5.9973619285132607E-4</v>
      </c>
      <c r="AE359" s="85">
        <v>9.9398533121287762E-3</v>
      </c>
      <c r="AF359" s="85">
        <v>6.2512767424954569E-4</v>
      </c>
    </row>
    <row r="360" spans="1:32">
      <c r="A360" s="7">
        <f t="shared" si="129"/>
        <v>44267</v>
      </c>
      <c r="B360" s="8">
        <f t="shared" ca="1" si="130"/>
        <v>231694783.91376624</v>
      </c>
      <c r="C360" s="144">
        <f t="shared" si="120"/>
        <v>0</v>
      </c>
      <c r="D360" s="136"/>
      <c r="E360" s="143">
        <f>US!D360</f>
        <v>0</v>
      </c>
      <c r="F360" s="78">
        <f t="shared" si="141"/>
        <v>0.6</v>
      </c>
      <c r="G360" s="29">
        <f t="shared" ca="1" si="121"/>
        <v>13743327.127529843</v>
      </c>
      <c r="H360" s="8">
        <f t="shared" ca="1" si="131"/>
        <v>97577622.605461881</v>
      </c>
      <c r="I360" s="8">
        <f t="shared" ca="1" si="132"/>
        <v>1645032965.7877409</v>
      </c>
      <c r="J360" s="8">
        <f t="shared" ca="1" si="133"/>
        <v>1490700.9739720928</v>
      </c>
      <c r="K360" s="12">
        <f t="shared" ca="1" si="143"/>
        <v>1.6348669103313043</v>
      </c>
      <c r="L360" s="48"/>
      <c r="M360" s="39">
        <f ca="1">IF(AND(I$2&gt;0,R353&lt;F353-0.1),0,IF(AND(N360&gt;=L$10,I$2&gt;0),0,IF(OR(AND(N360&gt;=A$2,N360&lt;C$2),N360&gt;=E$1),0,1)))</f>
        <v>0</v>
      </c>
      <c r="N360" s="27">
        <f t="shared" si="134"/>
        <v>44267</v>
      </c>
      <c r="O360" s="11">
        <f t="shared" ca="1" si="122"/>
        <v>0.2193377287716988</v>
      </c>
      <c r="P360" s="11" t="str">
        <f t="shared" si="123"/>
        <v/>
      </c>
      <c r="Q360" s="11">
        <f t="shared" ca="1" si="135"/>
        <v>0.7</v>
      </c>
      <c r="R360" s="32">
        <f t="shared" ca="1" si="124"/>
        <v>0.27486654255059684</v>
      </c>
      <c r="S360" s="32">
        <v>2.2695320488307712E-5</v>
      </c>
      <c r="T360" s="32">
        <f t="shared" ca="1" si="125"/>
        <v>1.3010349680728251E-2</v>
      </c>
      <c r="U360" s="32">
        <f t="shared" si="126"/>
        <v>0.14084507042253522</v>
      </c>
      <c r="V360" s="32">
        <f t="shared" si="127"/>
        <v>0.7</v>
      </c>
      <c r="W360" s="8">
        <f t="shared" ca="1" si="136"/>
        <v>3441341.2630846906</v>
      </c>
      <c r="X360" s="8">
        <f t="shared" ca="1" si="140"/>
        <v>1550896684.445363</v>
      </c>
      <c r="Y360" s="22">
        <f t="shared" ca="1" si="128"/>
        <v>0.78066227122830123</v>
      </c>
      <c r="Z360" s="8">
        <f t="shared" ca="1" si="137"/>
        <v>97577622.605461881</v>
      </c>
      <c r="AA360" s="12">
        <f t="shared" ca="1" si="138"/>
        <v>1.1347541797997878</v>
      </c>
      <c r="AB360" s="23">
        <f t="shared" ca="1" si="142"/>
        <v>918231884.74387574</v>
      </c>
      <c r="AC360" s="76">
        <f t="shared" si="139"/>
        <v>0</v>
      </c>
      <c r="AD360" s="85">
        <v>5.9970494257025064E-4</v>
      </c>
      <c r="AE360" s="85">
        <v>9.9343223355443724E-3</v>
      </c>
      <c r="AF360" s="85">
        <v>6.2510096389309508E-4</v>
      </c>
    </row>
    <row r="361" spans="1:32">
      <c r="A361" s="7">
        <f t="shared" si="129"/>
        <v>44268</v>
      </c>
      <c r="B361" s="8">
        <f t="shared" ca="1" si="130"/>
        <v>233299677.5393846</v>
      </c>
      <c r="C361" s="144">
        <f t="shared" si="120"/>
        <v>0</v>
      </c>
      <c r="D361" s="136"/>
      <c r="E361" s="143">
        <f>US!D361</f>
        <v>0</v>
      </c>
      <c r="F361" s="78">
        <f t="shared" si="141"/>
        <v>0.6</v>
      </c>
      <c r="G361" s="29">
        <f t="shared" ca="1" si="121"/>
        <v>14863524.800601067</v>
      </c>
      <c r="H361" s="8">
        <f t="shared" ca="1" si="131"/>
        <v>105531026.08426757</v>
      </c>
      <c r="I361" s="8">
        <f t="shared" ca="1" si="132"/>
        <v>1656427710.5296314</v>
      </c>
      <c r="J361" s="8">
        <f t="shared" ca="1" si="133"/>
        <v>1604893.6256183651</v>
      </c>
      <c r="K361" s="12">
        <f t="shared" ca="1" si="143"/>
        <v>1.6319169072360202</v>
      </c>
      <c r="L361" s="48"/>
      <c r="M361" s="47">
        <f ca="1">IF(AND(I$2&gt;0,R354&lt;F354-0.12),0,IF(AND(N361&gt;=L$4,I$2&gt;0),0,IF(OR(AND(N361&gt;=A$2,N361&lt;C$2),N361&gt;=E$1),0,1)))</f>
        <v>0</v>
      </c>
      <c r="N361" s="27">
        <f t="shared" si="134"/>
        <v>44268</v>
      </c>
      <c r="O361" s="11">
        <f t="shared" ca="1" si="122"/>
        <v>0.22085702807061752</v>
      </c>
      <c r="P361" s="11" t="str">
        <f t="shared" si="123"/>
        <v/>
      </c>
      <c r="Q361" s="11">
        <f t="shared" ca="1" si="135"/>
        <v>0.7</v>
      </c>
      <c r="R361" s="32">
        <f t="shared" ca="1" si="124"/>
        <v>0.29727049601202132</v>
      </c>
      <c r="S361" s="32">
        <v>2.2695297898065908E-5</v>
      </c>
      <c r="T361" s="32">
        <f t="shared" ca="1" si="125"/>
        <v>1.4070803477902342E-2</v>
      </c>
      <c r="U361" s="32">
        <f t="shared" si="126"/>
        <v>0.14084507042253522</v>
      </c>
      <c r="V361" s="32">
        <f t="shared" si="127"/>
        <v>0.7</v>
      </c>
      <c r="W361" s="8">
        <f t="shared" ca="1" si="136"/>
        <v>3394143.3656486911</v>
      </c>
      <c r="X361" s="8">
        <f t="shared" ca="1" si="140"/>
        <v>1554290827.8110118</v>
      </c>
      <c r="Y361" s="22">
        <f t="shared" ca="1" si="128"/>
        <v>0.77914297192938253</v>
      </c>
      <c r="Z361" s="8">
        <f t="shared" ca="1" si="137"/>
        <v>105531026.08426757</v>
      </c>
      <c r="AA361" s="12">
        <f t="shared" ca="1" si="138"/>
        <v>1.1347541797997878</v>
      </c>
      <c r="AB361" s="23">
        <f t="shared" ca="1" si="142"/>
        <v>924013920.55372834</v>
      </c>
      <c r="AC361" s="76">
        <f t="shared" si="139"/>
        <v>0</v>
      </c>
      <c r="AD361" s="85">
        <v>5.996736756606752E-4</v>
      </c>
      <c r="AE361" s="85">
        <v>9.9288074191367631E-3</v>
      </c>
      <c r="AF361" s="85">
        <v>6.2507425945332611E-4</v>
      </c>
    </row>
    <row r="362" spans="1:32">
      <c r="A362" s="7">
        <f t="shared" si="129"/>
        <v>44269</v>
      </c>
      <c r="B362" s="8">
        <f t="shared" ca="1" si="130"/>
        <v>235032251.64104337</v>
      </c>
      <c r="C362" s="144">
        <f t="shared" si="120"/>
        <v>0</v>
      </c>
      <c r="D362" s="136"/>
      <c r="E362" s="143">
        <f>US!D362</f>
        <v>0</v>
      </c>
      <c r="F362" s="78">
        <f t="shared" si="141"/>
        <v>0.6</v>
      </c>
      <c r="G362" s="29">
        <f t="shared" ca="1" si="121"/>
        <v>16118050.540900867</v>
      </c>
      <c r="H362" s="8">
        <f t="shared" ca="1" si="131"/>
        <v>114438158.84039615</v>
      </c>
      <c r="I362" s="8">
        <f t="shared" ca="1" si="132"/>
        <v>1668728986.6514087</v>
      </c>
      <c r="J362" s="8">
        <f t="shared" ca="1" si="133"/>
        <v>1732574.1016587701</v>
      </c>
      <c r="K362" s="12">
        <f t="shared" ca="1" si="143"/>
        <v>1.6287409240939681</v>
      </c>
      <c r="L362" s="48"/>
      <c r="M362" s="46">
        <f ca="1">IF(AND(I$2&gt;0,R355&lt;F355-0.12),0,IF(AND(N362&gt;=L$5,I$2&gt;0),0,IF(OR(AND(N362&gt;=A$2,N362&lt;C$2),N362&gt;=E$1),0,1)))</f>
        <v>0</v>
      </c>
      <c r="N362" s="27">
        <f t="shared" si="134"/>
        <v>44269</v>
      </c>
      <c r="O362" s="11">
        <f t="shared" ca="1" si="122"/>
        <v>0.22249719822018782</v>
      </c>
      <c r="P362" s="11" t="str">
        <f t="shared" si="123"/>
        <v/>
      </c>
      <c r="Q362" s="11">
        <f t="shared" ca="1" si="135"/>
        <v>0.7</v>
      </c>
      <c r="R362" s="32">
        <f t="shared" ca="1" si="124"/>
        <v>0.32236101081801732</v>
      </c>
      <c r="S362" s="32">
        <v>2.2695275307983122E-5</v>
      </c>
      <c r="T362" s="32">
        <f t="shared" ca="1" si="125"/>
        <v>1.5258421178719487E-2</v>
      </c>
      <c r="U362" s="32">
        <f t="shared" si="126"/>
        <v>0.14084507042253522</v>
      </c>
      <c r="V362" s="32">
        <f t="shared" si="127"/>
        <v>0.7</v>
      </c>
      <c r="W362" s="8">
        <f t="shared" ca="1" si="136"/>
        <v>3347369.0853797286</v>
      </c>
      <c r="X362" s="8">
        <f t="shared" ca="1" si="140"/>
        <v>1557638196.8963916</v>
      </c>
      <c r="Y362" s="22">
        <f t="shared" ca="1" si="128"/>
        <v>0.77750280177981224</v>
      </c>
      <c r="Z362" s="8">
        <f t="shared" ca="1" si="137"/>
        <v>114438158.84039615</v>
      </c>
      <c r="AA362" s="12">
        <f t="shared" ca="1" si="138"/>
        <v>1.1347541797997878</v>
      </c>
      <c r="AB362" s="23">
        <f t="shared" ca="1" si="142"/>
        <v>930230796.03398848</v>
      </c>
      <c r="AC362" s="76">
        <f t="shared" si="139"/>
        <v>0</v>
      </c>
      <c r="AD362" s="85">
        <v>5.9964239513911842E-4</v>
      </c>
      <c r="AE362" s="85">
        <v>9.9233084897692708E-3</v>
      </c>
      <c r="AF362" s="85">
        <v>6.2504756092820731E-4</v>
      </c>
    </row>
    <row r="363" spans="1:32">
      <c r="A363" s="7">
        <f t="shared" si="129"/>
        <v>44270</v>
      </c>
      <c r="B363" s="8">
        <f t="shared" ca="1" si="130"/>
        <v>236907403.67908481</v>
      </c>
      <c r="C363" s="144">
        <f t="shared" si="120"/>
        <v>0</v>
      </c>
      <c r="D363" s="136"/>
      <c r="E363" s="143">
        <f>US!D363</f>
        <v>0</v>
      </c>
      <c r="F363" s="78">
        <f t="shared" si="141"/>
        <v>0.6</v>
      </c>
      <c r="G363" s="29">
        <f t="shared" ca="1" si="121"/>
        <v>17521742.14438178</v>
      </c>
      <c r="H363" s="8">
        <f t="shared" ca="1" si="131"/>
        <v>124404369.22511064</v>
      </c>
      <c r="I363" s="8">
        <f t="shared" ca="1" si="132"/>
        <v>1682042566.1215029</v>
      </c>
      <c r="J363" s="8">
        <f t="shared" ca="1" si="133"/>
        <v>1875152.0380414401</v>
      </c>
      <c r="K363" s="12">
        <f t="shared" ca="1" si="143"/>
        <v>1.6253122693523778</v>
      </c>
      <c r="L363" s="48"/>
      <c r="M363" s="38">
        <f ca="1">IF(AND(I$2&gt;0,R356&lt;F356),0,IF(AND(N363&gt;=L$6,I$2&gt;0),0,IF(OR(AND(N363&gt;=A$2,N363&lt;C$2),N363&gt;=E$1),0,1)))</f>
        <v>0</v>
      </c>
      <c r="N363" s="27">
        <f t="shared" si="134"/>
        <v>44270</v>
      </c>
      <c r="O363" s="11">
        <f t="shared" ca="1" si="122"/>
        <v>0.2242723421495337</v>
      </c>
      <c r="P363" s="11" t="str">
        <f t="shared" si="123"/>
        <v/>
      </c>
      <c r="Q363" s="11">
        <f t="shared" ca="1" si="135"/>
        <v>0.7</v>
      </c>
      <c r="R363" s="32">
        <f t="shared" ca="1" si="124"/>
        <v>0.3504348428876356</v>
      </c>
      <c r="S363" s="32">
        <v>2.2695252718059345E-5</v>
      </c>
      <c r="T363" s="32">
        <f t="shared" ca="1" si="125"/>
        <v>1.6587249230014752E-2</v>
      </c>
      <c r="U363" s="32">
        <f t="shared" si="126"/>
        <v>0.14084507042253522</v>
      </c>
      <c r="V363" s="32">
        <f t="shared" si="127"/>
        <v>0.7</v>
      </c>
      <c r="W363" s="8">
        <f t="shared" ca="1" si="136"/>
        <v>6081091.0334042665</v>
      </c>
      <c r="X363" s="8">
        <f t="shared" ca="1" si="140"/>
        <v>1563719287.929796</v>
      </c>
      <c r="Y363" s="22">
        <f t="shared" ca="1" si="128"/>
        <v>0.77572765785046627</v>
      </c>
      <c r="Z363" s="8">
        <f t="shared" ca="1" si="137"/>
        <v>124404369.22511064</v>
      </c>
      <c r="AA363" s="12">
        <f t="shared" ca="1" si="138"/>
        <v>1.1347541797997878</v>
      </c>
      <c r="AB363" s="23">
        <f t="shared" ca="1" si="142"/>
        <v>936934116.77327907</v>
      </c>
      <c r="AC363" s="76">
        <f t="shared" si="139"/>
        <v>0</v>
      </c>
      <c r="AD363" s="85">
        <v>5.9961110358561513E-4</v>
      </c>
      <c r="AE363" s="85">
        <v>9.917825474772447E-3</v>
      </c>
      <c r="AF363" s="85">
        <v>6.250208683157084E-4</v>
      </c>
    </row>
    <row r="364" spans="1:32">
      <c r="A364" s="7">
        <f t="shared" si="129"/>
        <v>44271</v>
      </c>
      <c r="B364" s="8">
        <f t="shared" ca="1" si="130"/>
        <v>238941568.1424914</v>
      </c>
      <c r="C364" s="144">
        <f t="shared" si="120"/>
        <v>0</v>
      </c>
      <c r="D364" s="136"/>
      <c r="E364" s="143">
        <f>US!D364</f>
        <v>0</v>
      </c>
      <c r="F364" s="78">
        <f t="shared" si="141"/>
        <v>0.6</v>
      </c>
      <c r="G364" s="29">
        <f t="shared" ca="1" si="121"/>
        <v>18699414.912942708</v>
      </c>
      <c r="H364" s="8">
        <f t="shared" ca="1" si="131"/>
        <v>132765845.88189322</v>
      </c>
      <c r="I364" s="8">
        <f t="shared" ca="1" si="132"/>
        <v>1696485133.8116896</v>
      </c>
      <c r="J364" s="8">
        <f t="shared" ca="1" si="133"/>
        <v>2034164.4634065966</v>
      </c>
      <c r="K364" s="12">
        <f t="shared" ca="1" si="143"/>
        <v>1.6216014618779508</v>
      </c>
      <c r="L364" s="48"/>
      <c r="M364" s="38">
        <f ca="1">IF(AND(I$2&gt;0,R357&lt;F357-0.02),0,IF(AND(N364&gt;=L$7,I$2&gt;0),0,IF(OR(AND(N364&gt;=A$2,N364&lt;C$2),N364&gt;=E$1),0,1)))</f>
        <v>0</v>
      </c>
      <c r="N364" s="27">
        <f t="shared" si="134"/>
        <v>44271</v>
      </c>
      <c r="O364" s="11">
        <f t="shared" ca="1" si="122"/>
        <v>0.2261980178415586</v>
      </c>
      <c r="P364" s="11" t="str">
        <f t="shared" si="123"/>
        <v/>
      </c>
      <c r="Q364" s="11">
        <f t="shared" ca="1" si="135"/>
        <v>0.7</v>
      </c>
      <c r="R364" s="32">
        <f t="shared" ca="1" si="124"/>
        <v>0.37398829825885416</v>
      </c>
      <c r="S364" s="32">
        <v>2.2695230128294583E-5</v>
      </c>
      <c r="T364" s="32">
        <f t="shared" ca="1" si="125"/>
        <v>1.7702112784252429E-2</v>
      </c>
      <c r="U364" s="32">
        <f t="shared" si="126"/>
        <v>0.14084507042253522</v>
      </c>
      <c r="V364" s="32">
        <f t="shared" si="127"/>
        <v>0.7</v>
      </c>
      <c r="W364" s="8">
        <f t="shared" ca="1" si="136"/>
        <v>6325396.6908763247</v>
      </c>
      <c r="X364" s="8">
        <f t="shared" ca="1" si="140"/>
        <v>1570044684.6206722</v>
      </c>
      <c r="Y364" s="22">
        <f t="shared" ca="1" si="128"/>
        <v>0.77380198215844143</v>
      </c>
      <c r="Z364" s="8">
        <f t="shared" ca="1" si="137"/>
        <v>132765845.88189322</v>
      </c>
      <c r="AA364" s="12">
        <f t="shared" ca="1" si="138"/>
        <v>1.1347541797997878</v>
      </c>
      <c r="AB364" s="23">
        <f t="shared" ca="1" si="142"/>
        <v>944180901.00200427</v>
      </c>
      <c r="AC364" s="76">
        <f t="shared" si="139"/>
        <v>0</v>
      </c>
      <c r="AD364" s="85">
        <v>5.9957980324365121E-4</v>
      </c>
      <c r="AE364" s="85">
        <v>9.9123583019402051E-3</v>
      </c>
      <c r="AF364" s="85">
        <v>6.2499418161380009E-4</v>
      </c>
    </row>
    <row r="365" spans="1:32">
      <c r="A365" s="7">
        <f t="shared" si="129"/>
        <v>44272</v>
      </c>
      <c r="B365" s="8">
        <f t="shared" ca="1" si="130"/>
        <v>241107496.61099786</v>
      </c>
      <c r="C365" s="144">
        <f t="shared" si="120"/>
        <v>0</v>
      </c>
      <c r="D365" s="136"/>
      <c r="E365" s="143">
        <f>US!D365</f>
        <v>0</v>
      </c>
      <c r="F365" s="78">
        <f t="shared" si="141"/>
        <v>0.6</v>
      </c>
      <c r="G365" s="29">
        <f t="shared" ca="1" si="121"/>
        <v>19974442.439072203</v>
      </c>
      <c r="H365" s="8">
        <f t="shared" ca="1" si="131"/>
        <v>141818541.31741264</v>
      </c>
      <c r="I365" s="8">
        <f t="shared" ca="1" si="132"/>
        <v>1711863225.9380853</v>
      </c>
      <c r="J365" s="8">
        <f t="shared" ca="1" si="133"/>
        <v>2165928.4685064466</v>
      </c>
      <c r="K365" s="12">
        <f t="shared" ca="1" si="143"/>
        <v>1.6175759788547681</v>
      </c>
      <c r="L365" s="48"/>
      <c r="M365" s="38">
        <f ca="1">IF(AND(I$2&gt;0,R358&lt;F358-0.04),0,IF(AND(N365&gt;=L$8,I$2&gt;0),0,IF(OR(AND(N365&gt;=A$2,N365&lt;C$2),N365&gt;=E$1),0,1)))</f>
        <v>0</v>
      </c>
      <c r="N365" s="27">
        <f t="shared" si="134"/>
        <v>44272</v>
      </c>
      <c r="O365" s="11">
        <f t="shared" ca="1" si="122"/>
        <v>0.22824843012507803</v>
      </c>
      <c r="P365" s="11" t="str">
        <f t="shared" si="123"/>
        <v/>
      </c>
      <c r="Q365" s="11">
        <f t="shared" ca="1" si="135"/>
        <v>0.7</v>
      </c>
      <c r="R365" s="32">
        <f t="shared" ca="1" si="124"/>
        <v>0.39948884878144403</v>
      </c>
      <c r="S365" s="32">
        <v>2.2695207538688829E-5</v>
      </c>
      <c r="T365" s="32">
        <f t="shared" ca="1" si="125"/>
        <v>1.8909138842321687E-2</v>
      </c>
      <c r="U365" s="32">
        <f t="shared" si="126"/>
        <v>0.14084507042253522</v>
      </c>
      <c r="V365" s="32">
        <f t="shared" si="127"/>
        <v>0.7</v>
      </c>
      <c r="W365" s="8">
        <f t="shared" ca="1" si="136"/>
        <v>6601360.0557533624</v>
      </c>
      <c r="X365" s="8">
        <f t="shared" ca="1" si="140"/>
        <v>1576646044.6764257</v>
      </c>
      <c r="Y365" s="22">
        <f t="shared" ca="1" si="128"/>
        <v>0.77175156987492199</v>
      </c>
      <c r="Z365" s="8">
        <f t="shared" ca="1" si="137"/>
        <v>141818541.31741264</v>
      </c>
      <c r="AA365" s="12">
        <f t="shared" ca="1" si="138"/>
        <v>1.1347541797997878</v>
      </c>
      <c r="AB365" s="23">
        <f t="shared" ca="1" si="142"/>
        <v>951988720.07361746</v>
      </c>
      <c r="AC365" s="76">
        <f t="shared" si="139"/>
        <v>0</v>
      </c>
      <c r="AD365" s="85">
        <v>5.9954849613433879E-4</v>
      </c>
      <c r="AE365" s="85">
        <v>9.9069068995260058E-3</v>
      </c>
      <c r="AF365" s="85">
        <v>6.2496750082045383E-4</v>
      </c>
    </row>
    <row r="366" spans="1:32">
      <c r="A366" s="7">
        <f t="shared" si="129"/>
        <v>44273</v>
      </c>
      <c r="B366" s="8">
        <f t="shared" ca="1" si="130"/>
        <v>243415366.4881736</v>
      </c>
      <c r="C366" s="144">
        <f t="shared" si="120"/>
        <v>0</v>
      </c>
      <c r="D366" s="136"/>
      <c r="E366" s="143">
        <f>US!D366</f>
        <v>0</v>
      </c>
      <c r="F366" s="78">
        <f t="shared" si="141"/>
        <v>0.6</v>
      </c>
      <c r="G366" s="29">
        <f t="shared" ca="1" si="121"/>
        <v>21352543.29431086</v>
      </c>
      <c r="H366" s="8">
        <f t="shared" ca="1" si="131"/>
        <v>151603057.3896071</v>
      </c>
      <c r="I366" s="8">
        <f t="shared" ca="1" si="132"/>
        <v>1728249102.0660331</v>
      </c>
      <c r="J366" s="8">
        <f t="shared" ca="1" si="133"/>
        <v>2307869.877175746</v>
      </c>
      <c r="K366" s="12">
        <f t="shared" ca="1" si="143"/>
        <v>1.6132897431858981</v>
      </c>
      <c r="L366" s="48"/>
      <c r="M366" s="38">
        <f ca="1">IF(AND(I$2&gt;0,R359&lt;F359-0.06),0,IF(AND(N366&gt;=L$9,I$2&gt;0),0,IF(OR(AND(N366&gt;=A$2,N366&lt;C$2),N366&gt;=E$1),0,1)))</f>
        <v>0</v>
      </c>
      <c r="N366" s="27">
        <f t="shared" si="134"/>
        <v>44273</v>
      </c>
      <c r="O366" s="11">
        <f t="shared" ca="1" si="122"/>
        <v>0.23043321360880442</v>
      </c>
      <c r="P366" s="11" t="str">
        <f t="shared" si="123"/>
        <v/>
      </c>
      <c r="Q366" s="11">
        <f t="shared" ca="1" si="135"/>
        <v>0.7</v>
      </c>
      <c r="R366" s="32">
        <f t="shared" ca="1" si="124"/>
        <v>0.42705086588621721</v>
      </c>
      <c r="S366" s="32">
        <v>2.2695184949242084E-5</v>
      </c>
      <c r="T366" s="32">
        <f t="shared" ca="1" si="125"/>
        <v>2.0213740985280948E-2</v>
      </c>
      <c r="U366" s="32">
        <f t="shared" si="126"/>
        <v>0.14084507042253522</v>
      </c>
      <c r="V366" s="32">
        <f t="shared" si="127"/>
        <v>0.7</v>
      </c>
      <c r="W366" s="8">
        <f t="shared" ca="1" si="136"/>
        <v>6915079.8333916385</v>
      </c>
      <c r="X366" s="8">
        <f t="shared" ca="1" si="140"/>
        <v>1583561124.5098174</v>
      </c>
      <c r="Y366" s="22">
        <f t="shared" ca="1" si="128"/>
        <v>0.76956678639119558</v>
      </c>
      <c r="Z366" s="8">
        <f t="shared" ca="1" si="137"/>
        <v>151603057.3896071</v>
      </c>
      <c r="AA366" s="12">
        <f t="shared" ca="1" si="138"/>
        <v>1.1347541797997878</v>
      </c>
      <c r="AB366" s="23">
        <f t="shared" ca="1" si="142"/>
        <v>960371834.92074752</v>
      </c>
      <c r="AC366" s="76">
        <f t="shared" si="139"/>
        <v>0</v>
      </c>
      <c r="AD366" s="85">
        <v>5.9951718406963978E-4</v>
      </c>
      <c r="AE366" s="85">
        <v>9.9014711962390548E-3</v>
      </c>
      <c r="AF366" s="85">
        <v>6.2494082593364227E-4</v>
      </c>
    </row>
    <row r="367" spans="1:32">
      <c r="A367" s="7">
        <f t="shared" si="129"/>
        <v>44274</v>
      </c>
      <c r="B367" s="8">
        <f t="shared" ca="1" si="130"/>
        <v>245875926.42300534</v>
      </c>
      <c r="C367" s="144">
        <f t="shared" si="120"/>
        <v>0</v>
      </c>
      <c r="D367" s="136"/>
      <c r="E367" s="143">
        <f>US!D367</f>
        <v>0</v>
      </c>
      <c r="F367" s="78">
        <f t="shared" si="141"/>
        <v>0.6</v>
      </c>
      <c r="G367" s="29">
        <f t="shared" ca="1" si="121"/>
        <v>22839148.323031116</v>
      </c>
      <c r="H367" s="8">
        <f t="shared" ca="1" si="131"/>
        <v>162157953.09352091</v>
      </c>
      <c r="I367" s="8">
        <f t="shared" ca="1" si="132"/>
        <v>1745719077.6033385</v>
      </c>
      <c r="J367" s="8">
        <f t="shared" ca="1" si="133"/>
        <v>2460559.9348317529</v>
      </c>
      <c r="K367" s="12">
        <f t="shared" ca="1" si="143"/>
        <v>1.6087226144323421</v>
      </c>
      <c r="L367" s="48"/>
      <c r="M367" s="39">
        <f ca="1">IF(AND(I$2&gt;0,R360&lt;F360-0.1),0,IF(AND(N367&gt;=L$10,I$2&gt;0),0,IF(OR(AND(N367&gt;=A$2,N367&lt;C$2),N367&gt;=E$1),0,1)))</f>
        <v>0</v>
      </c>
      <c r="N367" s="27">
        <f t="shared" si="134"/>
        <v>44274</v>
      </c>
      <c r="O367" s="11">
        <f t="shared" ca="1" si="122"/>
        <v>0.23276254368044513</v>
      </c>
      <c r="P367" s="11" t="str">
        <f t="shared" si="123"/>
        <v/>
      </c>
      <c r="Q367" s="11">
        <f t="shared" ca="1" si="135"/>
        <v>0.7</v>
      </c>
      <c r="R367" s="32">
        <f t="shared" ca="1" si="124"/>
        <v>0.45678296646062233</v>
      </c>
      <c r="S367" s="32">
        <v>2.2695162359954344E-5</v>
      </c>
      <c r="T367" s="32">
        <f t="shared" ca="1" si="125"/>
        <v>2.1621060412469455E-2</v>
      </c>
      <c r="U367" s="32">
        <f t="shared" si="126"/>
        <v>0.14084507042253522</v>
      </c>
      <c r="V367" s="32">
        <f t="shared" si="127"/>
        <v>0.7</v>
      </c>
      <c r="W367" s="8">
        <f t="shared" ca="1" si="136"/>
        <v>7270763.0207537794</v>
      </c>
      <c r="X367" s="8">
        <f t="shared" ca="1" si="140"/>
        <v>1590831887.5305712</v>
      </c>
      <c r="Y367" s="22">
        <f t="shared" ca="1" si="128"/>
        <v>0.76723745631955487</v>
      </c>
      <c r="Z367" s="8">
        <f t="shared" ca="1" si="137"/>
        <v>162157953.09352091</v>
      </c>
      <c r="AA367" s="12">
        <f t="shared" ca="1" si="138"/>
        <v>1.1347541797997878</v>
      </c>
      <c r="AB367" s="23">
        <f t="shared" ca="1" si="142"/>
        <v>969340357.66466808</v>
      </c>
      <c r="AC367" s="76">
        <f t="shared" si="139"/>
        <v>0</v>
      </c>
      <c r="AD367" s="85">
        <v>5.9948586866578294E-4</v>
      </c>
      <c r="AE367" s="85">
        <v>9.8960511212405691E-3</v>
      </c>
      <c r="AF367" s="85">
        <v>6.2491415695133893E-4</v>
      </c>
    </row>
    <row r="368" spans="1:32">
      <c r="A368" s="7">
        <f t="shared" si="129"/>
        <v>44275</v>
      </c>
      <c r="B368" s="8">
        <f t="shared" ca="1" si="130"/>
        <v>248500344.59455067</v>
      </c>
      <c r="C368" s="144">
        <f t="shared" si="120"/>
        <v>0</v>
      </c>
      <c r="D368" s="136"/>
      <c r="E368" s="143">
        <f>US!D368</f>
        <v>0</v>
      </c>
      <c r="F368" s="78">
        <f t="shared" si="141"/>
        <v>0.6</v>
      </c>
      <c r="G368" s="29">
        <f t="shared" ca="1" si="121"/>
        <v>24439515.364892818</v>
      </c>
      <c r="H368" s="8">
        <f t="shared" ca="1" si="131"/>
        <v>173520559.09073901</v>
      </c>
      <c r="I368" s="8">
        <f t="shared" ca="1" si="132"/>
        <v>1764352446.6213102</v>
      </c>
      <c r="J368" s="8">
        <f t="shared" ca="1" si="133"/>
        <v>2624418.1715453328</v>
      </c>
      <c r="K368" s="12">
        <f t="shared" ca="1" si="143"/>
        <v>1.6038533216964925</v>
      </c>
      <c r="L368" s="48"/>
      <c r="M368" s="47">
        <f ca="1">IF(AND(I$2&gt;0,R361&lt;F361-0.12),0,IF(AND(N368&gt;=L$4,I$2&gt;0),0,IF(OR(AND(N368&gt;=A$2,N368&lt;C$2),N368&gt;=E$1),0,1)))</f>
        <v>0</v>
      </c>
      <c r="N368" s="27">
        <f t="shared" si="134"/>
        <v>44275</v>
      </c>
      <c r="O368" s="11">
        <f t="shared" ca="1" si="122"/>
        <v>0.23524699288284137</v>
      </c>
      <c r="P368" s="11" t="str">
        <f t="shared" si="123"/>
        <v/>
      </c>
      <c r="Q368" s="11">
        <f t="shared" ca="1" si="135"/>
        <v>0.7</v>
      </c>
      <c r="R368" s="32">
        <f t="shared" ca="1" si="124"/>
        <v>0.48879030729785633</v>
      </c>
      <c r="S368" s="32">
        <v>2.2695139770825605E-5</v>
      </c>
      <c r="T368" s="32">
        <f t="shared" ca="1" si="125"/>
        <v>2.3136074545431869E-2</v>
      </c>
      <c r="U368" s="32">
        <f t="shared" si="126"/>
        <v>0.14084507042253522</v>
      </c>
      <c r="V368" s="32">
        <f t="shared" si="127"/>
        <v>0.7</v>
      </c>
      <c r="W368" s="8">
        <f t="shared" ca="1" si="136"/>
        <v>7673064.774537961</v>
      </c>
      <c r="X368" s="8">
        <f t="shared" ca="1" si="140"/>
        <v>1598504952.3051093</v>
      </c>
      <c r="Y368" s="22">
        <f t="shared" ca="1" si="128"/>
        <v>0.76475300711715866</v>
      </c>
      <c r="Z368" s="8">
        <f t="shared" ca="1" si="137"/>
        <v>173520559.09073901</v>
      </c>
      <c r="AA368" s="12">
        <f t="shared" ca="1" si="138"/>
        <v>1.1347541797997878</v>
      </c>
      <c r="AB368" s="23">
        <f t="shared" ca="1" si="142"/>
        <v>978899134.11672735</v>
      </c>
      <c r="AC368" s="76">
        <f t="shared" si="139"/>
        <v>0</v>
      </c>
      <c r="AD368" s="85">
        <v>5.9945455135679174E-4</v>
      </c>
      <c r="AE368" s="85">
        <v>9.8906466041400638E-3</v>
      </c>
      <c r="AF368" s="85">
        <v>6.2488749387151819E-4</v>
      </c>
    </row>
    <row r="369" spans="1:32">
      <c r="A369" s="7">
        <f t="shared" si="129"/>
        <v>44276</v>
      </c>
      <c r="B369" s="8">
        <f t="shared" ca="1" si="130"/>
        <v>251300158.73016751</v>
      </c>
      <c r="C369" s="144">
        <f t="shared" si="120"/>
        <v>0</v>
      </c>
      <c r="D369" s="136"/>
      <c r="E369" s="143">
        <f>US!D369</f>
        <v>0</v>
      </c>
      <c r="F369" s="78">
        <f t="shared" si="141"/>
        <v>0.6</v>
      </c>
      <c r="G369" s="29">
        <f t="shared" ca="1" si="121"/>
        <v>26158616.151983194</v>
      </c>
      <c r="H369" s="8">
        <f t="shared" ca="1" si="131"/>
        <v>185726174.67908067</v>
      </c>
      <c r="I369" s="8">
        <f t="shared" ca="1" si="132"/>
        <v>1784231126.9841897</v>
      </c>
      <c r="J369" s="8">
        <f t="shared" ca="1" si="133"/>
        <v>2799814.1356168441</v>
      </c>
      <c r="K369" s="12">
        <f t="shared" ca="1" si="143"/>
        <v>1.5986597638572233</v>
      </c>
      <c r="L369" s="48"/>
      <c r="M369" s="46">
        <f ca="1">IF(AND(I$2&gt;0,R362&lt;F362-0.12),0,IF(AND(N369&gt;=L$5,I$2&gt;0),0,IF(OR(AND(N369&gt;=A$2,N369&lt;C$2),N369&gt;=E$1),0,1)))</f>
        <v>0</v>
      </c>
      <c r="N369" s="27">
        <f t="shared" si="134"/>
        <v>44276</v>
      </c>
      <c r="O369" s="11">
        <f t="shared" ca="1" si="122"/>
        <v>0.23789748359789198</v>
      </c>
      <c r="P369" s="11" t="str">
        <f t="shared" si="123"/>
        <v/>
      </c>
      <c r="Q369" s="11">
        <f t="shared" ca="1" si="135"/>
        <v>0.7</v>
      </c>
      <c r="R369" s="32">
        <f t="shared" ca="1" si="124"/>
        <v>0.52317232303966388</v>
      </c>
      <c r="S369" s="32">
        <v>2.2695117181855875E-5</v>
      </c>
      <c r="T369" s="32">
        <f t="shared" ca="1" si="125"/>
        <v>2.4763489957210755E-2</v>
      </c>
      <c r="U369" s="32">
        <f t="shared" si="126"/>
        <v>0.14084507042253522</v>
      </c>
      <c r="V369" s="32">
        <f t="shared" si="127"/>
        <v>0.7</v>
      </c>
      <c r="W369" s="8">
        <f t="shared" ca="1" si="136"/>
        <v>8127133.7699203687</v>
      </c>
      <c r="X369" s="8">
        <f t="shared" ca="1" si="140"/>
        <v>1606632086.0750296</v>
      </c>
      <c r="Y369" s="22">
        <f t="shared" ca="1" si="128"/>
        <v>0.76210251640210802</v>
      </c>
      <c r="Z369" s="8">
        <f t="shared" ca="1" si="137"/>
        <v>185726174.67908067</v>
      </c>
      <c r="AA369" s="12">
        <f t="shared" ca="1" si="138"/>
        <v>1.1347541797997878</v>
      </c>
      <c r="AB369" s="23">
        <f t="shared" ca="1" si="142"/>
        <v>989091796.23589683</v>
      </c>
      <c r="AC369" s="76">
        <f t="shared" si="139"/>
        <v>0</v>
      </c>
      <c r="AD369" s="85">
        <v>5.9942323340796957E-4</v>
      </c>
      <c r="AE369" s="85">
        <v>9.8852575749916755E-3</v>
      </c>
      <c r="AF369" s="85">
        <v>6.2486083669215586E-4</v>
      </c>
    </row>
    <row r="370" spans="1:32">
      <c r="A370" s="7">
        <f t="shared" si="129"/>
        <v>44277</v>
      </c>
      <c r="B370" s="8">
        <f t="shared" ca="1" si="130"/>
        <v>254287210.66733617</v>
      </c>
      <c r="C370" s="144">
        <f t="shared" si="120"/>
        <v>0</v>
      </c>
      <c r="D370" s="136"/>
      <c r="E370" s="143">
        <f>US!D370</f>
        <v>0</v>
      </c>
      <c r="F370" s="78">
        <f t="shared" si="141"/>
        <v>0.6</v>
      </c>
      <c r="G370" s="29">
        <f t="shared" ca="1" si="121"/>
        <v>28001001.360994048</v>
      </c>
      <c r="H370" s="8">
        <f t="shared" ca="1" si="131"/>
        <v>198807109.66305774</v>
      </c>
      <c r="I370" s="8">
        <f t="shared" ca="1" si="132"/>
        <v>1805439195.7380872</v>
      </c>
      <c r="J370" s="8">
        <f t="shared" ca="1" si="133"/>
        <v>2987051.9371686568</v>
      </c>
      <c r="K370" s="12">
        <f t="shared" ca="1" si="143"/>
        <v>1.5931191084806575</v>
      </c>
      <c r="L370" s="48"/>
      <c r="M370" s="38">
        <f ca="1">IF(AND(I$2&gt;0,R363&lt;F363),0,IF(AND(N370&gt;=L$6,I$2&gt;0),0,IF(OR(AND(N370&gt;=A$2,N370&lt;C$2),N370&gt;=E$1),0,1)))</f>
        <v>0</v>
      </c>
      <c r="N370" s="27">
        <f t="shared" si="134"/>
        <v>44277</v>
      </c>
      <c r="O370" s="11">
        <f t="shared" ca="1" si="122"/>
        <v>0.24072522609841163</v>
      </c>
      <c r="P370" s="11" t="str">
        <f t="shared" si="123"/>
        <v/>
      </c>
      <c r="Q370" s="11">
        <f t="shared" ca="1" si="135"/>
        <v>0.7</v>
      </c>
      <c r="R370" s="32">
        <f t="shared" ca="1" si="124"/>
        <v>0.56002002721988087</v>
      </c>
      <c r="S370" s="32">
        <v>2.2695094593045143E-5</v>
      </c>
      <c r="T370" s="32">
        <f t="shared" ca="1" si="125"/>
        <v>2.6507614621741032E-2</v>
      </c>
      <c r="U370" s="32">
        <f t="shared" si="126"/>
        <v>0.14084507042253522</v>
      </c>
      <c r="V370" s="32">
        <f t="shared" si="127"/>
        <v>0.7</v>
      </c>
      <c r="W370" s="8">
        <f t="shared" ca="1" si="136"/>
        <v>8638658.2046482153</v>
      </c>
      <c r="X370" s="8">
        <f t="shared" ca="1" si="140"/>
        <v>1615270744.2796779</v>
      </c>
      <c r="Y370" s="22">
        <f t="shared" ca="1" si="128"/>
        <v>0.75927477390158837</v>
      </c>
      <c r="Z370" s="8">
        <f t="shared" ca="1" si="137"/>
        <v>198807109.66305774</v>
      </c>
      <c r="AA370" s="12">
        <f t="shared" ca="1" si="138"/>
        <v>1.1347541797997878</v>
      </c>
      <c r="AB370" s="23">
        <f t="shared" ca="1" si="142"/>
        <v>999963640.41505945</v>
      </c>
      <c r="AC370" s="76">
        <f t="shared" si="139"/>
        <v>0</v>
      </c>
      <c r="AD370" s="85">
        <v>5.9939191592917594E-4</v>
      </c>
      <c r="AE370" s="85">
        <v>9.8798839642905336E-3</v>
      </c>
      <c r="AF370" s="85">
        <v>6.2483418541122815E-4</v>
      </c>
    </row>
    <row r="371" spans="1:32">
      <c r="A371" s="7">
        <f t="shared" si="129"/>
        <v>44278</v>
      </c>
      <c r="B371" s="8">
        <f t="shared" ca="1" si="130"/>
        <v>257473562.83339277</v>
      </c>
      <c r="C371" s="144">
        <f t="shared" si="120"/>
        <v>0</v>
      </c>
      <c r="D371" s="136"/>
      <c r="E371" s="143">
        <f>US!D371</f>
        <v>0</v>
      </c>
      <c r="F371" s="78">
        <f t="shared" si="141"/>
        <v>0.6</v>
      </c>
      <c r="G371" s="29">
        <f t="shared" ca="1" si="121"/>
        <v>29970641.103860766</v>
      </c>
      <c r="H371" s="8">
        <f t="shared" ca="1" si="131"/>
        <v>212791551.83741143</v>
      </c>
      <c r="I371" s="8">
        <f t="shared" ca="1" si="132"/>
        <v>1828062296.117089</v>
      </c>
      <c r="J371" s="8">
        <f t="shared" ca="1" si="133"/>
        <v>3186352.1660566088</v>
      </c>
      <c r="K371" s="12">
        <f t="shared" ca="1" si="143"/>
        <v>1.5872079213181896</v>
      </c>
      <c r="L371" s="48"/>
      <c r="M371" s="38">
        <f ca="1">IF(AND(I$2&gt;0,R364&lt;F364-0.02),0,IF(AND(N371&gt;=L$7,I$2&gt;0),0,IF(OR(AND(N371&gt;=A$2,N371&lt;C$2),N371&gt;=E$1),0,1)))</f>
        <v>0</v>
      </c>
      <c r="N371" s="27">
        <f t="shared" si="134"/>
        <v>44278</v>
      </c>
      <c r="O371" s="11">
        <f t="shared" ca="1" si="122"/>
        <v>0.24374163948227853</v>
      </c>
      <c r="P371" s="11" t="str">
        <f t="shared" si="123"/>
        <v/>
      </c>
      <c r="Q371" s="11">
        <f t="shared" ca="1" si="135"/>
        <v>0.7</v>
      </c>
      <c r="R371" s="32">
        <f t="shared" ca="1" si="124"/>
        <v>0.59941282207721525</v>
      </c>
      <c r="S371" s="32">
        <v>2.269507200439341E-5</v>
      </c>
      <c r="T371" s="32">
        <f t="shared" ca="1" si="125"/>
        <v>2.8372206911654856E-2</v>
      </c>
      <c r="U371" s="32">
        <f t="shared" si="126"/>
        <v>0.14084507042253522</v>
      </c>
      <c r="V371" s="32">
        <f t="shared" si="127"/>
        <v>0.7</v>
      </c>
      <c r="W371" s="8">
        <f t="shared" ca="1" si="136"/>
        <v>9213914.4618839305</v>
      </c>
      <c r="X371" s="8">
        <f t="shared" ca="1" si="140"/>
        <v>1624484658.7415619</v>
      </c>
      <c r="Y371" s="22">
        <f t="shared" ca="1" si="128"/>
        <v>0.75625836051772144</v>
      </c>
      <c r="Z371" s="8">
        <f t="shared" ca="1" si="137"/>
        <v>212791551.83741143</v>
      </c>
      <c r="AA371" s="12">
        <f t="shared" ca="1" si="138"/>
        <v>1.1347541797997878</v>
      </c>
      <c r="AB371" s="23">
        <f t="shared" ca="1" si="142"/>
        <v>1011561276.8254468</v>
      </c>
      <c r="AC371" s="76">
        <f t="shared" si="139"/>
        <v>0</v>
      </c>
      <c r="AD371" s="85">
        <v>5.9936059989036379E-4</v>
      </c>
      <c r="AE371" s="85">
        <v>9.8745257029691624E-3</v>
      </c>
      <c r="AF371" s="85">
        <v>6.2480754002671249E-4</v>
      </c>
    </row>
    <row r="372" spans="1:32">
      <c r="A372" s="7">
        <f t="shared" si="129"/>
        <v>44279</v>
      </c>
      <c r="B372" s="8">
        <f t="shared" ca="1" si="130"/>
        <v>260871394.1881808</v>
      </c>
      <c r="C372" s="144">
        <f t="shared" si="120"/>
        <v>0</v>
      </c>
      <c r="D372" s="136"/>
      <c r="E372" s="143">
        <f>US!D372</f>
        <v>0</v>
      </c>
      <c r="F372" s="78">
        <f t="shared" si="141"/>
        <v>0.6</v>
      </c>
      <c r="G372" s="29">
        <f t="shared" ca="1" si="121"/>
        <v>32070738.027397536</v>
      </c>
      <c r="H372" s="8">
        <f t="shared" ca="1" si="131"/>
        <v>227702239.99452248</v>
      </c>
      <c r="I372" s="8">
        <f t="shared" ca="1" si="132"/>
        <v>1852186898.736084</v>
      </c>
      <c r="J372" s="8">
        <f t="shared" ca="1" si="133"/>
        <v>3397831.354788024</v>
      </c>
      <c r="K372" s="12">
        <f t="shared" ca="1" si="143"/>
        <v>1.5809023315878181</v>
      </c>
      <c r="L372" s="48"/>
      <c r="M372" s="38">
        <f ca="1">IF(AND(I$2&gt;0,R365&lt;F365-0.04),0,IF(AND(N372&gt;=L$8,I$2&gt;0),0,IF(OR(AND(N372&gt;=A$2,N372&lt;C$2),N372&gt;=E$1),0,1)))</f>
        <v>0</v>
      </c>
      <c r="N372" s="27">
        <f t="shared" si="134"/>
        <v>44279</v>
      </c>
      <c r="O372" s="11">
        <f t="shared" ca="1" si="122"/>
        <v>0.24695825316481121</v>
      </c>
      <c r="P372" s="11" t="str">
        <f t="shared" si="123"/>
        <v/>
      </c>
      <c r="Q372" s="11">
        <f t="shared" ca="1" si="135"/>
        <v>0.7</v>
      </c>
      <c r="R372" s="32">
        <f t="shared" ca="1" si="124"/>
        <v>0.64141476054795066</v>
      </c>
      <c r="S372" s="32">
        <v>2.2695049415900674E-5</v>
      </c>
      <c r="T372" s="32">
        <f t="shared" ca="1" si="125"/>
        <v>3.0360298665936331E-2</v>
      </c>
      <c r="U372" s="32">
        <f t="shared" si="126"/>
        <v>0.14084507042253522</v>
      </c>
      <c r="V372" s="32">
        <f t="shared" si="127"/>
        <v>0.7</v>
      </c>
      <c r="W372" s="8">
        <f t="shared" ca="1" si="136"/>
        <v>9859818.1309771147</v>
      </c>
      <c r="X372" s="8">
        <f t="shared" ca="1" si="140"/>
        <v>1634344476.872539</v>
      </c>
      <c r="Y372" s="22">
        <f t="shared" ca="1" si="128"/>
        <v>0.75304174683518876</v>
      </c>
      <c r="Z372" s="8">
        <f t="shared" ca="1" si="137"/>
        <v>227702239.99452248</v>
      </c>
      <c r="AA372" s="12">
        <f t="shared" ca="1" si="138"/>
        <v>1.1347541797997878</v>
      </c>
      <c r="AB372" s="23">
        <f t="shared" ca="1" si="142"/>
        <v>1023932326.4190769</v>
      </c>
      <c r="AC372" s="76">
        <f t="shared" si="139"/>
        <v>0</v>
      </c>
      <c r="AD372" s="85">
        <v>5.9932928613687809E-4</v>
      </c>
      <c r="AE372" s="85">
        <v>9.8691827223939092E-3</v>
      </c>
      <c r="AF372" s="85">
        <v>6.2478090053658716E-4</v>
      </c>
    </row>
    <row r="373" spans="1:32">
      <c r="A373" s="7">
        <f t="shared" si="129"/>
        <v>44280</v>
      </c>
      <c r="B373" s="8">
        <f t="shared" ca="1" si="130"/>
        <v>264492873.082699</v>
      </c>
      <c r="C373" s="144">
        <f t="shared" si="120"/>
        <v>0</v>
      </c>
      <c r="D373" s="136"/>
      <c r="E373" s="143">
        <f>US!D373</f>
        <v>0</v>
      </c>
      <c r="F373" s="78">
        <f t="shared" si="141"/>
        <v>0.6</v>
      </c>
      <c r="G373" s="29">
        <f t="shared" ca="1" si="121"/>
        <v>34303510.142904878</v>
      </c>
      <c r="H373" s="8">
        <f t="shared" ca="1" si="131"/>
        <v>243554922.01462463</v>
      </c>
      <c r="I373" s="8">
        <f t="shared" ca="1" si="132"/>
        <v>1877899398.8871632</v>
      </c>
      <c r="J373" s="8">
        <f t="shared" ca="1" si="133"/>
        <v>3621478.8945182045</v>
      </c>
      <c r="K373" s="12">
        <f t="shared" ca="1" si="143"/>
        <v>1.5741782378970695</v>
      </c>
      <c r="L373" s="48"/>
      <c r="M373" s="38">
        <f ca="1">IF(AND(I$2&gt;0,R366&lt;F366-0.06),0,IF(AND(N373&gt;=L$9,I$2&gt;0),0,IF(OR(AND(N373&gt;=A$2,N373&lt;C$2),N373&gt;=E$1),0,1)))</f>
        <v>0</v>
      </c>
      <c r="N373" s="27">
        <f t="shared" si="134"/>
        <v>44280</v>
      </c>
      <c r="O373" s="11">
        <f t="shared" ca="1" si="122"/>
        <v>0.25038658651828843</v>
      </c>
      <c r="P373" s="11" t="str">
        <f t="shared" si="123"/>
        <v/>
      </c>
      <c r="Q373" s="11">
        <f t="shared" ca="1" si="135"/>
        <v>0.7</v>
      </c>
      <c r="R373" s="32">
        <f t="shared" ca="1" si="124"/>
        <v>0.6860702028580975</v>
      </c>
      <c r="S373" s="32">
        <v>2.2695026827566937E-5</v>
      </c>
      <c r="T373" s="32">
        <f t="shared" ca="1" si="125"/>
        <v>3.247398960194995E-2</v>
      </c>
      <c r="U373" s="32">
        <f t="shared" si="126"/>
        <v>0.14084507042253522</v>
      </c>
      <c r="V373" s="32">
        <f t="shared" si="127"/>
        <v>0.7</v>
      </c>
      <c r="W373" s="8">
        <f t="shared" ca="1" si="136"/>
        <v>10583976.91520186</v>
      </c>
      <c r="X373" s="8">
        <f t="shared" ca="1" si="140"/>
        <v>1644928453.7877409</v>
      </c>
      <c r="Y373" s="22">
        <f t="shared" ca="1" si="128"/>
        <v>0.74961341348171162</v>
      </c>
      <c r="Z373" s="8">
        <f t="shared" ca="1" si="137"/>
        <v>243554922.01462463</v>
      </c>
      <c r="AA373" s="12">
        <f t="shared" ca="1" si="138"/>
        <v>1.1347541797997878</v>
      </c>
      <c r="AB373" s="23">
        <f t="shared" ca="1" si="142"/>
        <v>1037125040.7716085</v>
      </c>
      <c r="AC373" s="76">
        <f t="shared" si="139"/>
        <v>0</v>
      </c>
      <c r="AD373" s="85">
        <v>5.9929797540431628E-4</v>
      </c>
      <c r="AE373" s="85">
        <v>9.8638549543614285E-3</v>
      </c>
      <c r="AF373" s="85">
        <v>6.2475426693883176E-4</v>
      </c>
    </row>
    <row r="374" spans="1:32">
      <c r="A374" s="7">
        <f t="shared" si="129"/>
        <v>44281</v>
      </c>
      <c r="B374" s="8">
        <f t="shared" ca="1" si="130"/>
        <v>268350004.45058772</v>
      </c>
      <c r="C374" s="144">
        <f t="shared" si="120"/>
        <v>0</v>
      </c>
      <c r="D374" s="136"/>
      <c r="E374" s="143">
        <f>US!D374</f>
        <v>0</v>
      </c>
      <c r="F374" s="78">
        <f t="shared" si="141"/>
        <v>0.6</v>
      </c>
      <c r="G374" s="29">
        <f t="shared" ca="1" si="121"/>
        <v>36669940.536821514</v>
      </c>
      <c r="H374" s="8">
        <f t="shared" ca="1" si="131"/>
        <v>260356577.81143275</v>
      </c>
      <c r="I374" s="8">
        <f t="shared" ca="1" si="132"/>
        <v>1905285031.5991731</v>
      </c>
      <c r="J374" s="8">
        <f t="shared" ca="1" si="133"/>
        <v>3857131.3678887323</v>
      </c>
      <c r="K374" s="12">
        <f t="shared" ca="1" si="143"/>
        <v>1.5670115598477028</v>
      </c>
      <c r="L374" s="48"/>
      <c r="M374" s="39">
        <f ca="1">IF(AND(I$2&gt;0,R367&lt;F367-0.1),0,IF(AND(N374&gt;=L$10,I$2&gt;0),0,IF(OR(AND(N374&gt;=A$2,N374&lt;C$2),N374&gt;=E$1),0,1)))</f>
        <v>0</v>
      </c>
      <c r="N374" s="27">
        <f t="shared" si="134"/>
        <v>44281</v>
      </c>
      <c r="O374" s="11">
        <f t="shared" ca="1" si="122"/>
        <v>0.25403800421322309</v>
      </c>
      <c r="P374" s="11" t="str">
        <f t="shared" si="123"/>
        <v/>
      </c>
      <c r="Q374" s="11">
        <f t="shared" ca="1" si="135"/>
        <v>0.7</v>
      </c>
      <c r="R374" s="32">
        <f t="shared" ca="1" si="124"/>
        <v>0.73339881073643021</v>
      </c>
      <c r="S374" s="32">
        <v>2.2695004239392195E-5</v>
      </c>
      <c r="T374" s="32">
        <f t="shared" ca="1" si="125"/>
        <v>3.4714210374857703E-2</v>
      </c>
      <c r="U374" s="32">
        <f t="shared" si="126"/>
        <v>0.14084507042253522</v>
      </c>
      <c r="V374" s="32">
        <f t="shared" si="127"/>
        <v>0.7</v>
      </c>
      <c r="W374" s="8">
        <f t="shared" ca="1" si="136"/>
        <v>11394744.741890391</v>
      </c>
      <c r="X374" s="8">
        <f t="shared" ca="1" si="140"/>
        <v>1656323198.5296314</v>
      </c>
      <c r="Y374" s="22">
        <f t="shared" ca="1" si="128"/>
        <v>0.74596199578677691</v>
      </c>
      <c r="Z374" s="8">
        <f t="shared" ca="1" si="137"/>
        <v>260356577.81143275</v>
      </c>
      <c r="AA374" s="12">
        <f t="shared" ca="1" si="138"/>
        <v>1.1347541797997878</v>
      </c>
      <c r="AB374" s="23">
        <f t="shared" ca="1" si="142"/>
        <v>1051187834.5548599</v>
      </c>
      <c r="AC374" s="76">
        <f t="shared" si="139"/>
        <v>0</v>
      </c>
      <c r="AD374" s="85">
        <v>5.9926666833272758E-4</v>
      </c>
      <c r="AE374" s="85">
        <v>9.8585423310951874E-3</v>
      </c>
      <c r="AF374" s="85">
        <v>6.2472763923142641E-4</v>
      </c>
    </row>
    <row r="375" spans="1:32">
      <c r="A375" s="7">
        <f t="shared" si="129"/>
        <v>44282</v>
      </c>
      <c r="B375" s="8">
        <f t="shared" ca="1" si="130"/>
        <v>272454448.78773963</v>
      </c>
      <c r="C375" s="144">
        <f t="shared" si="120"/>
        <v>0</v>
      </c>
      <c r="D375" s="136"/>
      <c r="E375" s="143">
        <f>US!D375</f>
        <v>0</v>
      </c>
      <c r="F375" s="78">
        <f t="shared" si="141"/>
        <v>0.6</v>
      </c>
      <c r="G375" s="29">
        <f t="shared" ca="1" si="121"/>
        <v>39169491.248355098</v>
      </c>
      <c r="H375" s="8">
        <f t="shared" ca="1" si="131"/>
        <v>278103387.86332119</v>
      </c>
      <c r="I375" s="8">
        <f t="shared" ca="1" si="132"/>
        <v>1934426586.392952</v>
      </c>
      <c r="J375" s="8">
        <f t="shared" ca="1" si="133"/>
        <v>4104444.3371519428</v>
      </c>
      <c r="K375" s="12">
        <f t="shared" ca="1" si="143"/>
        <v>1.5593785404341107</v>
      </c>
      <c r="L375" s="48"/>
      <c r="M375" s="47">
        <f ca="1">IF(AND(I$2&gt;0,R368&lt;F368-0.12),0,IF(AND(N375&gt;=L$4,I$2&gt;0),0,IF(OR(AND(N375&gt;=A$2,N375&lt;C$2),N375&gt;=E$1),0,1)))</f>
        <v>0</v>
      </c>
      <c r="N375" s="27">
        <f t="shared" si="134"/>
        <v>44282</v>
      </c>
      <c r="O375" s="11">
        <f t="shared" ca="1" si="122"/>
        <v>0.2579235448523936</v>
      </c>
      <c r="P375" s="11" t="str">
        <f t="shared" si="123"/>
        <v/>
      </c>
      <c r="Q375" s="11">
        <f t="shared" ca="1" si="135"/>
        <v>0.7</v>
      </c>
      <c r="R375" s="32">
        <f t="shared" ca="1" si="124"/>
        <v>0.78338982496710197</v>
      </c>
      <c r="S375" s="32">
        <v>2.2694981651376444E-5</v>
      </c>
      <c r="T375" s="32">
        <f t="shared" ca="1" si="125"/>
        <v>3.7080451715109493E-2</v>
      </c>
      <c r="U375" s="32">
        <f t="shared" si="126"/>
        <v>0.14084507042253522</v>
      </c>
      <c r="V375" s="32">
        <f t="shared" si="127"/>
        <v>0.7</v>
      </c>
      <c r="W375" s="8">
        <f t="shared" ca="1" si="136"/>
        <v>12301276.121777268</v>
      </c>
      <c r="X375" s="8">
        <f t="shared" ca="1" si="140"/>
        <v>1668624474.6514087</v>
      </c>
      <c r="Y375" s="22">
        <f t="shared" ca="1" si="128"/>
        <v>0.74207645514760645</v>
      </c>
      <c r="Z375" s="8">
        <f t="shared" ca="1" si="137"/>
        <v>278103387.86332119</v>
      </c>
      <c r="AA375" s="12">
        <f t="shared" ca="1" si="138"/>
        <v>1.1347541797997878</v>
      </c>
      <c r="AB375" s="23">
        <f t="shared" ca="1" si="142"/>
        <v>1066168720.5092067</v>
      </c>
      <c r="AC375" s="76">
        <f t="shared" si="139"/>
        <v>0</v>
      </c>
      <c r="AD375" s="85">
        <v>5.9923536547990734E-4</v>
      </c>
      <c r="AE375" s="85">
        <v>9.853244785242004E-3</v>
      </c>
      <c r="AF375" s="85">
        <v>6.2470101741235245E-4</v>
      </c>
    </row>
    <row r="376" spans="1:32">
      <c r="A376" s="7">
        <f t="shared" si="129"/>
        <v>44283</v>
      </c>
      <c r="B376" s="8">
        <f t="shared" ca="1" si="130"/>
        <v>276817310.50862581</v>
      </c>
      <c r="C376" s="144">
        <f t="shared" si="120"/>
        <v>0</v>
      </c>
      <c r="D376" s="136"/>
      <c r="E376" s="143">
        <f>US!D376</f>
        <v>0</v>
      </c>
      <c r="F376" s="78">
        <f t="shared" si="141"/>
        <v>0.6</v>
      </c>
      <c r="G376" s="29">
        <f t="shared" ca="1" si="121"/>
        <v>41799778.867582515</v>
      </c>
      <c r="H376" s="8">
        <f t="shared" ca="1" si="131"/>
        <v>296778429.95983583</v>
      </c>
      <c r="I376" s="8">
        <f t="shared" ca="1" si="132"/>
        <v>1965402904.611244</v>
      </c>
      <c r="J376" s="8">
        <f t="shared" ca="1" si="133"/>
        <v>4362861.7208861895</v>
      </c>
      <c r="K376" s="12">
        <f t="shared" ca="1" si="143"/>
        <v>1.5512561042712381</v>
      </c>
      <c r="L376" s="48"/>
      <c r="M376" s="46">
        <f ca="1">IF(AND(I$2&gt;0,R369&lt;F369-0.12),0,IF(AND(N376&gt;=L$5,I$2&gt;0),0,IF(OR(AND(N376&gt;=A$2,N376&lt;C$2),N376&gt;=E$1),0,1)))</f>
        <v>0</v>
      </c>
      <c r="N376" s="27">
        <f t="shared" si="134"/>
        <v>44283</v>
      </c>
      <c r="O376" s="11">
        <f t="shared" ca="1" si="122"/>
        <v>0.26205372061483251</v>
      </c>
      <c r="P376" s="11" t="str">
        <f t="shared" si="123"/>
        <v/>
      </c>
      <c r="Q376" s="11">
        <f t="shared" ca="1" si="135"/>
        <v>0.7</v>
      </c>
      <c r="R376" s="32">
        <f t="shared" ca="1" si="124"/>
        <v>0.8359955773516502</v>
      </c>
      <c r="S376" s="32">
        <v>2.2694959063519685E-5</v>
      </c>
      <c r="T376" s="32">
        <f t="shared" ca="1" si="125"/>
        <v>3.9570457327978113E-2</v>
      </c>
      <c r="U376" s="32">
        <f t="shared" si="126"/>
        <v>0.14084507042253522</v>
      </c>
      <c r="V376" s="32">
        <f t="shared" si="127"/>
        <v>0.7</v>
      </c>
      <c r="W376" s="8">
        <f t="shared" ca="1" si="136"/>
        <v>13313579.470094224</v>
      </c>
      <c r="X376" s="8">
        <f t="shared" ca="1" si="140"/>
        <v>1681938054.1215029</v>
      </c>
      <c r="Y376" s="22">
        <f t="shared" ca="1" si="128"/>
        <v>0.73794627938516744</v>
      </c>
      <c r="Z376" s="8">
        <f t="shared" ca="1" si="137"/>
        <v>296778429.95983583</v>
      </c>
      <c r="AA376" s="12">
        <f t="shared" ca="1" si="138"/>
        <v>1.1347541797997878</v>
      </c>
      <c r="AB376" s="23">
        <f t="shared" ca="1" si="142"/>
        <v>1082114636.8296518</v>
      </c>
      <c r="AC376" s="76">
        <f t="shared" si="139"/>
        <v>0</v>
      </c>
      <c r="AD376" s="85">
        <v>5.9920406733351885E-4</v>
      </c>
      <c r="AE376" s="85">
        <v>9.8479622498686362E-3</v>
      </c>
      <c r="AF376" s="85">
        <v>6.2467440147959228E-4</v>
      </c>
    </row>
    <row r="377" spans="1:32">
      <c r="A377" s="7">
        <f t="shared" si="129"/>
        <v>44284</v>
      </c>
      <c r="B377" s="8">
        <f t="shared" ca="1" si="130"/>
        <v>281448893.51759189</v>
      </c>
      <c r="C377" s="144">
        <f t="shared" si="120"/>
        <v>0</v>
      </c>
      <c r="D377" s="136"/>
      <c r="E377" s="143">
        <f>US!D377</f>
        <v>0</v>
      </c>
      <c r="F377" s="78">
        <f t="shared" si="141"/>
        <v>0.6</v>
      </c>
      <c r="G377" s="29">
        <f t="shared" ca="1" si="121"/>
        <v>44556209.838507168</v>
      </c>
      <c r="H377" s="8">
        <f t="shared" ca="1" si="131"/>
        <v>316349089.85340089</v>
      </c>
      <c r="I377" s="8">
        <f t="shared" ca="1" si="132"/>
        <v>1998287143.9749031</v>
      </c>
      <c r="J377" s="8">
        <f t="shared" ca="1" si="133"/>
        <v>4631583.0089660911</v>
      </c>
      <c r="K377" s="12">
        <f t="shared" ca="1" si="143"/>
        <v>1.5426222764240491</v>
      </c>
      <c r="L377" s="48"/>
      <c r="M377" s="38">
        <f ca="1">IF(AND(I$2&gt;0,R370&lt;F370),0,IF(AND(N377&gt;=L$6,I$2&gt;0),0,IF(OR(AND(N377&gt;=A$2,N377&lt;C$2),N377&gt;=E$1),0,1)))</f>
        <v>0</v>
      </c>
      <c r="N377" s="27">
        <f t="shared" si="134"/>
        <v>44284</v>
      </c>
      <c r="O377" s="11">
        <f t="shared" ca="1" si="122"/>
        <v>0.26643828586332041</v>
      </c>
      <c r="P377" s="11" t="str">
        <f t="shared" si="123"/>
        <v/>
      </c>
      <c r="Q377" s="11">
        <f t="shared" ca="1" si="135"/>
        <v>0.7</v>
      </c>
      <c r="R377" s="32">
        <f t="shared" ca="1" si="124"/>
        <v>0.89112419677014343</v>
      </c>
      <c r="S377" s="32">
        <v>2.2694936475821914E-5</v>
      </c>
      <c r="T377" s="32">
        <f t="shared" ca="1" si="125"/>
        <v>4.2179878647120118E-2</v>
      </c>
      <c r="U377" s="32">
        <f t="shared" si="126"/>
        <v>0.14084507042253522</v>
      </c>
      <c r="V377" s="32">
        <f t="shared" si="127"/>
        <v>0.7</v>
      </c>
      <c r="W377" s="8">
        <f t="shared" ca="1" si="136"/>
        <v>14442567.690186834</v>
      </c>
      <c r="X377" s="8">
        <f t="shared" ca="1" si="140"/>
        <v>1696380621.8116896</v>
      </c>
      <c r="Y377" s="22">
        <f t="shared" ca="1" si="128"/>
        <v>0.73356171413667959</v>
      </c>
      <c r="Z377" s="8">
        <f t="shared" ca="1" si="137"/>
        <v>316349089.85340089</v>
      </c>
      <c r="AA377" s="12">
        <f t="shared" ca="1" si="138"/>
        <v>1.1347541797997878</v>
      </c>
      <c r="AB377" s="23">
        <f t="shared" ca="1" si="142"/>
        <v>1099070657.2645447</v>
      </c>
      <c r="AC377" s="76">
        <f t="shared" si="139"/>
        <v>0</v>
      </c>
      <c r="AD377" s="85">
        <v>5.9917277432174781E-4</v>
      </c>
      <c r="AE377" s="85">
        <v>9.8426946584583841E-3</v>
      </c>
      <c r="AF377" s="85">
        <v>6.2464779143112884E-4</v>
      </c>
    </row>
    <row r="378" spans="1:32">
      <c r="A378" s="7">
        <f t="shared" si="129"/>
        <v>44285</v>
      </c>
      <c r="B378" s="8">
        <f t="shared" ca="1" si="130"/>
        <v>286358422.2211566</v>
      </c>
      <c r="C378" s="144">
        <f t="shared" si="120"/>
        <v>0</v>
      </c>
      <c r="D378" s="136"/>
      <c r="E378" s="143">
        <f>US!D378</f>
        <v>0</v>
      </c>
      <c r="F378" s="78">
        <f t="shared" si="141"/>
        <v>0.6</v>
      </c>
      <c r="G378" s="29">
        <f t="shared" ca="1" si="121"/>
        <v>47431574.078665249</v>
      </c>
      <c r="H378" s="8">
        <f t="shared" ca="1" si="131"/>
        <v>336764175.95852327</v>
      </c>
      <c r="I378" s="8">
        <f t="shared" ca="1" si="132"/>
        <v>2033144797.7702124</v>
      </c>
      <c r="J378" s="8">
        <f t="shared" ca="1" si="133"/>
        <v>4909528.703564682</v>
      </c>
      <c r="K378" s="12">
        <f t="shared" ca="1" si="143"/>
        <v>1.5334566661164974</v>
      </c>
      <c r="L378" s="48"/>
      <c r="M378" s="38">
        <f ca="1">IF(AND(I$2&gt;0,R371&lt;F371-0.02),0,IF(AND(N378&gt;=L$7,I$2&gt;0),0,IF(OR(AND(N378&gt;=A$2,N378&lt;C$2),N378&gt;=E$1),0,1)))</f>
        <v>0</v>
      </c>
      <c r="N378" s="27">
        <f t="shared" si="134"/>
        <v>44285</v>
      </c>
      <c r="O378" s="11">
        <f t="shared" ca="1" si="122"/>
        <v>0.27108597303602833</v>
      </c>
      <c r="P378" s="11" t="str">
        <f t="shared" si="123"/>
        <v/>
      </c>
      <c r="Q378" s="11">
        <f t="shared" ca="1" si="135"/>
        <v>0.7</v>
      </c>
      <c r="R378" s="32">
        <f t="shared" ca="1" si="124"/>
        <v>0.9486314815733049</v>
      </c>
      <c r="S378" s="32">
        <v>2.2694913888283131E-5</v>
      </c>
      <c r="T378" s="32">
        <f t="shared" ca="1" si="125"/>
        <v>4.4901890127803101E-2</v>
      </c>
      <c r="U378" s="32">
        <f t="shared" si="126"/>
        <v>0.14084507042253522</v>
      </c>
      <c r="V378" s="32">
        <f t="shared" si="127"/>
        <v>0.7</v>
      </c>
      <c r="W378" s="8">
        <f t="shared" ca="1" si="136"/>
        <v>15378092.126395769</v>
      </c>
      <c r="X378" s="8">
        <f t="shared" ca="1" si="140"/>
        <v>1711758713.9380853</v>
      </c>
      <c r="Y378" s="22">
        <f t="shared" ca="1" si="128"/>
        <v>0.72891402696397167</v>
      </c>
      <c r="Z378" s="8">
        <f t="shared" ca="1" si="137"/>
        <v>336764175.95852327</v>
      </c>
      <c r="AA378" s="12">
        <f t="shared" ca="1" si="138"/>
        <v>1.1347541797997878</v>
      </c>
      <c r="AB378" s="23">
        <f t="shared" ca="1" si="142"/>
        <v>1117079075.0351136</v>
      </c>
      <c r="AC378" s="76">
        <f t="shared" si="139"/>
        <v>0</v>
      </c>
      <c r="AD378" s="85">
        <v>5.991414868221686E-4</v>
      </c>
      <c r="AE378" s="85">
        <v>9.8374419449077412E-3</v>
      </c>
      <c r="AF378" s="85">
        <v>6.2462118726494629E-4</v>
      </c>
    </row>
    <row r="379" spans="1:32">
      <c r="A379" s="7">
        <f t="shared" si="129"/>
        <v>44286</v>
      </c>
      <c r="B379" s="8">
        <f t="shared" ca="1" si="130"/>
        <v>291553726.75367999</v>
      </c>
      <c r="C379" s="144">
        <f t="shared" si="120"/>
        <v>0</v>
      </c>
      <c r="D379" s="136"/>
      <c r="E379" s="143">
        <f>US!D379</f>
        <v>0</v>
      </c>
      <c r="F379" s="78">
        <f t="shared" si="141"/>
        <v>0.6</v>
      </c>
      <c r="G379" s="29">
        <f t="shared" ca="1" si="121"/>
        <v>50460950.142682217</v>
      </c>
      <c r="H379" s="8">
        <f t="shared" ca="1" si="131"/>
        <v>358272746.0130437</v>
      </c>
      <c r="I379" s="8">
        <f t="shared" ca="1" si="132"/>
        <v>2070031459.9511285</v>
      </c>
      <c r="J379" s="8">
        <f t="shared" ca="1" si="133"/>
        <v>5195304.5325234067</v>
      </c>
      <c r="K379" s="12">
        <f t="shared" ca="1" si="143"/>
        <v>1.5237410188305689</v>
      </c>
      <c r="L379" s="48"/>
      <c r="M379" s="38">
        <f ca="1">IF(AND(I$2&gt;0,R372&lt;F372-0.04),0,IF(AND(N379&gt;=L$8,I$2&gt;0),0,IF(OR(AND(N379&gt;=A$2,N379&lt;C$2),N379&gt;=E$1),0,1)))</f>
        <v>0</v>
      </c>
      <c r="N379" s="27">
        <f t="shared" si="134"/>
        <v>44286</v>
      </c>
      <c r="O379" s="11">
        <f t="shared" ca="1" si="122"/>
        <v>0.27600419466015047</v>
      </c>
      <c r="P379" s="11" t="str">
        <f t="shared" si="123"/>
        <v/>
      </c>
      <c r="Q379" s="11">
        <f t="shared" ca="1" si="135"/>
        <v>0.7</v>
      </c>
      <c r="R379" s="32">
        <f t="shared" ca="1" si="124"/>
        <v>1.0092190028536443</v>
      </c>
      <c r="S379" s="32">
        <v>2.2694891300903336E-5</v>
      </c>
      <c r="T379" s="32">
        <f t="shared" ca="1" si="125"/>
        <v>4.7769699468405827E-2</v>
      </c>
      <c r="U379" s="32">
        <f t="shared" si="126"/>
        <v>0.14084507042253522</v>
      </c>
      <c r="V379" s="32">
        <f t="shared" si="127"/>
        <v>0.7</v>
      </c>
      <c r="W379" s="8">
        <f t="shared" ca="1" si="136"/>
        <v>16385876.127947796</v>
      </c>
      <c r="X379" s="8">
        <f t="shared" ca="1" si="140"/>
        <v>1728144590.0660331</v>
      </c>
      <c r="Y379" s="22">
        <f t="shared" ca="1" si="128"/>
        <v>0.72399580533984953</v>
      </c>
      <c r="Z379" s="8">
        <f t="shared" ca="1" si="137"/>
        <v>358272746.0130437</v>
      </c>
      <c r="AA379" s="12">
        <f t="shared" ca="1" si="138"/>
        <v>1.1347541797997878</v>
      </c>
      <c r="AB379" s="23">
        <f t="shared" ca="1" si="142"/>
        <v>1136178353.0010538</v>
      </c>
      <c r="AC379" s="76">
        <f t="shared" si="139"/>
        <v>0</v>
      </c>
      <c r="AD379" s="85">
        <v>5.9911020516847165E-4</v>
      </c>
      <c r="AE379" s="85">
        <v>9.8322040435230643E-3</v>
      </c>
      <c r="AF379" s="85">
        <v>6.2459458897903006E-4</v>
      </c>
    </row>
    <row r="380" spans="1:32">
      <c r="A380" s="7">
        <f t="shared" si="129"/>
        <v>44287</v>
      </c>
      <c r="B380" s="8">
        <f t="shared" ca="1" si="130"/>
        <v>297045828.15236348</v>
      </c>
      <c r="C380" s="144">
        <f t="shared" si="120"/>
        <v>0</v>
      </c>
      <c r="D380" s="136"/>
      <c r="E380" s="143">
        <f>US!D380</f>
        <v>0</v>
      </c>
      <c r="F380" s="78">
        <f t="shared" si="141"/>
        <v>0.6</v>
      </c>
      <c r="G380" s="29">
        <f t="shared" ca="1" si="121"/>
        <v>53645181.664189979</v>
      </c>
      <c r="H380" s="8">
        <f t="shared" ca="1" si="131"/>
        <v>380880789.81574881</v>
      </c>
      <c r="I380" s="8">
        <f t="shared" ca="1" si="132"/>
        <v>2109025379.8817813</v>
      </c>
      <c r="J380" s="8">
        <f t="shared" ca="1" si="133"/>
        <v>5492101.3986835098</v>
      </c>
      <c r="K380" s="12">
        <f t="shared" ca="1" si="143"/>
        <v>1.5134598392248089</v>
      </c>
      <c r="L380" s="48"/>
      <c r="M380" s="38">
        <f ca="1">IF(AND(I$2&gt;0,R373&lt;F373-0.06),0,IF(AND(N380&gt;=L$9,I$2&gt;0),0,IF(OR(AND(N380&gt;=A$2,N380&lt;C$2),N380&gt;=E$1),0,1)))</f>
        <v>0</v>
      </c>
      <c r="N380" s="27">
        <f t="shared" si="134"/>
        <v>44287</v>
      </c>
      <c r="O380" s="11">
        <f t="shared" ca="1" si="122"/>
        <v>0.2812033839842375</v>
      </c>
      <c r="P380" s="11" t="str">
        <f t="shared" si="123"/>
        <v/>
      </c>
      <c r="Q380" s="11">
        <f t="shared" ca="1" si="135"/>
        <v>0.7</v>
      </c>
      <c r="R380" s="32">
        <f t="shared" ca="1" si="124"/>
        <v>1.0729036332837996</v>
      </c>
      <c r="S380" s="32">
        <v>2.2694868713682525E-5</v>
      </c>
      <c r="T380" s="32">
        <f t="shared" ca="1" si="125"/>
        <v>5.0784105308766508E-2</v>
      </c>
      <c r="U380" s="32">
        <f t="shared" si="126"/>
        <v>0.14084507042253522</v>
      </c>
      <c r="V380" s="32">
        <f t="shared" si="127"/>
        <v>0.7</v>
      </c>
      <c r="W380" s="8">
        <f t="shared" ca="1" si="136"/>
        <v>17469975.537305444</v>
      </c>
      <c r="X380" s="8">
        <f t="shared" ca="1" si="140"/>
        <v>1745614565.6033385</v>
      </c>
      <c r="Y380" s="22">
        <f t="shared" ca="1" si="128"/>
        <v>0.7187966160157625</v>
      </c>
      <c r="Z380" s="8">
        <f t="shared" ca="1" si="137"/>
        <v>380880789.81574881</v>
      </c>
      <c r="AA380" s="12">
        <f t="shared" ca="1" si="138"/>
        <v>1.1347541797997878</v>
      </c>
      <c r="AB380" s="23">
        <f t="shared" ca="1" si="142"/>
        <v>1156406870.6447916</v>
      </c>
      <c r="AC380" s="76">
        <f t="shared" si="139"/>
        <v>0</v>
      </c>
      <c r="AD380" s="85">
        <v>5.9907892965466885E-4</v>
      </c>
      <c r="AE380" s="85">
        <v>9.8269808890173033E-3</v>
      </c>
      <c r="AF380" s="85">
        <v>6.2456799657136593E-4</v>
      </c>
    </row>
    <row r="381" spans="1:32">
      <c r="A381" s="7">
        <f t="shared" si="129"/>
        <v>44288</v>
      </c>
      <c r="B381" s="8">
        <f t="shared" ca="1" si="130"/>
        <v>302845101.58212566</v>
      </c>
      <c r="C381" s="144">
        <f t="shared" si="120"/>
        <v>0</v>
      </c>
      <c r="D381" s="136"/>
      <c r="E381" s="143">
        <f>US!D381</f>
        <v>0</v>
      </c>
      <c r="F381" s="78">
        <f t="shared" si="141"/>
        <v>0.6</v>
      </c>
      <c r="G381" s="29">
        <f t="shared" ca="1" si="121"/>
        <v>56983895.159120411</v>
      </c>
      <c r="H381" s="8">
        <f t="shared" ca="1" si="131"/>
        <v>404585655.6297549</v>
      </c>
      <c r="I381" s="8">
        <f t="shared" ca="1" si="132"/>
        <v>2150200221.2330928</v>
      </c>
      <c r="J381" s="8">
        <f t="shared" ca="1" si="133"/>
        <v>5799273.4297621874</v>
      </c>
      <c r="K381" s="12">
        <f t="shared" ca="1" si="143"/>
        <v>1.5025913173625332</v>
      </c>
      <c r="L381" s="48"/>
      <c r="M381" s="39">
        <f ca="1">IF(AND(I$2&gt;0,R374&lt;F374-0.1),0,IF(AND(N381&gt;=L$10,I$2&gt;0),0,IF(OR(AND(N381&gt;=A$2,N381&lt;C$2),N381&gt;=E$1),0,1)))</f>
        <v>0</v>
      </c>
      <c r="N381" s="27">
        <f t="shared" si="134"/>
        <v>44288</v>
      </c>
      <c r="O381" s="11">
        <f t="shared" ca="1" si="122"/>
        <v>0.28669336283107905</v>
      </c>
      <c r="P381" s="11" t="str">
        <f t="shared" si="123"/>
        <v/>
      </c>
      <c r="Q381" s="11">
        <f t="shared" ca="1" si="135"/>
        <v>0.7</v>
      </c>
      <c r="R381" s="32">
        <f t="shared" ca="1" si="124"/>
        <v>1.1396779031824082</v>
      </c>
      <c r="S381" s="32">
        <v>2.2694846126620696E-5</v>
      </c>
      <c r="T381" s="32">
        <f t="shared" ca="1" si="125"/>
        <v>5.3944754083967317E-2</v>
      </c>
      <c r="U381" s="32">
        <f t="shared" si="126"/>
        <v>0.14084507042253522</v>
      </c>
      <c r="V381" s="32">
        <f t="shared" si="127"/>
        <v>0.7</v>
      </c>
      <c r="W381" s="8">
        <f t="shared" ca="1" si="136"/>
        <v>18633369.017971862</v>
      </c>
      <c r="X381" s="8">
        <f t="shared" ca="1" si="140"/>
        <v>1764247934.6213102</v>
      </c>
      <c r="Y381" s="22">
        <f t="shared" ca="1" si="128"/>
        <v>0.71330663716892095</v>
      </c>
      <c r="Z381" s="8">
        <f t="shared" ca="1" si="137"/>
        <v>404585655.6297549</v>
      </c>
      <c r="AA381" s="12">
        <f t="shared" ca="1" si="138"/>
        <v>1.1347541797997878</v>
      </c>
      <c r="AB381" s="23">
        <f t="shared" ca="1" si="142"/>
        <v>1177803078.7093253</v>
      </c>
      <c r="AC381" s="76">
        <f t="shared" si="139"/>
        <v>0</v>
      </c>
      <c r="AD381" s="85">
        <v>5.9904766053908525E-4</v>
      </c>
      <c r="AE381" s="85">
        <v>9.8217724165067261E-3</v>
      </c>
      <c r="AF381" s="85">
        <v>6.2454141003994107E-4</v>
      </c>
    </row>
    <row r="382" spans="1:32">
      <c r="A382" s="7">
        <f t="shared" si="129"/>
        <v>44289</v>
      </c>
      <c r="B382" s="8">
        <f t="shared" ca="1" si="130"/>
        <v>308961066.30323935</v>
      </c>
      <c r="C382" s="144">
        <f t="shared" si="120"/>
        <v>0</v>
      </c>
      <c r="D382" s="136"/>
      <c r="E382" s="143">
        <f>US!D382</f>
        <v>0</v>
      </c>
      <c r="F382" s="78">
        <f t="shared" si="141"/>
        <v>0.6</v>
      </c>
      <c r="G382" s="29">
        <f t="shared" ca="1" si="121"/>
        <v>60475441.708688736</v>
      </c>
      <c r="H382" s="8">
        <f t="shared" ca="1" si="131"/>
        <v>429375636.13169003</v>
      </c>
      <c r="I382" s="8">
        <f t="shared" ca="1" si="132"/>
        <v>2193623570.7529998</v>
      </c>
      <c r="J382" s="8">
        <f t="shared" ca="1" si="133"/>
        <v>6115964.7211136585</v>
      </c>
      <c r="K382" s="12">
        <f t="shared" ca="1" si="143"/>
        <v>1.4911149214475208</v>
      </c>
      <c r="L382" s="48"/>
      <c r="M382" s="47">
        <f ca="1">IF(AND(I$2&gt;0,R375&lt;F375-0.12),0,IF(AND(N382&gt;=L$4,I$2&gt;0),0,IF(OR(AND(N382&gt;=A$2,N382&lt;C$2),N382&gt;=E$1),0,1)))</f>
        <v>0</v>
      </c>
      <c r="N382" s="27">
        <f t="shared" si="134"/>
        <v>44289</v>
      </c>
      <c r="O382" s="11">
        <f t="shared" ca="1" si="122"/>
        <v>0.29248314276706666</v>
      </c>
      <c r="P382" s="11" t="str">
        <f t="shared" si="123"/>
        <v/>
      </c>
      <c r="Q382" s="11">
        <f t="shared" ca="1" si="135"/>
        <v>0.7</v>
      </c>
      <c r="R382" s="32">
        <f t="shared" ca="1" si="124"/>
        <v>1.2095088341737747</v>
      </c>
      <c r="S382" s="32">
        <v>2.2694823539717852E-5</v>
      </c>
      <c r="T382" s="32">
        <f t="shared" ca="1" si="125"/>
        <v>5.7250084817558673E-2</v>
      </c>
      <c r="U382" s="32">
        <f t="shared" si="126"/>
        <v>0.14084507042253522</v>
      </c>
      <c r="V382" s="32">
        <f t="shared" si="127"/>
        <v>0.7</v>
      </c>
      <c r="W382" s="8">
        <f t="shared" ca="1" si="136"/>
        <v>19878680.362879593</v>
      </c>
      <c r="X382" s="8">
        <f t="shared" ca="1" si="140"/>
        <v>1784126614.9841897</v>
      </c>
      <c r="Y382" s="22">
        <f t="shared" ca="1" si="128"/>
        <v>0.70751685723293334</v>
      </c>
      <c r="Z382" s="8">
        <f t="shared" ca="1" si="137"/>
        <v>429375636.13169003</v>
      </c>
      <c r="AA382" s="12">
        <f t="shared" ca="1" si="138"/>
        <v>1.1347541797997878</v>
      </c>
      <c r="AB382" s="23">
        <f t="shared" ca="1" si="142"/>
        <v>1200405722.7914081</v>
      </c>
      <c r="AC382" s="76">
        <f t="shared" si="139"/>
        <v>0</v>
      </c>
      <c r="AD382" s="85">
        <v>5.9901639804812816E-4</v>
      </c>
      <c r="AE382" s="85">
        <v>9.8165785615077095E-3</v>
      </c>
      <c r="AF382" s="85">
        <v>6.2451482938274353E-4</v>
      </c>
    </row>
    <row r="383" spans="1:32">
      <c r="A383" s="7">
        <f t="shared" si="129"/>
        <v>44290</v>
      </c>
      <c r="B383" s="8">
        <f t="shared" ca="1" si="130"/>
        <v>315402197.26845044</v>
      </c>
      <c r="C383" s="144">
        <f t="shared" si="120"/>
        <v>0</v>
      </c>
      <c r="D383" s="136"/>
      <c r="E383" s="143">
        <f>US!D383</f>
        <v>0</v>
      </c>
      <c r="F383" s="78">
        <f t="shared" si="141"/>
        <v>0.6</v>
      </c>
      <c r="G383" s="29">
        <f t="shared" ca="1" si="121"/>
        <v>64116758.538283005</v>
      </c>
      <c r="H383" s="8">
        <f t="shared" ca="1" si="131"/>
        <v>455228985.6218093</v>
      </c>
      <c r="I383" s="8">
        <f t="shared" ca="1" si="132"/>
        <v>2239355600.6059985</v>
      </c>
      <c r="J383" s="8">
        <f t="shared" ca="1" si="133"/>
        <v>6441130.9652111102</v>
      </c>
      <c r="K383" s="12">
        <f t="shared" ca="1" si="143"/>
        <v>1.4790118134647976</v>
      </c>
      <c r="L383" s="48"/>
      <c r="M383" s="46">
        <f ca="1">IF(AND(I$2&gt;0,R376&lt;F376-0.12),0,IF(AND(N383&gt;=L$5,I$2&gt;0),0,IF(OR(AND(N383&gt;=A$2,N383&lt;C$2),N383&gt;=E$1),0,1)))</f>
        <v>0</v>
      </c>
      <c r="N383" s="27">
        <f t="shared" si="134"/>
        <v>44290</v>
      </c>
      <c r="O383" s="11">
        <f t="shared" ca="1" si="122"/>
        <v>0.29858074674746649</v>
      </c>
      <c r="P383" s="11" t="str">
        <f t="shared" si="123"/>
        <v/>
      </c>
      <c r="Q383" s="11">
        <f t="shared" ca="1" si="135"/>
        <v>0.7</v>
      </c>
      <c r="R383" s="32">
        <f t="shared" ca="1" si="124"/>
        <v>1.2823351707656601</v>
      </c>
      <c r="S383" s="32">
        <v>2.2694800952973985E-5</v>
      </c>
      <c r="T383" s="32">
        <f t="shared" ca="1" si="125"/>
        <v>6.0697198082907911E-2</v>
      </c>
      <c r="U383" s="32">
        <f t="shared" si="126"/>
        <v>0.14084507042253522</v>
      </c>
      <c r="V383" s="32">
        <f t="shared" si="127"/>
        <v>0.7</v>
      </c>
      <c r="W383" s="8">
        <f t="shared" ca="1" si="136"/>
        <v>21208068.753897462</v>
      </c>
      <c r="X383" s="8">
        <f t="shared" ca="1" si="140"/>
        <v>1805334683.7380872</v>
      </c>
      <c r="Y383" s="22">
        <f t="shared" ca="1" si="128"/>
        <v>0.70141925325253351</v>
      </c>
      <c r="Z383" s="8">
        <f t="shared" ca="1" si="137"/>
        <v>455228985.6218093</v>
      </c>
      <c r="AA383" s="12">
        <f t="shared" ca="1" si="138"/>
        <v>1.1347541797997878</v>
      </c>
      <c r="AB383" s="23">
        <f t="shared" ca="1" si="142"/>
        <v>1224254193.3061786</v>
      </c>
      <c r="AC383" s="76">
        <f t="shared" si="139"/>
        <v>0</v>
      </c>
      <c r="AD383" s="85">
        <v>5.9898514237982322E-4</v>
      </c>
      <c r="AE383" s="85">
        <v>9.8113992599335349E-3</v>
      </c>
      <c r="AF383" s="85">
        <v>6.2448825459776223E-4</v>
      </c>
    </row>
    <row r="384" spans="1:32">
      <c r="A384" s="7">
        <f t="shared" si="129"/>
        <v>44291</v>
      </c>
      <c r="B384" s="8">
        <f t="shared" ca="1" si="130"/>
        <v>322175728.93410689</v>
      </c>
      <c r="C384" s="144">
        <f t="shared" si="120"/>
        <v>0</v>
      </c>
      <c r="D384" s="136"/>
      <c r="E384" s="143">
        <f>US!D384</f>
        <v>0</v>
      </c>
      <c r="F384" s="78">
        <f t="shared" si="141"/>
        <v>0.6</v>
      </c>
      <c r="G384" s="29">
        <f t="shared" ca="1" si="121"/>
        <v>67903238.26677081</v>
      </c>
      <c r="H384" s="8">
        <f t="shared" ca="1" si="131"/>
        <v>482112991.69407272</v>
      </c>
      <c r="I384" s="8">
        <f t="shared" ca="1" si="132"/>
        <v>2287447675.4321594</v>
      </c>
      <c r="J384" s="8">
        <f t="shared" ca="1" si="133"/>
        <v>6773531.6656564642</v>
      </c>
      <c r="K384" s="12">
        <f t="shared" ca="1" si="143"/>
        <v>1.466265222018041</v>
      </c>
      <c r="L384" s="48"/>
      <c r="M384" s="38">
        <f ca="1">IF(AND(I$2&gt;0,R377&lt;F377),0,IF(AND(N384&gt;=L$6,I$2&gt;0),0,IF(OR(AND(N384&gt;=A$2,N384&lt;C$2),N384&gt;=E$1),0,1)))</f>
        <v>0</v>
      </c>
      <c r="N384" s="27">
        <f t="shared" si="134"/>
        <v>44291</v>
      </c>
      <c r="O384" s="11">
        <f t="shared" ca="1" si="122"/>
        <v>0.30499302339095458</v>
      </c>
      <c r="P384" s="11" t="str">
        <f t="shared" si="123"/>
        <v/>
      </c>
      <c r="Q384" s="11">
        <f t="shared" ca="1" si="135"/>
        <v>0.7</v>
      </c>
      <c r="R384" s="32">
        <f t="shared" ca="1" si="124"/>
        <v>1.3580647653354161</v>
      </c>
      <c r="S384" s="32">
        <v>2.2694778366389097E-5</v>
      </c>
      <c r="T384" s="32">
        <f t="shared" ca="1" si="125"/>
        <v>6.4281732225876367E-2</v>
      </c>
      <c r="U384" s="32">
        <f t="shared" si="126"/>
        <v>0.14084507042253522</v>
      </c>
      <c r="V384" s="32">
        <f t="shared" si="127"/>
        <v>0.7</v>
      </c>
      <c r="W384" s="8">
        <f t="shared" ca="1" si="136"/>
        <v>22623100.379001923</v>
      </c>
      <c r="X384" s="8">
        <f t="shared" ca="1" si="140"/>
        <v>1827957784.117089</v>
      </c>
      <c r="Y384" s="22">
        <f t="shared" ca="1" si="128"/>
        <v>0.69500697660904542</v>
      </c>
      <c r="Z384" s="8">
        <f t="shared" ca="1" si="137"/>
        <v>482112991.69407272</v>
      </c>
      <c r="AA384" s="12">
        <f t="shared" ca="1" si="138"/>
        <v>1.1347541797997878</v>
      </c>
      <c r="AB384" s="23">
        <f t="shared" ca="1" si="142"/>
        <v>1249384094.0879219</v>
      </c>
      <c r="AC384" s="76">
        <f t="shared" si="139"/>
        <v>0</v>
      </c>
      <c r="AD384" s="85">
        <v>5.9895389370711704E-4</v>
      </c>
      <c r="AE384" s="85">
        <v>9.8062344480912399E-3</v>
      </c>
      <c r="AF384" s="85">
        <v>6.2446168568298704E-4</v>
      </c>
    </row>
    <row r="385" spans="1:32">
      <c r="A385" s="7">
        <f t="shared" si="129"/>
        <v>44292</v>
      </c>
      <c r="B385" s="8">
        <f t="shared" ca="1" si="130"/>
        <v>329287454.41503334</v>
      </c>
      <c r="C385" s="144">
        <f t="shared" si="120"/>
        <v>0</v>
      </c>
      <c r="D385" s="136"/>
      <c r="E385" s="143">
        <f>US!D385</f>
        <v>0</v>
      </c>
      <c r="F385" s="78">
        <f t="shared" si="141"/>
        <v>0.6</v>
      </c>
      <c r="G385" s="29">
        <f t="shared" ca="1" si="121"/>
        <v>71828611.581640676</v>
      </c>
      <c r="H385" s="8">
        <f t="shared" ca="1" si="131"/>
        <v>509983142.22964877</v>
      </c>
      <c r="I385" s="8">
        <f t="shared" ca="1" si="132"/>
        <v>2337940926.3467374</v>
      </c>
      <c r="J385" s="8">
        <f t="shared" ca="1" si="133"/>
        <v>7111725.4809264736</v>
      </c>
      <c r="K385" s="12">
        <f t="shared" ca="1" si="143"/>
        <v>1.4528608305749677</v>
      </c>
      <c r="L385" s="48"/>
      <c r="M385" s="38">
        <f ca="1">IF(AND(I$2&gt;0,R378&lt;F378-0.02),0,IF(AND(N385&gt;=L$7,I$2&gt;0),0,IF(OR(AND(N385&gt;=A$2,N385&lt;C$2),N385&gt;=E$1),0,1)))</f>
        <v>0</v>
      </c>
      <c r="N385" s="27">
        <f t="shared" si="134"/>
        <v>44292</v>
      </c>
      <c r="O385" s="11">
        <f t="shared" ca="1" si="122"/>
        <v>0.31172545684623165</v>
      </c>
      <c r="P385" s="11" t="str">
        <f t="shared" si="123"/>
        <v/>
      </c>
      <c r="Q385" s="11">
        <f t="shared" ca="1" si="135"/>
        <v>0.7</v>
      </c>
      <c r="R385" s="32">
        <f t="shared" ca="1" si="124"/>
        <v>1.4365722316328136</v>
      </c>
      <c r="S385" s="32">
        <v>2.269475577996319E-5</v>
      </c>
      <c r="T385" s="32">
        <f t="shared" ca="1" si="125"/>
        <v>6.7997752297286496E-2</v>
      </c>
      <c r="U385" s="32">
        <f t="shared" si="126"/>
        <v>0.14084507042253522</v>
      </c>
      <c r="V385" s="32">
        <f t="shared" si="127"/>
        <v>0.7</v>
      </c>
      <c r="W385" s="8">
        <f t="shared" ca="1" si="136"/>
        <v>24124602.61899497</v>
      </c>
      <c r="X385" s="8">
        <f t="shared" ca="1" si="140"/>
        <v>1852082386.736084</v>
      </c>
      <c r="Y385" s="22">
        <f t="shared" ca="1" si="128"/>
        <v>0.68827454315376835</v>
      </c>
      <c r="Z385" s="8">
        <f t="shared" ca="1" si="137"/>
        <v>509983142.22964877</v>
      </c>
      <c r="AA385" s="12">
        <f t="shared" ca="1" si="138"/>
        <v>1.1347541797997878</v>
      </c>
      <c r="AB385" s="23">
        <f t="shared" ca="1" si="142"/>
        <v>1275826446.9208295</v>
      </c>
      <c r="AC385" s="76">
        <f t="shared" si="139"/>
        <v>0</v>
      </c>
      <c r="AD385" s="85">
        <v>5.9892265218094249E-4</v>
      </c>
      <c r="AE385" s="85">
        <v>9.8010840626784786E-3</v>
      </c>
      <c r="AF385" s="85">
        <v>6.2443512263640885E-4</v>
      </c>
    </row>
    <row r="386" spans="1:32">
      <c r="A386" s="7">
        <f t="shared" si="129"/>
        <v>44293</v>
      </c>
      <c r="B386" s="8">
        <f t="shared" ca="1" si="130"/>
        <v>336741524.14942974</v>
      </c>
      <c r="C386" s="144">
        <f t="shared" si="120"/>
        <v>0</v>
      </c>
      <c r="D386" s="136"/>
      <c r="E386" s="143">
        <f>US!D386</f>
        <v>0</v>
      </c>
      <c r="F386" s="78">
        <f t="shared" si="141"/>
        <v>0.6</v>
      </c>
      <c r="G386" s="29">
        <f t="shared" ca="1" si="121"/>
        <v>75884849.961249024</v>
      </c>
      <c r="H386" s="8">
        <f t="shared" ca="1" si="131"/>
        <v>538782434.72486806</v>
      </c>
      <c r="I386" s="8">
        <f t="shared" ca="1" si="132"/>
        <v>2390864821.4609518</v>
      </c>
      <c r="J386" s="8">
        <f t="shared" ca="1" si="133"/>
        <v>7454069.7343963729</v>
      </c>
      <c r="K386" s="12">
        <f t="shared" ca="1" si="143"/>
        <v>1.4387871749271528</v>
      </c>
      <c r="L386" s="48"/>
      <c r="M386" s="38">
        <f ca="1">IF(AND(I$2&gt;0,R379&lt;F379-0.04),0,IF(AND(N386&gt;=L$8,I$2&gt;0),0,IF(OR(AND(N386&gt;=A$2,N386&lt;C$2),N386&gt;=E$1),0,1)))</f>
        <v>0</v>
      </c>
      <c r="N386" s="27">
        <f t="shared" si="134"/>
        <v>44293</v>
      </c>
      <c r="O386" s="11">
        <f t="shared" ca="1" si="122"/>
        <v>0.31878197619479359</v>
      </c>
      <c r="P386" s="11" t="str">
        <f t="shared" si="123"/>
        <v/>
      </c>
      <c r="Q386" s="11">
        <f t="shared" ca="1" si="135"/>
        <v>0.7</v>
      </c>
      <c r="R386" s="32">
        <f t="shared" ca="1" si="124"/>
        <v>1.5176969992249805</v>
      </c>
      <c r="S386" s="32">
        <v>2.2694733193696254E-5</v>
      </c>
      <c r="T386" s="32">
        <f t="shared" ca="1" si="125"/>
        <v>7.1837657963315746E-2</v>
      </c>
      <c r="U386" s="32">
        <f t="shared" si="126"/>
        <v>0.14084507042253522</v>
      </c>
      <c r="V386" s="32">
        <f t="shared" si="127"/>
        <v>0.7</v>
      </c>
      <c r="W386" s="8">
        <f t="shared" ca="1" si="136"/>
        <v>25712500.151079252</v>
      </c>
      <c r="X386" s="8">
        <f t="shared" ca="1" si="140"/>
        <v>1877794886.8871632</v>
      </c>
      <c r="Y386" s="22">
        <f t="shared" ca="1" si="128"/>
        <v>0.68121802380520635</v>
      </c>
      <c r="Z386" s="8">
        <f t="shared" ca="1" si="137"/>
        <v>538782434.72486806</v>
      </c>
      <c r="AA386" s="12">
        <f t="shared" ca="1" si="138"/>
        <v>1.1347541797997878</v>
      </c>
      <c r="AB386" s="23">
        <f t="shared" ca="1" si="142"/>
        <v>1303606904.76702</v>
      </c>
      <c r="AC386" s="76">
        <f t="shared" si="139"/>
        <v>0</v>
      </c>
      <c r="AD386" s="85">
        <v>5.9889141793299154E-4</v>
      </c>
      <c r="AE386" s="85">
        <v>9.7959480407804264E-3</v>
      </c>
      <c r="AF386" s="85">
        <v>6.2440856545601959E-4</v>
      </c>
    </row>
    <row r="387" spans="1:32">
      <c r="A387" s="7">
        <f t="shared" si="129"/>
        <v>44294</v>
      </c>
      <c r="B387" s="8">
        <f t="shared" ca="1" si="130"/>
        <v>344540249.07053804</v>
      </c>
      <c r="C387" s="144">
        <f t="shared" si="120"/>
        <v>0</v>
      </c>
      <c r="D387" s="136"/>
      <c r="E387" s="143">
        <f>US!D387</f>
        <v>0</v>
      </c>
      <c r="F387" s="78">
        <f t="shared" si="141"/>
        <v>0.6</v>
      </c>
      <c r="G387" s="29">
        <f t="shared" ca="1" si="121"/>
        <v>80062095.987839133</v>
      </c>
      <c r="H387" s="8">
        <f t="shared" ca="1" si="131"/>
        <v>568440881.51365781</v>
      </c>
      <c r="I387" s="8">
        <f t="shared" ca="1" si="132"/>
        <v>2446235768.4008207</v>
      </c>
      <c r="J387" s="8">
        <f t="shared" ca="1" si="133"/>
        <v>7798724.921108311</v>
      </c>
      <c r="K387" s="12">
        <f t="shared" ca="1" si="143"/>
        <v>1.4240360416194837</v>
      </c>
      <c r="L387" s="48"/>
      <c r="M387" s="38">
        <f ca="1">IF(AND(I$2&gt;0,R380&lt;F380-0.06),0,IF(AND(N387&gt;=L$9,I$2&gt;0),0,IF(OR(AND(N387&gt;=A$2,N387&lt;C$2),N387&gt;=E$1),0,1)))</f>
        <v>0</v>
      </c>
      <c r="N387" s="27">
        <f t="shared" si="134"/>
        <v>44294</v>
      </c>
      <c r="O387" s="11">
        <f t="shared" ca="1" si="122"/>
        <v>0.32616476912010944</v>
      </c>
      <c r="P387" s="11" t="str">
        <f t="shared" si="123"/>
        <v/>
      </c>
      <c r="Q387" s="11">
        <f t="shared" ca="1" si="135"/>
        <v>0.7</v>
      </c>
      <c r="R387" s="32">
        <f t="shared" ca="1" si="124"/>
        <v>1.6012419197567827</v>
      </c>
      <c r="S387" s="32">
        <v>2.2694710607588292E-5</v>
      </c>
      <c r="T387" s="32">
        <f t="shared" ca="1" si="125"/>
        <v>7.5792117535154371E-2</v>
      </c>
      <c r="U387" s="32">
        <f t="shared" si="126"/>
        <v>0.14084507042253522</v>
      </c>
      <c r="V387" s="32">
        <f t="shared" si="127"/>
        <v>0.7</v>
      </c>
      <c r="W387" s="8">
        <f t="shared" ca="1" si="136"/>
        <v>27385632.71201</v>
      </c>
      <c r="X387" s="8">
        <f t="shared" ca="1" si="140"/>
        <v>1905180519.5991731</v>
      </c>
      <c r="Y387" s="22">
        <f t="shared" ca="1" si="128"/>
        <v>0.6738352308798905</v>
      </c>
      <c r="Z387" s="8">
        <f t="shared" ca="1" si="137"/>
        <v>568440881.51365781</v>
      </c>
      <c r="AA387" s="12">
        <f t="shared" ca="1" si="138"/>
        <v>1.1347541797997878</v>
      </c>
      <c r="AB387" s="23">
        <f t="shared" ca="1" si="142"/>
        <v>1332744956.5691075</v>
      </c>
      <c r="AC387" s="76">
        <f t="shared" si="139"/>
        <v>0</v>
      </c>
      <c r="AD387" s="85">
        <v>5.9886019107819189E-4</v>
      </c>
      <c r="AE387" s="85">
        <v>9.790826319866712E-3</v>
      </c>
      <c r="AF387" s="85">
        <v>6.2438201413981197E-4</v>
      </c>
    </row>
    <row r="388" spans="1:32">
      <c r="A388" s="7">
        <f t="shared" si="129"/>
        <v>44295</v>
      </c>
      <c r="B388" s="8">
        <f t="shared" ca="1" si="130"/>
        <v>352683914.08870101</v>
      </c>
      <c r="C388" s="144">
        <f t="shared" ref="C388:C451" si="144">IF(H$2=0,D388,IF(H$2=1,E388,D388-E388))</f>
        <v>0</v>
      </c>
      <c r="D388" s="136"/>
      <c r="E388" s="143">
        <f>US!D388</f>
        <v>0</v>
      </c>
      <c r="F388" s="78">
        <f t="shared" si="141"/>
        <v>0.6</v>
      </c>
      <c r="G388" s="29">
        <f t="shared" ref="G388:G451" ca="1" si="145">H388/O$2</f>
        <v>84348629.638113365</v>
      </c>
      <c r="H388" s="8">
        <f t="shared" ca="1" si="131"/>
        <v>598875270.43060482</v>
      </c>
      <c r="I388" s="8">
        <f t="shared" ca="1" si="132"/>
        <v>2504055790.029778</v>
      </c>
      <c r="J388" s="8">
        <f t="shared" ca="1" si="133"/>
        <v>8143665.0181629704</v>
      </c>
      <c r="K388" s="12">
        <f t="shared" ca="1" si="143"/>
        <v>1.4086028574610017</v>
      </c>
      <c r="L388" s="48"/>
      <c r="M388" s="39">
        <f ca="1">IF(AND(I$2&gt;0,R381&lt;F381-0.1),0,IF(AND(N388&gt;=L$10,I$2&gt;0),0,IF(OR(AND(N388&gt;=A$2,N388&lt;C$2),N388&gt;=E$1),0,1)))</f>
        <v>0</v>
      </c>
      <c r="N388" s="27">
        <f t="shared" si="134"/>
        <v>44295</v>
      </c>
      <c r="O388" s="11">
        <f t="shared" ref="O388:O451" ca="1" si="146">I388/P$2</f>
        <v>0.33387410533730372</v>
      </c>
      <c r="P388" s="11" t="str">
        <f t="shared" ref="P388:P451" si="147">IF(C388&gt;0,Z388/P$2,"")</f>
        <v/>
      </c>
      <c r="Q388" s="11">
        <f t="shared" ca="1" si="135"/>
        <v>0.7</v>
      </c>
      <c r="R388" s="32">
        <f t="shared" ref="R388:R451" ca="1" si="148">G388*K$2/R$2</f>
        <v>1.6869725927622672</v>
      </c>
      <c r="S388" s="32">
        <v>2.2694688021639298E-5</v>
      </c>
      <c r="T388" s="32">
        <f t="shared" ref="T388:T451" ca="1" si="149">Z388/P$2</f>
        <v>7.9850036057413976E-2</v>
      </c>
      <c r="U388" s="32">
        <f t="shared" ref="U388:U451" si="150">1/O$2</f>
        <v>0.14084507042253522</v>
      </c>
      <c r="V388" s="32">
        <f t="shared" ref="V388:V451" si="151">IF(N388&gt;=G$1,G$2,IF(N388&gt;=F$1,F$2,IF(N388&gt;=E$1,E$2,IF(N388&gt;=C$2,0,IF(N388&gt;=A$2,B$2,IF(M388&lt;1,B$2,0))))))</f>
        <v>0.7</v>
      </c>
      <c r="W388" s="8">
        <f t="shared" ca="1" si="136"/>
        <v>29141554.793778792</v>
      </c>
      <c r="X388" s="8">
        <f t="shared" ca="1" si="140"/>
        <v>1934322074.392952</v>
      </c>
      <c r="Y388" s="22">
        <f t="shared" ref="Y388:Y451" ca="1" si="152">IF(I388&lt;P$2,1-I388/P$2,0)</f>
        <v>0.66612589466269623</v>
      </c>
      <c r="Z388" s="8">
        <f t="shared" ca="1" si="137"/>
        <v>598875270.43060482</v>
      </c>
      <c r="AA388" s="12">
        <f t="shared" ca="1" si="138"/>
        <v>1.1347541797997878</v>
      </c>
      <c r="AB388" s="23">
        <f t="shared" ca="1" si="142"/>
        <v>1363253141.7237017</v>
      </c>
      <c r="AC388" s="76">
        <f t="shared" si="139"/>
        <v>0</v>
      </c>
      <c r="AD388" s="85">
        <v>5.9882897171689264E-4</v>
      </c>
      <c r="AE388" s="85">
        <v>9.7857188377883791E-3</v>
      </c>
      <c r="AF388" s="85">
        <v>6.2435546868577969E-4</v>
      </c>
    </row>
    <row r="389" spans="1:32">
      <c r="A389" s="7">
        <f t="shared" ref="A389:A452" si="153">A388+1</f>
        <v>44296</v>
      </c>
      <c r="B389" s="8">
        <f t="shared" ref="B389:B452" ca="1" si="154">B388 + J389</f>
        <v>361170608.42664146</v>
      </c>
      <c r="C389" s="144">
        <f t="shared" si="144"/>
        <v>0</v>
      </c>
      <c r="D389" s="136"/>
      <c r="E389" s="143">
        <f>US!D389</f>
        <v>0</v>
      </c>
      <c r="F389" s="78">
        <f t="shared" si="141"/>
        <v>0.6</v>
      </c>
      <c r="G389" s="29">
        <f t="shared" ca="1" si="145"/>
        <v>88730879.63890186</v>
      </c>
      <c r="H389" s="8">
        <f t="shared" ref="H389:H452" ca="1" si="155">H388+IF(C389&gt;0,O$2*(C389-C388),O$2*J389)-W388</f>
        <v>629989245.43620312</v>
      </c>
      <c r="I389" s="8">
        <f t="shared" ref="I389:I452" ca="1" si="156">I388+IF(C389&gt;0,O$2*(C389-C388),O$2*J389)</f>
        <v>2564311319.829155</v>
      </c>
      <c r="J389" s="8">
        <f t="shared" ref="J389:J452" ca="1" si="157">IF(C389&gt;0,C389-C388,H388*K388/(N$2*O$2))</f>
        <v>8486694.3379404433</v>
      </c>
      <c r="K389" s="12">
        <f t="shared" ca="1" si="143"/>
        <v>1.3924870586321285</v>
      </c>
      <c r="L389" s="48"/>
      <c r="M389" s="47">
        <f ca="1">IF(AND(I$2&gt;0,R382&lt;F382-0.12),0,IF(AND(N389&gt;=L$4,I$2&gt;0),0,IF(OR(AND(N389&gt;=A$2,N389&lt;C$2),N389&gt;=E$1),0,1)))</f>
        <v>0</v>
      </c>
      <c r="N389" s="27">
        <f t="shared" ref="N389:N452" si="158">N388+1</f>
        <v>44296</v>
      </c>
      <c r="O389" s="11">
        <f t="shared" ca="1" si="146"/>
        <v>0.34190817597722067</v>
      </c>
      <c r="P389" s="11" t="str">
        <f t="shared" si="147"/>
        <v/>
      </c>
      <c r="Q389" s="11">
        <f t="shared" ref="Q389:Q452" ca="1" si="159">IF(J$2&gt;0,100%,(1-M389)*V389)</f>
        <v>0.7</v>
      </c>
      <c r="R389" s="32">
        <f t="shared" ca="1" si="148"/>
        <v>1.774617592778037</v>
      </c>
      <c r="S389" s="32">
        <v>2.2694665435849282E-5</v>
      </c>
      <c r="T389" s="32">
        <f t="shared" ca="1" si="149"/>
        <v>8.3998566058160418E-2</v>
      </c>
      <c r="U389" s="32">
        <f t="shared" si="150"/>
        <v>0.14084507042253522</v>
      </c>
      <c r="V389" s="32">
        <f t="shared" si="151"/>
        <v>0.7</v>
      </c>
      <c r="W389" s="8">
        <f t="shared" ref="W389:W452" ca="1" si="160">IF(ROW(J388)&gt;(1+N$2),OFFSET(J388,2-N$2,0)*O$2,0)</f>
        <v>30976318.218291942</v>
      </c>
      <c r="X389" s="8">
        <f t="shared" ca="1" si="140"/>
        <v>1965298392.611244</v>
      </c>
      <c r="Y389" s="22">
        <f t="shared" ca="1" si="152"/>
        <v>0.65809182402277933</v>
      </c>
      <c r="Z389" s="8">
        <f t="shared" ref="Z389:Z452" ca="1" si="161">H388+IF(C389&gt;0,O$2*(C389-C388),O$2*J389)-W388</f>
        <v>629989245.43620312</v>
      </c>
      <c r="AA389" s="12">
        <f t="shared" ref="AA389:AA452" ca="1" si="162">IF(C389&gt;0,K389/Y388,AA388)</f>
        <v>1.1347541797997878</v>
      </c>
      <c r="AB389" s="23">
        <f t="shared" ca="1" si="142"/>
        <v>1395136295.7353098</v>
      </c>
      <c r="AC389" s="76">
        <f t="shared" ref="AC389:AC452" si="163">IF(C389&gt;0,N$2*J389*O$2/H388,0)</f>
        <v>0</v>
      </c>
      <c r="AD389" s="85">
        <v>5.9879775993676725E-4</v>
      </c>
      <c r="AE389" s="85">
        <v>9.7806255327748757E-3</v>
      </c>
      <c r="AF389" s="85">
        <v>6.2432892909191761E-4</v>
      </c>
    </row>
    <row r="390" spans="1:32">
      <c r="A390" s="7">
        <f t="shared" si="153"/>
        <v>44297</v>
      </c>
      <c r="B390" s="8">
        <f t="shared" ca="1" si="154"/>
        <v>369996079.9693712</v>
      </c>
      <c r="C390" s="144">
        <f t="shared" si="144"/>
        <v>0</v>
      </c>
      <c r="D390" s="136"/>
      <c r="E390" s="143">
        <f>US!D390</f>
        <v>0</v>
      </c>
      <c r="F390" s="78">
        <f t="shared" si="141"/>
        <v>0.6</v>
      </c>
      <c r="G390" s="29">
        <f t="shared" ca="1" si="145"/>
        <v>93193489.460745364</v>
      </c>
      <c r="H390" s="8">
        <f t="shared" ca="1" si="155"/>
        <v>661673775.17129207</v>
      </c>
      <c r="I390" s="8">
        <f t="shared" ca="1" si="156"/>
        <v>2626972167.782536</v>
      </c>
      <c r="J390" s="8">
        <f t="shared" ca="1" si="157"/>
        <v>8825471.5427297056</v>
      </c>
      <c r="K390" s="12">
        <f t="shared" ca="1" si="143"/>
        <v>1.3756924264404384</v>
      </c>
      <c r="L390" s="48"/>
      <c r="M390" s="46">
        <f ca="1">IF(AND(I$2&gt;0,R383&lt;F383-0.12),0,IF(AND(N390&gt;=L$5,I$2&gt;0),0,IF(OR(AND(N390&gt;=A$2,N390&lt;C$2),N390&gt;=E$1),0,1)))</f>
        <v>0</v>
      </c>
      <c r="N390" s="27">
        <f t="shared" si="158"/>
        <v>44297</v>
      </c>
      <c r="O390" s="11">
        <f t="shared" ca="1" si="146"/>
        <v>0.35026295570433813</v>
      </c>
      <c r="P390" s="11" t="str">
        <f t="shared" si="147"/>
        <v/>
      </c>
      <c r="Q390" s="11">
        <f t="shared" ca="1" si="159"/>
        <v>0.7</v>
      </c>
      <c r="R390" s="32">
        <f t="shared" ca="1" si="148"/>
        <v>1.8638697892149072</v>
      </c>
      <c r="S390" s="32">
        <v>2.2694642850218231E-5</v>
      </c>
      <c r="T390" s="32">
        <f t="shared" ca="1" si="149"/>
        <v>8.8223170022838943E-2</v>
      </c>
      <c r="U390" s="32">
        <f t="shared" si="150"/>
        <v>0.14084507042253522</v>
      </c>
      <c r="V390" s="32">
        <f t="shared" si="151"/>
        <v>0.7</v>
      </c>
      <c r="W390" s="8">
        <f t="shared" ca="1" si="160"/>
        <v>32884239.363659244</v>
      </c>
      <c r="X390" s="8">
        <f t="shared" ref="X390:X453" ca="1" si="164">W390+X389</f>
        <v>1998182631.9749031</v>
      </c>
      <c r="Y390" s="22">
        <f t="shared" ca="1" si="152"/>
        <v>0.64973704429566181</v>
      </c>
      <c r="Z390" s="8">
        <f t="shared" ca="1" si="161"/>
        <v>661673775.17129207</v>
      </c>
      <c r="AA390" s="12">
        <f t="shared" ca="1" si="162"/>
        <v>1.1347541797997878</v>
      </c>
      <c r="AB390" s="23">
        <f t="shared" ca="1" si="142"/>
        <v>1428390851.5552511</v>
      </c>
      <c r="AC390" s="76">
        <f t="shared" si="163"/>
        <v>0</v>
      </c>
      <c r="AD390" s="85">
        <v>5.9876655581444875E-4</v>
      </c>
      <c r="AE390" s="85">
        <v>9.7755463434310748E-3</v>
      </c>
      <c r="AF390" s="85">
        <v>6.2430239535622126E-4</v>
      </c>
    </row>
    <row r="391" spans="1:32">
      <c r="A391" s="7">
        <f t="shared" si="153"/>
        <v>44298</v>
      </c>
      <c r="B391" s="8">
        <f t="shared" ca="1" si="154"/>
        <v>379153621.22970724</v>
      </c>
      <c r="C391" s="144">
        <f t="shared" si="144"/>
        <v>0</v>
      </c>
      <c r="D391" s="136"/>
      <c r="E391" s="143">
        <f>US!D391</f>
        <v>0</v>
      </c>
      <c r="F391" s="78">
        <f t="shared" si="141"/>
        <v>0.6</v>
      </c>
      <c r="G391" s="29">
        <f t="shared" ca="1" si="145"/>
        <v>97719447.712115288</v>
      </c>
      <c r="H391" s="8">
        <f t="shared" ca="1" si="155"/>
        <v>693808078.75601852</v>
      </c>
      <c r="I391" s="8">
        <f t="shared" ca="1" si="156"/>
        <v>2691990710.7309217</v>
      </c>
      <c r="J391" s="8">
        <f t="shared" ca="1" si="157"/>
        <v>9157541.2603360154</v>
      </c>
      <c r="K391" s="12">
        <f t="shared" ca="1" si="143"/>
        <v>1.3582273755529868</v>
      </c>
      <c r="L391" s="48"/>
      <c r="M391" s="38">
        <f ca="1">IF(AND(I$2&gt;0,R384&lt;F384),0,IF(AND(N391&gt;=L$6,I$2&gt;0),0,IF(OR(AND(N391&gt;=A$2,N391&lt;C$2),N391&gt;=E$1),0,1)))</f>
        <v>0</v>
      </c>
      <c r="N391" s="27">
        <f t="shared" si="158"/>
        <v>44298</v>
      </c>
      <c r="O391" s="11">
        <f t="shared" ca="1" si="146"/>
        <v>0.35893209476412291</v>
      </c>
      <c r="P391" s="11" t="str">
        <f t="shared" si="147"/>
        <v/>
      </c>
      <c r="Q391" s="11">
        <f t="shared" ca="1" si="159"/>
        <v>0.7</v>
      </c>
      <c r="R391" s="32">
        <f t="shared" ca="1" si="148"/>
        <v>1.9543889542423059</v>
      </c>
      <c r="S391" s="32">
        <v>2.2694620264746147E-5</v>
      </c>
      <c r="T391" s="32">
        <f t="shared" ca="1" si="149"/>
        <v>9.2507743834135805E-2</v>
      </c>
      <c r="U391" s="32">
        <f t="shared" si="150"/>
        <v>0.14084507042253522</v>
      </c>
      <c r="V391" s="32">
        <f t="shared" si="151"/>
        <v>0.7</v>
      </c>
      <c r="W391" s="8">
        <f t="shared" ca="1" si="160"/>
        <v>34857653.795309238</v>
      </c>
      <c r="X391" s="8">
        <f t="shared" ca="1" si="164"/>
        <v>2033040285.7702124</v>
      </c>
      <c r="Y391" s="22">
        <f t="shared" ca="1" si="152"/>
        <v>0.64106790523587709</v>
      </c>
      <c r="Z391" s="8">
        <f t="shared" ca="1" si="161"/>
        <v>693808078.75601852</v>
      </c>
      <c r="AA391" s="12">
        <f t="shared" ca="1" si="162"/>
        <v>1.1347541797997878</v>
      </c>
      <c r="AB391" s="23">
        <f t="shared" ca="1" si="142"/>
        <v>1463004223.7144203</v>
      </c>
      <c r="AC391" s="76">
        <f t="shared" si="163"/>
        <v>0</v>
      </c>
      <c r="AD391" s="85">
        <v>5.987353594169183E-4</v>
      </c>
      <c r="AE391" s="85">
        <v>9.7704812087343156E-3</v>
      </c>
      <c r="AF391" s="85">
        <v>6.2427586747668725E-4</v>
      </c>
    </row>
    <row r="392" spans="1:32">
      <c r="A392" s="7">
        <f t="shared" si="153"/>
        <v>44299</v>
      </c>
      <c r="B392" s="8">
        <f t="shared" ca="1" si="154"/>
        <v>388633994.73017251</v>
      </c>
      <c r="C392" s="144">
        <f t="shared" si="144"/>
        <v>0</v>
      </c>
      <c r="D392" s="136"/>
      <c r="E392" s="143">
        <f>US!D392</f>
        <v>0</v>
      </c>
      <c r="F392" s="78">
        <f t="shared" ref="F392:F455" si="165">V$2</f>
        <v>0.6</v>
      </c>
      <c r="G392" s="29">
        <f t="shared" ca="1" si="145"/>
        <v>102290292.50901587</v>
      </c>
      <c r="H392" s="8">
        <f t="shared" ca="1" si="155"/>
        <v>726261076.81401265</v>
      </c>
      <c r="I392" s="8">
        <f t="shared" ca="1" si="156"/>
        <v>2759301362.5842252</v>
      </c>
      <c r="J392" s="8">
        <f t="shared" ca="1" si="157"/>
        <v>9480373.5004652627</v>
      </c>
      <c r="K392" s="12">
        <f t="shared" ca="1" si="143"/>
        <v>1.3401051796633565</v>
      </c>
      <c r="L392" s="48"/>
      <c r="M392" s="38">
        <f ca="1">IF(AND(I$2&gt;0,R385&lt;F385-0.02),0,IF(AND(N392&gt;=L$7,I$2&gt;0),0,IF(OR(AND(N392&gt;=A$2,N392&lt;C$2),N392&gt;=E$1),0,1)))</f>
        <v>0</v>
      </c>
      <c r="N392" s="27">
        <f t="shared" si="158"/>
        <v>44299</v>
      </c>
      <c r="O392" s="11">
        <f t="shared" ca="1" si="146"/>
        <v>0.36790684834456333</v>
      </c>
      <c r="P392" s="11" t="str">
        <f t="shared" si="147"/>
        <v/>
      </c>
      <c r="Q392" s="11">
        <f t="shared" ca="1" si="159"/>
        <v>0.7</v>
      </c>
      <c r="R392" s="32">
        <f t="shared" ca="1" si="148"/>
        <v>2.0458058501803174</v>
      </c>
      <c r="S392" s="32">
        <v>2.2694597679433031E-5</v>
      </c>
      <c r="T392" s="32">
        <f t="shared" ca="1" si="149"/>
        <v>9.6834810241868352E-2</v>
      </c>
      <c r="U392" s="32">
        <f t="shared" si="150"/>
        <v>0.14084507042253522</v>
      </c>
      <c r="V392" s="32">
        <f t="shared" si="151"/>
        <v>0.7</v>
      </c>
      <c r="W392" s="8">
        <f t="shared" ca="1" si="160"/>
        <v>36886662.180916183</v>
      </c>
      <c r="X392" s="8">
        <f t="shared" ca="1" si="164"/>
        <v>2069926947.9511285</v>
      </c>
      <c r="Y392" s="22">
        <f t="shared" ca="1" si="152"/>
        <v>0.63209315165543667</v>
      </c>
      <c r="Z392" s="8">
        <f t="shared" ca="1" si="161"/>
        <v>726261076.81401265</v>
      </c>
      <c r="AA392" s="12">
        <f t="shared" ca="1" si="162"/>
        <v>1.1347541797997878</v>
      </c>
      <c r="AB392" s="23">
        <f t="shared" ref="AB392:AB455" ca="1" si="166">AB391+IF(C392&gt;0,C392,B392)-IF(C388&gt;0,C388,B388)</f>
        <v>1498954304.3558919</v>
      </c>
      <c r="AC392" s="76">
        <f t="shared" si="163"/>
        <v>0</v>
      </c>
      <c r="AD392" s="85">
        <v>5.9870417080267651E-4</v>
      </c>
      <c r="AE392" s="85">
        <v>9.7654300680314974E-3</v>
      </c>
      <c r="AF392" s="85">
        <v>6.2424934545131307E-4</v>
      </c>
    </row>
    <row r="393" spans="1:32">
      <c r="A393" s="7">
        <f t="shared" si="153"/>
        <v>44300</v>
      </c>
      <c r="B393" s="8">
        <f t="shared" ca="1" si="154"/>
        <v>398425405.50307339</v>
      </c>
      <c r="C393" s="144">
        <f t="shared" si="144"/>
        <v>0</v>
      </c>
      <c r="D393" s="136"/>
      <c r="E393" s="143">
        <f>US!D393</f>
        <v>0</v>
      </c>
      <c r="F393" s="78">
        <f t="shared" si="165"/>
        <v>0.6</v>
      </c>
      <c r="G393" s="29">
        <f t="shared" ca="1" si="145"/>
        <v>106886398.74939333</v>
      </c>
      <c r="H393" s="8">
        <f t="shared" ca="1" si="155"/>
        <v>758893431.12069261</v>
      </c>
      <c r="I393" s="8">
        <f t="shared" ca="1" si="156"/>
        <v>2828820379.0718212</v>
      </c>
      <c r="J393" s="8">
        <f t="shared" ca="1" si="157"/>
        <v>9791410.7729008589</v>
      </c>
      <c r="K393" s="12">
        <f t="shared" ca="1" si="143"/>
        <v>1.3213441191561626</v>
      </c>
      <c r="L393" s="48"/>
      <c r="M393" s="38">
        <f ca="1">IF(AND(I$2&gt;0,R386&lt;F386-0.04),0,IF(AND(N393&gt;=L$8,I$2&gt;0),0,IF(OR(AND(N393&gt;=A$2,N393&lt;C$2),N393&gt;=E$1),0,1)))</f>
        <v>0</v>
      </c>
      <c r="N393" s="27">
        <f t="shared" si="158"/>
        <v>44300</v>
      </c>
      <c r="O393" s="11">
        <f t="shared" ca="1" si="146"/>
        <v>0.37717605054290948</v>
      </c>
      <c r="P393" s="11" t="str">
        <f t="shared" si="147"/>
        <v/>
      </c>
      <c r="Q393" s="11">
        <f t="shared" ca="1" si="159"/>
        <v>0.7</v>
      </c>
      <c r="R393" s="32">
        <f t="shared" ca="1" si="148"/>
        <v>2.1377279749878664</v>
      </c>
      <c r="S393" s="32">
        <v>2.269457509427888E-5</v>
      </c>
      <c r="T393" s="32">
        <f t="shared" ca="1" si="149"/>
        <v>0.10118579081609234</v>
      </c>
      <c r="U393" s="32">
        <f t="shared" si="150"/>
        <v>0.14084507042253522</v>
      </c>
      <c r="V393" s="32">
        <f t="shared" si="151"/>
        <v>0.7</v>
      </c>
      <c r="W393" s="8">
        <f t="shared" ca="1" si="160"/>
        <v>38993919.930652916</v>
      </c>
      <c r="X393" s="8">
        <f t="shared" ca="1" si="164"/>
        <v>2108920867.8817813</v>
      </c>
      <c r="Y393" s="22">
        <f t="shared" ca="1" si="152"/>
        <v>0.62282394945709052</v>
      </c>
      <c r="Z393" s="8">
        <f t="shared" ca="1" si="161"/>
        <v>758893431.12069261</v>
      </c>
      <c r="AA393" s="12">
        <f t="shared" ca="1" si="162"/>
        <v>1.1347541797997878</v>
      </c>
      <c r="AB393" s="23">
        <f t="shared" ca="1" si="166"/>
        <v>1536209101.4323239</v>
      </c>
      <c r="AC393" s="76">
        <f t="shared" si="163"/>
        <v>0</v>
      </c>
      <c r="AD393" s="85">
        <v>5.9867299002273346E-4</v>
      </c>
      <c r="AE393" s="85">
        <v>9.7603928610361691E-3</v>
      </c>
      <c r="AF393" s="85">
        <v>6.2422282927809749E-4</v>
      </c>
    </row>
    <row r="394" spans="1:32">
      <c r="A394" s="7">
        <f t="shared" si="153"/>
        <v>44301</v>
      </c>
      <c r="B394" s="8">
        <f t="shared" ca="1" si="154"/>
        <v>408513527.96059424</v>
      </c>
      <c r="C394" s="144">
        <f t="shared" si="144"/>
        <v>0</v>
      </c>
      <c r="D394" s="136"/>
      <c r="E394" s="143">
        <f>US!D394</f>
        <v>0</v>
      </c>
      <c r="F394" s="78">
        <f t="shared" si="165"/>
        <v>0.6</v>
      </c>
      <c r="G394" s="29">
        <f t="shared" ca="1" si="145"/>
        <v>111482419.80823064</v>
      </c>
      <c r="H394" s="8">
        <f t="shared" ca="1" si="155"/>
        <v>791525180.63843751</v>
      </c>
      <c r="I394" s="8">
        <f t="shared" ca="1" si="156"/>
        <v>2900446048.5202188</v>
      </c>
      <c r="J394" s="8">
        <f t="shared" ca="1" si="157"/>
        <v>10088122.45752082</v>
      </c>
      <c r="K394" s="12">
        <f t="shared" ca="1" si="143"/>
        <v>1.3019675355276619</v>
      </c>
      <c r="L394" s="48"/>
      <c r="M394" s="38">
        <f ca="1">IF(AND(I$2&gt;0,R387&lt;F387-0.06),0,IF(AND(N394&gt;=L$9,I$2&gt;0),0,IF(OR(AND(N394&gt;=A$2,N394&lt;C$2),N394&gt;=E$1),0,1)))</f>
        <v>0</v>
      </c>
      <c r="N394" s="27">
        <f t="shared" si="158"/>
        <v>44301</v>
      </c>
      <c r="O394" s="11">
        <f t="shared" ca="1" si="146"/>
        <v>0.38672613980269582</v>
      </c>
      <c r="P394" s="11" t="str">
        <f t="shared" si="147"/>
        <v/>
      </c>
      <c r="Q394" s="11">
        <f t="shared" ca="1" si="159"/>
        <v>0.7</v>
      </c>
      <c r="R394" s="32">
        <f t="shared" ca="1" si="148"/>
        <v>2.2296483961646127</v>
      </c>
      <c r="S394" s="32">
        <v>2.2694552509283689E-5</v>
      </c>
      <c r="T394" s="32">
        <f t="shared" ca="1" si="149"/>
        <v>0.10553669075179167</v>
      </c>
      <c r="U394" s="32">
        <f t="shared" si="150"/>
        <v>0.14084507042253522</v>
      </c>
      <c r="V394" s="32">
        <f t="shared" si="151"/>
        <v>0.7</v>
      </c>
      <c r="W394" s="8">
        <f t="shared" ca="1" si="160"/>
        <v>41174841.351311527</v>
      </c>
      <c r="X394" s="8">
        <f t="shared" ca="1" si="164"/>
        <v>2150095709.2330928</v>
      </c>
      <c r="Y394" s="22">
        <f t="shared" ca="1" si="152"/>
        <v>0.61327386019730423</v>
      </c>
      <c r="Z394" s="8">
        <f t="shared" ca="1" si="161"/>
        <v>791525180.63843751</v>
      </c>
      <c r="AA394" s="12">
        <f t="shared" ca="1" si="162"/>
        <v>1.1347541797997878</v>
      </c>
      <c r="AB394" s="23">
        <f t="shared" ca="1" si="166"/>
        <v>1574726549.4235468</v>
      </c>
      <c r="AC394" s="76">
        <f t="shared" si="163"/>
        <v>0</v>
      </c>
      <c r="AD394" s="85">
        <v>5.9864181712146437E-4</v>
      </c>
      <c r="AE394" s="85">
        <v>9.7553695278256684E-3</v>
      </c>
      <c r="AF394" s="85">
        <v>6.2419631895503961E-4</v>
      </c>
    </row>
    <row r="395" spans="1:32">
      <c r="A395" s="7">
        <f t="shared" si="153"/>
        <v>44302</v>
      </c>
      <c r="B395" s="8">
        <f t="shared" ca="1" si="154"/>
        <v>418881134.48719299</v>
      </c>
      <c r="C395" s="144">
        <f t="shared" si="144"/>
        <v>0</v>
      </c>
      <c r="D395" s="136"/>
      <c r="E395" s="143">
        <f>US!D395</f>
        <v>0</v>
      </c>
      <c r="F395" s="78">
        <f t="shared" si="165"/>
        <v>0.6</v>
      </c>
      <c r="G395" s="29">
        <f t="shared" ca="1" si="145"/>
        <v>116050752.90506718</v>
      </c>
      <c r="H395" s="8">
        <f t="shared" ca="1" si="155"/>
        <v>823960345.62597692</v>
      </c>
      <c r="I395" s="8">
        <f t="shared" ca="1" si="156"/>
        <v>2974056054.8590698</v>
      </c>
      <c r="J395" s="8">
        <f t="shared" ca="1" si="157"/>
        <v>10367606.526598733</v>
      </c>
      <c r="K395" s="12">
        <f t="shared" ca="1" si="143"/>
        <v>1.2820037782115348</v>
      </c>
      <c r="L395" s="48"/>
      <c r="M395" s="39">
        <f ca="1">IF(AND(I$2&gt;0,R388&lt;F388-0.1),0,IF(AND(N395&gt;=L$10,I$2&gt;0),0,IF(OR(AND(N395&gt;=A$2,N395&lt;C$2),N395&gt;=E$1),0,1)))</f>
        <v>0</v>
      </c>
      <c r="N395" s="27">
        <f t="shared" si="158"/>
        <v>44302</v>
      </c>
      <c r="O395" s="11">
        <f t="shared" ca="1" si="146"/>
        <v>0.39654080731454266</v>
      </c>
      <c r="P395" s="11" t="str">
        <f t="shared" si="147"/>
        <v/>
      </c>
      <c r="Q395" s="11">
        <f t="shared" ca="1" si="159"/>
        <v>0.7</v>
      </c>
      <c r="R395" s="32">
        <f t="shared" ca="1" si="148"/>
        <v>2.3210150581013433</v>
      </c>
      <c r="S395" s="32">
        <v>2.2694529924447463E-5</v>
      </c>
      <c r="T395" s="32">
        <f t="shared" ca="1" si="149"/>
        <v>0.10986137941679693</v>
      </c>
      <c r="U395" s="32">
        <f t="shared" si="150"/>
        <v>0.14084507042253522</v>
      </c>
      <c r="V395" s="32">
        <f t="shared" si="151"/>
        <v>0.7</v>
      </c>
      <c r="W395" s="8">
        <f t="shared" ca="1" si="160"/>
        <v>43423349.519906975</v>
      </c>
      <c r="X395" s="8">
        <f t="shared" ca="1" si="164"/>
        <v>2193519058.7529998</v>
      </c>
      <c r="Y395" s="22">
        <f t="shared" ca="1" si="152"/>
        <v>0.60345919268545734</v>
      </c>
      <c r="Z395" s="8">
        <f t="shared" ca="1" si="161"/>
        <v>823960345.62597692</v>
      </c>
      <c r="AA395" s="12">
        <f t="shared" ca="1" si="162"/>
        <v>1.1347541797997878</v>
      </c>
      <c r="AB395" s="23">
        <f t="shared" ca="1" si="166"/>
        <v>1614454062.6810327</v>
      </c>
      <c r="AC395" s="76">
        <f t="shared" si="163"/>
        <v>0</v>
      </c>
      <c r="AD395" s="85">
        <v>5.9861065213738561E-4</v>
      </c>
      <c r="AE395" s="85">
        <v>9.7503600088382839E-3</v>
      </c>
      <c r="AF395" s="85">
        <v>6.2416981448014017E-4</v>
      </c>
    </row>
    <row r="396" spans="1:32">
      <c r="A396" s="7">
        <f t="shared" si="153"/>
        <v>44303</v>
      </c>
      <c r="B396" s="8">
        <f t="shared" ca="1" si="154"/>
        <v>429508099.03637797</v>
      </c>
      <c r="C396" s="144">
        <f t="shared" si="144"/>
        <v>0</v>
      </c>
      <c r="D396" s="136"/>
      <c r="E396" s="143">
        <f>US!D396</f>
        <v>0</v>
      </c>
      <c r="F396" s="78">
        <f t="shared" si="165"/>
        <v>0.6</v>
      </c>
      <c r="G396" s="29">
        <f t="shared" ca="1" si="145"/>
        <v>120561752.73313847</v>
      </c>
      <c r="H396" s="8">
        <f t="shared" ca="1" si="155"/>
        <v>855988444.40528309</v>
      </c>
      <c r="I396" s="8">
        <f t="shared" ca="1" si="156"/>
        <v>3049507503.1582832</v>
      </c>
      <c r="J396" s="8">
        <f t="shared" ca="1" si="157"/>
        <v>10626964.549184954</v>
      </c>
      <c r="K396" s="12">
        <f t="shared" ca="1" si="143"/>
        <v>1.2614869395710788</v>
      </c>
      <c r="L396" s="48"/>
      <c r="M396" s="47">
        <f ca="1">IF(AND(I$2&gt;0,R389&lt;F389-0.12),0,IF(AND(N396&gt;=L$4,I$2&gt;0),0,IF(OR(AND(N396&gt;=A$2,N396&lt;C$2),N396&gt;=E$1),0,1)))</f>
        <v>0</v>
      </c>
      <c r="N396" s="27">
        <f t="shared" si="158"/>
        <v>44303</v>
      </c>
      <c r="O396" s="11">
        <f t="shared" ca="1" si="146"/>
        <v>0.40660100042110442</v>
      </c>
      <c r="P396" s="11" t="str">
        <f t="shared" si="147"/>
        <v/>
      </c>
      <c r="Q396" s="11">
        <f t="shared" ca="1" si="159"/>
        <v>0.7</v>
      </c>
      <c r="R396" s="32">
        <f t="shared" ca="1" si="148"/>
        <v>2.4112350546627694</v>
      </c>
      <c r="S396" s="32">
        <v>2.2694507339770191E-5</v>
      </c>
      <c r="T396" s="32">
        <f t="shared" ca="1" si="149"/>
        <v>0.11413179258737108</v>
      </c>
      <c r="U396" s="32">
        <f t="shared" si="150"/>
        <v>0.14084507042253522</v>
      </c>
      <c r="V396" s="32">
        <f t="shared" si="151"/>
        <v>0.7</v>
      </c>
      <c r="W396" s="8">
        <f t="shared" ca="1" si="160"/>
        <v>45732029.852998883</v>
      </c>
      <c r="X396" s="8">
        <f t="shared" ca="1" si="164"/>
        <v>2239251088.6059985</v>
      </c>
      <c r="Y396" s="22">
        <f t="shared" ca="1" si="152"/>
        <v>0.59339899957889553</v>
      </c>
      <c r="Z396" s="8">
        <f t="shared" ca="1" si="161"/>
        <v>855988444.40528309</v>
      </c>
      <c r="AA396" s="12">
        <f t="shared" ca="1" si="162"/>
        <v>1.1347541797997878</v>
      </c>
      <c r="AB396" s="23">
        <f t="shared" ca="1" si="166"/>
        <v>1655328166.9872379</v>
      </c>
      <c r="AC396" s="76">
        <f t="shared" si="163"/>
        <v>0</v>
      </c>
      <c r="AD396" s="85">
        <v>5.9857949510385637E-4</v>
      </c>
      <c r="AE396" s="85">
        <v>9.7453642448704463E-3</v>
      </c>
      <c r="AF396" s="85">
        <v>6.2414331585140055E-4</v>
      </c>
    </row>
    <row r="397" spans="1:32">
      <c r="A397" s="7">
        <f t="shared" si="153"/>
        <v>44304</v>
      </c>
      <c r="B397" s="8">
        <f t="shared" ca="1" si="154"/>
        <v>440371461.64242452</v>
      </c>
      <c r="C397" s="144">
        <f t="shared" si="144"/>
        <v>0</v>
      </c>
      <c r="D397" s="136"/>
      <c r="E397" s="143">
        <f>US!D397</f>
        <v>0</v>
      </c>
      <c r="F397" s="78">
        <f t="shared" si="165"/>
        <v>0.6</v>
      </c>
      <c r="G397" s="29">
        <f t="shared" ca="1" si="145"/>
        <v>124983984.37397394</v>
      </c>
      <c r="H397" s="8">
        <f t="shared" ca="1" si="155"/>
        <v>887386289.05521488</v>
      </c>
      <c r="I397" s="8">
        <f t="shared" ca="1" si="156"/>
        <v>3126637377.6612139</v>
      </c>
      <c r="J397" s="8">
        <f t="shared" ca="1" si="157"/>
        <v>10863362.606046572</v>
      </c>
      <c r="K397" s="12">
        <f t="shared" ca="1" si="143"/>
        <v>1.2404568477814164</v>
      </c>
      <c r="L397" s="48"/>
      <c r="M397" s="46">
        <f ca="1">IF(AND(I$2&gt;0,R390&lt;F390-0.12),0,IF(AND(N397&gt;=L$5,I$2&gt;0),0,IF(OR(AND(N397&gt;=A$2,N397&lt;C$2),N397&gt;=E$1),0,1)))</f>
        <v>0</v>
      </c>
      <c r="N397" s="27">
        <f t="shared" si="158"/>
        <v>44304</v>
      </c>
      <c r="O397" s="11">
        <f t="shared" ca="1" si="146"/>
        <v>0.41688498368816185</v>
      </c>
      <c r="P397" s="11" t="str">
        <f t="shared" si="147"/>
        <v/>
      </c>
      <c r="Q397" s="11">
        <f t="shared" ca="1" si="159"/>
        <v>0.7</v>
      </c>
      <c r="R397" s="32">
        <f t="shared" ca="1" si="148"/>
        <v>2.4996796874794787</v>
      </c>
      <c r="S397" s="32">
        <v>2.269448475525188E-5</v>
      </c>
      <c r="T397" s="32">
        <f t="shared" ca="1" si="149"/>
        <v>0.11831817187402865</v>
      </c>
      <c r="U397" s="32">
        <f t="shared" si="150"/>
        <v>0.14084507042253522</v>
      </c>
      <c r="V397" s="32">
        <f t="shared" si="151"/>
        <v>0.7</v>
      </c>
      <c r="W397" s="8">
        <f t="shared" ca="1" si="160"/>
        <v>48092074.826160893</v>
      </c>
      <c r="X397" s="8">
        <f t="shared" ca="1" si="164"/>
        <v>2287343163.4321594</v>
      </c>
      <c r="Y397" s="22">
        <f t="shared" ca="1" si="152"/>
        <v>0.58311501631183815</v>
      </c>
      <c r="Z397" s="8">
        <f t="shared" ca="1" si="161"/>
        <v>887386289.05521488</v>
      </c>
      <c r="AA397" s="12">
        <f t="shared" ca="1" si="162"/>
        <v>1.1347541797997878</v>
      </c>
      <c r="AB397" s="23">
        <f t="shared" ca="1" si="166"/>
        <v>1697274223.1265891</v>
      </c>
      <c r="AC397" s="76">
        <f t="shared" si="163"/>
        <v>0</v>
      </c>
      <c r="AD397" s="85">
        <v>5.9854834604970632E-4</v>
      </c>
      <c r="AE397" s="85">
        <v>9.740382177073929E-3</v>
      </c>
      <c r="AF397" s="85">
        <v>6.2411682306682268E-4</v>
      </c>
    </row>
    <row r="398" spans="1:32">
      <c r="A398" s="7">
        <f t="shared" si="153"/>
        <v>44305</v>
      </c>
      <c r="B398" s="8">
        <f t="shared" ca="1" si="154"/>
        <v>451445550.16240323</v>
      </c>
      <c r="C398" s="144">
        <f t="shared" si="144"/>
        <v>0</v>
      </c>
      <c r="D398" s="136"/>
      <c r="E398" s="143">
        <f>US!D398</f>
        <v>0</v>
      </c>
      <c r="F398" s="78">
        <f t="shared" si="165"/>
        <v>0.6</v>
      </c>
      <c r="G398" s="29">
        <f t="shared" ca="1" si="145"/>
        <v>129284541.22829615</v>
      </c>
      <c r="H398" s="8">
        <f t="shared" ca="1" si="155"/>
        <v>917920242.72090256</v>
      </c>
      <c r="I398" s="8">
        <f t="shared" ca="1" si="156"/>
        <v>3205263406.1530623</v>
      </c>
      <c r="J398" s="8">
        <f t="shared" ca="1" si="157"/>
        <v>11074088.51997868</v>
      </c>
      <c r="K398" s="12">
        <f t="shared" ca="1" si="143"/>
        <v>1.2189589391648807</v>
      </c>
      <c r="L398" s="48"/>
      <c r="M398" s="38">
        <f ca="1">IF(AND(I$2&gt;0,R391&lt;F391),0,IF(AND(N398&gt;=L$6,I$2&gt;0),0,IF(OR(AND(N398&gt;=A$2,N398&lt;C$2),N398&gt;=E$1),0,1)))</f>
        <v>0</v>
      </c>
      <c r="N398" s="27">
        <f t="shared" si="158"/>
        <v>44305</v>
      </c>
      <c r="O398" s="11">
        <f t="shared" ca="1" si="146"/>
        <v>0.42736845415374164</v>
      </c>
      <c r="P398" s="11" t="str">
        <f t="shared" si="147"/>
        <v/>
      </c>
      <c r="Q398" s="11">
        <f t="shared" ca="1" si="159"/>
        <v>0.7</v>
      </c>
      <c r="R398" s="32">
        <f t="shared" ca="1" si="148"/>
        <v>2.5856908245659227</v>
      </c>
      <c r="S398" s="32">
        <v>2.2694462170892519E-5</v>
      </c>
      <c r="T398" s="32">
        <f t="shared" ca="1" si="149"/>
        <v>0.12238936569612034</v>
      </c>
      <c r="U398" s="32">
        <f t="shared" si="150"/>
        <v>0.14084507042253522</v>
      </c>
      <c r="V398" s="32">
        <f t="shared" si="151"/>
        <v>0.7</v>
      </c>
      <c r="W398" s="8">
        <f t="shared" ca="1" si="160"/>
        <v>50493250.914577961</v>
      </c>
      <c r="X398" s="8">
        <f t="shared" ca="1" si="164"/>
        <v>2337836414.3467374</v>
      </c>
      <c r="Y398" s="22">
        <f t="shared" ca="1" si="152"/>
        <v>0.57263154584625831</v>
      </c>
      <c r="Z398" s="8">
        <f t="shared" ca="1" si="161"/>
        <v>917920242.72090256</v>
      </c>
      <c r="AA398" s="12">
        <f t="shared" ca="1" si="162"/>
        <v>1.1347541797997878</v>
      </c>
      <c r="AB398" s="23">
        <f t="shared" ca="1" si="166"/>
        <v>1740206245.3283982</v>
      </c>
      <c r="AC398" s="76">
        <f t="shared" si="163"/>
        <v>0</v>
      </c>
      <c r="AD398" s="85">
        <v>5.9851720499979613E-4</v>
      </c>
      <c r="AE398" s="85">
        <v>9.7354137469531105E-3</v>
      </c>
      <c r="AF398" s="85">
        <v>6.240903361244102E-4</v>
      </c>
    </row>
    <row r="399" spans="1:32">
      <c r="A399" s="7">
        <f t="shared" si="153"/>
        <v>44306</v>
      </c>
      <c r="B399" s="8">
        <f t="shared" ca="1" si="154"/>
        <v>462702160.67855054</v>
      </c>
      <c r="C399" s="144">
        <f t="shared" si="144"/>
        <v>0</v>
      </c>
      <c r="D399" s="136"/>
      <c r="E399" s="143">
        <f>US!D399</f>
        <v>0</v>
      </c>
      <c r="F399" s="78">
        <f t="shared" si="165"/>
        <v>0.6</v>
      </c>
      <c r="G399" s="29">
        <f t="shared" ca="1" si="145"/>
        <v>133429426.26351696</v>
      </c>
      <c r="H399" s="8">
        <f t="shared" ca="1" si="155"/>
        <v>947348926.47097039</v>
      </c>
      <c r="I399" s="8">
        <f t="shared" ca="1" si="156"/>
        <v>3285185340.817708</v>
      </c>
      <c r="J399" s="8">
        <f t="shared" ca="1" si="157"/>
        <v>11256610.516147299</v>
      </c>
      <c r="K399" s="12">
        <f t="shared" ca="1" si="143"/>
        <v>1.1970440172712287</v>
      </c>
      <c r="L399" s="48"/>
      <c r="M399" s="38">
        <f ca="1">IF(AND(I$2&gt;0,R392&lt;F392-0.02),0,IF(AND(N399&gt;=L$7,I$2&gt;0),0,IF(OR(AND(N399&gt;=A$2,N399&lt;C$2),N399&gt;=E$1),0,1)))</f>
        <v>0</v>
      </c>
      <c r="N399" s="27">
        <f t="shared" si="158"/>
        <v>44306</v>
      </c>
      <c r="O399" s="11">
        <f t="shared" ca="1" si="146"/>
        <v>0.43802471210902771</v>
      </c>
      <c r="P399" s="11" t="str">
        <f t="shared" si="147"/>
        <v/>
      </c>
      <c r="Q399" s="11">
        <f t="shared" ca="1" si="159"/>
        <v>0.7</v>
      </c>
      <c r="R399" s="32">
        <f t="shared" ca="1" si="148"/>
        <v>2.668588525270339</v>
      </c>
      <c r="S399" s="32">
        <v>2.2694439586692113E-5</v>
      </c>
      <c r="T399" s="32">
        <f t="shared" ca="1" si="149"/>
        <v>0.12631319019612938</v>
      </c>
      <c r="U399" s="32">
        <f t="shared" si="150"/>
        <v>0.14084507042253522</v>
      </c>
      <c r="V399" s="32">
        <f t="shared" si="151"/>
        <v>0.7</v>
      </c>
      <c r="W399" s="8">
        <f t="shared" ca="1" si="160"/>
        <v>52923895.114214242</v>
      </c>
      <c r="X399" s="8">
        <f t="shared" ca="1" si="164"/>
        <v>2390760309.4609518</v>
      </c>
      <c r="Y399" s="22">
        <f t="shared" ca="1" si="152"/>
        <v>0.56197528789097229</v>
      </c>
      <c r="Z399" s="8">
        <f t="shared" ca="1" si="161"/>
        <v>947348926.47097039</v>
      </c>
      <c r="AA399" s="12">
        <f t="shared" ca="1" si="162"/>
        <v>1.1347541797997878</v>
      </c>
      <c r="AB399" s="23">
        <f t="shared" ca="1" si="166"/>
        <v>1784027271.5197558</v>
      </c>
      <c r="AC399" s="76">
        <f t="shared" si="163"/>
        <v>0</v>
      </c>
      <c r="AD399" s="85">
        <v>5.9848607197551351E-4</v>
      </c>
      <c r="AE399" s="85">
        <v>9.7304588963622284E-3</v>
      </c>
      <c r="AF399" s="85">
        <v>6.2406385502216711E-4</v>
      </c>
    </row>
    <row r="400" spans="1:32">
      <c r="A400" s="7">
        <f t="shared" si="153"/>
        <v>44307</v>
      </c>
      <c r="B400" s="8">
        <f t="shared" ca="1" si="154"/>
        <v>474110796.13831306</v>
      </c>
      <c r="C400" s="144">
        <f t="shared" si="144"/>
        <v>0</v>
      </c>
      <c r="D400" s="136"/>
      <c r="E400" s="143">
        <f>US!D400</f>
        <v>0</v>
      </c>
      <c r="F400" s="78">
        <f t="shared" si="165"/>
        <v>0.6</v>
      </c>
      <c r="G400" s="29">
        <f t="shared" ca="1" si="145"/>
        <v>137383991.98888314</v>
      </c>
      <c r="H400" s="8">
        <f t="shared" ca="1" si="155"/>
        <v>975426343.12107015</v>
      </c>
      <c r="I400" s="8">
        <f t="shared" ca="1" si="156"/>
        <v>3366186652.5820222</v>
      </c>
      <c r="J400" s="8">
        <f t="shared" ca="1" si="157"/>
        <v>11408635.45976254</v>
      </c>
      <c r="K400" s="12">
        <f t="shared" ca="1" si="143"/>
        <v>1.1747678958727423</v>
      </c>
      <c r="L400" s="48"/>
      <c r="M400" s="38">
        <f ca="1">IF(AND(I$2&gt;0,R393&lt;F393-0.04),0,IF(AND(N400&gt;=L$8,I$2&gt;0),0,IF(OR(AND(N400&gt;=A$2,N400&lt;C$2),N400&gt;=E$1),0,1)))</f>
        <v>0</v>
      </c>
      <c r="N400" s="27">
        <f t="shared" si="158"/>
        <v>44307</v>
      </c>
      <c r="O400" s="11">
        <f t="shared" ca="1" si="146"/>
        <v>0.44882488701093631</v>
      </c>
      <c r="P400" s="11" t="str">
        <f t="shared" si="147"/>
        <v/>
      </c>
      <c r="Q400" s="11">
        <f t="shared" ca="1" si="159"/>
        <v>0.7</v>
      </c>
      <c r="R400" s="32">
        <f t="shared" ca="1" si="148"/>
        <v>2.7476798397776627</v>
      </c>
      <c r="S400" s="32">
        <v>2.2694417002650661E-5</v>
      </c>
      <c r="T400" s="32">
        <f t="shared" ca="1" si="149"/>
        <v>0.13005684574947601</v>
      </c>
      <c r="U400" s="32">
        <f t="shared" si="150"/>
        <v>0.14084507042253522</v>
      </c>
      <c r="V400" s="32">
        <f t="shared" si="151"/>
        <v>0.7</v>
      </c>
      <c r="W400" s="8">
        <f t="shared" ca="1" si="160"/>
        <v>55370946.939869009</v>
      </c>
      <c r="X400" s="8">
        <f t="shared" ca="1" si="164"/>
        <v>2446131256.4008207</v>
      </c>
      <c r="Y400" s="22">
        <f t="shared" ca="1" si="152"/>
        <v>0.55117511298906363</v>
      </c>
      <c r="Z400" s="8">
        <f t="shared" ca="1" si="161"/>
        <v>975426343.12107015</v>
      </c>
      <c r="AA400" s="12">
        <f t="shared" ca="1" si="162"/>
        <v>1.1347541797997878</v>
      </c>
      <c r="AB400" s="23">
        <f t="shared" ca="1" si="166"/>
        <v>1828629968.6216908</v>
      </c>
      <c r="AC400" s="76">
        <f t="shared" si="163"/>
        <v>0</v>
      </c>
      <c r="AD400" s="85">
        <v>5.9845494699520795E-4</v>
      </c>
      <c r="AE400" s="85">
        <v>9.7255175675026746E-3</v>
      </c>
      <c r="AF400" s="85">
        <v>6.2403737975809859E-4</v>
      </c>
    </row>
    <row r="401" spans="1:32">
      <c r="A401" s="7">
        <f t="shared" si="153"/>
        <v>44308</v>
      </c>
      <c r="B401" s="8">
        <f t="shared" ca="1" si="154"/>
        <v>485638960.65226865</v>
      </c>
      <c r="C401" s="144">
        <f t="shared" si="144"/>
        <v>0</v>
      </c>
      <c r="D401" s="136"/>
      <c r="E401" s="143">
        <f>US!D401</f>
        <v>0</v>
      </c>
      <c r="F401" s="78">
        <f t="shared" si="165"/>
        <v>0.6</v>
      </c>
      <c r="G401" s="29">
        <f t="shared" ca="1" si="145"/>
        <v>141113431.58173037</v>
      </c>
      <c r="H401" s="8">
        <f t="shared" ca="1" si="155"/>
        <v>1001905364.2302856</v>
      </c>
      <c r="I401" s="8">
        <f t="shared" ca="1" si="156"/>
        <v>3448036620.6311069</v>
      </c>
      <c r="J401" s="8">
        <f t="shared" ca="1" si="157"/>
        <v>11528164.513955565</v>
      </c>
      <c r="K401" s="12">
        <f t="shared" ca="1" si="143"/>
        <v>1.1521909267106494</v>
      </c>
      <c r="L401" s="48"/>
      <c r="M401" s="38">
        <f ca="1">IF(AND(I$2&gt;0,R394&lt;F394-0.06),0,IF(AND(N401&gt;=L$9,I$2&gt;0),0,IF(OR(AND(N401&gt;=A$2,N401&lt;C$2),N401&gt;=E$1),0,1)))</f>
        <v>0</v>
      </c>
      <c r="N401" s="27">
        <f t="shared" si="158"/>
        <v>44308</v>
      </c>
      <c r="O401" s="11">
        <f t="shared" ca="1" si="146"/>
        <v>0.45973821608414756</v>
      </c>
      <c r="P401" s="11" t="str">
        <f t="shared" si="147"/>
        <v/>
      </c>
      <c r="Q401" s="11">
        <f t="shared" ca="1" si="159"/>
        <v>0.7</v>
      </c>
      <c r="R401" s="32">
        <f t="shared" ca="1" si="148"/>
        <v>2.8222686316346075</v>
      </c>
      <c r="S401" s="32">
        <v>2.269439441876816E-5</v>
      </c>
      <c r="T401" s="32">
        <f t="shared" ca="1" si="149"/>
        <v>0.13358738189737143</v>
      </c>
      <c r="U401" s="32">
        <f t="shared" si="150"/>
        <v>0.14084507042253522</v>
      </c>
      <c r="V401" s="32">
        <f t="shared" si="151"/>
        <v>0.7</v>
      </c>
      <c r="W401" s="8">
        <f t="shared" ca="1" si="160"/>
        <v>57820021.628957085</v>
      </c>
      <c r="X401" s="8">
        <f t="shared" ca="1" si="164"/>
        <v>2503951278.029778</v>
      </c>
      <c r="Y401" s="22">
        <f t="shared" ca="1" si="152"/>
        <v>0.54026178391585244</v>
      </c>
      <c r="Z401" s="8">
        <f t="shared" ca="1" si="161"/>
        <v>1001905364.2302856</v>
      </c>
      <c r="AA401" s="12">
        <f t="shared" ca="1" si="162"/>
        <v>1.1347541797997878</v>
      </c>
      <c r="AB401" s="23">
        <f t="shared" ca="1" si="166"/>
        <v>1873897467.6315346</v>
      </c>
      <c r="AC401" s="76">
        <f t="shared" si="163"/>
        <v>0</v>
      </c>
      <c r="AD401" s="85">
        <v>5.9842383007457174E-4</v>
      </c>
      <c r="AE401" s="85">
        <v>9.7205897029203209E-3</v>
      </c>
      <c r="AF401" s="85">
        <v>6.2401091033021088E-4</v>
      </c>
    </row>
    <row r="402" spans="1:32">
      <c r="A402" s="7">
        <f t="shared" si="153"/>
        <v>44309</v>
      </c>
      <c r="B402" s="8">
        <f t="shared" ca="1" si="154"/>
        <v>497252504.61694533</v>
      </c>
      <c r="C402" s="144">
        <f t="shared" si="144"/>
        <v>0</v>
      </c>
      <c r="D402" s="136"/>
      <c r="E402" s="143">
        <f>US!D402</f>
        <v>0</v>
      </c>
      <c r="F402" s="78">
        <f t="shared" si="165"/>
        <v>0.6</v>
      </c>
      <c r="G402" s="29">
        <f t="shared" ca="1" si="145"/>
        <v>144583310.52824411</v>
      </c>
      <c r="H402" s="8">
        <f t="shared" ca="1" si="155"/>
        <v>1026541504.7505331</v>
      </c>
      <c r="I402" s="8">
        <f t="shared" ca="1" si="156"/>
        <v>3530492782.7803116</v>
      </c>
      <c r="J402" s="8">
        <f t="shared" ca="1" si="157"/>
        <v>11613543.964676697</v>
      </c>
      <c r="K402" s="12">
        <f t="shared" ca="1" si="143"/>
        <v>1.1293774170981228</v>
      </c>
      <c r="L402" s="48"/>
      <c r="M402" s="39">
        <f ca="1">IF(AND(I$2&gt;0,R395&lt;F395-0.1),0,IF(AND(N402&gt;=L$10,I$2&gt;0),0,IF(OR(AND(N402&gt;=A$2,N402&lt;C$2),N402&gt;=E$1),0,1)))</f>
        <v>0</v>
      </c>
      <c r="N402" s="27">
        <f t="shared" si="158"/>
        <v>44309</v>
      </c>
      <c r="O402" s="11">
        <f t="shared" ca="1" si="146"/>
        <v>0.47073237103737486</v>
      </c>
      <c r="P402" s="11" t="str">
        <f t="shared" si="147"/>
        <v/>
      </c>
      <c r="Q402" s="11">
        <f t="shared" ca="1" si="159"/>
        <v>0.7</v>
      </c>
      <c r="R402" s="32">
        <f t="shared" ca="1" si="148"/>
        <v>2.8916662105648823</v>
      </c>
      <c r="S402" s="32">
        <v>2.2694371835044614E-5</v>
      </c>
      <c r="T402" s="32">
        <f t="shared" ca="1" si="149"/>
        <v>0.13687220063340441</v>
      </c>
      <c r="U402" s="32">
        <f t="shared" si="150"/>
        <v>0.14084507042253522</v>
      </c>
      <c r="V402" s="32">
        <f t="shared" si="151"/>
        <v>0.7</v>
      </c>
      <c r="W402" s="8">
        <f t="shared" ca="1" si="160"/>
        <v>60255529.799377143</v>
      </c>
      <c r="X402" s="8">
        <f t="shared" ca="1" si="164"/>
        <v>2564206807.829155</v>
      </c>
      <c r="Y402" s="22">
        <f t="shared" ca="1" si="152"/>
        <v>0.52926762896262514</v>
      </c>
      <c r="Z402" s="8">
        <f t="shared" ca="1" si="161"/>
        <v>1026541504.7505331</v>
      </c>
      <c r="AA402" s="12">
        <f t="shared" ca="1" si="162"/>
        <v>1.1347541797997878</v>
      </c>
      <c r="AB402" s="23">
        <f t="shared" ca="1" si="166"/>
        <v>1919704422.0860767</v>
      </c>
      <c r="AC402" s="76">
        <f t="shared" si="163"/>
        <v>0</v>
      </c>
      <c r="AD402" s="85">
        <v>5.983927212269704E-4</v>
      </c>
      <c r="AE402" s="85">
        <v>9.7156752455028611E-3</v>
      </c>
      <c r="AF402" s="85">
        <v>6.2398444673651091E-4</v>
      </c>
    </row>
    <row r="403" spans="1:32">
      <c r="A403" s="7">
        <f t="shared" si="153"/>
        <v>44310</v>
      </c>
      <c r="B403" s="8">
        <f t="shared" ca="1" si="154"/>
        <v>508916013.60265136</v>
      </c>
      <c r="C403" s="144">
        <f t="shared" si="144"/>
        <v>0</v>
      </c>
      <c r="D403" s="136"/>
      <c r="E403" s="143">
        <f>US!D403</f>
        <v>0</v>
      </c>
      <c r="F403" s="78">
        <f t="shared" si="165"/>
        <v>0.6</v>
      </c>
      <c r="G403" s="29">
        <f t="shared" ca="1" si="145"/>
        <v>147760125.17600965</v>
      </c>
      <c r="H403" s="8">
        <f t="shared" ca="1" si="155"/>
        <v>1049096888.7496686</v>
      </c>
      <c r="I403" s="8">
        <f t="shared" ca="1" si="156"/>
        <v>3613303696.578824</v>
      </c>
      <c r="J403" s="8">
        <f t="shared" ca="1" si="157"/>
        <v>11663508.985706013</v>
      </c>
      <c r="K403" s="12">
        <f t="shared" ca="1" si="143"/>
        <v>1.1063949469440126</v>
      </c>
      <c r="L403" s="48"/>
      <c r="M403" s="47">
        <f ca="1">IF(AND(I$2&gt;0,R396&lt;F396-0.12),0,IF(AND(N403&gt;=L$4,I$2&gt;0),0,IF(OR(AND(N403&gt;=A$2,N403&lt;C$2),N403&gt;=E$1),0,1)))</f>
        <v>0</v>
      </c>
      <c r="N403" s="27">
        <f t="shared" si="158"/>
        <v>44310</v>
      </c>
      <c r="O403" s="11">
        <f t="shared" ca="1" si="146"/>
        <v>0.48177382621050985</v>
      </c>
      <c r="P403" s="11" t="str">
        <f t="shared" si="147"/>
        <v/>
      </c>
      <c r="Q403" s="11">
        <f t="shared" ca="1" si="159"/>
        <v>0.7</v>
      </c>
      <c r="R403" s="32">
        <f t="shared" ca="1" si="148"/>
        <v>2.955202503520193</v>
      </c>
      <c r="S403" s="32">
        <v>2.2694349251480007E-5</v>
      </c>
      <c r="T403" s="32">
        <f t="shared" ca="1" si="149"/>
        <v>0.13987958516662247</v>
      </c>
      <c r="U403" s="32">
        <f t="shared" si="150"/>
        <v>0.14084507042253522</v>
      </c>
      <c r="V403" s="32">
        <f t="shared" si="151"/>
        <v>0.7</v>
      </c>
      <c r="W403" s="8">
        <f t="shared" ca="1" si="160"/>
        <v>62660847.953380905</v>
      </c>
      <c r="X403" s="8">
        <f t="shared" ca="1" si="164"/>
        <v>2626867655.782536</v>
      </c>
      <c r="Y403" s="22">
        <f t="shared" ca="1" si="152"/>
        <v>0.51822617378949021</v>
      </c>
      <c r="Z403" s="8">
        <f t="shared" ca="1" si="161"/>
        <v>1049096888.7496686</v>
      </c>
      <c r="AA403" s="12">
        <f t="shared" ca="1" si="162"/>
        <v>1.1347541797997878</v>
      </c>
      <c r="AB403" s="23">
        <f t="shared" ca="1" si="166"/>
        <v>1965918275.0101779</v>
      </c>
      <c r="AC403" s="76">
        <f t="shared" si="163"/>
        <v>0</v>
      </c>
      <c r="AD403" s="85">
        <v>5.9836162046373101E-4</v>
      </c>
      <c r="AE403" s="85">
        <v>9.710774138477183E-3</v>
      </c>
      <c r="AF403" s="85">
        <v>6.2395798897500667E-4</v>
      </c>
    </row>
    <row r="404" spans="1:32">
      <c r="A404" s="7">
        <f t="shared" si="153"/>
        <v>44311</v>
      </c>
      <c r="B404" s="8">
        <f t="shared" ca="1" si="154"/>
        <v>520593231.87797648</v>
      </c>
      <c r="C404" s="144">
        <f t="shared" si="144"/>
        <v>0</v>
      </c>
      <c r="D404" s="136"/>
      <c r="E404" s="143">
        <f>US!D404</f>
        <v>0</v>
      </c>
      <c r="F404" s="78">
        <f t="shared" si="165"/>
        <v>0.6</v>
      </c>
      <c r="G404" s="29">
        <f t="shared" ca="1" si="145"/>
        <v>150611871.9086051</v>
      </c>
      <c r="H404" s="8">
        <f t="shared" ca="1" si="155"/>
        <v>1069344290.5510961</v>
      </c>
      <c r="I404" s="8">
        <f t="shared" ca="1" si="156"/>
        <v>3696211946.3336325</v>
      </c>
      <c r="J404" s="8">
        <f t="shared" ca="1" si="157"/>
        <v>11677218.275325134</v>
      </c>
      <c r="K404" s="12">
        <f t="shared" ca="1" si="143"/>
        <v>1.0833135991683904</v>
      </c>
      <c r="L404" s="48"/>
      <c r="M404" s="46">
        <f ca="1">IF(AND(I$2&gt;0,R397&lt;F397-0.12),0,IF(AND(N404&gt;=L$5,I$2&gt;0),0,IF(OR(AND(N404&gt;=A$2,N404&lt;C$2),N404&gt;=E$1),0,1)))</f>
        <v>0</v>
      </c>
      <c r="N404" s="27">
        <f t="shared" si="158"/>
        <v>44311</v>
      </c>
      <c r="O404" s="11">
        <f t="shared" ca="1" si="146"/>
        <v>0.492828259511151</v>
      </c>
      <c r="P404" s="11" t="str">
        <f t="shared" si="147"/>
        <v/>
      </c>
      <c r="Q404" s="11">
        <f t="shared" ca="1" si="159"/>
        <v>0.7</v>
      </c>
      <c r="R404" s="32">
        <f t="shared" ca="1" si="148"/>
        <v>3.012237438172102</v>
      </c>
      <c r="S404" s="32">
        <v>2.2694326668074352E-5</v>
      </c>
      <c r="T404" s="32">
        <f t="shared" ca="1" si="149"/>
        <v>0.14257923874014614</v>
      </c>
      <c r="U404" s="32">
        <f t="shared" si="150"/>
        <v>0.14084507042253522</v>
      </c>
      <c r="V404" s="32">
        <f t="shared" si="151"/>
        <v>0.7</v>
      </c>
      <c r="W404" s="8">
        <f t="shared" ca="1" si="160"/>
        <v>65018542.948385708</v>
      </c>
      <c r="X404" s="8">
        <f t="shared" ca="1" si="164"/>
        <v>2691886198.7309217</v>
      </c>
      <c r="Y404" s="22">
        <f t="shared" ca="1" si="152"/>
        <v>0.50717174048884894</v>
      </c>
      <c r="Z404" s="8">
        <f t="shared" ca="1" si="161"/>
        <v>1069344290.5510961</v>
      </c>
      <c r="AA404" s="12">
        <f t="shared" ca="1" si="162"/>
        <v>1.1347541797997878</v>
      </c>
      <c r="AB404" s="23">
        <f t="shared" ca="1" si="166"/>
        <v>2012400710.7498415</v>
      </c>
      <c r="AC404" s="76">
        <f t="shared" si="163"/>
        <v>0</v>
      </c>
      <c r="AD404" s="85">
        <v>5.9833052779439131E-4</v>
      </c>
      <c r="AE404" s="85">
        <v>9.7058863254067557E-3</v>
      </c>
      <c r="AF404" s="85">
        <v>6.2393153704370702E-4</v>
      </c>
    </row>
    <row r="405" spans="1:32">
      <c r="A405" s="7">
        <f t="shared" si="153"/>
        <v>44312</v>
      </c>
      <c r="B405" s="8">
        <f t="shared" ca="1" si="154"/>
        <v>532247509.66617644</v>
      </c>
      <c r="C405" s="144">
        <f t="shared" si="144"/>
        <v>0</v>
      </c>
      <c r="D405" s="136"/>
      <c r="E405" s="143">
        <f>US!D405</f>
        <v>0</v>
      </c>
      <c r="F405" s="78">
        <f t="shared" si="165"/>
        <v>0.6</v>
      </c>
      <c r="G405" s="29">
        <f t="shared" ca="1" si="145"/>
        <v>153108608.43646902</v>
      </c>
      <c r="H405" s="8">
        <f t="shared" ca="1" si="155"/>
        <v>1087071119.8989301</v>
      </c>
      <c r="I405" s="8">
        <f t="shared" ca="1" si="156"/>
        <v>3778957318.6298523</v>
      </c>
      <c r="J405" s="8">
        <f t="shared" ca="1" si="157"/>
        <v>11654277.788199969</v>
      </c>
      <c r="K405" s="12">
        <f t="shared" ca="1" si="143"/>
        <v>1.060205121574302</v>
      </c>
      <c r="L405" s="48"/>
      <c r="M405" s="38">
        <f ca="1">IF(AND(I$2&gt;0,R398&lt;F398),0,IF(AND(N405&gt;=L$6,I$2&gt;0),0,IF(OR(AND(N405&gt;=A$2,N405&lt;C$2),N405&gt;=E$1),0,1)))</f>
        <v>0</v>
      </c>
      <c r="N405" s="27">
        <f t="shared" si="158"/>
        <v>44312</v>
      </c>
      <c r="O405" s="11">
        <f t="shared" ca="1" si="146"/>
        <v>0.50386097581731359</v>
      </c>
      <c r="P405" s="11" t="str">
        <f t="shared" si="147"/>
        <v/>
      </c>
      <c r="Q405" s="11">
        <f t="shared" ca="1" si="159"/>
        <v>0.7</v>
      </c>
      <c r="R405" s="32">
        <f t="shared" ca="1" si="148"/>
        <v>3.0621721687293806</v>
      </c>
      <c r="S405" s="32">
        <v>2.2694304084827641E-5</v>
      </c>
      <c r="T405" s="32">
        <f t="shared" ca="1" si="149"/>
        <v>0.144942815986524</v>
      </c>
      <c r="U405" s="32">
        <f t="shared" si="150"/>
        <v>0.14084507042253522</v>
      </c>
      <c r="V405" s="32">
        <f t="shared" si="151"/>
        <v>0.7</v>
      </c>
      <c r="W405" s="8">
        <f t="shared" ca="1" si="160"/>
        <v>67310651.853303358</v>
      </c>
      <c r="X405" s="8">
        <f t="shared" ca="1" si="164"/>
        <v>2759196850.5842252</v>
      </c>
      <c r="Y405" s="22">
        <f t="shared" ca="1" si="152"/>
        <v>0.49613902418268641</v>
      </c>
      <c r="Z405" s="8">
        <f t="shared" ca="1" si="161"/>
        <v>1087071119.8989301</v>
      </c>
      <c r="AA405" s="12">
        <f t="shared" ca="1" si="162"/>
        <v>1.1347541797997878</v>
      </c>
      <c r="AB405" s="23">
        <f t="shared" ca="1" si="166"/>
        <v>2059009259.7637494</v>
      </c>
      <c r="AC405" s="76">
        <f t="shared" si="163"/>
        <v>0</v>
      </c>
      <c r="AD405" s="85">
        <v>5.9829944322691692E-4</v>
      </c>
      <c r="AE405" s="85">
        <v>9.7010117501890644E-3</v>
      </c>
      <c r="AF405" s="85">
        <v>6.2390509094062212E-4</v>
      </c>
    </row>
    <row r="406" spans="1:32">
      <c r="A406" s="7">
        <f t="shared" si="153"/>
        <v>44313</v>
      </c>
      <c r="B406" s="8">
        <f t="shared" ca="1" si="154"/>
        <v>543842261.86770916</v>
      </c>
      <c r="C406" s="144">
        <f t="shared" si="144"/>
        <v>0</v>
      </c>
      <c r="D406" s="136"/>
      <c r="E406" s="143">
        <f>US!D406</f>
        <v>0</v>
      </c>
      <c r="F406" s="78">
        <f t="shared" si="165"/>
        <v>0.6</v>
      </c>
      <c r="G406" s="29">
        <f t="shared" ca="1" si="145"/>
        <v>155222987.13753653</v>
      </c>
      <c r="H406" s="8">
        <f t="shared" ca="1" si="155"/>
        <v>1102083208.6765094</v>
      </c>
      <c r="I406" s="8">
        <f t="shared" ca="1" si="156"/>
        <v>3861280059.260735</v>
      </c>
      <c r="J406" s="8">
        <f t="shared" ca="1" si="157"/>
        <v>11594752.201532777</v>
      </c>
      <c r="K406" s="12">
        <f t="shared" ca="1" si="143"/>
        <v>1.0371420417556285</v>
      </c>
      <c r="L406" s="48"/>
      <c r="M406" s="38">
        <f ca="1">IF(AND(I$2&gt;0,R399&lt;F399-0.02),0,IF(AND(N406&gt;=L$7,I$2&gt;0),0,IF(OR(AND(N406&gt;=A$2,N406&lt;C$2),N406&gt;=E$1),0,1)))</f>
        <v>0</v>
      </c>
      <c r="N406" s="27">
        <f t="shared" si="158"/>
        <v>44313</v>
      </c>
      <c r="O406" s="11">
        <f t="shared" ca="1" si="146"/>
        <v>0.51483734123476466</v>
      </c>
      <c r="P406" s="11" t="str">
        <f t="shared" si="147"/>
        <v/>
      </c>
      <c r="Q406" s="11">
        <f t="shared" ca="1" si="159"/>
        <v>0.7</v>
      </c>
      <c r="R406" s="32">
        <f t="shared" ca="1" si="148"/>
        <v>3.1044597427507306</v>
      </c>
      <c r="S406" s="32">
        <v>2.2694281501739877E-5</v>
      </c>
      <c r="T406" s="32">
        <f t="shared" ca="1" si="149"/>
        <v>0.14694442782353459</v>
      </c>
      <c r="U406" s="32">
        <f t="shared" si="150"/>
        <v>0.14084507042253522</v>
      </c>
      <c r="V406" s="32">
        <f t="shared" si="151"/>
        <v>0.7</v>
      </c>
      <c r="W406" s="8">
        <f t="shared" ca="1" si="160"/>
        <v>69519016.487596095</v>
      </c>
      <c r="X406" s="8">
        <f t="shared" ca="1" si="164"/>
        <v>2828715867.0718212</v>
      </c>
      <c r="Y406" s="22">
        <f t="shared" ca="1" si="152"/>
        <v>0.48516265876523534</v>
      </c>
      <c r="Z406" s="8">
        <f t="shared" ca="1" si="161"/>
        <v>1102083208.6765094</v>
      </c>
      <c r="AA406" s="12">
        <f t="shared" ca="1" si="162"/>
        <v>1.1347541797997878</v>
      </c>
      <c r="AB406" s="23">
        <f t="shared" ca="1" si="166"/>
        <v>2105599017.014513</v>
      </c>
      <c r="AC406" s="76">
        <f t="shared" si="163"/>
        <v>0</v>
      </c>
      <c r="AD406" s="85">
        <v>5.9826836676789112E-4</v>
      </c>
      <c r="AE406" s="85">
        <v>9.696150357053037E-3</v>
      </c>
      <c r="AF406" s="85">
        <v>6.2387865066376258E-4</v>
      </c>
    </row>
    <row r="407" spans="1:32">
      <c r="A407" s="7">
        <f t="shared" si="153"/>
        <v>44314</v>
      </c>
      <c r="B407" s="8">
        <f t="shared" ca="1" si="154"/>
        <v>555341425.13965428</v>
      </c>
      <c r="C407" s="144">
        <f t="shared" si="144"/>
        <v>0</v>
      </c>
      <c r="D407" s="136"/>
      <c r="E407" s="143">
        <f>US!D407</f>
        <v>0</v>
      </c>
      <c r="F407" s="78">
        <f t="shared" si="165"/>
        <v>0.6</v>
      </c>
      <c r="G407" s="29">
        <f t="shared" ca="1" si="145"/>
        <v>156930739.63658085</v>
      </c>
      <c r="H407" s="8">
        <f t="shared" ca="1" si="155"/>
        <v>1114208251.419724</v>
      </c>
      <c r="I407" s="8">
        <f t="shared" ca="1" si="156"/>
        <v>3942924118.4915457</v>
      </c>
      <c r="J407" s="8">
        <f t="shared" ca="1" si="157"/>
        <v>11499163.271945167</v>
      </c>
      <c r="K407" s="12">
        <f t="shared" ca="1" si="143"/>
        <v>1.0141967593141503</v>
      </c>
      <c r="L407" s="48"/>
      <c r="M407" s="38">
        <f ca="1">IF(AND(I$2&gt;0,R400&lt;F400-0.04),0,IF(AND(N407&gt;=L$8,I$2&gt;0),0,IF(OR(AND(N407&gt;=A$2,N407&lt;C$2),N407&gt;=E$1),0,1)))</f>
        <v>0</v>
      </c>
      <c r="N407" s="27">
        <f t="shared" si="158"/>
        <v>44314</v>
      </c>
      <c r="O407" s="11">
        <f t="shared" ca="1" si="146"/>
        <v>0.52572321579887271</v>
      </c>
      <c r="P407" s="11" t="str">
        <f t="shared" si="147"/>
        <v/>
      </c>
      <c r="Q407" s="11">
        <f t="shared" ca="1" si="159"/>
        <v>0.7</v>
      </c>
      <c r="R407" s="32">
        <f t="shared" ca="1" si="148"/>
        <v>3.1386147927316173</v>
      </c>
      <c r="S407" s="32">
        <v>2.269425891881105E-5</v>
      </c>
      <c r="T407" s="32">
        <f t="shared" ca="1" si="149"/>
        <v>0.14856110018929652</v>
      </c>
      <c r="U407" s="32">
        <f t="shared" si="150"/>
        <v>0.14084507042253522</v>
      </c>
      <c r="V407" s="32">
        <f t="shared" si="151"/>
        <v>0.7</v>
      </c>
      <c r="W407" s="8">
        <f t="shared" ca="1" si="160"/>
        <v>71625669.448397815</v>
      </c>
      <c r="X407" s="8">
        <f t="shared" ca="1" si="164"/>
        <v>2900341536.5202188</v>
      </c>
      <c r="Y407" s="22">
        <f t="shared" ca="1" si="152"/>
        <v>0.47427678420112729</v>
      </c>
      <c r="Z407" s="8">
        <f t="shared" ca="1" si="161"/>
        <v>1114208251.419724</v>
      </c>
      <c r="AA407" s="12">
        <f t="shared" ca="1" si="162"/>
        <v>1.1347541797997878</v>
      </c>
      <c r="AB407" s="23">
        <f t="shared" ca="1" si="166"/>
        <v>2152024428.5515156</v>
      </c>
      <c r="AC407" s="76">
        <f t="shared" si="163"/>
        <v>0</v>
      </c>
      <c r="AD407" s="85">
        <v>5.9823729842268169E-4</v>
      </c>
      <c r="AE407" s="85">
        <v>9.6913020905565299E-3</v>
      </c>
      <c r="AF407" s="85">
        <v>6.2385221621114029E-4</v>
      </c>
    </row>
    <row r="408" spans="1:32">
      <c r="A408" s="7">
        <f t="shared" si="153"/>
        <v>44315</v>
      </c>
      <c r="B408" s="8">
        <f t="shared" ca="1" si="154"/>
        <v>566709899.9665252</v>
      </c>
      <c r="C408" s="144">
        <f t="shared" si="144"/>
        <v>0</v>
      </c>
      <c r="D408" s="136"/>
      <c r="E408" s="143">
        <f>US!D408</f>
        <v>0</v>
      </c>
      <c r="F408" s="78">
        <f t="shared" si="165"/>
        <v>0.6</v>
      </c>
      <c r="G408" s="29">
        <f t="shared" ca="1" si="145"/>
        <v>158211092.00593096</v>
      </c>
      <c r="H408" s="8">
        <f t="shared" ca="1" si="155"/>
        <v>1123298753.2421098</v>
      </c>
      <c r="I408" s="8">
        <f t="shared" ca="1" si="156"/>
        <v>4023640289.7623291</v>
      </c>
      <c r="J408" s="8">
        <f t="shared" ca="1" si="157"/>
        <v>11368474.826870928</v>
      </c>
      <c r="K408" s="12">
        <f t="shared" ca="1" si="143"/>
        <v>0.99144064132824217</v>
      </c>
      <c r="L408" s="48"/>
      <c r="M408" s="38">
        <f ca="1">IF(AND(I$2&gt;0,R401&lt;F401-0.06),0,IF(AND(N408&gt;=L$9,I$2&gt;0),0,IF(OR(AND(N408&gt;=A$2,N408&lt;C$2),N408&gt;=E$1),0,1)))</f>
        <v>0</v>
      </c>
      <c r="N408" s="27">
        <f t="shared" si="158"/>
        <v>44315</v>
      </c>
      <c r="O408" s="11">
        <f t="shared" ca="1" si="146"/>
        <v>0.53648537196831059</v>
      </c>
      <c r="P408" s="11" t="str">
        <f t="shared" si="147"/>
        <v/>
      </c>
      <c r="Q408" s="11">
        <f t="shared" ca="1" si="159"/>
        <v>0.7</v>
      </c>
      <c r="R408" s="32">
        <f t="shared" ca="1" si="148"/>
        <v>3.1642218401186195</v>
      </c>
      <c r="S408" s="32">
        <v>2.2694236336041161E-5</v>
      </c>
      <c r="T408" s="32">
        <f t="shared" ca="1" si="149"/>
        <v>0.14977316709894797</v>
      </c>
      <c r="U408" s="32">
        <f t="shared" si="150"/>
        <v>0.14084507042253522</v>
      </c>
      <c r="V408" s="32">
        <f t="shared" si="151"/>
        <v>0.7</v>
      </c>
      <c r="W408" s="8">
        <f t="shared" ca="1" si="160"/>
        <v>73610006.338851005</v>
      </c>
      <c r="X408" s="8">
        <f t="shared" ca="1" si="164"/>
        <v>2973951542.8590698</v>
      </c>
      <c r="Y408" s="22">
        <f t="shared" ca="1" si="152"/>
        <v>0.46351462803168941</v>
      </c>
      <c r="Z408" s="8">
        <f t="shared" ca="1" si="161"/>
        <v>1123298753.2421098</v>
      </c>
      <c r="AA408" s="12">
        <f t="shared" ca="1" si="162"/>
        <v>1.1347541797997878</v>
      </c>
      <c r="AB408" s="23">
        <f t="shared" ca="1" si="166"/>
        <v>2198141096.6400642</v>
      </c>
      <c r="AC408" s="76">
        <f t="shared" si="163"/>
        <v>0</v>
      </c>
      <c r="AD408" s="85">
        <v>5.9820623819558728E-4</v>
      </c>
      <c r="AE408" s="85">
        <v>9.6864668955838045E-3</v>
      </c>
      <c r="AF408" s="85">
        <v>6.2382578758076802E-4</v>
      </c>
    </row>
    <row r="409" spans="1:32">
      <c r="A409" s="7">
        <f t="shared" si="153"/>
        <v>44316</v>
      </c>
      <c r="B409" s="8">
        <f t="shared" ca="1" si="154"/>
        <v>577913964.71821105</v>
      </c>
      <c r="C409" s="144">
        <f t="shared" si="144"/>
        <v>0</v>
      </c>
      <c r="D409" s="136"/>
      <c r="E409" s="143">
        <f>US!D409</f>
        <v>0</v>
      </c>
      <c r="F409" s="78">
        <f t="shared" si="165"/>
        <v>0.6</v>
      </c>
      <c r="G409" s="29">
        <f t="shared" ca="1" si="145"/>
        <v>159047550.23101807</v>
      </c>
      <c r="H409" s="8">
        <f t="shared" ca="1" si="155"/>
        <v>1129237606.6402283</v>
      </c>
      <c r="I409" s="8">
        <f t="shared" ca="1" si="156"/>
        <v>4103189149.4992986</v>
      </c>
      <c r="J409" s="8">
        <f t="shared" ca="1" si="157"/>
        <v>11204064.751685837</v>
      </c>
      <c r="K409" s="12">
        <f t="shared" ca="1" si="143"/>
        <v>0.96894314752264743</v>
      </c>
      <c r="L409" s="48"/>
      <c r="M409" s="39">
        <f ca="1">IF(AND(I$2&gt;0,R402&lt;F402-0.1),0,IF(AND(N409&gt;=L$10,I$2&gt;0),0,IF(OR(AND(N409&gt;=A$2,N409&lt;C$2),N409&gt;=E$1),0,1)))</f>
        <v>0</v>
      </c>
      <c r="N409" s="27">
        <f t="shared" si="158"/>
        <v>44316</v>
      </c>
      <c r="O409" s="11">
        <f t="shared" ca="1" si="146"/>
        <v>0.54709188659990649</v>
      </c>
      <c r="P409" s="11" t="str">
        <f t="shared" si="147"/>
        <v/>
      </c>
      <c r="Q409" s="11">
        <f t="shared" ca="1" si="159"/>
        <v>0.7</v>
      </c>
      <c r="R409" s="32">
        <f t="shared" ca="1" si="148"/>
        <v>3.1809510046203613</v>
      </c>
      <c r="S409" s="32">
        <v>2.2694213753430209E-5</v>
      </c>
      <c r="T409" s="32">
        <f t="shared" ca="1" si="149"/>
        <v>0.15056501421869711</v>
      </c>
      <c r="U409" s="32">
        <f t="shared" si="150"/>
        <v>0.14084507042253522</v>
      </c>
      <c r="V409" s="32">
        <f t="shared" si="151"/>
        <v>0.7</v>
      </c>
      <c r="W409" s="8">
        <f t="shared" ca="1" si="160"/>
        <v>75451448.299213171</v>
      </c>
      <c r="X409" s="8">
        <f t="shared" ca="1" si="164"/>
        <v>3049402991.1582832</v>
      </c>
      <c r="Y409" s="22">
        <f t="shared" ca="1" si="152"/>
        <v>0.45290811340009351</v>
      </c>
      <c r="Z409" s="8">
        <f t="shared" ca="1" si="161"/>
        <v>1129237606.6402283</v>
      </c>
      <c r="AA409" s="12">
        <f t="shared" ca="1" si="162"/>
        <v>1.1347541797997878</v>
      </c>
      <c r="AB409" s="23">
        <f t="shared" ca="1" si="166"/>
        <v>2243807551.6920991</v>
      </c>
      <c r="AC409" s="76">
        <f t="shared" si="163"/>
        <v>0</v>
      </c>
      <c r="AD409" s="85">
        <v>5.9817518608996912E-4</v>
      </c>
      <c r="AE409" s="85">
        <v>9.6816447173430579E-3</v>
      </c>
      <c r="AF409" s="85">
        <v>6.2379936477065928E-4</v>
      </c>
    </row>
    <row r="410" spans="1:32">
      <c r="A410" s="7">
        <f t="shared" si="153"/>
        <v>44317</v>
      </c>
      <c r="B410" s="8">
        <f t="shared" ca="1" si="154"/>
        <v>588921681.42725456</v>
      </c>
      <c r="C410" s="144">
        <f t="shared" si="144"/>
        <v>0</v>
      </c>
      <c r="D410" s="136"/>
      <c r="E410" s="143">
        <f>US!D410</f>
        <v>0</v>
      </c>
      <c r="F410" s="78">
        <f t="shared" si="165"/>
        <v>0.6</v>
      </c>
      <c r="G410" s="29">
        <f t="shared" ca="1" si="145"/>
        <v>159428302.39087662</v>
      </c>
      <c r="H410" s="8">
        <f t="shared" ca="1" si="155"/>
        <v>1131940946.975224</v>
      </c>
      <c r="I410" s="8">
        <f t="shared" ca="1" si="156"/>
        <v>4181343938.1335073</v>
      </c>
      <c r="J410" s="8">
        <f t="shared" ca="1" si="157"/>
        <v>11007716.709043501</v>
      </c>
      <c r="K410" s="12">
        <f t="shared" ref="K410:K473" ca="1" si="167">IF(C410&gt;0,1+N$2*(C410-C409)/Z410,K$4*Y409*Q410+(1-Q410)*AA409*Y409)</f>
        <v>0.94677101087396132</v>
      </c>
      <c r="L410" s="48"/>
      <c r="M410" s="47">
        <f ca="1">IF(AND(I$2&gt;0,R403&lt;F403-0.12),0,IF(AND(N410&gt;=L$4,I$2&gt;0),0,IF(OR(AND(N410&gt;=A$2,N410&lt;C$2),N410&gt;=E$1),0,1)))</f>
        <v>0</v>
      </c>
      <c r="N410" s="27">
        <f t="shared" si="158"/>
        <v>44317</v>
      </c>
      <c r="O410" s="11">
        <f t="shared" ca="1" si="146"/>
        <v>0.55751252508446758</v>
      </c>
      <c r="P410" s="11" t="str">
        <f t="shared" si="147"/>
        <v/>
      </c>
      <c r="Q410" s="11">
        <f t="shared" ca="1" si="159"/>
        <v>0.7</v>
      </c>
      <c r="R410" s="32">
        <f t="shared" ca="1" si="148"/>
        <v>3.1885660478175324</v>
      </c>
      <c r="S410" s="32">
        <v>2.2694191170978194E-5</v>
      </c>
      <c r="T410" s="32">
        <f t="shared" ca="1" si="149"/>
        <v>0.15092545959669654</v>
      </c>
      <c r="U410" s="32">
        <f t="shared" si="150"/>
        <v>0.14084507042253522</v>
      </c>
      <c r="V410" s="32">
        <f t="shared" si="151"/>
        <v>0.7</v>
      </c>
      <c r="W410" s="8">
        <f t="shared" ca="1" si="160"/>
        <v>77129874.502930656</v>
      </c>
      <c r="X410" s="8">
        <f t="shared" ca="1" si="164"/>
        <v>3126532865.6612139</v>
      </c>
      <c r="Y410" s="22">
        <f t="shared" ca="1" si="152"/>
        <v>0.44248747491553242</v>
      </c>
      <c r="Z410" s="8">
        <f t="shared" ca="1" si="161"/>
        <v>1131940946.975224</v>
      </c>
      <c r="AA410" s="12">
        <f t="shared" ca="1" si="162"/>
        <v>1.1347541797997878</v>
      </c>
      <c r="AB410" s="23">
        <f t="shared" ca="1" si="166"/>
        <v>2288886971.2516446</v>
      </c>
      <c r="AC410" s="76">
        <f t="shared" si="163"/>
        <v>0</v>
      </c>
      <c r="AD410" s="85">
        <v>5.981441421083649E-4</v>
      </c>
      <c r="AE410" s="85">
        <v>9.6768355013639486E-3</v>
      </c>
      <c r="AF410" s="85">
        <v>6.2377294777882859E-4</v>
      </c>
    </row>
    <row r="411" spans="1:32">
      <c r="A411" s="7">
        <f t="shared" si="153"/>
        <v>44318</v>
      </c>
      <c r="B411" s="8">
        <f t="shared" ca="1" si="154"/>
        <v>599703259.64272094</v>
      </c>
      <c r="C411" s="144">
        <f t="shared" si="144"/>
        <v>0</v>
      </c>
      <c r="D411" s="136"/>
      <c r="E411" s="143">
        <f>US!D411</f>
        <v>0</v>
      </c>
      <c r="F411" s="78">
        <f t="shared" si="165"/>
        <v>0.6</v>
      </c>
      <c r="G411" s="29">
        <f t="shared" ca="1" si="145"/>
        <v>159346518.00029647</v>
      </c>
      <c r="H411" s="8">
        <f t="shared" ca="1" si="155"/>
        <v>1131360277.8021049</v>
      </c>
      <c r="I411" s="8">
        <f t="shared" ca="1" si="156"/>
        <v>4257893143.4633188</v>
      </c>
      <c r="J411" s="8">
        <f t="shared" ca="1" si="157"/>
        <v>10781578.215466419</v>
      </c>
      <c r="K411" s="12">
        <f t="shared" ca="1" si="167"/>
        <v>0.92498743460301802</v>
      </c>
      <c r="L411" s="48"/>
      <c r="M411" s="46">
        <f ca="1">IF(AND(I$2&gt;0,R404&lt;F404-0.12),0,IF(AND(N411&gt;=L$5,I$2&gt;0),0,IF(OR(AND(N411&gt;=A$2,N411&lt;C$2),N411&gt;=E$1),0,1)))</f>
        <v>0</v>
      </c>
      <c r="N411" s="27">
        <f t="shared" si="158"/>
        <v>44318</v>
      </c>
      <c r="O411" s="11">
        <f t="shared" ca="1" si="146"/>
        <v>0.56771908579510921</v>
      </c>
      <c r="P411" s="11" t="str">
        <f t="shared" si="147"/>
        <v/>
      </c>
      <c r="Q411" s="11">
        <f t="shared" ca="1" si="159"/>
        <v>0.7</v>
      </c>
      <c r="R411" s="32">
        <f t="shared" ca="1" si="148"/>
        <v>3.1869303600059293</v>
      </c>
      <c r="S411" s="32">
        <v>2.2694168588685116E-5</v>
      </c>
      <c r="T411" s="32">
        <f t="shared" ca="1" si="149"/>
        <v>0.15084803704028066</v>
      </c>
      <c r="U411" s="32">
        <f t="shared" si="150"/>
        <v>0.14084507042253522</v>
      </c>
      <c r="V411" s="32">
        <f t="shared" si="151"/>
        <v>0.7</v>
      </c>
      <c r="W411" s="8">
        <f t="shared" ca="1" si="160"/>
        <v>78626028.491848618</v>
      </c>
      <c r="X411" s="8">
        <f t="shared" ca="1" si="164"/>
        <v>3205158894.1530623</v>
      </c>
      <c r="Y411" s="22">
        <f t="shared" ca="1" si="152"/>
        <v>0.43228091420489079</v>
      </c>
      <c r="Z411" s="8">
        <f t="shared" ca="1" si="161"/>
        <v>1131360277.8021049</v>
      </c>
      <c r="AA411" s="12">
        <f t="shared" ca="1" si="162"/>
        <v>1.1347541797997878</v>
      </c>
      <c r="AB411" s="23">
        <f t="shared" ca="1" si="166"/>
        <v>2333248805.7547112</v>
      </c>
      <c r="AC411" s="76">
        <f t="shared" si="163"/>
        <v>0</v>
      </c>
      <c r="AD411" s="85">
        <v>5.981131062525925E-4</v>
      </c>
      <c r="AE411" s="85">
        <v>9.6720391934951629E-3</v>
      </c>
      <c r="AF411" s="85">
        <v>6.2374653660329175E-4</v>
      </c>
    </row>
    <row r="412" spans="1:32">
      <c r="A412" s="7">
        <f t="shared" si="153"/>
        <v>44319</v>
      </c>
      <c r="B412" s="8">
        <f t="shared" ca="1" si="154"/>
        <v>610231368.70686507</v>
      </c>
      <c r="C412" s="144">
        <f t="shared" si="144"/>
        <v>0</v>
      </c>
      <c r="D412" s="136"/>
      <c r="E412" s="143">
        <f>US!D412</f>
        <v>0</v>
      </c>
      <c r="F412" s="78">
        <f t="shared" si="165"/>
        <v>0.6</v>
      </c>
      <c r="G412" s="29">
        <f t="shared" ca="1" si="145"/>
        <v>158800538.54446194</v>
      </c>
      <c r="H412" s="8">
        <f t="shared" ca="1" si="155"/>
        <v>1127483823.6656797</v>
      </c>
      <c r="I412" s="8">
        <f t="shared" ca="1" si="156"/>
        <v>4332642717.8187418</v>
      </c>
      <c r="J412" s="8">
        <f t="shared" ca="1" si="157"/>
        <v>10528109.064144135</v>
      </c>
      <c r="K412" s="12">
        <f t="shared" ca="1" si="167"/>
        <v>0.90365137213106084</v>
      </c>
      <c r="L412" s="48"/>
      <c r="M412" s="38">
        <f ca="1">IF(AND(I$2&gt;0,R405&lt;F405),0,IF(AND(N412&gt;=L$6,I$2&gt;0),0,IF(OR(AND(N412&gt;=A$2,N412&lt;C$2),N412&gt;=E$1),0,1)))</f>
        <v>0</v>
      </c>
      <c r="N412" s="27">
        <f t="shared" si="158"/>
        <v>44319</v>
      </c>
      <c r="O412" s="11">
        <f t="shared" ca="1" si="146"/>
        <v>0.57768569570916561</v>
      </c>
      <c r="P412" s="11" t="str">
        <f t="shared" si="147"/>
        <v/>
      </c>
      <c r="Q412" s="11">
        <f t="shared" ca="1" si="159"/>
        <v>0.7</v>
      </c>
      <c r="R412" s="32">
        <f t="shared" ca="1" si="148"/>
        <v>3.1760107708892389</v>
      </c>
      <c r="S412" s="32">
        <v>2.2694146006550972E-5</v>
      </c>
      <c r="T412" s="32">
        <f t="shared" ca="1" si="149"/>
        <v>0.1503311764887573</v>
      </c>
      <c r="U412" s="32">
        <f t="shared" si="150"/>
        <v>0.14084507042253522</v>
      </c>
      <c r="V412" s="32">
        <f t="shared" si="151"/>
        <v>0.7</v>
      </c>
      <c r="W412" s="8">
        <f t="shared" ca="1" si="160"/>
        <v>79921934.664645821</v>
      </c>
      <c r="X412" s="8">
        <f t="shared" ca="1" si="164"/>
        <v>3285080828.817708</v>
      </c>
      <c r="Y412" s="22">
        <f t="shared" ca="1" si="152"/>
        <v>0.42231430429083439</v>
      </c>
      <c r="Z412" s="8">
        <f t="shared" ca="1" si="161"/>
        <v>1127483823.6656797</v>
      </c>
      <c r="AA412" s="12">
        <f t="shared" ca="1" si="162"/>
        <v>1.1347541797997878</v>
      </c>
      <c r="AB412" s="23">
        <f t="shared" ca="1" si="166"/>
        <v>2376770274.4950514</v>
      </c>
      <c r="AC412" s="76">
        <f t="shared" si="163"/>
        <v>0</v>
      </c>
      <c r="AD412" s="85">
        <v>5.9808207852383739E-4</v>
      </c>
      <c r="AE412" s="85">
        <v>9.6672557399020038E-3</v>
      </c>
      <c r="AF412" s="85">
        <v>6.2372013124206509E-4</v>
      </c>
    </row>
    <row r="413" spans="1:32">
      <c r="A413" s="7">
        <f t="shared" si="153"/>
        <v>44320</v>
      </c>
      <c r="B413" s="8">
        <f t="shared" ca="1" si="154"/>
        <v>620481391.88906896</v>
      </c>
      <c r="C413" s="144">
        <f t="shared" si="144"/>
        <v>0</v>
      </c>
      <c r="D413" s="136"/>
      <c r="E413" s="143">
        <f>US!D413</f>
        <v>0</v>
      </c>
      <c r="F413" s="78">
        <f t="shared" si="165"/>
        <v>0.6</v>
      </c>
      <c r="G413" s="29">
        <f t="shared" ca="1" si="145"/>
        <v>157793951.21051854</v>
      </c>
      <c r="H413" s="8">
        <f t="shared" ca="1" si="155"/>
        <v>1120337053.5946815</v>
      </c>
      <c r="I413" s="8">
        <f t="shared" ca="1" si="156"/>
        <v>4405417882.4123898</v>
      </c>
      <c r="J413" s="8">
        <f t="shared" ca="1" si="157"/>
        <v>10250023.182203889</v>
      </c>
      <c r="K413" s="12">
        <f t="shared" ca="1" si="167"/>
        <v>0.88281690910393928</v>
      </c>
      <c r="L413" s="48"/>
      <c r="M413" s="38">
        <f ca="1">IF(AND(I$2&gt;0,R406&lt;F406-0.02),0,IF(AND(N413&gt;=L$7,I$2&gt;0),0,IF(OR(AND(N413&gt;=A$2,N413&lt;C$2),N413&gt;=E$1),0,1)))</f>
        <v>0</v>
      </c>
      <c r="N413" s="27">
        <f t="shared" si="158"/>
        <v>44320</v>
      </c>
      <c r="O413" s="11">
        <f t="shared" ca="1" si="146"/>
        <v>0.58738905098831862</v>
      </c>
      <c r="P413" s="11" t="str">
        <f t="shared" si="147"/>
        <v/>
      </c>
      <c r="Q413" s="11">
        <f t="shared" ca="1" si="159"/>
        <v>0.7</v>
      </c>
      <c r="R413" s="32">
        <f t="shared" ca="1" si="148"/>
        <v>3.1558790242103703</v>
      </c>
      <c r="S413" s="32">
        <v>2.2694123424575763E-5</v>
      </c>
      <c r="T413" s="32">
        <f t="shared" ca="1" si="149"/>
        <v>0.1493782738126242</v>
      </c>
      <c r="U413" s="32">
        <f t="shared" si="150"/>
        <v>0.14084507042253522</v>
      </c>
      <c r="V413" s="32">
        <f t="shared" si="151"/>
        <v>0.7</v>
      </c>
      <c r="W413" s="8">
        <f t="shared" ca="1" si="160"/>
        <v>81001311.764314026</v>
      </c>
      <c r="X413" s="8">
        <f t="shared" ca="1" si="164"/>
        <v>3366082140.5820222</v>
      </c>
      <c r="Y413" s="22">
        <f t="shared" ca="1" si="152"/>
        <v>0.41261094901168138</v>
      </c>
      <c r="Z413" s="8">
        <f t="shared" ca="1" si="161"/>
        <v>1120337053.5946815</v>
      </c>
      <c r="AA413" s="12">
        <f t="shared" ca="1" si="162"/>
        <v>1.1347541797997878</v>
      </c>
      <c r="AB413" s="23">
        <f t="shared" ca="1" si="166"/>
        <v>2419337701.6659093</v>
      </c>
      <c r="AC413" s="76">
        <f t="shared" si="163"/>
        <v>0</v>
      </c>
      <c r="AD413" s="85">
        <v>5.9805105892273187E-4</v>
      </c>
      <c r="AE413" s="85">
        <v>9.6624850870639864E-3</v>
      </c>
      <c r="AF413" s="85">
        <v>6.2369373169316616E-4</v>
      </c>
    </row>
    <row r="414" spans="1:32">
      <c r="A414" s="7">
        <f t="shared" si="153"/>
        <v>44321</v>
      </c>
      <c r="B414" s="8">
        <f t="shared" ca="1" si="154"/>
        <v>630431618.19499528</v>
      </c>
      <c r="C414" s="144">
        <f t="shared" si="144"/>
        <v>0</v>
      </c>
      <c r="D414" s="136"/>
      <c r="E414" s="143">
        <f>US!D414</f>
        <v>0</v>
      </c>
      <c r="F414" s="78">
        <f t="shared" si="165"/>
        <v>0.6</v>
      </c>
      <c r="G414" s="29">
        <f t="shared" ca="1" si="145"/>
        <v>156335542.05668229</v>
      </c>
      <c r="H414" s="8">
        <f t="shared" ca="1" si="155"/>
        <v>1109982348.6024442</v>
      </c>
      <c r="I414" s="8">
        <f t="shared" ca="1" si="156"/>
        <v>4476064489.1844664</v>
      </c>
      <c r="J414" s="8">
        <f t="shared" ca="1" si="157"/>
        <v>9950226.3059262689</v>
      </c>
      <c r="K414" s="12">
        <f t="shared" ca="1" si="167"/>
        <v>0.86253276047709126</v>
      </c>
      <c r="L414" s="48"/>
      <c r="M414" s="38">
        <f ca="1">IF(AND(I$2&gt;0,R407&lt;F407-0.04),0,IF(AND(N414&gt;=L$8,I$2&gt;0),0,IF(OR(AND(N414&gt;=A$2,N414&lt;C$2),N414&gt;=E$1),0,1)))</f>
        <v>0</v>
      </c>
      <c r="N414" s="27">
        <f t="shared" si="158"/>
        <v>44321</v>
      </c>
      <c r="O414" s="11">
        <f t="shared" ca="1" si="146"/>
        <v>0.59680859855792889</v>
      </c>
      <c r="P414" s="11" t="str">
        <f t="shared" si="147"/>
        <v/>
      </c>
      <c r="Q414" s="11">
        <f t="shared" ca="1" si="159"/>
        <v>0.7</v>
      </c>
      <c r="R414" s="32">
        <f t="shared" ca="1" si="148"/>
        <v>3.1267108411336455</v>
      </c>
      <c r="S414" s="32">
        <v>2.2694100842759476E-5</v>
      </c>
      <c r="T414" s="32">
        <f t="shared" ca="1" si="149"/>
        <v>0.1479976464803259</v>
      </c>
      <c r="U414" s="32">
        <f t="shared" si="150"/>
        <v>0.14084507042253522</v>
      </c>
      <c r="V414" s="32">
        <f t="shared" si="151"/>
        <v>0.7</v>
      </c>
      <c r="W414" s="8">
        <f t="shared" ca="1" si="160"/>
        <v>81849968.049084514</v>
      </c>
      <c r="X414" s="8">
        <f t="shared" ca="1" si="164"/>
        <v>3447932108.6311069</v>
      </c>
      <c r="Y414" s="22">
        <f t="shared" ca="1" si="152"/>
        <v>0.40319140144207111</v>
      </c>
      <c r="Z414" s="8">
        <f t="shared" ca="1" si="161"/>
        <v>1109982348.6024442</v>
      </c>
      <c r="AA414" s="12">
        <f t="shared" ca="1" si="162"/>
        <v>1.1347541797997878</v>
      </c>
      <c r="AB414" s="23">
        <f t="shared" ca="1" si="166"/>
        <v>2460847638.43365</v>
      </c>
      <c r="AC414" s="76">
        <f t="shared" si="163"/>
        <v>0</v>
      </c>
      <c r="AD414" s="85">
        <v>5.9802004744942329E-4</v>
      </c>
      <c r="AE414" s="85">
        <v>9.6577271817724838E-3</v>
      </c>
      <c r="AF414" s="85">
        <v>6.2366733795461314E-4</v>
      </c>
    </row>
    <row r="415" spans="1:32">
      <c r="A415" s="7">
        <f t="shared" si="153"/>
        <v>44322</v>
      </c>
      <c r="B415" s="8">
        <f t="shared" ca="1" si="154"/>
        <v>640063370.09862614</v>
      </c>
      <c r="C415" s="144">
        <f t="shared" si="144"/>
        <v>0</v>
      </c>
      <c r="D415" s="136"/>
      <c r="E415" s="143">
        <f>US!D415</f>
        <v>0</v>
      </c>
      <c r="F415" s="78">
        <f t="shared" si="165"/>
        <v>0.6</v>
      </c>
      <c r="G415" s="29">
        <f t="shared" ca="1" si="145"/>
        <v>154439129.44635761</v>
      </c>
      <c r="H415" s="8">
        <f t="shared" ca="1" si="155"/>
        <v>1096517819.069139</v>
      </c>
      <c r="I415" s="8">
        <f t="shared" ca="1" si="156"/>
        <v>4544449927.7002459</v>
      </c>
      <c r="J415" s="8">
        <f t="shared" ca="1" si="157"/>
        <v>9631751.9036308974</v>
      </c>
      <c r="K415" s="12">
        <f t="shared" ca="1" si="167"/>
        <v>0.84284189093734174</v>
      </c>
      <c r="L415" s="48"/>
      <c r="M415" s="38">
        <f ca="1">IF(AND(I$2&gt;0,R408&lt;F408-0.06),0,IF(AND(N415&gt;=L$9,I$2&gt;0),0,IF(OR(AND(N415&gt;=A$2,N415&lt;C$2),N415&gt;=E$1),0,1)))</f>
        <v>0</v>
      </c>
      <c r="N415" s="27">
        <f t="shared" si="158"/>
        <v>44322</v>
      </c>
      <c r="O415" s="11">
        <f t="shared" ca="1" si="146"/>
        <v>0.60592665702669946</v>
      </c>
      <c r="P415" s="11" t="str">
        <f t="shared" si="147"/>
        <v/>
      </c>
      <c r="Q415" s="11">
        <f t="shared" ca="1" si="159"/>
        <v>0.7</v>
      </c>
      <c r="R415" s="32">
        <f t="shared" ca="1" si="148"/>
        <v>3.0887825889271521</v>
      </c>
      <c r="S415" s="32">
        <v>2.2694078261102117E-5</v>
      </c>
      <c r="T415" s="32">
        <f t="shared" ca="1" si="149"/>
        <v>0.14620237587588519</v>
      </c>
      <c r="U415" s="32">
        <f t="shared" si="150"/>
        <v>0.14084507042253522</v>
      </c>
      <c r="V415" s="32">
        <f t="shared" si="151"/>
        <v>0.7</v>
      </c>
      <c r="W415" s="8">
        <f t="shared" ca="1" si="160"/>
        <v>82456162.149204537</v>
      </c>
      <c r="X415" s="8">
        <f t="shared" ca="1" si="164"/>
        <v>3530388270.7803116</v>
      </c>
      <c r="Y415" s="22">
        <f t="shared" ca="1" si="152"/>
        <v>0.39407334297330054</v>
      </c>
      <c r="Z415" s="8">
        <f t="shared" ca="1" si="161"/>
        <v>1096517819.069139</v>
      </c>
      <c r="AA415" s="12">
        <f t="shared" ca="1" si="162"/>
        <v>1.1347541797997878</v>
      </c>
      <c r="AB415" s="23">
        <f t="shared" ca="1" si="166"/>
        <v>2501207748.889555</v>
      </c>
      <c r="AC415" s="76">
        <f t="shared" si="163"/>
        <v>0</v>
      </c>
      <c r="AD415" s="85">
        <v>5.9798904410363421E-4</v>
      </c>
      <c r="AE415" s="85">
        <v>9.6529819711283649E-3</v>
      </c>
      <c r="AF415" s="85">
        <v>6.2364095002442551E-4</v>
      </c>
    </row>
    <row r="416" spans="1:32">
      <c r="A416" s="7">
        <f t="shared" si="153"/>
        <v>44323</v>
      </c>
      <c r="B416" s="8">
        <f t="shared" ca="1" si="154"/>
        <v>649361067.80557501</v>
      </c>
      <c r="C416" s="144">
        <f t="shared" si="144"/>
        <v>0</v>
      </c>
      <c r="D416" s="136"/>
      <c r="E416" s="143">
        <f>US!D416</f>
        <v>0</v>
      </c>
      <c r="F416" s="78">
        <f t="shared" si="165"/>
        <v>0.6</v>
      </c>
      <c r="G416" s="29">
        <f t="shared" ca="1" si="145"/>
        <v>152123283.18862987</v>
      </c>
      <c r="H416" s="8">
        <f t="shared" ca="1" si="155"/>
        <v>1080075310.639272</v>
      </c>
      <c r="I416" s="8">
        <f t="shared" ca="1" si="156"/>
        <v>4610463581.4195833</v>
      </c>
      <c r="J416" s="8">
        <f t="shared" ca="1" si="157"/>
        <v>9297697.7069489248</v>
      </c>
      <c r="K416" s="12">
        <f t="shared" ca="1" si="167"/>
        <v>0.82378126212926439</v>
      </c>
      <c r="L416" s="48"/>
      <c r="M416" s="39">
        <f ca="1">IF(AND(I$2&gt;0,R409&lt;F409-0.1),0,IF(AND(N416&gt;=L$10,I$2&gt;0),0,IF(OR(AND(N416&gt;=A$2,N416&lt;C$2),N416&gt;=E$1),0,1)))</f>
        <v>0</v>
      </c>
      <c r="N416" s="27">
        <f t="shared" si="158"/>
        <v>44323</v>
      </c>
      <c r="O416" s="11">
        <f t="shared" ca="1" si="146"/>
        <v>0.61472847752261106</v>
      </c>
      <c r="P416" s="11" t="str">
        <f t="shared" si="147"/>
        <v/>
      </c>
      <c r="Q416" s="11">
        <f t="shared" ca="1" si="159"/>
        <v>0.7</v>
      </c>
      <c r="R416" s="32">
        <f t="shared" ca="1" si="148"/>
        <v>3.0424656637725973</v>
      </c>
      <c r="S416" s="32">
        <v>2.2694055679603689E-5</v>
      </c>
      <c r="T416" s="32">
        <f t="shared" ca="1" si="149"/>
        <v>0.1440100414185696</v>
      </c>
      <c r="U416" s="32">
        <f t="shared" si="150"/>
        <v>0.14084507042253522</v>
      </c>
      <c r="V416" s="32">
        <f t="shared" si="151"/>
        <v>0.7</v>
      </c>
      <c r="W416" s="8">
        <f t="shared" ca="1" si="160"/>
        <v>82810913.798512682</v>
      </c>
      <c r="X416" s="8">
        <f t="shared" ca="1" si="164"/>
        <v>3613199184.578824</v>
      </c>
      <c r="Y416" s="22">
        <f t="shared" ca="1" si="152"/>
        <v>0.38527152247738894</v>
      </c>
      <c r="Z416" s="8">
        <f t="shared" ca="1" si="161"/>
        <v>1080075310.639272</v>
      </c>
      <c r="AA416" s="12">
        <f t="shared" ca="1" si="162"/>
        <v>1.1347541797997878</v>
      </c>
      <c r="AB416" s="23">
        <f t="shared" ca="1" si="166"/>
        <v>2540337447.988265</v>
      </c>
      <c r="AC416" s="76">
        <f t="shared" si="163"/>
        <v>0</v>
      </c>
      <c r="AD416" s="85">
        <v>5.9795804888471376E-4</v>
      </c>
      <c r="AE416" s="85">
        <v>9.6482494025396728E-3</v>
      </c>
      <c r="AF416" s="85">
        <v>6.2361456790062332E-4</v>
      </c>
    </row>
    <row r="417" spans="1:32">
      <c r="A417" s="7">
        <f t="shared" si="153"/>
        <v>44324</v>
      </c>
      <c r="B417" s="8">
        <f t="shared" ca="1" si="154"/>
        <v>658312232.82160199</v>
      </c>
      <c r="C417" s="144">
        <f t="shared" si="144"/>
        <v>0</v>
      </c>
      <c r="D417" s="136"/>
      <c r="E417" s="143">
        <f>US!D417</f>
        <v>0</v>
      </c>
      <c r="F417" s="78">
        <f t="shared" si="165"/>
        <v>0.6</v>
      </c>
      <c r="G417" s="29">
        <f t="shared" ca="1" si="145"/>
        <v>149410939.21895078</v>
      </c>
      <c r="H417" s="8">
        <f t="shared" ca="1" si="155"/>
        <v>1060817668.4545505</v>
      </c>
      <c r="I417" s="8">
        <f t="shared" ca="1" si="156"/>
        <v>4674016853.0333748</v>
      </c>
      <c r="J417" s="8">
        <f t="shared" ca="1" si="157"/>
        <v>8951165.0160269309</v>
      </c>
      <c r="K417" s="12">
        <f t="shared" ca="1" si="167"/>
        <v>0.80538170548214405</v>
      </c>
      <c r="L417" s="48"/>
      <c r="M417" s="47">
        <f ca="1">IF(AND(I$2&gt;0,R410&lt;F410-0.12),0,IF(AND(N417&gt;=L$4,I$2&gt;0),0,IF(OR(AND(N417&gt;=A$2,N417&lt;C$2),N417&gt;=E$1),0,1)))</f>
        <v>0</v>
      </c>
      <c r="N417" s="27">
        <f t="shared" si="158"/>
        <v>44324</v>
      </c>
      <c r="O417" s="11">
        <f t="shared" ca="1" si="146"/>
        <v>0.6232022470711166</v>
      </c>
      <c r="P417" s="11" t="str">
        <f t="shared" si="147"/>
        <v/>
      </c>
      <c r="Q417" s="11">
        <f t="shared" ca="1" si="159"/>
        <v>0.7</v>
      </c>
      <c r="R417" s="32">
        <f t="shared" ca="1" si="148"/>
        <v>2.9882187843790153</v>
      </c>
      <c r="S417" s="32">
        <v>2.2694033098264187E-5</v>
      </c>
      <c r="T417" s="32">
        <f t="shared" ca="1" si="149"/>
        <v>0.14144235579394007</v>
      </c>
      <c r="U417" s="32">
        <f t="shared" si="150"/>
        <v>0.14084507042253522</v>
      </c>
      <c r="V417" s="32">
        <f t="shared" si="151"/>
        <v>0.7</v>
      </c>
      <c r="W417" s="8">
        <f t="shared" ca="1" si="160"/>
        <v>82908249.754808456</v>
      </c>
      <c r="X417" s="8">
        <f t="shared" ca="1" si="164"/>
        <v>3696107434.3336325</v>
      </c>
      <c r="Y417" s="22">
        <f t="shared" ca="1" si="152"/>
        <v>0.3767977529288834</v>
      </c>
      <c r="Z417" s="8">
        <f t="shared" ca="1" si="161"/>
        <v>1060817668.4545505</v>
      </c>
      <c r="AA417" s="12">
        <f t="shared" ca="1" si="162"/>
        <v>1.1347541797997878</v>
      </c>
      <c r="AB417" s="23">
        <f t="shared" ca="1" si="166"/>
        <v>2578168288.9207978</v>
      </c>
      <c r="AC417" s="76">
        <f t="shared" si="163"/>
        <v>0</v>
      </c>
      <c r="AD417" s="85">
        <v>5.9792706179168467E-4</v>
      </c>
      <c r="AE417" s="85">
        <v>9.6435294237193197E-3</v>
      </c>
      <c r="AF417" s="85">
        <v>6.2358819158122789E-4</v>
      </c>
    </row>
    <row r="418" spans="1:32">
      <c r="A418" s="7">
        <f t="shared" si="153"/>
        <v>44325</v>
      </c>
      <c r="B418" s="8">
        <f t="shared" ca="1" si="154"/>
        <v>666907435.46773398</v>
      </c>
      <c r="C418" s="144">
        <f t="shared" si="144"/>
        <v>0</v>
      </c>
      <c r="D418" s="136"/>
      <c r="E418" s="143">
        <f>US!D418</f>
        <v>0</v>
      </c>
      <c r="F418" s="78">
        <f t="shared" si="165"/>
        <v>0.6</v>
      </c>
      <c r="G418" s="29">
        <f t="shared" ca="1" si="145"/>
        <v>146328923.58975759</v>
      </c>
      <c r="H418" s="8">
        <f t="shared" ca="1" si="155"/>
        <v>1038935357.4872789</v>
      </c>
      <c r="I418" s="8">
        <f t="shared" ca="1" si="156"/>
        <v>4735042791.8209114</v>
      </c>
      <c r="J418" s="8">
        <f t="shared" ca="1" si="157"/>
        <v>8595202.6461319681</v>
      </c>
      <c r="K418" s="12">
        <f t="shared" ca="1" si="167"/>
        <v>0.78766791514811141</v>
      </c>
      <c r="L418" s="48"/>
      <c r="M418" s="46">
        <f ca="1">IF(AND(I$2&gt;0,R411&lt;F411-0.12),0,IF(AND(N418&gt;=L$5,I$2&gt;0),0,IF(OR(AND(N418&gt;=A$2,N418&lt;C$2),N418&gt;=E$1),0,1)))</f>
        <v>0</v>
      </c>
      <c r="N418" s="27">
        <f t="shared" si="158"/>
        <v>44325</v>
      </c>
      <c r="O418" s="11">
        <f t="shared" ca="1" si="146"/>
        <v>0.63133903890945486</v>
      </c>
      <c r="P418" s="11" t="str">
        <f t="shared" si="147"/>
        <v/>
      </c>
      <c r="Q418" s="11">
        <f t="shared" ca="1" si="159"/>
        <v>0.7</v>
      </c>
      <c r="R418" s="32">
        <f t="shared" ca="1" si="148"/>
        <v>2.9265784717951515</v>
      </c>
      <c r="S418" s="32">
        <v>2.2694010517083606E-5</v>
      </c>
      <c r="T418" s="32">
        <f t="shared" ca="1" si="149"/>
        <v>0.13852471433163718</v>
      </c>
      <c r="U418" s="32">
        <f t="shared" si="150"/>
        <v>0.14084507042253522</v>
      </c>
      <c r="V418" s="32">
        <f t="shared" si="151"/>
        <v>0.7</v>
      </c>
      <c r="W418" s="8">
        <f t="shared" ca="1" si="160"/>
        <v>82745372.296219766</v>
      </c>
      <c r="X418" s="8">
        <f t="shared" ca="1" si="164"/>
        <v>3778852806.6298523</v>
      </c>
      <c r="Y418" s="22">
        <f t="shared" ca="1" si="152"/>
        <v>0.36866096109054514</v>
      </c>
      <c r="Z418" s="8">
        <f t="shared" ca="1" si="161"/>
        <v>1038935357.4872789</v>
      </c>
      <c r="AA418" s="12">
        <f t="shared" ca="1" si="162"/>
        <v>1.1347541797997878</v>
      </c>
      <c r="AB418" s="23">
        <f t="shared" ca="1" si="166"/>
        <v>2614644106.1935363</v>
      </c>
      <c r="AC418" s="76">
        <f t="shared" si="163"/>
        <v>0</v>
      </c>
      <c r="AD418" s="85">
        <v>5.9789608282328284E-4</v>
      </c>
      <c r="AE418" s="85">
        <v>9.6388219826827951E-3</v>
      </c>
      <c r="AF418" s="85">
        <v>6.2356182106426141E-4</v>
      </c>
    </row>
    <row r="419" spans="1:32">
      <c r="A419" s="7">
        <f t="shared" si="153"/>
        <v>44326</v>
      </c>
      <c r="B419" s="8">
        <f t="shared" ca="1" si="154"/>
        <v>675140192.47986341</v>
      </c>
      <c r="C419" s="144">
        <f t="shared" si="144"/>
        <v>0</v>
      </c>
      <c r="D419" s="136"/>
      <c r="E419" s="143">
        <f>US!D419</f>
        <v>0</v>
      </c>
      <c r="F419" s="78">
        <f t="shared" si="165"/>
        <v>0.6</v>
      </c>
      <c r="G419" s="29">
        <f t="shared" ca="1" si="145"/>
        <v>142907402.81368703</v>
      </c>
      <c r="H419" s="8">
        <f t="shared" ca="1" si="155"/>
        <v>1014642559.9771779</v>
      </c>
      <c r="I419" s="8">
        <f t="shared" ca="1" si="156"/>
        <v>4793495366.6070299</v>
      </c>
      <c r="J419" s="8">
        <f t="shared" ca="1" si="157"/>
        <v>8232757.0121294055</v>
      </c>
      <c r="K419" s="12">
        <f t="shared" ca="1" si="167"/>
        <v>0.77065855186640486</v>
      </c>
      <c r="L419" s="48"/>
      <c r="M419" s="38">
        <f ca="1">IF(AND(I$2&gt;0,R412&lt;F412),0,IF(AND(N419&gt;=L$6,I$2&gt;0),0,IF(OR(AND(N419&gt;=A$2,N419&lt;C$2),N419&gt;=E$1),0,1)))</f>
        <v>0</v>
      </c>
      <c r="N419" s="27">
        <f t="shared" si="158"/>
        <v>44326</v>
      </c>
      <c r="O419" s="11">
        <f t="shared" ca="1" si="146"/>
        <v>0.63913271554760398</v>
      </c>
      <c r="P419" s="11" t="str">
        <f t="shared" si="147"/>
        <v/>
      </c>
      <c r="Q419" s="11">
        <f t="shared" ca="1" si="159"/>
        <v>0.7</v>
      </c>
      <c r="R419" s="32">
        <f t="shared" ca="1" si="148"/>
        <v>2.8581480562737402</v>
      </c>
      <c r="S419" s="32">
        <v>2.2693987936061945E-5</v>
      </c>
      <c r="T419" s="32">
        <f t="shared" ca="1" si="149"/>
        <v>0.13528567466362371</v>
      </c>
      <c r="U419" s="32">
        <f t="shared" si="150"/>
        <v>0.14084507042253522</v>
      </c>
      <c r="V419" s="32">
        <f t="shared" si="151"/>
        <v>0.7</v>
      </c>
      <c r="W419" s="8">
        <f t="shared" ca="1" si="160"/>
        <v>82322740.63088271</v>
      </c>
      <c r="X419" s="8">
        <f t="shared" ca="1" si="164"/>
        <v>3861175547.260735</v>
      </c>
      <c r="Y419" s="22">
        <f t="shared" ca="1" si="152"/>
        <v>0.36086728445239602</v>
      </c>
      <c r="Z419" s="8">
        <f t="shared" ca="1" si="161"/>
        <v>1014642559.9771779</v>
      </c>
      <c r="AA419" s="12">
        <f t="shared" ca="1" si="162"/>
        <v>1.1347541797997878</v>
      </c>
      <c r="AB419" s="23">
        <f t="shared" ca="1" si="166"/>
        <v>2649720928.5747738</v>
      </c>
      <c r="AC419" s="76">
        <f t="shared" si="163"/>
        <v>0</v>
      </c>
      <c r="AD419" s="85">
        <v>5.9786511197799214E-4</v>
      </c>
      <c r="AE419" s="85">
        <v>9.6341270277459177E-3</v>
      </c>
      <c r="AF419" s="85">
        <v>6.2353545634774696E-4</v>
      </c>
    </row>
    <row r="420" spans="1:32">
      <c r="A420" s="7">
        <f t="shared" si="153"/>
        <v>44327</v>
      </c>
      <c r="B420" s="8">
        <f t="shared" ca="1" si="154"/>
        <v>683006821.91581953</v>
      </c>
      <c r="C420" s="144">
        <f t="shared" si="144"/>
        <v>0</v>
      </c>
      <c r="D420" s="136"/>
      <c r="E420" s="143">
        <f>US!D420</f>
        <v>0</v>
      </c>
      <c r="F420" s="78">
        <f t="shared" si="165"/>
        <v>0.6</v>
      </c>
      <c r="G420" s="29">
        <f t="shared" ca="1" si="145"/>
        <v>139179280.04811034</v>
      </c>
      <c r="H420" s="8">
        <f t="shared" ca="1" si="155"/>
        <v>988172888.34158325</v>
      </c>
      <c r="I420" s="8">
        <f t="shared" ca="1" si="156"/>
        <v>4849348435.6023178</v>
      </c>
      <c r="J420" s="8">
        <f t="shared" ca="1" si="157"/>
        <v>7866629.4359560749</v>
      </c>
      <c r="K420" s="12">
        <f t="shared" ca="1" si="167"/>
        <v>0.7543664456072996</v>
      </c>
      <c r="L420" s="48"/>
      <c r="M420" s="38">
        <f ca="1">IF(AND(I$2&gt;0,R413&lt;F413-0.02),0,IF(AND(N420&gt;=L$7,I$2&gt;0),0,IF(OR(AND(N420&gt;=A$2,N420&lt;C$2),N420&gt;=E$1),0,1)))</f>
        <v>0</v>
      </c>
      <c r="N420" s="27">
        <f t="shared" si="158"/>
        <v>44327</v>
      </c>
      <c r="O420" s="11">
        <f t="shared" ca="1" si="146"/>
        <v>0.64657979141364241</v>
      </c>
      <c r="P420" s="11" t="str">
        <f t="shared" si="147"/>
        <v/>
      </c>
      <c r="Q420" s="11">
        <f t="shared" ca="1" si="159"/>
        <v>0.7</v>
      </c>
      <c r="R420" s="32">
        <f t="shared" ca="1" si="148"/>
        <v>2.7835856009622066</v>
      </c>
      <c r="S420" s="32">
        <v>2.2693965355199208E-5</v>
      </c>
      <c r="T420" s="32">
        <f t="shared" ca="1" si="149"/>
        <v>0.13175638511221111</v>
      </c>
      <c r="U420" s="32">
        <f t="shared" si="150"/>
        <v>0.14084507042253522</v>
      </c>
      <c r="V420" s="32">
        <f t="shared" si="151"/>
        <v>0.7</v>
      </c>
      <c r="W420" s="8">
        <f t="shared" ca="1" si="160"/>
        <v>81644059.230810687</v>
      </c>
      <c r="X420" s="8">
        <f t="shared" ca="1" si="164"/>
        <v>3942819606.4915457</v>
      </c>
      <c r="Y420" s="22">
        <f t="shared" ca="1" si="152"/>
        <v>0.35342020858635759</v>
      </c>
      <c r="Z420" s="8">
        <f t="shared" ca="1" si="161"/>
        <v>988172888.34158325</v>
      </c>
      <c r="AA420" s="12">
        <f t="shared" ca="1" si="162"/>
        <v>1.1347541797997878</v>
      </c>
      <c r="AB420" s="23">
        <f t="shared" ca="1" si="166"/>
        <v>2683366682.6850185</v>
      </c>
      <c r="AC420" s="76">
        <f t="shared" si="163"/>
        <v>0</v>
      </c>
      <c r="AD420" s="85">
        <v>5.97834149254076E-4</v>
      </c>
      <c r="AE420" s="85">
        <v>9.6294445075225787E-3</v>
      </c>
      <c r="AF420" s="85">
        <v>6.2350909742970825E-4</v>
      </c>
    </row>
    <row r="421" spans="1:32">
      <c r="A421" s="7">
        <f t="shared" si="153"/>
        <v>44328</v>
      </c>
      <c r="B421" s="8">
        <f t="shared" ca="1" si="154"/>
        <v>690506263.25811064</v>
      </c>
      <c r="C421" s="144">
        <f t="shared" si="144"/>
        <v>0</v>
      </c>
      <c r="D421" s="136"/>
      <c r="E421" s="143">
        <f>US!D421</f>
        <v>0</v>
      </c>
      <c r="F421" s="78">
        <f t="shared" si="165"/>
        <v>0.6</v>
      </c>
      <c r="G421" s="29">
        <f t="shared" ca="1" si="145"/>
        <v>135179558.1184563</v>
      </c>
      <c r="H421" s="8">
        <f t="shared" ca="1" si="155"/>
        <v>959774862.64103973</v>
      </c>
      <c r="I421" s="8">
        <f t="shared" ca="1" si="156"/>
        <v>4902594469.1325846</v>
      </c>
      <c r="J421" s="8">
        <f t="shared" ca="1" si="157"/>
        <v>7499441.3422911381</v>
      </c>
      <c r="K421" s="12">
        <f t="shared" ca="1" si="167"/>
        <v>0.73879888270185035</v>
      </c>
      <c r="L421" s="48"/>
      <c r="M421" s="38">
        <f ca="1">IF(AND(I$2&gt;0,R414&lt;F414-0.04),0,IF(AND(N421&gt;=L$8,I$2&gt;0),0,IF(OR(AND(N421&gt;=A$2,N421&lt;C$2),N421&gt;=E$1),0,1)))</f>
        <v>0</v>
      </c>
      <c r="N421" s="27">
        <f t="shared" si="158"/>
        <v>44328</v>
      </c>
      <c r="O421" s="11">
        <f t="shared" ca="1" si="146"/>
        <v>0.65367926255101128</v>
      </c>
      <c r="P421" s="11" t="str">
        <f t="shared" si="147"/>
        <v/>
      </c>
      <c r="Q421" s="11">
        <f t="shared" ca="1" si="159"/>
        <v>0.7</v>
      </c>
      <c r="R421" s="32">
        <f t="shared" ca="1" si="148"/>
        <v>2.703591162369126</v>
      </c>
      <c r="S421" s="32">
        <v>2.2693942774495385E-5</v>
      </c>
      <c r="T421" s="32">
        <f t="shared" ca="1" si="149"/>
        <v>0.12796998168547197</v>
      </c>
      <c r="U421" s="32">
        <f t="shared" si="150"/>
        <v>0.14084507042253522</v>
      </c>
      <c r="V421" s="32">
        <f t="shared" si="151"/>
        <v>0.7</v>
      </c>
      <c r="W421" s="8">
        <f t="shared" ca="1" si="160"/>
        <v>80716171.270783588</v>
      </c>
      <c r="X421" s="8">
        <f t="shared" ca="1" si="164"/>
        <v>4023535777.7623291</v>
      </c>
      <c r="Y421" s="22">
        <f t="shared" ca="1" si="152"/>
        <v>0.34632073744898872</v>
      </c>
      <c r="Z421" s="8">
        <f t="shared" ca="1" si="161"/>
        <v>959774862.64103973</v>
      </c>
      <c r="AA421" s="12">
        <f t="shared" ca="1" si="162"/>
        <v>1.1347541797997878</v>
      </c>
      <c r="AB421" s="23">
        <f t="shared" ca="1" si="166"/>
        <v>2715560713.1215272</v>
      </c>
      <c r="AC421" s="76">
        <f t="shared" si="163"/>
        <v>0</v>
      </c>
      <c r="AD421" s="85">
        <v>5.9780319464960454E-4</v>
      </c>
      <c r="AE421" s="85">
        <v>9.6247743709225245E-3</v>
      </c>
      <c r="AF421" s="85">
        <v>6.2348274430817051E-4</v>
      </c>
    </row>
    <row r="422" spans="1:32">
      <c r="A422" s="7">
        <f t="shared" si="153"/>
        <v>44329</v>
      </c>
      <c r="B422" s="8">
        <f t="shared" ca="1" si="154"/>
        <v>697639870.8653996</v>
      </c>
      <c r="C422" s="144">
        <f t="shared" si="144"/>
        <v>0</v>
      </c>
      <c r="D422" s="136"/>
      <c r="E422" s="143">
        <f>US!D422</f>
        <v>0</v>
      </c>
      <c r="F422" s="78">
        <f t="shared" si="165"/>
        <v>0.6</v>
      </c>
      <c r="G422" s="29">
        <f t="shared" ca="1" si="145"/>
        <v>130944690.89887433</v>
      </c>
      <c r="H422" s="8">
        <f t="shared" ca="1" si="155"/>
        <v>929707305.38200772</v>
      </c>
      <c r="I422" s="8">
        <f t="shared" ca="1" si="156"/>
        <v>4953243083.1443357</v>
      </c>
      <c r="J422" s="8">
        <f t="shared" ca="1" si="157"/>
        <v>7133607.6072889548</v>
      </c>
      <c r="K422" s="12">
        <f t="shared" ca="1" si="167"/>
        <v>0.72395796184720562</v>
      </c>
      <c r="L422" s="48"/>
      <c r="M422" s="38">
        <f ca="1">IF(AND(I$2&gt;0,R415&lt;F415-0.06),0,IF(AND(N422&gt;=L$9,I$2&gt;0),0,IF(OR(AND(N422&gt;=A$2,N422&lt;C$2),N422&gt;=E$1),0,1)))</f>
        <v>0</v>
      </c>
      <c r="N422" s="27">
        <f t="shared" si="158"/>
        <v>44329</v>
      </c>
      <c r="O422" s="11">
        <f t="shared" ca="1" si="146"/>
        <v>0.66043241108591144</v>
      </c>
      <c r="P422" s="11" t="str">
        <f t="shared" si="147"/>
        <v/>
      </c>
      <c r="Q422" s="11">
        <f t="shared" ca="1" si="159"/>
        <v>0.7</v>
      </c>
      <c r="R422" s="32">
        <f t="shared" ca="1" si="148"/>
        <v>2.6188938179774865</v>
      </c>
      <c r="S422" s="32">
        <v>2.2693920193950481E-5</v>
      </c>
      <c r="T422" s="32">
        <f t="shared" ca="1" si="149"/>
        <v>0.12396097405093436</v>
      </c>
      <c r="U422" s="32">
        <f t="shared" si="150"/>
        <v>0.14084507042253522</v>
      </c>
      <c r="V422" s="32">
        <f t="shared" si="151"/>
        <v>0.7</v>
      </c>
      <c r="W422" s="8">
        <f t="shared" ca="1" si="160"/>
        <v>79548859.736969441</v>
      </c>
      <c r="X422" s="8">
        <f t="shared" ca="1" si="164"/>
        <v>4103084637.4992986</v>
      </c>
      <c r="Y422" s="22">
        <f t="shared" ca="1" si="152"/>
        <v>0.33956758891408856</v>
      </c>
      <c r="Z422" s="8">
        <f t="shared" ca="1" si="161"/>
        <v>929707305.38200772</v>
      </c>
      <c r="AA422" s="12">
        <f t="shared" ca="1" si="162"/>
        <v>1.1347541797997878</v>
      </c>
      <c r="AB422" s="23">
        <f t="shared" ca="1" si="166"/>
        <v>2746293148.5191932</v>
      </c>
      <c r="AC422" s="76">
        <f t="shared" si="163"/>
        <v>0</v>
      </c>
      <c r="AD422" s="85">
        <v>5.9777224816247787E-4</v>
      </c>
      <c r="AE422" s="85">
        <v>9.620116567149159E-3</v>
      </c>
      <c r="AF422" s="85">
        <v>6.2345639698115931E-4</v>
      </c>
    </row>
    <row r="423" spans="1:32">
      <c r="A423" s="7">
        <f t="shared" si="153"/>
        <v>44330</v>
      </c>
      <c r="B423" s="8">
        <f t="shared" ca="1" si="154"/>
        <v>704411188.83238971</v>
      </c>
      <c r="C423" s="144">
        <f t="shared" si="144"/>
        <v>0</v>
      </c>
      <c r="D423" s="136"/>
      <c r="E423" s="143">
        <f>US!D423</f>
        <v>0</v>
      </c>
      <c r="F423" s="78">
        <f t="shared" si="165"/>
        <v>0.6</v>
      </c>
      <c r="G423" s="29">
        <f t="shared" ca="1" si="145"/>
        <v>126511944.1141786</v>
      </c>
      <c r="H423" s="8">
        <f t="shared" ca="1" si="155"/>
        <v>898234803.21066797</v>
      </c>
      <c r="I423" s="8">
        <f t="shared" ca="1" si="156"/>
        <v>5001319440.7099657</v>
      </c>
      <c r="J423" s="8">
        <f t="shared" ca="1" si="157"/>
        <v>6771317.9669900993</v>
      </c>
      <c r="K423" s="12">
        <f t="shared" ca="1" si="167"/>
        <v>0.70984100285309437</v>
      </c>
      <c r="L423" s="48"/>
      <c r="M423" s="39">
        <f ca="1">IF(AND(I$2&gt;0,R416&lt;F416-0.1),0,IF(AND(N423&gt;=L$10,I$2&gt;0),0,IF(OR(AND(N423&gt;=A$2,N423&lt;C$2),N423&gt;=E$1),0,1)))</f>
        <v>0</v>
      </c>
      <c r="N423" s="27">
        <f t="shared" si="158"/>
        <v>44330</v>
      </c>
      <c r="O423" s="11">
        <f t="shared" ca="1" si="146"/>
        <v>0.66684259209466212</v>
      </c>
      <c r="P423" s="11" t="str">
        <f t="shared" si="147"/>
        <v/>
      </c>
      <c r="Q423" s="11">
        <f t="shared" ca="1" si="159"/>
        <v>0.7</v>
      </c>
      <c r="R423" s="32">
        <f t="shared" ca="1" si="148"/>
        <v>2.5302388822835717</v>
      </c>
      <c r="S423" s="32">
        <v>2.2693897613564499E-5</v>
      </c>
      <c r="T423" s="32">
        <f t="shared" ca="1" si="149"/>
        <v>0.11976464042808906</v>
      </c>
      <c r="U423" s="32">
        <f t="shared" si="150"/>
        <v>0.14084507042253522</v>
      </c>
      <c r="V423" s="32">
        <f t="shared" si="151"/>
        <v>0.7</v>
      </c>
      <c r="W423" s="8">
        <f t="shared" ca="1" si="160"/>
        <v>78154788.634208858</v>
      </c>
      <c r="X423" s="8">
        <f t="shared" ca="1" si="164"/>
        <v>4181239426.1335073</v>
      </c>
      <c r="Y423" s="22">
        <f t="shared" ca="1" si="152"/>
        <v>0.33315740790533788</v>
      </c>
      <c r="Z423" s="8">
        <f t="shared" ca="1" si="161"/>
        <v>898234803.21066797</v>
      </c>
      <c r="AA423" s="12">
        <f t="shared" ca="1" si="162"/>
        <v>1.1347541797997878</v>
      </c>
      <c r="AB423" s="23">
        <f t="shared" ca="1" si="166"/>
        <v>2775564144.8717194</v>
      </c>
      <c r="AC423" s="76">
        <f t="shared" si="163"/>
        <v>0</v>
      </c>
      <c r="AD423" s="85">
        <v>5.9774130979044812E-4</v>
      </c>
      <c r="AE423" s="85">
        <v>9.6154710456973613E-3</v>
      </c>
      <c r="AF423" s="85">
        <v>6.234300554467016E-4</v>
      </c>
    </row>
    <row r="424" spans="1:32">
      <c r="A424" s="7">
        <f t="shared" si="153"/>
        <v>44331</v>
      </c>
      <c r="B424" s="8">
        <f t="shared" ca="1" si="154"/>
        <v>710825714.92402565</v>
      </c>
      <c r="C424" s="144">
        <f t="shared" si="144"/>
        <v>0</v>
      </c>
      <c r="D424" s="136"/>
      <c r="E424" s="143">
        <f>US!D424</f>
        <v>0</v>
      </c>
      <c r="F424" s="78">
        <f t="shared" si="165"/>
        <v>0.6</v>
      </c>
      <c r="G424" s="29">
        <f t="shared" ca="1" si="145"/>
        <v>121918753.49677104</v>
      </c>
      <c r="H424" s="8">
        <f t="shared" ca="1" si="155"/>
        <v>865623149.82707429</v>
      </c>
      <c r="I424" s="8">
        <f t="shared" ca="1" si="156"/>
        <v>5046862575.9605808</v>
      </c>
      <c r="J424" s="8">
        <f t="shared" ca="1" si="157"/>
        <v>6414526.0916359406</v>
      </c>
      <c r="K424" s="12">
        <f t="shared" ca="1" si="167"/>
        <v>0.69644099217989486</v>
      </c>
      <c r="L424" s="48"/>
      <c r="M424" s="47">
        <f ca="1">IF(AND(I$2&gt;0,R417&lt;F417-0.12),0,IF(AND(N424&gt;=L$4,I$2&gt;0),0,IF(OR(AND(N424&gt;=A$2,N424&lt;C$2),N424&gt;=E$1),0,1)))</f>
        <v>0</v>
      </c>
      <c r="N424" s="27">
        <f t="shared" si="158"/>
        <v>44331</v>
      </c>
      <c r="O424" s="11">
        <f t="shared" ca="1" si="146"/>
        <v>0.67291501012807742</v>
      </c>
      <c r="P424" s="11" t="str">
        <f t="shared" si="147"/>
        <v/>
      </c>
      <c r="Q424" s="11">
        <f t="shared" ca="1" si="159"/>
        <v>0.7</v>
      </c>
      <c r="R424" s="32">
        <f t="shared" ca="1" si="148"/>
        <v>2.4383750699354207</v>
      </c>
      <c r="S424" s="32">
        <v>2.2693875033337426E-5</v>
      </c>
      <c r="T424" s="32">
        <f t="shared" ca="1" si="149"/>
        <v>0.11541641997694324</v>
      </c>
      <c r="U424" s="32">
        <f t="shared" si="150"/>
        <v>0.14084507042253522</v>
      </c>
      <c r="V424" s="32">
        <f t="shared" si="151"/>
        <v>0.7</v>
      </c>
      <c r="W424" s="8">
        <f t="shared" ca="1" si="160"/>
        <v>76549205.329811573</v>
      </c>
      <c r="X424" s="8">
        <f t="shared" ca="1" si="164"/>
        <v>4257788631.4633188</v>
      </c>
      <c r="Y424" s="22">
        <f t="shared" ca="1" si="152"/>
        <v>0.32708498987192258</v>
      </c>
      <c r="Z424" s="8">
        <f t="shared" ca="1" si="161"/>
        <v>865623149.82707429</v>
      </c>
      <c r="AA424" s="12">
        <f t="shared" ca="1" si="162"/>
        <v>1.1347541797997878</v>
      </c>
      <c r="AB424" s="23">
        <f t="shared" ca="1" si="166"/>
        <v>2803383037.8799253</v>
      </c>
      <c r="AC424" s="76">
        <f t="shared" si="163"/>
        <v>0</v>
      </c>
      <c r="AD424" s="85">
        <v>5.977103795311372E-4</v>
      </c>
      <c r="AE424" s="85">
        <v>9.6108377563513155E-3</v>
      </c>
      <c r="AF424" s="85">
        <v>6.2340371970282524E-4</v>
      </c>
    </row>
    <row r="425" spans="1:32">
      <c r="A425" s="7">
        <f t="shared" si="153"/>
        <v>44332</v>
      </c>
      <c r="B425" s="8">
        <f t="shared" ca="1" si="154"/>
        <v>716890659.04192758</v>
      </c>
      <c r="C425" s="144">
        <f t="shared" si="144"/>
        <v>0</v>
      </c>
      <c r="D425" s="136"/>
      <c r="E425" s="143">
        <f>US!D425</f>
        <v>0</v>
      </c>
      <c r="F425" s="78">
        <f t="shared" si="165"/>
        <v>0.6</v>
      </c>
      <c r="G425" s="29">
        <f t="shared" ca="1" si="145"/>
        <v>117202119.39920656</v>
      </c>
      <c r="H425" s="8">
        <f t="shared" ca="1" si="155"/>
        <v>832135047.73436654</v>
      </c>
      <c r="I425" s="8">
        <f t="shared" ca="1" si="156"/>
        <v>5089923679.1976843</v>
      </c>
      <c r="J425" s="8">
        <f t="shared" ca="1" si="157"/>
        <v>6064944.1179019455</v>
      </c>
      <c r="K425" s="12">
        <f t="shared" ca="1" si="167"/>
        <v>0.68374705009794512</v>
      </c>
      <c r="L425" s="48"/>
      <c r="M425" s="46">
        <f ca="1">IF(AND(I$2&gt;0,R418&lt;F418-0.12),0,IF(AND(N425&gt;=L$5,I$2&gt;0),0,IF(OR(AND(N425&gt;=A$2,N425&lt;C$2),N425&gt;=E$1),0,1)))</f>
        <v>0</v>
      </c>
      <c r="N425" s="27">
        <f t="shared" si="158"/>
        <v>44332</v>
      </c>
      <c r="O425" s="11">
        <f t="shared" ca="1" si="146"/>
        <v>0.67865649055969124</v>
      </c>
      <c r="P425" s="11" t="str">
        <f t="shared" si="147"/>
        <v/>
      </c>
      <c r="Q425" s="11">
        <f t="shared" ca="1" si="159"/>
        <v>0.7</v>
      </c>
      <c r="R425" s="32">
        <f t="shared" ca="1" si="148"/>
        <v>2.344042387984131</v>
      </c>
      <c r="S425" s="32">
        <v>2.2693852453269263E-5</v>
      </c>
      <c r="T425" s="32">
        <f t="shared" ca="1" si="149"/>
        <v>0.11095133969791554</v>
      </c>
      <c r="U425" s="32">
        <f t="shared" si="150"/>
        <v>0.14084507042253522</v>
      </c>
      <c r="V425" s="32">
        <f t="shared" si="151"/>
        <v>0.7</v>
      </c>
      <c r="W425" s="8">
        <f t="shared" ca="1" si="160"/>
        <v>74749574.355423346</v>
      </c>
      <c r="X425" s="8">
        <f t="shared" ca="1" si="164"/>
        <v>4332538205.8187418</v>
      </c>
      <c r="Y425" s="22">
        <f t="shared" ca="1" si="152"/>
        <v>0.32134350944030876</v>
      </c>
      <c r="Z425" s="8">
        <f t="shared" ca="1" si="161"/>
        <v>832135047.73436654</v>
      </c>
      <c r="AA425" s="12">
        <f t="shared" ca="1" si="162"/>
        <v>1.1347541797997878</v>
      </c>
      <c r="AB425" s="23">
        <f t="shared" ca="1" si="166"/>
        <v>2829767433.6637425</v>
      </c>
      <c r="AC425" s="76">
        <f t="shared" si="163"/>
        <v>0</v>
      </c>
      <c r="AD425" s="85">
        <v>5.9767945738205318E-4</v>
      </c>
      <c r="AE425" s="85">
        <v>9.6062166491823822E-3</v>
      </c>
      <c r="AF425" s="85">
        <v>6.2337738974755871E-4</v>
      </c>
    </row>
    <row r="426" spans="1:32">
      <c r="A426" s="7">
        <f t="shared" si="153"/>
        <v>44333</v>
      </c>
      <c r="B426" s="8">
        <f t="shared" ca="1" si="154"/>
        <v>722614702.14224434</v>
      </c>
      <c r="C426" s="144">
        <f t="shared" si="144"/>
        <v>0</v>
      </c>
      <c r="D426" s="136"/>
      <c r="E426" s="143">
        <f>US!D426</f>
        <v>0</v>
      </c>
      <c r="F426" s="78">
        <f t="shared" si="165"/>
        <v>0.6</v>
      </c>
      <c r="G426" s="29">
        <f t="shared" ca="1" si="145"/>
        <v>112398053.43537919</v>
      </c>
      <c r="H426" s="8">
        <f t="shared" ca="1" si="155"/>
        <v>798026179.3911922</v>
      </c>
      <c r="I426" s="8">
        <f t="shared" ca="1" si="156"/>
        <v>5130564385.2099333</v>
      </c>
      <c r="J426" s="8">
        <f t="shared" ca="1" si="157"/>
        <v>5724043.1003167601</v>
      </c>
      <c r="K426" s="12">
        <f t="shared" ca="1" si="167"/>
        <v>0.67174490866721726</v>
      </c>
      <c r="L426" s="48"/>
      <c r="M426" s="38">
        <f ca="1">IF(AND(I$2&gt;0,R419&lt;F419),0,IF(AND(N426&gt;=L$6,I$2&gt;0),0,IF(OR(AND(N426&gt;=A$2,N426&lt;C$2),N426&gt;=E$1),0,1)))</f>
        <v>0</v>
      </c>
      <c r="N426" s="27">
        <f t="shared" si="158"/>
        <v>44333</v>
      </c>
      <c r="O426" s="11">
        <f t="shared" ca="1" si="146"/>
        <v>0.68407525136132441</v>
      </c>
      <c r="P426" s="11" t="str">
        <f t="shared" si="147"/>
        <v/>
      </c>
      <c r="Q426" s="11">
        <f t="shared" ca="1" si="159"/>
        <v>0.7</v>
      </c>
      <c r="R426" s="32">
        <f t="shared" ca="1" si="148"/>
        <v>2.2479610687075837</v>
      </c>
      <c r="S426" s="32">
        <v>2.2693829873360011E-5</v>
      </c>
      <c r="T426" s="32">
        <f t="shared" ca="1" si="149"/>
        <v>0.1064034905854923</v>
      </c>
      <c r="U426" s="32">
        <f t="shared" si="150"/>
        <v>0.14084507042253522</v>
      </c>
      <c r="V426" s="32">
        <f t="shared" si="151"/>
        <v>0.7</v>
      </c>
      <c r="W426" s="8">
        <f t="shared" ca="1" si="160"/>
        <v>72775164.593647614</v>
      </c>
      <c r="X426" s="8">
        <f t="shared" ca="1" si="164"/>
        <v>4405313370.4123898</v>
      </c>
      <c r="Y426" s="22">
        <f t="shared" ca="1" si="152"/>
        <v>0.31592474863867559</v>
      </c>
      <c r="Z426" s="8">
        <f t="shared" ca="1" si="161"/>
        <v>798026179.3911922</v>
      </c>
      <c r="AA426" s="12">
        <f t="shared" ca="1" si="162"/>
        <v>1.1347541797997878</v>
      </c>
      <c r="AB426" s="23">
        <f t="shared" ca="1" si="166"/>
        <v>2854742264.940587</v>
      </c>
      <c r="AC426" s="76">
        <f t="shared" si="163"/>
        <v>0</v>
      </c>
      <c r="AD426" s="85">
        <v>5.976485433406046E-4</v>
      </c>
      <c r="AE426" s="85">
        <v>9.6016076745469667E-3</v>
      </c>
      <c r="AF426" s="85">
        <v>6.2335106557893179E-4</v>
      </c>
    </row>
    <row r="427" spans="1:32">
      <c r="A427" s="7">
        <f t="shared" si="153"/>
        <v>44334</v>
      </c>
      <c r="B427" s="8">
        <f t="shared" ca="1" si="154"/>
        <v>728007760.72362447</v>
      </c>
      <c r="C427" s="144">
        <f t="shared" si="144"/>
        <v>0</v>
      </c>
      <c r="D427" s="136"/>
      <c r="E427" s="143">
        <f>US!D427</f>
        <v>0</v>
      </c>
      <c r="F427" s="78">
        <f t="shared" si="165"/>
        <v>0.6</v>
      </c>
      <c r="G427" s="29">
        <f t="shared" ca="1" si="145"/>
        <v>107541088.83455542</v>
      </c>
      <c r="H427" s="8">
        <f t="shared" ca="1" si="155"/>
        <v>763541730.72534347</v>
      </c>
      <c r="I427" s="8">
        <f t="shared" ca="1" si="156"/>
        <v>5168855101.1377325</v>
      </c>
      <c r="J427" s="8">
        <f t="shared" ca="1" si="157"/>
        <v>5393058.5813801289</v>
      </c>
      <c r="K427" s="12">
        <f t="shared" ca="1" si="167"/>
        <v>0.66041738882366252</v>
      </c>
      <c r="L427" s="48"/>
      <c r="M427" s="38">
        <f ca="1">IF(AND(I$2&gt;0,R420&lt;F420-0.02),0,IF(AND(N427&gt;=L$7,I$2&gt;0),0,IF(OR(AND(N427&gt;=A$2,N427&lt;C$2),N427&gt;=E$1),0,1)))</f>
        <v>0</v>
      </c>
      <c r="N427" s="27">
        <f t="shared" si="158"/>
        <v>44334</v>
      </c>
      <c r="O427" s="11">
        <f t="shared" ca="1" si="146"/>
        <v>0.68918068015169764</v>
      </c>
      <c r="P427" s="11" t="str">
        <f t="shared" si="147"/>
        <v/>
      </c>
      <c r="Q427" s="11">
        <f t="shared" ca="1" si="159"/>
        <v>0.7</v>
      </c>
      <c r="R427" s="32">
        <f t="shared" ca="1" si="148"/>
        <v>2.1508217766911084</v>
      </c>
      <c r="S427" s="32">
        <v>2.2693807293609668E-5</v>
      </c>
      <c r="T427" s="32">
        <f t="shared" ca="1" si="149"/>
        <v>0.10180556409671246</v>
      </c>
      <c r="U427" s="32">
        <f t="shared" si="150"/>
        <v>0.14084507042253522</v>
      </c>
      <c r="V427" s="32">
        <f t="shared" si="151"/>
        <v>0.7</v>
      </c>
      <c r="W427" s="8">
        <f t="shared" ca="1" si="160"/>
        <v>70646606.772076502</v>
      </c>
      <c r="X427" s="8">
        <f t="shared" ca="1" si="164"/>
        <v>4475959977.1844664</v>
      </c>
      <c r="Y427" s="22">
        <f t="shared" ca="1" si="152"/>
        <v>0.31081931984830236</v>
      </c>
      <c r="Z427" s="8">
        <f t="shared" ca="1" si="161"/>
        <v>763541730.72534347</v>
      </c>
      <c r="AA427" s="12">
        <f t="shared" ca="1" si="162"/>
        <v>1.1347541797997878</v>
      </c>
      <c r="AB427" s="23">
        <f t="shared" ca="1" si="166"/>
        <v>2878338836.8318214</v>
      </c>
      <c r="AC427" s="76">
        <f t="shared" si="163"/>
        <v>0</v>
      </c>
      <c r="AD427" s="85">
        <v>5.9761763740411305E-4</v>
      </c>
      <c r="AE427" s="85">
        <v>9.5970107830844233E-3</v>
      </c>
      <c r="AF427" s="85">
        <v>6.233247471949747E-4</v>
      </c>
    </row>
    <row r="428" spans="1:32">
      <c r="A428" s="7">
        <f t="shared" si="153"/>
        <v>44335</v>
      </c>
      <c r="B428" s="8">
        <f t="shared" ca="1" si="154"/>
        <v>733080761.08643663</v>
      </c>
      <c r="C428" s="144">
        <f t="shared" si="144"/>
        <v>0</v>
      </c>
      <c r="D428" s="136"/>
      <c r="E428" s="143">
        <f>US!D428</f>
        <v>0</v>
      </c>
      <c r="F428" s="78">
        <f t="shared" si="165"/>
        <v>0.6</v>
      </c>
      <c r="G428" s="29">
        <f t="shared" ca="1" si="145"/>
        <v>102663862.89144133</v>
      </c>
      <c r="H428" s="8">
        <f t="shared" ca="1" si="155"/>
        <v>728913426.52923346</v>
      </c>
      <c r="I428" s="8">
        <f t="shared" ca="1" si="156"/>
        <v>5204873403.7136993</v>
      </c>
      <c r="J428" s="8">
        <f t="shared" ca="1" si="157"/>
        <v>5073000.3628121875</v>
      </c>
      <c r="K428" s="12">
        <f t="shared" ca="1" si="167"/>
        <v>0.64974486644264562</v>
      </c>
      <c r="L428" s="48"/>
      <c r="M428" s="38">
        <f ca="1">IF(AND(I$2&gt;0,R421&lt;F421-0.04),0,IF(AND(N428&gt;=L$8,I$2&gt;0),0,IF(OR(AND(N428&gt;=A$2,N428&lt;C$2),N428&gt;=E$1),0,1)))</f>
        <v>0</v>
      </c>
      <c r="N428" s="27">
        <f t="shared" si="158"/>
        <v>44335</v>
      </c>
      <c r="O428" s="11">
        <f t="shared" ca="1" si="146"/>
        <v>0.69398312049515987</v>
      </c>
      <c r="P428" s="11" t="str">
        <f t="shared" si="147"/>
        <v/>
      </c>
      <c r="Q428" s="11">
        <f t="shared" ca="1" si="159"/>
        <v>0.7</v>
      </c>
      <c r="R428" s="32">
        <f t="shared" ca="1" si="148"/>
        <v>2.0532772578288263</v>
      </c>
      <c r="S428" s="32">
        <v>2.2693784714018236E-5</v>
      </c>
      <c r="T428" s="32">
        <f t="shared" ca="1" si="149"/>
        <v>9.718845687056446E-2</v>
      </c>
      <c r="U428" s="32">
        <f t="shared" si="150"/>
        <v>0.14084507042253522</v>
      </c>
      <c r="V428" s="32">
        <f t="shared" si="151"/>
        <v>0.7</v>
      </c>
      <c r="W428" s="8">
        <f t="shared" ca="1" si="160"/>
        <v>68385438.515779361</v>
      </c>
      <c r="X428" s="8">
        <f t="shared" ca="1" si="164"/>
        <v>4544345415.7002459</v>
      </c>
      <c r="Y428" s="22">
        <f t="shared" ca="1" si="152"/>
        <v>0.30601687950484013</v>
      </c>
      <c r="Z428" s="8">
        <f t="shared" ca="1" si="161"/>
        <v>728913426.52923346</v>
      </c>
      <c r="AA428" s="12">
        <f t="shared" ca="1" si="162"/>
        <v>1.1347541797997878</v>
      </c>
      <c r="AB428" s="23">
        <f t="shared" ca="1" si="166"/>
        <v>2900593882.9942327</v>
      </c>
      <c r="AC428" s="76">
        <f t="shared" si="163"/>
        <v>0</v>
      </c>
      <c r="AD428" s="85">
        <v>5.9758673956982389E-4</v>
      </c>
      <c r="AE428" s="85">
        <v>9.5924259257149577E-3</v>
      </c>
      <c r="AF428" s="85">
        <v>6.2329843459371919E-4</v>
      </c>
    </row>
    <row r="429" spans="1:32">
      <c r="A429" s="7">
        <f t="shared" si="153"/>
        <v>44336</v>
      </c>
      <c r="B429" s="8">
        <f t="shared" ca="1" si="154"/>
        <v>737845426.64949989</v>
      </c>
      <c r="C429" s="144">
        <f t="shared" si="144"/>
        <v>0</v>
      </c>
      <c r="D429" s="136"/>
      <c r="E429" s="143">
        <f>US!D429</f>
        <v>0</v>
      </c>
      <c r="F429" s="78">
        <f t="shared" si="165"/>
        <v>0.6</v>
      </c>
      <c r="G429" s="29">
        <f t="shared" ca="1" si="145"/>
        <v>97796776.550873697</v>
      </c>
      <c r="H429" s="8">
        <f t="shared" ca="1" si="155"/>
        <v>694357113.51120317</v>
      </c>
      <c r="I429" s="8">
        <f t="shared" ca="1" si="156"/>
        <v>5238702529.2114487</v>
      </c>
      <c r="J429" s="8">
        <f t="shared" ca="1" si="157"/>
        <v>4764665.5630632602</v>
      </c>
      <c r="K429" s="12">
        <f t="shared" ca="1" si="167"/>
        <v>0.63970571906569185</v>
      </c>
      <c r="L429" s="48"/>
      <c r="M429" s="38">
        <f ca="1">IF(AND(I$2&gt;0,R422&lt;F422-0.06),0,IF(AND(N429&gt;=L$9,I$2&gt;0),0,IF(OR(AND(N429&gt;=A$2,N429&lt;C$2),N429&gt;=E$1),0,1)))</f>
        <v>0</v>
      </c>
      <c r="N429" s="27">
        <f t="shared" si="158"/>
        <v>44336</v>
      </c>
      <c r="O429" s="11">
        <f t="shared" ca="1" si="146"/>
        <v>0.69849367056152645</v>
      </c>
      <c r="P429" s="11" t="str">
        <f t="shared" si="147"/>
        <v/>
      </c>
      <c r="Q429" s="11">
        <f t="shared" ca="1" si="159"/>
        <v>0.7</v>
      </c>
      <c r="R429" s="32">
        <f t="shared" ca="1" si="148"/>
        <v>1.955935531017474</v>
      </c>
      <c r="S429" s="32">
        <v>2.2693762134585708E-5</v>
      </c>
      <c r="T429" s="32">
        <f t="shared" ca="1" si="149"/>
        <v>9.2580948468160423E-2</v>
      </c>
      <c r="U429" s="32">
        <f t="shared" si="150"/>
        <v>0.14084507042253522</v>
      </c>
      <c r="V429" s="32">
        <f t="shared" si="151"/>
        <v>0.7</v>
      </c>
      <c r="W429" s="8">
        <f t="shared" ca="1" si="160"/>
        <v>66013653.719337367</v>
      </c>
      <c r="X429" s="8">
        <f t="shared" ca="1" si="164"/>
        <v>4610359069.4195833</v>
      </c>
      <c r="Y429" s="22">
        <f t="shared" ca="1" si="152"/>
        <v>0.30150632943847355</v>
      </c>
      <c r="Z429" s="8">
        <f t="shared" ca="1" si="161"/>
        <v>694357113.51120317</v>
      </c>
      <c r="AA429" s="12">
        <f t="shared" ca="1" si="162"/>
        <v>1.1347541797997878</v>
      </c>
      <c r="AB429" s="23">
        <f t="shared" ca="1" si="166"/>
        <v>2921548650.6018047</v>
      </c>
      <c r="AC429" s="76">
        <f t="shared" si="163"/>
        <v>0</v>
      </c>
      <c r="AD429" s="85">
        <v>5.9755584983491581E-4</v>
      </c>
      <c r="AE429" s="85">
        <v>9.587853053637586E-3</v>
      </c>
      <c r="AF429" s="85">
        <v>6.2327212777319742E-4</v>
      </c>
    </row>
    <row r="430" spans="1:32">
      <c r="A430" s="7">
        <f t="shared" si="153"/>
        <v>44337</v>
      </c>
      <c r="B430" s="8">
        <f t="shared" ca="1" si="154"/>
        <v>742314080.73991299</v>
      </c>
      <c r="C430" s="144">
        <f t="shared" si="144"/>
        <v>0</v>
      </c>
      <c r="D430" s="136"/>
      <c r="E430" s="143">
        <f>US!D430</f>
        <v>0</v>
      </c>
      <c r="F430" s="78">
        <f t="shared" si="165"/>
        <v>0.6</v>
      </c>
      <c r="G430" s="29">
        <f t="shared" ca="1" si="145"/>
        <v>92967732.934337869</v>
      </c>
      <c r="H430" s="8">
        <f t="shared" ca="1" si="155"/>
        <v>660070903.83379889</v>
      </c>
      <c r="I430" s="8">
        <f t="shared" ca="1" si="156"/>
        <v>5270429973.2533817</v>
      </c>
      <c r="J430" s="8">
        <f t="shared" ca="1" si="157"/>
        <v>4468654.0904131029</v>
      </c>
      <c r="K430" s="12">
        <f t="shared" ca="1" si="167"/>
        <v>0.63027674678724854</v>
      </c>
      <c r="L430" s="48"/>
      <c r="M430" s="39">
        <f ca="1">IF(AND(I$2&gt;0,R423&lt;F423-0.1),0,IF(AND(N430&gt;=L$10,I$2&gt;0),0,IF(OR(AND(N430&gt;=A$2,N430&lt;C$2),N430&gt;=E$1),0,1)))</f>
        <v>0</v>
      </c>
      <c r="N430" s="27">
        <f t="shared" si="158"/>
        <v>44337</v>
      </c>
      <c r="O430" s="11">
        <f t="shared" ca="1" si="146"/>
        <v>0.70272399643378425</v>
      </c>
      <c r="P430" s="11" t="str">
        <f t="shared" si="147"/>
        <v/>
      </c>
      <c r="Q430" s="11">
        <f t="shared" ca="1" si="159"/>
        <v>0.7</v>
      </c>
      <c r="R430" s="32">
        <f t="shared" ca="1" si="148"/>
        <v>1.8593546586867573</v>
      </c>
      <c r="S430" s="32">
        <v>2.2693739555312082E-5</v>
      </c>
      <c r="T430" s="32">
        <f t="shared" ca="1" si="149"/>
        <v>8.8009453844506522E-2</v>
      </c>
      <c r="U430" s="32">
        <f t="shared" si="150"/>
        <v>0.14084507042253522</v>
      </c>
      <c r="V430" s="32">
        <f t="shared" si="151"/>
        <v>0.7</v>
      </c>
      <c r="W430" s="8">
        <f t="shared" ca="1" si="160"/>
        <v>63553271.613791205</v>
      </c>
      <c r="X430" s="8">
        <f t="shared" ca="1" si="164"/>
        <v>4673912341.0333748</v>
      </c>
      <c r="Y430" s="22">
        <f t="shared" ca="1" si="152"/>
        <v>0.29727600356621575</v>
      </c>
      <c r="Z430" s="8">
        <f t="shared" ca="1" si="161"/>
        <v>660070903.83379889</v>
      </c>
      <c r="AA430" s="12">
        <f t="shared" ca="1" si="162"/>
        <v>1.1347541797997878</v>
      </c>
      <c r="AB430" s="23">
        <f t="shared" ca="1" si="166"/>
        <v>2941248029.1994734</v>
      </c>
      <c r="AC430" s="76">
        <f t="shared" si="163"/>
        <v>0</v>
      </c>
      <c r="AD430" s="85">
        <v>5.9752496819650929E-4</v>
      </c>
      <c r="AE430" s="85">
        <v>9.5832921183280594E-3</v>
      </c>
      <c r="AF430" s="85">
        <v>6.2324582673144299E-4</v>
      </c>
    </row>
    <row r="431" spans="1:32">
      <c r="A431" s="7">
        <f t="shared" si="153"/>
        <v>44338</v>
      </c>
      <c r="B431" s="8">
        <f t="shared" ca="1" si="154"/>
        <v>746499466.47348726</v>
      </c>
      <c r="C431" s="144">
        <f t="shared" si="144"/>
        <v>0</v>
      </c>
      <c r="D431" s="136"/>
      <c r="E431" s="143">
        <f>US!D431</f>
        <v>0</v>
      </c>
      <c r="F431" s="78">
        <f t="shared" si="165"/>
        <v>0.6</v>
      </c>
      <c r="G431" s="29">
        <f t="shared" ca="1" si="145"/>
        <v>88201953.651885256</v>
      </c>
      <c r="H431" s="8">
        <f t="shared" ca="1" si="155"/>
        <v>626233870.92838526</v>
      </c>
      <c r="I431" s="8">
        <f t="shared" ca="1" si="156"/>
        <v>5300146211.9617596</v>
      </c>
      <c r="J431" s="8">
        <f t="shared" ca="1" si="157"/>
        <v>4185385.7335743019</v>
      </c>
      <c r="K431" s="12">
        <f t="shared" ca="1" si="167"/>
        <v>0.62143356252115955</v>
      </c>
      <c r="L431" s="48"/>
      <c r="M431" s="47">
        <f ca="1">IF(AND(I$2&gt;0,R424&lt;F424-0.12),0,IF(AND(N431&gt;=L$4,I$2&gt;0),0,IF(OR(AND(N431&gt;=A$2,N431&lt;C$2),N431&gt;=E$1),0,1)))</f>
        <v>0</v>
      </c>
      <c r="N431" s="27">
        <f t="shared" si="158"/>
        <v>44338</v>
      </c>
      <c r="O431" s="11">
        <f t="shared" ca="1" si="146"/>
        <v>0.70668616159490127</v>
      </c>
      <c r="P431" s="11" t="str">
        <f t="shared" si="147"/>
        <v/>
      </c>
      <c r="Q431" s="11">
        <f t="shared" ca="1" si="159"/>
        <v>0.7</v>
      </c>
      <c r="R431" s="32">
        <f t="shared" ca="1" si="148"/>
        <v>1.7640390730377051</v>
      </c>
      <c r="S431" s="32">
        <v>2.2693716976197364E-5</v>
      </c>
      <c r="T431" s="32">
        <f t="shared" ca="1" si="149"/>
        <v>8.3497849457118037E-2</v>
      </c>
      <c r="U431" s="32">
        <f t="shared" si="150"/>
        <v>0.14084507042253522</v>
      </c>
      <c r="V431" s="32">
        <f t="shared" si="151"/>
        <v>0.7</v>
      </c>
      <c r="W431" s="8">
        <f t="shared" ca="1" si="160"/>
        <v>61025938.787536971</v>
      </c>
      <c r="X431" s="8">
        <f t="shared" ca="1" si="164"/>
        <v>4734938279.8209114</v>
      </c>
      <c r="Y431" s="22">
        <f t="shared" ca="1" si="152"/>
        <v>0.29331383840509873</v>
      </c>
      <c r="Z431" s="8">
        <f t="shared" ca="1" si="161"/>
        <v>626233870.92838526</v>
      </c>
      <c r="AA431" s="12">
        <f t="shared" ca="1" si="162"/>
        <v>1.1347541797997878</v>
      </c>
      <c r="AB431" s="23">
        <f t="shared" ca="1" si="166"/>
        <v>2959739734.9493361</v>
      </c>
      <c r="AC431" s="76">
        <f t="shared" si="163"/>
        <v>0</v>
      </c>
      <c r="AD431" s="85">
        <v>5.9749409465167404E-4</v>
      </c>
      <c r="AE431" s="85">
        <v>9.5787430715368604E-3</v>
      </c>
      <c r="AF431" s="85">
        <v>6.2321953146649001E-4</v>
      </c>
    </row>
    <row r="432" spans="1:32">
      <c r="A432" s="7">
        <f t="shared" si="153"/>
        <v>44339</v>
      </c>
      <c r="B432" s="8">
        <f t="shared" ca="1" si="154"/>
        <v>750414584.63628852</v>
      </c>
      <c r="C432" s="144">
        <f t="shared" si="144"/>
        <v>0</v>
      </c>
      <c r="D432" s="136"/>
      <c r="E432" s="143">
        <f>US!D432</f>
        <v>0</v>
      </c>
      <c r="F432" s="78">
        <f t="shared" si="165"/>
        <v>0.6</v>
      </c>
      <c r="G432" s="29">
        <f t="shared" ca="1" si="145"/>
        <v>83521869.168554515</v>
      </c>
      <c r="H432" s="8">
        <f t="shared" ca="1" si="155"/>
        <v>593005271.09673703</v>
      </c>
      <c r="I432" s="8">
        <f t="shared" ca="1" si="156"/>
        <v>5327943550.9176483</v>
      </c>
      <c r="J432" s="8">
        <f t="shared" ca="1" si="157"/>
        <v>3915118.1628012327</v>
      </c>
      <c r="K432" s="12">
        <f t="shared" ca="1" si="167"/>
        <v>0.61315094844591433</v>
      </c>
      <c r="L432" s="48"/>
      <c r="M432" s="46">
        <f ca="1">IF(AND(I$2&gt;0,R425&lt;F425-0.12),0,IF(AND(N432&gt;=L$5,I$2&gt;0),0,IF(OR(AND(N432&gt;=A$2,N432&lt;C$2),N432&gt;=E$1),0,1)))</f>
        <v>0</v>
      </c>
      <c r="N432" s="27">
        <f t="shared" si="158"/>
        <v>44339</v>
      </c>
      <c r="O432" s="11">
        <f t="shared" ca="1" si="146"/>
        <v>0.71039247345568646</v>
      </c>
      <c r="P432" s="11" t="str">
        <f t="shared" si="147"/>
        <v/>
      </c>
      <c r="Q432" s="11">
        <f t="shared" ca="1" si="159"/>
        <v>0.7</v>
      </c>
      <c r="R432" s="32">
        <f t="shared" ca="1" si="148"/>
        <v>1.6704373833710902</v>
      </c>
      <c r="S432" s="32">
        <v>2.2693694397241545E-5</v>
      </c>
      <c r="T432" s="32">
        <f t="shared" ca="1" si="149"/>
        <v>7.9067369479564942E-2</v>
      </c>
      <c r="U432" s="32">
        <f t="shared" si="150"/>
        <v>0.14084507042253522</v>
      </c>
      <c r="V432" s="32">
        <f t="shared" si="151"/>
        <v>0.7</v>
      </c>
      <c r="W432" s="8">
        <f t="shared" ca="1" si="160"/>
        <v>58452574.786118776</v>
      </c>
      <c r="X432" s="8">
        <f t="shared" ca="1" si="164"/>
        <v>4793390854.6070299</v>
      </c>
      <c r="Y432" s="22">
        <f t="shared" ca="1" si="152"/>
        <v>0.28960752654431354</v>
      </c>
      <c r="Z432" s="8">
        <f t="shared" ca="1" si="161"/>
        <v>593005271.09673703</v>
      </c>
      <c r="AA432" s="12">
        <f t="shared" ca="1" si="162"/>
        <v>1.1347541797997878</v>
      </c>
      <c r="AB432" s="23">
        <f t="shared" ca="1" si="166"/>
        <v>2977073558.4991879</v>
      </c>
      <c r="AC432" s="76">
        <f t="shared" si="163"/>
        <v>0</v>
      </c>
      <c r="AD432" s="85">
        <v>5.9746322919743524E-4</v>
      </c>
      <c r="AE432" s="85">
        <v>9.5742058652871793E-3</v>
      </c>
      <c r="AF432" s="85">
        <v>6.2319324197637369E-4</v>
      </c>
    </row>
    <row r="433" spans="1:32">
      <c r="A433" s="7">
        <f t="shared" si="153"/>
        <v>44340</v>
      </c>
      <c r="B433" s="8">
        <f t="shared" ca="1" si="154"/>
        <v>754072549.87176526</v>
      </c>
      <c r="C433" s="144">
        <f t="shared" si="144"/>
        <v>0</v>
      </c>
      <c r="D433" s="136"/>
      <c r="E433" s="143">
        <f>US!D433</f>
        <v>0</v>
      </c>
      <c r="F433" s="78">
        <f t="shared" si="165"/>
        <v>0.6</v>
      </c>
      <c r="G433" s="29">
        <f t="shared" ca="1" si="145"/>
        <v>78947077.391901881</v>
      </c>
      <c r="H433" s="8">
        <f t="shared" ca="1" si="155"/>
        <v>560524249.48250329</v>
      </c>
      <c r="I433" s="8">
        <f t="shared" ca="1" si="156"/>
        <v>5353915104.0895338</v>
      </c>
      <c r="J433" s="8">
        <f t="shared" ca="1" si="157"/>
        <v>3657965.2354767695</v>
      </c>
      <c r="K433" s="12">
        <f t="shared" ca="1" si="167"/>
        <v>0.60540317682683997</v>
      </c>
      <c r="L433" s="48"/>
      <c r="M433" s="38">
        <f ca="1">IF(AND(I$2&gt;0,R426&lt;F426),0,IF(AND(N433&gt;=L$6,I$2&gt;0),0,IF(OR(AND(N433&gt;=A$2,N433&lt;C$2),N433&gt;=E$1),0,1)))</f>
        <v>0</v>
      </c>
      <c r="N433" s="27">
        <f t="shared" si="158"/>
        <v>44340</v>
      </c>
      <c r="O433" s="11">
        <f t="shared" ca="1" si="146"/>
        <v>0.71385534721193789</v>
      </c>
      <c r="P433" s="11" t="str">
        <f t="shared" si="147"/>
        <v/>
      </c>
      <c r="Q433" s="11">
        <f t="shared" ca="1" si="159"/>
        <v>0.7</v>
      </c>
      <c r="R433" s="32">
        <f t="shared" ca="1" si="148"/>
        <v>1.5789415478380375</v>
      </c>
      <c r="S433" s="32">
        <v>2.2693671818444623E-5</v>
      </c>
      <c r="T433" s="32">
        <f t="shared" ca="1" si="149"/>
        <v>7.4736566597667101E-2</v>
      </c>
      <c r="U433" s="32">
        <f t="shared" si="150"/>
        <v>0.14084507042253522</v>
      </c>
      <c r="V433" s="32">
        <f t="shared" si="151"/>
        <v>0.7</v>
      </c>
      <c r="W433" s="8">
        <f t="shared" ca="1" si="160"/>
        <v>55853068.995288126</v>
      </c>
      <c r="X433" s="8">
        <f t="shared" ca="1" si="164"/>
        <v>4849243923.6023178</v>
      </c>
      <c r="Y433" s="22">
        <f t="shared" ca="1" si="152"/>
        <v>0.28614465278806211</v>
      </c>
      <c r="Z433" s="8">
        <f t="shared" ca="1" si="161"/>
        <v>560524249.48250329</v>
      </c>
      <c r="AA433" s="12">
        <f t="shared" ca="1" si="162"/>
        <v>1.1347541797997878</v>
      </c>
      <c r="AB433" s="23">
        <f t="shared" ca="1" si="166"/>
        <v>2993300681.7214532</v>
      </c>
      <c r="AC433" s="76">
        <f t="shared" si="163"/>
        <v>0</v>
      </c>
      <c r="AD433" s="85">
        <v>5.9743237183077945E-4</v>
      </c>
      <c r="AE433" s="85">
        <v>9.5696804518729337E-3</v>
      </c>
      <c r="AF433" s="85">
        <v>6.231669582591299E-4</v>
      </c>
    </row>
    <row r="434" spans="1:32">
      <c r="A434" s="7">
        <f t="shared" si="153"/>
        <v>44341</v>
      </c>
      <c r="B434" s="8">
        <f t="shared" ca="1" si="154"/>
        <v>757486464.97564042</v>
      </c>
      <c r="C434" s="144">
        <f t="shared" si="144"/>
        <v>0</v>
      </c>
      <c r="D434" s="136"/>
      <c r="E434" s="143">
        <f>US!D434</f>
        <v>0</v>
      </c>
      <c r="F434" s="78">
        <f t="shared" si="165"/>
        <v>0.6</v>
      </c>
      <c r="G434" s="29">
        <f t="shared" ca="1" si="145"/>
        <v>74494363.059820935</v>
      </c>
      <c r="H434" s="8">
        <f t="shared" ca="1" si="155"/>
        <v>528909977.72472858</v>
      </c>
      <c r="I434" s="8">
        <f t="shared" ca="1" si="156"/>
        <v>5378153901.3270473</v>
      </c>
      <c r="J434" s="8">
        <f t="shared" ca="1" si="157"/>
        <v>3413915.1038751281</v>
      </c>
      <c r="K434" s="12">
        <f t="shared" ca="1" si="167"/>
        <v>0.59816429461269238</v>
      </c>
      <c r="L434" s="48"/>
      <c r="M434" s="38">
        <f ca="1">IF(AND(I$2&gt;0,R427&lt;F427-0.02),0,IF(AND(N434&gt;=L$7,I$2&gt;0),0,IF(OR(AND(N434&gt;=A$2,N434&lt;C$2),N434&gt;=E$1),0,1)))</f>
        <v>0</v>
      </c>
      <c r="N434" s="27">
        <f t="shared" si="158"/>
        <v>44341</v>
      </c>
      <c r="O434" s="11">
        <f t="shared" ca="1" si="146"/>
        <v>0.71708718684360628</v>
      </c>
      <c r="P434" s="11" t="str">
        <f t="shared" si="147"/>
        <v/>
      </c>
      <c r="Q434" s="11">
        <f t="shared" ca="1" si="159"/>
        <v>0.7</v>
      </c>
      <c r="R434" s="32">
        <f t="shared" ca="1" si="148"/>
        <v>1.4898872611964187</v>
      </c>
      <c r="S434" s="32">
        <v>2.2693649239806598E-5</v>
      </c>
      <c r="T434" s="32">
        <f t="shared" ca="1" si="149"/>
        <v>7.0521330363297149E-2</v>
      </c>
      <c r="U434" s="32">
        <f t="shared" si="150"/>
        <v>0.14084507042253522</v>
      </c>
      <c r="V434" s="32">
        <f t="shared" si="151"/>
        <v>0.7</v>
      </c>
      <c r="W434" s="8">
        <f t="shared" ca="1" si="160"/>
        <v>53246033.530267075</v>
      </c>
      <c r="X434" s="8">
        <f t="shared" ca="1" si="164"/>
        <v>4902489957.1325846</v>
      </c>
      <c r="Y434" s="22">
        <f t="shared" ca="1" si="152"/>
        <v>0.28291281315639372</v>
      </c>
      <c r="Z434" s="8">
        <f t="shared" ca="1" si="161"/>
        <v>528909977.72472858</v>
      </c>
      <c r="AA434" s="12">
        <f t="shared" ca="1" si="162"/>
        <v>1.1347541797997878</v>
      </c>
      <c r="AB434" s="23">
        <f t="shared" ca="1" si="166"/>
        <v>3008473065.9571805</v>
      </c>
      <c r="AC434" s="76">
        <f t="shared" si="163"/>
        <v>0</v>
      </c>
      <c r="AD434" s="85">
        <v>5.9740152254865952E-4</v>
      </c>
      <c r="AE434" s="85">
        <v>9.5651667838567746E-3</v>
      </c>
      <c r="AF434" s="85">
        <v>6.2314068031279601E-4</v>
      </c>
    </row>
    <row r="435" spans="1:32">
      <c r="A435" s="7">
        <f t="shared" si="153"/>
        <v>44342</v>
      </c>
      <c r="B435" s="8">
        <f t="shared" ca="1" si="154"/>
        <v>760669312.69937611</v>
      </c>
      <c r="C435" s="144">
        <f t="shared" si="144"/>
        <v>0</v>
      </c>
      <c r="D435" s="136"/>
      <c r="E435" s="143">
        <f>US!D435</f>
        <v>0</v>
      </c>
      <c r="F435" s="78">
        <f t="shared" si="165"/>
        <v>0.6</v>
      </c>
      <c r="G435" s="29">
        <f t="shared" ca="1" si="145"/>
        <v>70177769.441265479</v>
      </c>
      <c r="H435" s="8">
        <f t="shared" ca="1" si="155"/>
        <v>498262163.03298491</v>
      </c>
      <c r="I435" s="8">
        <f t="shared" ca="1" si="156"/>
        <v>5400752120.1655703</v>
      </c>
      <c r="J435" s="8">
        <f t="shared" ca="1" si="157"/>
        <v>3182847.7237356859</v>
      </c>
      <c r="K435" s="12">
        <f t="shared" ca="1" si="167"/>
        <v>0.59140837219812925</v>
      </c>
      <c r="L435" s="48"/>
      <c r="M435" s="38">
        <f ca="1">IF(AND(I$2&gt;0,R428&lt;F428-0.04),0,IF(AND(N435&gt;=L$8,I$2&gt;0),0,IF(OR(AND(N435&gt;=A$2,N435&lt;C$2),N435&gt;=E$1),0,1)))</f>
        <v>0</v>
      </c>
      <c r="N435" s="27">
        <f t="shared" si="158"/>
        <v>44342</v>
      </c>
      <c r="O435" s="11">
        <f t="shared" ca="1" si="146"/>
        <v>0.72010028268874271</v>
      </c>
      <c r="P435" s="11" t="str">
        <f t="shared" si="147"/>
        <v/>
      </c>
      <c r="Q435" s="11">
        <f t="shared" ca="1" si="159"/>
        <v>0.7</v>
      </c>
      <c r="R435" s="32">
        <f t="shared" ca="1" si="148"/>
        <v>1.4035553888253094</v>
      </c>
      <c r="S435" s="32">
        <v>2.2693626661327469E-5</v>
      </c>
      <c r="T435" s="32">
        <f t="shared" ca="1" si="149"/>
        <v>6.6434955071064658E-2</v>
      </c>
      <c r="U435" s="32">
        <f t="shared" si="150"/>
        <v>0.14084507042253522</v>
      </c>
      <c r="V435" s="32">
        <f t="shared" si="151"/>
        <v>0.7</v>
      </c>
      <c r="W435" s="8">
        <f t="shared" ca="1" si="160"/>
        <v>50648614.011751577</v>
      </c>
      <c r="X435" s="8">
        <f t="shared" ca="1" si="164"/>
        <v>4953138571.1443357</v>
      </c>
      <c r="Y435" s="22">
        <f t="shared" ca="1" si="152"/>
        <v>0.27989971731125729</v>
      </c>
      <c r="Z435" s="8">
        <f t="shared" ca="1" si="161"/>
        <v>498262163.03298491</v>
      </c>
      <c r="AA435" s="12">
        <f t="shared" ca="1" si="162"/>
        <v>1.1347541797997878</v>
      </c>
      <c r="AB435" s="23">
        <f t="shared" ca="1" si="166"/>
        <v>3022642912.1830692</v>
      </c>
      <c r="AC435" s="76">
        <f t="shared" si="163"/>
        <v>0</v>
      </c>
      <c r="AD435" s="85">
        <v>5.973706813479987E-4</v>
      </c>
      <c r="AE435" s="85">
        <v>9.5606648140681566E-3</v>
      </c>
      <c r="AF435" s="85">
        <v>6.2311440813540993E-4</v>
      </c>
    </row>
    <row r="436" spans="1:32">
      <c r="A436" s="7">
        <f t="shared" si="153"/>
        <v>44343</v>
      </c>
      <c r="B436" s="8">
        <f t="shared" ca="1" si="154"/>
        <v>763633864.15578711</v>
      </c>
      <c r="C436" s="144">
        <f t="shared" si="144"/>
        <v>0</v>
      </c>
      <c r="D436" s="136"/>
      <c r="E436" s="143">
        <f>US!D436</f>
        <v>0</v>
      </c>
      <c r="F436" s="78">
        <f t="shared" si="165"/>
        <v>0.6</v>
      </c>
      <c r="G436" s="29">
        <f t="shared" ca="1" si="145"/>
        <v>66008713.290387556</v>
      </c>
      <c r="H436" s="8">
        <f t="shared" ca="1" si="155"/>
        <v>468661864.36175162</v>
      </c>
      <c r="I436" s="8">
        <f t="shared" ca="1" si="156"/>
        <v>5421800435.5060883</v>
      </c>
      <c r="J436" s="8">
        <f t="shared" ca="1" si="157"/>
        <v>2964551.4564110315</v>
      </c>
      <c r="K436" s="12">
        <f t="shared" ca="1" si="167"/>
        <v>0.58510971753781882</v>
      </c>
      <c r="L436" s="48"/>
      <c r="M436" s="38">
        <f ca="1">IF(AND(I$2&gt;0,R429&lt;F429-0.06),0,IF(AND(N436&gt;=L$9,I$2&gt;0),0,IF(OR(AND(N436&gt;=A$2,N436&lt;C$2),N436&gt;=E$1),0,1)))</f>
        <v>0</v>
      </c>
      <c r="N436" s="27">
        <f t="shared" si="158"/>
        <v>44343</v>
      </c>
      <c r="O436" s="11">
        <f t="shared" ca="1" si="146"/>
        <v>0.72290672473414508</v>
      </c>
      <c r="P436" s="11" t="str">
        <f t="shared" si="147"/>
        <v/>
      </c>
      <c r="Q436" s="11">
        <f t="shared" ca="1" si="159"/>
        <v>0.7</v>
      </c>
      <c r="R436" s="32">
        <f t="shared" ca="1" si="148"/>
        <v>1.3201742658077511</v>
      </c>
      <c r="S436" s="32">
        <v>2.2693604083007237E-5</v>
      </c>
      <c r="T436" s="32">
        <f t="shared" ca="1" si="149"/>
        <v>6.2488248581566881E-2</v>
      </c>
      <c r="U436" s="32">
        <f t="shared" si="150"/>
        <v>0.14084507042253522</v>
      </c>
      <c r="V436" s="32">
        <f t="shared" si="151"/>
        <v>0.7</v>
      </c>
      <c r="W436" s="8">
        <f t="shared" ca="1" si="160"/>
        <v>48076357.565629706</v>
      </c>
      <c r="X436" s="8">
        <f t="shared" ca="1" si="164"/>
        <v>5001214928.7099657</v>
      </c>
      <c r="Y436" s="22">
        <f t="shared" ca="1" si="152"/>
        <v>0.27709327526585492</v>
      </c>
      <c r="Z436" s="8">
        <f t="shared" ca="1" si="161"/>
        <v>468661864.36175162</v>
      </c>
      <c r="AA436" s="12">
        <f t="shared" ca="1" si="162"/>
        <v>1.1347541797997878</v>
      </c>
      <c r="AB436" s="23">
        <f t="shared" ca="1" si="166"/>
        <v>3035862191.7025676</v>
      </c>
      <c r="AC436" s="76">
        <f t="shared" si="163"/>
        <v>0</v>
      </c>
      <c r="AD436" s="85">
        <v>5.9733984822569477E-4</v>
      </c>
      <c r="AE436" s="85">
        <v>9.5561744956013817E-3</v>
      </c>
      <c r="AF436" s="85">
        <v>6.2308814172501047E-4</v>
      </c>
    </row>
    <row r="437" spans="1:32">
      <c r="A437" s="7">
        <f t="shared" si="153"/>
        <v>44344</v>
      </c>
      <c r="B437" s="8">
        <f t="shared" ca="1" si="154"/>
        <v>766392602.69781375</v>
      </c>
      <c r="C437" s="144">
        <f t="shared" si="144"/>
        <v>0</v>
      </c>
      <c r="D437" s="136"/>
      <c r="E437" s="143">
        <f>US!D437</f>
        <v>0</v>
      </c>
      <c r="F437" s="78">
        <f t="shared" si="165"/>
        <v>0.6</v>
      </c>
      <c r="G437" s="29">
        <f t="shared" ca="1" si="145"/>
        <v>61996133.865424134</v>
      </c>
      <c r="H437" s="8">
        <f t="shared" ca="1" si="155"/>
        <v>440172550.44451135</v>
      </c>
      <c r="I437" s="8">
        <f t="shared" ca="1" si="156"/>
        <v>5441387479.1544781</v>
      </c>
      <c r="J437" s="8">
        <f t="shared" ca="1" si="157"/>
        <v>2758738.5420266809</v>
      </c>
      <c r="K437" s="12">
        <f t="shared" ca="1" si="167"/>
        <v>0.57924305740594861</v>
      </c>
      <c r="L437" s="48"/>
      <c r="M437" s="39">
        <f ca="1">IF(AND(I$2&gt;0,R430&lt;F430-0.1),0,IF(AND(N437&gt;=L$10,I$2&gt;0),0,IF(OR(AND(N437&gt;=A$2,N437&lt;C$2),N437&gt;=E$1),0,1)))</f>
        <v>0</v>
      </c>
      <c r="N437" s="27">
        <f t="shared" si="158"/>
        <v>44344</v>
      </c>
      <c r="O437" s="11">
        <f t="shared" ca="1" si="146"/>
        <v>0.72551833055393045</v>
      </c>
      <c r="P437" s="11" t="str">
        <f t="shared" si="147"/>
        <v/>
      </c>
      <c r="Q437" s="11">
        <f t="shared" ca="1" si="159"/>
        <v>0.7</v>
      </c>
      <c r="R437" s="32">
        <f t="shared" ca="1" si="148"/>
        <v>1.2399226773084826</v>
      </c>
      <c r="S437" s="32">
        <v>2.2693581504845894E-5</v>
      </c>
      <c r="T437" s="32">
        <f t="shared" ca="1" si="149"/>
        <v>5.8689673392601512E-2</v>
      </c>
      <c r="U437" s="32">
        <f t="shared" si="150"/>
        <v>0.14084507042253522</v>
      </c>
      <c r="V437" s="32">
        <f t="shared" si="151"/>
        <v>0.7</v>
      </c>
      <c r="W437" s="8">
        <f t="shared" ca="1" si="160"/>
        <v>45543135.25061518</v>
      </c>
      <c r="X437" s="8">
        <f t="shared" ca="1" si="164"/>
        <v>5046758063.9605808</v>
      </c>
      <c r="Y437" s="22">
        <f t="shared" ca="1" si="152"/>
        <v>0.27448166944606955</v>
      </c>
      <c r="Z437" s="8">
        <f t="shared" ca="1" si="161"/>
        <v>440172550.44451135</v>
      </c>
      <c r="AA437" s="12">
        <f t="shared" ca="1" si="162"/>
        <v>1.1347541797997878</v>
      </c>
      <c r="AB437" s="23">
        <f t="shared" ca="1" si="166"/>
        <v>3048182244.528616</v>
      </c>
      <c r="AC437" s="76">
        <f t="shared" si="163"/>
        <v>0</v>
      </c>
      <c r="AD437" s="85">
        <v>5.9730902317862359E-4</v>
      </c>
      <c r="AE437" s="85">
        <v>9.5516957818136822E-3</v>
      </c>
      <c r="AF437" s="85">
        <v>6.2306188107963758E-4</v>
      </c>
    </row>
    <row r="438" spans="1:32">
      <c r="A438" s="7">
        <f t="shared" si="153"/>
        <v>44345</v>
      </c>
      <c r="B438" s="8">
        <f t="shared" ca="1" si="154"/>
        <v>768957661.99263918</v>
      </c>
      <c r="C438" s="144">
        <f t="shared" si="144"/>
        <v>0</v>
      </c>
      <c r="D438" s="136"/>
      <c r="E438" s="143">
        <f>US!D438</f>
        <v>0</v>
      </c>
      <c r="F438" s="78">
        <f t="shared" si="165"/>
        <v>0.6</v>
      </c>
      <c r="G438" s="29">
        <f t="shared" ca="1" si="145"/>
        <v>58146667.068613678</v>
      </c>
      <c r="H438" s="8">
        <f t="shared" ca="1" si="155"/>
        <v>412841336.18715709</v>
      </c>
      <c r="I438" s="8">
        <f t="shared" ca="1" si="156"/>
        <v>5459599400.1477394</v>
      </c>
      <c r="J438" s="8">
        <f t="shared" ca="1" si="157"/>
        <v>2565059.2948254822</v>
      </c>
      <c r="K438" s="12">
        <f t="shared" ca="1" si="167"/>
        <v>0.57378368803532698</v>
      </c>
      <c r="L438" s="48"/>
      <c r="M438" s="47">
        <f ca="1">IF(AND(I$2&gt;0,R431&lt;F431-0.12),0,IF(AND(N438&gt;=L$4,I$2&gt;0),0,IF(OR(AND(N438&gt;=A$2,N438&lt;C$2),N438&gt;=E$1),0,1)))</f>
        <v>0</v>
      </c>
      <c r="N438" s="27">
        <f t="shared" si="158"/>
        <v>44345</v>
      </c>
      <c r="O438" s="11">
        <f t="shared" ca="1" si="146"/>
        <v>0.72794658668636525</v>
      </c>
      <c r="P438" s="11" t="str">
        <f t="shared" si="147"/>
        <v/>
      </c>
      <c r="Q438" s="11">
        <f t="shared" ca="1" si="159"/>
        <v>0.7</v>
      </c>
      <c r="R438" s="32">
        <f t="shared" ca="1" si="148"/>
        <v>1.1629333413722736</v>
      </c>
      <c r="S438" s="32">
        <v>2.2693558926843445E-5</v>
      </c>
      <c r="T438" s="32">
        <f t="shared" ca="1" si="149"/>
        <v>5.5045511491620944E-2</v>
      </c>
      <c r="U438" s="32">
        <f t="shared" si="150"/>
        <v>0.14084507042253522</v>
      </c>
      <c r="V438" s="32">
        <f t="shared" si="151"/>
        <v>0.7</v>
      </c>
      <c r="W438" s="8">
        <f t="shared" ca="1" si="160"/>
        <v>43061103.237103812</v>
      </c>
      <c r="X438" s="8">
        <f t="shared" ca="1" si="164"/>
        <v>5089819167.1976843</v>
      </c>
      <c r="Y438" s="22">
        <f t="shared" ca="1" si="152"/>
        <v>0.27205341331363475</v>
      </c>
      <c r="Z438" s="8">
        <f t="shared" ca="1" si="161"/>
        <v>412841336.18715709</v>
      </c>
      <c r="AA438" s="12">
        <f t="shared" ca="1" si="162"/>
        <v>1.1347541797997878</v>
      </c>
      <c r="AB438" s="23">
        <f t="shared" ca="1" si="166"/>
        <v>3059653441.5456147</v>
      </c>
      <c r="AC438" s="76">
        <f t="shared" si="163"/>
        <v>0</v>
      </c>
      <c r="AD438" s="85">
        <v>5.9727820620364153E-4</v>
      </c>
      <c r="AE438" s="85">
        <v>9.5472286263233175E-3</v>
      </c>
      <c r="AF438" s="85">
        <v>6.2303562619733181E-4</v>
      </c>
    </row>
    <row r="439" spans="1:32">
      <c r="A439" s="7">
        <f t="shared" si="153"/>
        <v>44346</v>
      </c>
      <c r="B439" s="8">
        <f t="shared" ca="1" si="154"/>
        <v>771340776.92675281</v>
      </c>
      <c r="C439" s="144">
        <f t="shared" si="144"/>
        <v>0</v>
      </c>
      <c r="D439" s="136"/>
      <c r="E439" s="143">
        <f>US!D439</f>
        <v>0</v>
      </c>
      <c r="F439" s="78">
        <f t="shared" si="165"/>
        <v>0.6</v>
      </c>
      <c r="G439" s="29">
        <f t="shared" ca="1" si="145"/>
        <v>54464837.884825401</v>
      </c>
      <c r="H439" s="8">
        <f t="shared" ca="1" si="155"/>
        <v>386700348.98226035</v>
      </c>
      <c r="I439" s="8">
        <f t="shared" ca="1" si="156"/>
        <v>5476519516.1799469</v>
      </c>
      <c r="J439" s="8">
        <f t="shared" ca="1" si="157"/>
        <v>2383114.9341136753</v>
      </c>
      <c r="K439" s="12">
        <f t="shared" ca="1" si="167"/>
        <v>0.56870759766479462</v>
      </c>
      <c r="L439" s="48"/>
      <c r="M439" s="46">
        <f ca="1">IF(AND(I$2&gt;0,R432&lt;F432-0.12),0,IF(AND(N439&gt;=L$5,I$2&gt;0),0,IF(OR(AND(N439&gt;=A$2,N439&lt;C$2),N439&gt;=E$1),0,1)))</f>
        <v>0</v>
      </c>
      <c r="N439" s="27">
        <f t="shared" si="158"/>
        <v>44346</v>
      </c>
      <c r="O439" s="11">
        <f t="shared" ca="1" si="146"/>
        <v>0.73020260215732624</v>
      </c>
      <c r="P439" s="11" t="str">
        <f t="shared" si="147"/>
        <v/>
      </c>
      <c r="Q439" s="11">
        <f t="shared" ca="1" si="159"/>
        <v>0.7</v>
      </c>
      <c r="R439" s="32">
        <f t="shared" ca="1" si="148"/>
        <v>1.089296757696508</v>
      </c>
      <c r="S439" s="32">
        <v>2.2693536348999886E-5</v>
      </c>
      <c r="T439" s="32">
        <f t="shared" ca="1" si="149"/>
        <v>5.1560046530968046E-2</v>
      </c>
      <c r="U439" s="32">
        <f t="shared" si="150"/>
        <v>0.14084507042253522</v>
      </c>
      <c r="V439" s="32">
        <f t="shared" si="151"/>
        <v>0.7</v>
      </c>
      <c r="W439" s="8">
        <f t="shared" ca="1" si="160"/>
        <v>40640706.012248993</v>
      </c>
      <c r="X439" s="8">
        <f t="shared" ca="1" si="164"/>
        <v>5130459873.2099333</v>
      </c>
      <c r="Y439" s="22">
        <f t="shared" ca="1" si="152"/>
        <v>0.26979739784267376</v>
      </c>
      <c r="Z439" s="8">
        <f t="shared" ca="1" si="161"/>
        <v>386700348.98226035</v>
      </c>
      <c r="AA439" s="12">
        <f t="shared" ca="1" si="162"/>
        <v>1.1347541797997878</v>
      </c>
      <c r="AB439" s="23">
        <f t="shared" ca="1" si="166"/>
        <v>3070324905.7729912</v>
      </c>
      <c r="AC439" s="76">
        <f t="shared" si="163"/>
        <v>0</v>
      </c>
      <c r="AD439" s="85">
        <v>5.9724739729758846E-4</v>
      </c>
      <c r="AE439" s="85">
        <v>9.5427729830076854E-3</v>
      </c>
      <c r="AF439" s="85">
        <v>6.2300937707613496E-4</v>
      </c>
    </row>
    <row r="440" spans="1:32">
      <c r="A440" s="7">
        <f t="shared" si="153"/>
        <v>44347</v>
      </c>
      <c r="B440" s="8">
        <f t="shared" ca="1" si="154"/>
        <v>773553246.00608718</v>
      </c>
      <c r="C440" s="144">
        <f t="shared" si="144"/>
        <v>0</v>
      </c>
      <c r="D440" s="136"/>
      <c r="E440" s="143">
        <f>US!D440</f>
        <v>0</v>
      </c>
      <c r="F440" s="78">
        <f t="shared" si="165"/>
        <v>0.6</v>
      </c>
      <c r="G440" s="29">
        <f t="shared" ca="1" si="145"/>
        <v>50953263.863843046</v>
      </c>
      <c r="H440" s="8">
        <f t="shared" ca="1" si="155"/>
        <v>361768173.43328559</v>
      </c>
      <c r="I440" s="8">
        <f t="shared" ca="1" si="156"/>
        <v>5492228046.6432209</v>
      </c>
      <c r="J440" s="8">
        <f t="shared" ca="1" si="157"/>
        <v>2212469.0793343964</v>
      </c>
      <c r="K440" s="12">
        <f t="shared" ca="1" si="167"/>
        <v>0.56399156369500314</v>
      </c>
      <c r="L440" s="48"/>
      <c r="M440" s="38">
        <f ca="1">IF(AND(I$2&gt;0,R433&lt;F433),0,IF(AND(N440&gt;=L$6,I$2&gt;0),0,IF(OR(AND(N440&gt;=A$2,N440&lt;C$2),N440&gt;=E$1),0,1)))</f>
        <v>0</v>
      </c>
      <c r="N440" s="27">
        <f t="shared" si="158"/>
        <v>44347</v>
      </c>
      <c r="O440" s="11">
        <f t="shared" ca="1" si="146"/>
        <v>0.73229707288576273</v>
      </c>
      <c r="P440" s="11" t="str">
        <f t="shared" si="147"/>
        <v/>
      </c>
      <c r="Q440" s="11">
        <f t="shared" ca="1" si="159"/>
        <v>0.7</v>
      </c>
      <c r="R440" s="32">
        <f t="shared" ca="1" si="148"/>
        <v>1.0190652772768609</v>
      </c>
      <c r="S440" s="32">
        <v>2.2693513771315213E-5</v>
      </c>
      <c r="T440" s="32">
        <f t="shared" ca="1" si="149"/>
        <v>4.8235756457771416E-2</v>
      </c>
      <c r="U440" s="32">
        <f t="shared" si="150"/>
        <v>0.14084507042253522</v>
      </c>
      <c r="V440" s="32">
        <f t="shared" si="151"/>
        <v>0.7</v>
      </c>
      <c r="W440" s="8">
        <f t="shared" ca="1" si="160"/>
        <v>38290715.927798912</v>
      </c>
      <c r="X440" s="8">
        <f t="shared" ca="1" si="164"/>
        <v>5168750589.1377325</v>
      </c>
      <c r="Y440" s="22">
        <f t="shared" ca="1" si="152"/>
        <v>0.26770292711423727</v>
      </c>
      <c r="Z440" s="8">
        <f t="shared" ca="1" si="161"/>
        <v>361768173.43328559</v>
      </c>
      <c r="AA440" s="12">
        <f t="shared" ca="1" si="162"/>
        <v>1.1347541797997878</v>
      </c>
      <c r="AB440" s="23">
        <f t="shared" ca="1" si="166"/>
        <v>3080244287.6232915</v>
      </c>
      <c r="AC440" s="76">
        <f t="shared" si="163"/>
        <v>0</v>
      </c>
      <c r="AD440" s="85">
        <v>5.9721659645728994E-4</v>
      </c>
      <c r="AE440" s="85">
        <v>9.5383288060014604E-3</v>
      </c>
      <c r="AF440" s="85">
        <v>6.2298313371408952E-4</v>
      </c>
    </row>
    <row r="441" spans="1:32">
      <c r="A441" s="7">
        <f t="shared" si="153"/>
        <v>44348</v>
      </c>
      <c r="B441" s="8">
        <f t="shared" ca="1" si="154"/>
        <v>775605903.93193948</v>
      </c>
      <c r="C441" s="144">
        <f t="shared" si="144"/>
        <v>0</v>
      </c>
      <c r="D441" s="136"/>
      <c r="E441" s="143">
        <f>US!D441</f>
        <v>0</v>
      </c>
      <c r="F441" s="78">
        <f t="shared" si="165"/>
        <v>0.6</v>
      </c>
      <c r="G441" s="29">
        <f t="shared" ca="1" si="145"/>
        <v>47612863.208315268</v>
      </c>
      <c r="H441" s="8">
        <f t="shared" ca="1" si="155"/>
        <v>338051328.77903837</v>
      </c>
      <c r="I441" s="8">
        <f t="shared" ca="1" si="156"/>
        <v>5506801917.9167728</v>
      </c>
      <c r="J441" s="8">
        <f t="shared" ca="1" si="157"/>
        <v>2052657.9258523528</v>
      </c>
      <c r="K441" s="12">
        <f t="shared" ca="1" si="167"/>
        <v>0.66925731778559316</v>
      </c>
      <c r="L441" s="48"/>
      <c r="M441" s="38">
        <f ca="1">IF(AND(I$2&gt;0,R434&lt;F434-0.02),0,IF(AND(N441&gt;=L$7,I$2&gt;0),0,IF(OR(AND(N441&gt;=A$2,N441&lt;C$2),N441&gt;=E$1),0,1)))</f>
        <v>0</v>
      </c>
      <c r="N441" s="27">
        <f t="shared" si="158"/>
        <v>44348</v>
      </c>
      <c r="O441" s="11">
        <f t="shared" ca="1" si="146"/>
        <v>0.73424025572223639</v>
      </c>
      <c r="P441" s="11" t="str">
        <f t="shared" si="147"/>
        <v/>
      </c>
      <c r="Q441" s="11">
        <f t="shared" ca="1" si="159"/>
        <v>1</v>
      </c>
      <c r="R441" s="32">
        <f t="shared" ca="1" si="148"/>
        <v>0.9522572641663053</v>
      </c>
      <c r="S441" s="32">
        <v>2.269349119378943E-5</v>
      </c>
      <c r="T441" s="32">
        <f t="shared" ca="1" si="149"/>
        <v>4.5073510503871782E-2</v>
      </c>
      <c r="U441" s="32">
        <f t="shared" si="150"/>
        <v>0.14084507042253522</v>
      </c>
      <c r="V441" s="32">
        <f t="shared" si="151"/>
        <v>1</v>
      </c>
      <c r="W441" s="8">
        <f t="shared" ca="1" si="160"/>
        <v>36018302.57596653</v>
      </c>
      <c r="X441" s="8">
        <f t="shared" ca="1" si="164"/>
        <v>5204768891.7136993</v>
      </c>
      <c r="Y441" s="22">
        <f t="shared" ca="1" si="152"/>
        <v>0.26575974427776361</v>
      </c>
      <c r="Z441" s="8">
        <f t="shared" ca="1" si="161"/>
        <v>338051328.77903837</v>
      </c>
      <c r="AA441" s="12">
        <f t="shared" ca="1" si="162"/>
        <v>1.1347541797997878</v>
      </c>
      <c r="AB441" s="23">
        <f t="shared" ca="1" si="166"/>
        <v>3089457588.8574171</v>
      </c>
      <c r="AC441" s="76">
        <f t="shared" si="163"/>
        <v>0</v>
      </c>
      <c r="AD441" s="85">
        <v>5.9718580367955896E-4</v>
      </c>
      <c r="AE441" s="85">
        <v>9.5338960496947206E-3</v>
      </c>
      <c r="AF441" s="85">
        <v>6.2295689610923914E-4</v>
      </c>
    </row>
    <row r="442" spans="1:32">
      <c r="A442" s="7">
        <f t="shared" si="153"/>
        <v>44349</v>
      </c>
      <c r="B442" s="8">
        <f t="shared" ca="1" si="154"/>
        <v>777881993.72643161</v>
      </c>
      <c r="C442" s="144">
        <f t="shared" si="144"/>
        <v>0</v>
      </c>
      <c r="D442" s="136"/>
      <c r="E442" s="143">
        <f>US!D442</f>
        <v>0</v>
      </c>
      <c r="F442" s="78">
        <f t="shared" si="165"/>
        <v>0.6</v>
      </c>
      <c r="G442" s="29">
        <f t="shared" ca="1" si="145"/>
        <v>44815952.63999518</v>
      </c>
      <c r="H442" s="8">
        <f t="shared" ca="1" si="155"/>
        <v>318193263.74396574</v>
      </c>
      <c r="I442" s="8">
        <f t="shared" ca="1" si="156"/>
        <v>5522962155.4576664</v>
      </c>
      <c r="J442" s="8">
        <f t="shared" ca="1" si="157"/>
        <v>2276089.7944921022</v>
      </c>
      <c r="K442" s="12">
        <f t="shared" ca="1" si="167"/>
        <v>0.66439936069440897</v>
      </c>
      <c r="L442" s="48"/>
      <c r="M442" s="38">
        <f ca="1">IF(AND(I$2&gt;0,R435&lt;F435-0.04),0,IF(AND(N442&gt;=L$8,I$2&gt;0),0,IF(OR(AND(N442&gt;=A$2,N442&lt;C$2),N442&gt;=E$1),0,1)))</f>
        <v>0</v>
      </c>
      <c r="N442" s="27">
        <f t="shared" si="158"/>
        <v>44349</v>
      </c>
      <c r="O442" s="11">
        <f t="shared" ca="1" si="146"/>
        <v>0.73639495406102218</v>
      </c>
      <c r="P442" s="11" t="str">
        <f t="shared" si="147"/>
        <v/>
      </c>
      <c r="Q442" s="11">
        <f t="shared" ca="1" si="159"/>
        <v>1</v>
      </c>
      <c r="R442" s="32">
        <f t="shared" ca="1" si="148"/>
        <v>0.89631905279990365</v>
      </c>
      <c r="S442" s="32">
        <v>2.2693468616422533E-5</v>
      </c>
      <c r="T442" s="32">
        <f t="shared" ca="1" si="149"/>
        <v>4.2425768499195431E-2</v>
      </c>
      <c r="U442" s="32">
        <f t="shared" si="150"/>
        <v>0.14084507042253522</v>
      </c>
      <c r="V442" s="32">
        <f t="shared" si="151"/>
        <v>1</v>
      </c>
      <c r="W442" s="8">
        <f t="shared" ca="1" si="160"/>
        <v>33829125.497749142</v>
      </c>
      <c r="X442" s="8">
        <f t="shared" ca="1" si="164"/>
        <v>5238598017.2114487</v>
      </c>
      <c r="Y442" s="22">
        <f t="shared" ca="1" si="152"/>
        <v>0.26360504593897782</v>
      </c>
      <c r="Z442" s="8">
        <f t="shared" ca="1" si="161"/>
        <v>318193263.74396574</v>
      </c>
      <c r="AA442" s="12">
        <f t="shared" ca="1" si="162"/>
        <v>1.1347541797997878</v>
      </c>
      <c r="AB442" s="23">
        <f t="shared" ca="1" si="166"/>
        <v>3098381920.5912099</v>
      </c>
      <c r="AC442" s="76">
        <f t="shared" si="163"/>
        <v>0</v>
      </c>
      <c r="AD442" s="85">
        <v>5.9715501896119799E-4</v>
      </c>
      <c r="AE442" s="85">
        <v>9.5294746687311326E-3</v>
      </c>
      <c r="AF442" s="85">
        <v>6.2293066425962815E-4</v>
      </c>
    </row>
    <row r="443" spans="1:32">
      <c r="A443" s="7">
        <f t="shared" si="153"/>
        <v>44350</v>
      </c>
      <c r="B443" s="8">
        <f t="shared" ca="1" si="154"/>
        <v>780008828.74664044</v>
      </c>
      <c r="C443" s="144">
        <f t="shared" si="144"/>
        <v>0</v>
      </c>
      <c r="D443" s="136"/>
      <c r="E443" s="143">
        <f>US!D443</f>
        <v>0</v>
      </c>
      <c r="F443" s="78">
        <f t="shared" si="165"/>
        <v>0.6</v>
      </c>
      <c r="G443" s="29">
        <f t="shared" ca="1" si="145"/>
        <v>42178122.097140752</v>
      </c>
      <c r="H443" s="8">
        <f t="shared" ca="1" si="155"/>
        <v>299464666.88969934</v>
      </c>
      <c r="I443" s="8">
        <f t="shared" ca="1" si="156"/>
        <v>5538062684.1011496</v>
      </c>
      <c r="J443" s="8">
        <f t="shared" ca="1" si="157"/>
        <v>2126835.0202088361</v>
      </c>
      <c r="K443" s="12">
        <f t="shared" ca="1" si="167"/>
        <v>0.65901261484744456</v>
      </c>
      <c r="L443" s="48"/>
      <c r="M443" s="38">
        <f ca="1">IF(AND(I$2&gt;0,R436&lt;F436-0.06),0,IF(AND(N443&gt;=L$9,I$2&gt;0),0,IF(OR(AND(N443&gt;=A$2,N443&lt;C$2),N443&gt;=E$1),0,1)))</f>
        <v>0</v>
      </c>
      <c r="N443" s="27">
        <f t="shared" si="158"/>
        <v>44350</v>
      </c>
      <c r="O443" s="11">
        <f t="shared" ca="1" si="146"/>
        <v>0.73840835788015324</v>
      </c>
      <c r="P443" s="11" t="str">
        <f t="shared" si="147"/>
        <v/>
      </c>
      <c r="Q443" s="11">
        <f t="shared" ca="1" si="159"/>
        <v>1</v>
      </c>
      <c r="R443" s="32">
        <f t="shared" ca="1" si="148"/>
        <v>0.84356244194281504</v>
      </c>
      <c r="S443" s="32">
        <v>2.2693446039214516E-5</v>
      </c>
      <c r="T443" s="32">
        <f t="shared" ca="1" si="149"/>
        <v>3.9928622251959915E-2</v>
      </c>
      <c r="U443" s="32">
        <f t="shared" si="150"/>
        <v>0.14084507042253522</v>
      </c>
      <c r="V443" s="32">
        <f t="shared" si="151"/>
        <v>1</v>
      </c>
      <c r="W443" s="8">
        <f t="shared" ca="1" si="160"/>
        <v>31727444.04193303</v>
      </c>
      <c r="X443" s="8">
        <f t="shared" ca="1" si="164"/>
        <v>5270325461.2533817</v>
      </c>
      <c r="Y443" s="22">
        <f t="shared" ca="1" si="152"/>
        <v>0.26159164211984676</v>
      </c>
      <c r="Z443" s="8">
        <f t="shared" ca="1" si="161"/>
        <v>299464666.88969934</v>
      </c>
      <c r="AA443" s="12">
        <f t="shared" ca="1" si="162"/>
        <v>1.1347541797997878</v>
      </c>
      <c r="AB443" s="23">
        <f t="shared" ca="1" si="166"/>
        <v>3107049972.4110975</v>
      </c>
      <c r="AC443" s="76">
        <f t="shared" si="163"/>
        <v>0</v>
      </c>
      <c r="AD443" s="85">
        <v>5.9712424229900051E-4</v>
      </c>
      <c r="AE443" s="85">
        <v>9.5250646180061148E-3</v>
      </c>
      <c r="AF443" s="85">
        <v>6.2290443816330194E-4</v>
      </c>
    </row>
    <row r="444" spans="1:32">
      <c r="A444" s="7">
        <f t="shared" si="153"/>
        <v>44351</v>
      </c>
      <c r="B444" s="8">
        <f t="shared" ca="1" si="154"/>
        <v>781994251.21325409</v>
      </c>
      <c r="C444" s="144">
        <f t="shared" si="144"/>
        <v>0</v>
      </c>
      <c r="D444" s="136"/>
      <c r="E444" s="143">
        <f>US!D444</f>
        <v>0</v>
      </c>
      <c r="F444" s="78">
        <f t="shared" si="165"/>
        <v>0.6</v>
      </c>
      <c r="G444" s="29">
        <f t="shared" ca="1" si="145"/>
        <v>39694890.473341323</v>
      </c>
      <c r="H444" s="8">
        <f t="shared" ca="1" si="155"/>
        <v>281833722.36072338</v>
      </c>
      <c r="I444" s="8">
        <f t="shared" ca="1" si="156"/>
        <v>5552159183.6141071</v>
      </c>
      <c r="J444" s="8">
        <f t="shared" ca="1" si="157"/>
        <v>1985422.4666136792</v>
      </c>
      <c r="K444" s="12">
        <f t="shared" ca="1" si="167"/>
        <v>0.65397910529961689</v>
      </c>
      <c r="L444" s="48"/>
      <c r="M444" s="39">
        <f ca="1">IF(AND(I$2&gt;0,R437&lt;F437-0.1),0,IF(AND(N444&gt;=L$10,I$2&gt;0),0,IF(OR(AND(N444&gt;=A$2,N444&lt;C$2),N444&gt;=E$1),0,1)))</f>
        <v>0</v>
      </c>
      <c r="N444" s="27">
        <f t="shared" si="158"/>
        <v>44351</v>
      </c>
      <c r="O444" s="11">
        <f t="shared" ca="1" si="146"/>
        <v>0.74028789114854765</v>
      </c>
      <c r="P444" s="11" t="str">
        <f t="shared" si="147"/>
        <v/>
      </c>
      <c r="Q444" s="11">
        <f t="shared" ca="1" si="159"/>
        <v>1</v>
      </c>
      <c r="R444" s="32">
        <f t="shared" ca="1" si="148"/>
        <v>0.79389780946682642</v>
      </c>
      <c r="S444" s="32">
        <v>2.2693423462165379E-5</v>
      </c>
      <c r="T444" s="32">
        <f t="shared" ca="1" si="149"/>
        <v>3.7577829648096452E-2</v>
      </c>
      <c r="U444" s="32">
        <f t="shared" si="150"/>
        <v>0.14084507042253522</v>
      </c>
      <c r="V444" s="32">
        <f t="shared" si="151"/>
        <v>1</v>
      </c>
      <c r="W444" s="8">
        <f t="shared" ca="1" si="160"/>
        <v>29716238.708377544</v>
      </c>
      <c r="X444" s="8">
        <f t="shared" ca="1" si="164"/>
        <v>5300041699.9617596</v>
      </c>
      <c r="Y444" s="22">
        <f t="shared" ca="1" si="152"/>
        <v>0.25971210885145235</v>
      </c>
      <c r="Z444" s="8">
        <f t="shared" ca="1" si="161"/>
        <v>281833722.36072338</v>
      </c>
      <c r="AA444" s="12">
        <f t="shared" ca="1" si="162"/>
        <v>1.1347541797997878</v>
      </c>
      <c r="AB444" s="23">
        <f t="shared" ca="1" si="166"/>
        <v>3115490977.6182642</v>
      </c>
      <c r="AC444" s="76">
        <f t="shared" si="163"/>
        <v>0</v>
      </c>
      <c r="AD444" s="85">
        <v>5.9709347368975217E-4</v>
      </c>
      <c r="AE444" s="85">
        <v>9.5206658526650369E-3</v>
      </c>
      <c r="AF444" s="85">
        <v>6.2287821781830701E-4</v>
      </c>
    </row>
    <row r="445" spans="1:32">
      <c r="A445" s="7">
        <f t="shared" si="153"/>
        <v>44352</v>
      </c>
      <c r="B445" s="8">
        <f t="shared" ca="1" si="154"/>
        <v>783848510.42444849</v>
      </c>
      <c r="C445" s="144">
        <f t="shared" si="144"/>
        <v>0</v>
      </c>
      <c r="D445" s="136"/>
      <c r="E445" s="143">
        <f>US!D445</f>
        <v>0</v>
      </c>
      <c r="F445" s="78">
        <f t="shared" si="165"/>
        <v>0.6</v>
      </c>
      <c r="G445" s="29">
        <f t="shared" ca="1" si="145"/>
        <v>37363763.950961456</v>
      </c>
      <c r="H445" s="8">
        <f t="shared" ca="1" si="155"/>
        <v>265282724.0518263</v>
      </c>
      <c r="I445" s="8">
        <f t="shared" ca="1" si="156"/>
        <v>5565324424.013588</v>
      </c>
      <c r="J445" s="8">
        <f t="shared" ca="1" si="157"/>
        <v>1854259.2111944316</v>
      </c>
      <c r="K445" s="12">
        <f t="shared" ca="1" si="167"/>
        <v>0.64928027212863082</v>
      </c>
      <c r="L445" s="48"/>
      <c r="M445" s="47">
        <f ca="1">IF(AND(I$2&gt;0,R438&lt;F438-0.12),0,IF(AND(N445&gt;=L$4,I$2&gt;0),0,IF(OR(AND(N445&gt;=A$2,N445&lt;C$2),N445&gt;=E$1),0,1)))</f>
        <v>0</v>
      </c>
      <c r="N445" s="27">
        <f t="shared" si="158"/>
        <v>44352</v>
      </c>
      <c r="O445" s="11">
        <f t="shared" ca="1" si="146"/>
        <v>0.74204325653514502</v>
      </c>
      <c r="P445" s="11" t="str">
        <f t="shared" si="147"/>
        <v/>
      </c>
      <c r="Q445" s="11">
        <f t="shared" ca="1" si="159"/>
        <v>1</v>
      </c>
      <c r="R445" s="32">
        <f t="shared" ca="1" si="148"/>
        <v>0.74727527901922908</v>
      </c>
      <c r="S445" s="32">
        <v>2.2693400885275121E-5</v>
      </c>
      <c r="T445" s="32">
        <f t="shared" ca="1" si="149"/>
        <v>3.5371029873576841E-2</v>
      </c>
      <c r="U445" s="32">
        <f t="shared" si="150"/>
        <v>0.14084507042253522</v>
      </c>
      <c r="V445" s="32">
        <f t="shared" si="151"/>
        <v>1</v>
      </c>
      <c r="W445" s="8">
        <f t="shared" ca="1" si="160"/>
        <v>27797338.955888752</v>
      </c>
      <c r="X445" s="8">
        <f t="shared" ca="1" si="164"/>
        <v>5327839038.9176483</v>
      </c>
      <c r="Y445" s="22">
        <f t="shared" ca="1" si="152"/>
        <v>0.25795674346485498</v>
      </c>
      <c r="Z445" s="8">
        <f t="shared" ca="1" si="161"/>
        <v>265282724.0518263</v>
      </c>
      <c r="AA445" s="12">
        <f t="shared" ca="1" si="162"/>
        <v>1.1347541797997878</v>
      </c>
      <c r="AB445" s="23">
        <f t="shared" ca="1" si="166"/>
        <v>3123733584.1107731</v>
      </c>
      <c r="AC445" s="76">
        <f t="shared" si="163"/>
        <v>0</v>
      </c>
      <c r="AD445" s="85">
        <v>5.9706271313023193E-4</v>
      </c>
      <c r="AE445" s="85">
        <v>9.5162783281014327E-3</v>
      </c>
      <c r="AF445" s="85">
        <v>6.2285200322269036E-4</v>
      </c>
    </row>
    <row r="446" spans="1:32">
      <c r="A446" s="7">
        <f t="shared" si="153"/>
        <v>44353</v>
      </c>
      <c r="B446" s="8">
        <f t="shared" ca="1" si="154"/>
        <v>785581335.76915061</v>
      </c>
      <c r="C446" s="144">
        <f t="shared" si="144"/>
        <v>0</v>
      </c>
      <c r="D446" s="136"/>
      <c r="E446" s="143">
        <f>US!D446</f>
        <v>0</v>
      </c>
      <c r="F446" s="78">
        <f t="shared" si="165"/>
        <v>0.6</v>
      </c>
      <c r="G446" s="29">
        <f t="shared" ca="1" si="145"/>
        <v>35181471.132862374</v>
      </c>
      <c r="H446" s="8">
        <f t="shared" ca="1" si="155"/>
        <v>249788445.04332286</v>
      </c>
      <c r="I446" s="8">
        <f t="shared" ca="1" si="156"/>
        <v>5577627483.9609728</v>
      </c>
      <c r="J446" s="8">
        <f t="shared" ca="1" si="157"/>
        <v>1732825.3447021558</v>
      </c>
      <c r="K446" s="12">
        <f t="shared" ca="1" si="167"/>
        <v>0.6448918586621375</v>
      </c>
      <c r="L446" s="48"/>
      <c r="M446" s="46">
        <f ca="1">IF(AND(I$2&gt;0,R439&lt;F439-0.12),0,IF(AND(N446&gt;=L$5,I$2&gt;0),0,IF(OR(AND(N446&gt;=A$2,N446&lt;C$2),N446&gt;=E$1),0,1)))</f>
        <v>0</v>
      </c>
      <c r="N446" s="27">
        <f t="shared" si="158"/>
        <v>44353</v>
      </c>
      <c r="O446" s="11">
        <f t="shared" ca="1" si="146"/>
        <v>0.74368366452812973</v>
      </c>
      <c r="P446" s="11" t="str">
        <f t="shared" si="147"/>
        <v/>
      </c>
      <c r="Q446" s="11">
        <f t="shared" ca="1" si="159"/>
        <v>1</v>
      </c>
      <c r="R446" s="32">
        <f t="shared" ca="1" si="148"/>
        <v>0.70362942265724748</v>
      </c>
      <c r="S446" s="32">
        <v>2.269337830854374E-5</v>
      </c>
      <c r="T446" s="32">
        <f t="shared" ca="1" si="149"/>
        <v>3.3305126005776384E-2</v>
      </c>
      <c r="U446" s="32">
        <f t="shared" si="150"/>
        <v>0.14084507042253522</v>
      </c>
      <c r="V446" s="32">
        <f t="shared" si="151"/>
        <v>1</v>
      </c>
      <c r="W446" s="8">
        <f t="shared" ca="1" si="160"/>
        <v>25971553.171885062</v>
      </c>
      <c r="X446" s="8">
        <f t="shared" ca="1" si="164"/>
        <v>5353810592.0895338</v>
      </c>
      <c r="Y446" s="22">
        <f t="shared" ca="1" si="152"/>
        <v>0.25631633547187027</v>
      </c>
      <c r="Z446" s="8">
        <f t="shared" ca="1" si="161"/>
        <v>249788445.04332286</v>
      </c>
      <c r="AA446" s="12">
        <f t="shared" ca="1" si="162"/>
        <v>1.1347541797997878</v>
      </c>
      <c r="AB446" s="23">
        <f t="shared" ca="1" si="166"/>
        <v>3131432926.153492</v>
      </c>
      <c r="AC446" s="76">
        <f t="shared" si="163"/>
        <v>0</v>
      </c>
      <c r="AD446" s="85">
        <v>5.9703196061721352E-4</v>
      </c>
      <c r="AE446" s="85">
        <v>9.5119019999552277E-3</v>
      </c>
      <c r="AF446" s="85">
        <v>6.2282579437450013E-4</v>
      </c>
    </row>
    <row r="447" spans="1:32">
      <c r="A447" s="7">
        <f t="shared" si="153"/>
        <v>44354</v>
      </c>
      <c r="B447" s="8">
        <f t="shared" ca="1" si="154"/>
        <v>787201924.64838922</v>
      </c>
      <c r="C447" s="144">
        <f t="shared" si="144"/>
        <v>0</v>
      </c>
      <c r="D447" s="136"/>
      <c r="E447" s="143">
        <f>US!D447</f>
        <v>0</v>
      </c>
      <c r="F447" s="78">
        <f t="shared" si="165"/>
        <v>0.6</v>
      </c>
      <c r="G447" s="29">
        <f t="shared" ca="1" si="145"/>
        <v>33144094.776624173</v>
      </c>
      <c r="H447" s="8">
        <f t="shared" ca="1" si="155"/>
        <v>235323072.91403162</v>
      </c>
      <c r="I447" s="8">
        <f t="shared" ca="1" si="156"/>
        <v>5589133665.0035667</v>
      </c>
      <c r="J447" s="8">
        <f t="shared" ca="1" si="157"/>
        <v>1620588.879238568</v>
      </c>
      <c r="K447" s="12">
        <f t="shared" ca="1" si="167"/>
        <v>0.64079083867967568</v>
      </c>
      <c r="L447" s="48"/>
      <c r="M447" s="38">
        <f ca="1">IF(AND(I$2&gt;0,R440&lt;F440),0,IF(AND(N447&gt;=L$6,I$2&gt;0),0,IF(OR(AND(N447&gt;=A$2,N447&lt;C$2),N447&gt;=E$1),0,1)))</f>
        <v>0</v>
      </c>
      <c r="N447" s="27">
        <f t="shared" si="158"/>
        <v>44354</v>
      </c>
      <c r="O447" s="11">
        <f t="shared" ca="1" si="146"/>
        <v>0.74521782200047559</v>
      </c>
      <c r="P447" s="11" t="str">
        <f t="shared" si="147"/>
        <v/>
      </c>
      <c r="Q447" s="11">
        <f t="shared" ca="1" si="159"/>
        <v>1</v>
      </c>
      <c r="R447" s="32">
        <f t="shared" ca="1" si="148"/>
        <v>0.66288189553248344</v>
      </c>
      <c r="S447" s="32">
        <v>2.2693355731971238E-5</v>
      </c>
      <c r="T447" s="32">
        <f t="shared" ca="1" si="149"/>
        <v>3.1376409721870883E-2</v>
      </c>
      <c r="U447" s="32">
        <f t="shared" si="150"/>
        <v>0.14084507042253522</v>
      </c>
      <c r="V447" s="32">
        <f t="shared" si="151"/>
        <v>1</v>
      </c>
      <c r="W447" s="8">
        <f t="shared" ca="1" si="160"/>
        <v>24238797.237513408</v>
      </c>
      <c r="X447" s="8">
        <f t="shared" ca="1" si="164"/>
        <v>5378049389.3270473</v>
      </c>
      <c r="Y447" s="22">
        <f t="shared" ca="1" si="152"/>
        <v>0.25478217799952441</v>
      </c>
      <c r="Z447" s="8">
        <f t="shared" ca="1" si="161"/>
        <v>235323072.91403162</v>
      </c>
      <c r="AA447" s="12">
        <f t="shared" ca="1" si="162"/>
        <v>1.1347541797997878</v>
      </c>
      <c r="AB447" s="23">
        <f t="shared" ca="1" si="166"/>
        <v>3138626022.0552406</v>
      </c>
      <c r="AC447" s="76">
        <f t="shared" si="163"/>
        <v>0</v>
      </c>
      <c r="AD447" s="85">
        <v>5.9700121614746581E-4</v>
      </c>
      <c r="AE447" s="85">
        <v>9.5075368241109744E-3</v>
      </c>
      <c r="AF447" s="85">
        <v>6.2279959127178549E-4</v>
      </c>
    </row>
    <row r="448" spans="1:32">
      <c r="A448" s="7">
        <f t="shared" si="153"/>
        <v>44355</v>
      </c>
      <c r="B448" s="8">
        <f t="shared" ca="1" si="154"/>
        <v>788718955.52618861</v>
      </c>
      <c r="C448" s="144">
        <f t="shared" si="144"/>
        <v>0</v>
      </c>
      <c r="D448" s="136"/>
      <c r="E448" s="143">
        <f>US!D448</f>
        <v>0</v>
      </c>
      <c r="F448" s="78">
        <f t="shared" si="165"/>
        <v>0.6</v>
      </c>
      <c r="G448" s="29">
        <f t="shared" ca="1" si="145"/>
        <v>31247210.550548453</v>
      </c>
      <c r="H448" s="8">
        <f t="shared" ca="1" si="155"/>
        <v>221855194.908894</v>
      </c>
      <c r="I448" s="8">
        <f t="shared" ca="1" si="156"/>
        <v>5599904584.2359428</v>
      </c>
      <c r="J448" s="8">
        <f t="shared" ca="1" si="157"/>
        <v>1517030.8777994046</v>
      </c>
      <c r="K448" s="12">
        <f t="shared" ca="1" si="167"/>
        <v>0.63695544499881107</v>
      </c>
      <c r="L448" s="48"/>
      <c r="M448" s="38">
        <f ca="1">IF(AND(I$2&gt;0,R441&lt;F441-0.02),0,IF(AND(N448&gt;=L$7,I$2&gt;0),0,IF(OR(AND(N448&gt;=A$2,N448&lt;C$2),N448&gt;=E$1),0,1)))</f>
        <v>0</v>
      </c>
      <c r="N448" s="27">
        <f t="shared" si="158"/>
        <v>44355</v>
      </c>
      <c r="O448" s="11">
        <f t="shared" ca="1" si="146"/>
        <v>0.74665394456479239</v>
      </c>
      <c r="P448" s="11" t="str">
        <f t="shared" si="147"/>
        <v/>
      </c>
      <c r="Q448" s="11">
        <f t="shared" ca="1" si="159"/>
        <v>1</v>
      </c>
      <c r="R448" s="32">
        <f t="shared" ca="1" si="148"/>
        <v>0.62494421101096898</v>
      </c>
      <c r="S448" s="32">
        <v>2.2693333155557613E-5</v>
      </c>
      <c r="T448" s="32">
        <f t="shared" ca="1" si="149"/>
        <v>2.9580692654519201E-2</v>
      </c>
      <c r="U448" s="32">
        <f t="shared" si="150"/>
        <v>0.14084507042253522</v>
      </c>
      <c r="V448" s="32">
        <f t="shared" si="151"/>
        <v>1</v>
      </c>
      <c r="W448" s="8">
        <f t="shared" ca="1" si="160"/>
        <v>22598218.838523369</v>
      </c>
      <c r="X448" s="8">
        <f t="shared" ca="1" si="164"/>
        <v>5400647608.1655703</v>
      </c>
      <c r="Y448" s="22">
        <f t="shared" ca="1" si="152"/>
        <v>0.25334605543520761</v>
      </c>
      <c r="Z448" s="8">
        <f t="shared" ca="1" si="161"/>
        <v>221855194.908894</v>
      </c>
      <c r="AA448" s="12">
        <f t="shared" ca="1" si="162"/>
        <v>1.1347541797997878</v>
      </c>
      <c r="AB448" s="23">
        <f t="shared" ca="1" si="166"/>
        <v>3145350726.3681755</v>
      </c>
      <c r="AC448" s="76">
        <f t="shared" si="163"/>
        <v>0</v>
      </c>
      <c r="AD448" s="85">
        <v>5.9697047971775364E-4</v>
      </c>
      <c r="AE448" s="85">
        <v>9.5031827566961144E-3</v>
      </c>
      <c r="AF448" s="85">
        <v>6.2277339391259641E-4</v>
      </c>
    </row>
    <row r="449" spans="1:32">
      <c r="A449" s="7">
        <f t="shared" si="153"/>
        <v>44356</v>
      </c>
      <c r="B449" s="8">
        <f t="shared" ca="1" si="154"/>
        <v>790140604.16198838</v>
      </c>
      <c r="C449" s="144">
        <f t="shared" si="144"/>
        <v>0</v>
      </c>
      <c r="D449" s="136"/>
      <c r="E449" s="143">
        <f>US!D449</f>
        <v>0</v>
      </c>
      <c r="F449" s="78">
        <f t="shared" si="165"/>
        <v>0.6</v>
      </c>
      <c r="G449" s="29">
        <f t="shared" ca="1" si="145"/>
        <v>29486011.462612495</v>
      </c>
      <c r="H449" s="8">
        <f t="shared" ca="1" si="155"/>
        <v>209350681.38454869</v>
      </c>
      <c r="I449" s="8">
        <f t="shared" ca="1" si="156"/>
        <v>5609998289.5501213</v>
      </c>
      <c r="J449" s="8">
        <f t="shared" ca="1" si="157"/>
        <v>1421648.6357997239</v>
      </c>
      <c r="K449" s="12">
        <f t="shared" ca="1" si="167"/>
        <v>0.63336513858801902</v>
      </c>
      <c r="L449" s="48"/>
      <c r="M449" s="38">
        <f ca="1">IF(AND(I$2&gt;0,R442&lt;F442-0.04),0,IF(AND(N449&gt;=L$8,I$2&gt;0),0,IF(OR(AND(N449&gt;=A$2,N449&lt;C$2),N449&gt;=E$1),0,1)))</f>
        <v>0</v>
      </c>
      <c r="N449" s="27">
        <f t="shared" si="158"/>
        <v>44356</v>
      </c>
      <c r="O449" s="11">
        <f t="shared" ca="1" si="146"/>
        <v>0.74799977194001621</v>
      </c>
      <c r="P449" s="11" t="str">
        <f t="shared" si="147"/>
        <v/>
      </c>
      <c r="Q449" s="11">
        <f t="shared" ca="1" si="159"/>
        <v>1</v>
      </c>
      <c r="R449" s="32">
        <f t="shared" ca="1" si="148"/>
        <v>0.58972022925224987</v>
      </c>
      <c r="S449" s="32">
        <v>2.269331057930286E-5</v>
      </c>
      <c r="T449" s="32">
        <f t="shared" ca="1" si="149"/>
        <v>2.7913424184606492E-2</v>
      </c>
      <c r="U449" s="32">
        <f t="shared" si="150"/>
        <v>0.14084507042253522</v>
      </c>
      <c r="V449" s="32">
        <f t="shared" si="151"/>
        <v>1</v>
      </c>
      <c r="W449" s="8">
        <f t="shared" ca="1" si="160"/>
        <v>21048315.340518322</v>
      </c>
      <c r="X449" s="8">
        <f t="shared" ca="1" si="164"/>
        <v>5421695923.5060883</v>
      </c>
      <c r="Y449" s="22">
        <f t="shared" ca="1" si="152"/>
        <v>0.25200022805998379</v>
      </c>
      <c r="Z449" s="8">
        <f t="shared" ca="1" si="161"/>
        <v>209350681.38454869</v>
      </c>
      <c r="AA449" s="12">
        <f t="shared" ca="1" si="162"/>
        <v>1.1347541797997878</v>
      </c>
      <c r="AB449" s="23">
        <f t="shared" ca="1" si="166"/>
        <v>3151642820.1057153</v>
      </c>
      <c r="AC449" s="76">
        <f t="shared" si="163"/>
        <v>0</v>
      </c>
      <c r="AD449" s="85">
        <v>5.9693975132483915E-4</v>
      </c>
      <c r="AE449" s="85">
        <v>9.4988397540792524E-3</v>
      </c>
      <c r="AF449" s="85">
        <v>6.227472022949836E-4</v>
      </c>
    </row>
    <row r="450" spans="1:32">
      <c r="A450" s="7">
        <f t="shared" si="153"/>
        <v>44357</v>
      </c>
      <c r="B450" s="8">
        <f t="shared" ca="1" si="154"/>
        <v>791474562.14316165</v>
      </c>
      <c r="C450" s="144">
        <f t="shared" si="144"/>
        <v>0</v>
      </c>
      <c r="D450" s="136"/>
      <c r="E450" s="143">
        <f>US!D450</f>
        <v>0</v>
      </c>
      <c r="F450" s="78">
        <f t="shared" si="165"/>
        <v>0.6</v>
      </c>
      <c r="G450" s="29">
        <f t="shared" ca="1" si="145"/>
        <v>27855417.987374712</v>
      </c>
      <c r="H450" s="8">
        <f t="shared" ca="1" si="155"/>
        <v>197773467.71036044</v>
      </c>
      <c r="I450" s="8">
        <f t="shared" ca="1" si="156"/>
        <v>5619469391.2164516</v>
      </c>
      <c r="J450" s="8">
        <f t="shared" ca="1" si="157"/>
        <v>1333957.9811732485</v>
      </c>
      <c r="K450" s="12">
        <f t="shared" ca="1" si="167"/>
        <v>0.63000057014995947</v>
      </c>
      <c r="L450" s="48"/>
      <c r="M450" s="38">
        <f ca="1">IF(AND(I$2&gt;0,R443&lt;F443-0.06),0,IF(AND(N450&gt;=L$9,I$2&gt;0),0,IF(OR(AND(N450&gt;=A$2,N450&lt;C$2),N450&gt;=E$1),0,1)))</f>
        <v>0</v>
      </c>
      <c r="N450" s="27">
        <f t="shared" si="158"/>
        <v>44357</v>
      </c>
      <c r="O450" s="11">
        <f t="shared" ca="1" si="146"/>
        <v>0.74926258549552693</v>
      </c>
      <c r="P450" s="11" t="str">
        <f t="shared" si="147"/>
        <v/>
      </c>
      <c r="Q450" s="11">
        <f t="shared" ca="1" si="159"/>
        <v>1</v>
      </c>
      <c r="R450" s="32">
        <f t="shared" ca="1" si="148"/>
        <v>0.55710835974749418</v>
      </c>
      <c r="S450" s="32">
        <v>2.2693288003206984E-5</v>
      </c>
      <c r="T450" s="32">
        <f t="shared" ca="1" si="149"/>
        <v>2.6369795694714725E-2</v>
      </c>
      <c r="U450" s="32">
        <f t="shared" si="150"/>
        <v>0.14084507042253522</v>
      </c>
      <c r="V450" s="32">
        <f t="shared" si="151"/>
        <v>1</v>
      </c>
      <c r="W450" s="8">
        <f t="shared" ca="1" si="160"/>
        <v>19587043.648389433</v>
      </c>
      <c r="X450" s="8">
        <f t="shared" ca="1" si="164"/>
        <v>5441282967.1544781</v>
      </c>
      <c r="Y450" s="22">
        <f t="shared" ca="1" si="152"/>
        <v>0.25073741450447307</v>
      </c>
      <c r="Z450" s="8">
        <f t="shared" ca="1" si="161"/>
        <v>197773467.71036044</v>
      </c>
      <c r="AA450" s="12">
        <f t="shared" ca="1" si="162"/>
        <v>1.1347541797997878</v>
      </c>
      <c r="AB450" s="23">
        <f t="shared" ca="1" si="166"/>
        <v>3157536046.4797263</v>
      </c>
      <c r="AC450" s="76">
        <f t="shared" si="163"/>
        <v>0</v>
      </c>
      <c r="AD450" s="85">
        <v>5.9690903096548198E-4</v>
      </c>
      <c r="AE450" s="85">
        <v>9.4945077728684438E-3</v>
      </c>
      <c r="AF450" s="85">
        <v>6.2272101641699907E-4</v>
      </c>
    </row>
    <row r="451" spans="1:32">
      <c r="A451" s="7">
        <f t="shared" si="153"/>
        <v>44358</v>
      </c>
      <c r="B451" s="8">
        <f t="shared" ca="1" si="154"/>
        <v>792728057.08700538</v>
      </c>
      <c r="C451" s="144">
        <f t="shared" si="144"/>
        <v>0</v>
      </c>
      <c r="D451" s="136"/>
      <c r="E451" s="143">
        <f>US!D451</f>
        <v>0</v>
      </c>
      <c r="F451" s="78">
        <f t="shared" si="165"/>
        <v>0.6</v>
      </c>
      <c r="G451" s="29">
        <f t="shared" ca="1" si="145"/>
        <v>26350174.389191709</v>
      </c>
      <c r="H451" s="8">
        <f t="shared" ca="1" si="155"/>
        <v>187086238.16326112</v>
      </c>
      <c r="I451" s="8">
        <f t="shared" ca="1" si="156"/>
        <v>5628369205.3177414</v>
      </c>
      <c r="J451" s="8">
        <f t="shared" ca="1" si="157"/>
        <v>1253494.9438436788</v>
      </c>
      <c r="K451" s="12">
        <f t="shared" ca="1" si="167"/>
        <v>0.62684353626118261</v>
      </c>
      <c r="L451" s="48"/>
      <c r="M451" s="39">
        <f ca="1">IF(AND(I$2&gt;0,R444&lt;F444-0.1),0,IF(AND(N451&gt;=L$10,I$2&gt;0),0,IF(OR(AND(N451&gt;=A$2,N451&lt;C$2),N451&gt;=E$1),0,1)))</f>
        <v>0</v>
      </c>
      <c r="N451" s="27">
        <f t="shared" si="158"/>
        <v>44358</v>
      </c>
      <c r="O451" s="11">
        <f t="shared" ca="1" si="146"/>
        <v>0.75044922737569886</v>
      </c>
      <c r="P451" s="11" t="str">
        <f t="shared" si="147"/>
        <v/>
      </c>
      <c r="Q451" s="11">
        <f t="shared" ca="1" si="159"/>
        <v>1</v>
      </c>
      <c r="R451" s="32">
        <f t="shared" ca="1" si="148"/>
        <v>0.52700348778383421</v>
      </c>
      <c r="S451" s="32">
        <v>2.2693265427269974E-5</v>
      </c>
      <c r="T451" s="32">
        <f t="shared" ca="1" si="149"/>
        <v>2.4944831755101482E-2</v>
      </c>
      <c r="U451" s="32">
        <f t="shared" si="150"/>
        <v>0.14084507042253522</v>
      </c>
      <c r="V451" s="32">
        <f t="shared" si="151"/>
        <v>1</v>
      </c>
      <c r="W451" s="8">
        <f t="shared" ca="1" si="160"/>
        <v>18211920.993260924</v>
      </c>
      <c r="X451" s="8">
        <f t="shared" ca="1" si="164"/>
        <v>5459494888.1477394</v>
      </c>
      <c r="Y451" s="22">
        <f t="shared" ca="1" si="152"/>
        <v>0.24955077262430114</v>
      </c>
      <c r="Z451" s="8">
        <f t="shared" ca="1" si="161"/>
        <v>187086238.16326112</v>
      </c>
      <c r="AA451" s="12">
        <f t="shared" ca="1" si="162"/>
        <v>1.1347541797997878</v>
      </c>
      <c r="AB451" s="23">
        <f t="shared" ca="1" si="166"/>
        <v>3163062178.9183421</v>
      </c>
      <c r="AC451" s="76">
        <f t="shared" si="163"/>
        <v>0</v>
      </c>
      <c r="AD451" s="85">
        <v>5.9687831863643919E-4</v>
      </c>
      <c r="AE451" s="85">
        <v>9.4901867699094932E-3</v>
      </c>
      <c r="AF451" s="85">
        <v>6.2269483627669549E-4</v>
      </c>
    </row>
    <row r="452" spans="1:32">
      <c r="A452" s="7">
        <f t="shared" si="153"/>
        <v>44359</v>
      </c>
      <c r="B452" s="8">
        <f t="shared" ca="1" si="154"/>
        <v>793907873.97952104</v>
      </c>
      <c r="C452" s="144">
        <f t="shared" ref="C452:C515" si="168">IF(H$2=0,D452,IF(H$2=1,E452,D452-E452))</f>
        <v>0</v>
      </c>
      <c r="D452" s="136"/>
      <c r="E452" s="143">
        <f>US!D452</f>
        <v>0</v>
      </c>
      <c r="F452" s="78">
        <f t="shared" si="165"/>
        <v>0.6</v>
      </c>
      <c r="G452" s="29">
        <f t="shared" ref="G452:G515" ca="1" si="169">H452/O$2</f>
        <v>24964931.986881923</v>
      </c>
      <c r="H452" s="8">
        <f t="shared" ca="1" si="155"/>
        <v>177251017.10686165</v>
      </c>
      <c r="I452" s="8">
        <f t="shared" ca="1" si="156"/>
        <v>5636745905.2546024</v>
      </c>
      <c r="J452" s="8">
        <f t="shared" ca="1" si="157"/>
        <v>1179816.8925156984</v>
      </c>
      <c r="K452" s="12">
        <f t="shared" ca="1" si="167"/>
        <v>0.62387693156075286</v>
      </c>
      <c r="L452" s="48"/>
      <c r="M452" s="47">
        <f ca="1">IF(AND(I$2&gt;0,R445&lt;F445-0.12),0,IF(AND(N452&gt;=L$4,I$2&gt;0),0,IF(OR(AND(N452&gt;=A$2,N452&lt;C$2),N452&gt;=E$1),0,1)))</f>
        <v>0</v>
      </c>
      <c r="N452" s="27">
        <f t="shared" si="158"/>
        <v>44359</v>
      </c>
      <c r="O452" s="11">
        <f t="shared" ref="O452:O515" ca="1" si="170">I452/P$2</f>
        <v>0.75156612070061368</v>
      </c>
      <c r="P452" s="11" t="str">
        <f t="shared" ref="P452:P515" si="171">IF(C452&gt;0,Z452/P$2,"")</f>
        <v/>
      </c>
      <c r="Q452" s="11">
        <f t="shared" ca="1" si="159"/>
        <v>1</v>
      </c>
      <c r="R452" s="32">
        <f t="shared" ref="R452:R515" ca="1" si="172">G452*K$2/R$2</f>
        <v>0.49929863973763844</v>
      </c>
      <c r="S452" s="32">
        <v>2.269324285149183E-5</v>
      </c>
      <c r="T452" s="32">
        <f t="shared" ref="T452:T515" ca="1" si="173">Z452/P$2</f>
        <v>2.3633468947581553E-2</v>
      </c>
      <c r="U452" s="32">
        <f t="shared" ref="U452:U515" si="174">1/O$2</f>
        <v>0.14084507042253522</v>
      </c>
      <c r="V452" s="32">
        <f t="shared" ref="V452:V515" si="175">IF(N452&gt;=G$1,G$2,IF(N452&gt;=F$1,F$2,IF(N452&gt;=E$1,E$2,IF(N452&gt;=C$2,0,IF(N452&gt;=A$2,B$2,IF(M452&lt;1,B$2,0))))))</f>
        <v>1</v>
      </c>
      <c r="W452" s="8">
        <f t="shared" ca="1" si="160"/>
        <v>16920116.032207094</v>
      </c>
      <c r="X452" s="8">
        <f t="shared" ca="1" si="164"/>
        <v>5476415004.1799469</v>
      </c>
      <c r="Y452" s="22">
        <f t="shared" ref="Y452:Y515" ca="1" si="176">IF(I452&lt;P$2,1-I452/P$2,0)</f>
        <v>0.24843387929938632</v>
      </c>
      <c r="Z452" s="8">
        <f t="shared" ca="1" si="161"/>
        <v>177251017.10686165</v>
      </c>
      <c r="AA452" s="12">
        <f t="shared" ca="1" si="162"/>
        <v>1.1347541797997878</v>
      </c>
      <c r="AB452" s="23">
        <f t="shared" ca="1" si="166"/>
        <v>3168251097.3716745</v>
      </c>
      <c r="AC452" s="76">
        <f t="shared" si="163"/>
        <v>0</v>
      </c>
      <c r="AD452" s="85">
        <v>5.9684761433446694E-4</v>
      </c>
      <c r="AE452" s="85">
        <v>9.4858767022842766E-3</v>
      </c>
      <c r="AF452" s="85">
        <v>6.2266866187212649E-4</v>
      </c>
    </row>
    <row r="453" spans="1:32">
      <c r="A453" s="7">
        <f t="shared" ref="A453:A516" si="177">A452+1</f>
        <v>44360</v>
      </c>
      <c r="B453" s="8">
        <f t="shared" ref="B453:B516" ca="1" si="178">B452 + J453</f>
        <v>795020377.20556378</v>
      </c>
      <c r="C453" s="144">
        <f t="shared" si="168"/>
        <v>0</v>
      </c>
      <c r="D453" s="136"/>
      <c r="E453" s="143">
        <f>US!D453</f>
        <v>0</v>
      </c>
      <c r="F453" s="78">
        <f t="shared" si="165"/>
        <v>0.6</v>
      </c>
      <c r="G453" s="29">
        <f t="shared" ca="1" si="169"/>
        <v>23694320.278811019</v>
      </c>
      <c r="H453" s="8">
        <f t="shared" ref="H453:H516" ca="1" si="179">H452+IF(C453&gt;0,O$2*(C453-C452),O$2*J453)-W452</f>
        <v>168229673.97955823</v>
      </c>
      <c r="I453" s="8">
        <f t="shared" ref="I453:I516" ca="1" si="180">I452+IF(C453&gt;0,O$2*(C453-C452),O$2*J453)</f>
        <v>5644644678.1595058</v>
      </c>
      <c r="J453" s="8">
        <f t="shared" ref="J453:J516" ca="1" si="181">IF(C453&gt;0,C453-C452,H452*K452/(N$2*O$2))</f>
        <v>1112503.2260427703</v>
      </c>
      <c r="K453" s="12">
        <f t="shared" ca="1" si="167"/>
        <v>0.62108469824846579</v>
      </c>
      <c r="L453" s="48"/>
      <c r="M453" s="46">
        <f ca="1">IF(AND(I$2&gt;0,R446&lt;F446-0.12),0,IF(AND(N453&gt;=L$5,I$2&gt;0),0,IF(OR(AND(N453&gt;=A$2,N453&lt;C$2),N453&gt;=E$1),0,1)))</f>
        <v>0</v>
      </c>
      <c r="N453" s="27">
        <f t="shared" ref="N453:N516" si="182">N452+1</f>
        <v>44360</v>
      </c>
      <c r="O453" s="11">
        <f t="shared" ca="1" si="170"/>
        <v>0.75261929042126741</v>
      </c>
      <c r="P453" s="11" t="str">
        <f t="shared" si="171"/>
        <v/>
      </c>
      <c r="Q453" s="11">
        <f t="shared" ref="Q453:Q516" ca="1" si="183">IF(J$2&gt;0,100%,(1-M453)*V453)</f>
        <v>1</v>
      </c>
      <c r="R453" s="32">
        <f t="shared" ca="1" si="172"/>
        <v>0.4738864055762203</v>
      </c>
      <c r="S453" s="32">
        <v>2.2693220275872556E-5</v>
      </c>
      <c r="T453" s="32">
        <f t="shared" ca="1" si="173"/>
        <v>2.243062319727443E-2</v>
      </c>
      <c r="U453" s="32">
        <f t="shared" si="174"/>
        <v>0.14084507042253522</v>
      </c>
      <c r="V453" s="32">
        <f t="shared" si="175"/>
        <v>1</v>
      </c>
      <c r="W453" s="8">
        <f t="shared" ref="W453:W516" ca="1" si="184">IF(ROW(J452)&gt;(1+N$2),OFFSET(J452,2-N$2,0)*O$2,0)</f>
        <v>15708530.463274214</v>
      </c>
      <c r="X453" s="8">
        <f t="shared" ca="1" si="164"/>
        <v>5492123534.6432209</v>
      </c>
      <c r="Y453" s="22">
        <f t="shared" ca="1" si="176"/>
        <v>0.24738070957873259</v>
      </c>
      <c r="Z453" s="8">
        <f t="shared" ref="Z453:Z516" ca="1" si="185">H452+IF(C453&gt;0,O$2*(C453-C452),O$2*J453)-W452</f>
        <v>168229673.97955823</v>
      </c>
      <c r="AA453" s="12">
        <f t="shared" ref="AA453:AA516" ca="1" si="186">IF(C453&gt;0,K453/Y452,AA452)</f>
        <v>1.1347541797997878</v>
      </c>
      <c r="AB453" s="23">
        <f t="shared" ca="1" si="166"/>
        <v>3173130870.4152498</v>
      </c>
      <c r="AC453" s="76">
        <f t="shared" ref="AC453:AC516" si="187">IF(C453&gt;0,N$2*J453*O$2/H452,0)</f>
        <v>0</v>
      </c>
      <c r="AD453" s="85">
        <v>5.9681691805632E-4</v>
      </c>
      <c r="AE453" s="85">
        <v>9.4815775273090729E-3</v>
      </c>
      <c r="AF453" s="85">
        <v>6.226424932013467E-4</v>
      </c>
    </row>
    <row r="454" spans="1:32">
      <c r="A454" s="7">
        <f t="shared" si="177"/>
        <v>44361</v>
      </c>
      <c r="B454" s="8">
        <f t="shared" ca="1" si="178"/>
        <v>796071532.90274715</v>
      </c>
      <c r="C454" s="144">
        <f t="shared" si="168"/>
        <v>0</v>
      </c>
      <c r="D454" s="136"/>
      <c r="E454" s="143">
        <f>US!D454</f>
        <v>0</v>
      </c>
      <c r="F454" s="78">
        <f t="shared" si="165"/>
        <v>0.6</v>
      </c>
      <c r="G454" s="29">
        <f t="shared" ca="1" si="169"/>
        <v>22533006.896660041</v>
      </c>
      <c r="H454" s="8">
        <f t="shared" ca="1" si="179"/>
        <v>159984348.96628627</v>
      </c>
      <c r="I454" s="8">
        <f t="shared" ca="1" si="180"/>
        <v>5652107883.6095085</v>
      </c>
      <c r="J454" s="8">
        <f t="shared" ca="1" si="181"/>
        <v>1051155.6971834176</v>
      </c>
      <c r="K454" s="12">
        <f t="shared" ca="1" si="167"/>
        <v>0.61845177394683148</v>
      </c>
      <c r="L454" s="48"/>
      <c r="M454" s="38">
        <f ca="1">IF(AND(I$2&gt;0,R447&lt;F447),0,IF(AND(N454&gt;=L$6,I$2&gt;0),0,IF(OR(AND(N454&gt;=A$2,N454&lt;C$2),N454&gt;=E$1),0,1)))</f>
        <v>0</v>
      </c>
      <c r="N454" s="27">
        <f t="shared" si="182"/>
        <v>44361</v>
      </c>
      <c r="O454" s="11">
        <f t="shared" ca="1" si="170"/>
        <v>0.75361438448126783</v>
      </c>
      <c r="P454" s="11" t="str">
        <f t="shared" si="171"/>
        <v/>
      </c>
      <c r="Q454" s="11">
        <f t="shared" ca="1" si="183"/>
        <v>1</v>
      </c>
      <c r="R454" s="32">
        <f t="shared" ca="1" si="172"/>
        <v>0.45066013793320076</v>
      </c>
      <c r="S454" s="32">
        <v>2.2693197700412144E-5</v>
      </c>
      <c r="T454" s="32">
        <f t="shared" ca="1" si="173"/>
        <v>2.1331246528838169E-2</v>
      </c>
      <c r="U454" s="32">
        <f t="shared" si="174"/>
        <v>0.14084507042253522</v>
      </c>
      <c r="V454" s="32">
        <f t="shared" si="175"/>
        <v>1</v>
      </c>
      <c r="W454" s="8">
        <f t="shared" ca="1" si="184"/>
        <v>14573871.273551704</v>
      </c>
      <c r="X454" s="8">
        <f t="shared" ref="X454:X517" ca="1" si="188">W454+X453</f>
        <v>5506697405.9167728</v>
      </c>
      <c r="Y454" s="22">
        <f t="shared" ca="1" si="176"/>
        <v>0.24638561551873217</v>
      </c>
      <c r="Z454" s="8">
        <f t="shared" ca="1" si="185"/>
        <v>159984348.96628627</v>
      </c>
      <c r="AA454" s="12">
        <f t="shared" ca="1" si="186"/>
        <v>1.1347541797997878</v>
      </c>
      <c r="AB454" s="23">
        <f t="shared" ca="1" si="166"/>
        <v>3177727841.1748352</v>
      </c>
      <c r="AC454" s="76">
        <f t="shared" si="187"/>
        <v>0</v>
      </c>
      <c r="AD454" s="85">
        <v>5.9678622979875248E-4</v>
      </c>
      <c r="AE454" s="85">
        <v>9.4772892025329052E-3</v>
      </c>
      <c r="AF454" s="85">
        <v>6.2261633026241148E-4</v>
      </c>
    </row>
    <row r="455" spans="1:32">
      <c r="A455" s="7">
        <f t="shared" si="177"/>
        <v>44362</v>
      </c>
      <c r="B455" s="8">
        <f t="shared" ca="1" si="178"/>
        <v>797066931.33757544</v>
      </c>
      <c r="C455" s="144">
        <f t="shared" si="168"/>
        <v>0</v>
      </c>
      <c r="D455" s="136"/>
      <c r="E455" s="143">
        <f>US!D455</f>
        <v>0</v>
      </c>
      <c r="F455" s="78">
        <f t="shared" si="165"/>
        <v>0.6</v>
      </c>
      <c r="G455" s="29">
        <f t="shared" ca="1" si="169"/>
        <v>21475747.405635942</v>
      </c>
      <c r="H455" s="8">
        <f t="shared" ca="1" si="179"/>
        <v>152477806.58001518</v>
      </c>
      <c r="I455" s="8">
        <f t="shared" ca="1" si="180"/>
        <v>5659175212.496789</v>
      </c>
      <c r="J455" s="8">
        <f t="shared" ca="1" si="181"/>
        <v>995398.43482825637</v>
      </c>
      <c r="K455" s="12">
        <f t="shared" ca="1" si="167"/>
        <v>0.61596403879683037</v>
      </c>
      <c r="L455" s="48"/>
      <c r="M455" s="38">
        <f ca="1">IF(AND(I$2&gt;0,R448&lt;F448-0.02),0,IF(AND(N455&gt;=L$7,I$2&gt;0),0,IF(OR(AND(N455&gt;=A$2,N455&lt;C$2),N455&gt;=E$1),0,1)))</f>
        <v>0</v>
      </c>
      <c r="N455" s="27">
        <f t="shared" si="182"/>
        <v>44362</v>
      </c>
      <c r="O455" s="11">
        <f t="shared" ca="1" si="170"/>
        <v>0.7545566949995719</v>
      </c>
      <c r="P455" s="11" t="str">
        <f t="shared" si="171"/>
        <v/>
      </c>
      <c r="Q455" s="11">
        <f t="shared" ca="1" si="183"/>
        <v>1</v>
      </c>
      <c r="R455" s="32">
        <f t="shared" ca="1" si="172"/>
        <v>0.42951494811271884</v>
      </c>
      <c r="S455" s="32">
        <v>2.2693175125110595E-5</v>
      </c>
      <c r="T455" s="32">
        <f t="shared" ca="1" si="173"/>
        <v>2.0330374210668693E-2</v>
      </c>
      <c r="U455" s="32">
        <f t="shared" si="174"/>
        <v>0.14084507042253522</v>
      </c>
      <c r="V455" s="32">
        <f t="shared" si="175"/>
        <v>1</v>
      </c>
      <c r="W455" s="8">
        <f t="shared" ca="1" si="184"/>
        <v>16160237.540893925</v>
      </c>
      <c r="X455" s="8">
        <f t="shared" ca="1" si="188"/>
        <v>5522857643.4576664</v>
      </c>
      <c r="Y455" s="22">
        <f t="shared" ca="1" si="176"/>
        <v>0.2454433050004281</v>
      </c>
      <c r="Z455" s="8">
        <f t="shared" ca="1" si="185"/>
        <v>152477806.58001518</v>
      </c>
      <c r="AA455" s="12">
        <f t="shared" ca="1" si="186"/>
        <v>1.1347541797997878</v>
      </c>
      <c r="AB455" s="23">
        <f t="shared" ca="1" si="166"/>
        <v>3182066715.4254055</v>
      </c>
      <c r="AC455" s="76">
        <f t="shared" si="187"/>
        <v>0</v>
      </c>
      <c r="AD455" s="85">
        <v>5.9675554955851808E-4</v>
      </c>
      <c r="AE455" s="85">
        <v>9.4730116857359107E-3</v>
      </c>
      <c r="AF455" s="85">
        <v>6.2259017305337752E-4</v>
      </c>
    </row>
    <row r="456" spans="1:32">
      <c r="A456" s="7">
        <f t="shared" si="177"/>
        <v>44363</v>
      </c>
      <c r="B456" s="8">
        <f t="shared" ca="1" si="178"/>
        <v>798011809.05958652</v>
      </c>
      <c r="C456" s="144">
        <f t="shared" si="168"/>
        <v>0</v>
      </c>
      <c r="D456" s="136"/>
      <c r="E456" s="143">
        <f>US!D456</f>
        <v>0</v>
      </c>
      <c r="F456" s="78">
        <f t="shared" ref="F456:F519" si="189">V$2</f>
        <v>0.6</v>
      </c>
      <c r="G456" s="29">
        <f t="shared" ca="1" si="169"/>
        <v>20144535.333154988</v>
      </c>
      <c r="H456" s="8">
        <f t="shared" ca="1" si="179"/>
        <v>143026200.8654004</v>
      </c>
      <c r="I456" s="8">
        <f t="shared" ca="1" si="180"/>
        <v>5665883844.3230677</v>
      </c>
      <c r="J456" s="8">
        <f t="shared" ca="1" si="181"/>
        <v>944877.72201114765</v>
      </c>
      <c r="K456" s="12">
        <f t="shared" ca="1" si="167"/>
        <v>0.61360826250107026</v>
      </c>
      <c r="L456" s="48"/>
      <c r="M456" s="38">
        <f ca="1">IF(AND(I$2&gt;0,R449&lt;F449-0.04),0,IF(AND(N456&gt;=L$8,I$2&gt;0),0,IF(OR(AND(N456&gt;=A$2,N456&lt;C$2),N456&gt;=E$1),0,1)))</f>
        <v>0</v>
      </c>
      <c r="N456" s="27">
        <f t="shared" si="182"/>
        <v>44363</v>
      </c>
      <c r="O456" s="11">
        <f t="shared" ca="1" si="170"/>
        <v>0.7554511792430757</v>
      </c>
      <c r="P456" s="11" t="str">
        <f t="shared" si="171"/>
        <v/>
      </c>
      <c r="Q456" s="11">
        <f t="shared" ca="1" si="183"/>
        <v>1</v>
      </c>
      <c r="R456" s="32">
        <f t="shared" ca="1" si="172"/>
        <v>0.40289070666309973</v>
      </c>
      <c r="S456" s="32">
        <v>2.2693152549967912E-5</v>
      </c>
      <c r="T456" s="32">
        <f t="shared" ca="1" si="173"/>
        <v>1.907016011538672E-2</v>
      </c>
      <c r="U456" s="32">
        <f t="shared" si="174"/>
        <v>0.14084507042253522</v>
      </c>
      <c r="V456" s="32">
        <f t="shared" si="175"/>
        <v>1</v>
      </c>
      <c r="W456" s="8">
        <f t="shared" ca="1" si="184"/>
        <v>15100528.643482735</v>
      </c>
      <c r="X456" s="8">
        <f t="shared" ca="1" si="188"/>
        <v>5537958172.1011496</v>
      </c>
      <c r="Y456" s="22">
        <f t="shared" ca="1" si="176"/>
        <v>0.2445488207569243</v>
      </c>
      <c r="Z456" s="8">
        <f t="shared" ca="1" si="185"/>
        <v>143026200.8654004</v>
      </c>
      <c r="AA456" s="12">
        <f t="shared" ca="1" si="186"/>
        <v>1.1347541797997878</v>
      </c>
      <c r="AB456" s="23">
        <f t="shared" ref="AB456:AB519" ca="1" si="190">AB455+IF(C456&gt;0,C456,B456)-IF(C452&gt;0,C452,B452)</f>
        <v>3186170650.5054712</v>
      </c>
      <c r="AC456" s="76">
        <f t="shared" si="187"/>
        <v>0</v>
      </c>
      <c r="AD456" s="85">
        <v>5.9672487733237025E-4</v>
      </c>
      <c r="AE456" s="85">
        <v>9.4687449349277093E-3</v>
      </c>
      <c r="AF456" s="85">
        <v>6.2256402157230182E-4</v>
      </c>
    </row>
    <row r="457" spans="1:32">
      <c r="A457" s="7">
        <f t="shared" si="177"/>
        <v>44364</v>
      </c>
      <c r="B457" s="8">
        <f t="shared" ca="1" si="178"/>
        <v>798894727.15420568</v>
      </c>
      <c r="C457" s="144">
        <f t="shared" si="168"/>
        <v>0</v>
      </c>
      <c r="D457" s="136"/>
      <c r="E457" s="143">
        <f>US!D457</f>
        <v>0</v>
      </c>
      <c r="F457" s="78">
        <f t="shared" si="189"/>
        <v>0.6</v>
      </c>
      <c r="G457" s="29">
        <f t="shared" ca="1" si="169"/>
        <v>18900618.40756534</v>
      </c>
      <c r="H457" s="8">
        <f t="shared" ca="1" si="179"/>
        <v>134194390.69371392</v>
      </c>
      <c r="I457" s="8">
        <f t="shared" ca="1" si="180"/>
        <v>5672152562.7948637</v>
      </c>
      <c r="J457" s="8">
        <f t="shared" ca="1" si="181"/>
        <v>882918.09461918927</v>
      </c>
      <c r="K457" s="12">
        <f t="shared" ca="1" si="167"/>
        <v>0.6113720518923107</v>
      </c>
      <c r="L457" s="48"/>
      <c r="M457" s="38">
        <f ca="1">IF(AND(I$2&gt;0,R450&lt;F450-0.06),0,IF(AND(N457&gt;=L$9,I$2&gt;0),0,IF(OR(AND(N457&gt;=A$2,N457&lt;C$2),N457&gt;=E$1),0,1)))</f>
        <v>0</v>
      </c>
      <c r="N457" s="18">
        <f t="shared" si="182"/>
        <v>44364</v>
      </c>
      <c r="O457" s="11">
        <f t="shared" ca="1" si="170"/>
        <v>0.75628700837264851</v>
      </c>
      <c r="P457" s="11" t="str">
        <f t="shared" si="171"/>
        <v/>
      </c>
      <c r="Q457" s="11">
        <f t="shared" ca="1" si="183"/>
        <v>1</v>
      </c>
      <c r="R457" s="32">
        <f t="shared" ca="1" si="172"/>
        <v>0.37801236815130679</v>
      </c>
      <c r="S457" s="32">
        <v>2.2693129974984088E-5</v>
      </c>
      <c r="T457" s="32">
        <f t="shared" ca="1" si="173"/>
        <v>1.7892585425828521E-2</v>
      </c>
      <c r="U457" s="32">
        <f t="shared" si="174"/>
        <v>0.14084507042253522</v>
      </c>
      <c r="V457" s="32">
        <f t="shared" si="175"/>
        <v>1</v>
      </c>
      <c r="W457" s="8">
        <f t="shared" ca="1" si="184"/>
        <v>14096499.512957122</v>
      </c>
      <c r="X457" s="8">
        <f t="shared" ca="1" si="188"/>
        <v>5552054671.6141071</v>
      </c>
      <c r="Y457" s="22">
        <f t="shared" ca="1" si="176"/>
        <v>0.24371299162735149</v>
      </c>
      <c r="Z457" s="8">
        <f t="shared" ca="1" si="185"/>
        <v>134194390.69371392</v>
      </c>
      <c r="AA457" s="12">
        <f t="shared" ca="1" si="186"/>
        <v>1.1347541797997878</v>
      </c>
      <c r="AB457" s="23">
        <f t="shared" ca="1" si="190"/>
        <v>3190045000.454113</v>
      </c>
      <c r="AC457" s="76">
        <f t="shared" si="187"/>
        <v>0</v>
      </c>
      <c r="AD457" s="85">
        <v>5.9669421311706256E-4</v>
      </c>
      <c r="AE457" s="85">
        <v>9.4644889083457927E-3</v>
      </c>
      <c r="AF457" s="85">
        <v>6.2253787581724278E-4</v>
      </c>
    </row>
    <row r="458" spans="1:32">
      <c r="A458" s="7">
        <f t="shared" si="177"/>
        <v>44365</v>
      </c>
      <c r="B458" s="8">
        <f t="shared" ca="1" si="178"/>
        <v>799720106.42976761</v>
      </c>
      <c r="C458" s="144">
        <f t="shared" si="168"/>
        <v>0</v>
      </c>
      <c r="D458" s="136"/>
      <c r="E458" s="143">
        <f>US!D458</f>
        <v>0</v>
      </c>
      <c r="F458" s="78">
        <f t="shared" si="189"/>
        <v>0.6</v>
      </c>
      <c r="G458" s="29">
        <f t="shared" ca="1" si="169"/>
        <v>17740575.216513574</v>
      </c>
      <c r="H458" s="8">
        <f t="shared" ca="1" si="179"/>
        <v>125958084.03724638</v>
      </c>
      <c r="I458" s="8">
        <f t="shared" ca="1" si="180"/>
        <v>5678012755.6513529</v>
      </c>
      <c r="J458" s="8">
        <f t="shared" ca="1" si="181"/>
        <v>825379.27556191431</v>
      </c>
      <c r="K458" s="12">
        <f t="shared" ca="1" si="167"/>
        <v>0.60928247906837874</v>
      </c>
      <c r="L458" s="48"/>
      <c r="M458" s="39">
        <f ca="1">IF(AND(I$2&gt;0,R451&lt;F451-0.1),0,IF(AND(N458&gt;=L$10,I$2&gt;0),0,IF(OR(AND(N458&gt;=A$2,N458&lt;C$2),N458&gt;=E$1),0,1)))</f>
        <v>0</v>
      </c>
      <c r="N458" s="18">
        <f t="shared" si="182"/>
        <v>44365</v>
      </c>
      <c r="O458" s="11">
        <f t="shared" ca="1" si="170"/>
        <v>0.75706836742018035</v>
      </c>
      <c r="P458" s="11" t="str">
        <f t="shared" si="171"/>
        <v/>
      </c>
      <c r="Q458" s="11">
        <f t="shared" ca="1" si="183"/>
        <v>1</v>
      </c>
      <c r="R458" s="32">
        <f t="shared" ca="1" si="172"/>
        <v>0.35481150433027148</v>
      </c>
      <c r="S458" s="32">
        <v>2.2693107400159124E-5</v>
      </c>
      <c r="T458" s="32">
        <f t="shared" ca="1" si="173"/>
        <v>1.6794411204966185E-2</v>
      </c>
      <c r="U458" s="32">
        <f t="shared" si="174"/>
        <v>0.14084507042253522</v>
      </c>
      <c r="V458" s="32">
        <f t="shared" si="175"/>
        <v>1</v>
      </c>
      <c r="W458" s="8">
        <f t="shared" ca="1" si="184"/>
        <v>13165240.399480464</v>
      </c>
      <c r="X458" s="8">
        <f t="shared" ca="1" si="188"/>
        <v>5565219912.013588</v>
      </c>
      <c r="Y458" s="22">
        <f t="shared" ca="1" si="176"/>
        <v>0.24293163257981965</v>
      </c>
      <c r="Z458" s="8">
        <f t="shared" ca="1" si="185"/>
        <v>125958084.03724638</v>
      </c>
      <c r="AA458" s="12">
        <f t="shared" ca="1" si="186"/>
        <v>1.1347541797997878</v>
      </c>
      <c r="AB458" s="23">
        <f t="shared" ca="1" si="190"/>
        <v>3193693573.9811335</v>
      </c>
      <c r="AC458" s="76">
        <f t="shared" si="187"/>
        <v>0</v>
      </c>
      <c r="AD458" s="85">
        <v>5.9666355690934892E-4</v>
      </c>
      <c r="AE458" s="85">
        <v>9.4602435644539351E-3</v>
      </c>
      <c r="AF458" s="85">
        <v>6.2251173578625957E-4</v>
      </c>
    </row>
    <row r="459" spans="1:32">
      <c r="A459" s="7">
        <f t="shared" si="177"/>
        <v>44366</v>
      </c>
      <c r="B459" s="8">
        <f t="shared" ca="1" si="178"/>
        <v>800492179.40462589</v>
      </c>
      <c r="C459" s="144">
        <f t="shared" si="168"/>
        <v>0</v>
      </c>
      <c r="D459" s="136"/>
      <c r="E459" s="143">
        <f>US!D459</f>
        <v>0</v>
      </c>
      <c r="F459" s="78">
        <f t="shared" si="189"/>
        <v>0.6</v>
      </c>
      <c r="G459" s="29">
        <f t="shared" ca="1" si="169"/>
        <v>16658388.980177458</v>
      </c>
      <c r="H459" s="8">
        <f t="shared" ca="1" si="179"/>
        <v>118274561.75925995</v>
      </c>
      <c r="I459" s="8">
        <f t="shared" ca="1" si="180"/>
        <v>5683494473.7728472</v>
      </c>
      <c r="J459" s="8">
        <f t="shared" ca="1" si="181"/>
        <v>772072.97485831648</v>
      </c>
      <c r="K459" s="12">
        <f t="shared" ca="1" si="167"/>
        <v>0.60732908144954911</v>
      </c>
      <c r="L459" s="48"/>
      <c r="M459" s="47">
        <f ca="1">IF(AND(I$2&gt;0,R452&lt;F452-0.12),0,IF(AND(N459&gt;=L$4,I$2&gt;0),0,IF(OR(AND(N459&gt;=A$2,N459&lt;C$2),N459&gt;=E$1),0,1)))</f>
        <v>0</v>
      </c>
      <c r="N459" s="18">
        <f t="shared" si="182"/>
        <v>44366</v>
      </c>
      <c r="O459" s="11">
        <f t="shared" ca="1" si="170"/>
        <v>0.75779926316971291</v>
      </c>
      <c r="P459" s="11" t="str">
        <f t="shared" si="171"/>
        <v/>
      </c>
      <c r="Q459" s="11">
        <f t="shared" ca="1" si="183"/>
        <v>1</v>
      </c>
      <c r="R459" s="32">
        <f t="shared" ca="1" si="172"/>
        <v>0.33316777960354915</v>
      </c>
      <c r="S459" s="32">
        <v>2.2693084825493015E-5</v>
      </c>
      <c r="T459" s="32">
        <f t="shared" ca="1" si="173"/>
        <v>1.5769941567901326E-2</v>
      </c>
      <c r="U459" s="32">
        <f t="shared" si="174"/>
        <v>0.14084507042253522</v>
      </c>
      <c r="V459" s="32">
        <f t="shared" si="175"/>
        <v>1</v>
      </c>
      <c r="W459" s="8">
        <f t="shared" ca="1" si="184"/>
        <v>12303059.947385306</v>
      </c>
      <c r="X459" s="8">
        <f t="shared" ca="1" si="188"/>
        <v>5577522971.9609728</v>
      </c>
      <c r="Y459" s="22">
        <f t="shared" ca="1" si="176"/>
        <v>0.24220073683028709</v>
      </c>
      <c r="Z459" s="8">
        <f t="shared" ca="1" si="185"/>
        <v>118274561.75925995</v>
      </c>
      <c r="AA459" s="12">
        <f t="shared" ca="1" si="186"/>
        <v>1.1347541797997878</v>
      </c>
      <c r="AB459" s="23">
        <f t="shared" ca="1" si="190"/>
        <v>3197118822.0481839</v>
      </c>
      <c r="AC459" s="76">
        <f t="shared" si="187"/>
        <v>0</v>
      </c>
      <c r="AD459" s="85">
        <v>5.9663290870598366E-4</v>
      </c>
      <c r="AE459" s="85">
        <v>9.4560088619405989E-3</v>
      </c>
      <c r="AF459" s="85">
        <v>6.2248560147741213E-4</v>
      </c>
    </row>
    <row r="460" spans="1:32">
      <c r="A460" s="7">
        <f t="shared" si="177"/>
        <v>44367</v>
      </c>
      <c r="B460" s="8">
        <f t="shared" ca="1" si="178"/>
        <v>801214831.12446594</v>
      </c>
      <c r="C460" s="144">
        <f t="shared" si="168"/>
        <v>0</v>
      </c>
      <c r="D460" s="136"/>
      <c r="E460" s="143">
        <f>US!D460</f>
        <v>0</v>
      </c>
      <c r="F460" s="78">
        <f t="shared" si="189"/>
        <v>0.6</v>
      </c>
      <c r="G460" s="29">
        <f t="shared" ca="1" si="169"/>
        <v>15648215.355315335</v>
      </c>
      <c r="H460" s="8">
        <f t="shared" ca="1" si="179"/>
        <v>111102329.02273887</v>
      </c>
      <c r="I460" s="8">
        <f t="shared" ca="1" si="180"/>
        <v>5688625300.9837112</v>
      </c>
      <c r="J460" s="8">
        <f t="shared" ca="1" si="181"/>
        <v>722651.71984003333</v>
      </c>
      <c r="K460" s="12">
        <f t="shared" ca="1" si="167"/>
        <v>0.60550184207571767</v>
      </c>
      <c r="L460" s="48"/>
      <c r="M460" s="46">
        <f ca="1">IF(AND(I$2&gt;0,R453&lt;F453-0.12),0,IF(AND(N460&gt;=L$5,I$2&gt;0),0,IF(OR(AND(N460&gt;=A$2,N460&lt;C$2),N460&gt;=E$1),0,1)))</f>
        <v>0</v>
      </c>
      <c r="N460" s="18">
        <f t="shared" si="182"/>
        <v>44367</v>
      </c>
      <c r="O460" s="11">
        <f t="shared" ca="1" si="170"/>
        <v>0.75848337346449479</v>
      </c>
      <c r="P460" s="11" t="str">
        <f t="shared" si="171"/>
        <v/>
      </c>
      <c r="Q460" s="11">
        <f t="shared" ca="1" si="183"/>
        <v>1</v>
      </c>
      <c r="R460" s="32">
        <f t="shared" ca="1" si="172"/>
        <v>0.31296430710630668</v>
      </c>
      <c r="S460" s="32">
        <v>2.2693062250985763E-5</v>
      </c>
      <c r="T460" s="32">
        <f t="shared" ca="1" si="173"/>
        <v>1.4813643869698516E-2</v>
      </c>
      <c r="U460" s="32">
        <f t="shared" si="174"/>
        <v>0.14084507042253522</v>
      </c>
      <c r="V460" s="32">
        <f t="shared" si="175"/>
        <v>1</v>
      </c>
      <c r="W460" s="8">
        <f t="shared" ca="1" si="184"/>
        <v>11506181.042593833</v>
      </c>
      <c r="X460" s="8">
        <f t="shared" ca="1" si="188"/>
        <v>5589029153.0035667</v>
      </c>
      <c r="Y460" s="22">
        <f t="shared" ca="1" si="176"/>
        <v>0.24151662653550521</v>
      </c>
      <c r="Z460" s="8">
        <f t="shared" ca="1" si="185"/>
        <v>111102329.02273887</v>
      </c>
      <c r="AA460" s="12">
        <f t="shared" ca="1" si="186"/>
        <v>1.1347541797997878</v>
      </c>
      <c r="AB460" s="23">
        <f t="shared" ca="1" si="190"/>
        <v>3200321844.1130633</v>
      </c>
      <c r="AC460" s="76">
        <f t="shared" si="187"/>
        <v>0</v>
      </c>
      <c r="AD460" s="85">
        <v>5.9660226850372219E-4</v>
      </c>
      <c r="AE460" s="85">
        <v>9.4517847597173736E-3</v>
      </c>
      <c r="AF460" s="85">
        <v>6.2245947288876158E-4</v>
      </c>
    </row>
    <row r="461" spans="1:32">
      <c r="A461" s="7">
        <f t="shared" si="177"/>
        <v>44368</v>
      </c>
      <c r="B461" s="8">
        <f t="shared" ca="1" si="178"/>
        <v>801891618.49752605</v>
      </c>
      <c r="C461" s="144">
        <f t="shared" si="168"/>
        <v>0</v>
      </c>
      <c r="D461" s="136"/>
      <c r="E461" s="143">
        <f>US!D461</f>
        <v>0</v>
      </c>
      <c r="F461" s="78">
        <f t="shared" si="189"/>
        <v>0.6</v>
      </c>
      <c r="G461" s="29">
        <f t="shared" ca="1" si="169"/>
        <v>14704413.849136837</v>
      </c>
      <c r="H461" s="8">
        <f t="shared" ca="1" si="179"/>
        <v>104401338.32887153</v>
      </c>
      <c r="I461" s="8">
        <f t="shared" ca="1" si="180"/>
        <v>5693430491.3324375</v>
      </c>
      <c r="J461" s="8">
        <f t="shared" ca="1" si="181"/>
        <v>676787.37306006905</v>
      </c>
      <c r="K461" s="12">
        <f t="shared" ca="1" si="167"/>
        <v>0.60379156633876296</v>
      </c>
      <c r="L461" s="48"/>
      <c r="M461" s="38">
        <f ca="1">IF(AND(I$2&gt;0,R454&lt;F454),0,IF(AND(N461&gt;=L$6,I$2&gt;0),0,IF(OR(AND(N461&gt;=A$2,N461&lt;C$2),N461&gt;=E$1),0,1)))</f>
        <v>0</v>
      </c>
      <c r="N461" s="18">
        <f t="shared" si="182"/>
        <v>44368</v>
      </c>
      <c r="O461" s="11">
        <f t="shared" ca="1" si="170"/>
        <v>0.75912406551099165</v>
      </c>
      <c r="P461" s="11" t="str">
        <f t="shared" si="171"/>
        <v/>
      </c>
      <c r="Q461" s="11">
        <f t="shared" ca="1" si="183"/>
        <v>1</v>
      </c>
      <c r="R461" s="32">
        <f t="shared" ca="1" si="172"/>
        <v>0.29408827698273676</v>
      </c>
      <c r="S461" s="32">
        <v>2.2693039676637367E-5</v>
      </c>
      <c r="T461" s="32">
        <f t="shared" ca="1" si="173"/>
        <v>1.3920178443849537E-2</v>
      </c>
      <c r="U461" s="32">
        <f t="shared" si="174"/>
        <v>0.14084507042253522</v>
      </c>
      <c r="V461" s="32">
        <f t="shared" si="175"/>
        <v>1</v>
      </c>
      <c r="W461" s="8">
        <f t="shared" ca="1" si="184"/>
        <v>10770919.232375773</v>
      </c>
      <c r="X461" s="8">
        <f t="shared" ca="1" si="188"/>
        <v>5599800072.2359428</v>
      </c>
      <c r="Y461" s="22">
        <f t="shared" ca="1" si="176"/>
        <v>0.24087593448900835</v>
      </c>
      <c r="Z461" s="8">
        <f t="shared" ca="1" si="185"/>
        <v>104401338.32887153</v>
      </c>
      <c r="AA461" s="12">
        <f t="shared" ca="1" si="186"/>
        <v>1.1347541797997878</v>
      </c>
      <c r="AB461" s="23">
        <f t="shared" ca="1" si="190"/>
        <v>3203318735.4563837</v>
      </c>
      <c r="AC461" s="76">
        <f t="shared" si="187"/>
        <v>0</v>
      </c>
      <c r="AD461" s="85">
        <v>5.9657163629932015E-4</v>
      </c>
      <c r="AE461" s="85">
        <v>9.4475712169174164E-3</v>
      </c>
      <c r="AF461" s="85">
        <v>6.224333500183699E-4</v>
      </c>
    </row>
    <row r="462" spans="1:32">
      <c r="A462" s="7">
        <f t="shared" si="177"/>
        <v>44369</v>
      </c>
      <c r="B462" s="8">
        <f t="shared" ca="1" si="178"/>
        <v>802525790.00253057</v>
      </c>
      <c r="C462" s="144">
        <f t="shared" si="168"/>
        <v>0</v>
      </c>
      <c r="D462" s="136"/>
      <c r="E462" s="143">
        <f>US!D462</f>
        <v>0</v>
      </c>
      <c r="F462" s="78">
        <f t="shared" si="189"/>
        <v>0.6</v>
      </c>
      <c r="G462" s="29">
        <f t="shared" ca="1" si="169"/>
        <v>13821554.476341983</v>
      </c>
      <c r="H462" s="8">
        <f t="shared" ca="1" si="179"/>
        <v>98133036.782028079</v>
      </c>
      <c r="I462" s="8">
        <f t="shared" ca="1" si="180"/>
        <v>5697933109.0179701</v>
      </c>
      <c r="J462" s="8">
        <f t="shared" ca="1" si="181"/>
        <v>634171.50500455208</v>
      </c>
      <c r="K462" s="12">
        <f t="shared" ca="1" si="167"/>
        <v>0.60218983622252087</v>
      </c>
      <c r="L462" s="48"/>
      <c r="M462" s="38">
        <f ca="1">IF(AND(I$2&gt;0,R455&lt;F455-0.02),0,IF(AND(N462&gt;=L$7,I$2&gt;0),0,IF(OR(AND(N462&gt;=A$2,N462&lt;C$2),N462&gt;=E$1),0,1)))</f>
        <v>0</v>
      </c>
      <c r="N462" s="18">
        <f t="shared" si="182"/>
        <v>44369</v>
      </c>
      <c r="O462" s="11">
        <f t="shared" ca="1" si="170"/>
        <v>0.75972441453572936</v>
      </c>
      <c r="P462" s="11" t="str">
        <f t="shared" si="171"/>
        <v/>
      </c>
      <c r="Q462" s="11">
        <f t="shared" ca="1" si="183"/>
        <v>1</v>
      </c>
      <c r="R462" s="32">
        <f t="shared" ca="1" si="172"/>
        <v>0.27643108952683965</v>
      </c>
      <c r="S462" s="32">
        <v>2.2693017102447819E-5</v>
      </c>
      <c r="T462" s="32">
        <f t="shared" ca="1" si="173"/>
        <v>1.3084404904270411E-2</v>
      </c>
      <c r="U462" s="32">
        <f t="shared" si="174"/>
        <v>0.14084507042253522</v>
      </c>
      <c r="V462" s="32">
        <f t="shared" si="175"/>
        <v>1</v>
      </c>
      <c r="W462" s="8">
        <f t="shared" ca="1" si="184"/>
        <v>10093705.314178038</v>
      </c>
      <c r="X462" s="8">
        <f t="shared" ca="1" si="188"/>
        <v>5609893777.5501213</v>
      </c>
      <c r="Y462" s="22">
        <f t="shared" ca="1" si="176"/>
        <v>0.24027558546427064</v>
      </c>
      <c r="Z462" s="8">
        <f t="shared" ca="1" si="185"/>
        <v>98133036.782028079</v>
      </c>
      <c r="AA462" s="12">
        <f t="shared" ca="1" si="186"/>
        <v>1.1347541797997878</v>
      </c>
      <c r="AB462" s="23">
        <f t="shared" ca="1" si="190"/>
        <v>3206124419.0291467</v>
      </c>
      <c r="AC462" s="76">
        <f t="shared" si="187"/>
        <v>0</v>
      </c>
      <c r="AD462" s="85">
        <v>5.9654101208953447E-4</v>
      </c>
      <c r="AE462" s="85">
        <v>9.4433681928939063E-3</v>
      </c>
      <c r="AF462" s="85">
        <v>6.2240723286429952E-4</v>
      </c>
    </row>
    <row r="463" spans="1:32">
      <c r="A463" s="7">
        <f t="shared" si="177"/>
        <v>44370</v>
      </c>
      <c r="B463" s="8">
        <f t="shared" ca="1" si="178"/>
        <v>803120304.26156271</v>
      </c>
      <c r="C463" s="144">
        <f t="shared" si="168"/>
        <v>0</v>
      </c>
      <c r="D463" s="136"/>
      <c r="E463" s="143">
        <f>US!D463</f>
        <v>0</v>
      </c>
      <c r="F463" s="78">
        <f t="shared" si="189"/>
        <v>0.6</v>
      </c>
      <c r="G463" s="29">
        <f t="shared" ca="1" si="169"/>
        <v>12994420.099574335</v>
      </c>
      <c r="H463" s="8">
        <f t="shared" ca="1" si="179"/>
        <v>92260382.70697777</v>
      </c>
      <c r="I463" s="8">
        <f t="shared" ca="1" si="180"/>
        <v>5702154160.2570982</v>
      </c>
      <c r="J463" s="8">
        <f t="shared" ca="1" si="181"/>
        <v>594514.25903207355</v>
      </c>
      <c r="K463" s="12">
        <f t="shared" ca="1" si="167"/>
        <v>0.60068896366067659</v>
      </c>
      <c r="L463" s="48"/>
      <c r="M463" s="38">
        <f ca="1">IF(AND(I$2&gt;0,R456&lt;F456-0.04),0,IF(AND(N463&gt;=L$8,I$2&gt;0),0,IF(OR(AND(N463&gt;=A$2,N463&lt;C$2),N463&gt;=E$1),0,1)))</f>
        <v>0</v>
      </c>
      <c r="N463" s="18">
        <f t="shared" si="182"/>
        <v>44370</v>
      </c>
      <c r="O463" s="11">
        <f t="shared" ca="1" si="170"/>
        <v>0.76028722136761306</v>
      </c>
      <c r="P463" s="11" t="str">
        <f t="shared" si="171"/>
        <v/>
      </c>
      <c r="Q463" s="11">
        <f t="shared" ca="1" si="183"/>
        <v>1</v>
      </c>
      <c r="R463" s="32">
        <f t="shared" ca="1" si="172"/>
        <v>0.25988840199148672</v>
      </c>
      <c r="S463" s="32">
        <v>2.2692994528417125E-5</v>
      </c>
      <c r="T463" s="32">
        <f t="shared" ca="1" si="173"/>
        <v>1.2301384360930369E-2</v>
      </c>
      <c r="U463" s="32">
        <f t="shared" si="174"/>
        <v>0.14084507042253522</v>
      </c>
      <c r="V463" s="32">
        <f t="shared" si="175"/>
        <v>1</v>
      </c>
      <c r="W463" s="8">
        <f t="shared" ca="1" si="184"/>
        <v>9471101.6663300637</v>
      </c>
      <c r="X463" s="8">
        <f t="shared" ca="1" si="188"/>
        <v>5619364879.2164516</v>
      </c>
      <c r="Y463" s="22">
        <f t="shared" ca="1" si="176"/>
        <v>0.23971277863238694</v>
      </c>
      <c r="Z463" s="8">
        <f t="shared" ca="1" si="185"/>
        <v>92260382.70697777</v>
      </c>
      <c r="AA463" s="12">
        <f t="shared" ca="1" si="186"/>
        <v>1.1347541797997878</v>
      </c>
      <c r="AB463" s="23">
        <f t="shared" ca="1" si="190"/>
        <v>3208752543.8860836</v>
      </c>
      <c r="AC463" s="76">
        <f t="shared" si="187"/>
        <v>0</v>
      </c>
      <c r="AD463" s="85">
        <v>5.9651039587112296E-4</v>
      </c>
      <c r="AE463" s="85">
        <v>9.4391756472185229E-3</v>
      </c>
      <c r="AF463" s="85">
        <v>6.2238112142461437E-4</v>
      </c>
    </row>
    <row r="464" spans="1:32">
      <c r="A464" s="7">
        <f t="shared" si="177"/>
        <v>44371</v>
      </c>
      <c r="B464" s="8">
        <f t="shared" ca="1" si="178"/>
        <v>803677847.45749021</v>
      </c>
      <c r="C464" s="144">
        <f t="shared" si="168"/>
        <v>0</v>
      </c>
      <c r="D464" s="136"/>
      <c r="E464" s="143">
        <f>US!D464</f>
        <v>0</v>
      </c>
      <c r="F464" s="78">
        <f t="shared" si="189"/>
        <v>0.6</v>
      </c>
      <c r="G464" s="29">
        <f t="shared" ca="1" si="169"/>
        <v>12218005.314328568</v>
      </c>
      <c r="H464" s="8">
        <f t="shared" ca="1" si="179"/>
        <v>86747837.73173283</v>
      </c>
      <c r="I464" s="8">
        <f t="shared" ca="1" si="180"/>
        <v>5706112716.9481831</v>
      </c>
      <c r="J464" s="8">
        <f t="shared" ca="1" si="181"/>
        <v>557543.19592748384</v>
      </c>
      <c r="K464" s="12">
        <f t="shared" ca="1" si="167"/>
        <v>0.59928194658096734</v>
      </c>
      <c r="L464" s="48"/>
      <c r="M464" s="38">
        <f ca="1">IF(AND(I$2&gt;0,R457&lt;F457-0.06),0,IF(AND(N464&gt;=L$9,I$2&gt;0),0,IF(OR(AND(N464&gt;=A$2,N464&lt;C$2),N464&gt;=E$1),0,1)))</f>
        <v>0</v>
      </c>
      <c r="N464" s="18">
        <f t="shared" si="182"/>
        <v>44371</v>
      </c>
      <c r="O464" s="11">
        <f t="shared" ca="1" si="170"/>
        <v>0.76081502892642439</v>
      </c>
      <c r="P464" s="11" t="str">
        <f t="shared" si="171"/>
        <v/>
      </c>
      <c r="Q464" s="11">
        <f t="shared" ca="1" si="183"/>
        <v>1</v>
      </c>
      <c r="R464" s="32">
        <f t="shared" ca="1" si="172"/>
        <v>0.24436010628657137</v>
      </c>
      <c r="S464" s="32">
        <v>2.2692971954545279E-5</v>
      </c>
      <c r="T464" s="32">
        <f t="shared" ca="1" si="173"/>
        <v>1.1566378364231043E-2</v>
      </c>
      <c r="U464" s="32">
        <f t="shared" si="174"/>
        <v>0.14084507042253522</v>
      </c>
      <c r="V464" s="32">
        <f t="shared" si="175"/>
        <v>1</v>
      </c>
      <c r="W464" s="8">
        <f t="shared" ca="1" si="184"/>
        <v>8899814.1012901198</v>
      </c>
      <c r="X464" s="8">
        <f t="shared" ca="1" si="188"/>
        <v>5628264693.3177414</v>
      </c>
      <c r="Y464" s="22">
        <f t="shared" ca="1" si="176"/>
        <v>0.23918497107357561</v>
      </c>
      <c r="Z464" s="8">
        <f t="shared" ca="1" si="185"/>
        <v>86747837.73173283</v>
      </c>
      <c r="AA464" s="12">
        <f t="shared" ca="1" si="186"/>
        <v>1.1347541797997878</v>
      </c>
      <c r="AB464" s="23">
        <f t="shared" ca="1" si="190"/>
        <v>3211215560.2191076</v>
      </c>
      <c r="AC464" s="76">
        <f t="shared" si="187"/>
        <v>0</v>
      </c>
      <c r="AD464" s="85">
        <v>5.9647978764084471E-4</v>
      </c>
      <c r="AE464" s="85">
        <v>9.4349935396799232E-3</v>
      </c>
      <c r="AF464" s="85">
        <v>6.2235501569737927E-4</v>
      </c>
    </row>
    <row r="465" spans="1:32">
      <c r="A465" s="7">
        <f t="shared" si="177"/>
        <v>44372</v>
      </c>
      <c r="B465" s="8">
        <f t="shared" ca="1" si="178"/>
        <v>804200849.6009264</v>
      </c>
      <c r="C465" s="144">
        <f t="shared" si="168"/>
        <v>0</v>
      </c>
      <c r="D465" s="136"/>
      <c r="E465" s="143">
        <f>US!D465</f>
        <v>0</v>
      </c>
      <c r="F465" s="78">
        <f t="shared" si="189"/>
        <v>0.6</v>
      </c>
      <c r="G465" s="29">
        <f t="shared" ca="1" si="169"/>
        <v>11487512.513921134</v>
      </c>
      <c r="H465" s="8">
        <f t="shared" ca="1" si="179"/>
        <v>81561338.848840043</v>
      </c>
      <c r="I465" s="8">
        <f t="shared" ca="1" si="180"/>
        <v>5709826032.1665802</v>
      </c>
      <c r="J465" s="8">
        <f t="shared" ca="1" si="181"/>
        <v>523002.14343624492</v>
      </c>
      <c r="K465" s="12">
        <f t="shared" ca="1" si="167"/>
        <v>0.59796242768393904</v>
      </c>
      <c r="L465" s="48"/>
      <c r="M465" s="39">
        <f ca="1">IF(AND(I$2&gt;0,R458&lt;F458-0.1),0,IF(AND(N465&gt;=L$10,I$2&gt;0),0,IF(OR(AND(N465&gt;=A$2,N465&lt;C$2),N465&gt;=E$1),0,1)))</f>
        <v>0</v>
      </c>
      <c r="N465" s="18">
        <f t="shared" si="182"/>
        <v>44372</v>
      </c>
      <c r="O465" s="11">
        <f t="shared" ca="1" si="170"/>
        <v>0.76131013762221067</v>
      </c>
      <c r="P465" s="11" t="str">
        <f t="shared" si="171"/>
        <v/>
      </c>
      <c r="Q465" s="11">
        <f t="shared" ca="1" si="183"/>
        <v>1</v>
      </c>
      <c r="R465" s="32">
        <f t="shared" ca="1" si="172"/>
        <v>0.22975025027842269</v>
      </c>
      <c r="S465" s="32">
        <v>2.2692949380832279E-5</v>
      </c>
      <c r="T465" s="32">
        <f t="shared" ca="1" si="173"/>
        <v>1.0874845179845339E-2</v>
      </c>
      <c r="U465" s="32">
        <f t="shared" si="174"/>
        <v>0.14084507042253522</v>
      </c>
      <c r="V465" s="32">
        <f t="shared" si="175"/>
        <v>1</v>
      </c>
      <c r="W465" s="8">
        <f t="shared" ca="1" si="184"/>
        <v>8376699.9368614582</v>
      </c>
      <c r="X465" s="8">
        <f t="shared" ca="1" si="188"/>
        <v>5636641393.2546024</v>
      </c>
      <c r="Y465" s="22">
        <f t="shared" ca="1" si="176"/>
        <v>0.23868986237778933</v>
      </c>
      <c r="Z465" s="8">
        <f t="shared" ca="1" si="185"/>
        <v>81561338.848840043</v>
      </c>
      <c r="AA465" s="12">
        <f t="shared" ca="1" si="186"/>
        <v>1.1347541797997878</v>
      </c>
      <c r="AB465" s="23">
        <f t="shared" ca="1" si="190"/>
        <v>3213524791.3225079</v>
      </c>
      <c r="AC465" s="76">
        <f t="shared" si="187"/>
        <v>0</v>
      </c>
      <c r="AD465" s="85">
        <v>5.964491873954597E-4</v>
      </c>
      <c r="AE465" s="85">
        <v>9.4308218302822377E-3</v>
      </c>
      <c r="AF465" s="85">
        <v>6.2232891568065945E-4</v>
      </c>
    </row>
    <row r="466" spans="1:32">
      <c r="A466" s="7">
        <f t="shared" si="177"/>
        <v>44373</v>
      </c>
      <c r="B466" s="8">
        <f t="shared" ca="1" si="178"/>
        <v>804691499.66313171</v>
      </c>
      <c r="C466" s="144">
        <f t="shared" si="168"/>
        <v>0</v>
      </c>
      <c r="D466" s="136"/>
      <c r="E466" s="143">
        <f>US!D466</f>
        <v>0</v>
      </c>
      <c r="F466" s="78">
        <f t="shared" si="189"/>
        <v>0.6</v>
      </c>
      <c r="G466" s="29">
        <f t="shared" ca="1" si="169"/>
        <v>10798345.683610715</v>
      </c>
      <c r="H466" s="8">
        <f t="shared" ca="1" si="179"/>
        <v>76668254.353636071</v>
      </c>
      <c r="I466" s="8">
        <f t="shared" ca="1" si="180"/>
        <v>5713309647.6082373</v>
      </c>
      <c r="J466" s="8">
        <f t="shared" ca="1" si="181"/>
        <v>490650.06220527936</v>
      </c>
      <c r="K466" s="12">
        <f t="shared" ca="1" si="167"/>
        <v>0.59672465594447333</v>
      </c>
      <c r="L466" s="48"/>
      <c r="M466" s="47">
        <f ca="1">IF(AND(I$2&gt;0,R459&lt;F459-0.12),0,IF(AND(N466&gt;=L$4,I$2&gt;0),0,IF(OR(AND(N466&gt;=A$2,N466&lt;C$2),N466&gt;=E$1),0,1)))</f>
        <v>0</v>
      </c>
      <c r="N466" s="18">
        <f t="shared" si="182"/>
        <v>44373</v>
      </c>
      <c r="O466" s="11">
        <f t="shared" ca="1" si="170"/>
        <v>0.76177461968109828</v>
      </c>
      <c r="P466" s="11" t="str">
        <f t="shared" si="171"/>
        <v/>
      </c>
      <c r="Q466" s="11">
        <f t="shared" ca="1" si="183"/>
        <v>1</v>
      </c>
      <c r="R466" s="32">
        <f t="shared" ca="1" si="172"/>
        <v>0.21596691367221429</v>
      </c>
      <c r="S466" s="32">
        <v>2.2692926807278125E-5</v>
      </c>
      <c r="T466" s="32">
        <f t="shared" ca="1" si="173"/>
        <v>1.0222433913818142E-2</v>
      </c>
      <c r="U466" s="32">
        <f t="shared" si="174"/>
        <v>0.14084507042253522</v>
      </c>
      <c r="V466" s="32">
        <f t="shared" si="175"/>
        <v>1</v>
      </c>
      <c r="W466" s="8">
        <f t="shared" ca="1" si="184"/>
        <v>7898772.9049036689</v>
      </c>
      <c r="X466" s="8">
        <f t="shared" ca="1" si="188"/>
        <v>5644540166.1595058</v>
      </c>
      <c r="Y466" s="22">
        <f t="shared" ca="1" si="176"/>
        <v>0.23822538031890172</v>
      </c>
      <c r="Z466" s="8">
        <f t="shared" ca="1" si="185"/>
        <v>76668254.353636071</v>
      </c>
      <c r="AA466" s="12">
        <f t="shared" ca="1" si="186"/>
        <v>1.1347541797997878</v>
      </c>
      <c r="AB466" s="23">
        <f t="shared" ca="1" si="190"/>
        <v>3215690500.983109</v>
      </c>
      <c r="AC466" s="76">
        <f t="shared" si="187"/>
        <v>0</v>
      </c>
      <c r="AD466" s="85">
        <v>5.9641859513172974E-4</v>
      </c>
      <c r="AE466" s="85">
        <v>9.4266604792435857E-3</v>
      </c>
      <c r="AF466" s="85">
        <v>6.2230282137252157E-4</v>
      </c>
    </row>
    <row r="467" spans="1:32">
      <c r="A467" s="7">
        <f t="shared" si="177"/>
        <v>44374</v>
      </c>
      <c r="B467" s="8">
        <f t="shared" ca="1" si="178"/>
        <v>805151759.59976184</v>
      </c>
      <c r="C467" s="144">
        <f t="shared" si="168"/>
        <v>0</v>
      </c>
      <c r="D467" s="136"/>
      <c r="E467" s="143">
        <f>US!D467</f>
        <v>0</v>
      </c>
      <c r="F467" s="78">
        <f t="shared" si="189"/>
        <v>0.6</v>
      </c>
      <c r="G467" s="29">
        <f t="shared" ca="1" si="169"/>
        <v>10146102.394198094</v>
      </c>
      <c r="H467" s="8">
        <f t="shared" ca="1" si="179"/>
        <v>72037326.998806462</v>
      </c>
      <c r="I467" s="8">
        <f t="shared" ca="1" si="180"/>
        <v>5716577493.1583109</v>
      </c>
      <c r="J467" s="8">
        <f t="shared" ca="1" si="181"/>
        <v>460259.93663014949</v>
      </c>
      <c r="K467" s="12">
        <f t="shared" ca="1" si="167"/>
        <v>0.59556345079725426</v>
      </c>
      <c r="L467" s="48"/>
      <c r="M467" s="46">
        <f ca="1">IF(AND(I$2&gt;0,R460&lt;F460-0.12),0,IF(AND(N467&gt;=L$5,I$2&gt;0),0,IF(OR(AND(N467&gt;=A$2,N467&lt;C$2),N467&gt;=E$1),0,1)))</f>
        <v>0</v>
      </c>
      <c r="N467" s="18">
        <f t="shared" si="182"/>
        <v>44374</v>
      </c>
      <c r="O467" s="11">
        <f t="shared" ca="1" si="170"/>
        <v>0.76221033242110814</v>
      </c>
      <c r="P467" s="11" t="str">
        <f t="shared" si="171"/>
        <v/>
      </c>
      <c r="Q467" s="11">
        <f t="shared" ca="1" si="183"/>
        <v>1</v>
      </c>
      <c r="R467" s="32">
        <f t="shared" ca="1" si="172"/>
        <v>0.20292204788396184</v>
      </c>
      <c r="S467" s="32">
        <v>2.2692904233882821E-5</v>
      </c>
      <c r="T467" s="32">
        <f t="shared" ca="1" si="173"/>
        <v>9.6049769331741953E-3</v>
      </c>
      <c r="U467" s="32">
        <f t="shared" si="174"/>
        <v>0.14084507042253522</v>
      </c>
      <c r="V467" s="32">
        <f t="shared" si="175"/>
        <v>1</v>
      </c>
      <c r="W467" s="8">
        <f t="shared" ca="1" si="184"/>
        <v>7463205.4500022652</v>
      </c>
      <c r="X467" s="8">
        <f t="shared" ca="1" si="188"/>
        <v>5652003371.6095085</v>
      </c>
      <c r="Y467" s="22">
        <f t="shared" ca="1" si="176"/>
        <v>0.23778966757889186</v>
      </c>
      <c r="Z467" s="8">
        <f t="shared" ca="1" si="185"/>
        <v>72037326.998806462</v>
      </c>
      <c r="AA467" s="12">
        <f t="shared" ca="1" si="186"/>
        <v>1.1347541797997878</v>
      </c>
      <c r="AB467" s="23">
        <f t="shared" ca="1" si="190"/>
        <v>3217721956.3213081</v>
      </c>
      <c r="AC467" s="76">
        <f t="shared" si="187"/>
        <v>0</v>
      </c>
      <c r="AD467" s="85">
        <v>5.9638801084641751E-4</v>
      </c>
      <c r="AE467" s="85">
        <v>9.4225094469945862E-3</v>
      </c>
      <c r="AF467" s="85">
        <v>6.2227673277103293E-4</v>
      </c>
    </row>
    <row r="468" spans="1:32">
      <c r="A468" s="7">
        <f t="shared" si="177"/>
        <v>44375</v>
      </c>
      <c r="B468" s="8">
        <f t="shared" ca="1" si="178"/>
        <v>805583377.29647839</v>
      </c>
      <c r="C468" s="144">
        <f t="shared" si="168"/>
        <v>0</v>
      </c>
      <c r="D468" s="136"/>
      <c r="E468" s="143">
        <f>US!D468</f>
        <v>0</v>
      </c>
      <c r="F468" s="78">
        <f t="shared" si="189"/>
        <v>0.6</v>
      </c>
      <c r="G468" s="29">
        <f t="shared" ca="1" si="169"/>
        <v>9526564.3937311694</v>
      </c>
      <c r="H468" s="8">
        <f t="shared" ca="1" si="179"/>
        <v>67638607.195491299</v>
      </c>
      <c r="I468" s="8">
        <f t="shared" ca="1" si="180"/>
        <v>5719641978.8049984</v>
      </c>
      <c r="J468" s="8">
        <f t="shared" ca="1" si="181"/>
        <v>431617.69671649282</v>
      </c>
      <c r="K468" s="12">
        <f t="shared" ca="1" si="167"/>
        <v>0.59447416894722971</v>
      </c>
      <c r="L468" s="48"/>
      <c r="M468" s="38">
        <f ca="1">IF(AND(I$2&gt;0,R461&lt;F461),0,IF(AND(N468&gt;=L$6,I$2&gt;0),0,IF(OR(AND(N468&gt;=A$2,N468&lt;C$2),N468&gt;=E$1),0,1)))</f>
        <v>0</v>
      </c>
      <c r="N468" s="18">
        <f t="shared" si="182"/>
        <v>44375</v>
      </c>
      <c r="O468" s="11">
        <f t="shared" ca="1" si="170"/>
        <v>0.76261893050733309</v>
      </c>
      <c r="P468" s="11" t="str">
        <f t="shared" si="171"/>
        <v/>
      </c>
      <c r="Q468" s="11">
        <f t="shared" ca="1" si="183"/>
        <v>1</v>
      </c>
      <c r="R468" s="32">
        <f t="shared" ca="1" si="172"/>
        <v>0.1905312878746234</v>
      </c>
      <c r="S468" s="32">
        <v>2.2692881660646355E-5</v>
      </c>
      <c r="T468" s="32">
        <f t="shared" ca="1" si="173"/>
        <v>9.0184809593988405E-3</v>
      </c>
      <c r="U468" s="32">
        <f t="shared" si="174"/>
        <v>0.14084507042253522</v>
      </c>
      <c r="V468" s="32">
        <f t="shared" si="175"/>
        <v>1</v>
      </c>
      <c r="W468" s="8">
        <f t="shared" ca="1" si="184"/>
        <v>7067328.8872806197</v>
      </c>
      <c r="X468" s="8">
        <f t="shared" ca="1" si="188"/>
        <v>5659070700.496789</v>
      </c>
      <c r="Y468" s="22">
        <f t="shared" ca="1" si="176"/>
        <v>0.23738106949266691</v>
      </c>
      <c r="Z468" s="8">
        <f t="shared" ca="1" si="185"/>
        <v>67638607.195491299</v>
      </c>
      <c r="AA468" s="12">
        <f t="shared" ca="1" si="186"/>
        <v>1.1347541797997878</v>
      </c>
      <c r="AB468" s="23">
        <f t="shared" ca="1" si="190"/>
        <v>3219627486.1602964</v>
      </c>
      <c r="AC468" s="76">
        <f t="shared" si="187"/>
        <v>0</v>
      </c>
      <c r="AD468" s="85">
        <v>5.9635743453628743E-4</v>
      </c>
      <c r="AE468" s="85">
        <v>9.4183686941769068E-3</v>
      </c>
      <c r="AF468" s="85">
        <v>6.222506498742618E-4</v>
      </c>
    </row>
    <row r="469" spans="1:32">
      <c r="A469" s="7">
        <f t="shared" si="177"/>
        <v>44376</v>
      </c>
      <c r="B469" s="8">
        <f t="shared" ca="1" si="178"/>
        <v>805987898.47154164</v>
      </c>
      <c r="C469" s="144">
        <f t="shared" si="168"/>
        <v>0</v>
      </c>
      <c r="D469" s="136"/>
      <c r="E469" s="143">
        <f>US!D469</f>
        <v>0</v>
      </c>
      <c r="F469" s="78">
        <f t="shared" si="189"/>
        <v>0.6</v>
      </c>
      <c r="G469" s="29">
        <f t="shared" ca="1" si="169"/>
        <v>8935687.1339661703</v>
      </c>
      <c r="H469" s="8">
        <f t="shared" ca="1" si="179"/>
        <v>63443378.651159801</v>
      </c>
      <c r="I469" s="8">
        <f t="shared" ca="1" si="180"/>
        <v>5722514079.1479473</v>
      </c>
      <c r="J469" s="8">
        <f t="shared" ca="1" si="181"/>
        <v>404521.17506325757</v>
      </c>
      <c r="K469" s="12">
        <f t="shared" ca="1" si="167"/>
        <v>0.59345267373166721</v>
      </c>
      <c r="L469" s="48"/>
      <c r="M469" s="38">
        <f ca="1">IF(AND(I$2&gt;0,R462&lt;F462-0.02),0,IF(AND(N469&gt;=L$7,I$2&gt;0),0,IF(OR(AND(N469&gt;=A$2,N469&lt;C$2),N469&gt;=E$1),0,1)))</f>
        <v>0</v>
      </c>
      <c r="N469" s="18">
        <f t="shared" si="182"/>
        <v>44376</v>
      </c>
      <c r="O469" s="11">
        <f t="shared" ca="1" si="170"/>
        <v>0.76300187721972634</v>
      </c>
      <c r="P469" s="11" t="str">
        <f t="shared" si="171"/>
        <v/>
      </c>
      <c r="Q469" s="11">
        <f t="shared" ca="1" si="183"/>
        <v>1</v>
      </c>
      <c r="R469" s="32">
        <f t="shared" ca="1" si="172"/>
        <v>0.17871374267932338</v>
      </c>
      <c r="S469" s="32">
        <v>2.2692859087568731E-5</v>
      </c>
      <c r="T469" s="32">
        <f t="shared" ca="1" si="173"/>
        <v>8.4591171534879727E-3</v>
      </c>
      <c r="U469" s="32">
        <f t="shared" si="174"/>
        <v>0.14084507042253522</v>
      </c>
      <c r="V469" s="32">
        <f t="shared" si="175"/>
        <v>1</v>
      </c>
      <c r="W469" s="8">
        <f t="shared" ca="1" si="184"/>
        <v>6708631.8262791475</v>
      </c>
      <c r="X469" s="8">
        <f t="shared" ca="1" si="188"/>
        <v>5665779332.3230677</v>
      </c>
      <c r="Y469" s="22">
        <f t="shared" ca="1" si="176"/>
        <v>0.23699812278027366</v>
      </c>
      <c r="Z469" s="8">
        <f t="shared" ca="1" si="185"/>
        <v>63443378.651159801</v>
      </c>
      <c r="AA469" s="12">
        <f t="shared" ca="1" si="186"/>
        <v>1.1347541797997878</v>
      </c>
      <c r="AB469" s="23">
        <f t="shared" ca="1" si="190"/>
        <v>3221414535.0309114</v>
      </c>
      <c r="AC469" s="76">
        <f t="shared" si="187"/>
        <v>0</v>
      </c>
      <c r="AD469" s="85">
        <v>5.963268661981051E-4</v>
      </c>
      <c r="AE469" s="85">
        <v>9.4142381816417989E-3</v>
      </c>
      <c r="AF469" s="85">
        <v>6.2222457268027733E-4</v>
      </c>
    </row>
    <row r="470" spans="1:32">
      <c r="A470" s="7">
        <f t="shared" si="177"/>
        <v>44377</v>
      </c>
      <c r="B470" s="8">
        <f t="shared" ca="1" si="178"/>
        <v>806366677.57306182</v>
      </c>
      <c r="C470" s="144">
        <f t="shared" si="168"/>
        <v>0</v>
      </c>
      <c r="D470" s="136"/>
      <c r="E470" s="143">
        <f>US!D470</f>
        <v>0</v>
      </c>
      <c r="F470" s="78">
        <f t="shared" si="189"/>
        <v>0.6</v>
      </c>
      <c r="G470" s="29">
        <f t="shared" ca="1" si="169"/>
        <v>8369588.5134751564</v>
      </c>
      <c r="H470" s="8">
        <f t="shared" ca="1" si="179"/>
        <v>59424078.445673607</v>
      </c>
      <c r="I470" s="8">
        <f t="shared" ca="1" si="180"/>
        <v>5725203410.7687407</v>
      </c>
      <c r="J470" s="8">
        <f t="shared" ca="1" si="181"/>
        <v>378779.10152013443</v>
      </c>
      <c r="K470" s="12">
        <f t="shared" ca="1" si="167"/>
        <v>0.5924953069506842</v>
      </c>
      <c r="L470" s="48"/>
      <c r="M470" s="38">
        <f ca="1">IF(AND(I$2&gt;0,R463&lt;F463-0.04),0,IF(AND(N470&gt;=L$8,I$2&gt;0),0,IF(OR(AND(N470&gt;=A$2,N470&lt;C$2),N470&gt;=E$1),0,1)))</f>
        <v>0</v>
      </c>
      <c r="N470" s="18">
        <f t="shared" si="182"/>
        <v>44377</v>
      </c>
      <c r="O470" s="11">
        <f t="shared" ca="1" si="170"/>
        <v>0.76336045476916548</v>
      </c>
      <c r="P470" s="11" t="str">
        <f t="shared" si="171"/>
        <v/>
      </c>
      <c r="Q470" s="11">
        <f t="shared" ca="1" si="183"/>
        <v>1</v>
      </c>
      <c r="R470" s="32">
        <f t="shared" ca="1" si="172"/>
        <v>0.16739177026950311</v>
      </c>
      <c r="S470" s="32">
        <v>2.2692836514649944E-5</v>
      </c>
      <c r="T470" s="32">
        <f t="shared" ca="1" si="173"/>
        <v>7.9232104594231471E-3</v>
      </c>
      <c r="U470" s="32">
        <f t="shared" si="174"/>
        <v>0.14084507042253522</v>
      </c>
      <c r="V470" s="32">
        <f t="shared" si="175"/>
        <v>1</v>
      </c>
      <c r="W470" s="8">
        <f t="shared" ca="1" si="184"/>
        <v>6268718.4717962435</v>
      </c>
      <c r="X470" s="8">
        <f t="shared" ca="1" si="188"/>
        <v>5672048050.7948637</v>
      </c>
      <c r="Y470" s="22">
        <f t="shared" ca="1" si="176"/>
        <v>0.23663954523083452</v>
      </c>
      <c r="Z470" s="8">
        <f t="shared" ca="1" si="185"/>
        <v>59424078.445673607</v>
      </c>
      <c r="AA470" s="12">
        <f t="shared" ca="1" si="186"/>
        <v>1.1347541797997878</v>
      </c>
      <c r="AB470" s="23">
        <f t="shared" ca="1" si="190"/>
        <v>3223089712.9408417</v>
      </c>
      <c r="AC470" s="76">
        <f t="shared" si="187"/>
        <v>0</v>
      </c>
      <c r="AD470" s="85">
        <v>5.9629630582863787E-4</v>
      </c>
      <c r="AE470" s="85">
        <v>9.4101178704486584E-3</v>
      </c>
      <c r="AF470" s="85">
        <v>6.2219850118714953E-4</v>
      </c>
    </row>
    <row r="471" spans="1:32">
      <c r="A471" s="7">
        <f t="shared" si="177"/>
        <v>44378</v>
      </c>
      <c r="B471" s="8">
        <f t="shared" ca="1" si="178"/>
        <v>806720887.70987201</v>
      </c>
      <c r="C471" s="144">
        <f t="shared" si="168"/>
        <v>0</v>
      </c>
      <c r="D471" s="136"/>
      <c r="E471" s="143">
        <f>US!D471</f>
        <v>0</v>
      </c>
      <c r="F471" s="78">
        <f t="shared" si="189"/>
        <v>0.6</v>
      </c>
      <c r="G471" s="29">
        <f t="shared" ca="1" si="169"/>
        <v>7840880.5556661375</v>
      </c>
      <c r="H471" s="8">
        <f t="shared" ca="1" si="179"/>
        <v>55670251.945229575</v>
      </c>
      <c r="I471" s="8">
        <f t="shared" ca="1" si="180"/>
        <v>5727718302.7400932</v>
      </c>
      <c r="J471" s="8">
        <f t="shared" ca="1" si="181"/>
        <v>354210.13681017025</v>
      </c>
      <c r="K471" s="12">
        <f t="shared" ca="1" si="167"/>
        <v>0.59159886307708631</v>
      </c>
      <c r="L471" s="48"/>
      <c r="M471" s="38">
        <f ca="1">IF(AND(I$2&gt;0,R464&lt;F464-0.06),0,IF(AND(N471&gt;=L$9,I$2&gt;0),0,IF(OR(AND(N471&gt;=A$2,N471&lt;C$2),N471&gt;=E$1),0,1)))</f>
        <v>0</v>
      </c>
      <c r="N471" s="18">
        <f t="shared" si="182"/>
        <v>44378</v>
      </c>
      <c r="O471" s="11">
        <f t="shared" ca="1" si="170"/>
        <v>0.76369577369867914</v>
      </c>
      <c r="P471" s="11" t="str">
        <f t="shared" si="171"/>
        <v/>
      </c>
      <c r="Q471" s="11">
        <f t="shared" ca="1" si="183"/>
        <v>1</v>
      </c>
      <c r="R471" s="32">
        <f t="shared" ca="1" si="172"/>
        <v>0.15681761111332274</v>
      </c>
      <c r="S471" s="32">
        <v>2.2692813941889998E-5</v>
      </c>
      <c r="T471" s="32">
        <f t="shared" ca="1" si="173"/>
        <v>7.4227002593639435E-3</v>
      </c>
      <c r="U471" s="32">
        <f t="shared" si="174"/>
        <v>0.14084507042253522</v>
      </c>
      <c r="V471" s="32">
        <f t="shared" si="175"/>
        <v>1</v>
      </c>
      <c r="W471" s="8">
        <f t="shared" ca="1" si="184"/>
        <v>5860192.8564895913</v>
      </c>
      <c r="X471" s="8">
        <f t="shared" ca="1" si="188"/>
        <v>5677908243.6513529</v>
      </c>
      <c r="Y471" s="22">
        <f t="shared" ca="1" si="176"/>
        <v>0.23630422630132086</v>
      </c>
      <c r="Z471" s="8">
        <f t="shared" ca="1" si="185"/>
        <v>55670251.945229575</v>
      </c>
      <c r="AA471" s="12">
        <f t="shared" ca="1" si="186"/>
        <v>1.1347541797997878</v>
      </c>
      <c r="AB471" s="23">
        <f t="shared" ca="1" si="190"/>
        <v>3224658841.050952</v>
      </c>
      <c r="AC471" s="76">
        <f t="shared" si="187"/>
        <v>0</v>
      </c>
      <c r="AD471" s="85">
        <v>5.9626575342465471E-4</v>
      </c>
      <c r="AE471" s="85">
        <v>9.4060077218636063E-3</v>
      </c>
      <c r="AF471" s="85">
        <v>6.221724353929496E-4</v>
      </c>
    </row>
    <row r="472" spans="1:32">
      <c r="A472" s="7">
        <f t="shared" si="177"/>
        <v>44379</v>
      </c>
      <c r="B472" s="8">
        <f t="shared" ca="1" si="178"/>
        <v>807052220.2828902</v>
      </c>
      <c r="C472" s="144">
        <f t="shared" si="168"/>
        <v>0</v>
      </c>
      <c r="D472" s="136"/>
      <c r="E472" s="143">
        <f>US!D472</f>
        <v>0</v>
      </c>
      <c r="F472" s="78">
        <f t="shared" si="189"/>
        <v>0.6</v>
      </c>
      <c r="G472" s="29">
        <f t="shared" ca="1" si="169"/>
        <v>7346833.8531224597</v>
      </c>
      <c r="H472" s="8">
        <f t="shared" ca="1" si="179"/>
        <v>52162520.357169464</v>
      </c>
      <c r="I472" s="8">
        <f t="shared" ca="1" si="180"/>
        <v>5730070764.008523</v>
      </c>
      <c r="J472" s="8">
        <f t="shared" ca="1" si="181"/>
        <v>331332.57301823713</v>
      </c>
      <c r="K472" s="12">
        <f t="shared" ca="1" si="167"/>
        <v>0.59076056575330216</v>
      </c>
      <c r="L472" s="48"/>
      <c r="M472" s="39">
        <f ca="1">IF(AND(I$2&gt;0,R465&lt;F465-0.1),0,IF(AND(N472&gt;=L$10,I$2&gt;0),0,IF(OR(AND(N472&gt;=A$2,N472&lt;C$2),N472&gt;=E$1),0,1)))</f>
        <v>0</v>
      </c>
      <c r="N472" s="18">
        <f t="shared" si="182"/>
        <v>44379</v>
      </c>
      <c r="O472" s="11">
        <f t="shared" ca="1" si="170"/>
        <v>0.7640094352011364</v>
      </c>
      <c r="P472" s="11" t="str">
        <f t="shared" si="171"/>
        <v/>
      </c>
      <c r="Q472" s="11">
        <f t="shared" ca="1" si="183"/>
        <v>1</v>
      </c>
      <c r="R472" s="32">
        <f t="shared" ca="1" si="172"/>
        <v>0.14693667706244917</v>
      </c>
      <c r="S472" s="32">
        <v>2.2692791369288888E-5</v>
      </c>
      <c r="T472" s="32">
        <f t="shared" ca="1" si="173"/>
        <v>6.9550027142892615E-3</v>
      </c>
      <c r="U472" s="32">
        <f t="shared" si="174"/>
        <v>0.14084507042253522</v>
      </c>
      <c r="V472" s="32">
        <f t="shared" si="175"/>
        <v>1</v>
      </c>
      <c r="W472" s="8">
        <f t="shared" ca="1" si="184"/>
        <v>5481718.1214940464</v>
      </c>
      <c r="X472" s="8">
        <f t="shared" ca="1" si="188"/>
        <v>5683389961.7728472</v>
      </c>
      <c r="Y472" s="22">
        <f t="shared" ca="1" si="176"/>
        <v>0.2359905647988636</v>
      </c>
      <c r="Z472" s="8">
        <f t="shared" ca="1" si="185"/>
        <v>52162520.357169464</v>
      </c>
      <c r="AA472" s="12">
        <f t="shared" ca="1" si="186"/>
        <v>1.1347541797997878</v>
      </c>
      <c r="AB472" s="23">
        <f t="shared" ca="1" si="190"/>
        <v>3226127684.037364</v>
      </c>
      <c r="AC472" s="76">
        <f t="shared" si="187"/>
        <v>0</v>
      </c>
      <c r="AD472" s="85">
        <v>5.9623520898292588E-4</v>
      </c>
      <c r="AE472" s="85">
        <v>9.4019076973580577E-3</v>
      </c>
      <c r="AF472" s="85">
        <v>6.221463752957493E-4</v>
      </c>
    </row>
    <row r="473" spans="1:32">
      <c r="A473" s="7">
        <f t="shared" si="177"/>
        <v>44380</v>
      </c>
      <c r="B473" s="8">
        <f t="shared" ca="1" si="178"/>
        <v>807362235.97743058</v>
      </c>
      <c r="C473" s="144">
        <f t="shared" si="168"/>
        <v>0</v>
      </c>
      <c r="D473" s="136"/>
      <c r="E473" s="143">
        <f>US!D473</f>
        <v>0</v>
      </c>
      <c r="F473" s="78">
        <f t="shared" si="189"/>
        <v>0.6</v>
      </c>
      <c r="G473" s="29">
        <f t="shared" ca="1" si="169"/>
        <v>6884776.5728045823</v>
      </c>
      <c r="H473" s="8">
        <f t="shared" ca="1" si="179"/>
        <v>48881913.666912533</v>
      </c>
      <c r="I473" s="8">
        <f t="shared" ca="1" si="180"/>
        <v>5732271875.4397602</v>
      </c>
      <c r="J473" s="8">
        <f t="shared" ca="1" si="181"/>
        <v>310015.69454043842</v>
      </c>
      <c r="K473" s="12">
        <f t="shared" ca="1" si="167"/>
        <v>0.589976411997159</v>
      </c>
      <c r="L473" s="48"/>
      <c r="M473" s="47">
        <f ca="1">IF(AND(I$2&gt;0,R466&lt;F466-0.12),0,IF(AND(N473&gt;=L$4,I$2&gt;0),0,IF(OR(AND(N473&gt;=A$2,N473&lt;C$2),N473&gt;=E$1),0,1)))</f>
        <v>0</v>
      </c>
      <c r="N473" s="18">
        <f t="shared" si="182"/>
        <v>44380</v>
      </c>
      <c r="O473" s="11">
        <f t="shared" ca="1" si="170"/>
        <v>0.76430291672530137</v>
      </c>
      <c r="P473" s="11" t="str">
        <f t="shared" si="171"/>
        <v/>
      </c>
      <c r="Q473" s="11">
        <f t="shared" ca="1" si="183"/>
        <v>1</v>
      </c>
      <c r="R473" s="32">
        <f t="shared" ca="1" si="172"/>
        <v>0.13769553145609165</v>
      </c>
      <c r="S473" s="32">
        <v>2.2692768796846611E-5</v>
      </c>
      <c r="T473" s="32">
        <f t="shared" ca="1" si="173"/>
        <v>6.5175884889216709E-3</v>
      </c>
      <c r="U473" s="32">
        <f t="shared" si="174"/>
        <v>0.14084507042253522</v>
      </c>
      <c r="V473" s="32">
        <f t="shared" si="175"/>
        <v>1</v>
      </c>
      <c r="W473" s="8">
        <f t="shared" ca="1" si="184"/>
        <v>5130827.2108642366</v>
      </c>
      <c r="X473" s="8">
        <f t="shared" ca="1" si="188"/>
        <v>5688520788.9837112</v>
      </c>
      <c r="Y473" s="22">
        <f t="shared" ca="1" si="176"/>
        <v>0.23569708327469863</v>
      </c>
      <c r="Z473" s="8">
        <f t="shared" ca="1" si="185"/>
        <v>48881913.666912533</v>
      </c>
      <c r="AA473" s="12">
        <f t="shared" ca="1" si="186"/>
        <v>1.1347541797997878</v>
      </c>
      <c r="AB473" s="23">
        <f t="shared" ca="1" si="190"/>
        <v>3227502021.5432529</v>
      </c>
      <c r="AC473" s="76">
        <f t="shared" si="187"/>
        <v>0</v>
      </c>
      <c r="AD473" s="85">
        <v>5.962046725002235E-4</v>
      </c>
      <c r="AE473" s="85">
        <v>9.3978177586073273E-3</v>
      </c>
      <c r="AF473" s="85">
        <v>6.2212032089362156E-4</v>
      </c>
    </row>
    <row r="474" spans="1:32">
      <c r="A474" s="7">
        <f t="shared" si="177"/>
        <v>44381</v>
      </c>
      <c r="B474" s="8">
        <f t="shared" ca="1" si="178"/>
        <v>807652368.53313243</v>
      </c>
      <c r="C474" s="144">
        <f t="shared" si="168"/>
        <v>0</v>
      </c>
      <c r="D474" s="136"/>
      <c r="E474" s="143">
        <f>US!D474</f>
        <v>0</v>
      </c>
      <c r="F474" s="78">
        <f t="shared" si="189"/>
        <v>0.6</v>
      </c>
      <c r="G474" s="29">
        <f t="shared" ca="1" si="169"/>
        <v>6452257.4086663593</v>
      </c>
      <c r="H474" s="8">
        <f t="shared" ca="1" si="179"/>
        <v>45811027.601531148</v>
      </c>
      <c r="I474" s="8">
        <f t="shared" ca="1" si="180"/>
        <v>5734331816.5852432</v>
      </c>
      <c r="J474" s="8">
        <f t="shared" ca="1" si="181"/>
        <v>290132.55570181034</v>
      </c>
      <c r="K474" s="12">
        <f t="shared" ref="K474:K537" ca="1" si="191">IF(C474&gt;0,1+N$2*(C474-C473)/Z474,K$4*Y473*Q474+(1-Q474)*AA473*Y473)</f>
        <v>0.58924270818674662</v>
      </c>
      <c r="L474" s="48"/>
      <c r="M474" s="46">
        <f ca="1">IF(AND(I$2&gt;0,R467&lt;F467-0.12),0,IF(AND(N474&gt;=L$5,I$2&gt;0),0,IF(OR(AND(N474&gt;=A$2,N474&lt;C$2),N474&gt;=E$1),0,1)))</f>
        <v>0</v>
      </c>
      <c r="N474" s="18">
        <f t="shared" si="182"/>
        <v>44381</v>
      </c>
      <c r="O474" s="11">
        <f t="shared" ca="1" si="170"/>
        <v>0.76457757554469907</v>
      </c>
      <c r="P474" s="11" t="str">
        <f t="shared" si="171"/>
        <v/>
      </c>
      <c r="Q474" s="11">
        <f t="shared" ca="1" si="183"/>
        <v>1</v>
      </c>
      <c r="R474" s="32">
        <f t="shared" ca="1" si="172"/>
        <v>0.12904514817332718</v>
      </c>
      <c r="S474" s="32">
        <v>2.2692746224563169E-5</v>
      </c>
      <c r="T474" s="32">
        <f t="shared" ca="1" si="173"/>
        <v>6.1081370135374867E-3</v>
      </c>
      <c r="U474" s="32">
        <f t="shared" si="174"/>
        <v>0.14084507042253522</v>
      </c>
      <c r="V474" s="32">
        <f t="shared" si="175"/>
        <v>1</v>
      </c>
      <c r="W474" s="8">
        <f t="shared" ca="1" si="184"/>
        <v>4805190.3487264896</v>
      </c>
      <c r="X474" s="8">
        <f t="shared" ca="1" si="188"/>
        <v>5693325979.3324375</v>
      </c>
      <c r="Y474" s="22">
        <f t="shared" ca="1" si="176"/>
        <v>0.23542242445530093</v>
      </c>
      <c r="Z474" s="8">
        <f t="shared" ca="1" si="185"/>
        <v>45811027.601531148</v>
      </c>
      <c r="AA474" s="12">
        <f t="shared" ca="1" si="186"/>
        <v>1.1347541797997878</v>
      </c>
      <c r="AB474" s="23">
        <f t="shared" ca="1" si="190"/>
        <v>3228787712.5033236</v>
      </c>
      <c r="AC474" s="76">
        <f t="shared" si="187"/>
        <v>0</v>
      </c>
      <c r="AD474" s="85">
        <v>5.9617414397332099E-4</v>
      </c>
      <c r="AE474" s="85">
        <v>9.3937378674892307E-3</v>
      </c>
      <c r="AF474" s="85">
        <v>6.2209427218463985E-4</v>
      </c>
    </row>
    <row r="475" spans="1:32">
      <c r="A475" s="7">
        <f t="shared" si="177"/>
        <v>44382</v>
      </c>
      <c r="B475" s="8">
        <f t="shared" ca="1" si="178"/>
        <v>807923936.07808959</v>
      </c>
      <c r="C475" s="144">
        <f t="shared" si="168"/>
        <v>0</v>
      </c>
      <c r="D475" s="136"/>
      <c r="E475" s="143">
        <f>US!D475</f>
        <v>0</v>
      </c>
      <c r="F475" s="78">
        <f t="shared" si="189"/>
        <v>0.6</v>
      </c>
      <c r="G475" s="29">
        <f t="shared" ca="1" si="169"/>
        <v>6047037.5805634735</v>
      </c>
      <c r="H475" s="8">
        <f t="shared" ca="1" si="179"/>
        <v>42933966.82200066</v>
      </c>
      <c r="I475" s="8">
        <f t="shared" ca="1" si="180"/>
        <v>5736259946.154439</v>
      </c>
      <c r="J475" s="8">
        <f t="shared" ca="1" si="181"/>
        <v>271567.54495718324</v>
      </c>
      <c r="K475" s="12">
        <f t="shared" ca="1" si="191"/>
        <v>0.58855606113825232</v>
      </c>
      <c r="L475" s="48"/>
      <c r="M475" s="38">
        <f ca="1">IF(AND(I$2&gt;0,R468&lt;F468),0,IF(AND(N475&gt;=L$6,I$2&gt;0),0,IF(OR(AND(N475&gt;=A$2,N475&lt;C$2),N475&gt;=E$1),0,1)))</f>
        <v>0</v>
      </c>
      <c r="N475" s="18">
        <f t="shared" si="182"/>
        <v>44382</v>
      </c>
      <c r="O475" s="11">
        <f t="shared" ca="1" si="170"/>
        <v>0.76483465948725848</v>
      </c>
      <c r="P475" s="11" t="str">
        <f t="shared" si="171"/>
        <v/>
      </c>
      <c r="Q475" s="11">
        <f t="shared" ca="1" si="183"/>
        <v>1</v>
      </c>
      <c r="R475" s="32">
        <f t="shared" ca="1" si="172"/>
        <v>0.12094075161126946</v>
      </c>
      <c r="S475" s="32">
        <v>2.2692723652438559E-5</v>
      </c>
      <c r="T475" s="32">
        <f t="shared" ca="1" si="173"/>
        <v>5.7245289096000884E-3</v>
      </c>
      <c r="U475" s="32">
        <f t="shared" si="174"/>
        <v>0.14084507042253522</v>
      </c>
      <c r="V475" s="32">
        <f t="shared" si="175"/>
        <v>1</v>
      </c>
      <c r="W475" s="8">
        <f t="shared" ca="1" si="184"/>
        <v>4502617.6855323194</v>
      </c>
      <c r="X475" s="8">
        <f t="shared" ca="1" si="188"/>
        <v>5697828597.0179701</v>
      </c>
      <c r="Y475" s="22">
        <f t="shared" ca="1" si="176"/>
        <v>0.23516534051274152</v>
      </c>
      <c r="Z475" s="8">
        <f t="shared" ca="1" si="185"/>
        <v>42933966.82200066</v>
      </c>
      <c r="AA475" s="12">
        <f t="shared" ca="1" si="186"/>
        <v>1.1347541797997878</v>
      </c>
      <c r="AB475" s="23">
        <f t="shared" ca="1" si="190"/>
        <v>3229990760.871541</v>
      </c>
      <c r="AC475" s="76">
        <f t="shared" si="187"/>
        <v>0</v>
      </c>
      <c r="AD475" s="85">
        <v>5.9614362339899403E-4</v>
      </c>
      <c r="AE475" s="85">
        <v>9.3896679860827129E-3</v>
      </c>
      <c r="AF475" s="85">
        <v>6.2206822916687908E-4</v>
      </c>
    </row>
    <row r="476" spans="1:32">
      <c r="A476" s="7">
        <f t="shared" si="177"/>
        <v>44383</v>
      </c>
      <c r="B476" s="8">
        <f t="shared" ca="1" si="178"/>
        <v>808178151.83665895</v>
      </c>
      <c r="C476" s="144">
        <f t="shared" si="168"/>
        <v>0</v>
      </c>
      <c r="D476" s="136"/>
      <c r="E476" s="143">
        <f>US!D476</f>
        <v>0</v>
      </c>
      <c r="F476" s="78">
        <f t="shared" si="189"/>
        <v>0.6</v>
      </c>
      <c r="G476" s="29">
        <f t="shared" ca="1" si="169"/>
        <v>5667081.834128309</v>
      </c>
      <c r="H476" s="8">
        <f t="shared" ca="1" si="179"/>
        <v>40236281.022310995</v>
      </c>
      <c r="I476" s="8">
        <f t="shared" ca="1" si="180"/>
        <v>5738064878.0402813</v>
      </c>
      <c r="J476" s="8">
        <f t="shared" ca="1" si="181"/>
        <v>254215.75856938752</v>
      </c>
      <c r="K476" s="12">
        <f t="shared" ca="1" si="191"/>
        <v>0.58791335128185374</v>
      </c>
      <c r="L476" s="48"/>
      <c r="M476" s="38">
        <f ca="1">IF(AND(I$2&gt;0,R469&lt;F469-0.02),0,IF(AND(N476&gt;=L$7,I$2&gt;0),0,IF(OR(AND(N476&gt;=A$2,N476&lt;C$2),N476&gt;=E$1),0,1)))</f>
        <v>0</v>
      </c>
      <c r="N476" s="18">
        <f t="shared" si="182"/>
        <v>44383</v>
      </c>
      <c r="O476" s="11">
        <f t="shared" ca="1" si="170"/>
        <v>0.76507531707203746</v>
      </c>
      <c r="P476" s="11" t="str">
        <f t="shared" si="171"/>
        <v/>
      </c>
      <c r="Q476" s="11">
        <f t="shared" ca="1" si="183"/>
        <v>1</v>
      </c>
      <c r="R476" s="32">
        <f t="shared" ca="1" si="172"/>
        <v>0.11334163668256618</v>
      </c>
      <c r="S476" s="32">
        <v>2.2692701080472778E-5</v>
      </c>
      <c r="T476" s="32">
        <f t="shared" ca="1" si="173"/>
        <v>5.3648374696414662E-3</v>
      </c>
      <c r="U476" s="32">
        <f t="shared" si="174"/>
        <v>0.14084507042253522</v>
      </c>
      <c r="V476" s="32">
        <f t="shared" si="175"/>
        <v>1</v>
      </c>
      <c r="W476" s="8">
        <f t="shared" ca="1" si="184"/>
        <v>4221051.2391277216</v>
      </c>
      <c r="X476" s="8">
        <f t="shared" ca="1" si="188"/>
        <v>5702049648.2570982</v>
      </c>
      <c r="Y476" s="22">
        <f t="shared" ca="1" si="176"/>
        <v>0.23492468292796254</v>
      </c>
      <c r="Z476" s="8">
        <f t="shared" ca="1" si="185"/>
        <v>40236281.022310995</v>
      </c>
      <c r="AA476" s="12">
        <f t="shared" ca="1" si="186"/>
        <v>1.1347541797997878</v>
      </c>
      <c r="AB476" s="23">
        <f t="shared" ca="1" si="190"/>
        <v>3231116692.4253097</v>
      </c>
      <c r="AC476" s="76">
        <f t="shared" si="187"/>
        <v>0</v>
      </c>
      <c r="AD476" s="85">
        <v>5.9611311077401919E-4</v>
      </c>
      <c r="AE476" s="85">
        <v>9.385608076666465E-3</v>
      </c>
      <c r="AF476" s="85">
        <v>6.2204219183841457E-4</v>
      </c>
    </row>
    <row r="477" spans="1:32">
      <c r="A477" s="7">
        <f t="shared" si="177"/>
        <v>44384</v>
      </c>
      <c r="B477" s="8">
        <f t="shared" ca="1" si="178"/>
        <v>808416134.19902253</v>
      </c>
      <c r="C477" s="144">
        <f t="shared" si="168"/>
        <v>0</v>
      </c>
      <c r="D477" s="136"/>
      <c r="E477" s="143">
        <f>US!D477</f>
        <v>0</v>
      </c>
      <c r="F477" s="78">
        <f t="shared" si="189"/>
        <v>0.6</v>
      </c>
      <c r="G477" s="29">
        <f t="shared" ca="1" si="169"/>
        <v>5310549.9374598712</v>
      </c>
      <c r="H477" s="8">
        <f t="shared" ca="1" si="179"/>
        <v>37704904.555965081</v>
      </c>
      <c r="I477" s="8">
        <f t="shared" ca="1" si="180"/>
        <v>5739754552.8130627</v>
      </c>
      <c r="J477" s="8">
        <f t="shared" ca="1" si="181"/>
        <v>237982.36236363489</v>
      </c>
      <c r="K477" s="12">
        <f t="shared" ca="1" si="191"/>
        <v>0.58731170731990634</v>
      </c>
      <c r="L477" s="48"/>
      <c r="M477" s="38">
        <f ca="1">IF(AND(I$2&gt;0,R470&lt;F470-0.04),0,IF(AND(N477&gt;=L$8,I$2&gt;0),0,IF(OR(AND(N477&gt;=A$2,N477&lt;C$2),N477&gt;=E$1),0,1)))</f>
        <v>0</v>
      </c>
      <c r="N477" s="18">
        <f t="shared" si="182"/>
        <v>44384</v>
      </c>
      <c r="O477" s="11">
        <f t="shared" ca="1" si="170"/>
        <v>0.76530060704174174</v>
      </c>
      <c r="P477" s="11" t="str">
        <f t="shared" si="171"/>
        <v/>
      </c>
      <c r="Q477" s="11">
        <f t="shared" ca="1" si="183"/>
        <v>1</v>
      </c>
      <c r="R477" s="32">
        <f t="shared" ca="1" si="172"/>
        <v>0.10621099874919743</v>
      </c>
      <c r="S477" s="32">
        <v>2.2692678508665826E-5</v>
      </c>
      <c r="T477" s="32">
        <f t="shared" ca="1" si="173"/>
        <v>5.0273206074620104E-3</v>
      </c>
      <c r="U477" s="32">
        <f t="shared" si="174"/>
        <v>0.14084507042253522</v>
      </c>
      <c r="V477" s="32">
        <f t="shared" si="175"/>
        <v>1</v>
      </c>
      <c r="W477" s="8">
        <f t="shared" ca="1" si="184"/>
        <v>3958556.6910851351</v>
      </c>
      <c r="X477" s="8">
        <f t="shared" ca="1" si="188"/>
        <v>5706008204.9481831</v>
      </c>
      <c r="Y477" s="22">
        <f t="shared" ca="1" si="176"/>
        <v>0.23469939295825826</v>
      </c>
      <c r="Z477" s="8">
        <f t="shared" ca="1" si="185"/>
        <v>37704904.555965081</v>
      </c>
      <c r="AA477" s="12">
        <f t="shared" ca="1" si="186"/>
        <v>1.1347541797997878</v>
      </c>
      <c r="AB477" s="23">
        <f t="shared" ca="1" si="190"/>
        <v>3232170590.6469021</v>
      </c>
      <c r="AC477" s="76">
        <f t="shared" si="187"/>
        <v>0</v>
      </c>
      <c r="AD477" s="85">
        <v>5.9608260609517541E-4</v>
      </c>
      <c r="AE477" s="85">
        <v>9.3815581017175718E-3</v>
      </c>
      <c r="AF477" s="85">
        <v>6.2201616019732283E-4</v>
      </c>
    </row>
    <row r="478" spans="1:32">
      <c r="A478" s="7">
        <f t="shared" si="177"/>
        <v>44385</v>
      </c>
      <c r="B478" s="8">
        <f t="shared" ca="1" si="178"/>
        <v>808638916.20977807</v>
      </c>
      <c r="C478" s="144">
        <f t="shared" si="168"/>
        <v>0</v>
      </c>
      <c r="D478" s="136"/>
      <c r="E478" s="143">
        <f>US!D478</f>
        <v>0</v>
      </c>
      <c r="F478" s="78">
        <f t="shared" si="189"/>
        <v>0.6</v>
      </c>
      <c r="G478" s="29">
        <f t="shared" ca="1" si="169"/>
        <v>4975788.7522878991</v>
      </c>
      <c r="H478" s="8">
        <f t="shared" ca="1" si="179"/>
        <v>35328100.141244084</v>
      </c>
      <c r="I478" s="8">
        <f t="shared" ca="1" si="180"/>
        <v>5741336305.089427</v>
      </c>
      <c r="J478" s="8">
        <f t="shared" ca="1" si="181"/>
        <v>222782.01075551278</v>
      </c>
      <c r="K478" s="12">
        <f t="shared" ca="1" si="191"/>
        <v>0.5867484823956457</v>
      </c>
      <c r="L478" s="48"/>
      <c r="M478" s="38">
        <f ca="1">IF(AND(I$2&gt;0,R471&lt;F471-0.06),0,IF(AND(N478&gt;=L$9,I$2&gt;0),0,IF(OR(AND(N478&gt;=A$2,N478&lt;C$2),N478&gt;=E$1),0,1)))</f>
        <v>0</v>
      </c>
      <c r="N478" s="18">
        <f t="shared" si="182"/>
        <v>44385</v>
      </c>
      <c r="O478" s="11">
        <f t="shared" ca="1" si="170"/>
        <v>0.76551150734525697</v>
      </c>
      <c r="P478" s="11" t="str">
        <f t="shared" si="171"/>
        <v/>
      </c>
      <c r="Q478" s="11">
        <f t="shared" ca="1" si="183"/>
        <v>1</v>
      </c>
      <c r="R478" s="32">
        <f t="shared" ca="1" si="172"/>
        <v>9.9515775045757981E-2</v>
      </c>
      <c r="S478" s="32">
        <v>2.2692655937017703E-5</v>
      </c>
      <c r="T478" s="32">
        <f t="shared" ca="1" si="173"/>
        <v>4.7104133521658782E-3</v>
      </c>
      <c r="U478" s="32">
        <f t="shared" si="174"/>
        <v>0.14084507042253522</v>
      </c>
      <c r="V478" s="32">
        <f t="shared" si="175"/>
        <v>1</v>
      </c>
      <c r="W478" s="8">
        <f t="shared" ca="1" si="184"/>
        <v>3713315.2183973389</v>
      </c>
      <c r="X478" s="8">
        <f t="shared" ca="1" si="188"/>
        <v>5709721520.1665802</v>
      </c>
      <c r="Y478" s="22">
        <f t="shared" ca="1" si="176"/>
        <v>0.23448849265474303</v>
      </c>
      <c r="Z478" s="8">
        <f t="shared" ca="1" si="185"/>
        <v>35328100.141244084</v>
      </c>
      <c r="AA478" s="12">
        <f t="shared" ca="1" si="186"/>
        <v>1.1347541797997878</v>
      </c>
      <c r="AB478" s="23">
        <f t="shared" ca="1" si="190"/>
        <v>3233157138.3235474</v>
      </c>
      <c r="AC478" s="76">
        <f t="shared" si="187"/>
        <v>0</v>
      </c>
      <c r="AD478" s="85">
        <v>5.9605210935924293E-4</v>
      </c>
      <c r="AE478" s="85">
        <v>9.3775180239101703E-3</v>
      </c>
      <c r="AF478" s="85">
        <v>6.2199013424168125E-4</v>
      </c>
    </row>
    <row r="479" spans="1:32">
      <c r="A479" s="7">
        <f t="shared" si="177"/>
        <v>44386</v>
      </c>
      <c r="B479" s="8">
        <f t="shared" ca="1" si="178"/>
        <v>808847454.53114426</v>
      </c>
      <c r="C479" s="144">
        <f t="shared" si="168"/>
        <v>0</v>
      </c>
      <c r="D479" s="136"/>
      <c r="E479" s="143">
        <f>US!D479</f>
        <v>0</v>
      </c>
      <c r="F479" s="78">
        <f t="shared" si="189"/>
        <v>0.6</v>
      </c>
      <c r="G479" s="29">
        <f t="shared" ca="1" si="169"/>
        <v>4661324.9302178156</v>
      </c>
      <c r="H479" s="8">
        <f t="shared" ca="1" si="179"/>
        <v>33095407.00454649</v>
      </c>
      <c r="I479" s="8">
        <f t="shared" ca="1" si="180"/>
        <v>5742816927.1711264</v>
      </c>
      <c r="J479" s="8">
        <f t="shared" ca="1" si="181"/>
        <v>208538.32136616061</v>
      </c>
      <c r="K479" s="12">
        <f t="shared" ca="1" si="191"/>
        <v>0.58622123163685758</v>
      </c>
      <c r="L479" s="48"/>
      <c r="M479" s="39">
        <f ca="1">IF(AND(I$2&gt;0,R472&lt;F472-0.1),0,IF(AND(N479&gt;=L$10,I$2&gt;0),0,IF(OR(AND(N479&gt;=A$2,N479&lt;C$2),N479&gt;=E$1),0,1)))</f>
        <v>0</v>
      </c>
      <c r="N479" s="18">
        <f t="shared" si="182"/>
        <v>44386</v>
      </c>
      <c r="O479" s="11">
        <f t="shared" ca="1" si="170"/>
        <v>0.76570892362281684</v>
      </c>
      <c r="P479" s="11" t="str">
        <f t="shared" si="171"/>
        <v/>
      </c>
      <c r="Q479" s="11">
        <f t="shared" ca="1" si="183"/>
        <v>1</v>
      </c>
      <c r="R479" s="32">
        <f t="shared" ca="1" si="172"/>
        <v>9.3226498604356306E-2</v>
      </c>
      <c r="S479" s="32">
        <v>2.2692633365528402E-5</v>
      </c>
      <c r="T479" s="32">
        <f t="shared" ca="1" si="173"/>
        <v>4.4127209339395318E-3</v>
      </c>
      <c r="U479" s="32">
        <f t="shared" si="174"/>
        <v>0.14084507042253522</v>
      </c>
      <c r="V479" s="32">
        <f t="shared" si="175"/>
        <v>1</v>
      </c>
      <c r="W479" s="8">
        <f t="shared" ca="1" si="184"/>
        <v>3483615.4416574831</v>
      </c>
      <c r="X479" s="8">
        <f t="shared" ca="1" si="188"/>
        <v>5713205135.6082373</v>
      </c>
      <c r="Y479" s="22">
        <f t="shared" ca="1" si="176"/>
        <v>0.23429107637718316</v>
      </c>
      <c r="Z479" s="8">
        <f t="shared" ca="1" si="185"/>
        <v>33095407.00454649</v>
      </c>
      <c r="AA479" s="12">
        <f t="shared" ca="1" si="186"/>
        <v>1.1347541797997878</v>
      </c>
      <c r="AB479" s="23">
        <f t="shared" ca="1" si="190"/>
        <v>3234080656.7766018</v>
      </c>
      <c r="AC479" s="76">
        <f t="shared" si="187"/>
        <v>0</v>
      </c>
      <c r="AD479" s="85">
        <v>5.9602162056300383E-4</v>
      </c>
      <c r="AE479" s="85">
        <v>9.3734878061141075E-3</v>
      </c>
      <c r="AF479" s="85">
        <v>6.2196411396956796E-4</v>
      </c>
    </row>
    <row r="480" spans="1:32">
      <c r="A480" s="7">
        <f t="shared" si="177"/>
        <v>44387</v>
      </c>
      <c r="B480" s="8">
        <f t="shared" ca="1" si="178"/>
        <v>809042637.93411934</v>
      </c>
      <c r="C480" s="144">
        <f t="shared" si="168"/>
        <v>0</v>
      </c>
      <c r="D480" s="136"/>
      <c r="E480" s="143">
        <f>US!D480</f>
        <v>0</v>
      </c>
      <c r="F480" s="78">
        <f t="shared" si="189"/>
        <v>0.6</v>
      </c>
      <c r="G480" s="29">
        <f t="shared" ca="1" si="169"/>
        <v>4365858.2709876699</v>
      </c>
      <c r="H480" s="8">
        <f t="shared" ca="1" si="179"/>
        <v>30997593.724012457</v>
      </c>
      <c r="I480" s="8">
        <f t="shared" ca="1" si="180"/>
        <v>5744202729.3322496</v>
      </c>
      <c r="J480" s="8">
        <f t="shared" ca="1" si="181"/>
        <v>195183.40297513409</v>
      </c>
      <c r="K480" s="12">
        <f t="shared" ca="1" si="191"/>
        <v>0.58572769094295785</v>
      </c>
      <c r="L480" s="48"/>
      <c r="M480" s="47">
        <f ca="1">IF(AND(I$2&gt;0,R473&lt;F473-0.12),0,IF(AND(N480&gt;=L$4,I$2&gt;0),0,IF(OR(AND(N480&gt;=A$2,N480&lt;C$2),N480&gt;=E$1),0,1)))</f>
        <v>0</v>
      </c>
      <c r="N480" s="18">
        <f t="shared" si="182"/>
        <v>44387</v>
      </c>
      <c r="O480" s="11">
        <f t="shared" ca="1" si="170"/>
        <v>0.7658936972442999</v>
      </c>
      <c r="P480" s="11" t="str">
        <f t="shared" si="171"/>
        <v/>
      </c>
      <c r="Q480" s="11">
        <f t="shared" ca="1" si="183"/>
        <v>1</v>
      </c>
      <c r="R480" s="32">
        <f t="shared" ca="1" si="172"/>
        <v>8.7317165419753401E-2</v>
      </c>
      <c r="S480" s="32">
        <v>2.2692610794197923E-5</v>
      </c>
      <c r="T480" s="32">
        <f t="shared" ca="1" si="173"/>
        <v>4.1330124965349938E-3</v>
      </c>
      <c r="U480" s="32">
        <f t="shared" si="174"/>
        <v>0.14084507042253522</v>
      </c>
      <c r="V480" s="32">
        <f t="shared" si="175"/>
        <v>1</v>
      </c>
      <c r="W480" s="8">
        <f t="shared" ca="1" si="184"/>
        <v>3267845.5500740614</v>
      </c>
      <c r="X480" s="8">
        <f t="shared" ca="1" si="188"/>
        <v>5716472981.1583109</v>
      </c>
      <c r="Y480" s="22">
        <f t="shared" ca="1" si="176"/>
        <v>0.2341063027557001</v>
      </c>
      <c r="Z480" s="8">
        <f t="shared" ca="1" si="185"/>
        <v>30997593.724012457</v>
      </c>
      <c r="AA480" s="12">
        <f t="shared" ca="1" si="186"/>
        <v>1.1347541797997878</v>
      </c>
      <c r="AB480" s="23">
        <f t="shared" ca="1" si="190"/>
        <v>3234945142.8740621</v>
      </c>
      <c r="AC480" s="76">
        <f t="shared" si="187"/>
        <v>0</v>
      </c>
      <c r="AD480" s="85">
        <v>5.9599113970324206E-4</v>
      </c>
      <c r="AE480" s="85">
        <v>9.3694674113936147E-3</v>
      </c>
      <c r="AF480" s="85">
        <v>6.2193809937906221E-4</v>
      </c>
    </row>
    <row r="481" spans="1:32">
      <c r="A481" s="7">
        <f t="shared" si="177"/>
        <v>44388</v>
      </c>
      <c r="B481" s="8">
        <f t="shared" ca="1" si="178"/>
        <v>809225295.36869431</v>
      </c>
      <c r="C481" s="144">
        <f t="shared" si="168"/>
        <v>0</v>
      </c>
      <c r="D481" s="136"/>
      <c r="E481" s="143">
        <f>US!D481</f>
        <v>0</v>
      </c>
      <c r="F481" s="78">
        <f t="shared" si="189"/>
        <v>0.6</v>
      </c>
      <c r="G481" s="29">
        <f t="shared" ca="1" si="169"/>
        <v>4088255.7689325083</v>
      </c>
      <c r="H481" s="8">
        <f t="shared" ca="1" si="179"/>
        <v>29026615.959420808</v>
      </c>
      <c r="I481" s="8">
        <f t="shared" ca="1" si="180"/>
        <v>5745499597.117732</v>
      </c>
      <c r="J481" s="8">
        <f t="shared" ca="1" si="181"/>
        <v>182657.4345749873</v>
      </c>
      <c r="K481" s="12">
        <f t="shared" ca="1" si="191"/>
        <v>0.58526575688925031</v>
      </c>
      <c r="L481" s="48"/>
      <c r="M481" s="46">
        <f ca="1">IF(AND(I$2&gt;0,R474&lt;F474-0.12),0,IF(AND(N481&gt;=L$5,I$2&gt;0),0,IF(OR(AND(N481&gt;=A$2,N481&lt;C$2),N481&gt;=E$1),0,1)))</f>
        <v>0</v>
      </c>
      <c r="N481" s="18">
        <f t="shared" si="182"/>
        <v>44388</v>
      </c>
      <c r="O481" s="11">
        <f t="shared" ca="1" si="170"/>
        <v>0.76606661294903089</v>
      </c>
      <c r="P481" s="11" t="str">
        <f t="shared" si="171"/>
        <v/>
      </c>
      <c r="Q481" s="11">
        <f t="shared" ca="1" si="183"/>
        <v>1</v>
      </c>
      <c r="R481" s="32">
        <f t="shared" ca="1" si="172"/>
        <v>8.1765115378650166E-2</v>
      </c>
      <c r="S481" s="32">
        <v>2.2692588223026266E-5</v>
      </c>
      <c r="T481" s="32">
        <f t="shared" ca="1" si="173"/>
        <v>3.8702154612561077E-3</v>
      </c>
      <c r="U481" s="32">
        <f t="shared" si="174"/>
        <v>0.14084507042253522</v>
      </c>
      <c r="V481" s="32">
        <f t="shared" si="175"/>
        <v>1</v>
      </c>
      <c r="W481" s="8">
        <f t="shared" ca="1" si="184"/>
        <v>3064485.6466870988</v>
      </c>
      <c r="X481" s="8">
        <f t="shared" ca="1" si="188"/>
        <v>5719537466.8049984</v>
      </c>
      <c r="Y481" s="22">
        <f t="shared" ca="1" si="176"/>
        <v>0.23393338705096911</v>
      </c>
      <c r="Z481" s="8">
        <f t="shared" ca="1" si="185"/>
        <v>29026615.959420808</v>
      </c>
      <c r="AA481" s="12">
        <f t="shared" ca="1" si="186"/>
        <v>1.1347541797997878</v>
      </c>
      <c r="AB481" s="23">
        <f t="shared" ca="1" si="190"/>
        <v>3235754304.0437336</v>
      </c>
      <c r="AC481" s="76">
        <f t="shared" si="187"/>
        <v>0</v>
      </c>
      <c r="AD481" s="85">
        <v>5.9596066677674317E-4</v>
      </c>
      <c r="AE481" s="85">
        <v>9.3654568030059962E-3</v>
      </c>
      <c r="AF481" s="85">
        <v>6.2191209046824386E-4</v>
      </c>
    </row>
    <row r="482" spans="1:32">
      <c r="A482" s="7">
        <f t="shared" si="177"/>
        <v>44389</v>
      </c>
      <c r="B482" s="8">
        <f t="shared" ca="1" si="178"/>
        <v>809396203.6620487</v>
      </c>
      <c r="C482" s="144">
        <f t="shared" si="168"/>
        <v>0</v>
      </c>
      <c r="D482" s="136"/>
      <c r="E482" s="143">
        <f>US!D482</f>
        <v>0</v>
      </c>
      <c r="F482" s="78">
        <f t="shared" si="189"/>
        <v>0.6</v>
      </c>
      <c r="G482" s="29">
        <f t="shared" ca="1" si="169"/>
        <v>3827546.3655703822</v>
      </c>
      <c r="H482" s="8">
        <f t="shared" ca="1" si="179"/>
        <v>27175579.195549712</v>
      </c>
      <c r="I482" s="8">
        <f t="shared" ca="1" si="180"/>
        <v>5746713046.0005484</v>
      </c>
      <c r="J482" s="8">
        <f t="shared" ca="1" si="181"/>
        <v>170908.29335436632</v>
      </c>
      <c r="K482" s="12">
        <f t="shared" ca="1" si="191"/>
        <v>0.58483346762742272</v>
      </c>
      <c r="L482" s="48"/>
      <c r="M482" s="38">
        <f ca="1">IF(AND(I$2&gt;0,R475&lt;F475),0,IF(AND(N482&gt;=L$6,I$2&gt;0),0,IF(OR(AND(N482&gt;=A$2,N482&lt;C$2),N482&gt;=E$1),0,1)))</f>
        <v>0</v>
      </c>
      <c r="N482" s="18">
        <f t="shared" si="182"/>
        <v>44389</v>
      </c>
      <c r="O482" s="11">
        <f t="shared" ca="1" si="170"/>
        <v>0.76622840613340648</v>
      </c>
      <c r="P482" s="11" t="str">
        <f t="shared" si="171"/>
        <v/>
      </c>
      <c r="Q482" s="11">
        <f t="shared" ca="1" si="183"/>
        <v>1</v>
      </c>
      <c r="R482" s="32">
        <f t="shared" ca="1" si="172"/>
        <v>7.6550927311407641E-2</v>
      </c>
      <c r="S482" s="32">
        <v>2.2692565652013431E-5</v>
      </c>
      <c r="T482" s="32">
        <f t="shared" ca="1" si="173"/>
        <v>3.6234105594066283E-3</v>
      </c>
      <c r="U482" s="32">
        <f t="shared" si="174"/>
        <v>0.14084507042253522</v>
      </c>
      <c r="V482" s="32">
        <f t="shared" si="175"/>
        <v>1</v>
      </c>
      <c r="W482" s="8">
        <f t="shared" ca="1" si="184"/>
        <v>2872100.3429491287</v>
      </c>
      <c r="X482" s="8">
        <f t="shared" ca="1" si="188"/>
        <v>5722409567.1479473</v>
      </c>
      <c r="Y482" s="22">
        <f t="shared" ca="1" si="176"/>
        <v>0.23377159386659352</v>
      </c>
      <c r="Z482" s="8">
        <f t="shared" ca="1" si="185"/>
        <v>27175579.195549712</v>
      </c>
      <c r="AA482" s="12">
        <f t="shared" ca="1" si="186"/>
        <v>1.1347541797997878</v>
      </c>
      <c r="AB482" s="23">
        <f t="shared" ca="1" si="190"/>
        <v>3236511591.4960041</v>
      </c>
      <c r="AC482" s="76">
        <f t="shared" si="187"/>
        <v>0</v>
      </c>
      <c r="AD482" s="85">
        <v>5.9593020178029424E-4</v>
      </c>
      <c r="AE482" s="85">
        <v>9.3614559444003351E-3</v>
      </c>
      <c r="AF482" s="85">
        <v>6.218860872351941E-4</v>
      </c>
    </row>
    <row r="483" spans="1:32">
      <c r="A483" s="7">
        <f t="shared" si="177"/>
        <v>44390</v>
      </c>
      <c r="B483" s="8">
        <f t="shared" ca="1" si="178"/>
        <v>809556094.89158309</v>
      </c>
      <c r="C483" s="144">
        <f t="shared" si="168"/>
        <v>0</v>
      </c>
      <c r="D483" s="136"/>
      <c r="E483" s="143">
        <f>US!D483</f>
        <v>0</v>
      </c>
      <c r="F483" s="78">
        <f t="shared" si="189"/>
        <v>0.6</v>
      </c>
      <c r="G483" s="29">
        <f t="shared" ca="1" si="169"/>
        <v>3582916.4200415001</v>
      </c>
      <c r="H483" s="8">
        <f t="shared" ca="1" si="179"/>
        <v>25438706.58229465</v>
      </c>
      <c r="I483" s="8">
        <f t="shared" ca="1" si="180"/>
        <v>5747848273.7302427</v>
      </c>
      <c r="J483" s="8">
        <f t="shared" ca="1" si="181"/>
        <v>159891.22953437612</v>
      </c>
      <c r="K483" s="12">
        <f t="shared" ca="1" si="191"/>
        <v>0.58442898466648385</v>
      </c>
      <c r="L483" s="48"/>
      <c r="M483" s="38">
        <f ca="1">IF(AND(I$2&gt;0,R476&lt;F476-0.02),0,IF(AND(N483&gt;=L$7,I$2&gt;0),0,IF(OR(AND(N483&gt;=A$2,N483&lt;C$2),N483&gt;=E$1),0,1)))</f>
        <v>0</v>
      </c>
      <c r="N483" s="18">
        <f t="shared" si="182"/>
        <v>44390</v>
      </c>
      <c r="O483" s="11">
        <f t="shared" ca="1" si="170"/>
        <v>0.766379769830699</v>
      </c>
      <c r="P483" s="11" t="str">
        <f t="shared" si="171"/>
        <v/>
      </c>
      <c r="Q483" s="11">
        <f t="shared" ca="1" si="183"/>
        <v>1</v>
      </c>
      <c r="R483" s="32">
        <f t="shared" ca="1" si="172"/>
        <v>7.1658328400830001E-2</v>
      </c>
      <c r="S483" s="32">
        <v>2.2692543081159411E-5</v>
      </c>
      <c r="T483" s="32">
        <f t="shared" ca="1" si="173"/>
        <v>3.3918275443059532E-3</v>
      </c>
      <c r="U483" s="32">
        <f t="shared" si="174"/>
        <v>0.14084507042253522</v>
      </c>
      <c r="V483" s="32">
        <f t="shared" si="175"/>
        <v>1</v>
      </c>
      <c r="W483" s="8">
        <f t="shared" ca="1" si="184"/>
        <v>2689331.6207929542</v>
      </c>
      <c r="X483" s="8">
        <f t="shared" ca="1" si="188"/>
        <v>5725098898.7687407</v>
      </c>
      <c r="Y483" s="22">
        <f t="shared" ca="1" si="176"/>
        <v>0.233620230169301</v>
      </c>
      <c r="Z483" s="8">
        <f t="shared" ca="1" si="185"/>
        <v>25438706.58229465</v>
      </c>
      <c r="AA483" s="12">
        <f t="shared" ca="1" si="186"/>
        <v>1.1347541797997878</v>
      </c>
      <c r="AB483" s="23">
        <f t="shared" ca="1" si="190"/>
        <v>3237220231.8564429</v>
      </c>
      <c r="AC483" s="76">
        <f t="shared" si="187"/>
        <v>0</v>
      </c>
      <c r="AD483" s="85">
        <v>5.9589974471068472E-4</v>
      </c>
      <c r="AE483" s="85">
        <v>9.3574647992161822E-3</v>
      </c>
      <c r="AF483" s="85">
        <v>6.2186008967799464E-4</v>
      </c>
    </row>
    <row r="484" spans="1:32">
      <c r="A484" s="7">
        <f t="shared" si="177"/>
        <v>44391</v>
      </c>
      <c r="B484" s="8">
        <f t="shared" ca="1" si="178"/>
        <v>809705663.47769094</v>
      </c>
      <c r="C484" s="144">
        <f t="shared" si="168"/>
        <v>0</v>
      </c>
      <c r="D484" s="136"/>
      <c r="E484" s="143">
        <f>US!D484</f>
        <v>0</v>
      </c>
      <c r="F484" s="78">
        <f t="shared" si="189"/>
        <v>0.6</v>
      </c>
      <c r="G484" s="29">
        <f t="shared" ca="1" si="169"/>
        <v>3353705.9046292035</v>
      </c>
      <c r="H484" s="8">
        <f t="shared" ca="1" si="179"/>
        <v>23811311.922867343</v>
      </c>
      <c r="I484" s="8">
        <f t="shared" ca="1" si="180"/>
        <v>5748910210.6916084</v>
      </c>
      <c r="J484" s="8">
        <f t="shared" ca="1" si="181"/>
        <v>149568.58610783768</v>
      </c>
      <c r="K484" s="12">
        <f t="shared" ca="1" si="191"/>
        <v>0.58405057542325256</v>
      </c>
      <c r="L484" s="48"/>
      <c r="M484" s="38">
        <f ca="1">IF(AND(I$2&gt;0,R477&lt;F477-0.04),0,IF(AND(N484&gt;=L$8,I$2&gt;0),0,IF(OR(AND(N484&gt;=A$2,N484&lt;C$2),N484&gt;=E$1),0,1)))</f>
        <v>0</v>
      </c>
      <c r="N484" s="18">
        <f t="shared" si="182"/>
        <v>44391</v>
      </c>
      <c r="O484" s="11">
        <f t="shared" ca="1" si="170"/>
        <v>0.76652136142554783</v>
      </c>
      <c r="P484" s="11" t="str">
        <f t="shared" si="171"/>
        <v/>
      </c>
      <c r="Q484" s="11">
        <f t="shared" ca="1" si="183"/>
        <v>1</v>
      </c>
      <c r="R484" s="32">
        <f t="shared" ca="1" si="172"/>
        <v>6.7074118092584067E-2</v>
      </c>
      <c r="S484" s="32">
        <v>2.2692520510464211E-5</v>
      </c>
      <c r="T484" s="32">
        <f t="shared" ca="1" si="173"/>
        <v>3.1748415897156455E-3</v>
      </c>
      <c r="U484" s="32">
        <f t="shared" si="174"/>
        <v>0.14084507042253522</v>
      </c>
      <c r="V484" s="32">
        <f t="shared" si="175"/>
        <v>1</v>
      </c>
      <c r="W484" s="8">
        <f t="shared" ca="1" si="184"/>
        <v>2514891.9713522089</v>
      </c>
      <c r="X484" s="8">
        <f t="shared" ca="1" si="188"/>
        <v>5727613790.7400932</v>
      </c>
      <c r="Y484" s="22">
        <f t="shared" ca="1" si="176"/>
        <v>0.23347863857445217</v>
      </c>
      <c r="Z484" s="8">
        <f t="shared" ca="1" si="185"/>
        <v>23811311.922867343</v>
      </c>
      <c r="AA484" s="12">
        <f t="shared" ca="1" si="186"/>
        <v>1.1347541797997878</v>
      </c>
      <c r="AB484" s="23">
        <f t="shared" ca="1" si="190"/>
        <v>3237883257.4000149</v>
      </c>
      <c r="AC484" s="76">
        <f t="shared" si="187"/>
        <v>0</v>
      </c>
      <c r="AD484" s="85">
        <v>5.9586929556470526E-4</v>
      </c>
      <c r="AE484" s="85">
        <v>9.3534833312822942E-3</v>
      </c>
      <c r="AF484" s="85">
        <v>6.2183409779472808E-4</v>
      </c>
    </row>
    <row r="485" spans="1:32">
      <c r="A485" s="7">
        <f t="shared" si="177"/>
        <v>44392</v>
      </c>
      <c r="B485" s="8">
        <f t="shared" ca="1" si="178"/>
        <v>809845573.03936231</v>
      </c>
      <c r="C485" s="144">
        <f t="shared" si="168"/>
        <v>0</v>
      </c>
      <c r="D485" s="136"/>
      <c r="E485" s="143">
        <f>US!D485</f>
        <v>0</v>
      </c>
      <c r="F485" s="78">
        <f t="shared" si="189"/>
        <v>0.6</v>
      </c>
      <c r="G485" s="29">
        <f t="shared" ca="1" si="169"/>
        <v>3139405.3294903934</v>
      </c>
      <c r="H485" s="8">
        <f t="shared" ca="1" si="179"/>
        <v>22289777.839381792</v>
      </c>
      <c r="I485" s="8">
        <f t="shared" ca="1" si="180"/>
        <v>5749903568.5794754</v>
      </c>
      <c r="J485" s="8">
        <f t="shared" ca="1" si="181"/>
        <v>139909.56167136042</v>
      </c>
      <c r="K485" s="12">
        <f t="shared" ca="1" si="191"/>
        <v>0.58369659643613048</v>
      </c>
      <c r="L485" s="48"/>
      <c r="M485" s="38">
        <f ca="1">IF(AND(I$2&gt;0,R478&lt;F478-0.06),0,IF(AND(N485&gt;=L$9,I$2&gt;0),0,IF(OR(AND(N485&gt;=A$2,N485&lt;C$2),N485&gt;=E$1),0,1)))</f>
        <v>0</v>
      </c>
      <c r="N485" s="18">
        <f t="shared" si="182"/>
        <v>44392</v>
      </c>
      <c r="O485" s="11">
        <f t="shared" ca="1" si="170"/>
        <v>0.76665380914393</v>
      </c>
      <c r="P485" s="11" t="str">
        <f t="shared" si="171"/>
        <v/>
      </c>
      <c r="Q485" s="11">
        <f t="shared" ca="1" si="183"/>
        <v>1</v>
      </c>
      <c r="R485" s="32">
        <f t="shared" ca="1" si="172"/>
        <v>6.2788106589807866E-2</v>
      </c>
      <c r="S485" s="32">
        <v>2.2692497939927825E-5</v>
      </c>
      <c r="T485" s="32">
        <f t="shared" ca="1" si="173"/>
        <v>2.971970378584239E-3</v>
      </c>
      <c r="U485" s="32">
        <f t="shared" si="174"/>
        <v>0.14084507042253522</v>
      </c>
      <c r="V485" s="32">
        <f t="shared" si="175"/>
        <v>1</v>
      </c>
      <c r="W485" s="8">
        <f t="shared" ca="1" si="184"/>
        <v>2352461.2684294838</v>
      </c>
      <c r="X485" s="8">
        <f t="shared" ca="1" si="188"/>
        <v>5729966252.008523</v>
      </c>
      <c r="Y485" s="22">
        <f t="shared" ca="1" si="176"/>
        <v>0.23334619085607</v>
      </c>
      <c r="Z485" s="8">
        <f t="shared" ca="1" si="185"/>
        <v>22289777.839381792</v>
      </c>
      <c r="AA485" s="12">
        <f t="shared" ca="1" si="186"/>
        <v>1.1347541797997878</v>
      </c>
      <c r="AB485" s="23">
        <f t="shared" ca="1" si="190"/>
        <v>3238503535.070683</v>
      </c>
      <c r="AC485" s="76">
        <f t="shared" si="187"/>
        <v>0</v>
      </c>
      <c r="AD485" s="85">
        <v>5.9583885433914816E-4</v>
      </c>
      <c r="AE485" s="85">
        <v>9.3495115046153508E-3</v>
      </c>
      <c r="AF485" s="85">
        <v>6.2180811158347841E-4</v>
      </c>
    </row>
    <row r="486" spans="1:32">
      <c r="A486" s="7">
        <f t="shared" si="177"/>
        <v>44393</v>
      </c>
      <c r="B486" s="8">
        <f t="shared" ca="1" si="178"/>
        <v>809976463.05405211</v>
      </c>
      <c r="C486" s="144">
        <f t="shared" si="168"/>
        <v>0</v>
      </c>
      <c r="D486" s="136"/>
      <c r="E486" s="143">
        <f>US!D486</f>
        <v>0</v>
      </c>
      <c r="F486" s="78">
        <f t="shared" si="189"/>
        <v>0.6</v>
      </c>
      <c r="G486" s="29">
        <f t="shared" ca="1" si="169"/>
        <v>2938962.7711619413</v>
      </c>
      <c r="H486" s="8">
        <f t="shared" ca="1" si="179"/>
        <v>20866635.675249781</v>
      </c>
      <c r="I486" s="8">
        <f t="shared" ca="1" si="180"/>
        <v>5750832887.683773</v>
      </c>
      <c r="J486" s="8">
        <f t="shared" ca="1" si="181"/>
        <v>130890.01468978511</v>
      </c>
      <c r="K486" s="12">
        <f t="shared" ca="1" si="191"/>
        <v>0.58336547714017506</v>
      </c>
      <c r="L486" s="48"/>
      <c r="M486" s="39">
        <f ca="1">IF(AND(I$2&gt;0,R479&lt;F479-0.1),0,IF(AND(N486&gt;=L$10,I$2&gt;0),0,IF(OR(AND(N486&gt;=A$2,N486&lt;C$2),N486&gt;=E$1),0,1)))</f>
        <v>0</v>
      </c>
      <c r="N486" s="18">
        <f t="shared" si="182"/>
        <v>44393</v>
      </c>
      <c r="O486" s="11">
        <f t="shared" ca="1" si="170"/>
        <v>0.76677771835783637</v>
      </c>
      <c r="P486" s="11" t="str">
        <f t="shared" si="171"/>
        <v/>
      </c>
      <c r="Q486" s="11">
        <f t="shared" ca="1" si="183"/>
        <v>1</v>
      </c>
      <c r="R486" s="32">
        <f t="shared" ca="1" si="172"/>
        <v>5.8779255423238821E-2</v>
      </c>
      <c r="S486" s="32">
        <v>2.2692475369550251E-5</v>
      </c>
      <c r="T486" s="32">
        <f t="shared" ca="1" si="173"/>
        <v>2.7822180900333041E-3</v>
      </c>
      <c r="U486" s="32">
        <f t="shared" si="174"/>
        <v>0.14084507042253522</v>
      </c>
      <c r="V486" s="32">
        <f t="shared" si="175"/>
        <v>1</v>
      </c>
      <c r="W486" s="8">
        <f t="shared" ca="1" si="184"/>
        <v>2201111.4312371127</v>
      </c>
      <c r="X486" s="8">
        <f t="shared" ca="1" si="188"/>
        <v>5732167363.4397602</v>
      </c>
      <c r="Y486" s="22">
        <f t="shared" ca="1" si="176"/>
        <v>0.23322228164216363</v>
      </c>
      <c r="Z486" s="8">
        <f t="shared" ca="1" si="185"/>
        <v>20866635.675249781</v>
      </c>
      <c r="AA486" s="12">
        <f t="shared" ca="1" si="186"/>
        <v>1.1347541797997878</v>
      </c>
      <c r="AB486" s="23">
        <f t="shared" ca="1" si="190"/>
        <v>3239083794.4626861</v>
      </c>
      <c r="AC486" s="76">
        <f t="shared" si="187"/>
        <v>0</v>
      </c>
      <c r="AD486" s="85">
        <v>5.9580842103080817E-4</v>
      </c>
      <c r="AE486" s="85">
        <v>9.3455492834186998E-3</v>
      </c>
      <c r="AF486" s="85">
        <v>6.2178213104232996E-4</v>
      </c>
    </row>
    <row r="487" spans="1:32">
      <c r="A487" s="7">
        <f t="shared" si="177"/>
        <v>44394</v>
      </c>
      <c r="B487" s="8">
        <f t="shared" ca="1" si="178"/>
        <v>810098926.58400178</v>
      </c>
      <c r="C487" s="144">
        <f t="shared" si="168"/>
        <v>0</v>
      </c>
      <c r="D487" s="136"/>
      <c r="E487" s="143">
        <f>US!D487</f>
        <v>0</v>
      </c>
      <c r="F487" s="78">
        <f t="shared" si="189"/>
        <v>0.6</v>
      </c>
      <c r="G487" s="29">
        <f t="shared" ca="1" si="169"/>
        <v>2751410.6065712241</v>
      </c>
      <c r="H487" s="8">
        <f t="shared" ca="1" si="179"/>
        <v>19535015.30665569</v>
      </c>
      <c r="I487" s="8">
        <f t="shared" ca="1" si="180"/>
        <v>5751702378.7464161</v>
      </c>
      <c r="J487" s="8">
        <f t="shared" ca="1" si="181"/>
        <v>122463.52994972121</v>
      </c>
      <c r="K487" s="12">
        <f t="shared" ca="1" si="191"/>
        <v>0.58305570410540908</v>
      </c>
      <c r="L487" s="48"/>
      <c r="M487" s="47">
        <f ca="1">IF(AND(I$2&gt;0,R480&lt;F480-0.12),0,IF(AND(N487&gt;=L$4,I$2&gt;0),0,IF(OR(AND(N487&gt;=A$2,N487&lt;C$2),N487&gt;=E$1),0,1)))</f>
        <v>0</v>
      </c>
      <c r="N487" s="18">
        <f t="shared" si="182"/>
        <v>44394</v>
      </c>
      <c r="O487" s="11">
        <f t="shared" ca="1" si="170"/>
        <v>0.76689365049952218</v>
      </c>
      <c r="P487" s="11" t="str">
        <f t="shared" si="171"/>
        <v/>
      </c>
      <c r="Q487" s="11">
        <f t="shared" ca="1" si="183"/>
        <v>1</v>
      </c>
      <c r="R487" s="32">
        <f t="shared" ca="1" si="172"/>
        <v>5.5028212131424475E-2</v>
      </c>
      <c r="S487" s="32">
        <v>2.2692452799331493E-5</v>
      </c>
      <c r="T487" s="32">
        <f t="shared" ca="1" si="173"/>
        <v>2.6046687075540918E-3</v>
      </c>
      <c r="U487" s="32">
        <f t="shared" si="174"/>
        <v>0.14084507042253522</v>
      </c>
      <c r="V487" s="32">
        <f t="shared" si="175"/>
        <v>1</v>
      </c>
      <c r="W487" s="8">
        <f t="shared" ca="1" si="184"/>
        <v>2059941.1454828533</v>
      </c>
      <c r="X487" s="8">
        <f t="shared" ca="1" si="188"/>
        <v>5734227304.5852432</v>
      </c>
      <c r="Y487" s="22">
        <f t="shared" ca="1" si="176"/>
        <v>0.23310634950047782</v>
      </c>
      <c r="Z487" s="8">
        <f t="shared" ca="1" si="185"/>
        <v>19535015.30665569</v>
      </c>
      <c r="AA487" s="12">
        <f t="shared" ca="1" si="186"/>
        <v>1.1347541797997878</v>
      </c>
      <c r="AB487" s="23">
        <f t="shared" ca="1" si="190"/>
        <v>3239626626.1551051</v>
      </c>
      <c r="AC487" s="76">
        <f t="shared" si="187"/>
        <v>0</v>
      </c>
      <c r="AD487" s="85">
        <v>5.9577799563648127E-4</v>
      </c>
      <c r="AE487" s="85">
        <v>9.3415966320811051E-3</v>
      </c>
      <c r="AF487" s="85">
        <v>6.2175615616936824E-4</v>
      </c>
    </row>
    <row r="488" spans="1:32">
      <c r="A488" s="7">
        <f t="shared" si="177"/>
        <v>44395</v>
      </c>
      <c r="B488" s="8">
        <f t="shared" ca="1" si="178"/>
        <v>810213514.13032305</v>
      </c>
      <c r="C488" s="144">
        <f t="shared" si="168"/>
        <v>0</v>
      </c>
      <c r="D488" s="136"/>
      <c r="E488" s="143">
        <f>US!D488</f>
        <v>0</v>
      </c>
      <c r="F488" s="78">
        <f t="shared" si="189"/>
        <v>0.6</v>
      </c>
      <c r="G488" s="29">
        <f t="shared" ca="1" si="169"/>
        <v>2575865.5971906618</v>
      </c>
      <c r="H488" s="8">
        <f t="shared" ca="1" si="179"/>
        <v>18288645.740053698</v>
      </c>
      <c r="I488" s="8">
        <f t="shared" ca="1" si="180"/>
        <v>5752515950.3252974</v>
      </c>
      <c r="J488" s="8">
        <f t="shared" ca="1" si="181"/>
        <v>114587.54632124826</v>
      </c>
      <c r="K488" s="12">
        <f t="shared" ca="1" si="191"/>
        <v>0.58276587375119449</v>
      </c>
      <c r="L488" s="48"/>
      <c r="M488" s="46">
        <f ca="1">IF(AND(I$2&gt;0,R481&lt;F481-0.12),0,IF(AND(N488&gt;=L$5,I$2&gt;0),0,IF(OR(AND(N488&gt;=A$2,N488&lt;C$2),N488&gt;=E$1),0,1)))</f>
        <v>0</v>
      </c>
      <c r="N488" s="18">
        <f t="shared" si="182"/>
        <v>44395</v>
      </c>
      <c r="O488" s="11">
        <f t="shared" ca="1" si="170"/>
        <v>0.76700212671003964</v>
      </c>
      <c r="P488" s="11" t="str">
        <f t="shared" si="171"/>
        <v/>
      </c>
      <c r="Q488" s="11">
        <f t="shared" ca="1" si="183"/>
        <v>1</v>
      </c>
      <c r="R488" s="32">
        <f t="shared" ca="1" si="172"/>
        <v>5.1517311943813239E-2</v>
      </c>
      <c r="S488" s="32">
        <v>2.2692430229271546E-5</v>
      </c>
      <c r="T488" s="32">
        <f t="shared" ca="1" si="173"/>
        <v>2.4384860986738266E-3</v>
      </c>
      <c r="U488" s="32">
        <f t="shared" si="174"/>
        <v>0.14084507042253522</v>
      </c>
      <c r="V488" s="32">
        <f t="shared" si="175"/>
        <v>1</v>
      </c>
      <c r="W488" s="8">
        <f t="shared" ca="1" si="184"/>
        <v>1928129.5691960009</v>
      </c>
      <c r="X488" s="8">
        <f t="shared" ca="1" si="188"/>
        <v>5736155434.154439</v>
      </c>
      <c r="Y488" s="22">
        <f t="shared" ca="1" si="176"/>
        <v>0.23299787328996036</v>
      </c>
      <c r="Z488" s="8">
        <f t="shared" ca="1" si="185"/>
        <v>18288645.740053698</v>
      </c>
      <c r="AA488" s="12">
        <f t="shared" ca="1" si="186"/>
        <v>1.1347541797997878</v>
      </c>
      <c r="AB488" s="23">
        <f t="shared" ca="1" si="190"/>
        <v>3240134476.8077374</v>
      </c>
      <c r="AC488" s="76">
        <f t="shared" si="187"/>
        <v>0</v>
      </c>
      <c r="AD488" s="85">
        <v>5.9574757815296516E-4</v>
      </c>
      <c r="AE488" s="85">
        <v>9.3376535151755095E-3</v>
      </c>
      <c r="AF488" s="85">
        <v>6.2173018696267941E-4</v>
      </c>
    </row>
    <row r="489" spans="1:32">
      <c r="A489" s="7">
        <f t="shared" si="177"/>
        <v>44396</v>
      </c>
      <c r="B489" s="8">
        <f t="shared" ca="1" si="178"/>
        <v>810320737.456424</v>
      </c>
      <c r="C489" s="144">
        <f t="shared" si="168"/>
        <v>0</v>
      </c>
      <c r="D489" s="136"/>
      <c r="E489" s="143">
        <f>US!D489</f>
        <v>0</v>
      </c>
      <c r="F489" s="78">
        <f t="shared" si="189"/>
        <v>0.6</v>
      </c>
      <c r="G489" s="29">
        <f t="shared" ca="1" si="169"/>
        <v>2411521.3783343681</v>
      </c>
      <c r="H489" s="8">
        <f t="shared" ca="1" si="179"/>
        <v>17121801.786174014</v>
      </c>
      <c r="I489" s="8">
        <f t="shared" ca="1" si="180"/>
        <v>5753277235.9406137</v>
      </c>
      <c r="J489" s="8">
        <f t="shared" ca="1" si="181"/>
        <v>107223.3261008899</v>
      </c>
      <c r="K489" s="12">
        <f t="shared" ca="1" si="191"/>
        <v>0.58249468322490094</v>
      </c>
      <c r="L489" s="48"/>
      <c r="M489" s="38">
        <f ca="1">IF(AND(I$2&gt;0,R482&lt;F482),0,IF(AND(N489&gt;=L$6,I$2&gt;0),0,IF(OR(AND(N489&gt;=A$2,N489&lt;C$2),N489&gt;=E$1),0,1)))</f>
        <v>0</v>
      </c>
      <c r="N489" s="18">
        <f t="shared" si="182"/>
        <v>44396</v>
      </c>
      <c r="O489" s="11">
        <f t="shared" ca="1" si="170"/>
        <v>0.76710363145874849</v>
      </c>
      <c r="P489" s="11" t="str">
        <f t="shared" si="171"/>
        <v/>
      </c>
      <c r="Q489" s="11">
        <f t="shared" ca="1" si="183"/>
        <v>1</v>
      </c>
      <c r="R489" s="32">
        <f t="shared" ca="1" si="172"/>
        <v>4.8230427566687363E-2</v>
      </c>
      <c r="S489" s="32">
        <v>2.2692407659370401E-5</v>
      </c>
      <c r="T489" s="32">
        <f t="shared" ca="1" si="173"/>
        <v>2.282906904823202E-3</v>
      </c>
      <c r="U489" s="32">
        <f t="shared" si="174"/>
        <v>0.14084507042253522</v>
      </c>
      <c r="V489" s="32">
        <f t="shared" si="175"/>
        <v>1</v>
      </c>
      <c r="W489" s="8">
        <f t="shared" ca="1" si="184"/>
        <v>1804931.8858426514</v>
      </c>
      <c r="X489" s="8">
        <f t="shared" ca="1" si="188"/>
        <v>5737960366.0402813</v>
      </c>
      <c r="Y489" s="22">
        <f t="shared" ca="1" si="176"/>
        <v>0.23289636854125151</v>
      </c>
      <c r="Z489" s="8">
        <f t="shared" ca="1" si="185"/>
        <v>17121801.786174014</v>
      </c>
      <c r="AA489" s="12">
        <f t="shared" ca="1" si="186"/>
        <v>1.1347541797997878</v>
      </c>
      <c r="AB489" s="23">
        <f t="shared" ca="1" si="190"/>
        <v>3240609641.2247987</v>
      </c>
      <c r="AC489" s="76">
        <f t="shared" si="187"/>
        <v>0</v>
      </c>
      <c r="AD489" s="85">
        <v>5.957171685770597E-4</v>
      </c>
      <c r="AE489" s="85">
        <v>9.333719897457805E-3</v>
      </c>
      <c r="AF489" s="85">
        <v>6.2170422342035095E-4</v>
      </c>
    </row>
    <row r="490" spans="1:32">
      <c r="A490" s="7">
        <f t="shared" si="177"/>
        <v>44397</v>
      </c>
      <c r="B490" s="8">
        <f t="shared" ca="1" si="178"/>
        <v>810421073.05509281</v>
      </c>
      <c r="C490" s="144">
        <f t="shared" si="168"/>
        <v>0</v>
      </c>
      <c r="D490" s="136"/>
      <c r="E490" s="143">
        <f>US!D490</f>
        <v>0</v>
      </c>
      <c r="F490" s="78">
        <f t="shared" si="189"/>
        <v>0.6</v>
      </c>
      <c r="G490" s="29">
        <f t="shared" ca="1" si="169"/>
        <v>2257641.2184337634</v>
      </c>
      <c r="H490" s="8">
        <f t="shared" ca="1" si="179"/>
        <v>16029252.650879718</v>
      </c>
      <c r="I490" s="8">
        <f t="shared" ca="1" si="180"/>
        <v>5753989618.6911621</v>
      </c>
      <c r="J490" s="8">
        <f t="shared" ca="1" si="181"/>
        <v>100335.59866878246</v>
      </c>
      <c r="K490" s="12">
        <f t="shared" ca="1" si="191"/>
        <v>0.58224092135312877</v>
      </c>
      <c r="L490" s="48"/>
      <c r="M490" s="38">
        <f ca="1">IF(AND(I$2&gt;0,R483&lt;F483-0.02),0,IF(AND(N490&gt;=L$7,I$2&gt;0),0,IF(OR(AND(N490&gt;=A$2,N490&lt;C$2),N490&gt;=E$1),0,1)))</f>
        <v>0</v>
      </c>
      <c r="N490" s="18">
        <f t="shared" si="182"/>
        <v>44397</v>
      </c>
      <c r="O490" s="11">
        <f t="shared" ca="1" si="170"/>
        <v>0.76719861582548832</v>
      </c>
      <c r="P490" s="11" t="str">
        <f t="shared" si="171"/>
        <v/>
      </c>
      <c r="Q490" s="11">
        <f t="shared" ca="1" si="183"/>
        <v>1</v>
      </c>
      <c r="R490" s="32">
        <f t="shared" ca="1" si="172"/>
        <v>4.5152824368675265E-2</v>
      </c>
      <c r="S490" s="32">
        <v>2.2692385089628065E-5</v>
      </c>
      <c r="T490" s="32">
        <f t="shared" ca="1" si="173"/>
        <v>2.1372336867839623E-3</v>
      </c>
      <c r="U490" s="32">
        <f t="shared" si="174"/>
        <v>0.14084507042253522</v>
      </c>
      <c r="V490" s="32">
        <f t="shared" si="175"/>
        <v>1</v>
      </c>
      <c r="W490" s="8">
        <f t="shared" ca="1" si="184"/>
        <v>1689674.7727818077</v>
      </c>
      <c r="X490" s="8">
        <f t="shared" ca="1" si="188"/>
        <v>5739650040.8130627</v>
      </c>
      <c r="Y490" s="22">
        <f t="shared" ca="1" si="176"/>
        <v>0.23280138417451168</v>
      </c>
      <c r="Z490" s="8">
        <f t="shared" ca="1" si="185"/>
        <v>16029252.650879718</v>
      </c>
      <c r="AA490" s="12">
        <f t="shared" ca="1" si="186"/>
        <v>1.1347541797997878</v>
      </c>
      <c r="AB490" s="23">
        <f t="shared" ca="1" si="190"/>
        <v>3241054251.2258396</v>
      </c>
      <c r="AC490" s="76">
        <f t="shared" si="187"/>
        <v>0</v>
      </c>
      <c r="AD490" s="85">
        <v>5.956867669055664E-4</v>
      </c>
      <c r="AE490" s="85">
        <v>9.3297957438656081E-3</v>
      </c>
      <c r="AF490" s="85">
        <v>6.2167826554047098E-4</v>
      </c>
    </row>
    <row r="491" spans="1:32">
      <c r="A491" s="7">
        <f t="shared" si="177"/>
        <v>44398</v>
      </c>
      <c r="B491" s="8">
        <f t="shared" ca="1" si="178"/>
        <v>810514965.27674317</v>
      </c>
      <c r="C491" s="144">
        <f t="shared" si="168"/>
        <v>0</v>
      </c>
      <c r="D491" s="136"/>
      <c r="E491" s="143">
        <f>US!D491</f>
        <v>0</v>
      </c>
      <c r="F491" s="78">
        <f t="shared" si="189"/>
        <v>0.6</v>
      </c>
      <c r="G491" s="29">
        <f t="shared" ca="1" si="169"/>
        <v>2113551.0777205336</v>
      </c>
      <c r="H491" s="8">
        <f t="shared" ca="1" si="179"/>
        <v>15006212.651815789</v>
      </c>
      <c r="I491" s="8">
        <f t="shared" ca="1" si="180"/>
        <v>5754656253.46488</v>
      </c>
      <c r="J491" s="8">
        <f t="shared" ca="1" si="181"/>
        <v>93892.221650405321</v>
      </c>
      <c r="K491" s="12">
        <f t="shared" ca="1" si="191"/>
        <v>0.58200346043627915</v>
      </c>
      <c r="L491" s="48"/>
      <c r="M491" s="38">
        <f ca="1">IF(AND(I$2&gt;0,R484&lt;F484-0.04),0,IF(AND(N491&gt;=L$8,I$2&gt;0),0,IF(OR(AND(N491&gt;=A$2,N491&lt;C$2),N491&gt;=E$1),0,1)))</f>
        <v>0</v>
      </c>
      <c r="N491" s="18">
        <f t="shared" si="182"/>
        <v>44398</v>
      </c>
      <c r="O491" s="11">
        <f t="shared" ca="1" si="170"/>
        <v>0.76728750046198402</v>
      </c>
      <c r="P491" s="11" t="str">
        <f t="shared" si="171"/>
        <v/>
      </c>
      <c r="Q491" s="11">
        <f t="shared" ca="1" si="183"/>
        <v>1</v>
      </c>
      <c r="R491" s="32">
        <f t="shared" ca="1" si="172"/>
        <v>4.2271021554410669E-2</v>
      </c>
      <c r="S491" s="32">
        <v>2.2692362520044534E-5</v>
      </c>
      <c r="T491" s="32">
        <f t="shared" ca="1" si="173"/>
        <v>2.0008283535754385E-3</v>
      </c>
      <c r="U491" s="32">
        <f t="shared" si="174"/>
        <v>0.14084507042253522</v>
      </c>
      <c r="V491" s="32">
        <f t="shared" si="175"/>
        <v>1</v>
      </c>
      <c r="W491" s="8">
        <f t="shared" ca="1" si="184"/>
        <v>1581752.2763641407</v>
      </c>
      <c r="X491" s="8">
        <f t="shared" ca="1" si="188"/>
        <v>5741231793.089427</v>
      </c>
      <c r="Y491" s="22">
        <f t="shared" ca="1" si="176"/>
        <v>0.23271249953801598</v>
      </c>
      <c r="Z491" s="8">
        <f t="shared" ca="1" si="185"/>
        <v>15006212.651815789</v>
      </c>
      <c r="AA491" s="12">
        <f t="shared" ca="1" si="186"/>
        <v>1.1347541797997878</v>
      </c>
      <c r="AB491" s="23">
        <f t="shared" ca="1" si="190"/>
        <v>3241470289.918581</v>
      </c>
      <c r="AC491" s="76">
        <f t="shared" si="187"/>
        <v>0</v>
      </c>
      <c r="AD491" s="85">
        <v>5.9565637313528836E-4</v>
      </c>
      <c r="AE491" s="85">
        <v>9.3258810195170575E-3</v>
      </c>
      <c r="AF491" s="85">
        <v>6.2165231332112836E-4</v>
      </c>
    </row>
    <row r="492" spans="1:32">
      <c r="A492" s="7">
        <f t="shared" si="177"/>
        <v>44399</v>
      </c>
      <c r="B492" s="8">
        <f t="shared" ca="1" si="178"/>
        <v>810602829.13681757</v>
      </c>
      <c r="C492" s="144">
        <f t="shared" si="168"/>
        <v>0</v>
      </c>
      <c r="D492" s="136"/>
      <c r="E492" s="143">
        <f>US!D492</f>
        <v>0</v>
      </c>
      <c r="F492" s="78">
        <f t="shared" si="189"/>
        <v>0.6</v>
      </c>
      <c r="G492" s="29">
        <f t="shared" ca="1" si="169"/>
        <v>1978632.9270394621</v>
      </c>
      <c r="H492" s="8">
        <f t="shared" ca="1" si="179"/>
        <v>14048293.781980181</v>
      </c>
      <c r="I492" s="8">
        <f t="shared" ca="1" si="180"/>
        <v>5755280086.8714085</v>
      </c>
      <c r="J492" s="8">
        <f t="shared" ca="1" si="181"/>
        <v>87863.860074441283</v>
      </c>
      <c r="K492" s="12">
        <f t="shared" ca="1" si="191"/>
        <v>0.58178124884504001</v>
      </c>
      <c r="L492" s="48"/>
      <c r="M492" s="38">
        <f ca="1">IF(AND(I$2&gt;0,R485&lt;F485-0.06),0,IF(AND(N492&gt;=L$9,I$2&gt;0),0,IF(OR(AND(N492&gt;=A$2,N492&lt;C$2),N492&gt;=E$1),0,1)))</f>
        <v>0</v>
      </c>
      <c r="N492" s="18">
        <f t="shared" si="182"/>
        <v>44399</v>
      </c>
      <c r="O492" s="11">
        <f t="shared" ca="1" si="170"/>
        <v>0.7673706782495211</v>
      </c>
      <c r="P492" s="11" t="str">
        <f t="shared" si="171"/>
        <v/>
      </c>
      <c r="Q492" s="11">
        <f t="shared" ca="1" si="183"/>
        <v>1</v>
      </c>
      <c r="R492" s="32">
        <f t="shared" ca="1" si="172"/>
        <v>3.9572658540789243E-2</v>
      </c>
      <c r="S492" s="32">
        <v>2.2692339950619808E-5</v>
      </c>
      <c r="T492" s="32">
        <f t="shared" ca="1" si="173"/>
        <v>1.8731058375973575E-3</v>
      </c>
      <c r="U492" s="32">
        <f t="shared" si="174"/>
        <v>0.14084507042253522</v>
      </c>
      <c r="V492" s="32">
        <f t="shared" si="175"/>
        <v>1</v>
      </c>
      <c r="W492" s="8">
        <f t="shared" ca="1" si="184"/>
        <v>1480622.0816997404</v>
      </c>
      <c r="X492" s="8">
        <f t="shared" ca="1" si="188"/>
        <v>5742712415.1711264</v>
      </c>
      <c r="Y492" s="22">
        <f t="shared" ca="1" si="176"/>
        <v>0.2326293217504789</v>
      </c>
      <c r="Z492" s="8">
        <f t="shared" ca="1" si="185"/>
        <v>14048293.781980181</v>
      </c>
      <c r="AA492" s="12">
        <f t="shared" ca="1" si="186"/>
        <v>1.1347541797997878</v>
      </c>
      <c r="AB492" s="23">
        <f t="shared" ca="1" si="190"/>
        <v>3241859604.9250755</v>
      </c>
      <c r="AC492" s="76">
        <f t="shared" si="187"/>
        <v>0</v>
      </c>
      <c r="AD492" s="85">
        <v>5.9562598726303078E-4</v>
      </c>
      <c r="AE492" s="85">
        <v>9.3219756897096155E-3</v>
      </c>
      <c r="AF492" s="85">
        <v>6.2162636676041307E-4</v>
      </c>
    </row>
    <row r="493" spans="1:32">
      <c r="A493" s="7">
        <f t="shared" si="177"/>
        <v>44400</v>
      </c>
      <c r="B493" s="8">
        <f t="shared" ca="1" si="178"/>
        <v>810685052.81791031</v>
      </c>
      <c r="C493" s="144">
        <f t="shared" si="168"/>
        <v>0</v>
      </c>
      <c r="D493" s="136"/>
      <c r="E493" s="143">
        <f>US!D493</f>
        <v>0</v>
      </c>
      <c r="F493" s="78">
        <f t="shared" si="189"/>
        <v>0.6</v>
      </c>
      <c r="G493" s="29">
        <f t="shared" ca="1" si="169"/>
        <v>1852318.2867660827</v>
      </c>
      <c r="H493" s="8">
        <f t="shared" ca="1" si="179"/>
        <v>13151459.836039187</v>
      </c>
      <c r="I493" s="8">
        <f t="shared" ca="1" si="180"/>
        <v>5755863875.0071669</v>
      </c>
      <c r="J493" s="8">
        <f t="shared" ca="1" si="181"/>
        <v>82223.681092781088</v>
      </c>
      <c r="K493" s="12">
        <f t="shared" ca="1" si="191"/>
        <v>0.58157330437619725</v>
      </c>
      <c r="L493" s="48"/>
      <c r="M493" s="39">
        <f ca="1">IF(AND(I$2&gt;0,R486&lt;F486-0.1),0,IF(AND(N493&gt;=L$10,I$2&gt;0),0,IF(OR(AND(N493&gt;=A$2,N493&lt;C$2),N493&gt;=E$1),0,1)))</f>
        <v>0</v>
      </c>
      <c r="N493" s="18">
        <f t="shared" si="182"/>
        <v>44400</v>
      </c>
      <c r="O493" s="11">
        <f t="shared" ca="1" si="170"/>
        <v>0.76744851666762226</v>
      </c>
      <c r="P493" s="11" t="str">
        <f t="shared" si="171"/>
        <v/>
      </c>
      <c r="Q493" s="11">
        <f t="shared" ca="1" si="183"/>
        <v>1</v>
      </c>
      <c r="R493" s="32">
        <f t="shared" ca="1" si="172"/>
        <v>3.7046365735321655E-2</v>
      </c>
      <c r="S493" s="32">
        <v>2.2692317381353887E-5</v>
      </c>
      <c r="T493" s="32">
        <f t="shared" ca="1" si="173"/>
        <v>1.7535279781385584E-3</v>
      </c>
      <c r="U493" s="32">
        <f t="shared" si="174"/>
        <v>0.14084507042253522</v>
      </c>
      <c r="V493" s="32">
        <f t="shared" si="175"/>
        <v>1</v>
      </c>
      <c r="W493" s="8">
        <f t="shared" ca="1" si="184"/>
        <v>1385802.161123452</v>
      </c>
      <c r="X493" s="8">
        <f t="shared" ca="1" si="188"/>
        <v>5744098217.3322496</v>
      </c>
      <c r="Y493" s="22">
        <f t="shared" ca="1" si="176"/>
        <v>0.23255148333237774</v>
      </c>
      <c r="Z493" s="8">
        <f t="shared" ca="1" si="185"/>
        <v>13151459.836039187</v>
      </c>
      <c r="AA493" s="12">
        <f t="shared" ca="1" si="186"/>
        <v>1.1347541797997878</v>
      </c>
      <c r="AB493" s="23">
        <f t="shared" ca="1" si="190"/>
        <v>3242223920.286562</v>
      </c>
      <c r="AC493" s="76">
        <f t="shared" si="187"/>
        <v>0</v>
      </c>
      <c r="AD493" s="85">
        <v>5.9559560928560025E-4</v>
      </c>
      <c r="AE493" s="85">
        <v>9.318079719918871E-3</v>
      </c>
      <c r="AF493" s="85">
        <v>6.2160042585641614E-4</v>
      </c>
    </row>
    <row r="494" spans="1:32">
      <c r="A494" s="7">
        <f t="shared" si="177"/>
        <v>44401</v>
      </c>
      <c r="B494" s="8">
        <f t="shared" ca="1" si="178"/>
        <v>810761999.87982392</v>
      </c>
      <c r="C494" s="144">
        <f t="shared" si="168"/>
        <v>0</v>
      </c>
      <c r="D494" s="136"/>
      <c r="E494" s="143">
        <f>US!D494</f>
        <v>0</v>
      </c>
      <c r="F494" s="78">
        <f t="shared" si="189"/>
        <v>0.6</v>
      </c>
      <c r="G494" s="29">
        <f t="shared" ca="1" si="169"/>
        <v>1734081.9457045919</v>
      </c>
      <c r="H494" s="8">
        <f t="shared" ca="1" si="179"/>
        <v>12311981.814502602</v>
      </c>
      <c r="I494" s="8">
        <f t="shared" ca="1" si="180"/>
        <v>5756410199.1467533</v>
      </c>
      <c r="J494" s="8">
        <f t="shared" ca="1" si="181"/>
        <v>76947.061913643382</v>
      </c>
      <c r="K494" s="12">
        <f t="shared" ca="1" si="191"/>
        <v>0.58137870833094429</v>
      </c>
      <c r="L494" s="48"/>
      <c r="M494" s="47">
        <f ca="1">IF(AND(I$2&gt;0,R487&lt;F487-0.12),0,IF(AND(N494&gt;=L$4,I$2&gt;0),0,IF(OR(AND(N494&gt;=A$2,N494&lt;C$2),N494&gt;=E$1),0,1)))</f>
        <v>0</v>
      </c>
      <c r="N494" s="18">
        <f t="shared" si="182"/>
        <v>44401</v>
      </c>
      <c r="O494" s="11">
        <f t="shared" ca="1" si="170"/>
        <v>0.76752135988623382</v>
      </c>
      <c r="P494" s="11" t="str">
        <f t="shared" si="171"/>
        <v/>
      </c>
      <c r="Q494" s="11">
        <f t="shared" ca="1" si="183"/>
        <v>1</v>
      </c>
      <c r="R494" s="32">
        <f t="shared" ca="1" si="172"/>
        <v>3.4681638914091838E-2</v>
      </c>
      <c r="S494" s="32">
        <v>2.2692294812246761E-5</v>
      </c>
      <c r="T494" s="32">
        <f t="shared" ca="1" si="173"/>
        <v>1.6415975752670136E-3</v>
      </c>
      <c r="U494" s="32">
        <f t="shared" si="174"/>
        <v>0.14084507042253522</v>
      </c>
      <c r="V494" s="32">
        <f t="shared" si="175"/>
        <v>1</v>
      </c>
      <c r="W494" s="8">
        <f t="shared" ca="1" si="184"/>
        <v>1296867.7854824099</v>
      </c>
      <c r="X494" s="8">
        <f t="shared" ca="1" si="188"/>
        <v>5745395085.117732</v>
      </c>
      <c r="Y494" s="22">
        <f t="shared" ca="1" si="176"/>
        <v>0.23247864011376618</v>
      </c>
      <c r="Z494" s="8">
        <f t="shared" ca="1" si="185"/>
        <v>12311981.814502602</v>
      </c>
      <c r="AA494" s="12">
        <f t="shared" ca="1" si="186"/>
        <v>1.1347541797997878</v>
      </c>
      <c r="AB494" s="23">
        <f t="shared" ca="1" si="190"/>
        <v>3242564847.1112928</v>
      </c>
      <c r="AC494" s="76">
        <f t="shared" si="187"/>
        <v>0</v>
      </c>
      <c r="AD494" s="85">
        <v>5.9556523919980541E-4</v>
      </c>
      <c r="AE494" s="85">
        <v>9.3141930757973633E-3</v>
      </c>
      <c r="AF494" s="85">
        <v>6.2157449060722906E-4</v>
      </c>
    </row>
    <row r="495" spans="1:32">
      <c r="A495" s="7">
        <f t="shared" si="177"/>
        <v>44402</v>
      </c>
      <c r="B495" s="8">
        <f t="shared" ca="1" si="178"/>
        <v>810834011.18851924</v>
      </c>
      <c r="C495" s="144">
        <f t="shared" si="168"/>
        <v>0</v>
      </c>
      <c r="D495" s="136"/>
      <c r="E495" s="143">
        <f>US!D495</f>
        <v>0</v>
      </c>
      <c r="F495" s="78">
        <f t="shared" si="189"/>
        <v>0.6</v>
      </c>
      <c r="G495" s="29">
        <f t="shared" ca="1" si="169"/>
        <v>1623435.8198248721</v>
      </c>
      <c r="H495" s="8">
        <f t="shared" ca="1" si="179"/>
        <v>11526394.320756592</v>
      </c>
      <c r="I495" s="8">
        <f t="shared" ca="1" si="180"/>
        <v>5756921479.4384899</v>
      </c>
      <c r="J495" s="8">
        <f t="shared" ca="1" si="181"/>
        <v>72011.308695267595</v>
      </c>
      <c r="K495" s="12">
        <f t="shared" ca="1" si="191"/>
        <v>0.58119660028441544</v>
      </c>
      <c r="L495" s="48"/>
      <c r="M495" s="46">
        <f ca="1">IF(AND(I$2&gt;0,R488&lt;F488-0.12),0,IF(AND(N495&gt;=L$5,I$2&gt;0),0,IF(OR(AND(N495&gt;=A$2,N495&lt;C$2),N495&gt;=E$1),0,1)))</f>
        <v>0</v>
      </c>
      <c r="N495" s="18">
        <f t="shared" si="182"/>
        <v>44402</v>
      </c>
      <c r="O495" s="11">
        <f t="shared" ca="1" si="170"/>
        <v>0.76758953059179869</v>
      </c>
      <c r="P495" s="11" t="str">
        <f t="shared" si="171"/>
        <v/>
      </c>
      <c r="Q495" s="11">
        <f t="shared" ca="1" si="183"/>
        <v>1</v>
      </c>
      <c r="R495" s="32">
        <f t="shared" ca="1" si="172"/>
        <v>3.2468716396497441E-2</v>
      </c>
      <c r="S495" s="32">
        <v>2.269227224329844E-5</v>
      </c>
      <c r="T495" s="32">
        <f t="shared" ca="1" si="173"/>
        <v>1.5368525761008788E-3</v>
      </c>
      <c r="U495" s="32">
        <f t="shared" si="174"/>
        <v>0.14084507042253522</v>
      </c>
      <c r="V495" s="32">
        <f t="shared" si="175"/>
        <v>1</v>
      </c>
      <c r="W495" s="8">
        <f t="shared" ca="1" si="184"/>
        <v>1213448.8828160008</v>
      </c>
      <c r="X495" s="8">
        <f t="shared" ca="1" si="188"/>
        <v>5746608534.0005484</v>
      </c>
      <c r="Y495" s="22">
        <f t="shared" ca="1" si="176"/>
        <v>0.23241046940820131</v>
      </c>
      <c r="Z495" s="8">
        <f t="shared" ca="1" si="185"/>
        <v>11526394.320756592</v>
      </c>
      <c r="AA495" s="12">
        <f t="shared" ca="1" si="186"/>
        <v>1.1347541797997878</v>
      </c>
      <c r="AB495" s="23">
        <f t="shared" ca="1" si="190"/>
        <v>3242883893.0230694</v>
      </c>
      <c r="AC495" s="76">
        <f t="shared" si="187"/>
        <v>0</v>
      </c>
      <c r="AD495" s="85">
        <v>5.9553487700245654E-4</v>
      </c>
      <c r="AE495" s="85">
        <v>9.3103157231734113E-3</v>
      </c>
      <c r="AF495" s="85">
        <v>6.215485610109446E-4</v>
      </c>
    </row>
    <row r="496" spans="1:32">
      <c r="A496" s="7">
        <f t="shared" si="177"/>
        <v>44403</v>
      </c>
      <c r="B496" s="8">
        <f t="shared" ca="1" si="178"/>
        <v>810901406.57275224</v>
      </c>
      <c r="C496" s="144">
        <f t="shared" si="168"/>
        <v>0</v>
      </c>
      <c r="D496" s="136"/>
      <c r="E496" s="143">
        <f>US!D496</f>
        <v>0</v>
      </c>
      <c r="F496" s="78">
        <f t="shared" si="189"/>
        <v>0.6</v>
      </c>
      <c r="G496" s="29">
        <f t="shared" ca="1" si="169"/>
        <v>1519922.9107035173</v>
      </c>
      <c r="H496" s="8">
        <f t="shared" ca="1" si="179"/>
        <v>10791452.665994972</v>
      </c>
      <c r="I496" s="8">
        <f t="shared" ca="1" si="180"/>
        <v>5757399986.666544</v>
      </c>
      <c r="J496" s="8">
        <f t="shared" ca="1" si="181"/>
        <v>67395.384233011326</v>
      </c>
      <c r="K496" s="12">
        <f t="shared" ca="1" si="191"/>
        <v>0.58102617352050334</v>
      </c>
      <c r="L496" s="48"/>
      <c r="M496" s="38">
        <f ca="1">IF(AND(I$2&gt;0,R489&lt;F489),0,IF(AND(N496&gt;=L$6,I$2&gt;0),0,IF(OR(AND(N496&gt;=A$2,N496&lt;C$2),N496&gt;=E$1),0,1)))</f>
        <v>0</v>
      </c>
      <c r="N496" s="18">
        <f t="shared" si="182"/>
        <v>44403</v>
      </c>
      <c r="O496" s="11">
        <f t="shared" ca="1" si="170"/>
        <v>0.76765333155553916</v>
      </c>
      <c r="P496" s="11" t="str">
        <f t="shared" si="171"/>
        <v/>
      </c>
      <c r="Q496" s="11">
        <f t="shared" ca="1" si="183"/>
        <v>1</v>
      </c>
      <c r="R496" s="32">
        <f t="shared" ca="1" si="172"/>
        <v>3.0398458214070341E-2</v>
      </c>
      <c r="S496" s="32">
        <v>2.2692249674508911E-5</v>
      </c>
      <c r="T496" s="32">
        <f t="shared" ca="1" si="173"/>
        <v>1.4388603554659962E-3</v>
      </c>
      <c r="U496" s="32">
        <f t="shared" si="174"/>
        <v>0.14084507042253522</v>
      </c>
      <c r="V496" s="32">
        <f t="shared" si="175"/>
        <v>1</v>
      </c>
      <c r="W496" s="8">
        <f t="shared" ca="1" si="184"/>
        <v>1135227.7296940703</v>
      </c>
      <c r="X496" s="8">
        <f t="shared" ca="1" si="188"/>
        <v>5747743761.7302427</v>
      </c>
      <c r="Y496" s="22">
        <f t="shared" ca="1" si="176"/>
        <v>0.23234666844446084</v>
      </c>
      <c r="Z496" s="8">
        <f t="shared" ca="1" si="185"/>
        <v>10791452.665994972</v>
      </c>
      <c r="AA496" s="12">
        <f t="shared" ca="1" si="186"/>
        <v>1.1347541797997878</v>
      </c>
      <c r="AB496" s="23">
        <f t="shared" ca="1" si="190"/>
        <v>3243182470.4590039</v>
      </c>
      <c r="AC496" s="76">
        <f t="shared" si="187"/>
        <v>0</v>
      </c>
      <c r="AD496" s="85">
        <v>5.9550452269036599E-4</v>
      </c>
      <c r="AE496" s="85">
        <v>9.3064476280499582E-3</v>
      </c>
      <c r="AF496" s="85">
        <v>6.215226370656562E-4</v>
      </c>
    </row>
    <row r="497" spans="1:32">
      <c r="A497" s="7">
        <f t="shared" si="177"/>
        <v>44404</v>
      </c>
      <c r="B497" s="8">
        <f t="shared" ca="1" si="178"/>
        <v>810964486.21509886</v>
      </c>
      <c r="C497" s="144">
        <f t="shared" si="168"/>
        <v>0</v>
      </c>
      <c r="D497" s="136"/>
      <c r="E497" s="143">
        <f>US!D497</f>
        <v>0</v>
      </c>
      <c r="F497" s="78">
        <f t="shared" si="189"/>
        <v>0.6</v>
      </c>
      <c r="G497" s="29">
        <f t="shared" ca="1" si="169"/>
        <v>1423111.3235157274</v>
      </c>
      <c r="H497" s="8">
        <f t="shared" ca="1" si="179"/>
        <v>10104090.396961665</v>
      </c>
      <c r="I497" s="8">
        <f t="shared" ca="1" si="180"/>
        <v>5757847852.1272049</v>
      </c>
      <c r="J497" s="8">
        <f t="shared" ca="1" si="181"/>
        <v>63079.642346586457</v>
      </c>
      <c r="K497" s="12">
        <f t="shared" ca="1" si="191"/>
        <v>0.58086667111115209</v>
      </c>
      <c r="L497" s="48"/>
      <c r="M497" s="38">
        <f ca="1">IF(AND(I$2&gt;0,R490&lt;F490-0.02),0,IF(AND(N497&gt;=L$7,I$2&gt;0),0,IF(OR(AND(N497&gt;=A$2,N497&lt;C$2),N497&gt;=E$1),0,1)))</f>
        <v>0</v>
      </c>
      <c r="N497" s="18">
        <f t="shared" si="182"/>
        <v>44404</v>
      </c>
      <c r="O497" s="11">
        <f t="shared" ca="1" si="170"/>
        <v>0.76771304695029396</v>
      </c>
      <c r="P497" s="11" t="str">
        <f t="shared" si="171"/>
        <v/>
      </c>
      <c r="Q497" s="11">
        <f t="shared" ca="1" si="183"/>
        <v>1</v>
      </c>
      <c r="R497" s="32">
        <f t="shared" ca="1" si="172"/>
        <v>2.8462226470314548E-2</v>
      </c>
      <c r="S497" s="32">
        <v>2.269222710587818E-5</v>
      </c>
      <c r="T497" s="32">
        <f t="shared" ca="1" si="173"/>
        <v>1.3472120529282219E-3</v>
      </c>
      <c r="U497" s="32">
        <f t="shared" si="174"/>
        <v>0.14084507042253522</v>
      </c>
      <c r="V497" s="32">
        <f t="shared" si="175"/>
        <v>1</v>
      </c>
      <c r="W497" s="8">
        <f t="shared" ca="1" si="184"/>
        <v>1061936.9613656474</v>
      </c>
      <c r="X497" s="8">
        <f t="shared" ca="1" si="188"/>
        <v>5748805698.6916084</v>
      </c>
      <c r="Y497" s="22">
        <f t="shared" ca="1" si="176"/>
        <v>0.23228695304970604</v>
      </c>
      <c r="Z497" s="8">
        <f t="shared" ca="1" si="185"/>
        <v>10104090.396961665</v>
      </c>
      <c r="AA497" s="12">
        <f t="shared" ca="1" si="186"/>
        <v>1.1347541797997878</v>
      </c>
      <c r="AB497" s="23">
        <f t="shared" ca="1" si="190"/>
        <v>3243461903.8561926</v>
      </c>
      <c r="AC497" s="76">
        <f t="shared" si="187"/>
        <v>0</v>
      </c>
      <c r="AD497" s="85">
        <v>5.954741762603476E-4</v>
      </c>
      <c r="AE497" s="85">
        <v>9.3025887566034107E-3</v>
      </c>
      <c r="AF497" s="85">
        <v>6.2149671876945826E-4</v>
      </c>
    </row>
    <row r="498" spans="1:32">
      <c r="A498" s="7">
        <f t="shared" si="177"/>
        <v>44405</v>
      </c>
      <c r="B498" s="8">
        <f t="shared" ca="1" si="178"/>
        <v>811023531.78203535</v>
      </c>
      <c r="C498" s="144">
        <f t="shared" si="168"/>
        <v>0</v>
      </c>
      <c r="D498" s="136"/>
      <c r="E498" s="143">
        <f>US!D498</f>
        <v>0</v>
      </c>
      <c r="F498" s="78">
        <f t="shared" si="189"/>
        <v>0.6</v>
      </c>
      <c r="G498" s="29">
        <f t="shared" ca="1" si="169"/>
        <v>1332588.3043444019</v>
      </c>
      <c r="H498" s="8">
        <f t="shared" ca="1" si="179"/>
        <v>9461376.9608452525</v>
      </c>
      <c r="I498" s="8">
        <f t="shared" ca="1" si="180"/>
        <v>5758267075.6524544</v>
      </c>
      <c r="J498" s="8">
        <f t="shared" ca="1" si="181"/>
        <v>59045.566936511896</v>
      </c>
      <c r="K498" s="12">
        <f t="shared" ca="1" si="191"/>
        <v>0.58071738262426509</v>
      </c>
      <c r="L498" s="48"/>
      <c r="M498" s="38">
        <f ca="1">IF(AND(I$2&gt;0,R491&lt;F491-0.04),0,IF(AND(N498&gt;=L$8,I$2&gt;0),0,IF(OR(AND(N498&gt;=A$2,N498&lt;C$2),N498&gt;=E$1),0,1)))</f>
        <v>0</v>
      </c>
      <c r="N498" s="18">
        <f t="shared" si="182"/>
        <v>44405</v>
      </c>
      <c r="O498" s="11">
        <f t="shared" ca="1" si="170"/>
        <v>0.7677689434203272</v>
      </c>
      <c r="P498" s="11" t="str">
        <f t="shared" si="171"/>
        <v/>
      </c>
      <c r="Q498" s="11">
        <f t="shared" ca="1" si="183"/>
        <v>1</v>
      </c>
      <c r="R498" s="32">
        <f t="shared" ca="1" si="172"/>
        <v>2.6651766086888039E-2</v>
      </c>
      <c r="S498" s="32">
        <v>2.2692204537406247E-5</v>
      </c>
      <c r="T498" s="32">
        <f t="shared" ca="1" si="173"/>
        <v>1.2615169281127003E-3</v>
      </c>
      <c r="U498" s="32">
        <f t="shared" si="174"/>
        <v>0.14084507042253522</v>
      </c>
      <c r="V498" s="32">
        <f t="shared" si="175"/>
        <v>1</v>
      </c>
      <c r="W498" s="8">
        <f t="shared" ca="1" si="184"/>
        <v>993357.88786665897</v>
      </c>
      <c r="X498" s="8">
        <f t="shared" ca="1" si="188"/>
        <v>5749799056.5794754</v>
      </c>
      <c r="Y498" s="22">
        <f t="shared" ca="1" si="176"/>
        <v>0.2322310565796728</v>
      </c>
      <c r="Z498" s="8">
        <f t="shared" ca="1" si="185"/>
        <v>9461376.9608452525</v>
      </c>
      <c r="AA498" s="12">
        <f t="shared" ca="1" si="186"/>
        <v>1.1347541797997878</v>
      </c>
      <c r="AB498" s="23">
        <f t="shared" ca="1" si="190"/>
        <v>3243723435.7584038</v>
      </c>
      <c r="AC498" s="76">
        <f t="shared" si="187"/>
        <v>0</v>
      </c>
      <c r="AD498" s="85">
        <v>5.9544383770921685E-4</v>
      </c>
      <c r="AE498" s="85">
        <v>9.2987390751824994E-3</v>
      </c>
      <c r="AF498" s="85">
        <v>6.2147080612044616E-4</v>
      </c>
    </row>
    <row r="499" spans="1:32">
      <c r="A499" s="7">
        <f t="shared" si="177"/>
        <v>44406</v>
      </c>
      <c r="B499" s="8">
        <f t="shared" ca="1" si="178"/>
        <v>811078807.29576492</v>
      </c>
      <c r="C499" s="144">
        <f t="shared" si="168"/>
        <v>0</v>
      </c>
      <c r="D499" s="136"/>
      <c r="E499" s="143">
        <f>US!D499</f>
        <v>0</v>
      </c>
      <c r="F499" s="78">
        <f t="shared" si="189"/>
        <v>0.6</v>
      </c>
      <c r="G499" s="29">
        <f t="shared" ca="1" si="169"/>
        <v>1247954.2564026548</v>
      </c>
      <c r="H499" s="8">
        <f t="shared" ca="1" si="179"/>
        <v>8860475.2204588484</v>
      </c>
      <c r="I499" s="8">
        <f t="shared" ca="1" si="180"/>
        <v>5758659531.7999344</v>
      </c>
      <c r="J499" s="8">
        <f t="shared" ca="1" si="181"/>
        <v>55275.513729613478</v>
      </c>
      <c r="K499" s="12">
        <f t="shared" ca="1" si="191"/>
        <v>0.580577641449182</v>
      </c>
      <c r="L499" s="48"/>
      <c r="M499" s="38">
        <f ca="1">IF(AND(I$2&gt;0,R492&lt;F492-0.06),0,IF(AND(N499&gt;=L$9,I$2&gt;0),0,IF(OR(AND(N499&gt;=A$2,N499&lt;C$2),N499&gt;=E$1),0,1)))</f>
        <v>0</v>
      </c>
      <c r="N499" s="18">
        <f t="shared" si="182"/>
        <v>44406</v>
      </c>
      <c r="O499" s="11">
        <f t="shared" ca="1" si="170"/>
        <v>0.76782127090665797</v>
      </c>
      <c r="P499" s="11" t="str">
        <f t="shared" si="171"/>
        <v/>
      </c>
      <c r="Q499" s="11">
        <f t="shared" ca="1" si="183"/>
        <v>1</v>
      </c>
      <c r="R499" s="32">
        <f t="shared" ca="1" si="172"/>
        <v>2.4959085128053095E-2</v>
      </c>
      <c r="S499" s="32">
        <v>2.2692181969093099E-5</v>
      </c>
      <c r="T499" s="32">
        <f t="shared" ca="1" si="173"/>
        <v>1.1813966960611798E-3</v>
      </c>
      <c r="U499" s="32">
        <f t="shared" si="174"/>
        <v>0.14084507042253522</v>
      </c>
      <c r="V499" s="32">
        <f t="shared" si="175"/>
        <v>1</v>
      </c>
      <c r="W499" s="8">
        <f t="shared" ca="1" si="184"/>
        <v>929319.10429747426</v>
      </c>
      <c r="X499" s="8">
        <f t="shared" ca="1" si="188"/>
        <v>5750728375.683773</v>
      </c>
      <c r="Y499" s="22">
        <f t="shared" ca="1" si="176"/>
        <v>0.23217872909334203</v>
      </c>
      <c r="Z499" s="8">
        <f t="shared" ca="1" si="185"/>
        <v>8860475.2204588484</v>
      </c>
      <c r="AA499" s="12">
        <f t="shared" ca="1" si="186"/>
        <v>1.1347541797997878</v>
      </c>
      <c r="AB499" s="23">
        <f t="shared" ca="1" si="190"/>
        <v>3243968231.8656492</v>
      </c>
      <c r="AC499" s="76">
        <f t="shared" si="187"/>
        <v>0</v>
      </c>
      <c r="AD499" s="85">
        <v>5.9541350703379151E-4</v>
      </c>
      <c r="AE499" s="85">
        <v>9.2948985503071534E-3</v>
      </c>
      <c r="AF499" s="85">
        <v>6.2144489911671594E-4</v>
      </c>
    </row>
    <row r="500" spans="1:32">
      <c r="A500" s="7">
        <f t="shared" si="177"/>
        <v>44407</v>
      </c>
      <c r="B500" s="8">
        <f t="shared" ca="1" si="178"/>
        <v>811130559.74853766</v>
      </c>
      <c r="C500" s="144">
        <f t="shared" si="168"/>
        <v>0</v>
      </c>
      <c r="D500" s="136"/>
      <c r="E500" s="143">
        <f>US!D500</f>
        <v>0</v>
      </c>
      <c r="F500" s="78">
        <f t="shared" si="189"/>
        <v>0.6</v>
      </c>
      <c r="G500" s="29">
        <f t="shared" ca="1" si="169"/>
        <v>1168816.6944856355</v>
      </c>
      <c r="H500" s="8">
        <f t="shared" ca="1" si="179"/>
        <v>8298598.5308480114</v>
      </c>
      <c r="I500" s="8">
        <f t="shared" ca="1" si="180"/>
        <v>5759026974.2146206</v>
      </c>
      <c r="J500" s="8">
        <f t="shared" ca="1" si="181"/>
        <v>51752.452772765791</v>
      </c>
      <c r="K500" s="12">
        <f t="shared" ca="1" si="191"/>
        <v>0.58044682273335502</v>
      </c>
      <c r="L500" s="48"/>
      <c r="M500" s="39">
        <f ca="1">IF(AND(I$2&gt;0,R493&lt;F493-0.1),0,IF(AND(N500&gt;=L$10,I$2&gt;0),0,IF(OR(AND(N500&gt;=A$2,N500&lt;C$2),N500&gt;=E$1),0,1)))</f>
        <v>0</v>
      </c>
      <c r="N500" s="18">
        <f t="shared" si="182"/>
        <v>44407</v>
      </c>
      <c r="O500" s="11">
        <f t="shared" ca="1" si="170"/>
        <v>0.76787026322861607</v>
      </c>
      <c r="P500" s="11" t="str">
        <f t="shared" si="171"/>
        <v/>
      </c>
      <c r="Q500" s="11">
        <f t="shared" ca="1" si="183"/>
        <v>1</v>
      </c>
      <c r="R500" s="32">
        <f t="shared" ca="1" si="172"/>
        <v>2.3376333889712709E-2</v>
      </c>
      <c r="S500" s="32">
        <v>2.269215940093875E-5</v>
      </c>
      <c r="T500" s="32">
        <f t="shared" ca="1" si="173"/>
        <v>1.1064798041130683E-3</v>
      </c>
      <c r="U500" s="32">
        <f t="shared" si="174"/>
        <v>0.14084507042253522</v>
      </c>
      <c r="V500" s="32">
        <f t="shared" si="175"/>
        <v>1</v>
      </c>
      <c r="W500" s="8">
        <f t="shared" ca="1" si="184"/>
        <v>869491.06264302053</v>
      </c>
      <c r="X500" s="8">
        <f t="shared" ca="1" si="188"/>
        <v>5751597866.7464161</v>
      </c>
      <c r="Y500" s="22">
        <f t="shared" ca="1" si="176"/>
        <v>0.23212973677138393</v>
      </c>
      <c r="Z500" s="8">
        <f t="shared" ca="1" si="185"/>
        <v>8298598.5308480114</v>
      </c>
      <c r="AA500" s="12">
        <f t="shared" ca="1" si="186"/>
        <v>1.1347541797997878</v>
      </c>
      <c r="AB500" s="23">
        <f t="shared" ca="1" si="190"/>
        <v>3244197385.0414343</v>
      </c>
      <c r="AC500" s="76">
        <f t="shared" si="187"/>
        <v>0</v>
      </c>
      <c r="AD500" s="85">
        <v>5.9538318423089064E-4</v>
      </c>
      <c r="AE500" s="85">
        <v>9.2910671486673719E-3</v>
      </c>
      <c r="AF500" s="85">
        <v>6.2141899775636472E-4</v>
      </c>
    </row>
    <row r="501" spans="1:32">
      <c r="A501" s="7">
        <f t="shared" si="177"/>
        <v>44408</v>
      </c>
      <c r="B501" s="8">
        <f t="shared" ca="1" si="178"/>
        <v>811179019.45829999</v>
      </c>
      <c r="C501" s="144">
        <f t="shared" si="168"/>
        <v>0</v>
      </c>
      <c r="D501" s="136"/>
      <c r="E501" s="143">
        <f>US!D501</f>
        <v>0</v>
      </c>
      <c r="F501" s="78">
        <f t="shared" si="189"/>
        <v>0.6</v>
      </c>
      <c r="G501" s="29">
        <f t="shared" ca="1" si="169"/>
        <v>1094812.8742981921</v>
      </c>
      <c r="H501" s="8">
        <f t="shared" ca="1" si="179"/>
        <v>7773171.407517164</v>
      </c>
      <c r="I501" s="8">
        <f t="shared" ca="1" si="180"/>
        <v>5759371038.1539326</v>
      </c>
      <c r="J501" s="8">
        <f t="shared" ca="1" si="181"/>
        <v>48459.709762277831</v>
      </c>
      <c r="K501" s="12">
        <f t="shared" ca="1" si="191"/>
        <v>0.58032434192845983</v>
      </c>
      <c r="L501" s="48"/>
      <c r="M501" s="47">
        <f ca="1">IF(AND(I$2&gt;0,R494&lt;F494-0.12),0,IF(AND(N501&gt;=L$4,I$2&gt;0),0,IF(OR(AND(N501&gt;=A$2,N501&lt;C$2),N501&gt;=E$1),0,1)))</f>
        <v>0</v>
      </c>
      <c r="N501" s="18">
        <f t="shared" si="182"/>
        <v>44408</v>
      </c>
      <c r="O501" s="11">
        <f t="shared" ca="1" si="170"/>
        <v>0.76791613842052431</v>
      </c>
      <c r="P501" s="11" t="str">
        <f t="shared" si="171"/>
        <v/>
      </c>
      <c r="Q501" s="11">
        <f t="shared" ca="1" si="183"/>
        <v>1</v>
      </c>
      <c r="R501" s="32">
        <f t="shared" ca="1" si="172"/>
        <v>2.1896257485963841E-2</v>
      </c>
      <c r="S501" s="32">
        <v>2.2692136832943185E-5</v>
      </c>
      <c r="T501" s="32">
        <f t="shared" ca="1" si="173"/>
        <v>1.0364228543356219E-3</v>
      </c>
      <c r="U501" s="32">
        <f t="shared" si="174"/>
        <v>0.14084507042253522</v>
      </c>
      <c r="V501" s="32">
        <f t="shared" si="175"/>
        <v>1</v>
      </c>
      <c r="W501" s="8">
        <f t="shared" ca="1" si="184"/>
        <v>813571.57888086257</v>
      </c>
      <c r="X501" s="8">
        <f t="shared" ca="1" si="188"/>
        <v>5752411438.3252974</v>
      </c>
      <c r="Y501" s="22">
        <f t="shared" ca="1" si="176"/>
        <v>0.23208386157947569</v>
      </c>
      <c r="Z501" s="8">
        <f t="shared" ca="1" si="185"/>
        <v>7773171.407517164</v>
      </c>
      <c r="AA501" s="12">
        <f t="shared" ca="1" si="186"/>
        <v>1.1347541797997878</v>
      </c>
      <c r="AB501" s="23">
        <f t="shared" ca="1" si="190"/>
        <v>3244411918.2846355</v>
      </c>
      <c r="AC501" s="76">
        <f t="shared" si="187"/>
        <v>0</v>
      </c>
      <c r="AD501" s="85">
        <v>5.9535286929733556E-4</v>
      </c>
      <c r="AE501" s="85">
        <v>9.2872448371220991E-3</v>
      </c>
      <c r="AF501" s="85">
        <v>6.2139310203749069E-4</v>
      </c>
    </row>
    <row r="502" spans="1:32">
      <c r="A502" s="7">
        <f t="shared" si="177"/>
        <v>44409</v>
      </c>
      <c r="B502" s="8">
        <f t="shared" ca="1" si="178"/>
        <v>811224401.35550082</v>
      </c>
      <c r="C502" s="144">
        <f t="shared" si="168"/>
        <v>0</v>
      </c>
      <c r="D502" s="136"/>
      <c r="E502" s="143">
        <f>US!D502</f>
        <v>0</v>
      </c>
      <c r="F502" s="78">
        <f t="shared" si="189"/>
        <v>0.6</v>
      </c>
      <c r="G502" s="29">
        <f t="shared" ca="1" si="169"/>
        <v>1025607.2251777943</v>
      </c>
      <c r="H502" s="8">
        <f t="shared" ca="1" si="179"/>
        <v>7281811.2987623392</v>
      </c>
      <c r="I502" s="8">
        <f t="shared" ca="1" si="180"/>
        <v>5759693249.6240587</v>
      </c>
      <c r="J502" s="8">
        <f t="shared" ca="1" si="181"/>
        <v>45381.89720085029</v>
      </c>
      <c r="K502" s="12">
        <f t="shared" ca="1" si="191"/>
        <v>0.58020965394868917</v>
      </c>
      <c r="L502" s="48"/>
      <c r="M502" s="46">
        <f ca="1">IF(AND(I$2&gt;0,R495&lt;F495-0.12),0,IF(AND(N502&gt;=L$5,I$2&gt;0),0,IF(OR(AND(N502&gt;=A$2,N502&lt;C$2),N502&gt;=E$1),0,1)))</f>
        <v>0</v>
      </c>
      <c r="N502" s="18">
        <f t="shared" si="182"/>
        <v>44409</v>
      </c>
      <c r="O502" s="11">
        <f t="shared" ca="1" si="170"/>
        <v>0.76795909994987455</v>
      </c>
      <c r="P502" s="11" t="str">
        <f t="shared" si="171"/>
        <v/>
      </c>
      <c r="Q502" s="11">
        <f t="shared" ca="1" si="183"/>
        <v>1</v>
      </c>
      <c r="R502" s="32">
        <f t="shared" ca="1" si="172"/>
        <v>2.0512144503555887E-2</v>
      </c>
      <c r="S502" s="32">
        <v>2.2692114265106412E-5</v>
      </c>
      <c r="T502" s="32">
        <f t="shared" ca="1" si="173"/>
        <v>9.7090817316831187E-4</v>
      </c>
      <c r="U502" s="32">
        <f t="shared" si="174"/>
        <v>0.14084507042253522</v>
      </c>
      <c r="V502" s="32">
        <f t="shared" si="175"/>
        <v>1</v>
      </c>
      <c r="W502" s="8">
        <f t="shared" ca="1" si="184"/>
        <v>761285.61531631823</v>
      </c>
      <c r="X502" s="8">
        <f t="shared" ca="1" si="188"/>
        <v>5753172723.9406137</v>
      </c>
      <c r="Y502" s="22">
        <f t="shared" ca="1" si="176"/>
        <v>0.23204090005012545</v>
      </c>
      <c r="Z502" s="8">
        <f t="shared" ca="1" si="185"/>
        <v>7281811.2987623392</v>
      </c>
      <c r="AA502" s="12">
        <f t="shared" ca="1" si="186"/>
        <v>1.1347541797997878</v>
      </c>
      <c r="AB502" s="23">
        <f t="shared" ca="1" si="190"/>
        <v>3244612787.8581009</v>
      </c>
      <c r="AC502" s="76">
        <f t="shared" si="187"/>
        <v>0</v>
      </c>
      <c r="AD502" s="85">
        <v>5.9532256222994881E-4</v>
      </c>
      <c r="AE502" s="85">
        <v>9.283431582698138E-3</v>
      </c>
      <c r="AF502" s="85">
        <v>6.2136721195819237E-4</v>
      </c>
    </row>
    <row r="503" spans="1:32">
      <c r="A503" s="7">
        <f t="shared" si="177"/>
        <v>44410</v>
      </c>
      <c r="B503" s="8">
        <f t="shared" ca="1" si="178"/>
        <v>811266906.15644419</v>
      </c>
      <c r="C503" s="144">
        <f t="shared" si="168"/>
        <v>0</v>
      </c>
      <c r="D503" s="136"/>
      <c r="E503" s="143">
        <f>US!D503</f>
        <v>0</v>
      </c>
      <c r="F503" s="78">
        <f t="shared" si="189"/>
        <v>0.6</v>
      </c>
      <c r="G503" s="29">
        <f t="shared" ca="1" si="169"/>
        <v>960888.70002031024</v>
      </c>
      <c r="H503" s="8">
        <f t="shared" ca="1" si="179"/>
        <v>6822309.7701442027</v>
      </c>
      <c r="I503" s="8">
        <f t="shared" ca="1" si="180"/>
        <v>5759995033.7107573</v>
      </c>
      <c r="J503" s="8">
        <f t="shared" ca="1" si="181"/>
        <v>42504.800943405957</v>
      </c>
      <c r="K503" s="12">
        <f t="shared" ca="1" si="191"/>
        <v>0.58010225012531369</v>
      </c>
      <c r="L503" s="48"/>
      <c r="M503" s="38">
        <f ca="1">IF(AND(I$2&gt;0,R496&lt;F496),0,IF(AND(N503&gt;=L$6,I$2&gt;0),0,IF(OR(AND(N503&gt;=A$2,N503&lt;C$2),N503&gt;=E$1),0,1)))</f>
        <v>0</v>
      </c>
      <c r="N503" s="18">
        <f t="shared" si="182"/>
        <v>44410</v>
      </c>
      <c r="O503" s="11">
        <f t="shared" ca="1" si="170"/>
        <v>0.76799933782810093</v>
      </c>
      <c r="P503" s="11" t="str">
        <f t="shared" si="171"/>
        <v/>
      </c>
      <c r="Q503" s="11">
        <f t="shared" ca="1" si="183"/>
        <v>1</v>
      </c>
      <c r="R503" s="32">
        <f t="shared" ca="1" si="172"/>
        <v>1.9217774000406206E-2</v>
      </c>
      <c r="S503" s="32">
        <v>2.2692091697428427E-5</v>
      </c>
      <c r="T503" s="32">
        <f t="shared" ca="1" si="173"/>
        <v>9.096413026858937E-4</v>
      </c>
      <c r="U503" s="32">
        <f t="shared" si="174"/>
        <v>0.14084507042253522</v>
      </c>
      <c r="V503" s="32">
        <f t="shared" si="175"/>
        <v>1</v>
      </c>
      <c r="W503" s="8">
        <f t="shared" ca="1" si="184"/>
        <v>712382.7505483554</v>
      </c>
      <c r="X503" s="8">
        <f t="shared" ca="1" si="188"/>
        <v>5753885106.6911621</v>
      </c>
      <c r="Y503" s="22">
        <f t="shared" ca="1" si="176"/>
        <v>0.23200066217189907</v>
      </c>
      <c r="Z503" s="8">
        <f t="shared" ca="1" si="185"/>
        <v>6822309.7701442027</v>
      </c>
      <c r="AA503" s="12">
        <f t="shared" ca="1" si="186"/>
        <v>1.1347541797997878</v>
      </c>
      <c r="AB503" s="23">
        <f t="shared" ca="1" si="190"/>
        <v>3244800886.71878</v>
      </c>
      <c r="AC503" s="76">
        <f t="shared" si="187"/>
        <v>0</v>
      </c>
      <c r="AD503" s="85">
        <v>5.9529226302555531E-4</v>
      </c>
      <c r="AE503" s="85">
        <v>9.2796273525890365E-3</v>
      </c>
      <c r="AF503" s="85">
        <v>6.2134132751656972E-4</v>
      </c>
    </row>
    <row r="504" spans="1:32">
      <c r="A504" s="7">
        <f t="shared" si="177"/>
        <v>44411</v>
      </c>
      <c r="B504" s="8">
        <f t="shared" ca="1" si="178"/>
        <v>811306721.42051578</v>
      </c>
      <c r="C504" s="144">
        <f t="shared" si="168"/>
        <v>0</v>
      </c>
      <c r="D504" s="136"/>
      <c r="E504" s="143">
        <f>US!D504</f>
        <v>0</v>
      </c>
      <c r="F504" s="78">
        <f t="shared" si="189"/>
        <v>0.6</v>
      </c>
      <c r="G504" s="29">
        <f t="shared" ca="1" si="169"/>
        <v>900368.36542308284</v>
      </c>
      <c r="H504" s="8">
        <f t="shared" ca="1" si="179"/>
        <v>6392615.3945038877</v>
      </c>
      <c r="I504" s="8">
        <f t="shared" ca="1" si="180"/>
        <v>5760277722.0856657</v>
      </c>
      <c r="J504" s="8">
        <f t="shared" ca="1" si="181"/>
        <v>39815.264071554964</v>
      </c>
      <c r="K504" s="12">
        <f t="shared" ca="1" si="191"/>
        <v>0.58000165542974769</v>
      </c>
      <c r="L504" s="48"/>
      <c r="M504" s="38">
        <f ca="1">IF(AND(I$2&gt;0,R497&lt;F497-0.02),0,IF(AND(N504&gt;=L$7,I$2&gt;0),0,IF(OR(AND(N504&gt;=A$2,N504&lt;C$2),N504&gt;=E$1),0,1)))</f>
        <v>0</v>
      </c>
      <c r="N504" s="18">
        <f t="shared" si="182"/>
        <v>44411</v>
      </c>
      <c r="O504" s="11">
        <f t="shared" ca="1" si="170"/>
        <v>0.76803702961142206</v>
      </c>
      <c r="P504" s="11" t="str">
        <f t="shared" si="171"/>
        <v/>
      </c>
      <c r="Q504" s="11">
        <f t="shared" ca="1" si="183"/>
        <v>1</v>
      </c>
      <c r="R504" s="32">
        <f t="shared" ca="1" si="172"/>
        <v>1.8007367308461655E-2</v>
      </c>
      <c r="S504" s="32">
        <v>2.2692069129909221E-5</v>
      </c>
      <c r="T504" s="32">
        <f t="shared" ca="1" si="173"/>
        <v>8.5234871926718504E-4</v>
      </c>
      <c r="U504" s="32">
        <f t="shared" si="174"/>
        <v>0.14084507042253522</v>
      </c>
      <c r="V504" s="32">
        <f t="shared" si="175"/>
        <v>1</v>
      </c>
      <c r="W504" s="8">
        <f t="shared" ca="1" si="184"/>
        <v>666634.7737178778</v>
      </c>
      <c r="X504" s="8">
        <f t="shared" ca="1" si="188"/>
        <v>5754551741.46488</v>
      </c>
      <c r="Y504" s="22">
        <f t="shared" ca="1" si="176"/>
        <v>0.23196297038857794</v>
      </c>
      <c r="Z504" s="8">
        <f t="shared" ca="1" si="185"/>
        <v>6392615.3945038877</v>
      </c>
      <c r="AA504" s="12">
        <f t="shared" ca="1" si="186"/>
        <v>1.1347541797997878</v>
      </c>
      <c r="AB504" s="23">
        <f t="shared" ca="1" si="190"/>
        <v>3244977048.390758</v>
      </c>
      <c r="AC504" s="76">
        <f t="shared" si="187"/>
        <v>0</v>
      </c>
      <c r="AD504" s="85">
        <v>5.9526197168098115E-4</v>
      </c>
      <c r="AE504" s="85">
        <v>9.2758321141540104E-3</v>
      </c>
      <c r="AF504" s="85">
        <v>6.2131544871072341E-4</v>
      </c>
    </row>
    <row r="505" spans="1:32">
      <c r="A505" s="7">
        <f t="shared" si="177"/>
        <v>44412</v>
      </c>
      <c r="B505" s="8">
        <f t="shared" ca="1" si="178"/>
        <v>811344022.50211883</v>
      </c>
      <c r="C505" s="144">
        <f t="shared" si="168"/>
        <v>0</v>
      </c>
      <c r="D505" s="136"/>
      <c r="E505" s="143">
        <f>US!D505</f>
        <v>0</v>
      </c>
      <c r="F505" s="78">
        <f t="shared" si="189"/>
        <v>0.6</v>
      </c>
      <c r="G505" s="29">
        <f t="shared" ca="1" si="169"/>
        <v>843777.22537567501</v>
      </c>
      <c r="H505" s="8">
        <f t="shared" ca="1" si="179"/>
        <v>5990818.3001672924</v>
      </c>
      <c r="I505" s="8">
        <f t="shared" ca="1" si="180"/>
        <v>5760542559.7650471</v>
      </c>
      <c r="J505" s="8">
        <f t="shared" ca="1" si="181"/>
        <v>37301.08160299743</v>
      </c>
      <c r="K505" s="12">
        <f t="shared" ca="1" si="191"/>
        <v>0.57990742597144485</v>
      </c>
      <c r="L505" s="48"/>
      <c r="M505" s="38">
        <f ca="1">IF(AND(I$2&gt;0,R498&lt;F498-0.04),0,IF(AND(N505&gt;=L$8,I$2&gt;0),0,IF(OR(AND(N505&gt;=A$2,N505&lt;C$2),N505&gt;=E$1),0,1)))</f>
        <v>0</v>
      </c>
      <c r="N505" s="18">
        <f t="shared" si="182"/>
        <v>44412</v>
      </c>
      <c r="O505" s="11">
        <f t="shared" ca="1" si="170"/>
        <v>0.7680723413020063</v>
      </c>
      <c r="P505" s="11" t="str">
        <f t="shared" si="171"/>
        <v/>
      </c>
      <c r="Q505" s="11">
        <f t="shared" ca="1" si="183"/>
        <v>1</v>
      </c>
      <c r="R505" s="32">
        <f t="shared" ca="1" si="172"/>
        <v>1.6875544507513499E-2</v>
      </c>
      <c r="S505" s="32">
        <v>2.2692046562548802E-5</v>
      </c>
      <c r="T505" s="32">
        <f t="shared" ca="1" si="173"/>
        <v>7.9877577335563902E-4</v>
      </c>
      <c r="U505" s="32">
        <f t="shared" si="174"/>
        <v>0.14084507042253522</v>
      </c>
      <c r="V505" s="32">
        <f t="shared" si="175"/>
        <v>1</v>
      </c>
      <c r="W505" s="8">
        <f t="shared" ca="1" si="184"/>
        <v>623833.40652853309</v>
      </c>
      <c r="X505" s="8">
        <f t="shared" ca="1" si="188"/>
        <v>5755175574.8714085</v>
      </c>
      <c r="Y505" s="22">
        <f t="shared" ca="1" si="176"/>
        <v>0.2319276586979937</v>
      </c>
      <c r="Z505" s="8">
        <f t="shared" ca="1" si="185"/>
        <v>5990818.3001672924</v>
      </c>
      <c r="AA505" s="12">
        <f t="shared" ca="1" si="186"/>
        <v>1.1347541797997878</v>
      </c>
      <c r="AB505" s="23">
        <f t="shared" ca="1" si="190"/>
        <v>3245142051.4345765</v>
      </c>
      <c r="AC505" s="76">
        <f t="shared" si="187"/>
        <v>0</v>
      </c>
      <c r="AD505" s="85">
        <v>5.9523168819305462E-4</v>
      </c>
      <c r="AE505" s="85">
        <v>9.2720458349168609E-3</v>
      </c>
      <c r="AF505" s="85">
        <v>6.2128957553875502E-4</v>
      </c>
    </row>
    <row r="506" spans="1:32">
      <c r="A506" s="7">
        <f t="shared" si="177"/>
        <v>44413</v>
      </c>
      <c r="B506" s="8">
        <f t="shared" ca="1" si="178"/>
        <v>811378973.4077518</v>
      </c>
      <c r="C506" s="144">
        <f t="shared" si="168"/>
        <v>0</v>
      </c>
      <c r="D506" s="136"/>
      <c r="E506" s="143">
        <f>US!D506</f>
        <v>0</v>
      </c>
      <c r="F506" s="78">
        <f t="shared" si="189"/>
        <v>0.6</v>
      </c>
      <c r="G506" s="29">
        <f t="shared" ca="1" si="169"/>
        <v>790864.27093415766</v>
      </c>
      <c r="H506" s="8">
        <f t="shared" ca="1" si="179"/>
        <v>5615136.3236325188</v>
      </c>
      <c r="I506" s="8">
        <f t="shared" ca="1" si="180"/>
        <v>5760790711.1950407</v>
      </c>
      <c r="J506" s="8">
        <f t="shared" ca="1" si="181"/>
        <v>34950.905632923954</v>
      </c>
      <c r="K506" s="12">
        <f t="shared" ca="1" si="191"/>
        <v>0.57981914674498425</v>
      </c>
      <c r="L506" s="48"/>
      <c r="M506" s="38">
        <f ca="1">IF(AND(I$2&gt;0,R499&lt;F499-0.06),0,IF(AND(N506&gt;=L$9,I$2&gt;0),0,IF(OR(AND(N506&gt;=A$2,N506&lt;C$2),N506&gt;=E$1),0,1)))</f>
        <v>0</v>
      </c>
      <c r="N506" s="18">
        <f t="shared" si="182"/>
        <v>44413</v>
      </c>
      <c r="O506" s="11">
        <f t="shared" ca="1" si="170"/>
        <v>0.7681054281593388</v>
      </c>
      <c r="P506" s="11" t="str">
        <f t="shared" si="171"/>
        <v/>
      </c>
      <c r="Q506" s="11">
        <f t="shared" ca="1" si="183"/>
        <v>1</v>
      </c>
      <c r="R506" s="32">
        <f t="shared" ca="1" si="172"/>
        <v>1.5817285418683154E-2</v>
      </c>
      <c r="S506" s="32">
        <v>2.2692023995347161E-5</v>
      </c>
      <c r="T506" s="32">
        <f t="shared" ca="1" si="173"/>
        <v>7.4868484315100247E-4</v>
      </c>
      <c r="U506" s="32">
        <f t="shared" si="174"/>
        <v>0.14084507042253522</v>
      </c>
      <c r="V506" s="32">
        <f t="shared" si="175"/>
        <v>1</v>
      </c>
      <c r="W506" s="8">
        <f t="shared" ca="1" si="184"/>
        <v>583788.13575874572</v>
      </c>
      <c r="X506" s="8">
        <f t="shared" ca="1" si="188"/>
        <v>5755759363.0071669</v>
      </c>
      <c r="Y506" s="22">
        <f t="shared" ca="1" si="176"/>
        <v>0.2318945718406612</v>
      </c>
      <c r="Z506" s="8">
        <f t="shared" ca="1" si="185"/>
        <v>5615136.3236325188</v>
      </c>
      <c r="AA506" s="12">
        <f t="shared" ca="1" si="186"/>
        <v>1.1347541797997878</v>
      </c>
      <c r="AB506" s="23">
        <f t="shared" ca="1" si="190"/>
        <v>3245296623.4868274</v>
      </c>
      <c r="AC506" s="76">
        <f t="shared" si="187"/>
        <v>0</v>
      </c>
      <c r="AD506" s="85">
        <v>5.9520141255860561E-4</v>
      </c>
      <c r="AE506" s="85">
        <v>9.2682684825648991E-3</v>
      </c>
      <c r="AF506" s="85">
        <v>6.2126370799876676E-4</v>
      </c>
    </row>
    <row r="507" spans="1:32">
      <c r="A507" s="7">
        <f t="shared" si="177"/>
        <v>44414</v>
      </c>
      <c r="B507" s="8">
        <f t="shared" ca="1" si="178"/>
        <v>811411727.56823492</v>
      </c>
      <c r="C507" s="144">
        <f t="shared" si="168"/>
        <v>0</v>
      </c>
      <c r="D507" s="136"/>
      <c r="E507" s="143">
        <f>US!D507</f>
        <v>0</v>
      </c>
      <c r="F507" s="78">
        <f t="shared" si="189"/>
        <v>0.6</v>
      </c>
      <c r="G507" s="29">
        <f t="shared" ca="1" si="169"/>
        <v>741394.75032452913</v>
      </c>
      <c r="H507" s="8">
        <f t="shared" ca="1" si="179"/>
        <v>5263902.7273041569</v>
      </c>
      <c r="I507" s="8">
        <f t="shared" ca="1" si="180"/>
        <v>5761023265.7344713</v>
      </c>
      <c r="J507" s="8">
        <f t="shared" ca="1" si="181"/>
        <v>32754.160483152667</v>
      </c>
      <c r="K507" s="12">
        <f t="shared" ca="1" si="191"/>
        <v>0.57973642960165295</v>
      </c>
      <c r="L507" s="48"/>
      <c r="M507" s="39">
        <f ca="1">IF(AND(I$2&gt;0,R500&lt;F500-0.1),0,IF(AND(N507&gt;=L$10,I$2&gt;0),0,IF(OR(AND(N507&gt;=A$2,N507&lt;C$2),N507&gt;=E$1),0,1)))</f>
        <v>0</v>
      </c>
      <c r="N507" s="18">
        <f t="shared" si="182"/>
        <v>44414</v>
      </c>
      <c r="O507" s="11">
        <f t="shared" ca="1" si="170"/>
        <v>0.76813643543126287</v>
      </c>
      <c r="P507" s="11" t="str">
        <f t="shared" si="171"/>
        <v/>
      </c>
      <c r="Q507" s="11">
        <f t="shared" ca="1" si="183"/>
        <v>1</v>
      </c>
      <c r="R507" s="32">
        <f t="shared" ca="1" si="172"/>
        <v>1.4827895006490583E-2</v>
      </c>
      <c r="S507" s="32">
        <v>2.2692001428304302E-5</v>
      </c>
      <c r="T507" s="32">
        <f t="shared" ca="1" si="173"/>
        <v>7.0185369697388757E-4</v>
      </c>
      <c r="U507" s="32">
        <f t="shared" si="174"/>
        <v>0.14084507042253522</v>
      </c>
      <c r="V507" s="32">
        <f t="shared" si="175"/>
        <v>1</v>
      </c>
      <c r="W507" s="8">
        <f t="shared" ca="1" si="184"/>
        <v>546324.139586868</v>
      </c>
      <c r="X507" s="8">
        <f t="shared" ca="1" si="188"/>
        <v>5756305687.1467533</v>
      </c>
      <c r="Y507" s="22">
        <f t="shared" ca="1" si="176"/>
        <v>0.23186356456873713</v>
      </c>
      <c r="Z507" s="8">
        <f t="shared" ca="1" si="185"/>
        <v>5263902.7273041569</v>
      </c>
      <c r="AA507" s="12">
        <f t="shared" ca="1" si="186"/>
        <v>1.1347541797997878</v>
      </c>
      <c r="AB507" s="23">
        <f t="shared" ca="1" si="190"/>
        <v>3245441444.8986182</v>
      </c>
      <c r="AC507" s="76">
        <f t="shared" si="187"/>
        <v>0</v>
      </c>
      <c r="AD507" s="85">
        <v>5.9517114477446599E-4</v>
      </c>
      <c r="AE507" s="85">
        <v>9.2645000249478877E-3</v>
      </c>
      <c r="AF507" s="85">
        <v>6.2123784608886213E-4</v>
      </c>
    </row>
    <row r="508" spans="1:32">
      <c r="A508" s="7">
        <f t="shared" si="177"/>
        <v>44415</v>
      </c>
      <c r="B508" s="8">
        <f t="shared" ca="1" si="178"/>
        <v>811442428.5357691</v>
      </c>
      <c r="C508" s="144">
        <f t="shared" si="168"/>
        <v>0</v>
      </c>
      <c r="D508" s="136"/>
      <c r="E508" s="143">
        <f>US!D508</f>
        <v>0</v>
      </c>
      <c r="F508" s="78">
        <f t="shared" si="189"/>
        <v>0.6</v>
      </c>
      <c r="G508" s="29">
        <f t="shared" ca="1" si="169"/>
        <v>695148.65594506799</v>
      </c>
      <c r="H508" s="8">
        <f t="shared" ca="1" si="179"/>
        <v>4935555.4572099829</v>
      </c>
      <c r="I508" s="8">
        <f t="shared" ca="1" si="180"/>
        <v>5761241242.6039639</v>
      </c>
      <c r="J508" s="8">
        <f t="shared" ca="1" si="181"/>
        <v>30700.967534182248</v>
      </c>
      <c r="K508" s="12">
        <f t="shared" ca="1" si="191"/>
        <v>0.57965891142184289</v>
      </c>
      <c r="L508" s="48"/>
      <c r="M508" s="47">
        <f ca="1">IF(AND(I$2&gt;0,R501&lt;F501-0.12),0,IF(AND(N508&gt;=L$4,I$2&gt;0),0,IF(OR(AND(N508&gt;=A$2,N508&lt;C$2),N508&gt;=E$1),0,1)))</f>
        <v>0</v>
      </c>
      <c r="N508" s="18">
        <f t="shared" si="182"/>
        <v>44415</v>
      </c>
      <c r="O508" s="11">
        <f t="shared" ca="1" si="170"/>
        <v>0.76816549901386189</v>
      </c>
      <c r="P508" s="11" t="str">
        <f t="shared" si="171"/>
        <v/>
      </c>
      <c r="Q508" s="11">
        <f t="shared" ca="1" si="183"/>
        <v>1</v>
      </c>
      <c r="R508" s="32">
        <f t="shared" ca="1" si="172"/>
        <v>1.390297311890136E-2</v>
      </c>
      <c r="S508" s="32">
        <v>2.2691978861420221E-5</v>
      </c>
      <c r="T508" s="32">
        <f t="shared" ca="1" si="173"/>
        <v>6.5807406096133106E-4</v>
      </c>
      <c r="U508" s="32">
        <f t="shared" si="174"/>
        <v>0.14084507042253522</v>
      </c>
      <c r="V508" s="32">
        <f t="shared" si="175"/>
        <v>1</v>
      </c>
      <c r="W508" s="8">
        <f t="shared" ca="1" si="184"/>
        <v>511280.29173639987</v>
      </c>
      <c r="X508" s="8">
        <f t="shared" ca="1" si="188"/>
        <v>5756816967.4384899</v>
      </c>
      <c r="Y508" s="22">
        <f t="shared" ca="1" si="176"/>
        <v>0.23183450098613811</v>
      </c>
      <c r="Z508" s="8">
        <f t="shared" ca="1" si="185"/>
        <v>4935555.4572099829</v>
      </c>
      <c r="AA508" s="12">
        <f t="shared" ca="1" si="186"/>
        <v>1.1347541797997878</v>
      </c>
      <c r="AB508" s="23">
        <f t="shared" ca="1" si="190"/>
        <v>3245577152.0138712</v>
      </c>
      <c r="AC508" s="76">
        <f t="shared" si="187"/>
        <v>0</v>
      </c>
      <c r="AD508" s="85">
        <v>5.9514088483746922E-4</v>
      </c>
      <c r="AE508" s="85">
        <v>9.2607404300769913E-3</v>
      </c>
      <c r="AF508" s="85">
        <v>6.212119898071453E-4</v>
      </c>
    </row>
    <row r="509" spans="1:32">
      <c r="A509" s="7">
        <f t="shared" si="177"/>
        <v>44416</v>
      </c>
      <c r="B509" s="8">
        <f t="shared" ca="1" si="178"/>
        <v>811471210.61528206</v>
      </c>
      <c r="C509" s="144">
        <f t="shared" si="168"/>
        <v>0</v>
      </c>
      <c r="D509" s="136"/>
      <c r="E509" s="143">
        <f>US!D509</f>
        <v>0</v>
      </c>
      <c r="F509" s="78">
        <f t="shared" si="189"/>
        <v>0.6</v>
      </c>
      <c r="G509" s="29">
        <f t="shared" ca="1" si="169"/>
        <v>651919.42676276295</v>
      </c>
      <c r="H509" s="8">
        <f t="shared" ca="1" si="179"/>
        <v>4628627.9300156171</v>
      </c>
      <c r="I509" s="8">
        <f t="shared" ca="1" si="180"/>
        <v>5761445595.3685055</v>
      </c>
      <c r="J509" s="8">
        <f t="shared" ca="1" si="181"/>
        <v>28782.079512962529</v>
      </c>
      <c r="K509" s="12">
        <f t="shared" ca="1" si="191"/>
        <v>0.57958625246534523</v>
      </c>
      <c r="L509" s="48"/>
      <c r="M509" s="46">
        <f ca="1">IF(AND(I$2&gt;0,R502&lt;F502-0.12),0,IF(AND(N509&gt;=L$5,I$2&gt;0),0,IF(OR(AND(N509&gt;=A$2,N509&lt;C$2),N509&gt;=E$1),0,1)))</f>
        <v>0</v>
      </c>
      <c r="N509" s="18">
        <f t="shared" si="182"/>
        <v>44416</v>
      </c>
      <c r="O509" s="11">
        <f t="shared" ca="1" si="170"/>
        <v>0.76819274604913401</v>
      </c>
      <c r="P509" s="11" t="str">
        <f t="shared" si="171"/>
        <v/>
      </c>
      <c r="Q509" s="11">
        <f t="shared" ca="1" si="183"/>
        <v>1</v>
      </c>
      <c r="R509" s="32">
        <f t="shared" ca="1" si="172"/>
        <v>1.3038388535255258E-2</v>
      </c>
      <c r="S509" s="32">
        <v>2.2691956294694914E-5</v>
      </c>
      <c r="T509" s="32">
        <f t="shared" ca="1" si="173"/>
        <v>6.1715039066874899E-4</v>
      </c>
      <c r="U509" s="32">
        <f t="shared" si="174"/>
        <v>0.14084507042253522</v>
      </c>
      <c r="V509" s="32">
        <f t="shared" si="175"/>
        <v>1</v>
      </c>
      <c r="W509" s="8">
        <f t="shared" ca="1" si="184"/>
        <v>478507.22805438039</v>
      </c>
      <c r="X509" s="8">
        <f t="shared" ca="1" si="188"/>
        <v>5757295474.666544</v>
      </c>
      <c r="Y509" s="22">
        <f t="shared" ca="1" si="176"/>
        <v>0.23180725395086599</v>
      </c>
      <c r="Z509" s="8">
        <f t="shared" ca="1" si="185"/>
        <v>4628627.9300156171</v>
      </c>
      <c r="AA509" s="12">
        <f t="shared" ca="1" si="186"/>
        <v>1.1347541797997878</v>
      </c>
      <c r="AB509" s="23">
        <f t="shared" ca="1" si="190"/>
        <v>3245704340.1270342</v>
      </c>
      <c r="AC509" s="76">
        <f t="shared" si="187"/>
        <v>0</v>
      </c>
      <c r="AD509" s="85">
        <v>5.9511063274445041E-4</v>
      </c>
      <c r="AE509" s="85">
        <v>9.2569896661237223E-3</v>
      </c>
      <c r="AF509" s="85">
        <v>6.2118613915172131E-4</v>
      </c>
    </row>
    <row r="510" spans="1:32">
      <c r="A510" s="7">
        <f t="shared" si="177"/>
        <v>44417</v>
      </c>
      <c r="B510" s="8">
        <f t="shared" ca="1" si="178"/>
        <v>811498199.43938684</v>
      </c>
      <c r="C510" s="144">
        <f t="shared" si="168"/>
        <v>0</v>
      </c>
      <c r="D510" s="136"/>
      <c r="E510" s="143">
        <f>US!D510</f>
        <v>0</v>
      </c>
      <c r="F510" s="78">
        <f t="shared" si="189"/>
        <v>0.6</v>
      </c>
      <c r="G510" s="29">
        <f t="shared" ca="1" si="169"/>
        <v>611512.86663452222</v>
      </c>
      <c r="H510" s="8">
        <f t="shared" ca="1" si="179"/>
        <v>4341741.3531051073</v>
      </c>
      <c r="I510" s="8">
        <f t="shared" ca="1" si="180"/>
        <v>5761637216.0196495</v>
      </c>
      <c r="J510" s="8">
        <f t="shared" ca="1" si="181"/>
        <v>26988.824104770421</v>
      </c>
      <c r="K510" s="12">
        <f t="shared" ca="1" si="191"/>
        <v>0.57951813487716497</v>
      </c>
      <c r="L510" s="48"/>
      <c r="M510" s="38">
        <f ca="1">IF(AND(I$2&gt;0,R503&lt;F503),0,IF(AND(N510&gt;=L$6,I$2&gt;0),0,IF(OR(AND(N510&gt;=A$2,N510&lt;C$2),N510&gt;=E$1),0,1)))</f>
        <v>0</v>
      </c>
      <c r="N510" s="18">
        <f t="shared" si="182"/>
        <v>44417</v>
      </c>
      <c r="O510" s="11">
        <f t="shared" ca="1" si="170"/>
        <v>0.76821829546928655</v>
      </c>
      <c r="P510" s="11" t="str">
        <f t="shared" si="171"/>
        <v/>
      </c>
      <c r="Q510" s="11">
        <f t="shared" ca="1" si="183"/>
        <v>1</v>
      </c>
      <c r="R510" s="32">
        <f t="shared" ca="1" si="172"/>
        <v>1.2230257332690442E-2</v>
      </c>
      <c r="S510" s="32">
        <v>2.2691933728128386E-5</v>
      </c>
      <c r="T510" s="32">
        <f t="shared" ca="1" si="173"/>
        <v>5.7889884708068099E-4</v>
      </c>
      <c r="U510" s="32">
        <f t="shared" si="174"/>
        <v>0.14084507042253522</v>
      </c>
      <c r="V510" s="32">
        <f t="shared" si="175"/>
        <v>1</v>
      </c>
      <c r="W510" s="8">
        <f t="shared" ca="1" si="184"/>
        <v>447865.46066076384</v>
      </c>
      <c r="X510" s="8">
        <f t="shared" ca="1" si="188"/>
        <v>5757743340.1272049</v>
      </c>
      <c r="Y510" s="22">
        <f t="shared" ca="1" si="176"/>
        <v>0.23178170453071345</v>
      </c>
      <c r="Z510" s="8">
        <f t="shared" ca="1" si="185"/>
        <v>4341741.3531051073</v>
      </c>
      <c r="AA510" s="12">
        <f t="shared" ca="1" si="186"/>
        <v>1.1347541797997878</v>
      </c>
      <c r="AB510" s="23">
        <f t="shared" ca="1" si="190"/>
        <v>3245823566.1586695</v>
      </c>
      <c r="AC510" s="76">
        <f t="shared" si="187"/>
        <v>0</v>
      </c>
      <c r="AD510" s="85">
        <v>5.9508038849224673E-4</v>
      </c>
      <c r="AE510" s="85">
        <v>9.2532477014189134E-3</v>
      </c>
      <c r="AF510" s="85">
        <v>6.2116029412069606E-4</v>
      </c>
    </row>
    <row r="511" spans="1:32">
      <c r="A511" s="7">
        <f t="shared" si="177"/>
        <v>44418</v>
      </c>
      <c r="B511" s="8">
        <f t="shared" ca="1" si="178"/>
        <v>811523512.49623871</v>
      </c>
      <c r="C511" s="144">
        <f t="shared" si="168"/>
        <v>0</v>
      </c>
      <c r="D511" s="136"/>
      <c r="E511" s="143">
        <f>US!D511</f>
        <v>0</v>
      </c>
      <c r="F511" s="78">
        <f t="shared" si="189"/>
        <v>0.6</v>
      </c>
      <c r="G511" s="29">
        <f t="shared" ca="1" si="169"/>
        <v>573746.2811397519</v>
      </c>
      <c r="H511" s="8">
        <f t="shared" ca="1" si="179"/>
        <v>4073598.5960922381</v>
      </c>
      <c r="I511" s="8">
        <f t="shared" ca="1" si="180"/>
        <v>5761816938.7232971</v>
      </c>
      <c r="J511" s="8">
        <f t="shared" ca="1" si="181"/>
        <v>25313.056851816204</v>
      </c>
      <c r="K511" s="12">
        <f t="shared" ca="1" si="191"/>
        <v>0.57945426132678368</v>
      </c>
      <c r="L511" s="48"/>
      <c r="M511" s="38">
        <f ca="1">IF(AND(I$2&gt;0,R504&lt;F504-0.02),0,IF(AND(N511&gt;=L$7,I$2&gt;0),0,IF(OR(AND(N511&gt;=A$2,N511&lt;C$2),N511&gt;=E$1),0,1)))</f>
        <v>0</v>
      </c>
      <c r="N511" s="18">
        <f t="shared" si="182"/>
        <v>44418</v>
      </c>
      <c r="O511" s="11">
        <f t="shared" ca="1" si="170"/>
        <v>0.76824225849643957</v>
      </c>
      <c r="P511" s="11" t="str">
        <f t="shared" si="171"/>
        <v/>
      </c>
      <c r="Q511" s="11">
        <f t="shared" ca="1" si="183"/>
        <v>1</v>
      </c>
      <c r="R511" s="32">
        <f t="shared" ca="1" si="172"/>
        <v>1.1474925622795036E-2</v>
      </c>
      <c r="S511" s="32">
        <v>2.2691911161720628E-5</v>
      </c>
      <c r="T511" s="32">
        <f t="shared" ca="1" si="173"/>
        <v>5.431464794789651E-4</v>
      </c>
      <c r="U511" s="32">
        <f t="shared" si="174"/>
        <v>0.14084507042253522</v>
      </c>
      <c r="V511" s="32">
        <f t="shared" si="175"/>
        <v>1</v>
      </c>
      <c r="W511" s="8">
        <f t="shared" ca="1" si="184"/>
        <v>419223.52524923446</v>
      </c>
      <c r="X511" s="8">
        <f t="shared" ca="1" si="188"/>
        <v>5758162563.6524544</v>
      </c>
      <c r="Y511" s="22">
        <f t="shared" ca="1" si="176"/>
        <v>0.23175774150356043</v>
      </c>
      <c r="Z511" s="8">
        <f t="shared" ca="1" si="185"/>
        <v>4073598.5960922381</v>
      </c>
      <c r="AA511" s="12">
        <f t="shared" ca="1" si="186"/>
        <v>1.1347541797997878</v>
      </c>
      <c r="AB511" s="23">
        <f t="shared" ca="1" si="190"/>
        <v>3245935351.0866733</v>
      </c>
      <c r="AC511" s="76">
        <f t="shared" si="187"/>
        <v>0</v>
      </c>
      <c r="AD511" s="85">
        <v>5.9505015207769719E-4</v>
      </c>
      <c r="AE511" s="85">
        <v>9.2495145044516822E-3</v>
      </c>
      <c r="AF511" s="85">
        <v>6.2113445471217662E-4</v>
      </c>
    </row>
    <row r="512" spans="1:32">
      <c r="A512" s="7">
        <f t="shared" si="177"/>
        <v>44419</v>
      </c>
      <c r="B512" s="8">
        <f t="shared" ca="1" si="178"/>
        <v>811547259.61963344</v>
      </c>
      <c r="C512" s="144">
        <f t="shared" si="168"/>
        <v>0</v>
      </c>
      <c r="D512" s="136"/>
      <c r="E512" s="143">
        <f>US!D512</f>
        <v>0</v>
      </c>
      <c r="F512" s="78">
        <f t="shared" si="189"/>
        <v>0.6</v>
      </c>
      <c r="G512" s="29">
        <f t="shared" ca="1" si="169"/>
        <v>538447.83759801311</v>
      </c>
      <c r="H512" s="8">
        <f t="shared" ca="1" si="179"/>
        <v>3822979.6469458928</v>
      </c>
      <c r="I512" s="8">
        <f t="shared" ca="1" si="180"/>
        <v>5761985543.2994003</v>
      </c>
      <c r="J512" s="8">
        <f t="shared" ca="1" si="181"/>
        <v>23747.123394773149</v>
      </c>
      <c r="K512" s="12">
        <f t="shared" ca="1" si="191"/>
        <v>0.57939435375890103</v>
      </c>
      <c r="L512" s="48"/>
      <c r="M512" s="38">
        <f ca="1">IF(AND(I$2&gt;0,R505&lt;F505-0.04),0,IF(AND(N512&gt;=L$8,I$2&gt;0),0,IF(OR(AND(N512&gt;=A$2,N512&lt;C$2),N512&gt;=E$1),0,1)))</f>
        <v>0</v>
      </c>
      <c r="N512" s="18">
        <f t="shared" si="182"/>
        <v>44419</v>
      </c>
      <c r="O512" s="11">
        <f t="shared" ca="1" si="170"/>
        <v>0.76826473910658666</v>
      </c>
      <c r="P512" s="11" t="str">
        <f t="shared" si="171"/>
        <v/>
      </c>
      <c r="Q512" s="11">
        <f t="shared" ca="1" si="183"/>
        <v>1</v>
      </c>
      <c r="R512" s="32">
        <f t="shared" ca="1" si="172"/>
        <v>1.0768956751960261E-2</v>
      </c>
      <c r="S512" s="32">
        <v>2.2691888595471642E-5</v>
      </c>
      <c r="T512" s="32">
        <f t="shared" ca="1" si="173"/>
        <v>5.0973061959278573E-4</v>
      </c>
      <c r="U512" s="32">
        <f t="shared" si="174"/>
        <v>0.14084507042253522</v>
      </c>
      <c r="V512" s="32">
        <f t="shared" si="175"/>
        <v>1</v>
      </c>
      <c r="W512" s="8">
        <f t="shared" ca="1" si="184"/>
        <v>392456.14748025569</v>
      </c>
      <c r="X512" s="8">
        <f t="shared" ca="1" si="188"/>
        <v>5758555019.7999344</v>
      </c>
      <c r="Y512" s="22">
        <f t="shared" ca="1" si="176"/>
        <v>0.23173526089341334</v>
      </c>
      <c r="Z512" s="8">
        <f t="shared" ca="1" si="185"/>
        <v>3822979.6469458928</v>
      </c>
      <c r="AA512" s="12">
        <f t="shared" ca="1" si="186"/>
        <v>1.1347541797997878</v>
      </c>
      <c r="AB512" s="23">
        <f t="shared" ca="1" si="190"/>
        <v>3246040182.1705375</v>
      </c>
      <c r="AC512" s="76">
        <f t="shared" si="187"/>
        <v>0</v>
      </c>
      <c r="AD512" s="85">
        <v>5.9501992349764209E-4</v>
      </c>
      <c r="AE512" s="85">
        <v>9.2457900438684074E-3</v>
      </c>
      <c r="AF512" s="85">
        <v>6.2110862092427065E-4</v>
      </c>
    </row>
    <row r="513" spans="1:32">
      <c r="A513" s="7">
        <f t="shared" si="177"/>
        <v>44420</v>
      </c>
      <c r="B513" s="8">
        <f t="shared" ca="1" si="178"/>
        <v>811569543.45084047</v>
      </c>
      <c r="C513" s="144">
        <f t="shared" si="168"/>
        <v>0</v>
      </c>
      <c r="D513" s="136"/>
      <c r="E513" s="143">
        <f>US!D513</f>
        <v>0</v>
      </c>
      <c r="F513" s="78">
        <f t="shared" si="189"/>
        <v>0.6</v>
      </c>
      <c r="G513" s="29">
        <f t="shared" ca="1" si="169"/>
        <v>505456.1550753981</v>
      </c>
      <c r="H513" s="8">
        <f t="shared" ca="1" si="179"/>
        <v>3588738.7010353263</v>
      </c>
      <c r="I513" s="8">
        <f t="shared" ca="1" si="180"/>
        <v>5762143758.5009699</v>
      </c>
      <c r="J513" s="8">
        <f t="shared" ca="1" si="181"/>
        <v>22283.831206998464</v>
      </c>
      <c r="K513" s="12">
        <f t="shared" ca="1" si="191"/>
        <v>0.57933815223353335</v>
      </c>
      <c r="L513" s="48"/>
      <c r="M513" s="38">
        <f ca="1">IF(AND(I$2&gt;0,R506&lt;F506-0.06),0,IF(AND(N513&gt;=L$9,I$2&gt;0),0,IF(OR(AND(N513&gt;=A$2,N513&lt;C$2),N513&gt;=E$1),0,1)))</f>
        <v>0</v>
      </c>
      <c r="N513" s="18">
        <f t="shared" si="182"/>
        <v>44420</v>
      </c>
      <c r="O513" s="11">
        <f t="shared" ca="1" si="170"/>
        <v>0.76828583446679599</v>
      </c>
      <c r="P513" s="11" t="str">
        <f t="shared" si="171"/>
        <v/>
      </c>
      <c r="Q513" s="11">
        <f t="shared" ca="1" si="183"/>
        <v>1</v>
      </c>
      <c r="R513" s="32">
        <f t="shared" ca="1" si="172"/>
        <v>1.0109123101507961E-2</v>
      </c>
      <c r="S513" s="32">
        <v>2.2691866029381431E-5</v>
      </c>
      <c r="T513" s="32">
        <f t="shared" ca="1" si="173"/>
        <v>4.7849849347137682E-4</v>
      </c>
      <c r="U513" s="32">
        <f t="shared" si="174"/>
        <v>0.14084507042253522</v>
      </c>
      <c r="V513" s="32">
        <f t="shared" si="175"/>
        <v>1</v>
      </c>
      <c r="W513" s="8">
        <f t="shared" ca="1" si="184"/>
        <v>367442.41468663712</v>
      </c>
      <c r="X513" s="8">
        <f t="shared" ca="1" si="188"/>
        <v>5758922462.2146206</v>
      </c>
      <c r="Y513" s="22">
        <f t="shared" ca="1" si="176"/>
        <v>0.23171416553320401</v>
      </c>
      <c r="Z513" s="8">
        <f t="shared" ca="1" si="185"/>
        <v>3588738.7010353263</v>
      </c>
      <c r="AA513" s="12">
        <f t="shared" ca="1" si="186"/>
        <v>1.1347541797997878</v>
      </c>
      <c r="AB513" s="23">
        <f t="shared" ca="1" si="190"/>
        <v>3246138515.0060959</v>
      </c>
      <c r="AC513" s="76">
        <f t="shared" si="187"/>
        <v>0</v>
      </c>
      <c r="AD513" s="85">
        <v>5.9498970274892392E-4</v>
      </c>
      <c r="AE513" s="85">
        <v>9.242074288471732E-3</v>
      </c>
      <c r="AF513" s="85">
        <v>6.2108279275508653E-4</v>
      </c>
    </row>
    <row r="514" spans="1:32">
      <c r="A514" s="7">
        <f t="shared" si="177"/>
        <v>44421</v>
      </c>
      <c r="B514" s="8">
        <f t="shared" ca="1" si="178"/>
        <v>811590459.88190591</v>
      </c>
      <c r="C514" s="144">
        <f t="shared" si="168"/>
        <v>0</v>
      </c>
      <c r="D514" s="136"/>
      <c r="E514" s="143">
        <f>US!D514</f>
        <v>0</v>
      </c>
      <c r="F514" s="78">
        <f t="shared" si="189"/>
        <v>0.6</v>
      </c>
      <c r="G514" s="29">
        <f t="shared" ca="1" si="169"/>
        <v>474620.13336809288</v>
      </c>
      <c r="H514" s="8">
        <f t="shared" ca="1" si="179"/>
        <v>3369802.9469134593</v>
      </c>
      <c r="I514" s="8">
        <f t="shared" ca="1" si="180"/>
        <v>5762292265.1615343</v>
      </c>
      <c r="J514" s="8">
        <f t="shared" ca="1" si="181"/>
        <v>20916.431065460532</v>
      </c>
      <c r="K514" s="12">
        <f t="shared" ca="1" si="191"/>
        <v>0.57928541383301002</v>
      </c>
      <c r="L514" s="48"/>
      <c r="M514" s="39">
        <f ca="1">IF(AND(I$2&gt;0,R507&lt;F507-0.1),0,IF(AND(N514&gt;=L$10,I$2&gt;0),0,IF(OR(AND(N514&gt;=A$2,N514&lt;C$2),N514&gt;=E$1),0,1)))</f>
        <v>0</v>
      </c>
      <c r="N514" s="18">
        <f t="shared" si="182"/>
        <v>44421</v>
      </c>
      <c r="O514" s="11">
        <f t="shared" ca="1" si="170"/>
        <v>0.76830563535487129</v>
      </c>
      <c r="P514" s="11" t="str">
        <f t="shared" si="171"/>
        <v/>
      </c>
      <c r="Q514" s="11">
        <f t="shared" ca="1" si="183"/>
        <v>1</v>
      </c>
      <c r="R514" s="32">
        <f t="shared" ca="1" si="172"/>
        <v>9.4924026673618572E-3</v>
      </c>
      <c r="S514" s="32">
        <v>2.2691843463449984E-5</v>
      </c>
      <c r="T514" s="32">
        <f t="shared" ca="1" si="173"/>
        <v>4.4930705958846125E-4</v>
      </c>
      <c r="U514" s="32">
        <f t="shared" si="174"/>
        <v>0.14084507042253522</v>
      </c>
      <c r="V514" s="32">
        <f t="shared" si="175"/>
        <v>1</v>
      </c>
      <c r="W514" s="8">
        <f t="shared" ca="1" si="184"/>
        <v>344063.93931217259</v>
      </c>
      <c r="X514" s="8">
        <f t="shared" ca="1" si="188"/>
        <v>5759266526.1539326</v>
      </c>
      <c r="Y514" s="22">
        <f t="shared" ca="1" si="176"/>
        <v>0.23169436464512871</v>
      </c>
      <c r="Z514" s="8">
        <f t="shared" ca="1" si="185"/>
        <v>3369802.9469134593</v>
      </c>
      <c r="AA514" s="12">
        <f t="shared" ca="1" si="186"/>
        <v>1.1347541797997878</v>
      </c>
      <c r="AB514" s="23">
        <f t="shared" ca="1" si="190"/>
        <v>3246230775.4486151</v>
      </c>
      <c r="AC514" s="76">
        <f t="shared" si="187"/>
        <v>0</v>
      </c>
      <c r="AD514" s="85">
        <v>5.9495948982838678E-4</v>
      </c>
      <c r="AE514" s="85">
        <v>9.238367207219534E-3</v>
      </c>
      <c r="AF514" s="85">
        <v>6.2105697020273405E-4</v>
      </c>
    </row>
    <row r="515" spans="1:32">
      <c r="A515" s="7">
        <f t="shared" si="177"/>
        <v>44422</v>
      </c>
      <c r="B515" s="8">
        <f t="shared" ca="1" si="178"/>
        <v>811610098.49050391</v>
      </c>
      <c r="C515" s="144">
        <f t="shared" si="168"/>
        <v>0</v>
      </c>
      <c r="D515" s="136"/>
      <c r="E515" s="143">
        <f>US!D515</f>
        <v>0</v>
      </c>
      <c r="F515" s="78">
        <f t="shared" si="189"/>
        <v>0.6</v>
      </c>
      <c r="G515" s="29">
        <f t="shared" ca="1" si="169"/>
        <v>445799.03220378747</v>
      </c>
      <c r="H515" s="8">
        <f t="shared" ca="1" si="179"/>
        <v>3165173.1286468911</v>
      </c>
      <c r="I515" s="8">
        <f t="shared" ca="1" si="180"/>
        <v>5762431699.2825804</v>
      </c>
      <c r="J515" s="8">
        <f t="shared" ca="1" si="181"/>
        <v>19638.608597972434</v>
      </c>
      <c r="K515" s="12">
        <f t="shared" ca="1" si="191"/>
        <v>0.57923591161282184</v>
      </c>
      <c r="L515" s="48"/>
      <c r="M515" s="47">
        <f ca="1">IF(AND(I$2&gt;0,R508&lt;F508-0.12),0,IF(AND(N515&gt;=L$4,I$2&gt;0),0,IF(OR(AND(N515&gt;=A$2,N515&lt;C$2),N515&gt;=E$1),0,1)))</f>
        <v>0</v>
      </c>
      <c r="N515" s="18">
        <f t="shared" si="182"/>
        <v>44422</v>
      </c>
      <c r="O515" s="11">
        <f t="shared" ca="1" si="170"/>
        <v>0.76832422657101074</v>
      </c>
      <c r="P515" s="11" t="str">
        <f t="shared" si="171"/>
        <v/>
      </c>
      <c r="Q515" s="11">
        <f t="shared" ca="1" si="183"/>
        <v>1</v>
      </c>
      <c r="R515" s="32">
        <f t="shared" ca="1" si="172"/>
        <v>8.9159806440757498E-3</v>
      </c>
      <c r="S515" s="32">
        <v>2.2691820897677305E-5</v>
      </c>
      <c r="T515" s="32">
        <f t="shared" ca="1" si="173"/>
        <v>4.2202308381958549E-4</v>
      </c>
      <c r="U515" s="32">
        <f t="shared" si="174"/>
        <v>0.14084507042253522</v>
      </c>
      <c r="V515" s="32">
        <f t="shared" si="175"/>
        <v>1</v>
      </c>
      <c r="W515" s="8">
        <f t="shared" ca="1" si="184"/>
        <v>322211.47012603702</v>
      </c>
      <c r="X515" s="8">
        <f t="shared" ca="1" si="188"/>
        <v>5759588737.6240587</v>
      </c>
      <c r="Y515" s="22">
        <f t="shared" ca="1" si="176"/>
        <v>0.23167577342898926</v>
      </c>
      <c r="Z515" s="8">
        <f t="shared" ca="1" si="185"/>
        <v>3165173.1286468911</v>
      </c>
      <c r="AA515" s="12">
        <f t="shared" ca="1" si="186"/>
        <v>1.1347541797997878</v>
      </c>
      <c r="AB515" s="23">
        <f t="shared" ca="1" si="190"/>
        <v>3246317361.4428802</v>
      </c>
      <c r="AC515" s="76">
        <f t="shared" si="187"/>
        <v>0</v>
      </c>
      <c r="AD515" s="85">
        <v>5.9492928473287661E-4</v>
      </c>
      <c r="AE515" s="85">
        <v>9.2346687692239603E-3</v>
      </c>
      <c r="AF515" s="85">
        <v>6.2103115326532369E-4</v>
      </c>
    </row>
    <row r="516" spans="1:32">
      <c r="A516" s="7">
        <f t="shared" si="177"/>
        <v>44423</v>
      </c>
      <c r="B516" s="8">
        <f t="shared" ca="1" si="178"/>
        <v>811628542.97684777</v>
      </c>
      <c r="C516" s="144">
        <f t="shared" ref="C516:C579" si="192">IF(H$2=0,D516,IF(H$2=1,E516,D516-E516))</f>
        <v>0</v>
      </c>
      <c r="D516" s="136"/>
      <c r="E516" s="143">
        <f>US!D516</f>
        <v>0</v>
      </c>
      <c r="F516" s="78">
        <f t="shared" si="189"/>
        <v>0.6</v>
      </c>
      <c r="G516" s="29">
        <f t="shared" ref="G516:G579" ca="1" si="193">H516/O$2</f>
        <v>418861.62134684256</v>
      </c>
      <c r="H516" s="8">
        <f t="shared" ca="1" si="179"/>
        <v>2973917.5115625821</v>
      </c>
      <c r="I516" s="8">
        <f t="shared" ca="1" si="180"/>
        <v>5762562655.135622</v>
      </c>
      <c r="J516" s="8">
        <f t="shared" ca="1" si="181"/>
        <v>18444.486343905326</v>
      </c>
      <c r="K516" s="12">
        <f t="shared" ca="1" si="191"/>
        <v>0.57918943357247321</v>
      </c>
      <c r="L516" s="48"/>
      <c r="M516" s="46">
        <f ca="1">IF(AND(I$2&gt;0,R509&lt;F509-0.12),0,IF(AND(N516&gt;=L$5,I$2&gt;0),0,IF(OR(AND(N516&gt;=A$2,N516&lt;C$2),N516&gt;=E$1),0,1)))</f>
        <v>0</v>
      </c>
      <c r="N516" s="18">
        <f t="shared" si="182"/>
        <v>44423</v>
      </c>
      <c r="O516" s="11">
        <f t="shared" ref="O516:O579" ca="1" si="194">I516/P$2</f>
        <v>0.76834168735141628</v>
      </c>
      <c r="P516" s="11" t="str">
        <f t="shared" ref="P516:P579" si="195">IF(C516&gt;0,Z516/P$2,"")</f>
        <v/>
      </c>
      <c r="Q516" s="11">
        <f t="shared" ca="1" si="183"/>
        <v>1</v>
      </c>
      <c r="R516" s="32">
        <f t="shared" ref="R516:R579" ca="1" si="196">G516*K$2/R$2</f>
        <v>8.3772324269368505E-3</v>
      </c>
      <c r="S516" s="32">
        <v>2.2691798332063386E-5</v>
      </c>
      <c r="T516" s="32">
        <f t="shared" ref="T516:T579" ca="1" si="197">Z516/P$2</f>
        <v>3.9652233487501092E-4</v>
      </c>
      <c r="U516" s="32">
        <f t="shared" ref="U516:U579" si="198">1/O$2</f>
        <v>0.14084507042253522</v>
      </c>
      <c r="V516" s="32">
        <f t="shared" ref="V516:V579" si="199">IF(N516&gt;=G$1,G$2,IF(N516&gt;=F$1,F$2,IF(N516&gt;=E$1,E$2,IF(N516&gt;=C$2,0,IF(N516&gt;=A$2,B$2,IF(M516&lt;1,B$2,0))))))</f>
        <v>1</v>
      </c>
      <c r="W516" s="8">
        <f t="shared" ca="1" si="184"/>
        <v>301784.08669818228</v>
      </c>
      <c r="X516" s="8">
        <f t="shared" ca="1" si="188"/>
        <v>5759890521.7107573</v>
      </c>
      <c r="Y516" s="22">
        <f t="shared" ref="Y516:Y579" ca="1" si="200">IF(I516&lt;P$2,1-I516/P$2,0)</f>
        <v>0.23165831264858372</v>
      </c>
      <c r="Z516" s="8">
        <f t="shared" ca="1" si="185"/>
        <v>2973917.5115625821</v>
      </c>
      <c r="AA516" s="12">
        <f t="shared" ca="1" si="186"/>
        <v>1.1347541797997878</v>
      </c>
      <c r="AB516" s="23">
        <f t="shared" ca="1" si="190"/>
        <v>3246398644.8000946</v>
      </c>
      <c r="AC516" s="76">
        <f t="shared" si="187"/>
        <v>0</v>
      </c>
      <c r="AD516" s="85">
        <v>5.9489908745924099E-4</v>
      </c>
      <c r="AE516" s="85">
        <v>9.2309789437504067E-3</v>
      </c>
      <c r="AF516" s="85">
        <v>6.2100534194096653E-4</v>
      </c>
    </row>
    <row r="517" spans="1:32">
      <c r="A517" s="7">
        <f t="shared" ref="A517:A580" si="201">A516+1</f>
        <v>44424</v>
      </c>
      <c r="B517" s="8">
        <f t="shared" ref="B517:B580" ca="1" si="202">B516 + J517</f>
        <v>811645871.564363</v>
      </c>
      <c r="C517" s="144">
        <f t="shared" si="192"/>
        <v>0</v>
      </c>
      <c r="D517" s="136"/>
      <c r="E517" s="143">
        <f>US!D517</f>
        <v>0</v>
      </c>
      <c r="F517" s="78">
        <f t="shared" si="189"/>
        <v>0.6</v>
      </c>
      <c r="G517" s="29">
        <f t="shared" ca="1" si="193"/>
        <v>393685.40791865985</v>
      </c>
      <c r="H517" s="8">
        <f t="shared" ref="H517:H580" ca="1" si="203">H516+IF(C517&gt;0,O$2*(C517-C516),O$2*J517)-W516</f>
        <v>2795166.3962224848</v>
      </c>
      <c r="I517" s="8">
        <f t="shared" ref="I517:I580" ca="1" si="204">I516+IF(C517&gt;0,O$2*(C517-C516),O$2*J517)</f>
        <v>5762685688.1069803</v>
      </c>
      <c r="J517" s="8">
        <f t="shared" ref="J517:J580" ca="1" si="205">IF(C517&gt;0,C517-C516,H516*K516/(N$2*O$2))</f>
        <v>17328.587515223251</v>
      </c>
      <c r="K517" s="12">
        <f t="shared" ca="1" si="191"/>
        <v>0.57914578162145935</v>
      </c>
      <c r="L517" s="48"/>
      <c r="M517" s="38">
        <f ca="1">IF(AND(I$2&gt;0,R510&lt;F510),0,IF(AND(N517&gt;=L$6,I$2&gt;0),0,IF(OR(AND(N517&gt;=A$2,N517&lt;C$2),N517&gt;=E$1),0,1)))</f>
        <v>0</v>
      </c>
      <c r="N517" s="18">
        <f t="shared" ref="N517:N580" si="206">N516+1</f>
        <v>44424</v>
      </c>
      <c r="O517" s="11">
        <f t="shared" ca="1" si="194"/>
        <v>0.76835809174759739</v>
      </c>
      <c r="P517" s="11" t="str">
        <f t="shared" si="195"/>
        <v/>
      </c>
      <c r="Q517" s="11">
        <f t="shared" ref="Q517:Q580" ca="1" si="207">IF(J$2&gt;0,100%,(1-M517)*V517)</f>
        <v>1</v>
      </c>
      <c r="R517" s="32">
        <f t="shared" ca="1" si="196"/>
        <v>7.8737081583731966E-3</v>
      </c>
      <c r="S517" s="32">
        <v>2.2691775766608236E-5</v>
      </c>
      <c r="T517" s="32">
        <f t="shared" ca="1" si="197"/>
        <v>3.7268885282966462E-4</v>
      </c>
      <c r="U517" s="32">
        <f t="shared" si="198"/>
        <v>0.14084507042253522</v>
      </c>
      <c r="V517" s="32">
        <f t="shared" si="199"/>
        <v>1</v>
      </c>
      <c r="W517" s="8">
        <f t="shared" ref="W517:W580" ca="1" si="208">IF(ROW(J516)&gt;(1+N$2),OFFSET(J516,2-N$2,0)*O$2,0)</f>
        <v>282688.37490804022</v>
      </c>
      <c r="X517" s="8">
        <f t="shared" ca="1" si="188"/>
        <v>5760173210.0856657</v>
      </c>
      <c r="Y517" s="22">
        <f t="shared" ca="1" si="200"/>
        <v>0.23164190825240261</v>
      </c>
      <c r="Z517" s="8">
        <f t="shared" ref="Z517:Z580" ca="1" si="209">H516+IF(C517&gt;0,O$2*(C517-C516),O$2*J517)-W516</f>
        <v>2795166.3962224848</v>
      </c>
      <c r="AA517" s="12">
        <f t="shared" ref="AA517:AA580" ca="1" si="210">IF(C517&gt;0,K517/Y516,AA516)</f>
        <v>1.1347541797997878</v>
      </c>
      <c r="AB517" s="23">
        <f t="shared" ca="1" si="190"/>
        <v>3246474972.9136171</v>
      </c>
      <c r="AC517" s="76">
        <f t="shared" ref="AC517:AC580" si="211">IF(C517&gt;0,N$2*J517*O$2/H516,0)</f>
        <v>0</v>
      </c>
      <c r="AD517" s="85">
        <v>5.9486889800432967E-4</v>
      </c>
      <c r="AE517" s="85">
        <v>9.2272977002165607E-3</v>
      </c>
      <c r="AF517" s="85">
        <v>6.2097953622777477E-4</v>
      </c>
    </row>
    <row r="518" spans="1:32">
      <c r="A518" s="7">
        <f t="shared" si="201"/>
        <v>44425</v>
      </c>
      <c r="B518" s="8">
        <f t="shared" ca="1" si="202"/>
        <v>811662157.36745453</v>
      </c>
      <c r="C518" s="144">
        <f t="shared" si="192"/>
        <v>0</v>
      </c>
      <c r="D518" s="136"/>
      <c r="E518" s="143">
        <f>US!D518</f>
        <v>0</v>
      </c>
      <c r="F518" s="78">
        <f t="shared" si="189"/>
        <v>0.6</v>
      </c>
      <c r="G518" s="29">
        <f t="shared" ca="1" si="193"/>
        <v>370155.9469386774</v>
      </c>
      <c r="H518" s="8">
        <f t="shared" ca="1" si="203"/>
        <v>2628107.2232646095</v>
      </c>
      <c r="I518" s="8">
        <f t="shared" ca="1" si="204"/>
        <v>5762801317.3089304</v>
      </c>
      <c r="J518" s="8">
        <f t="shared" ca="1" si="205"/>
        <v>16285.803091572525</v>
      </c>
      <c r="K518" s="12">
        <f t="shared" ca="1" si="191"/>
        <v>0.57910477063100652</v>
      </c>
      <c r="L518" s="48"/>
      <c r="M518" s="38">
        <f ca="1">IF(AND(I$2&gt;0,R511&lt;F511-0.02),0,IF(AND(N518&gt;=L$7,I$2&gt;0),0,IF(OR(AND(N518&gt;=A$2,N518&lt;C$2),N518&gt;=E$1),0,1)))</f>
        <v>0</v>
      </c>
      <c r="N518" s="18">
        <f t="shared" si="206"/>
        <v>44425</v>
      </c>
      <c r="O518" s="11">
        <f t="shared" ca="1" si="194"/>
        <v>0.76837350897452406</v>
      </c>
      <c r="P518" s="11" t="str">
        <f t="shared" si="195"/>
        <v/>
      </c>
      <c r="Q518" s="11">
        <f t="shared" ca="1" si="207"/>
        <v>1</v>
      </c>
      <c r="R518" s="32">
        <f t="shared" ca="1" si="196"/>
        <v>7.4031189387735478E-3</v>
      </c>
      <c r="S518" s="32">
        <v>2.2691753201311847E-5</v>
      </c>
      <c r="T518" s="32">
        <f t="shared" ca="1" si="197"/>
        <v>3.5041429643528128E-4</v>
      </c>
      <c r="U518" s="32">
        <f t="shared" si="198"/>
        <v>0.14084507042253522</v>
      </c>
      <c r="V518" s="32">
        <f t="shared" si="199"/>
        <v>1</v>
      </c>
      <c r="W518" s="8">
        <f t="shared" ca="1" si="208"/>
        <v>264837.67938128172</v>
      </c>
      <c r="X518" s="8">
        <f t="shared" ref="X518:X581" ca="1" si="212">W518+X517</f>
        <v>5760438047.7650471</v>
      </c>
      <c r="Y518" s="22">
        <f t="shared" ca="1" si="200"/>
        <v>0.23162649102547594</v>
      </c>
      <c r="Z518" s="8">
        <f t="shared" ca="1" si="209"/>
        <v>2628107.2232646095</v>
      </c>
      <c r="AA518" s="12">
        <f t="shared" ca="1" si="210"/>
        <v>1.1347541797997878</v>
      </c>
      <c r="AB518" s="23">
        <f t="shared" ca="1" si="190"/>
        <v>3246546670.3991656</v>
      </c>
      <c r="AC518" s="76">
        <f t="shared" si="211"/>
        <v>0</v>
      </c>
      <c r="AD518" s="85">
        <v>5.9483871636499346E-4</v>
      </c>
      <c r="AE518" s="85">
        <v>9.223625008191412E-3</v>
      </c>
      <c r="AF518" s="85">
        <v>6.2095373612386145E-4</v>
      </c>
    </row>
    <row r="519" spans="1:32">
      <c r="A519" s="7">
        <f t="shared" si="201"/>
        <v>44426</v>
      </c>
      <c r="B519" s="8">
        <f t="shared" ca="1" si="202"/>
        <v>811677468.7299366</v>
      </c>
      <c r="C519" s="144">
        <f t="shared" si="192"/>
        <v>0</v>
      </c>
      <c r="D519" s="136"/>
      <c r="E519" s="143">
        <f>US!D519</f>
        <v>0</v>
      </c>
      <c r="F519" s="78">
        <f t="shared" si="189"/>
        <v>0.6</v>
      </c>
      <c r="G519" s="29">
        <f t="shared" ca="1" si="193"/>
        <v>348166.22781779611</v>
      </c>
      <c r="H519" s="8">
        <f t="shared" ca="1" si="203"/>
        <v>2471980.2175063523</v>
      </c>
      <c r="I519" s="8">
        <f t="shared" ca="1" si="204"/>
        <v>5762910027.9825535</v>
      </c>
      <c r="J519" s="8">
        <f t="shared" ca="1" si="205"/>
        <v>15311.362482116128</v>
      </c>
      <c r="K519" s="12">
        <f t="shared" ca="1" si="191"/>
        <v>0.57906622756368986</v>
      </c>
      <c r="L519" s="48"/>
      <c r="M519" s="38">
        <f ca="1">IF(AND(I$2&gt;0,R512&lt;F512-0.04),0,IF(AND(N519&gt;=L$8,I$2&gt;0),0,IF(OR(AND(N519&gt;=A$2,N519&lt;C$2),N519&gt;=E$1),0,1)))</f>
        <v>0</v>
      </c>
      <c r="N519" s="18">
        <f t="shared" si="206"/>
        <v>44426</v>
      </c>
      <c r="O519" s="11">
        <f t="shared" ca="1" si="194"/>
        <v>0.76838800373100713</v>
      </c>
      <c r="P519" s="11" t="str">
        <f t="shared" si="195"/>
        <v/>
      </c>
      <c r="Q519" s="11">
        <f t="shared" ca="1" si="207"/>
        <v>1</v>
      </c>
      <c r="R519" s="32">
        <f t="shared" ca="1" si="196"/>
        <v>6.9633245563559222E-3</v>
      </c>
      <c r="S519" s="32">
        <v>2.2691730636174216E-5</v>
      </c>
      <c r="T519" s="32">
        <f t="shared" ca="1" si="197"/>
        <v>3.2959736233418029E-4</v>
      </c>
      <c r="U519" s="32">
        <f t="shared" si="198"/>
        <v>0.14084507042253522</v>
      </c>
      <c r="V519" s="32">
        <f t="shared" si="199"/>
        <v>1</v>
      </c>
      <c r="W519" s="8">
        <f t="shared" ca="1" si="208"/>
        <v>248151.42999376007</v>
      </c>
      <c r="X519" s="8">
        <f t="shared" ca="1" si="212"/>
        <v>5760686199.1950407</v>
      </c>
      <c r="Y519" s="22">
        <f t="shared" ca="1" si="200"/>
        <v>0.23161199626899287</v>
      </c>
      <c r="Z519" s="8">
        <f t="shared" ca="1" si="209"/>
        <v>2471980.2175063523</v>
      </c>
      <c r="AA519" s="12">
        <f t="shared" ca="1" si="210"/>
        <v>1.1347541797997878</v>
      </c>
      <c r="AB519" s="23">
        <f t="shared" ca="1" si="190"/>
        <v>3246614040.6385984</v>
      </c>
      <c r="AC519" s="76">
        <f t="shared" si="211"/>
        <v>0</v>
      </c>
      <c r="AD519" s="85">
        <v>5.9480854253808537E-4</v>
      </c>
      <c r="AE519" s="85">
        <v>9.2199608373943025E-3</v>
      </c>
      <c r="AF519" s="85">
        <v>6.2092794162734073E-4</v>
      </c>
    </row>
    <row r="520" spans="1:32">
      <c r="A520" s="7">
        <f t="shared" si="201"/>
        <v>44427</v>
      </c>
      <c r="B520" s="8">
        <f t="shared" ca="1" si="202"/>
        <v>811691869.53737283</v>
      </c>
      <c r="C520" s="144">
        <f t="shared" si="192"/>
        <v>0</v>
      </c>
      <c r="D520" s="136"/>
      <c r="E520" s="143">
        <f>US!D520</f>
        <v>0</v>
      </c>
      <c r="F520" s="78">
        <f t="shared" ref="F520:F583" si="213">V$2</f>
        <v>0.6</v>
      </c>
      <c r="G520" s="29">
        <f t="shared" ca="1" si="193"/>
        <v>327616.12962112436</v>
      </c>
      <c r="H520" s="8">
        <f t="shared" ca="1" si="203"/>
        <v>2326074.5203099828</v>
      </c>
      <c r="I520" s="8">
        <f t="shared" ca="1" si="204"/>
        <v>5763012273.7153511</v>
      </c>
      <c r="J520" s="8">
        <f t="shared" ca="1" si="205"/>
        <v>14400.807436252246</v>
      </c>
      <c r="K520" s="12">
        <f t="shared" ca="1" si="191"/>
        <v>0.57902999067248218</v>
      </c>
      <c r="L520" s="48"/>
      <c r="M520" s="38">
        <f ca="1">IF(AND(I$2&gt;0,R513&lt;F513-0.06),0,IF(AND(N520&gt;=L$9,I$2&gt;0),0,IF(OR(AND(N520&gt;=A$2,N520&lt;C$2),N520&gt;=E$1),0,1)))</f>
        <v>0</v>
      </c>
      <c r="N520" s="18">
        <f t="shared" si="206"/>
        <v>44427</v>
      </c>
      <c r="O520" s="11">
        <f t="shared" ca="1" si="194"/>
        <v>0.76840163649538018</v>
      </c>
      <c r="P520" s="11" t="str">
        <f t="shared" si="195"/>
        <v/>
      </c>
      <c r="Q520" s="11">
        <f t="shared" ca="1" si="207"/>
        <v>1</v>
      </c>
      <c r="R520" s="32">
        <f t="shared" ca="1" si="196"/>
        <v>6.5523225924224871E-3</v>
      </c>
      <c r="S520" s="32">
        <v>2.2691708071195345E-5</v>
      </c>
      <c r="T520" s="32">
        <f t="shared" ca="1" si="197"/>
        <v>3.1014326937466437E-4</v>
      </c>
      <c r="U520" s="32">
        <f t="shared" si="198"/>
        <v>0.14084507042253522</v>
      </c>
      <c r="V520" s="32">
        <f t="shared" si="199"/>
        <v>1</v>
      </c>
      <c r="W520" s="8">
        <f t="shared" ca="1" si="208"/>
        <v>232554.53943038391</v>
      </c>
      <c r="X520" s="8">
        <f t="shared" ca="1" si="212"/>
        <v>5760918753.7344713</v>
      </c>
      <c r="Y520" s="22">
        <f t="shared" ca="1" si="200"/>
        <v>0.23159836350461982</v>
      </c>
      <c r="Z520" s="8">
        <f t="shared" ca="1" si="209"/>
        <v>2326074.5203099828</v>
      </c>
      <c r="AA520" s="12">
        <f t="shared" ca="1" si="210"/>
        <v>1.1347541797997878</v>
      </c>
      <c r="AB520" s="23">
        <f t="shared" ref="AB520:AB583" ca="1" si="214">AB519+IF(C520&gt;0,C520,B520)-IF(C516&gt;0,C516,B516)</f>
        <v>3246677367.1991234</v>
      </c>
      <c r="AC520" s="76">
        <f t="shared" si="211"/>
        <v>0</v>
      </c>
      <c r="AD520" s="85">
        <v>5.9477837652046023E-4</v>
      </c>
      <c r="AE520" s="85">
        <v>9.2163051576939527E-3</v>
      </c>
      <c r="AF520" s="85">
        <v>6.2090215273632717E-4</v>
      </c>
    </row>
    <row r="521" spans="1:32">
      <c r="A521" s="7">
        <f t="shared" si="201"/>
        <v>44428</v>
      </c>
      <c r="B521" s="8">
        <f t="shared" ca="1" si="202"/>
        <v>811705419.50626421</v>
      </c>
      <c r="C521" s="144">
        <f t="shared" si="192"/>
        <v>0</v>
      </c>
      <c r="D521" s="136"/>
      <c r="E521" s="143">
        <f>US!D521</f>
        <v>0</v>
      </c>
      <c r="F521" s="78">
        <f t="shared" si="213"/>
        <v>0.6</v>
      </c>
      <c r="G521" s="29">
        <f t="shared" ca="1" si="193"/>
        <v>308411.93802930554</v>
      </c>
      <c r="H521" s="8">
        <f t="shared" ca="1" si="203"/>
        <v>2189724.7600080692</v>
      </c>
      <c r="I521" s="8">
        <f t="shared" ca="1" si="204"/>
        <v>5763108478.4944792</v>
      </c>
      <c r="J521" s="8">
        <f t="shared" ca="1" si="205"/>
        <v>13549.968891333883</v>
      </c>
      <c r="K521" s="12">
        <f t="shared" ca="1" si="191"/>
        <v>0.57899590876154949</v>
      </c>
      <c r="L521" s="48"/>
      <c r="M521" s="39">
        <f ca="1">IF(AND(I$2&gt;0,R514&lt;F514-0.1),0,IF(AND(N521&gt;=L$10,I$2&gt;0),0,IF(OR(AND(N521&gt;=A$2,N521&lt;C$2),N521&gt;=E$1),0,1)))</f>
        <v>0</v>
      </c>
      <c r="N521" s="18">
        <f t="shared" si="206"/>
        <v>44428</v>
      </c>
      <c r="O521" s="11">
        <f t="shared" ca="1" si="194"/>
        <v>0.76841446379926392</v>
      </c>
      <c r="P521" s="11" t="str">
        <f t="shared" si="195"/>
        <v/>
      </c>
      <c r="Q521" s="11">
        <f t="shared" ca="1" si="207"/>
        <v>1</v>
      </c>
      <c r="R521" s="32">
        <f t="shared" ca="1" si="196"/>
        <v>6.1682387605861101E-3</v>
      </c>
      <c r="S521" s="32">
        <v>2.2691685506375229E-5</v>
      </c>
      <c r="T521" s="32">
        <f t="shared" ca="1" si="197"/>
        <v>2.919633013344092E-4</v>
      </c>
      <c r="U521" s="32">
        <f t="shared" si="198"/>
        <v>0.14084507042253522</v>
      </c>
      <c r="V521" s="32">
        <f t="shared" si="199"/>
        <v>1</v>
      </c>
      <c r="W521" s="8">
        <f t="shared" ca="1" si="208"/>
        <v>217976.86949269395</v>
      </c>
      <c r="X521" s="8">
        <f t="shared" ca="1" si="212"/>
        <v>5761136730.6039639</v>
      </c>
      <c r="Y521" s="22">
        <f t="shared" ca="1" si="200"/>
        <v>0.23158553620073608</v>
      </c>
      <c r="Z521" s="8">
        <f t="shared" ca="1" si="209"/>
        <v>2189724.7600080692</v>
      </c>
      <c r="AA521" s="12">
        <f t="shared" ca="1" si="210"/>
        <v>1.1347541797997878</v>
      </c>
      <c r="AB521" s="23">
        <f t="shared" ca="1" si="214"/>
        <v>3246736915.1410246</v>
      </c>
      <c r="AC521" s="76">
        <f t="shared" si="211"/>
        <v>0</v>
      </c>
      <c r="AD521" s="85">
        <v>5.9474821830897472E-4</v>
      </c>
      <c r="AE521" s="85">
        <v>9.2126579391075217E-3</v>
      </c>
      <c r="AF521" s="85">
        <v>6.2087636944893631E-4</v>
      </c>
    </row>
    <row r="522" spans="1:32">
      <c r="A522" s="7">
        <f t="shared" si="201"/>
        <v>44429</v>
      </c>
      <c r="B522" s="8">
        <f t="shared" ca="1" si="202"/>
        <v>811718174.45271647</v>
      </c>
      <c r="C522" s="144">
        <f t="shared" si="192"/>
        <v>0</v>
      </c>
      <c r="D522" s="136"/>
      <c r="E522" s="143">
        <f>US!D522</f>
        <v>0</v>
      </c>
      <c r="F522" s="78">
        <f t="shared" si="213"/>
        <v>0.6</v>
      </c>
      <c r="G522" s="29">
        <f t="shared" ca="1" si="193"/>
        <v>290465.91694742243</v>
      </c>
      <c r="H522" s="8">
        <f t="shared" ca="1" si="203"/>
        <v>2062308.0103266991</v>
      </c>
      <c r="I522" s="8">
        <f t="shared" ca="1" si="204"/>
        <v>5763199038.6142902</v>
      </c>
      <c r="J522" s="8">
        <f t="shared" ca="1" si="205"/>
        <v>12754.946452299175</v>
      </c>
      <c r="K522" s="12">
        <f t="shared" ca="1" si="191"/>
        <v>0.57896384050184024</v>
      </c>
      <c r="L522" s="48"/>
      <c r="M522" s="47">
        <f ca="1">IF(AND(I$2&gt;0,R515&lt;F515-0.12),0,IF(AND(N522&gt;=L$4,I$2&gt;0),0,IF(OR(AND(N522&gt;=A$2,N522&lt;C$2),N522&gt;=E$1),0,1)))</f>
        <v>0</v>
      </c>
      <c r="N522" s="18">
        <f t="shared" si="206"/>
        <v>44429</v>
      </c>
      <c r="O522" s="11">
        <f t="shared" ca="1" si="194"/>
        <v>0.76842653848190534</v>
      </c>
      <c r="P522" s="11" t="str">
        <f t="shared" si="195"/>
        <v/>
      </c>
      <c r="Q522" s="11">
        <f t="shared" ca="1" si="207"/>
        <v>1</v>
      </c>
      <c r="R522" s="32">
        <f t="shared" ca="1" si="196"/>
        <v>5.8093183389484491E-3</v>
      </c>
      <c r="S522" s="32">
        <v>2.2691662941713874E-5</v>
      </c>
      <c r="T522" s="32">
        <f t="shared" ca="1" si="197"/>
        <v>2.7497440137689324E-4</v>
      </c>
      <c r="U522" s="32">
        <f t="shared" si="198"/>
        <v>0.14084507042253522</v>
      </c>
      <c r="V522" s="32">
        <f t="shared" si="199"/>
        <v>1</v>
      </c>
      <c r="W522" s="8">
        <f t="shared" ca="1" si="208"/>
        <v>204352.76454203395</v>
      </c>
      <c r="X522" s="8">
        <f t="shared" ca="1" si="212"/>
        <v>5761341083.3685055</v>
      </c>
      <c r="Y522" s="22">
        <f t="shared" ca="1" si="200"/>
        <v>0.23157346151809466</v>
      </c>
      <c r="Z522" s="8">
        <f t="shared" ca="1" si="209"/>
        <v>2062308.0103266991</v>
      </c>
      <c r="AA522" s="12">
        <f t="shared" ca="1" si="210"/>
        <v>1.1347541797997878</v>
      </c>
      <c r="AB522" s="23">
        <f t="shared" ca="1" si="214"/>
        <v>3246792932.2262864</v>
      </c>
      <c r="AC522" s="76">
        <f t="shared" si="211"/>
        <v>0</v>
      </c>
      <c r="AD522" s="85">
        <v>5.9471806790048671E-4</v>
      </c>
      <c r="AE522" s="85">
        <v>9.2090191517996602E-3</v>
      </c>
      <c r="AF522" s="85">
        <v>6.2085059176328512E-4</v>
      </c>
    </row>
    <row r="523" spans="1:32">
      <c r="A523" s="7">
        <f t="shared" si="201"/>
        <v>44430</v>
      </c>
      <c r="B523" s="8">
        <f t="shared" ca="1" si="202"/>
        <v>811730186.54291725</v>
      </c>
      <c r="C523" s="144">
        <f t="shared" si="192"/>
        <v>0</v>
      </c>
      <c r="D523" s="136"/>
      <c r="E523" s="143">
        <f>US!D523</f>
        <v>0</v>
      </c>
      <c r="F523" s="78">
        <f t="shared" si="213"/>
        <v>0.6</v>
      </c>
      <c r="G523" s="29">
        <f t="shared" ca="1" si="193"/>
        <v>273695.92763522902</v>
      </c>
      <c r="H523" s="8">
        <f t="shared" ca="1" si="203"/>
        <v>1943241.0862101261</v>
      </c>
      <c r="I523" s="8">
        <f t="shared" ca="1" si="204"/>
        <v>5763284324.4547157</v>
      </c>
      <c r="J523" s="8">
        <f t="shared" ca="1" si="205"/>
        <v>12012.09020076916</v>
      </c>
      <c r="K523" s="12">
        <f t="shared" ca="1" si="191"/>
        <v>0.57893365379523665</v>
      </c>
      <c r="L523" s="48"/>
      <c r="M523" s="46">
        <f ca="1">IF(AND(I$2&gt;0,R516&lt;F516-0.12),0,IF(AND(N523&gt;=L$5,I$2&gt;0),0,IF(OR(AND(N523&gt;=A$2,N523&lt;C$2),N523&gt;=E$1),0,1)))</f>
        <v>0</v>
      </c>
      <c r="N523" s="18">
        <f t="shared" si="206"/>
        <v>44430</v>
      </c>
      <c r="O523" s="11">
        <f t="shared" ca="1" si="194"/>
        <v>0.76843790992729544</v>
      </c>
      <c r="P523" s="11" t="str">
        <f t="shared" si="195"/>
        <v/>
      </c>
      <c r="Q523" s="11">
        <f t="shared" ca="1" si="207"/>
        <v>1</v>
      </c>
      <c r="R523" s="32">
        <f t="shared" ca="1" si="196"/>
        <v>5.4739185527045795E-3</v>
      </c>
      <c r="S523" s="32">
        <v>2.269164037721127E-5</v>
      </c>
      <c r="T523" s="32">
        <f t="shared" ca="1" si="197"/>
        <v>2.5909881149468349E-4</v>
      </c>
      <c r="U523" s="32">
        <f t="shared" si="198"/>
        <v>0.14084507042253522</v>
      </c>
      <c r="V523" s="32">
        <f t="shared" si="199"/>
        <v>1</v>
      </c>
      <c r="W523" s="8">
        <f t="shared" ca="1" si="208"/>
        <v>191620.65114387</v>
      </c>
      <c r="X523" s="8">
        <f t="shared" ca="1" si="212"/>
        <v>5761532704.0196495</v>
      </c>
      <c r="Y523" s="22">
        <f t="shared" ca="1" si="200"/>
        <v>0.23156209007270456</v>
      </c>
      <c r="Z523" s="8">
        <f t="shared" ca="1" si="209"/>
        <v>1943241.0862101261</v>
      </c>
      <c r="AA523" s="12">
        <f t="shared" ca="1" si="210"/>
        <v>1.1347541797997878</v>
      </c>
      <c r="AB523" s="23">
        <f t="shared" ca="1" si="214"/>
        <v>3246845650.0392671</v>
      </c>
      <c r="AC523" s="76">
        <f t="shared" si="211"/>
        <v>0</v>
      </c>
      <c r="AD523" s="85">
        <v>5.9468792529185647E-4</v>
      </c>
      <c r="AE523" s="85">
        <v>9.2053887660815716E-3</v>
      </c>
      <c r="AF523" s="85">
        <v>6.2082481967749078E-4</v>
      </c>
    </row>
    <row r="524" spans="1:32">
      <c r="A524" s="7">
        <f t="shared" si="201"/>
        <v>44431</v>
      </c>
      <c r="B524" s="8">
        <f t="shared" ca="1" si="202"/>
        <v>811741504.52744687</v>
      </c>
      <c r="C524" s="144">
        <f t="shared" si="192"/>
        <v>0</v>
      </c>
      <c r="D524" s="136"/>
      <c r="E524" s="143">
        <f>US!D524</f>
        <v>0</v>
      </c>
      <c r="F524" s="78">
        <f t="shared" si="213"/>
        <v>0.6</v>
      </c>
      <c r="G524" s="29">
        <f t="shared" ca="1" si="193"/>
        <v>258025.08806008287</v>
      </c>
      <c r="H524" s="8">
        <f t="shared" ca="1" si="203"/>
        <v>1831978.1252265882</v>
      </c>
      <c r="I524" s="8">
        <f t="shared" ca="1" si="204"/>
        <v>5763364682.1448765</v>
      </c>
      <c r="J524" s="8">
        <f t="shared" ca="1" si="205"/>
        <v>11317.984529624273</v>
      </c>
      <c r="K524" s="12">
        <f t="shared" ca="1" si="191"/>
        <v>0.57890522518176146</v>
      </c>
      <c r="L524" s="48"/>
      <c r="M524" s="38">
        <f ca="1">IF(AND(I$2&gt;0,R517&lt;F517),0,IF(AND(N524&gt;=L$6,I$2&gt;0),0,IF(OR(AND(N524&gt;=A$2,N524&lt;C$2),N524&gt;=E$1),0,1)))</f>
        <v>0</v>
      </c>
      <c r="N524" s="18">
        <f t="shared" si="206"/>
        <v>44431</v>
      </c>
      <c r="O524" s="11">
        <f t="shared" ca="1" si="194"/>
        <v>0.76844862428598348</v>
      </c>
      <c r="P524" s="11" t="str">
        <f t="shared" si="195"/>
        <v/>
      </c>
      <c r="Q524" s="11">
        <f t="shared" ca="1" si="207"/>
        <v>1</v>
      </c>
      <c r="R524" s="32">
        <f t="shared" ca="1" si="196"/>
        <v>5.1605017612016569E-3</v>
      </c>
      <c r="S524" s="32">
        <v>2.2691617812867421E-5</v>
      </c>
      <c r="T524" s="32">
        <f t="shared" ca="1" si="197"/>
        <v>2.4426375003021175E-4</v>
      </c>
      <c r="U524" s="32">
        <f t="shared" si="198"/>
        <v>0.14084507042253522</v>
      </c>
      <c r="V524" s="32">
        <f t="shared" si="199"/>
        <v>1</v>
      </c>
      <c r="W524" s="8">
        <f t="shared" ca="1" si="208"/>
        <v>179722.70364789505</v>
      </c>
      <c r="X524" s="8">
        <f t="shared" ca="1" si="212"/>
        <v>5761712426.7232971</v>
      </c>
      <c r="Y524" s="22">
        <f t="shared" ca="1" si="200"/>
        <v>0.23155137571401652</v>
      </c>
      <c r="Z524" s="8">
        <f t="shared" ca="1" si="209"/>
        <v>1831978.1252265882</v>
      </c>
      <c r="AA524" s="12">
        <f t="shared" ca="1" si="210"/>
        <v>1.1347541797997878</v>
      </c>
      <c r="AB524" s="23">
        <f t="shared" ca="1" si="214"/>
        <v>3246895285.0293407</v>
      </c>
      <c r="AC524" s="76">
        <f t="shared" si="211"/>
        <v>0</v>
      </c>
      <c r="AD524" s="85">
        <v>5.9465779047994567E-4</v>
      </c>
      <c r="AE524" s="85">
        <v>9.2017667524100875E-3</v>
      </c>
      <c r="AF524" s="85">
        <v>6.2079905318967175E-4</v>
      </c>
    </row>
    <row r="525" spans="1:32">
      <c r="A525" s="7">
        <f t="shared" si="201"/>
        <v>44432</v>
      </c>
      <c r="B525" s="8">
        <f t="shared" ca="1" si="202"/>
        <v>811752173.96114016</v>
      </c>
      <c r="C525" s="144">
        <f t="shared" si="192"/>
        <v>0</v>
      </c>
      <c r="D525" s="136"/>
      <c r="E525" s="143">
        <f>US!D525</f>
        <v>0</v>
      </c>
      <c r="F525" s="78">
        <f t="shared" si="213"/>
        <v>0.6</v>
      </c>
      <c r="G525" s="29">
        <f t="shared" ca="1" si="193"/>
        <v>243381.46490154995</v>
      </c>
      <c r="H525" s="8">
        <f t="shared" ca="1" si="203"/>
        <v>1728008.4008010046</v>
      </c>
      <c r="I525" s="8">
        <f t="shared" ca="1" si="204"/>
        <v>5763440435.1240988</v>
      </c>
      <c r="J525" s="8">
        <f t="shared" ca="1" si="205"/>
        <v>10669.433693283292</v>
      </c>
      <c r="K525" s="12">
        <f t="shared" ca="1" si="191"/>
        <v>0.57887843928504124</v>
      </c>
      <c r="L525" s="48"/>
      <c r="M525" s="38">
        <f ca="1">IF(AND(I$2&gt;0,R518&lt;F518-0.02),0,IF(AND(N525&gt;=L$7,I$2&gt;0),0,IF(OR(AND(N525&gt;=A$2,N525&lt;C$2),N525&gt;=E$1),0,1)))</f>
        <v>0</v>
      </c>
      <c r="N525" s="18">
        <f t="shared" si="206"/>
        <v>44432</v>
      </c>
      <c r="O525" s="11">
        <f t="shared" ca="1" si="194"/>
        <v>0.76845872468321319</v>
      </c>
      <c r="P525" s="11" t="str">
        <f t="shared" si="195"/>
        <v/>
      </c>
      <c r="Q525" s="11">
        <f t="shared" ca="1" si="207"/>
        <v>1</v>
      </c>
      <c r="R525" s="32">
        <f t="shared" ca="1" si="196"/>
        <v>4.8676292980309984E-3</v>
      </c>
      <c r="S525" s="32">
        <v>2.2691595248682318E-5</v>
      </c>
      <c r="T525" s="32">
        <f t="shared" ca="1" si="197"/>
        <v>2.3040112010680062E-4</v>
      </c>
      <c r="U525" s="32">
        <f t="shared" si="198"/>
        <v>0.14084507042253522</v>
      </c>
      <c r="V525" s="32">
        <f t="shared" si="199"/>
        <v>1</v>
      </c>
      <c r="W525" s="8">
        <f t="shared" ca="1" si="208"/>
        <v>168604.57610288935</v>
      </c>
      <c r="X525" s="8">
        <f t="shared" ca="1" si="212"/>
        <v>5761881031.2994003</v>
      </c>
      <c r="Y525" s="22">
        <f t="shared" ca="1" si="200"/>
        <v>0.23154127531678681</v>
      </c>
      <c r="Z525" s="8">
        <f t="shared" ca="1" si="209"/>
        <v>1728008.4008010046</v>
      </c>
      <c r="AA525" s="12">
        <f t="shared" ca="1" si="210"/>
        <v>1.1347541797997878</v>
      </c>
      <c r="AB525" s="23">
        <f t="shared" ca="1" si="214"/>
        <v>3246942039.4842167</v>
      </c>
      <c r="AC525" s="76">
        <f t="shared" si="211"/>
        <v>0</v>
      </c>
      <c r="AD525" s="85">
        <v>5.9462766346161792E-4</v>
      </c>
      <c r="AE525" s="85">
        <v>9.1981530813867521E-3</v>
      </c>
      <c r="AF525" s="85">
        <v>6.2077329229794727E-4</v>
      </c>
    </row>
    <row r="526" spans="1:32">
      <c r="A526" s="7">
        <f t="shared" si="201"/>
        <v>44433</v>
      </c>
      <c r="B526" s="8">
        <f t="shared" ca="1" si="202"/>
        <v>811762237.40989399</v>
      </c>
      <c r="C526" s="144">
        <f t="shared" si="192"/>
        <v>0</v>
      </c>
      <c r="D526" s="136"/>
      <c r="E526" s="143">
        <f>US!D526</f>
        <v>0</v>
      </c>
      <c r="F526" s="78">
        <f t="shared" si="213"/>
        <v>0.6</v>
      </c>
      <c r="G526" s="29">
        <f t="shared" ca="1" si="193"/>
        <v>229697.79026057085</v>
      </c>
      <c r="H526" s="8">
        <f t="shared" ca="1" si="203"/>
        <v>1630854.3108500529</v>
      </c>
      <c r="I526" s="8">
        <f t="shared" ca="1" si="204"/>
        <v>5763511885.6102505</v>
      </c>
      <c r="J526" s="8">
        <f t="shared" ca="1" si="205"/>
        <v>10063.44875379402</v>
      </c>
      <c r="K526" s="12">
        <f t="shared" ca="1" si="191"/>
        <v>0.57885318829196697</v>
      </c>
      <c r="L526" s="48"/>
      <c r="M526" s="38">
        <f ca="1">IF(AND(I$2&gt;0,R519&lt;F519-0.04),0,IF(AND(N526&gt;=L$8,I$2&gt;0),0,IF(OR(AND(N526&gt;=A$2,N526&lt;C$2),N526&gt;=E$1),0,1)))</f>
        <v>0</v>
      </c>
      <c r="N526" s="18">
        <f t="shared" si="206"/>
        <v>44433</v>
      </c>
      <c r="O526" s="11">
        <f t="shared" ca="1" si="194"/>
        <v>0.7684682514147001</v>
      </c>
      <c r="P526" s="11" t="str">
        <f t="shared" si="195"/>
        <v/>
      </c>
      <c r="Q526" s="11">
        <f t="shared" ca="1" si="207"/>
        <v>1</v>
      </c>
      <c r="R526" s="32">
        <f t="shared" ca="1" si="196"/>
        <v>4.5939558052114169E-3</v>
      </c>
      <c r="S526" s="32">
        <v>2.2691572684655967E-5</v>
      </c>
      <c r="T526" s="32">
        <f t="shared" ca="1" si="197"/>
        <v>2.1744724144667372E-4</v>
      </c>
      <c r="U526" s="32">
        <f t="shared" si="198"/>
        <v>0.14084507042253522</v>
      </c>
      <c r="V526" s="32">
        <f t="shared" si="199"/>
        <v>1</v>
      </c>
      <c r="W526" s="8">
        <f t="shared" ca="1" si="208"/>
        <v>158215.20156968909</v>
      </c>
      <c r="X526" s="8">
        <f t="shared" ca="1" si="212"/>
        <v>5762039246.5009699</v>
      </c>
      <c r="Y526" s="22">
        <f t="shared" ca="1" si="200"/>
        <v>0.2315317485852999</v>
      </c>
      <c r="Z526" s="8">
        <f t="shared" ca="1" si="209"/>
        <v>1630854.3108500529</v>
      </c>
      <c r="AA526" s="12">
        <f t="shared" ca="1" si="210"/>
        <v>1.1347541797997878</v>
      </c>
      <c r="AB526" s="23">
        <f t="shared" ca="1" si="214"/>
        <v>3246986102.4413943</v>
      </c>
      <c r="AC526" s="76">
        <f t="shared" si="211"/>
        <v>0</v>
      </c>
      <c r="AD526" s="85">
        <v>5.9459754423373825E-4</v>
      </c>
      <c r="AE526" s="85">
        <v>9.1945477237568903E-3</v>
      </c>
      <c r="AF526" s="85">
        <v>6.2074753700043733E-4</v>
      </c>
    </row>
    <row r="527" spans="1:32">
      <c r="A527" s="7">
        <f t="shared" si="201"/>
        <v>44434</v>
      </c>
      <c r="B527" s="8">
        <f t="shared" ca="1" si="202"/>
        <v>811771734.6454823</v>
      </c>
      <c r="C527" s="144">
        <f t="shared" si="192"/>
        <v>0</v>
      </c>
      <c r="D527" s="136"/>
      <c r="E527" s="143">
        <f>US!D527</f>
        <v>0</v>
      </c>
      <c r="F527" s="78">
        <f t="shared" si="213"/>
        <v>0.6</v>
      </c>
      <c r="G527" s="29">
        <f t="shared" ca="1" si="193"/>
        <v>216911.19464185458</v>
      </c>
      <c r="H527" s="8">
        <f t="shared" ca="1" si="203"/>
        <v>1540069.4819571674</v>
      </c>
      <c r="I527" s="8">
        <f t="shared" ca="1" si="204"/>
        <v>5763579315.9829273</v>
      </c>
      <c r="J527" s="8">
        <f t="shared" ca="1" si="205"/>
        <v>9497.2355882822103</v>
      </c>
      <c r="K527" s="12">
        <f t="shared" ca="1" si="191"/>
        <v>0.57882937146324975</v>
      </c>
      <c r="L527" s="48"/>
      <c r="M527" s="38">
        <f ca="1">IF(AND(I$2&gt;0,R520&lt;F520-0.06),0,IF(AND(N527&gt;=L$9,I$2&gt;0),0,IF(OR(AND(N527&gt;=A$2,N527&lt;C$2),N527&gt;=E$1),0,1)))</f>
        <v>0</v>
      </c>
      <c r="N527" s="18">
        <f t="shared" si="206"/>
        <v>44434</v>
      </c>
      <c r="O527" s="11">
        <f t="shared" ca="1" si="194"/>
        <v>0.76847724213105695</v>
      </c>
      <c r="P527" s="11" t="str">
        <f t="shared" si="195"/>
        <v/>
      </c>
      <c r="Q527" s="11">
        <f t="shared" ca="1" si="207"/>
        <v>1</v>
      </c>
      <c r="R527" s="32">
        <f t="shared" ca="1" si="196"/>
        <v>4.338223892837092E-3</v>
      </c>
      <c r="S527" s="32">
        <v>2.2691550120788363E-5</v>
      </c>
      <c r="T527" s="32">
        <f t="shared" ca="1" si="197"/>
        <v>2.0534259759428898E-4</v>
      </c>
      <c r="U527" s="32">
        <f t="shared" si="198"/>
        <v>0.14084507042253522</v>
      </c>
      <c r="V527" s="32">
        <f t="shared" si="199"/>
        <v>1</v>
      </c>
      <c r="W527" s="8">
        <f t="shared" ca="1" si="208"/>
        <v>148506.66056476979</v>
      </c>
      <c r="X527" s="8">
        <f t="shared" ca="1" si="212"/>
        <v>5762187753.1615343</v>
      </c>
      <c r="Y527" s="22">
        <f t="shared" ca="1" si="200"/>
        <v>0.23152275786894305</v>
      </c>
      <c r="Z527" s="8">
        <f t="shared" ca="1" si="209"/>
        <v>1540069.4819571674</v>
      </c>
      <c r="AA527" s="12">
        <f t="shared" ca="1" si="210"/>
        <v>1.1347541797997878</v>
      </c>
      <c r="AB527" s="23">
        <f t="shared" ca="1" si="214"/>
        <v>3247027650.5439596</v>
      </c>
      <c r="AC527" s="76">
        <f t="shared" si="211"/>
        <v>0</v>
      </c>
      <c r="AD527" s="85">
        <v>5.9456743279317375E-4</v>
      </c>
      <c r="AE527" s="85">
        <v>9.1909506504087232E-3</v>
      </c>
      <c r="AF527" s="85">
        <v>6.2072178729526281E-4</v>
      </c>
    </row>
    <row r="528" spans="1:32">
      <c r="A528" s="7">
        <f t="shared" si="201"/>
        <v>44435</v>
      </c>
      <c r="B528" s="8">
        <f t="shared" ca="1" si="202"/>
        <v>811780702.82908642</v>
      </c>
      <c r="C528" s="144">
        <f t="shared" si="192"/>
        <v>0</v>
      </c>
      <c r="D528" s="136"/>
      <c r="E528" s="143">
        <f>US!D528</f>
        <v>0</v>
      </c>
      <c r="F528" s="78">
        <f t="shared" si="213"/>
        <v>0.6</v>
      </c>
      <c r="G528" s="29">
        <f t="shared" ca="1" si="193"/>
        <v>204962.94718052883</v>
      </c>
      <c r="H528" s="8">
        <f t="shared" ca="1" si="203"/>
        <v>1455236.9249817547</v>
      </c>
      <c r="I528" s="8">
        <f t="shared" ca="1" si="204"/>
        <v>5763642990.0865164</v>
      </c>
      <c r="J528" s="8">
        <f t="shared" ca="1" si="205"/>
        <v>8968.1836041348088</v>
      </c>
      <c r="K528" s="12">
        <f t="shared" ca="1" si="191"/>
        <v>0.57880689467235769</v>
      </c>
      <c r="L528" s="48"/>
      <c r="M528" s="39">
        <f ca="1">IF(AND(I$2&gt;0,R521&lt;F521-0.1),0,IF(AND(N528&gt;=L$10,I$2&gt;0),0,IF(OR(AND(N528&gt;=A$2,N528&lt;C$2),N528&gt;=E$1),0,1)))</f>
        <v>0</v>
      </c>
      <c r="N528" s="18">
        <f t="shared" si="206"/>
        <v>44435</v>
      </c>
      <c r="O528" s="11">
        <f t="shared" ca="1" si="194"/>
        <v>0.76848573201153547</v>
      </c>
      <c r="P528" s="11" t="str">
        <f t="shared" si="195"/>
        <v/>
      </c>
      <c r="Q528" s="11">
        <f t="shared" ca="1" si="207"/>
        <v>1</v>
      </c>
      <c r="R528" s="32">
        <f t="shared" ca="1" si="196"/>
        <v>4.0992589436105765E-3</v>
      </c>
      <c r="S528" s="32">
        <v>2.26915275570795E-5</v>
      </c>
      <c r="T528" s="32">
        <f t="shared" ca="1" si="197"/>
        <v>1.9403158999756729E-4</v>
      </c>
      <c r="U528" s="32">
        <f t="shared" si="198"/>
        <v>0.14084507042253522</v>
      </c>
      <c r="V528" s="32">
        <f t="shared" si="199"/>
        <v>1</v>
      </c>
      <c r="W528" s="8">
        <f t="shared" ca="1" si="208"/>
        <v>139434.12104560426</v>
      </c>
      <c r="X528" s="8">
        <f t="shared" ca="1" si="212"/>
        <v>5762327187.2825804</v>
      </c>
      <c r="Y528" s="22">
        <f t="shared" ca="1" si="200"/>
        <v>0.23151426798846453</v>
      </c>
      <c r="Z528" s="8">
        <f t="shared" ca="1" si="209"/>
        <v>1455236.9249817547</v>
      </c>
      <c r="AA528" s="12">
        <f t="shared" ca="1" si="210"/>
        <v>1.1347541797997878</v>
      </c>
      <c r="AB528" s="23">
        <f t="shared" ca="1" si="214"/>
        <v>3247066848.8455992</v>
      </c>
      <c r="AC528" s="76">
        <f t="shared" si="211"/>
        <v>0</v>
      </c>
      <c r="AD528" s="85">
        <v>5.9453732913679336E-4</v>
      </c>
      <c r="AE528" s="85">
        <v>9.1873618323724451E-3</v>
      </c>
      <c r="AF528" s="85">
        <v>6.2069604318054574E-4</v>
      </c>
    </row>
    <row r="529" spans="1:32">
      <c r="A529" s="7">
        <f t="shared" si="201"/>
        <v>44436</v>
      </c>
      <c r="B529" s="8">
        <f t="shared" ca="1" si="202"/>
        <v>811789176.68387079</v>
      </c>
      <c r="C529" s="144">
        <f t="shared" si="192"/>
        <v>0</v>
      </c>
      <c r="D529" s="136"/>
      <c r="E529" s="143">
        <f>US!D529</f>
        <v>0</v>
      </c>
      <c r="F529" s="78">
        <f t="shared" si="213"/>
        <v>0.6</v>
      </c>
      <c r="G529" s="29">
        <f t="shared" ca="1" si="193"/>
        <v>193798.19336687471</v>
      </c>
      <c r="H529" s="8">
        <f t="shared" ca="1" si="203"/>
        <v>1375967.1729048104</v>
      </c>
      <c r="I529" s="8">
        <f t="shared" ca="1" si="204"/>
        <v>5763703154.4554853</v>
      </c>
      <c r="J529" s="8">
        <f t="shared" ca="1" si="205"/>
        <v>8473.8547843183114</v>
      </c>
      <c r="K529" s="12">
        <f t="shared" ca="1" si="191"/>
        <v>0.57878566997116132</v>
      </c>
      <c r="L529" s="48"/>
      <c r="M529" s="47">
        <f ca="1">IF(AND(I$2&gt;0,R522&lt;F522-0.12),0,IF(AND(N529&gt;=L$4,I$2&gt;0),0,IF(OR(AND(N529&gt;=A$2,N529&lt;C$2),N529&gt;=E$1),0,1)))</f>
        <v>0</v>
      </c>
      <c r="N529" s="18">
        <f t="shared" si="206"/>
        <v>44436</v>
      </c>
      <c r="O529" s="11">
        <f t="shared" ca="1" si="194"/>
        <v>0.76849375392739805</v>
      </c>
      <c r="P529" s="11" t="str">
        <f t="shared" si="195"/>
        <v/>
      </c>
      <c r="Q529" s="11">
        <f t="shared" ca="1" si="207"/>
        <v>1</v>
      </c>
      <c r="R529" s="32">
        <f t="shared" ca="1" si="196"/>
        <v>3.875963867337494E-3</v>
      </c>
      <c r="S529" s="32">
        <v>2.2691504993529388E-5</v>
      </c>
      <c r="T529" s="32">
        <f t="shared" ca="1" si="197"/>
        <v>1.834622897206414E-4</v>
      </c>
      <c r="U529" s="32">
        <f t="shared" si="198"/>
        <v>0.14084507042253522</v>
      </c>
      <c r="V529" s="32">
        <f t="shared" si="199"/>
        <v>1</v>
      </c>
      <c r="W529" s="8">
        <f t="shared" ca="1" si="208"/>
        <v>130955.85304172781</v>
      </c>
      <c r="X529" s="8">
        <f t="shared" ca="1" si="212"/>
        <v>5762458143.135622</v>
      </c>
      <c r="Y529" s="22">
        <f t="shared" ca="1" si="200"/>
        <v>0.23150624607260195</v>
      </c>
      <c r="Z529" s="8">
        <f t="shared" ca="1" si="209"/>
        <v>1375967.1729048104</v>
      </c>
      <c r="AA529" s="12">
        <f t="shared" ca="1" si="210"/>
        <v>1.1347541797997878</v>
      </c>
      <c r="AB529" s="23">
        <f t="shared" ca="1" si="214"/>
        <v>3247103851.5683298</v>
      </c>
      <c r="AC529" s="76">
        <f t="shared" si="211"/>
        <v>0</v>
      </c>
      <c r="AD529" s="85">
        <v>5.9450723326146741E-4</v>
      </c>
      <c r="AE529" s="85">
        <v>9.1837812408193543E-3</v>
      </c>
      <c r="AF529" s="85">
        <v>6.2067030465440872E-4</v>
      </c>
    </row>
    <row r="530" spans="1:32">
      <c r="A530" s="7">
        <f t="shared" si="201"/>
        <v>44437</v>
      </c>
      <c r="B530" s="8">
        <f t="shared" ca="1" si="202"/>
        <v>811797188.65652704</v>
      </c>
      <c r="C530" s="144">
        <f t="shared" si="192"/>
        <v>0</v>
      </c>
      <c r="D530" s="136"/>
      <c r="E530" s="143">
        <f>US!D530</f>
        <v>0</v>
      </c>
      <c r="F530" s="78">
        <f t="shared" si="213"/>
        <v>0.6</v>
      </c>
      <c r="G530" s="29">
        <f t="shared" ca="1" si="193"/>
        <v>183365.67967918704</v>
      </c>
      <c r="H530" s="8">
        <f t="shared" ca="1" si="203"/>
        <v>1301896.325722228</v>
      </c>
      <c r="I530" s="8">
        <f t="shared" ca="1" si="204"/>
        <v>5763760039.4613447</v>
      </c>
      <c r="J530" s="8">
        <f t="shared" ca="1" si="205"/>
        <v>8011.9726562176611</v>
      </c>
      <c r="K530" s="12">
        <f t="shared" ca="1" si="191"/>
        <v>0.57876561518150482</v>
      </c>
      <c r="L530" s="48"/>
      <c r="M530" s="46">
        <f ca="1">IF(AND(I$2&gt;0,R523&lt;F523-0.12),0,IF(AND(N530&gt;=L$5,I$2&gt;0),0,IF(OR(AND(N530&gt;=A$2,N530&lt;C$2),N530&gt;=E$1),0,1)))</f>
        <v>0</v>
      </c>
      <c r="N530" s="18">
        <f t="shared" si="206"/>
        <v>44437</v>
      </c>
      <c r="O530" s="11">
        <f t="shared" ca="1" si="194"/>
        <v>0.76850133859484593</v>
      </c>
      <c r="P530" s="11" t="str">
        <f t="shared" si="195"/>
        <v/>
      </c>
      <c r="Q530" s="11">
        <f t="shared" ca="1" si="207"/>
        <v>1</v>
      </c>
      <c r="R530" s="32">
        <f t="shared" ca="1" si="196"/>
        <v>3.6673135935837405E-3</v>
      </c>
      <c r="S530" s="32">
        <v>2.2691482430138017E-5</v>
      </c>
      <c r="T530" s="32">
        <f t="shared" ca="1" si="197"/>
        <v>1.7358617676296374E-4</v>
      </c>
      <c r="U530" s="32">
        <f t="shared" si="198"/>
        <v>0.14084507042253522</v>
      </c>
      <c r="V530" s="32">
        <f t="shared" si="199"/>
        <v>1</v>
      </c>
      <c r="W530" s="8">
        <f t="shared" ca="1" si="208"/>
        <v>123032.97135808508</v>
      </c>
      <c r="X530" s="8">
        <f t="shared" ca="1" si="212"/>
        <v>5762581176.1069803</v>
      </c>
      <c r="Y530" s="22">
        <f t="shared" ca="1" si="200"/>
        <v>0.23149866140515407</v>
      </c>
      <c r="Z530" s="8">
        <f t="shared" ca="1" si="209"/>
        <v>1301896.325722228</v>
      </c>
      <c r="AA530" s="12">
        <f t="shared" ca="1" si="210"/>
        <v>1.1347541797997878</v>
      </c>
      <c r="AB530" s="23">
        <f t="shared" ca="1" si="214"/>
        <v>3247138802.8149629</v>
      </c>
      <c r="AC530" s="76">
        <f t="shared" si="211"/>
        <v>0</v>
      </c>
      <c r="AD530" s="85">
        <v>5.9447714516406853E-4</v>
      </c>
      <c r="AE530" s="85">
        <v>9.1802088470609427E-3</v>
      </c>
      <c r="AF530" s="85">
        <v>6.2064457171497555E-4</v>
      </c>
    </row>
    <row r="531" spans="1:32">
      <c r="A531" s="7">
        <f t="shared" si="201"/>
        <v>44438</v>
      </c>
      <c r="B531" s="8">
        <f t="shared" ca="1" si="202"/>
        <v>811804769.06727004</v>
      </c>
      <c r="C531" s="144">
        <f t="shared" si="192"/>
        <v>0</v>
      </c>
      <c r="D531" s="136"/>
      <c r="E531" s="143">
        <f>US!D531</f>
        <v>0</v>
      </c>
      <c r="F531" s="78">
        <f t="shared" si="213"/>
        <v>0.6</v>
      </c>
      <c r="G531" s="29">
        <f t="shared" ca="1" si="193"/>
        <v>173617.50290701375</v>
      </c>
      <c r="H531" s="8">
        <f t="shared" ca="1" si="203"/>
        <v>1232684.2706397977</v>
      </c>
      <c r="I531" s="8">
        <f t="shared" ca="1" si="204"/>
        <v>5763813860.3776207</v>
      </c>
      <c r="J531" s="8">
        <f t="shared" ca="1" si="205"/>
        <v>7580.4107430499616</v>
      </c>
      <c r="K531" s="12">
        <f t="shared" ca="1" si="191"/>
        <v>0.57874665351288512</v>
      </c>
      <c r="L531" s="48"/>
      <c r="M531" s="38">
        <f ca="1">IF(AND(I$2&gt;0,R524&lt;F524),0,IF(AND(N531&gt;=L$6,I$2&gt;0),0,IF(OR(AND(N531&gt;=A$2,N531&lt;C$2),N531&gt;=E$1),0,1)))</f>
        <v>0</v>
      </c>
      <c r="N531" s="18">
        <f t="shared" si="206"/>
        <v>44438</v>
      </c>
      <c r="O531" s="11">
        <f t="shared" ca="1" si="194"/>
        <v>0.76850851471701609</v>
      </c>
      <c r="P531" s="11" t="str">
        <f t="shared" si="195"/>
        <v/>
      </c>
      <c r="Q531" s="11">
        <f t="shared" ca="1" si="207"/>
        <v>1</v>
      </c>
      <c r="R531" s="32">
        <f t="shared" ca="1" si="196"/>
        <v>3.4723500581402751E-3</v>
      </c>
      <c r="S531" s="32">
        <v>2.2691459866905386E-5</v>
      </c>
      <c r="T531" s="32">
        <f t="shared" ca="1" si="197"/>
        <v>1.6435790275197301E-4</v>
      </c>
      <c r="U531" s="32">
        <f t="shared" si="198"/>
        <v>0.14084507042253522</v>
      </c>
      <c r="V531" s="32">
        <f t="shared" si="199"/>
        <v>1</v>
      </c>
      <c r="W531" s="8">
        <f t="shared" ca="1" si="208"/>
        <v>115629.20195016492</v>
      </c>
      <c r="X531" s="8">
        <f t="shared" ca="1" si="212"/>
        <v>5762696805.3089304</v>
      </c>
      <c r="Y531" s="22">
        <f t="shared" ca="1" si="200"/>
        <v>0.23149148528298391</v>
      </c>
      <c r="Z531" s="8">
        <f t="shared" ca="1" si="209"/>
        <v>1232684.2706397977</v>
      </c>
      <c r="AA531" s="12">
        <f t="shared" ca="1" si="210"/>
        <v>1.1347541797997878</v>
      </c>
      <c r="AB531" s="23">
        <f t="shared" ca="1" si="214"/>
        <v>3247171837.2367506</v>
      </c>
      <c r="AC531" s="76">
        <f t="shared" si="211"/>
        <v>0</v>
      </c>
      <c r="AD531" s="85">
        <v>5.9444706484147031E-4</v>
      </c>
      <c r="AE531" s="85">
        <v>9.1766446225480351E-3</v>
      </c>
      <c r="AF531" s="85">
        <v>6.2061884436037033E-4</v>
      </c>
    </row>
    <row r="532" spans="1:32">
      <c r="A532" s="7">
        <f t="shared" si="201"/>
        <v>44439</v>
      </c>
      <c r="B532" s="8">
        <f t="shared" ca="1" si="202"/>
        <v>811811946.24932706</v>
      </c>
      <c r="C532" s="144">
        <f t="shared" si="192"/>
        <v>0</v>
      </c>
      <c r="D532" s="136"/>
      <c r="E532" s="143">
        <f>US!D532</f>
        <v>0</v>
      </c>
      <c r="F532" s="78">
        <f t="shared" si="213"/>
        <v>0.6</v>
      </c>
      <c r="G532" s="29">
        <f t="shared" ca="1" si="193"/>
        <v>164508.88187249107</v>
      </c>
      <c r="H532" s="8">
        <f t="shared" ca="1" si="203"/>
        <v>1168013.0612946865</v>
      </c>
      <c r="I532" s="8">
        <f t="shared" ca="1" si="204"/>
        <v>5763864818.3702259</v>
      </c>
      <c r="J532" s="8">
        <f t="shared" ca="1" si="205"/>
        <v>7177.1820570498448</v>
      </c>
      <c r="K532" s="12">
        <f t="shared" ca="1" si="191"/>
        <v>0.57872871320745978</v>
      </c>
      <c r="L532" s="48"/>
      <c r="M532" s="38">
        <f ca="1">IF(AND(I$2&gt;0,R525&lt;F525-0.02),0,IF(AND(N532&gt;=L$7,I$2&gt;0),0,IF(OR(AND(N532&gt;=A$2,N532&lt;C$2),N532&gt;=E$1),0,1)))</f>
        <v>0</v>
      </c>
      <c r="N532" s="18">
        <f t="shared" si="206"/>
        <v>44439</v>
      </c>
      <c r="O532" s="11">
        <f t="shared" ca="1" si="194"/>
        <v>0.76851530911603017</v>
      </c>
      <c r="P532" s="11" t="str">
        <f t="shared" si="195"/>
        <v/>
      </c>
      <c r="Q532" s="11">
        <f t="shared" ca="1" si="207"/>
        <v>1</v>
      </c>
      <c r="R532" s="32">
        <f t="shared" ca="1" si="196"/>
        <v>3.2901776374498208E-3</v>
      </c>
      <c r="S532" s="32">
        <v>2.26914373038315E-5</v>
      </c>
      <c r="T532" s="32">
        <f t="shared" ca="1" si="197"/>
        <v>1.5573507483929153E-4</v>
      </c>
      <c r="U532" s="32">
        <f t="shared" si="198"/>
        <v>0.14084507042253522</v>
      </c>
      <c r="V532" s="32">
        <f t="shared" si="199"/>
        <v>1</v>
      </c>
      <c r="W532" s="8">
        <f t="shared" ca="1" si="208"/>
        <v>108710.6736230245</v>
      </c>
      <c r="X532" s="8">
        <f t="shared" ca="1" si="212"/>
        <v>5762805515.9825535</v>
      </c>
      <c r="Y532" s="22">
        <f t="shared" ca="1" si="200"/>
        <v>0.23148469088396983</v>
      </c>
      <c r="Z532" s="8">
        <f t="shared" ca="1" si="209"/>
        <v>1168013.0612946865</v>
      </c>
      <c r="AA532" s="12">
        <f t="shared" ca="1" si="210"/>
        <v>1.1347541797997878</v>
      </c>
      <c r="AB532" s="23">
        <f t="shared" ca="1" si="214"/>
        <v>3247203080.6569915</v>
      </c>
      <c r="AC532" s="76">
        <f t="shared" si="211"/>
        <v>0</v>
      </c>
      <c r="AD532" s="85">
        <v>5.9441699229054873E-4</v>
      </c>
      <c r="AE532" s="85">
        <v>9.1730885388699081E-3</v>
      </c>
      <c r="AF532" s="85">
        <v>6.2059312258871881E-4</v>
      </c>
    </row>
    <row r="533" spans="1:32">
      <c r="A533" s="7">
        <f t="shared" si="201"/>
        <v>44440</v>
      </c>
      <c r="B533" s="8">
        <f t="shared" ca="1" si="202"/>
        <v>811818746.678864</v>
      </c>
      <c r="C533" s="144">
        <f t="shared" si="192"/>
        <v>0</v>
      </c>
      <c r="D533" s="136"/>
      <c r="E533" s="143">
        <f>US!D533</f>
        <v>0</v>
      </c>
      <c r="F533" s="78">
        <f t="shared" si="213"/>
        <v>0.6</v>
      </c>
      <c r="G533" s="29">
        <f t="shared" ca="1" si="193"/>
        <v>155997.9489273224</v>
      </c>
      <c r="H533" s="8">
        <f t="shared" ca="1" si="203"/>
        <v>1107585.4373839891</v>
      </c>
      <c r="I533" s="8">
        <f t="shared" ca="1" si="204"/>
        <v>5763913101.4199381</v>
      </c>
      <c r="J533" s="8">
        <f t="shared" ca="1" si="205"/>
        <v>6800.429536947483</v>
      </c>
      <c r="K533" s="12">
        <f t="shared" ca="1" si="191"/>
        <v>0.57871172720992459</v>
      </c>
      <c r="L533" s="48"/>
      <c r="M533" s="38">
        <f ca="1">IF(AND(I$2&gt;0,R526&lt;F526-0.04),0,IF(AND(N533&gt;=L$8,I$2&gt;0),0,IF(OR(AND(N533&gt;=A$2,N533&lt;C$2),N533&gt;=E$1),0,1)))</f>
        <v>0</v>
      </c>
      <c r="N533" s="18">
        <f t="shared" si="206"/>
        <v>44440</v>
      </c>
      <c r="O533" s="11">
        <f t="shared" ca="1" si="194"/>
        <v>0.76852174685599173</v>
      </c>
      <c r="P533" s="11" t="str">
        <f t="shared" si="195"/>
        <v/>
      </c>
      <c r="Q533" s="11">
        <f t="shared" ca="1" si="207"/>
        <v>1</v>
      </c>
      <c r="R533" s="32">
        <f t="shared" ca="1" si="196"/>
        <v>3.1199589785464482E-3</v>
      </c>
      <c r="S533" s="32">
        <v>2.2691414740916344E-5</v>
      </c>
      <c r="T533" s="32">
        <f t="shared" ca="1" si="197"/>
        <v>1.476780583178652E-4</v>
      </c>
      <c r="U533" s="32">
        <f t="shared" si="198"/>
        <v>0.14084507042253522</v>
      </c>
      <c r="V533" s="32">
        <f t="shared" si="199"/>
        <v>1</v>
      </c>
      <c r="W533" s="8">
        <f t="shared" ca="1" si="208"/>
        <v>102245.73279739094</v>
      </c>
      <c r="X533" s="8">
        <f t="shared" ca="1" si="212"/>
        <v>5762907761.7153511</v>
      </c>
      <c r="Y533" s="22">
        <f t="shared" ca="1" si="200"/>
        <v>0.23147825314400827</v>
      </c>
      <c r="Z533" s="8">
        <f t="shared" ca="1" si="209"/>
        <v>1107585.4373839891</v>
      </c>
      <c r="AA533" s="12">
        <f t="shared" ca="1" si="210"/>
        <v>1.1347541797997878</v>
      </c>
      <c r="AB533" s="23">
        <f t="shared" ca="1" si="214"/>
        <v>3247232650.6519847</v>
      </c>
      <c r="AC533" s="76">
        <f t="shared" si="211"/>
        <v>0</v>
      </c>
      <c r="AD533" s="85">
        <v>5.9438692750818139E-4</v>
      </c>
      <c r="AE533" s="85">
        <v>9.1695405677534279E-3</v>
      </c>
      <c r="AF533" s="85">
        <v>6.2056740639814694E-4</v>
      </c>
    </row>
    <row r="534" spans="1:32">
      <c r="A534" s="7">
        <f t="shared" si="201"/>
        <v>44441</v>
      </c>
      <c r="B534" s="8">
        <f t="shared" ca="1" si="202"/>
        <v>811825195.09618294</v>
      </c>
      <c r="C534" s="144">
        <f t="shared" si="192"/>
        <v>0</v>
      </c>
      <c r="D534" s="136"/>
      <c r="E534" s="143">
        <f>US!D534</f>
        <v>0</v>
      </c>
      <c r="F534" s="78">
        <f t="shared" si="213"/>
        <v>0.6</v>
      </c>
      <c r="G534" s="29">
        <f t="shared" ca="1" si="193"/>
        <v>148045.5588099942</v>
      </c>
      <c r="H534" s="8">
        <f t="shared" ca="1" si="203"/>
        <v>1051123.4675509587</v>
      </c>
      <c r="I534" s="8">
        <f t="shared" ca="1" si="204"/>
        <v>5763958885.1829023</v>
      </c>
      <c r="J534" s="8">
        <f t="shared" ca="1" si="205"/>
        <v>6448.4173189240264</v>
      </c>
      <c r="K534" s="12">
        <f t="shared" ca="1" si="191"/>
        <v>0.57869563286002068</v>
      </c>
      <c r="L534" s="48"/>
      <c r="M534" s="38">
        <f ca="1">IF(AND(I$2&gt;0,R527&lt;F527-0.06),0,IF(AND(N534&gt;=L$9,I$2&gt;0),0,IF(OR(AND(N534&gt;=A$2,N534&lt;C$2),N534&gt;=E$1),0,1)))</f>
        <v>0</v>
      </c>
      <c r="N534" s="18">
        <f t="shared" si="206"/>
        <v>44441</v>
      </c>
      <c r="O534" s="11">
        <f t="shared" ca="1" si="194"/>
        <v>0.76852785135772028</v>
      </c>
      <c r="P534" s="11" t="str">
        <f t="shared" si="195"/>
        <v/>
      </c>
      <c r="Q534" s="11">
        <f t="shared" ca="1" si="207"/>
        <v>1</v>
      </c>
      <c r="R534" s="32">
        <f t="shared" ca="1" si="196"/>
        <v>2.9609111761998833E-3</v>
      </c>
      <c r="S534" s="32">
        <v>2.2691392178159929E-5</v>
      </c>
      <c r="T534" s="32">
        <f t="shared" ca="1" si="197"/>
        <v>1.4014979567346118E-4</v>
      </c>
      <c r="U534" s="32">
        <f t="shared" si="198"/>
        <v>0.14084507042253522</v>
      </c>
      <c r="V534" s="32">
        <f t="shared" si="199"/>
        <v>1</v>
      </c>
      <c r="W534" s="8">
        <f t="shared" ca="1" si="208"/>
        <v>96204.77912847056</v>
      </c>
      <c r="X534" s="8">
        <f t="shared" ca="1" si="212"/>
        <v>5763003966.4944792</v>
      </c>
      <c r="Y534" s="22">
        <f t="shared" ca="1" si="200"/>
        <v>0.23147214864227972</v>
      </c>
      <c r="Z534" s="8">
        <f t="shared" ca="1" si="209"/>
        <v>1051123.4675509587</v>
      </c>
      <c r="AA534" s="12">
        <f t="shared" ca="1" si="210"/>
        <v>1.1347541797997878</v>
      </c>
      <c r="AB534" s="23">
        <f t="shared" ca="1" si="214"/>
        <v>3247260657.0916405</v>
      </c>
      <c r="AC534" s="76">
        <f t="shared" si="211"/>
        <v>0</v>
      </c>
      <c r="AD534" s="85">
        <v>5.9435687049124732E-4</v>
      </c>
      <c r="AE534" s="85">
        <v>9.1660006810621811E-3</v>
      </c>
      <c r="AF534" s="85">
        <v>6.2054169578678188E-4</v>
      </c>
    </row>
    <row r="535" spans="1:32">
      <c r="A535" s="7">
        <f t="shared" si="201"/>
        <v>44442</v>
      </c>
      <c r="B535" s="8">
        <f t="shared" ca="1" si="202"/>
        <v>811831314.61892211</v>
      </c>
      <c r="C535" s="144">
        <f t="shared" si="192"/>
        <v>0</v>
      </c>
      <c r="D535" s="136"/>
      <c r="E535" s="143">
        <f>US!D535</f>
        <v>0</v>
      </c>
      <c r="F535" s="78">
        <f t="shared" si="213"/>
        <v>0.6</v>
      </c>
      <c r="G535" s="29">
        <f t="shared" ca="1" si="193"/>
        <v>140615.11265777922</v>
      </c>
      <c r="H535" s="8">
        <f t="shared" ca="1" si="203"/>
        <v>998367.29987023247</v>
      </c>
      <c r="I535" s="8">
        <f t="shared" ca="1" si="204"/>
        <v>5764002333.7943497</v>
      </c>
      <c r="J535" s="8">
        <f t="shared" ca="1" si="205"/>
        <v>6119.5227391189283</v>
      </c>
      <c r="K535" s="12">
        <f t="shared" ca="1" si="191"/>
        <v>0.5786803716056993</v>
      </c>
      <c r="L535" s="48"/>
      <c r="M535" s="39">
        <f ca="1">IF(AND(I$2&gt;0,R528&lt;F528-0.1),0,IF(AND(N535&gt;=L$10,I$2&gt;0),0,IF(OR(AND(N535&gt;=A$2,N535&lt;C$2),N535&gt;=E$1),0,1)))</f>
        <v>0</v>
      </c>
      <c r="N535" s="18">
        <f t="shared" si="206"/>
        <v>44442</v>
      </c>
      <c r="O535" s="11">
        <f t="shared" ca="1" si="194"/>
        <v>0.76853364450591333</v>
      </c>
      <c r="P535" s="11" t="str">
        <f t="shared" si="195"/>
        <v/>
      </c>
      <c r="Q535" s="11">
        <f t="shared" ca="1" si="207"/>
        <v>1</v>
      </c>
      <c r="R535" s="32">
        <f t="shared" ca="1" si="196"/>
        <v>2.8123022531555842E-3</v>
      </c>
      <c r="S535" s="32">
        <v>2.2691369615562247E-5</v>
      </c>
      <c r="T535" s="32">
        <f t="shared" ca="1" si="197"/>
        <v>1.3311563998269767E-4</v>
      </c>
      <c r="U535" s="32">
        <f t="shared" si="198"/>
        <v>0.14084507042253522</v>
      </c>
      <c r="V535" s="32">
        <f t="shared" si="199"/>
        <v>1</v>
      </c>
      <c r="W535" s="8">
        <f t="shared" ca="1" si="208"/>
        <v>90560.119811324141</v>
      </c>
      <c r="X535" s="8">
        <f t="shared" ca="1" si="212"/>
        <v>5763094526.6142902</v>
      </c>
      <c r="Y535" s="22">
        <f t="shared" ca="1" si="200"/>
        <v>0.23146635549408667</v>
      </c>
      <c r="Z535" s="8">
        <f t="shared" ca="1" si="209"/>
        <v>998367.29987023247</v>
      </c>
      <c r="AA535" s="12">
        <f t="shared" ca="1" si="210"/>
        <v>1.1347541797997878</v>
      </c>
      <c r="AB535" s="23">
        <f t="shared" ca="1" si="214"/>
        <v>3247287202.6432924</v>
      </c>
      <c r="AC535" s="76">
        <f t="shared" si="211"/>
        <v>0</v>
      </c>
      <c r="AD535" s="85">
        <v>5.943268212366278E-4</v>
      </c>
      <c r="AE535" s="85">
        <v>9.1624688507956388E-3</v>
      </c>
      <c r="AF535" s="85">
        <v>6.2051599075275163E-4</v>
      </c>
    </row>
    <row r="536" spans="1:32">
      <c r="A536" s="7">
        <f t="shared" si="201"/>
        <v>44443</v>
      </c>
      <c r="B536" s="8">
        <f t="shared" ca="1" si="202"/>
        <v>811837126.84789681</v>
      </c>
      <c r="C536" s="144">
        <f t="shared" si="192"/>
        <v>0</v>
      </c>
      <c r="D536" s="136"/>
      <c r="E536" s="143">
        <f>US!D536</f>
        <v>0</v>
      </c>
      <c r="F536" s="78">
        <f t="shared" si="213"/>
        <v>0.6</v>
      </c>
      <c r="G536" s="29">
        <f t="shared" ca="1" si="193"/>
        <v>133672.39518020727</v>
      </c>
      <c r="H536" s="8">
        <f t="shared" ca="1" si="203"/>
        <v>949074.00577947148</v>
      </c>
      <c r="I536" s="8">
        <f t="shared" ca="1" si="204"/>
        <v>5764043600.6200705</v>
      </c>
      <c r="J536" s="8">
        <f t="shared" ca="1" si="205"/>
        <v>5812.2289747272116</v>
      </c>
      <c r="K536" s="12">
        <f t="shared" ca="1" si="191"/>
        <v>0.57866588873521674</v>
      </c>
      <c r="L536" s="48"/>
      <c r="M536" s="47">
        <f ca="1">IF(AND(I$2&gt;0,R529&lt;F529-0.12),0,IF(AND(N536&gt;=L$4,I$2&gt;0),0,IF(OR(AND(N536&gt;=A$2,N536&lt;C$2),N536&gt;=E$1),0,1)))</f>
        <v>0</v>
      </c>
      <c r="N536" s="18">
        <f t="shared" si="206"/>
        <v>44443</v>
      </c>
      <c r="O536" s="11">
        <f t="shared" ca="1" si="194"/>
        <v>0.76853914674934276</v>
      </c>
      <c r="P536" s="11" t="str">
        <f t="shared" si="195"/>
        <v/>
      </c>
      <c r="Q536" s="11">
        <f t="shared" ca="1" si="207"/>
        <v>1</v>
      </c>
      <c r="R536" s="32">
        <f t="shared" ca="1" si="196"/>
        <v>2.6734479036041453E-3</v>
      </c>
      <c r="S536" s="32">
        <v>2.2691347053123297E-5</v>
      </c>
      <c r="T536" s="32">
        <f t="shared" ca="1" si="197"/>
        <v>1.265432007705962E-4</v>
      </c>
      <c r="U536" s="32">
        <f t="shared" si="198"/>
        <v>0.14084507042253522</v>
      </c>
      <c r="V536" s="32">
        <f t="shared" si="199"/>
        <v>1</v>
      </c>
      <c r="W536" s="8">
        <f t="shared" ca="1" si="208"/>
        <v>85285.840425461036</v>
      </c>
      <c r="X536" s="8">
        <f t="shared" ca="1" si="212"/>
        <v>5763179812.4547157</v>
      </c>
      <c r="Y536" s="22">
        <f t="shared" ca="1" si="200"/>
        <v>0.23146085325065724</v>
      </c>
      <c r="Z536" s="8">
        <f t="shared" ca="1" si="209"/>
        <v>949074.00577947148</v>
      </c>
      <c r="AA536" s="12">
        <f t="shared" ca="1" si="210"/>
        <v>1.1347541797997878</v>
      </c>
      <c r="AB536" s="23">
        <f t="shared" ca="1" si="214"/>
        <v>3247312383.2418618</v>
      </c>
      <c r="AC536" s="76">
        <f t="shared" si="211"/>
        <v>0</v>
      </c>
      <c r="AD536" s="85">
        <v>5.9429677974120543E-4</v>
      </c>
      <c r="AE536" s="85">
        <v>9.1589450490882976E-3</v>
      </c>
      <c r="AF536" s="85">
        <v>6.2049029129418497E-4</v>
      </c>
    </row>
    <row r="537" spans="1:32">
      <c r="A537" s="7">
        <f t="shared" si="201"/>
        <v>44444</v>
      </c>
      <c r="B537" s="8">
        <f t="shared" ca="1" si="202"/>
        <v>811842651.96613657</v>
      </c>
      <c r="C537" s="144">
        <f t="shared" si="192"/>
        <v>0</v>
      </c>
      <c r="D537" s="136"/>
      <c r="E537" s="143">
        <f>US!D537</f>
        <v>0</v>
      </c>
      <c r="F537" s="78">
        <f t="shared" si="213"/>
        <v>0.6</v>
      </c>
      <c r="G537" s="29">
        <f t="shared" ca="1" si="193"/>
        <v>127185.42321917521</v>
      </c>
      <c r="H537" s="8">
        <f t="shared" ca="1" si="203"/>
        <v>903016.50485614396</v>
      </c>
      <c r="I537" s="8">
        <f t="shared" ca="1" si="204"/>
        <v>5764082828.9595728</v>
      </c>
      <c r="J537" s="8">
        <f t="shared" ca="1" si="205"/>
        <v>5525.118239737124</v>
      </c>
      <c r="K537" s="12">
        <f t="shared" ca="1" si="191"/>
        <v>0.5786521331266431</v>
      </c>
      <c r="L537" s="48"/>
      <c r="M537" s="46">
        <f ca="1">IF(AND(I$2&gt;0,R530&lt;F530-0.12),0,IF(AND(N537&gt;=L$5,I$2&gt;0),0,IF(OR(AND(N537&gt;=A$2,N537&lt;C$2),N537&gt;=E$1),0,1)))</f>
        <v>0</v>
      </c>
      <c r="N537" s="18">
        <f t="shared" si="206"/>
        <v>44444</v>
      </c>
      <c r="O537" s="11">
        <f t="shared" ca="1" si="194"/>
        <v>0.76854437719460966</v>
      </c>
      <c r="P537" s="11" t="str">
        <f t="shared" si="195"/>
        <v/>
      </c>
      <c r="Q537" s="11">
        <f t="shared" ca="1" si="207"/>
        <v>1</v>
      </c>
      <c r="R537" s="32">
        <f t="shared" ca="1" si="196"/>
        <v>2.5437084643835043E-3</v>
      </c>
      <c r="S537" s="32">
        <v>2.2691324490843077E-5</v>
      </c>
      <c r="T537" s="32">
        <f t="shared" ca="1" si="197"/>
        <v>1.2040220064748587E-4</v>
      </c>
      <c r="U537" s="32">
        <f t="shared" si="198"/>
        <v>0.14084507042253522</v>
      </c>
      <c r="V537" s="32">
        <f t="shared" si="199"/>
        <v>1</v>
      </c>
      <c r="W537" s="8">
        <f t="shared" ca="1" si="208"/>
        <v>80357.690160332335</v>
      </c>
      <c r="X537" s="8">
        <f t="shared" ca="1" si="212"/>
        <v>5763260170.1448765</v>
      </c>
      <c r="Y537" s="22">
        <f t="shared" ca="1" si="200"/>
        <v>0.23145562280539034</v>
      </c>
      <c r="Z537" s="8">
        <f t="shared" ca="1" si="209"/>
        <v>903016.50485614396</v>
      </c>
      <c r="AA537" s="12">
        <f t="shared" ca="1" si="210"/>
        <v>1.1347541797997878</v>
      </c>
      <c r="AB537" s="23">
        <f t="shared" ca="1" si="214"/>
        <v>3247336288.5291343</v>
      </c>
      <c r="AC537" s="76">
        <f t="shared" si="211"/>
        <v>0</v>
      </c>
      <c r="AD537" s="85">
        <v>5.9426674600186475E-4</v>
      </c>
      <c r="AE537" s="85">
        <v>9.1554292482088403E-3</v>
      </c>
      <c r="AF537" s="85">
        <v>6.2046459740921177E-4</v>
      </c>
    </row>
    <row r="538" spans="1:32">
      <c r="A538" s="7">
        <f t="shared" si="201"/>
        <v>44445</v>
      </c>
      <c r="B538" s="8">
        <f t="shared" ca="1" si="202"/>
        <v>811847908.83159721</v>
      </c>
      <c r="C538" s="144">
        <f t="shared" si="192"/>
        <v>0</v>
      </c>
      <c r="D538" s="136"/>
      <c r="E538" s="143">
        <f>US!D538</f>
        <v>0</v>
      </c>
      <c r="F538" s="78">
        <f t="shared" si="213"/>
        <v>0.6</v>
      </c>
      <c r="G538" s="29">
        <f t="shared" ca="1" si="193"/>
        <v>121124.30415015027</v>
      </c>
      <c r="H538" s="8">
        <f t="shared" ca="1" si="203"/>
        <v>859982.55946606689</v>
      </c>
      <c r="I538" s="8">
        <f t="shared" ca="1" si="204"/>
        <v>5764120152.7043428</v>
      </c>
      <c r="J538" s="8">
        <f t="shared" ca="1" si="205"/>
        <v>5256.8654605993297</v>
      </c>
      <c r="K538" s="12">
        <f t="shared" ref="K538:K601" ca="1" si="215">IF(C538&gt;0,1+N$2*(C538-C537)/Z538,K$4*Y537*Q538+(1-Q538)*AA537*Y537)</f>
        <v>0.57863905701347584</v>
      </c>
      <c r="L538" s="48"/>
      <c r="M538" s="38">
        <f ca="1">IF(AND(I$2&gt;0,R531&lt;F531),0,IF(AND(N538&gt;=L$6,I$2&gt;0),0,IF(OR(AND(N538&gt;=A$2,N538&lt;C$2),N538&gt;=E$1),0,1)))</f>
        <v>0</v>
      </c>
      <c r="N538" s="18">
        <f t="shared" si="206"/>
        <v>44445</v>
      </c>
      <c r="O538" s="11">
        <f t="shared" ca="1" si="194"/>
        <v>0.76854935369391242</v>
      </c>
      <c r="P538" s="11" t="str">
        <f t="shared" si="195"/>
        <v/>
      </c>
      <c r="Q538" s="11">
        <f t="shared" ca="1" si="207"/>
        <v>1</v>
      </c>
      <c r="R538" s="32">
        <f t="shared" ca="1" si="196"/>
        <v>2.4224860830030052E-3</v>
      </c>
      <c r="S538" s="32">
        <v>2.2691301928721584E-5</v>
      </c>
      <c r="T538" s="32">
        <f t="shared" ca="1" si="197"/>
        <v>1.1466434126214225E-4</v>
      </c>
      <c r="U538" s="32">
        <f t="shared" si="198"/>
        <v>0.14084507042253522</v>
      </c>
      <c r="V538" s="32">
        <f t="shared" si="199"/>
        <v>1</v>
      </c>
      <c r="W538" s="8">
        <f t="shared" ca="1" si="208"/>
        <v>75752.979222311376</v>
      </c>
      <c r="X538" s="8">
        <f t="shared" ca="1" si="212"/>
        <v>5763335923.1240988</v>
      </c>
      <c r="Y538" s="22">
        <f t="shared" ca="1" si="200"/>
        <v>0.23145064630608758</v>
      </c>
      <c r="Z538" s="8">
        <f t="shared" ca="1" si="209"/>
        <v>859982.55946606689</v>
      </c>
      <c r="AA538" s="12">
        <f t="shared" ca="1" si="210"/>
        <v>1.1347541797997878</v>
      </c>
      <c r="AB538" s="23">
        <f t="shared" ca="1" si="214"/>
        <v>3247359002.2645488</v>
      </c>
      <c r="AC538" s="76">
        <f t="shared" si="211"/>
        <v>0</v>
      </c>
      <c r="AD538" s="85">
        <v>5.9423672001549183E-4</v>
      </c>
      <c r="AE538" s="85">
        <v>9.15192142055931E-3</v>
      </c>
      <c r="AF538" s="85">
        <v>6.2043890909596242E-4</v>
      </c>
    </row>
    <row r="539" spans="1:32">
      <c r="A539" s="7">
        <f t="shared" si="201"/>
        <v>44446</v>
      </c>
      <c r="B539" s="8">
        <f t="shared" ca="1" si="202"/>
        <v>811852915.06396401</v>
      </c>
      <c r="C539" s="144">
        <f t="shared" si="192"/>
        <v>0</v>
      </c>
      <c r="D539" s="136"/>
      <c r="E539" s="143">
        <f>US!D539</f>
        <v>0</v>
      </c>
      <c r="F539" s="78">
        <f t="shared" si="213"/>
        <v>0.6</v>
      </c>
      <c r="G539" s="29">
        <f t="shared" ca="1" si="193"/>
        <v>115461.10282364243</v>
      </c>
      <c r="H539" s="8">
        <f t="shared" ca="1" si="203"/>
        <v>819773.83004786121</v>
      </c>
      <c r="I539" s="8">
        <f t="shared" ca="1" si="204"/>
        <v>5764155696.9541473</v>
      </c>
      <c r="J539" s="8">
        <f t="shared" ca="1" si="205"/>
        <v>5006.2323667754563</v>
      </c>
      <c r="K539" s="12">
        <f t="shared" ca="1" si="215"/>
        <v>0.5786266157652189</v>
      </c>
      <c r="L539" s="48"/>
      <c r="M539" s="38">
        <f ca="1">IF(AND(I$2&gt;0,R532&lt;F532-0.02),0,IF(AND(N539&gt;=L$7,I$2&gt;0),0,IF(OR(AND(N539&gt;=A$2,N539&lt;C$2),N539&gt;=E$1),0,1)))</f>
        <v>0</v>
      </c>
      <c r="N539" s="18">
        <f t="shared" si="206"/>
        <v>44446</v>
      </c>
      <c r="O539" s="11">
        <f t="shared" ca="1" si="194"/>
        <v>0.76855409292721966</v>
      </c>
      <c r="P539" s="11" t="str">
        <f t="shared" si="195"/>
        <v/>
      </c>
      <c r="Q539" s="11">
        <f t="shared" ca="1" si="207"/>
        <v>1</v>
      </c>
      <c r="R539" s="32">
        <f t="shared" ca="1" si="196"/>
        <v>2.3092220564728486E-3</v>
      </c>
      <c r="S539" s="32">
        <v>2.2691279366758822E-5</v>
      </c>
      <c r="T539" s="32">
        <f t="shared" ca="1" si="197"/>
        <v>1.0930317733971483E-4</v>
      </c>
      <c r="U539" s="32">
        <f t="shared" si="198"/>
        <v>0.14084507042253522</v>
      </c>
      <c r="V539" s="32">
        <f t="shared" si="199"/>
        <v>1</v>
      </c>
      <c r="W539" s="8">
        <f t="shared" ca="1" si="208"/>
        <v>71450.486151937541</v>
      </c>
      <c r="X539" s="8">
        <f t="shared" ca="1" si="212"/>
        <v>5763407373.6102505</v>
      </c>
      <c r="Y539" s="22">
        <f t="shared" ca="1" si="200"/>
        <v>0.23144590707278034</v>
      </c>
      <c r="Z539" s="8">
        <f t="shared" ca="1" si="209"/>
        <v>819773.83004786121</v>
      </c>
      <c r="AA539" s="12">
        <f t="shared" ca="1" si="210"/>
        <v>1.1347541797997878</v>
      </c>
      <c r="AB539" s="23">
        <f t="shared" ca="1" si="214"/>
        <v>3247380602.7095904</v>
      </c>
      <c r="AC539" s="76">
        <f t="shared" si="211"/>
        <v>0</v>
      </c>
      <c r="AD539" s="85">
        <v>5.9420670177897479E-4</v>
      </c>
      <c r="AE539" s="85">
        <v>9.1484215386742791E-3</v>
      </c>
      <c r="AF539" s="85">
        <v>6.2041322635256852E-4</v>
      </c>
    </row>
    <row r="540" spans="1:32">
      <c r="A540" s="7">
        <f t="shared" si="201"/>
        <v>44447</v>
      </c>
      <c r="B540" s="8">
        <f t="shared" ca="1" si="202"/>
        <v>811857687.12590539</v>
      </c>
      <c r="C540" s="144">
        <f t="shared" si="192"/>
        <v>0</v>
      </c>
      <c r="D540" s="136"/>
      <c r="E540" s="143">
        <f>US!D540</f>
        <v>0</v>
      </c>
      <c r="F540" s="78">
        <f t="shared" si="213"/>
        <v>0.6</v>
      </c>
      <c r="G540" s="29">
        <f t="shared" ca="1" si="193"/>
        <v>110169.71601123156</v>
      </c>
      <c r="H540" s="8">
        <f t="shared" ca="1" si="203"/>
        <v>782204.98367974407</v>
      </c>
      <c r="I540" s="8">
        <f t="shared" ca="1" si="204"/>
        <v>5764189578.5939312</v>
      </c>
      <c r="J540" s="8">
        <f t="shared" ca="1" si="205"/>
        <v>4772.0619413831555</v>
      </c>
      <c r="K540" s="12">
        <f t="shared" ca="1" si="215"/>
        <v>0.57861476768195086</v>
      </c>
      <c r="L540" s="48"/>
      <c r="M540" s="38">
        <f ca="1">IF(AND(I$2&gt;0,R533&lt;F533-0.04),0,IF(AND(N540&gt;=L$8,I$2&gt;0),0,IF(OR(AND(N540&gt;=A$2,N540&lt;C$2),N540&gt;=E$1),0,1)))</f>
        <v>0</v>
      </c>
      <c r="N540" s="18">
        <f t="shared" si="206"/>
        <v>44447</v>
      </c>
      <c r="O540" s="11">
        <f t="shared" ca="1" si="194"/>
        <v>0.76855861047919083</v>
      </c>
      <c r="P540" s="11" t="str">
        <f t="shared" si="195"/>
        <v/>
      </c>
      <c r="Q540" s="11">
        <f t="shared" ca="1" si="207"/>
        <v>1</v>
      </c>
      <c r="R540" s="32">
        <f t="shared" ca="1" si="196"/>
        <v>2.2033943202246311E-3</v>
      </c>
      <c r="S540" s="32">
        <v>2.2691256804954787E-5</v>
      </c>
      <c r="T540" s="32">
        <f t="shared" ca="1" si="197"/>
        <v>1.0429399782396588E-4</v>
      </c>
      <c r="U540" s="32">
        <f t="shared" si="198"/>
        <v>0.14084507042253522</v>
      </c>
      <c r="V540" s="32">
        <f t="shared" si="199"/>
        <v>1</v>
      </c>
      <c r="W540" s="8">
        <f t="shared" ca="1" si="208"/>
        <v>67430.372676803687</v>
      </c>
      <c r="X540" s="8">
        <f t="shared" ca="1" si="212"/>
        <v>5763474803.9829273</v>
      </c>
      <c r="Y540" s="22">
        <f t="shared" ca="1" si="200"/>
        <v>0.23144138952080917</v>
      </c>
      <c r="Z540" s="8">
        <f t="shared" ca="1" si="209"/>
        <v>782204.98367974407</v>
      </c>
      <c r="AA540" s="12">
        <f t="shared" ca="1" si="210"/>
        <v>1.1347541797997878</v>
      </c>
      <c r="AB540" s="23">
        <f t="shared" ca="1" si="214"/>
        <v>3247401162.9875994</v>
      </c>
      <c r="AC540" s="76">
        <f t="shared" si="211"/>
        <v>0</v>
      </c>
      <c r="AD540" s="85">
        <v>5.9417669128920337E-4</v>
      </c>
      <c r="AE540" s="85">
        <v>9.1449295752200257E-3</v>
      </c>
      <c r="AF540" s="85">
        <v>6.2038754917716221E-4</v>
      </c>
    </row>
    <row r="541" spans="1:32">
      <c r="A541" s="7">
        <f t="shared" si="201"/>
        <v>44448</v>
      </c>
      <c r="B541" s="8">
        <f t="shared" ca="1" si="202"/>
        <v>811862240.39909363</v>
      </c>
      <c r="C541" s="144">
        <f t="shared" si="192"/>
        <v>0</v>
      </c>
      <c r="D541" s="136"/>
      <c r="E541" s="143">
        <f>US!D541</f>
        <v>0</v>
      </c>
      <c r="F541" s="78">
        <f t="shared" si="213"/>
        <v>0.6</v>
      </c>
      <c r="G541" s="29">
        <f t="shared" ca="1" si="193"/>
        <v>105225.753611194</v>
      </c>
      <c r="H541" s="8">
        <f t="shared" ca="1" si="203"/>
        <v>747102.85063947737</v>
      </c>
      <c r="I541" s="8">
        <f t="shared" ca="1" si="204"/>
        <v>5764221906.8335676</v>
      </c>
      <c r="J541" s="8">
        <f t="shared" ca="1" si="205"/>
        <v>4553.2731882446615</v>
      </c>
      <c r="K541" s="12">
        <f t="shared" ca="1" si="215"/>
        <v>0.57860347380202293</v>
      </c>
      <c r="L541" s="48"/>
      <c r="M541" s="38">
        <f ca="1">IF(AND(I$2&gt;0,R534&lt;F534-0.06),0,IF(AND(N541&gt;=L$9,I$2&gt;0),0,IF(OR(AND(N541&gt;=A$2,N541&lt;C$2),N541&gt;=E$1),0,1)))</f>
        <v>0</v>
      </c>
      <c r="N541" s="18">
        <f t="shared" si="206"/>
        <v>44448</v>
      </c>
      <c r="O541" s="11">
        <f t="shared" ca="1" si="194"/>
        <v>0.76856292091114231</v>
      </c>
      <c r="P541" s="11" t="str">
        <f t="shared" si="195"/>
        <v/>
      </c>
      <c r="Q541" s="11">
        <f t="shared" ca="1" si="207"/>
        <v>1</v>
      </c>
      <c r="R541" s="32">
        <f t="shared" ca="1" si="196"/>
        <v>2.10451507222388E-3</v>
      </c>
      <c r="S541" s="32">
        <v>2.2691234243309479E-5</v>
      </c>
      <c r="T541" s="32">
        <f t="shared" ca="1" si="197"/>
        <v>9.9613713418596981E-5</v>
      </c>
      <c r="U541" s="32">
        <f t="shared" si="198"/>
        <v>0.14084507042253522</v>
      </c>
      <c r="V541" s="32">
        <f t="shared" si="199"/>
        <v>1</v>
      </c>
      <c r="W541" s="8">
        <f t="shared" ca="1" si="208"/>
        <v>63674.103589357139</v>
      </c>
      <c r="X541" s="8">
        <f t="shared" ca="1" si="212"/>
        <v>5763538478.0865164</v>
      </c>
      <c r="Y541" s="22">
        <f t="shared" ca="1" si="200"/>
        <v>0.23143707908885769</v>
      </c>
      <c r="Z541" s="8">
        <f t="shared" ca="1" si="209"/>
        <v>747102.85063947737</v>
      </c>
      <c r="AA541" s="12">
        <f t="shared" ca="1" si="210"/>
        <v>1.1347541797997878</v>
      </c>
      <c r="AB541" s="23">
        <f t="shared" ca="1" si="214"/>
        <v>3247420751.4205565</v>
      </c>
      <c r="AC541" s="76">
        <f t="shared" si="211"/>
        <v>0</v>
      </c>
      <c r="AD541" s="85">
        <v>5.9414668854306896E-4</v>
      </c>
      <c r="AE541" s="85">
        <v>9.1414455029937246E-3</v>
      </c>
      <c r="AF541" s="85">
        <v>6.2036187756787692E-4</v>
      </c>
    </row>
    <row r="542" spans="1:32">
      <c r="A542" s="7">
        <f t="shared" si="201"/>
        <v>44449</v>
      </c>
      <c r="B542" s="8">
        <f t="shared" ca="1" si="202"/>
        <v>811866589.2552774</v>
      </c>
      <c r="C542" s="144">
        <f t="shared" si="192"/>
        <v>0</v>
      </c>
      <c r="D542" s="136"/>
      <c r="E542" s="143">
        <f>US!D542</f>
        <v>0</v>
      </c>
      <c r="F542" s="78">
        <f t="shared" si="213"/>
        <v>0.6</v>
      </c>
      <c r="G542" s="29">
        <f t="shared" ca="1" si="193"/>
        <v>100606.42619083582</v>
      </c>
      <c r="H542" s="8">
        <f t="shared" ca="1" si="203"/>
        <v>714305.62595493428</v>
      </c>
      <c r="I542" s="8">
        <f t="shared" ca="1" si="204"/>
        <v>5764252783.712472</v>
      </c>
      <c r="J542" s="8">
        <f t="shared" ca="1" si="205"/>
        <v>4348.8561837766147</v>
      </c>
      <c r="K542" s="12">
        <f t="shared" ca="1" si="215"/>
        <v>0.57859269772214428</v>
      </c>
      <c r="L542" s="48"/>
      <c r="M542" s="39">
        <f ca="1">IF(AND(I$2&gt;0,R535&lt;F535-0.1),0,IF(AND(N542&gt;=L$10,I$2&gt;0),0,IF(OR(AND(N542&gt;=A$2,N542&lt;C$2),N542&gt;=E$1),0,1)))</f>
        <v>0</v>
      </c>
      <c r="N542" s="18">
        <f t="shared" si="206"/>
        <v>44449</v>
      </c>
      <c r="O542" s="11">
        <f t="shared" ca="1" si="194"/>
        <v>0.76856703782832958</v>
      </c>
      <c r="P542" s="11" t="str">
        <f t="shared" si="195"/>
        <v/>
      </c>
      <c r="Q542" s="11">
        <f t="shared" ca="1" si="207"/>
        <v>1</v>
      </c>
      <c r="R542" s="32">
        <f t="shared" ca="1" si="196"/>
        <v>2.0121285238167163E-3</v>
      </c>
      <c r="S542" s="32">
        <v>2.2691211681822892E-5</v>
      </c>
      <c r="T542" s="32">
        <f t="shared" ca="1" si="197"/>
        <v>9.5240750127324571E-5</v>
      </c>
      <c r="U542" s="32">
        <f t="shared" si="198"/>
        <v>0.14084507042253522</v>
      </c>
      <c r="V542" s="32">
        <f t="shared" si="199"/>
        <v>1</v>
      </c>
      <c r="W542" s="8">
        <f t="shared" ca="1" si="208"/>
        <v>60164.368968660005</v>
      </c>
      <c r="X542" s="8">
        <f t="shared" ca="1" si="212"/>
        <v>5763598642.4554853</v>
      </c>
      <c r="Y542" s="22">
        <f t="shared" ca="1" si="200"/>
        <v>0.23143296217167042</v>
      </c>
      <c r="Z542" s="8">
        <f t="shared" ca="1" si="209"/>
        <v>714305.62595493428</v>
      </c>
      <c r="AA542" s="12">
        <f t="shared" ca="1" si="210"/>
        <v>1.1347541797997878</v>
      </c>
      <c r="AB542" s="23">
        <f t="shared" ca="1" si="214"/>
        <v>3247439431.8442364</v>
      </c>
      <c r="AC542" s="76">
        <f t="shared" si="211"/>
        <v>0</v>
      </c>
      <c r="AD542" s="85">
        <v>5.9411669353746466E-4</v>
      </c>
      <c r="AE542" s="85">
        <v>9.1379692949226359E-3</v>
      </c>
      <c r="AF542" s="85">
        <v>6.2033621152284663E-4</v>
      </c>
    </row>
    <row r="543" spans="1:32">
      <c r="A543" s="7">
        <f t="shared" si="201"/>
        <v>44450</v>
      </c>
      <c r="B543" s="8">
        <f t="shared" ca="1" si="202"/>
        <v>811870747.12267292</v>
      </c>
      <c r="C543" s="144">
        <f t="shared" si="192"/>
        <v>0</v>
      </c>
      <c r="D543" s="136"/>
      <c r="E543" s="143">
        <f>US!D543</f>
        <v>0</v>
      </c>
      <c r="F543" s="78">
        <f t="shared" si="213"/>
        <v>0.6</v>
      </c>
      <c r="G543" s="29">
        <f t="shared" ca="1" si="193"/>
        <v>96290.438802084609</v>
      </c>
      <c r="H543" s="8">
        <f t="shared" ca="1" si="203"/>
        <v>683662.11549480073</v>
      </c>
      <c r="I543" s="8">
        <f t="shared" ca="1" si="204"/>
        <v>5764282304.5709801</v>
      </c>
      <c r="J543" s="8">
        <f t="shared" ca="1" si="205"/>
        <v>4157.8673955671065</v>
      </c>
      <c r="K543" s="12">
        <f t="shared" ca="1" si="215"/>
        <v>0.57858240542917605</v>
      </c>
      <c r="L543" s="48"/>
      <c r="M543" s="47">
        <f ca="1">IF(AND(I$2&gt;0,R536&lt;F536-0.12),0,IF(AND(N543&gt;=L$4,I$2&gt;0),0,IF(OR(AND(N543&gt;=A$2,N543&lt;C$2),N543&gt;=E$1),0,1)))</f>
        <v>0</v>
      </c>
      <c r="N543" s="18">
        <f t="shared" si="206"/>
        <v>44450</v>
      </c>
      <c r="O543" s="11">
        <f t="shared" ca="1" si="194"/>
        <v>0.76857097394279739</v>
      </c>
      <c r="P543" s="11" t="str">
        <f t="shared" si="195"/>
        <v/>
      </c>
      <c r="Q543" s="11">
        <f t="shared" ca="1" si="207"/>
        <v>1</v>
      </c>
      <c r="R543" s="32">
        <f t="shared" ca="1" si="196"/>
        <v>1.9258087760416921E-3</v>
      </c>
      <c r="S543" s="32">
        <v>2.2691189120495028E-5</v>
      </c>
      <c r="T543" s="32">
        <f t="shared" ca="1" si="197"/>
        <v>9.1154948732640099E-5</v>
      </c>
      <c r="U543" s="32">
        <f t="shared" si="198"/>
        <v>0.14084507042253522</v>
      </c>
      <c r="V543" s="32">
        <f t="shared" si="199"/>
        <v>1</v>
      </c>
      <c r="W543" s="8">
        <f t="shared" ca="1" si="208"/>
        <v>56885.005859145393</v>
      </c>
      <c r="X543" s="8">
        <f t="shared" ca="1" si="212"/>
        <v>5763655527.4613447</v>
      </c>
      <c r="Y543" s="22">
        <f t="shared" ca="1" si="200"/>
        <v>0.23142902605720261</v>
      </c>
      <c r="Z543" s="8">
        <f t="shared" ca="1" si="209"/>
        <v>683662.11549480073</v>
      </c>
      <c r="AA543" s="12">
        <f t="shared" ca="1" si="210"/>
        <v>1.1347541797997878</v>
      </c>
      <c r="AB543" s="23">
        <f t="shared" ca="1" si="214"/>
        <v>3247457263.9029455</v>
      </c>
      <c r="AC543" s="76">
        <f t="shared" si="211"/>
        <v>0</v>
      </c>
      <c r="AD543" s="85">
        <v>5.9408670626928564E-4</v>
      </c>
      <c r="AE543" s="85">
        <v>9.1345009240633018E-3</v>
      </c>
      <c r="AF543" s="85">
        <v>6.203105510402062E-4</v>
      </c>
    </row>
    <row r="544" spans="1:32">
      <c r="A544" s="7">
        <f t="shared" si="201"/>
        <v>44451</v>
      </c>
      <c r="B544" s="8">
        <f t="shared" ca="1" si="202"/>
        <v>811874726.54793739</v>
      </c>
      <c r="C544" s="144">
        <f t="shared" si="192"/>
        <v>0</v>
      </c>
      <c r="D544" s="136"/>
      <c r="E544" s="143">
        <f>US!D544</f>
        <v>0</v>
      </c>
      <c r="F544" s="78">
        <f t="shared" si="213"/>
        <v>0.6</v>
      </c>
      <c r="G544" s="29">
        <f t="shared" ca="1" si="193"/>
        <v>92257.891410291297</v>
      </c>
      <c r="H544" s="8">
        <f t="shared" ca="1" si="203"/>
        <v>655031.02901306818</v>
      </c>
      <c r="I544" s="8">
        <f t="shared" ca="1" si="204"/>
        <v>5764310558.4903574</v>
      </c>
      <c r="J544" s="8">
        <f t="shared" ca="1" si="205"/>
        <v>3979.4252644243561</v>
      </c>
      <c r="K544" s="12">
        <f t="shared" ca="1" si="215"/>
        <v>0.57857256514300648</v>
      </c>
      <c r="L544" s="48"/>
      <c r="M544" s="46">
        <f ca="1">IF(AND(I$2&gt;0,R537&lt;F537-0.12),0,IF(AND(N544&gt;=L$5,I$2&gt;0),0,IF(OR(AND(N544&gt;=A$2,N544&lt;C$2),N544&gt;=E$1),0,1)))</f>
        <v>0</v>
      </c>
      <c r="N544" s="18">
        <f t="shared" si="206"/>
        <v>44451</v>
      </c>
      <c r="O544" s="11">
        <f t="shared" ca="1" si="194"/>
        <v>0.7685747411320476</v>
      </c>
      <c r="P544" s="11" t="str">
        <f t="shared" si="195"/>
        <v/>
      </c>
      <c r="Q544" s="11">
        <f t="shared" ca="1" si="207"/>
        <v>1</v>
      </c>
      <c r="R544" s="32">
        <f t="shared" ca="1" si="196"/>
        <v>1.845157828205826E-3</v>
      </c>
      <c r="S544" s="32">
        <v>2.2691166559325885E-5</v>
      </c>
      <c r="T544" s="32">
        <f t="shared" ca="1" si="197"/>
        <v>8.7337470535075754E-5</v>
      </c>
      <c r="U544" s="32">
        <f t="shared" si="198"/>
        <v>0.14084507042253522</v>
      </c>
      <c r="V544" s="32">
        <f t="shared" si="199"/>
        <v>1</v>
      </c>
      <c r="W544" s="8">
        <f t="shared" ca="1" si="208"/>
        <v>53820.916275654723</v>
      </c>
      <c r="X544" s="8">
        <f t="shared" ca="1" si="212"/>
        <v>5763709348.3776207</v>
      </c>
      <c r="Y544" s="22">
        <f t="shared" ca="1" si="200"/>
        <v>0.2314252588679524</v>
      </c>
      <c r="Z544" s="8">
        <f t="shared" ca="1" si="209"/>
        <v>655031.02901306818</v>
      </c>
      <c r="AA544" s="12">
        <f t="shared" ca="1" si="210"/>
        <v>1.1347541797997878</v>
      </c>
      <c r="AB544" s="23">
        <f t="shared" ca="1" si="214"/>
        <v>3247474303.3249774</v>
      </c>
      <c r="AC544" s="76">
        <f t="shared" si="211"/>
        <v>0</v>
      </c>
      <c r="AD544" s="85">
        <v>5.9405672673542816E-4</v>
      </c>
      <c r="AE544" s="85">
        <v>9.1310403636007554E-3</v>
      </c>
      <c r="AF544" s="85">
        <v>6.2028489611809154E-4</v>
      </c>
    </row>
    <row r="545" spans="1:32">
      <c r="A545" s="7">
        <f t="shared" si="201"/>
        <v>44452</v>
      </c>
      <c r="B545" s="8">
        <f t="shared" ca="1" si="202"/>
        <v>811878539.25400078</v>
      </c>
      <c r="C545" s="144">
        <f t="shared" si="192"/>
        <v>0</v>
      </c>
      <c r="D545" s="136"/>
      <c r="E545" s="143">
        <f>US!D545</f>
        <v>0</v>
      </c>
      <c r="F545" s="78">
        <f t="shared" si="213"/>
        <v>0.6</v>
      </c>
      <c r="G545" s="29">
        <f t="shared" ca="1" si="193"/>
        <v>88490.186730665417</v>
      </c>
      <c r="H545" s="8">
        <f t="shared" ca="1" si="203"/>
        <v>628280.32578772446</v>
      </c>
      <c r="I545" s="8">
        <f t="shared" ca="1" si="204"/>
        <v>5764337628.7034073</v>
      </c>
      <c r="J545" s="8">
        <f t="shared" ca="1" si="205"/>
        <v>3812.7060634240847</v>
      </c>
      <c r="K545" s="12">
        <f t="shared" ca="1" si="215"/>
        <v>0.578563147169881</v>
      </c>
      <c r="L545" s="48"/>
      <c r="M545" s="38">
        <f ca="1">IF(AND(I$2&gt;0,R538&lt;F538),0,IF(AND(N545&gt;=L$6,I$2&gt;0),0,IF(OR(AND(N545&gt;=A$2,N545&lt;C$2),N545&gt;=E$1),0,1)))</f>
        <v>0</v>
      </c>
      <c r="N545" s="18">
        <f t="shared" si="206"/>
        <v>44452</v>
      </c>
      <c r="O545" s="11">
        <f t="shared" ca="1" si="194"/>
        <v>0.76857835049378764</v>
      </c>
      <c r="P545" s="11" t="str">
        <f t="shared" si="195"/>
        <v/>
      </c>
      <c r="Q545" s="11">
        <f t="shared" ca="1" si="207"/>
        <v>1</v>
      </c>
      <c r="R545" s="32">
        <f t="shared" ca="1" si="196"/>
        <v>1.769803734613308E-3</v>
      </c>
      <c r="S545" s="32">
        <v>2.2691143998315455E-5</v>
      </c>
      <c r="T545" s="32">
        <f t="shared" ca="1" si="197"/>
        <v>8.3770710105029932E-5</v>
      </c>
      <c r="U545" s="32">
        <f t="shared" si="198"/>
        <v>0.14084507042253522</v>
      </c>
      <c r="V545" s="32">
        <f t="shared" si="199"/>
        <v>1</v>
      </c>
      <c r="W545" s="8">
        <f t="shared" ca="1" si="208"/>
        <v>50957.992605053892</v>
      </c>
      <c r="X545" s="8">
        <f t="shared" ca="1" si="212"/>
        <v>5763760306.3702259</v>
      </c>
      <c r="Y545" s="22">
        <f t="shared" ca="1" si="200"/>
        <v>0.23142164950621236</v>
      </c>
      <c r="Z545" s="8">
        <f t="shared" ca="1" si="209"/>
        <v>628280.32578772446</v>
      </c>
      <c r="AA545" s="12">
        <f t="shared" ca="1" si="210"/>
        <v>1.1347541797997878</v>
      </c>
      <c r="AB545" s="23">
        <f t="shared" ca="1" si="214"/>
        <v>3247490602.1798844</v>
      </c>
      <c r="AC545" s="76">
        <f t="shared" si="211"/>
        <v>0</v>
      </c>
      <c r="AD545" s="85">
        <v>5.9402675493279086E-4</v>
      </c>
      <c r="AE545" s="85">
        <v>9.127587586847721E-3</v>
      </c>
      <c r="AF545" s="85">
        <v>6.2025924675463925E-4</v>
      </c>
    </row>
    <row r="546" spans="1:32">
      <c r="A546" s="7">
        <f t="shared" si="201"/>
        <v>44453</v>
      </c>
      <c r="B546" s="8">
        <f t="shared" ca="1" si="202"/>
        <v>811882196.19406712</v>
      </c>
      <c r="C546" s="144">
        <f t="shared" si="192"/>
        <v>0</v>
      </c>
      <c r="D546" s="136"/>
      <c r="E546" s="143">
        <f>US!D546</f>
        <v>0</v>
      </c>
      <c r="F546" s="78">
        <f t="shared" si="213"/>
        <v>0.6</v>
      </c>
      <c r="G546" s="29">
        <f t="shared" ca="1" si="193"/>
        <v>84969.944739940169</v>
      </c>
      <c r="H546" s="8">
        <f t="shared" ca="1" si="203"/>
        <v>603286.60765357513</v>
      </c>
      <c r="I546" s="8">
        <f t="shared" ca="1" si="204"/>
        <v>5764363592.9778786</v>
      </c>
      <c r="J546" s="8">
        <f t="shared" ca="1" si="205"/>
        <v>3656.9400663245879</v>
      </c>
      <c r="K546" s="12">
        <f t="shared" ca="1" si="215"/>
        <v>0.57855412376553095</v>
      </c>
      <c r="L546" s="48"/>
      <c r="M546" s="38">
        <f ca="1">IF(AND(I$2&gt;0,R539&lt;F539-0.02),0,IF(AND(N546&gt;=L$7,I$2&gt;0),0,IF(OR(AND(N546&gt;=A$2,N546&lt;C$2),N546&gt;=E$1),0,1)))</f>
        <v>0</v>
      </c>
      <c r="N546" s="18">
        <f t="shared" si="206"/>
        <v>44453</v>
      </c>
      <c r="O546" s="11">
        <f t="shared" ca="1" si="194"/>
        <v>0.76858181239705048</v>
      </c>
      <c r="P546" s="11" t="str">
        <f t="shared" si="195"/>
        <v/>
      </c>
      <c r="Q546" s="11">
        <f t="shared" ca="1" si="207"/>
        <v>1</v>
      </c>
      <c r="R546" s="32">
        <f t="shared" ca="1" si="196"/>
        <v>1.6993988947988034E-3</v>
      </c>
      <c r="S546" s="32">
        <v>2.2691121437463746E-5</v>
      </c>
      <c r="T546" s="32">
        <f t="shared" ca="1" si="197"/>
        <v>8.0438214353810016E-5</v>
      </c>
      <c r="U546" s="32">
        <f t="shared" si="198"/>
        <v>0.14084507042253522</v>
      </c>
      <c r="V546" s="32">
        <f t="shared" si="199"/>
        <v>1</v>
      </c>
      <c r="W546" s="8">
        <f t="shared" ca="1" si="208"/>
        <v>48283.049712327127</v>
      </c>
      <c r="X546" s="8">
        <f t="shared" ca="1" si="212"/>
        <v>5763808589.4199381</v>
      </c>
      <c r="Y546" s="22">
        <f t="shared" ca="1" si="200"/>
        <v>0.23141818760294952</v>
      </c>
      <c r="Z546" s="8">
        <f t="shared" ca="1" si="209"/>
        <v>603286.60765357513</v>
      </c>
      <c r="AA546" s="12">
        <f t="shared" ca="1" si="210"/>
        <v>1.1347541797997878</v>
      </c>
      <c r="AB546" s="23">
        <f t="shared" ca="1" si="214"/>
        <v>3247506209.1186743</v>
      </c>
      <c r="AC546" s="76">
        <f t="shared" si="211"/>
        <v>0</v>
      </c>
      <c r="AD546" s="85">
        <v>5.9399679085827379E-4</v>
      </c>
      <c r="AE546" s="85">
        <v>9.1241425672438439E-3</v>
      </c>
      <c r="AF546" s="85">
        <v>6.2023360294798688E-4</v>
      </c>
    </row>
    <row r="547" spans="1:32">
      <c r="A547" s="7">
        <f t="shared" si="201"/>
        <v>44454</v>
      </c>
      <c r="B547" s="8">
        <f t="shared" ca="1" si="202"/>
        <v>811885707.60206175</v>
      </c>
      <c r="C547" s="144">
        <f t="shared" si="192"/>
        <v>0</v>
      </c>
      <c r="D547" s="136"/>
      <c r="E547" s="143">
        <f>US!D547</f>
        <v>0</v>
      </c>
      <c r="F547" s="78">
        <f t="shared" si="213"/>
        <v>0.6</v>
      </c>
      <c r="G547" s="29">
        <f t="shared" ca="1" si="193"/>
        <v>81680.923197665659</v>
      </c>
      <c r="H547" s="8">
        <f t="shared" ca="1" si="203"/>
        <v>579934.5547034262</v>
      </c>
      <c r="I547" s="8">
        <f t="shared" ca="1" si="204"/>
        <v>5764388523.9746408</v>
      </c>
      <c r="J547" s="8">
        <f t="shared" ca="1" si="205"/>
        <v>3511.4079946729767</v>
      </c>
      <c r="K547" s="12">
        <f t="shared" ca="1" si="215"/>
        <v>0.5785454690073738</v>
      </c>
      <c r="L547" s="48"/>
      <c r="M547" s="38">
        <f ca="1">IF(AND(I$2&gt;0,R540&lt;F540-0.04),0,IF(AND(N547&gt;=L$8,I$2&gt;0),0,IF(OR(AND(N547&gt;=A$2,N547&lt;C$2),N547&gt;=E$1),0,1)))</f>
        <v>0</v>
      </c>
      <c r="N547" s="18">
        <f t="shared" si="206"/>
        <v>44454</v>
      </c>
      <c r="O547" s="11">
        <f t="shared" ca="1" si="194"/>
        <v>0.76858513652995208</v>
      </c>
      <c r="P547" s="11" t="str">
        <f t="shared" si="195"/>
        <v/>
      </c>
      <c r="Q547" s="11">
        <f t="shared" ca="1" si="207"/>
        <v>1</v>
      </c>
      <c r="R547" s="32">
        <f t="shared" ca="1" si="196"/>
        <v>1.6336184639533131E-3</v>
      </c>
      <c r="S547" s="32">
        <v>2.2691098876770754E-5</v>
      </c>
      <c r="T547" s="32">
        <f t="shared" ca="1" si="197"/>
        <v>7.732460729379016E-5</v>
      </c>
      <c r="U547" s="32">
        <f t="shared" si="198"/>
        <v>0.14084507042253522</v>
      </c>
      <c r="V547" s="32">
        <f t="shared" si="199"/>
        <v>1</v>
      </c>
      <c r="W547" s="8">
        <f t="shared" ca="1" si="208"/>
        <v>45783.762964360583</v>
      </c>
      <c r="X547" s="8">
        <f t="shared" ca="1" si="212"/>
        <v>5763854373.1829023</v>
      </c>
      <c r="Y547" s="22">
        <f t="shared" ca="1" si="200"/>
        <v>0.23141486347004792</v>
      </c>
      <c r="Z547" s="8">
        <f t="shared" ca="1" si="209"/>
        <v>579934.5547034262</v>
      </c>
      <c r="AA547" s="12">
        <f t="shared" ca="1" si="210"/>
        <v>1.1347541797997878</v>
      </c>
      <c r="AB547" s="23">
        <f t="shared" ca="1" si="214"/>
        <v>3247521169.598063</v>
      </c>
      <c r="AC547" s="76">
        <f t="shared" si="211"/>
        <v>0</v>
      </c>
      <c r="AD547" s="85">
        <v>5.9396683450877884E-4</v>
      </c>
      <c r="AE547" s="85">
        <v>9.1207052783549014E-3</v>
      </c>
      <c r="AF547" s="85">
        <v>6.2020796469627285E-4</v>
      </c>
    </row>
    <row r="548" spans="1:32">
      <c r="A548" s="7">
        <f t="shared" si="201"/>
        <v>44455</v>
      </c>
      <c r="B548" s="8">
        <f t="shared" ca="1" si="202"/>
        <v>811889083.03977752</v>
      </c>
      <c r="C548" s="144">
        <f t="shared" si="192"/>
        <v>0</v>
      </c>
      <c r="D548" s="136"/>
      <c r="E548" s="143">
        <f>US!D548</f>
        <v>0</v>
      </c>
      <c r="F548" s="78">
        <f t="shared" si="213"/>
        <v>0.6</v>
      </c>
      <c r="G548" s="29">
        <f t="shared" ca="1" si="193"/>
        <v>78607.943594480836</v>
      </c>
      <c r="H548" s="8">
        <f t="shared" ca="1" si="203"/>
        <v>558116.39952081395</v>
      </c>
      <c r="I548" s="8">
        <f t="shared" ca="1" si="204"/>
        <v>5764412489.5824223</v>
      </c>
      <c r="J548" s="8">
        <f t="shared" ca="1" si="205"/>
        <v>3375.4377157391973</v>
      </c>
      <c r="K548" s="12">
        <f t="shared" ca="1" si="215"/>
        <v>0.57853715867511979</v>
      </c>
      <c r="L548" s="48"/>
      <c r="M548" s="38">
        <f ca="1">IF(AND(I$2&gt;0,R541&lt;F541-0.06),0,IF(AND(N548&gt;=L$9,I$2&gt;0),0,IF(OR(AND(N548&gt;=A$2,N548&lt;C$2),N548&gt;=E$1),0,1)))</f>
        <v>0</v>
      </c>
      <c r="N548" s="18">
        <f t="shared" si="206"/>
        <v>44455</v>
      </c>
      <c r="O548" s="11">
        <f t="shared" ca="1" si="194"/>
        <v>0.76858833194432297</v>
      </c>
      <c r="P548" s="11" t="str">
        <f t="shared" si="195"/>
        <v/>
      </c>
      <c r="Q548" s="11">
        <f t="shared" ca="1" si="207"/>
        <v>1</v>
      </c>
      <c r="R548" s="32">
        <f t="shared" ca="1" si="196"/>
        <v>1.5721588718896166E-3</v>
      </c>
      <c r="S548" s="32">
        <v>2.2691076316236469E-5</v>
      </c>
      <c r="T548" s="32">
        <f t="shared" ca="1" si="197"/>
        <v>7.4415519936108529E-5</v>
      </c>
      <c r="U548" s="32">
        <f t="shared" si="198"/>
        <v>0.14084507042253522</v>
      </c>
      <c r="V548" s="32">
        <f t="shared" si="199"/>
        <v>1</v>
      </c>
      <c r="W548" s="8">
        <f t="shared" ca="1" si="208"/>
        <v>43448.611447744392</v>
      </c>
      <c r="X548" s="8">
        <f t="shared" ca="1" si="212"/>
        <v>5763897821.7943497</v>
      </c>
      <c r="Y548" s="22">
        <f t="shared" ca="1" si="200"/>
        <v>0.23141166805567703</v>
      </c>
      <c r="Z548" s="8">
        <f t="shared" ca="1" si="209"/>
        <v>558116.39952081395</v>
      </c>
      <c r="AA548" s="12">
        <f t="shared" ca="1" si="210"/>
        <v>1.1347541797997878</v>
      </c>
      <c r="AB548" s="23">
        <f t="shared" ca="1" si="214"/>
        <v>3247535526.0899029</v>
      </c>
      <c r="AC548" s="76">
        <f t="shared" si="211"/>
        <v>0</v>
      </c>
      <c r="AD548" s="85">
        <v>5.9393688588120941E-4</v>
      </c>
      <c r="AE548" s="85">
        <v>9.1172756938720321E-3</v>
      </c>
      <c r="AF548" s="85">
        <v>6.2018233199763657E-4</v>
      </c>
    </row>
    <row r="549" spans="1:32">
      <c r="A549" s="7">
        <f t="shared" si="201"/>
        <v>44456</v>
      </c>
      <c r="B549" s="8">
        <f t="shared" ca="1" si="202"/>
        <v>811892331.44094443</v>
      </c>
      <c r="C549" s="144">
        <f t="shared" si="192"/>
        <v>0</v>
      </c>
      <c r="D549" s="136"/>
      <c r="E549" s="143">
        <f>US!D549</f>
        <v>0</v>
      </c>
      <c r="F549" s="78">
        <f t="shared" si="213"/>
        <v>0.6</v>
      </c>
      <c r="G549" s="29">
        <f t="shared" ca="1" si="193"/>
        <v>75736.822022250839</v>
      </c>
      <c r="H549" s="8">
        <f t="shared" ca="1" si="203"/>
        <v>537731.43635798094</v>
      </c>
      <c r="I549" s="8">
        <f t="shared" ca="1" si="204"/>
        <v>5764435553.2307072</v>
      </c>
      <c r="J549" s="8">
        <f t="shared" ca="1" si="205"/>
        <v>3248.4011668889307</v>
      </c>
      <c r="K549" s="12">
        <f t="shared" ca="1" si="215"/>
        <v>0.57852917013919258</v>
      </c>
      <c r="L549" s="48"/>
      <c r="M549" s="39">
        <f ca="1">IF(AND(I$2&gt;0,R542&lt;F542-0.1),0,IF(AND(N549&gt;=L$10,I$2&gt;0),0,IF(OR(AND(N549&gt;=A$2,N549&lt;C$2),N549&gt;=E$1),0,1)))</f>
        <v>0</v>
      </c>
      <c r="N549" s="18">
        <f t="shared" si="206"/>
        <v>44456</v>
      </c>
      <c r="O549" s="11">
        <f t="shared" ca="1" si="194"/>
        <v>0.76859140709742757</v>
      </c>
      <c r="P549" s="11" t="str">
        <f t="shared" si="195"/>
        <v/>
      </c>
      <c r="Q549" s="11">
        <f t="shared" ca="1" si="207"/>
        <v>1</v>
      </c>
      <c r="R549" s="32">
        <f t="shared" ca="1" si="196"/>
        <v>1.5147364404450166E-3</v>
      </c>
      <c r="S549" s="32">
        <v>2.2691053755860898E-5</v>
      </c>
      <c r="T549" s="32">
        <f t="shared" ca="1" si="197"/>
        <v>7.1697524847730789E-5</v>
      </c>
      <c r="U549" s="32">
        <f t="shared" si="198"/>
        <v>0.14084507042253522</v>
      </c>
      <c r="V549" s="32">
        <f t="shared" si="199"/>
        <v>1</v>
      </c>
      <c r="W549" s="8">
        <f t="shared" ca="1" si="208"/>
        <v>41266.825720563204</v>
      </c>
      <c r="X549" s="8">
        <f t="shared" ca="1" si="212"/>
        <v>5763939088.6200705</v>
      </c>
      <c r="Y549" s="22">
        <f t="shared" ca="1" si="200"/>
        <v>0.23140859290257243</v>
      </c>
      <c r="Z549" s="8">
        <f t="shared" ca="1" si="209"/>
        <v>537731.43635798094</v>
      </c>
      <c r="AA549" s="12">
        <f t="shared" ca="1" si="210"/>
        <v>1.1347541797997878</v>
      </c>
      <c r="AB549" s="23">
        <f t="shared" ca="1" si="214"/>
        <v>3247549318.2768469</v>
      </c>
      <c r="AC549" s="76">
        <f t="shared" si="211"/>
        <v>0</v>
      </c>
      <c r="AD549" s="85">
        <v>5.939069449724711E-4</v>
      </c>
      <c r="AE549" s="85">
        <v>9.1138537876109746E-3</v>
      </c>
      <c r="AF549" s="85">
        <v>6.2015670485021798E-4</v>
      </c>
    </row>
    <row r="550" spans="1:32">
      <c r="A550" s="7">
        <f t="shared" si="201"/>
        <v>44457</v>
      </c>
      <c r="B550" s="8">
        <f t="shared" ca="1" si="202"/>
        <v>811895461.1524297</v>
      </c>
      <c r="C550" s="144">
        <f t="shared" si="192"/>
        <v>0</v>
      </c>
      <c r="D550" s="136"/>
      <c r="E550" s="143">
        <f>US!D550</f>
        <v>0</v>
      </c>
      <c r="F550" s="78">
        <f t="shared" si="213"/>
        <v>0.6</v>
      </c>
      <c r="G550" s="29">
        <f t="shared" ca="1" si="193"/>
        <v>73054.30453277452</v>
      </c>
      <c r="H550" s="8">
        <f t="shared" ca="1" si="203"/>
        <v>518685.5621826991</v>
      </c>
      <c r="I550" s="8">
        <f t="shared" ca="1" si="204"/>
        <v>5764457774.1822529</v>
      </c>
      <c r="J550" s="8">
        <f t="shared" ca="1" si="205"/>
        <v>3129.711485250893</v>
      </c>
      <c r="K550" s="12">
        <f t="shared" ca="1" si="215"/>
        <v>0.57852148225643107</v>
      </c>
      <c r="L550" s="48"/>
      <c r="M550" s="47">
        <f ca="1">IF(AND(I$2&gt;0,R543&lt;F543-0.12),0,IF(AND(N550&gt;=L$4,I$2&gt;0),0,IF(OR(AND(N550&gt;=A$2,N550&lt;C$2),N550&gt;=E$1),0,1)))</f>
        <v>0</v>
      </c>
      <c r="N550" s="18">
        <f t="shared" si="206"/>
        <v>44457</v>
      </c>
      <c r="O550" s="11">
        <f t="shared" ca="1" si="194"/>
        <v>0.76859436989096708</v>
      </c>
      <c r="P550" s="11" t="str">
        <f t="shared" si="195"/>
        <v/>
      </c>
      <c r="Q550" s="11">
        <f t="shared" ca="1" si="207"/>
        <v>1</v>
      </c>
      <c r="R550" s="32">
        <f t="shared" ca="1" si="196"/>
        <v>1.4610860906554906E-3</v>
      </c>
      <c r="S550" s="32">
        <v>2.2691031195644036E-5</v>
      </c>
      <c r="T550" s="32">
        <f t="shared" ca="1" si="197"/>
        <v>6.9158074957693214E-5</v>
      </c>
      <c r="U550" s="32">
        <f t="shared" si="198"/>
        <v>0.14084507042253522</v>
      </c>
      <c r="V550" s="32">
        <f t="shared" si="199"/>
        <v>1</v>
      </c>
      <c r="W550" s="8">
        <f t="shared" ca="1" si="208"/>
        <v>39228.339502133582</v>
      </c>
      <c r="X550" s="8">
        <f t="shared" ca="1" si="212"/>
        <v>5763978316.9595728</v>
      </c>
      <c r="Y550" s="22">
        <f t="shared" ca="1" si="200"/>
        <v>0.23140563010903292</v>
      </c>
      <c r="Z550" s="8">
        <f t="shared" ca="1" si="209"/>
        <v>518685.5621826991</v>
      </c>
      <c r="AA550" s="12">
        <f t="shared" ca="1" si="210"/>
        <v>1.1347541797997878</v>
      </c>
      <c r="AB550" s="23">
        <f t="shared" ca="1" si="214"/>
        <v>3247562583.2352095</v>
      </c>
      <c r="AC550" s="76">
        <f t="shared" si="211"/>
        <v>0</v>
      </c>
      <c r="AD550" s="85">
        <v>5.9387701177947044E-4</v>
      </c>
      <c r="AE550" s="85">
        <v>9.1104395335112939E-3</v>
      </c>
      <c r="AF550" s="85">
        <v>6.2013108325215821E-4</v>
      </c>
    </row>
    <row r="551" spans="1:32">
      <c r="A551" s="7">
        <f t="shared" si="201"/>
        <v>44458</v>
      </c>
      <c r="B551" s="8">
        <f t="shared" ca="1" si="202"/>
        <v>811898479.97275424</v>
      </c>
      <c r="C551" s="144">
        <f t="shared" si="192"/>
        <v>0</v>
      </c>
      <c r="D551" s="136"/>
      <c r="E551" s="143">
        <f>US!D551</f>
        <v>0</v>
      </c>
      <c r="F551" s="78">
        <f t="shared" si="213"/>
        <v>0.6</v>
      </c>
      <c r="G551" s="29">
        <f t="shared" ca="1" si="193"/>
        <v>70548.006617574079</v>
      </c>
      <c r="H551" s="8">
        <f t="shared" ca="1" si="203"/>
        <v>500890.84698477591</v>
      </c>
      <c r="I551" s="8">
        <f t="shared" ca="1" si="204"/>
        <v>5764479207.8065567</v>
      </c>
      <c r="J551" s="8">
        <f t="shared" ca="1" si="205"/>
        <v>3018.8203245366735</v>
      </c>
      <c r="K551" s="12">
        <f t="shared" ca="1" si="215"/>
        <v>0.57851407527258236</v>
      </c>
      <c r="L551" s="48"/>
      <c r="M551" s="46">
        <f ca="1">IF(AND(I$2&gt;0,R544&lt;F544-0.12),0,IF(AND(N551&gt;=L$5,I$2&gt;0),0,IF(OR(AND(N551&gt;=A$2,N551&lt;C$2),N551&gt;=E$1),0,1)))</f>
        <v>0</v>
      </c>
      <c r="N551" s="18">
        <f t="shared" si="206"/>
        <v>44458</v>
      </c>
      <c r="O551" s="11">
        <f t="shared" ca="1" si="194"/>
        <v>0.76859722770754091</v>
      </c>
      <c r="P551" s="11" t="str">
        <f t="shared" si="195"/>
        <v/>
      </c>
      <c r="Q551" s="11">
        <f t="shared" ca="1" si="207"/>
        <v>1</v>
      </c>
      <c r="R551" s="32">
        <f t="shared" ca="1" si="196"/>
        <v>1.4109601323514817E-3</v>
      </c>
      <c r="S551" s="32">
        <v>2.2691008635585889E-5</v>
      </c>
      <c r="T551" s="32">
        <f t="shared" ca="1" si="197"/>
        <v>6.6785446264636795E-5</v>
      </c>
      <c r="U551" s="32">
        <f t="shared" si="198"/>
        <v>0.14084507042253522</v>
      </c>
      <c r="V551" s="32">
        <f t="shared" si="199"/>
        <v>1</v>
      </c>
      <c r="W551" s="8">
        <f t="shared" ca="1" si="208"/>
        <v>37323.744770255238</v>
      </c>
      <c r="X551" s="8">
        <f t="shared" ca="1" si="212"/>
        <v>5764015640.7043428</v>
      </c>
      <c r="Y551" s="22">
        <f t="shared" ca="1" si="200"/>
        <v>0.23140277229245909</v>
      </c>
      <c r="Z551" s="8">
        <f t="shared" ca="1" si="209"/>
        <v>500890.84698477591</v>
      </c>
      <c r="AA551" s="12">
        <f t="shared" ca="1" si="210"/>
        <v>1.1347541797997878</v>
      </c>
      <c r="AB551" s="23">
        <f t="shared" ca="1" si="214"/>
        <v>3247575355.6059022</v>
      </c>
      <c r="AC551" s="76">
        <f t="shared" si="211"/>
        <v>0</v>
      </c>
      <c r="AD551" s="85">
        <v>5.9384708629911661E-4</v>
      </c>
      <c r="AE551" s="85">
        <v>9.1070329056356526E-3</v>
      </c>
      <c r="AF551" s="85">
        <v>6.2010546720159905E-4</v>
      </c>
    </row>
    <row r="552" spans="1:32">
      <c r="A552" s="7">
        <f t="shared" si="201"/>
        <v>44459</v>
      </c>
      <c r="B552" s="8">
        <f t="shared" ca="1" si="202"/>
        <v>811901395.18809783</v>
      </c>
      <c r="C552" s="144">
        <f t="shared" si="192"/>
        <v>0</v>
      </c>
      <c r="D552" s="136"/>
      <c r="E552" s="143">
        <f>US!D552</f>
        <v>0</v>
      </c>
      <c r="F552" s="78">
        <f t="shared" si="213"/>
        <v>0.6</v>
      </c>
      <c r="G552" s="29">
        <f t="shared" ca="1" si="193"/>
        <v>68206.356500595459</v>
      </c>
      <c r="H552" s="8">
        <f t="shared" ca="1" si="203"/>
        <v>484265.13115422771</v>
      </c>
      <c r="I552" s="8">
        <f t="shared" ca="1" si="204"/>
        <v>5764499905.8354959</v>
      </c>
      <c r="J552" s="8">
        <f t="shared" ca="1" si="205"/>
        <v>2915.2153436207063</v>
      </c>
      <c r="K552" s="12">
        <f t="shared" ca="1" si="215"/>
        <v>0.57850693073114767</v>
      </c>
      <c r="L552" s="48"/>
      <c r="M552" s="38">
        <f ca="1">IF(AND(I$2&gt;0,R545&lt;F545),0,IF(AND(N552&gt;=L$6,I$2&gt;0),0,IF(OR(AND(N552&gt;=A$2,N552&lt;C$2),N552&gt;=E$1),0,1)))</f>
        <v>0</v>
      </c>
      <c r="N552" s="18">
        <f t="shared" si="206"/>
        <v>44459</v>
      </c>
      <c r="O552" s="11">
        <f t="shared" ca="1" si="194"/>
        <v>0.76859998744473279</v>
      </c>
      <c r="P552" s="11" t="str">
        <f t="shared" si="195"/>
        <v/>
      </c>
      <c r="Q552" s="11">
        <f t="shared" ca="1" si="207"/>
        <v>1</v>
      </c>
      <c r="R552" s="32">
        <f t="shared" ca="1" si="196"/>
        <v>1.3641271300119091E-3</v>
      </c>
      <c r="S552" s="32">
        <v>2.2690986075686441E-5</v>
      </c>
      <c r="T552" s="32">
        <f t="shared" ca="1" si="197"/>
        <v>6.4568684153897023E-5</v>
      </c>
      <c r="U552" s="32">
        <f t="shared" si="198"/>
        <v>0.14084507042253522</v>
      </c>
      <c r="V552" s="32">
        <f t="shared" si="199"/>
        <v>1</v>
      </c>
      <c r="W552" s="8">
        <f t="shared" ca="1" si="208"/>
        <v>35544.249804105741</v>
      </c>
      <c r="X552" s="8">
        <f t="shared" ca="1" si="212"/>
        <v>5764051184.9541473</v>
      </c>
      <c r="Y552" s="22">
        <f t="shared" ca="1" si="200"/>
        <v>0.23140001255526721</v>
      </c>
      <c r="Z552" s="8">
        <f t="shared" ca="1" si="209"/>
        <v>484265.13115422771</v>
      </c>
      <c r="AA552" s="12">
        <f t="shared" ca="1" si="210"/>
        <v>1.1347541797997878</v>
      </c>
      <c r="AB552" s="23">
        <f t="shared" ca="1" si="214"/>
        <v>3247587667.7542229</v>
      </c>
      <c r="AC552" s="76">
        <f t="shared" si="211"/>
        <v>0</v>
      </c>
      <c r="AD552" s="85">
        <v>5.9381716852831994E-4</v>
      </c>
      <c r="AE552" s="85">
        <v>9.1036338781690252E-3</v>
      </c>
      <c r="AF552" s="85">
        <v>6.2007985669668337E-4</v>
      </c>
    </row>
    <row r="553" spans="1:32">
      <c r="A553" s="7">
        <f t="shared" si="201"/>
        <v>44460</v>
      </c>
      <c r="B553" s="8">
        <f t="shared" ca="1" si="202"/>
        <v>811904213.60595179</v>
      </c>
      <c r="C553" s="144">
        <f t="shared" si="192"/>
        <v>0</v>
      </c>
      <c r="D553" s="136"/>
      <c r="E553" s="143">
        <f>US!D553</f>
        <v>0</v>
      </c>
      <c r="F553" s="78">
        <f t="shared" si="213"/>
        <v>0.6</v>
      </c>
      <c r="G553" s="29">
        <f t="shared" ca="1" si="193"/>
        <v>66018.541987785284</v>
      </c>
      <c r="H553" s="8">
        <f t="shared" ca="1" si="203"/>
        <v>468731.64811327547</v>
      </c>
      <c r="I553" s="8">
        <f t="shared" ca="1" si="204"/>
        <v>5764519916.6022587</v>
      </c>
      <c r="J553" s="8">
        <f t="shared" ca="1" si="205"/>
        <v>2818.4178539652817</v>
      </c>
      <c r="K553" s="12">
        <f t="shared" ca="1" si="215"/>
        <v>0.57850003138816808</v>
      </c>
      <c r="L553" s="48"/>
      <c r="M553" s="38">
        <f ca="1">IF(AND(I$2&gt;0,R546&lt;F546-0.02),0,IF(AND(N553&gt;=L$7,I$2&gt;0),0,IF(OR(AND(N553&gt;=A$2,N553&lt;C$2),N553&gt;=E$1),0,1)))</f>
        <v>0</v>
      </c>
      <c r="N553" s="18">
        <f t="shared" si="206"/>
        <v>44460</v>
      </c>
      <c r="O553" s="11">
        <f t="shared" ca="1" si="194"/>
        <v>0.76860265554696783</v>
      </c>
      <c r="P553" s="11" t="str">
        <f t="shared" si="195"/>
        <v/>
      </c>
      <c r="Q553" s="11">
        <f t="shared" ca="1" si="207"/>
        <v>1</v>
      </c>
      <c r="R553" s="32">
        <f t="shared" ca="1" si="196"/>
        <v>1.3203708397557057E-3</v>
      </c>
      <c r="S553" s="32">
        <v>2.2690963515945704E-5</v>
      </c>
      <c r="T553" s="32">
        <f t="shared" ca="1" si="197"/>
        <v>6.2497553081770061E-5</v>
      </c>
      <c r="U553" s="32">
        <f t="shared" si="198"/>
        <v>0.14084507042253522</v>
      </c>
      <c r="V553" s="32">
        <f t="shared" si="199"/>
        <v>1</v>
      </c>
      <c r="W553" s="8">
        <f t="shared" ca="1" si="208"/>
        <v>33881.639783820399</v>
      </c>
      <c r="X553" s="8">
        <f t="shared" ca="1" si="212"/>
        <v>5764085066.5939312</v>
      </c>
      <c r="Y553" s="22">
        <f t="shared" ca="1" si="200"/>
        <v>0.23139734445303217</v>
      </c>
      <c r="Z553" s="8">
        <f t="shared" ca="1" si="209"/>
        <v>468731.64811327547</v>
      </c>
      <c r="AA553" s="12">
        <f t="shared" ca="1" si="210"/>
        <v>1.1347541797997878</v>
      </c>
      <c r="AB553" s="23">
        <f t="shared" ca="1" si="214"/>
        <v>3247599549.9192305</v>
      </c>
      <c r="AC553" s="76">
        <f t="shared" si="211"/>
        <v>0</v>
      </c>
      <c r="AD553" s="85">
        <v>5.9378725846399253E-4</v>
      </c>
      <c r="AE553" s="85">
        <v>9.1002424254179887E-3</v>
      </c>
      <c r="AF553" s="85">
        <v>6.2005425173555458E-4</v>
      </c>
    </row>
    <row r="554" spans="1:32">
      <c r="A554" s="7">
        <f t="shared" si="201"/>
        <v>44461</v>
      </c>
      <c r="B554" s="8">
        <f t="shared" ca="1" si="202"/>
        <v>811906941.58656693</v>
      </c>
      <c r="C554" s="144">
        <f t="shared" si="192"/>
        <v>0</v>
      </c>
      <c r="D554" s="136"/>
      <c r="E554" s="143">
        <f>US!D554</f>
        <v>0</v>
      </c>
      <c r="F554" s="78">
        <f t="shared" si="213"/>
        <v>0.6</v>
      </c>
      <c r="G554" s="29">
        <f t="shared" ca="1" si="193"/>
        <v>63974.460661554607</v>
      </c>
      <c r="H554" s="8">
        <f t="shared" ca="1" si="203"/>
        <v>454218.67069703771</v>
      </c>
      <c r="I554" s="8">
        <f t="shared" ca="1" si="204"/>
        <v>5764539285.2646265</v>
      </c>
      <c r="J554" s="8">
        <f t="shared" ca="1" si="205"/>
        <v>2727.9806151524913</v>
      </c>
      <c r="K554" s="12">
        <f t="shared" ca="1" si="215"/>
        <v>0.57849336113258043</v>
      </c>
      <c r="L554" s="48"/>
      <c r="M554" s="38">
        <f ca="1">IF(AND(I$2&gt;0,R547&lt;F547-0.04),0,IF(AND(N554&gt;=L$8,I$2&gt;0),0,IF(OR(AND(N554&gt;=A$2,N554&lt;C$2),N554&gt;=E$1),0,1)))</f>
        <v>0</v>
      </c>
      <c r="N554" s="18">
        <f t="shared" si="206"/>
        <v>44461</v>
      </c>
      <c r="O554" s="11">
        <f t="shared" ca="1" si="194"/>
        <v>0.76860523803528358</v>
      </c>
      <c r="P554" s="11" t="str">
        <f t="shared" si="195"/>
        <v/>
      </c>
      <c r="Q554" s="11">
        <f t="shared" ca="1" si="207"/>
        <v>1</v>
      </c>
      <c r="R554" s="32">
        <f t="shared" ca="1" si="196"/>
        <v>1.279489213231092E-3</v>
      </c>
      <c r="S554" s="32">
        <v>2.2690940956363667E-5</v>
      </c>
      <c r="T554" s="32">
        <f t="shared" ca="1" si="197"/>
        <v>6.0562489426271694E-5</v>
      </c>
      <c r="U554" s="32">
        <f t="shared" si="198"/>
        <v>0.14084507042253522</v>
      </c>
      <c r="V554" s="32">
        <f t="shared" si="199"/>
        <v>1</v>
      </c>
      <c r="W554" s="8">
        <f t="shared" ca="1" si="208"/>
        <v>32328.239636537095</v>
      </c>
      <c r="X554" s="8">
        <f t="shared" ca="1" si="212"/>
        <v>5764117394.8335676</v>
      </c>
      <c r="Y554" s="22">
        <f t="shared" ca="1" si="200"/>
        <v>0.23139476196471642</v>
      </c>
      <c r="Z554" s="8">
        <f t="shared" ca="1" si="209"/>
        <v>454218.67069703771</v>
      </c>
      <c r="AA554" s="12">
        <f t="shared" ca="1" si="210"/>
        <v>1.1347541797997878</v>
      </c>
      <c r="AB554" s="23">
        <f t="shared" ca="1" si="214"/>
        <v>3247611030.3533678</v>
      </c>
      <c r="AC554" s="76">
        <f t="shared" si="211"/>
        <v>0</v>
      </c>
      <c r="AD554" s="85">
        <v>5.9375735610304829E-4</v>
      </c>
      <c r="AE554" s="85">
        <v>9.0968585218099609E-3</v>
      </c>
      <c r="AF554" s="85">
        <v>6.200286523163574E-4</v>
      </c>
    </row>
    <row r="555" spans="1:32">
      <c r="A555" s="7">
        <f t="shared" si="201"/>
        <v>44462</v>
      </c>
      <c r="B555" s="8">
        <f t="shared" ca="1" si="202"/>
        <v>811909585.07233655</v>
      </c>
      <c r="C555" s="144">
        <f t="shared" si="192"/>
        <v>0</v>
      </c>
      <c r="D555" s="136"/>
      <c r="E555" s="143">
        <f>US!D555</f>
        <v>0</v>
      </c>
      <c r="F555" s="78">
        <f t="shared" si="213"/>
        <v>0.6</v>
      </c>
      <c r="G555" s="29">
        <f t="shared" ca="1" si="193"/>
        <v>62064.673242934725</v>
      </c>
      <c r="H555" s="8">
        <f t="shared" ca="1" si="203"/>
        <v>440659.1800248365</v>
      </c>
      <c r="I555" s="8">
        <f t="shared" ca="1" si="204"/>
        <v>5764558054.0135908</v>
      </c>
      <c r="J555" s="8">
        <f t="shared" ca="1" si="205"/>
        <v>2643.4857696247695</v>
      </c>
      <c r="K555" s="12">
        <f t="shared" ca="1" si="215"/>
        <v>0.57848690491179111</v>
      </c>
      <c r="L555" s="48"/>
      <c r="M555" s="38">
        <f ca="1">IF(AND(I$2&gt;0,R548&lt;F548-0.06),0,IF(AND(N555&gt;=L$9,I$2&gt;0),0,IF(OR(AND(N555&gt;=A$2,N555&lt;C$2),N555&gt;=E$1),0,1)))</f>
        <v>0</v>
      </c>
      <c r="N555" s="18">
        <f t="shared" si="206"/>
        <v>44462</v>
      </c>
      <c r="O555" s="11">
        <f t="shared" ca="1" si="194"/>
        <v>0.76860774053514547</v>
      </c>
      <c r="P555" s="11" t="str">
        <f t="shared" si="195"/>
        <v/>
      </c>
      <c r="Q555" s="11">
        <f t="shared" ca="1" si="207"/>
        <v>1</v>
      </c>
      <c r="R555" s="32">
        <f t="shared" ca="1" si="196"/>
        <v>1.2412934648586944E-3</v>
      </c>
      <c r="S555" s="32">
        <v>2.2690918396940333E-5</v>
      </c>
      <c r="T555" s="32">
        <f t="shared" ca="1" si="197"/>
        <v>5.8754557336644867E-5</v>
      </c>
      <c r="U555" s="32">
        <f t="shared" si="198"/>
        <v>0.14084507042253522</v>
      </c>
      <c r="V555" s="32">
        <f t="shared" si="199"/>
        <v>1</v>
      </c>
      <c r="W555" s="8">
        <f t="shared" ca="1" si="208"/>
        <v>30876.878904813962</v>
      </c>
      <c r="X555" s="8">
        <f t="shared" ca="1" si="212"/>
        <v>5764148271.712472</v>
      </c>
      <c r="Y555" s="22">
        <f t="shared" ca="1" si="200"/>
        <v>0.23139225946485453</v>
      </c>
      <c r="Z555" s="8">
        <f t="shared" ca="1" si="209"/>
        <v>440659.1800248365</v>
      </c>
      <c r="AA555" s="12">
        <f t="shared" ca="1" si="210"/>
        <v>1.1347541797997878</v>
      </c>
      <c r="AB555" s="23">
        <f t="shared" ca="1" si="214"/>
        <v>3247622135.4529505</v>
      </c>
      <c r="AC555" s="76">
        <f t="shared" si="211"/>
        <v>0</v>
      </c>
      <c r="AD555" s="85">
        <v>5.937274614424029E-4</v>
      </c>
      <c r="AE555" s="85">
        <v>9.0934821418924769E-3</v>
      </c>
      <c r="AF555" s="85">
        <v>6.2000305843723687E-4</v>
      </c>
    </row>
    <row r="556" spans="1:32">
      <c r="A556" s="7">
        <f t="shared" si="201"/>
        <v>44463</v>
      </c>
      <c r="B556" s="8">
        <f t="shared" ca="1" si="202"/>
        <v>811912149.6152457</v>
      </c>
      <c r="C556" s="144">
        <f t="shared" si="192"/>
        <v>0</v>
      </c>
      <c r="D556" s="136"/>
      <c r="E556" s="143">
        <f>US!D556</f>
        <v>0</v>
      </c>
      <c r="F556" s="78">
        <f t="shared" si="213"/>
        <v>0.6</v>
      </c>
      <c r="G556" s="29">
        <f t="shared" ca="1" si="193"/>
        <v>60280.359968348603</v>
      </c>
      <c r="H556" s="8">
        <f t="shared" ca="1" si="203"/>
        <v>427990.55577527505</v>
      </c>
      <c r="I556" s="8">
        <f t="shared" ca="1" si="204"/>
        <v>5764576262.2682457</v>
      </c>
      <c r="J556" s="8">
        <f t="shared" ca="1" si="205"/>
        <v>2564.5429091904975</v>
      </c>
      <c r="K556" s="12">
        <f t="shared" ca="1" si="215"/>
        <v>0.57848064866213633</v>
      </c>
      <c r="L556" s="48"/>
      <c r="M556" s="39">
        <f ca="1">IF(AND(I$2&gt;0,R549&lt;F549-0.1),0,IF(AND(N556&gt;=L$10,I$2&gt;0),0,IF(OR(AND(N556&gt;=A$2,N556&lt;C$2),N556&gt;=E$1),0,1)))</f>
        <v>0</v>
      </c>
      <c r="N556" s="18">
        <f t="shared" si="206"/>
        <v>44463</v>
      </c>
      <c r="O556" s="11">
        <f t="shared" ca="1" si="194"/>
        <v>0.76861016830243278</v>
      </c>
      <c r="P556" s="11" t="str">
        <f t="shared" si="195"/>
        <v/>
      </c>
      <c r="Q556" s="11">
        <f t="shared" ca="1" si="207"/>
        <v>1</v>
      </c>
      <c r="R556" s="32">
        <f t="shared" ca="1" si="196"/>
        <v>1.205607199366972E-3</v>
      </c>
      <c r="S556" s="32">
        <v>2.2690895837675703E-5</v>
      </c>
      <c r="T556" s="32">
        <f t="shared" ca="1" si="197"/>
        <v>5.7065407436703337E-5</v>
      </c>
      <c r="U556" s="32">
        <f t="shared" si="198"/>
        <v>0.14084507042253522</v>
      </c>
      <c r="V556" s="32">
        <f t="shared" si="199"/>
        <v>1</v>
      </c>
      <c r="W556" s="8">
        <f t="shared" ca="1" si="208"/>
        <v>29520.858508526457</v>
      </c>
      <c r="X556" s="8">
        <f t="shared" ca="1" si="212"/>
        <v>5764177792.5709801</v>
      </c>
      <c r="Y556" s="22">
        <f t="shared" ca="1" si="200"/>
        <v>0.23138983169756722</v>
      </c>
      <c r="Z556" s="8">
        <f t="shared" ca="1" si="209"/>
        <v>427990.55577527505</v>
      </c>
      <c r="AA556" s="12">
        <f t="shared" ca="1" si="210"/>
        <v>1.1347541797997878</v>
      </c>
      <c r="AB556" s="23">
        <f t="shared" ca="1" si="214"/>
        <v>3247632889.8800983</v>
      </c>
      <c r="AC556" s="76">
        <f t="shared" si="211"/>
        <v>0</v>
      </c>
      <c r="AD556" s="85">
        <v>5.9369757447897363E-4</v>
      </c>
      <c r="AE556" s="85">
        <v>9.0901132603324591E-3</v>
      </c>
      <c r="AF556" s="85">
        <v>6.1997747009633953E-4</v>
      </c>
    </row>
    <row r="557" spans="1:32">
      <c r="A557" s="7">
        <f t="shared" si="201"/>
        <v>44464</v>
      </c>
      <c r="B557" s="8">
        <f t="shared" ca="1" si="202"/>
        <v>811914640.40251255</v>
      </c>
      <c r="C557" s="144">
        <f t="shared" si="192"/>
        <v>0</v>
      </c>
      <c r="D557" s="136"/>
      <c r="E557" s="143">
        <f>US!D557</f>
        <v>0</v>
      </c>
      <c r="F557" s="78">
        <f t="shared" si="213"/>
        <v>0.6</v>
      </c>
      <c r="G557" s="29">
        <f t="shared" ca="1" si="193"/>
        <v>58613.279839644158</v>
      </c>
      <c r="H557" s="8">
        <f t="shared" ca="1" si="203"/>
        <v>416154.28686147352</v>
      </c>
      <c r="I557" s="8">
        <f t="shared" ca="1" si="204"/>
        <v>5764593946.8578405</v>
      </c>
      <c r="J557" s="8">
        <f t="shared" ca="1" si="205"/>
        <v>2490.7872668626696</v>
      </c>
      <c r="K557" s="12">
        <f t="shared" ca="1" si="215"/>
        <v>0.5784745792439181</v>
      </c>
      <c r="L557" s="48"/>
      <c r="M557" s="47">
        <f ca="1">IF(AND(I$2&gt;0,R550&lt;F550-0.12),0,IF(AND(N557&gt;=L$4,I$2&gt;0),0,IF(OR(AND(N557&gt;=A$2,N557&lt;C$2),N557&gt;=E$1),0,1)))</f>
        <v>0</v>
      </c>
      <c r="N557" s="18">
        <f t="shared" si="206"/>
        <v>44464</v>
      </c>
      <c r="O557" s="11">
        <f t="shared" ca="1" si="194"/>
        <v>0.76861252624771204</v>
      </c>
      <c r="P557" s="11" t="str">
        <f t="shared" si="195"/>
        <v/>
      </c>
      <c r="Q557" s="11">
        <f t="shared" ca="1" si="207"/>
        <v>1</v>
      </c>
      <c r="R557" s="32">
        <f t="shared" ca="1" si="196"/>
        <v>1.1722655967928831E-3</v>
      </c>
      <c r="S557" s="32">
        <v>2.2690873278569769E-5</v>
      </c>
      <c r="T557" s="32">
        <f t="shared" ca="1" si="197"/>
        <v>5.5487238248196466E-5</v>
      </c>
      <c r="U557" s="32">
        <f t="shared" si="198"/>
        <v>0.14084507042253522</v>
      </c>
      <c r="V557" s="32">
        <f t="shared" si="199"/>
        <v>1</v>
      </c>
      <c r="W557" s="8">
        <f t="shared" ca="1" si="208"/>
        <v>28253.919377412927</v>
      </c>
      <c r="X557" s="8">
        <f t="shared" ca="1" si="212"/>
        <v>5764206046.4903574</v>
      </c>
      <c r="Y557" s="22">
        <f t="shared" ca="1" si="200"/>
        <v>0.23138747375228796</v>
      </c>
      <c r="Z557" s="8">
        <f t="shared" ca="1" si="209"/>
        <v>416154.28686147352</v>
      </c>
      <c r="AA557" s="12">
        <f t="shared" ca="1" si="210"/>
        <v>1.1347541797997878</v>
      </c>
      <c r="AB557" s="23">
        <f t="shared" ca="1" si="214"/>
        <v>3247643316.6766591</v>
      </c>
      <c r="AC557" s="76">
        <f t="shared" si="211"/>
        <v>0</v>
      </c>
      <c r="AD557" s="85">
        <v>5.9366769520967963E-4</v>
      </c>
      <c r="AE557" s="85">
        <v>9.0867518519155005E-3</v>
      </c>
      <c r="AF557" s="85">
        <v>6.1995188729181206E-4</v>
      </c>
    </row>
    <row r="558" spans="1:32">
      <c r="A558" s="7">
        <f t="shared" si="201"/>
        <v>44465</v>
      </c>
      <c r="B558" s="8">
        <f t="shared" ca="1" si="202"/>
        <v>811917062.2805407</v>
      </c>
      <c r="C558" s="144">
        <f t="shared" si="192"/>
        <v>0</v>
      </c>
      <c r="D558" s="136"/>
      <c r="E558" s="143">
        <f>US!D558</f>
        <v>0</v>
      </c>
      <c r="F558" s="78">
        <f t="shared" si="213"/>
        <v>0.6</v>
      </c>
      <c r="G558" s="29">
        <f t="shared" ca="1" si="193"/>
        <v>57055.732603315817</v>
      </c>
      <c r="H558" s="8">
        <f t="shared" ca="1" si="203"/>
        <v>405095.70148354227</v>
      </c>
      <c r="I558" s="8">
        <f t="shared" ca="1" si="204"/>
        <v>5764611142.1918402</v>
      </c>
      <c r="J558" s="8">
        <f t="shared" ca="1" si="205"/>
        <v>2421.8780280960132</v>
      </c>
      <c r="K558" s="12">
        <f t="shared" ca="1" si="215"/>
        <v>0.57846868438071986</v>
      </c>
      <c r="L558" s="48"/>
      <c r="M558" s="46">
        <f ca="1">IF(AND(I$2&gt;0,R551&lt;F551-0.12),0,IF(AND(N558&gt;=L$5,I$2&gt;0),0,IF(OR(AND(N558&gt;=A$2,N558&lt;C$2),N558&gt;=E$1),0,1)))</f>
        <v>0</v>
      </c>
      <c r="N558" s="18">
        <f t="shared" si="206"/>
        <v>44465</v>
      </c>
      <c r="O558" s="11">
        <f t="shared" ca="1" si="194"/>
        <v>0.76861481895891204</v>
      </c>
      <c r="P558" s="11" t="str">
        <f t="shared" si="195"/>
        <v/>
      </c>
      <c r="Q558" s="11">
        <f t="shared" ca="1" si="207"/>
        <v>1</v>
      </c>
      <c r="R558" s="32">
        <f t="shared" ca="1" si="196"/>
        <v>1.1411146520663162E-3</v>
      </c>
      <c r="S558" s="32">
        <v>2.2690850719622529E-5</v>
      </c>
      <c r="T558" s="32">
        <f t="shared" ca="1" si="197"/>
        <v>5.4012760197805635E-5</v>
      </c>
      <c r="U558" s="32">
        <f t="shared" si="198"/>
        <v>0.14084507042253522</v>
      </c>
      <c r="V558" s="32">
        <f t="shared" si="199"/>
        <v>1</v>
      </c>
      <c r="W558" s="8">
        <f t="shared" ca="1" si="208"/>
        <v>27070.213050311002</v>
      </c>
      <c r="X558" s="8">
        <f t="shared" ca="1" si="212"/>
        <v>5764233116.7034073</v>
      </c>
      <c r="Y558" s="22">
        <f t="shared" ca="1" si="200"/>
        <v>0.23138518104108796</v>
      </c>
      <c r="Z558" s="8">
        <f t="shared" ca="1" si="209"/>
        <v>405095.70148354227</v>
      </c>
      <c r="AA558" s="12">
        <f t="shared" ca="1" si="210"/>
        <v>1.1347541797997878</v>
      </c>
      <c r="AB558" s="23">
        <f t="shared" ca="1" si="214"/>
        <v>3247653437.3706331</v>
      </c>
      <c r="AC558" s="76">
        <f t="shared" si="211"/>
        <v>0</v>
      </c>
      <c r="AD558" s="85">
        <v>5.9363782363144153E-4</v>
      </c>
      <c r="AE558" s="85">
        <v>9.0833978915451381E-3</v>
      </c>
      <c r="AF558" s="85">
        <v>6.1992631002180274E-4</v>
      </c>
    </row>
    <row r="559" spans="1:32">
      <c r="A559" s="7">
        <f t="shared" si="201"/>
        <v>44466</v>
      </c>
      <c r="B559" s="8">
        <f t="shared" ca="1" si="202"/>
        <v>811919419.77729607</v>
      </c>
      <c r="C559" s="144">
        <f t="shared" si="192"/>
        <v>0</v>
      </c>
      <c r="D559" s="136"/>
      <c r="E559" s="143">
        <f>US!D559</f>
        <v>0</v>
      </c>
      <c r="F559" s="78">
        <f t="shared" si="213"/>
        <v>0.6</v>
      </c>
      <c r="G559" s="29">
        <f t="shared" ca="1" si="193"/>
        <v>55600.523295278741</v>
      </c>
      <c r="H559" s="8">
        <f t="shared" ca="1" si="203"/>
        <v>394763.71539647906</v>
      </c>
      <c r="I559" s="8">
        <f t="shared" ca="1" si="204"/>
        <v>5764627880.4188032</v>
      </c>
      <c r="J559" s="8">
        <f t="shared" ca="1" si="205"/>
        <v>2357.4967553870174</v>
      </c>
      <c r="K559" s="12">
        <f t="shared" ca="1" si="215"/>
        <v>0.57846295260271985</v>
      </c>
      <c r="L559" s="48"/>
      <c r="M559" s="38">
        <f ca="1">IF(AND(I$2&gt;0,R552&lt;F552),0,IF(AND(N559&gt;=L$6,I$2&gt;0),0,IF(OR(AND(N559&gt;=A$2,N559&lt;C$2),N559&gt;=E$1),0,1)))</f>
        <v>0</v>
      </c>
      <c r="N559" s="18">
        <f t="shared" si="206"/>
        <v>44466</v>
      </c>
      <c r="O559" s="11">
        <f t="shared" ca="1" si="194"/>
        <v>0.76861705072250708</v>
      </c>
      <c r="P559" s="11" t="str">
        <f t="shared" si="195"/>
        <v/>
      </c>
      <c r="Q559" s="11">
        <f t="shared" ca="1" si="207"/>
        <v>1</v>
      </c>
      <c r="R559" s="32">
        <f t="shared" ca="1" si="196"/>
        <v>1.1120104659055748E-3</v>
      </c>
      <c r="S559" s="32">
        <v>2.2690828160833989E-5</v>
      </c>
      <c r="T559" s="32">
        <f t="shared" ca="1" si="197"/>
        <v>5.2635162052863878E-5</v>
      </c>
      <c r="U559" s="32">
        <f t="shared" si="198"/>
        <v>0.14084507042253522</v>
      </c>
      <c r="V559" s="32">
        <f t="shared" si="199"/>
        <v>1</v>
      </c>
      <c r="W559" s="8">
        <f t="shared" ca="1" si="208"/>
        <v>25964.274470904573</v>
      </c>
      <c r="X559" s="8">
        <f t="shared" ca="1" si="212"/>
        <v>5764259080.9778786</v>
      </c>
      <c r="Y559" s="22">
        <f t="shared" ca="1" si="200"/>
        <v>0.23138294927749292</v>
      </c>
      <c r="Z559" s="8">
        <f t="shared" ca="1" si="209"/>
        <v>394763.71539647906</v>
      </c>
      <c r="AA559" s="12">
        <f t="shared" ca="1" si="210"/>
        <v>1.1347541797997878</v>
      </c>
      <c r="AB559" s="23">
        <f t="shared" ca="1" si="214"/>
        <v>3247663272.0755925</v>
      </c>
      <c r="AC559" s="76">
        <f t="shared" si="211"/>
        <v>0</v>
      </c>
      <c r="AD559" s="85">
        <v>5.9360795974118205E-4</v>
      </c>
      <c r="AE559" s="85">
        <v>9.0800513542421604E-3</v>
      </c>
      <c r="AF559" s="85">
        <v>6.1990073828445988E-4</v>
      </c>
    </row>
    <row r="560" spans="1:32">
      <c r="A560" s="7">
        <f t="shared" si="201"/>
        <v>44467</v>
      </c>
      <c r="B560" s="8">
        <f t="shared" ca="1" si="202"/>
        <v>811921717.12321544</v>
      </c>
      <c r="C560" s="144">
        <f t="shared" si="192"/>
        <v>0</v>
      </c>
      <c r="D560" s="136"/>
      <c r="E560" s="143">
        <f>US!D560</f>
        <v>0</v>
      </c>
      <c r="F560" s="78">
        <f t="shared" si="213"/>
        <v>0.6</v>
      </c>
      <c r="G560" s="29">
        <f t="shared" ca="1" si="193"/>
        <v>54240.929148357245</v>
      </c>
      <c r="H560" s="8">
        <f t="shared" ca="1" si="203"/>
        <v>385110.59695333644</v>
      </c>
      <c r="I560" s="8">
        <f t="shared" ca="1" si="204"/>
        <v>5764644191.574831</v>
      </c>
      <c r="J560" s="8">
        <f t="shared" ca="1" si="205"/>
        <v>2297.3459194030893</v>
      </c>
      <c r="K560" s="12">
        <f t="shared" ca="1" si="215"/>
        <v>0.57845737319373236</v>
      </c>
      <c r="L560" s="48"/>
      <c r="M560" s="38">
        <f ca="1">IF(AND(I$2&gt;0,R553&lt;F553-0.02),0,IF(AND(N560&gt;=L$7,I$2&gt;0),0,IF(OR(AND(N560&gt;=A$2,N560&lt;C$2),N560&gt;=E$1),0,1)))</f>
        <v>0</v>
      </c>
      <c r="N560" s="18">
        <f t="shared" si="206"/>
        <v>44467</v>
      </c>
      <c r="O560" s="11">
        <f t="shared" ca="1" si="194"/>
        <v>0.76861922554331075</v>
      </c>
      <c r="P560" s="11" t="str">
        <f t="shared" si="195"/>
        <v/>
      </c>
      <c r="Q560" s="11">
        <f t="shared" ca="1" si="207"/>
        <v>1</v>
      </c>
      <c r="R560" s="32">
        <f t="shared" ca="1" si="196"/>
        <v>1.0848185829671448E-3</v>
      </c>
      <c r="S560" s="32">
        <v>2.2690805602204145E-5</v>
      </c>
      <c r="T560" s="32">
        <f t="shared" ca="1" si="197"/>
        <v>5.1348079593778193E-5</v>
      </c>
      <c r="U560" s="32">
        <f t="shared" si="198"/>
        <v>0.14084507042253522</v>
      </c>
      <c r="V560" s="32">
        <f t="shared" si="199"/>
        <v>1</v>
      </c>
      <c r="W560" s="8">
        <f t="shared" ca="1" si="208"/>
        <v>24930.996762178132</v>
      </c>
      <c r="X560" s="8">
        <f t="shared" ca="1" si="212"/>
        <v>5764284011.9746408</v>
      </c>
      <c r="Y560" s="22">
        <f t="shared" ca="1" si="200"/>
        <v>0.23138077445668925</v>
      </c>
      <c r="Z560" s="8">
        <f t="shared" ca="1" si="209"/>
        <v>385110.59695333644</v>
      </c>
      <c r="AA560" s="12">
        <f t="shared" ca="1" si="210"/>
        <v>1.1347541797997878</v>
      </c>
      <c r="AB560" s="23">
        <f t="shared" ca="1" si="214"/>
        <v>3247672839.5835619</v>
      </c>
      <c r="AC560" s="76">
        <f t="shared" si="211"/>
        <v>0</v>
      </c>
      <c r="AD560" s="85">
        <v>5.9357810353582519E-4</v>
      </c>
      <c r="AE560" s="85">
        <v>9.0767122151438704E-3</v>
      </c>
      <c r="AF560" s="85">
        <v>6.1987517207793359E-4</v>
      </c>
    </row>
    <row r="561" spans="1:32">
      <c r="A561" s="7">
        <f t="shared" si="201"/>
        <v>44468</v>
      </c>
      <c r="B561" s="8">
        <f t="shared" ca="1" si="202"/>
        <v>811923958.27074361</v>
      </c>
      <c r="C561" s="144">
        <f t="shared" si="192"/>
        <v>0</v>
      </c>
      <c r="D561" s="136"/>
      <c r="E561" s="143">
        <f>US!D561</f>
        <v>0</v>
      </c>
      <c r="F561" s="78">
        <f t="shared" si="213"/>
        <v>0.6</v>
      </c>
      <c r="G561" s="29">
        <f t="shared" ca="1" si="193"/>
        <v>52970.668681880423</v>
      </c>
      <c r="H561" s="8">
        <f t="shared" ca="1" si="203"/>
        <v>376091.74764135096</v>
      </c>
      <c r="I561" s="8">
        <f t="shared" ca="1" si="204"/>
        <v>5764660103.7222815</v>
      </c>
      <c r="J561" s="8">
        <f t="shared" ca="1" si="205"/>
        <v>2241.1475281961489</v>
      </c>
      <c r="K561" s="12">
        <f t="shared" ca="1" si="215"/>
        <v>0.57845193614172308</v>
      </c>
      <c r="L561" s="48"/>
      <c r="M561" s="38">
        <f ca="1">IF(AND(I$2&gt;0,R554&lt;F554-0.04),0,IF(AND(N561&gt;=L$8,I$2&gt;0),0,IF(OR(AND(N561&gt;=A$2,N561&lt;C$2),N561&gt;=E$1),0,1)))</f>
        <v>0</v>
      </c>
      <c r="N561" s="18">
        <f t="shared" si="206"/>
        <v>44468</v>
      </c>
      <c r="O561" s="11">
        <f t="shared" ca="1" si="194"/>
        <v>0.76862134716297081</v>
      </c>
      <c r="P561" s="11" t="str">
        <f t="shared" si="195"/>
        <v/>
      </c>
      <c r="Q561" s="11">
        <f t="shared" ca="1" si="207"/>
        <v>1</v>
      </c>
      <c r="R561" s="32">
        <f t="shared" ca="1" si="196"/>
        <v>1.0594133736376084E-3</v>
      </c>
      <c r="S561" s="32">
        <v>2.2690783043732992E-5</v>
      </c>
      <c r="T561" s="32">
        <f t="shared" ca="1" si="197"/>
        <v>5.0145566352180128E-5</v>
      </c>
      <c r="U561" s="32">
        <f t="shared" si="198"/>
        <v>0.14084507042253522</v>
      </c>
      <c r="V561" s="32">
        <f t="shared" si="199"/>
        <v>1</v>
      </c>
      <c r="W561" s="8">
        <f t="shared" ca="1" si="208"/>
        <v>23965.607781748298</v>
      </c>
      <c r="X561" s="8">
        <f t="shared" ca="1" si="212"/>
        <v>5764307977.5824223</v>
      </c>
      <c r="Y561" s="22">
        <f t="shared" ca="1" si="200"/>
        <v>0.23137865283702919</v>
      </c>
      <c r="Z561" s="8">
        <f t="shared" ca="1" si="209"/>
        <v>376091.74764135096</v>
      </c>
      <c r="AA561" s="12">
        <f t="shared" ca="1" si="210"/>
        <v>1.1347541797997878</v>
      </c>
      <c r="AB561" s="23">
        <f t="shared" ca="1" si="214"/>
        <v>3247682157.4517927</v>
      </c>
      <c r="AC561" s="76">
        <f t="shared" si="211"/>
        <v>0</v>
      </c>
      <c r="AD561" s="85">
        <v>5.9354825501229682E-4</v>
      </c>
      <c r="AE561" s="85">
        <v>9.0733804495034178E-3</v>
      </c>
      <c r="AF561" s="85">
        <v>6.1984961140037413E-4</v>
      </c>
    </row>
    <row r="562" spans="1:32">
      <c r="A562" s="7">
        <f t="shared" si="201"/>
        <v>44469</v>
      </c>
      <c r="B562" s="8">
        <f t="shared" ca="1" si="202"/>
        <v>811926146.91259062</v>
      </c>
      <c r="C562" s="144">
        <f t="shared" si="192"/>
        <v>0</v>
      </c>
      <c r="D562" s="136"/>
      <c r="E562" s="143">
        <f>US!D562</f>
        <v>0</v>
      </c>
      <c r="F562" s="78">
        <f t="shared" si="213"/>
        <v>0.6</v>
      </c>
      <c r="G562" s="29">
        <f t="shared" ca="1" si="193"/>
        <v>51783.872813123751</v>
      </c>
      <c r="H562" s="8">
        <f t="shared" ca="1" si="203"/>
        <v>367665.49697317864</v>
      </c>
      <c r="I562" s="8">
        <f t="shared" ca="1" si="204"/>
        <v>5764675643.0793953</v>
      </c>
      <c r="J562" s="8">
        <f t="shared" ca="1" si="205"/>
        <v>2188.6418469825335</v>
      </c>
      <c r="K562" s="12">
        <f t="shared" ca="1" si="215"/>
        <v>0.57844663209257297</v>
      </c>
      <c r="L562" s="48"/>
      <c r="M562" s="38">
        <f ca="1">IF(AND(I$2&gt;0,R555&lt;F555-0.06),0,IF(AND(N562&gt;=L$9,I$2&gt;0),0,IF(OR(AND(N562&gt;=A$2,N562&lt;C$2),N562&gt;=E$1),0,1)))</f>
        <v>0</v>
      </c>
      <c r="N562" s="18">
        <f t="shared" si="206"/>
        <v>44469</v>
      </c>
      <c r="O562" s="11">
        <f t="shared" ca="1" si="194"/>
        <v>0.76862341907725273</v>
      </c>
      <c r="P562" s="11" t="str">
        <f t="shared" si="195"/>
        <v/>
      </c>
      <c r="Q562" s="11">
        <f t="shared" ca="1" si="207"/>
        <v>1</v>
      </c>
      <c r="R562" s="32">
        <f t="shared" ca="1" si="196"/>
        <v>1.0356774562624751E-3</v>
      </c>
      <c r="S562" s="32">
        <v>2.2690760485420532E-5</v>
      </c>
      <c r="T562" s="32">
        <f t="shared" ca="1" si="197"/>
        <v>4.9022066263090486E-5</v>
      </c>
      <c r="U562" s="32">
        <f t="shared" si="198"/>
        <v>0.14084507042253522</v>
      </c>
      <c r="V562" s="32">
        <f t="shared" si="199"/>
        <v>1</v>
      </c>
      <c r="W562" s="8">
        <f t="shared" ca="1" si="208"/>
        <v>23063.648284911407</v>
      </c>
      <c r="X562" s="8">
        <f t="shared" ca="1" si="212"/>
        <v>5764331041.2307072</v>
      </c>
      <c r="Y562" s="22">
        <f t="shared" ca="1" si="200"/>
        <v>0.23137658092274727</v>
      </c>
      <c r="Z562" s="8">
        <f t="shared" ca="1" si="209"/>
        <v>367665.49697317864</v>
      </c>
      <c r="AA562" s="12">
        <f t="shared" ca="1" si="210"/>
        <v>1.1347541797997878</v>
      </c>
      <c r="AB562" s="23">
        <f t="shared" ca="1" si="214"/>
        <v>3247691242.0838423</v>
      </c>
      <c r="AC562" s="76">
        <f t="shared" si="211"/>
        <v>0</v>
      </c>
      <c r="AD562" s="85">
        <v>5.9351841416752473E-4</v>
      </c>
      <c r="AE562" s="85">
        <v>9.0700560326890823E-3</v>
      </c>
      <c r="AF562" s="85">
        <v>6.1982405624993293E-4</v>
      </c>
    </row>
    <row r="563" spans="1:32">
      <c r="A563" s="7">
        <f t="shared" si="201"/>
        <v>44470</v>
      </c>
      <c r="B563" s="8">
        <f t="shared" ca="1" si="202"/>
        <v>811928286.49879241</v>
      </c>
      <c r="C563" s="144">
        <f t="shared" si="192"/>
        <v>0</v>
      </c>
      <c r="D563" s="136"/>
      <c r="E563" s="143">
        <f>US!D563</f>
        <v>0</v>
      </c>
      <c r="F563" s="78">
        <f t="shared" si="213"/>
        <v>0.6</v>
      </c>
      <c r="G563" s="29">
        <f t="shared" ca="1" si="193"/>
        <v>50675.057848053511</v>
      </c>
      <c r="H563" s="8">
        <f t="shared" ca="1" si="203"/>
        <v>359792.91072117991</v>
      </c>
      <c r="I563" s="8">
        <f t="shared" ca="1" si="204"/>
        <v>5764690834.141428</v>
      </c>
      <c r="J563" s="8">
        <f t="shared" ca="1" si="205"/>
        <v>2139.5862018186849</v>
      </c>
      <c r="K563" s="12">
        <f t="shared" ca="1" si="215"/>
        <v>0.57844145230686816</v>
      </c>
      <c r="L563" s="48"/>
      <c r="M563" s="39">
        <f ca="1">IF(AND(I$2&gt;0,R556&lt;F556-0.1),0,IF(AND(N563&gt;=L$10,I$2&gt;0),0,IF(OR(AND(N563&gt;=A$2,N563&lt;C$2),N563&gt;=E$1),0,1)))</f>
        <v>0</v>
      </c>
      <c r="N563" s="18">
        <f t="shared" si="206"/>
        <v>44470</v>
      </c>
      <c r="O563" s="11">
        <f t="shared" ca="1" si="194"/>
        <v>0.7686254445521904</v>
      </c>
      <c r="P563" s="11" t="str">
        <f t="shared" si="195"/>
        <v/>
      </c>
      <c r="Q563" s="11">
        <f t="shared" ca="1" si="207"/>
        <v>1</v>
      </c>
      <c r="R563" s="32">
        <f t="shared" ca="1" si="196"/>
        <v>1.0135011569610702E-3</v>
      </c>
      <c r="S563" s="32">
        <v>2.2690737927266758E-5</v>
      </c>
      <c r="T563" s="32">
        <f t="shared" ca="1" si="197"/>
        <v>4.7972388096157324E-5</v>
      </c>
      <c r="U563" s="32">
        <f t="shared" si="198"/>
        <v>0.14084507042253522</v>
      </c>
      <c r="V563" s="32">
        <f t="shared" si="199"/>
        <v>1</v>
      </c>
      <c r="W563" s="8">
        <f t="shared" ca="1" si="208"/>
        <v>22220.951545281339</v>
      </c>
      <c r="X563" s="8">
        <f t="shared" ca="1" si="212"/>
        <v>5764353262.1822529</v>
      </c>
      <c r="Y563" s="22">
        <f t="shared" ca="1" si="200"/>
        <v>0.2313745554478096</v>
      </c>
      <c r="Z563" s="8">
        <f t="shared" ca="1" si="209"/>
        <v>359792.91072117991</v>
      </c>
      <c r="AA563" s="12">
        <f t="shared" ca="1" si="210"/>
        <v>1.1347541797997878</v>
      </c>
      <c r="AB563" s="23">
        <f t="shared" ca="1" si="214"/>
        <v>3247700108.8053389</v>
      </c>
      <c r="AC563" s="76">
        <f t="shared" si="211"/>
        <v>0</v>
      </c>
      <c r="AD563" s="85">
        <v>5.9348858099843814E-4</v>
      </c>
      <c r="AE563" s="85">
        <v>9.0667389401835885E-3</v>
      </c>
      <c r="AF563" s="85">
        <v>6.1979850662476196E-4</v>
      </c>
    </row>
    <row r="564" spans="1:32">
      <c r="A564" s="7">
        <f t="shared" si="201"/>
        <v>44471</v>
      </c>
      <c r="B564" s="8">
        <f t="shared" ca="1" si="202"/>
        <v>811930380.2526536</v>
      </c>
      <c r="C564" s="144">
        <f t="shared" si="192"/>
        <v>0</v>
      </c>
      <c r="D564" s="136"/>
      <c r="E564" s="143">
        <f>US!D564</f>
        <v>0</v>
      </c>
      <c r="F564" s="78">
        <f t="shared" si="213"/>
        <v>0.6</v>
      </c>
      <c r="G564" s="29">
        <f t="shared" ca="1" si="193"/>
        <v>49639.100224042806</v>
      </c>
      <c r="H564" s="8">
        <f t="shared" ca="1" si="203"/>
        <v>352437.61159070389</v>
      </c>
      <c r="I564" s="8">
        <f t="shared" ca="1" si="204"/>
        <v>5764705699.7938433</v>
      </c>
      <c r="J564" s="8">
        <f t="shared" ca="1" si="205"/>
        <v>2093.7538612401877</v>
      </c>
      <c r="K564" s="12">
        <f t="shared" ca="1" si="215"/>
        <v>0.57843638861952407</v>
      </c>
      <c r="L564" s="48"/>
      <c r="M564" s="47">
        <f ca="1">IF(AND(I$2&gt;0,R557&lt;F557-0.12),0,IF(AND(N564&gt;=L$4,I$2&gt;0),0,IF(OR(AND(N564&gt;=A$2,N564&lt;C$2),N564&gt;=E$1),0,1)))</f>
        <v>0</v>
      </c>
      <c r="N564" s="18">
        <f t="shared" si="206"/>
        <v>44471</v>
      </c>
      <c r="O564" s="11">
        <f t="shared" ca="1" si="194"/>
        <v>0.76862742663917916</v>
      </c>
      <c r="P564" s="11" t="str">
        <f t="shared" si="195"/>
        <v/>
      </c>
      <c r="Q564" s="11">
        <f t="shared" ca="1" si="207"/>
        <v>1</v>
      </c>
      <c r="R564" s="32">
        <f t="shared" ca="1" si="196"/>
        <v>9.92782004480856E-4</v>
      </c>
      <c r="S564" s="32">
        <v>2.2690715369271674E-5</v>
      </c>
      <c r="T564" s="32">
        <f t="shared" ca="1" si="197"/>
        <v>4.6991681545427189E-5</v>
      </c>
      <c r="U564" s="32">
        <f t="shared" si="198"/>
        <v>0.14084507042253522</v>
      </c>
      <c r="V564" s="32">
        <f t="shared" si="199"/>
        <v>1</v>
      </c>
      <c r="W564" s="8">
        <f t="shared" ca="1" si="208"/>
        <v>21433.624304210382</v>
      </c>
      <c r="X564" s="8">
        <f t="shared" ca="1" si="212"/>
        <v>5764374695.8065567</v>
      </c>
      <c r="Y564" s="22">
        <f t="shared" ca="1" si="200"/>
        <v>0.23137257336082084</v>
      </c>
      <c r="Z564" s="8">
        <f t="shared" ca="1" si="209"/>
        <v>352437.61159070389</v>
      </c>
      <c r="AA564" s="12">
        <f t="shared" ca="1" si="210"/>
        <v>1.1347541797997878</v>
      </c>
      <c r="AB564" s="23">
        <f t="shared" ca="1" si="214"/>
        <v>3247708771.9347773</v>
      </c>
      <c r="AC564" s="76">
        <f t="shared" si="211"/>
        <v>0</v>
      </c>
      <c r="AD564" s="85">
        <v>5.93458755501968E-4</v>
      </c>
      <c r="AE564" s="85">
        <v>9.063429147583426E-3</v>
      </c>
      <c r="AF564" s="85">
        <v>6.1977296252301473E-4</v>
      </c>
    </row>
    <row r="565" spans="1:32">
      <c r="A565" s="7">
        <f t="shared" si="201"/>
        <v>44472</v>
      </c>
      <c r="B565" s="8">
        <f t="shared" ca="1" si="202"/>
        <v>811932431.18564415</v>
      </c>
      <c r="C565" s="144">
        <f t="shared" si="192"/>
        <v>0</v>
      </c>
      <c r="D565" s="136"/>
      <c r="E565" s="143">
        <f>US!D565</f>
        <v>0</v>
      </c>
      <c r="F565" s="78">
        <f t="shared" si="213"/>
        <v>0.6</v>
      </c>
      <c r="G565" s="29">
        <f t="shared" ca="1" si="193"/>
        <v>48671.2128900717</v>
      </c>
      <c r="H565" s="8">
        <f t="shared" ca="1" si="203"/>
        <v>345565.61151950905</v>
      </c>
      <c r="I565" s="8">
        <f t="shared" ca="1" si="204"/>
        <v>5764720261.4180765</v>
      </c>
      <c r="J565" s="8">
        <f t="shared" ca="1" si="205"/>
        <v>2050.9329905655663</v>
      </c>
      <c r="K565" s="12">
        <f t="shared" ca="1" si="215"/>
        <v>0.57843143340205216</v>
      </c>
      <c r="L565" s="48"/>
      <c r="M565" s="46">
        <f ca="1">IF(AND(I$2&gt;0,R558&lt;F558-0.12),0,IF(AND(N565&gt;=L$5,I$2&gt;0),0,IF(OR(AND(N565&gt;=A$2,N565&lt;C$2),N565&gt;=E$1),0,1)))</f>
        <v>0</v>
      </c>
      <c r="N565" s="18">
        <f t="shared" si="206"/>
        <v>44472</v>
      </c>
      <c r="O565" s="11">
        <f t="shared" ca="1" si="194"/>
        <v>0.7686293681890769</v>
      </c>
      <c r="P565" s="11" t="str">
        <f t="shared" si="195"/>
        <v/>
      </c>
      <c r="Q565" s="11">
        <f t="shared" ca="1" si="207"/>
        <v>1</v>
      </c>
      <c r="R565" s="32">
        <f t="shared" ca="1" si="196"/>
        <v>9.7342425780143392E-4</v>
      </c>
      <c r="S565" s="32">
        <v>2.2690692811435274E-5</v>
      </c>
      <c r="T565" s="32">
        <f t="shared" ca="1" si="197"/>
        <v>4.6075414869267875E-5</v>
      </c>
      <c r="U565" s="32">
        <f t="shared" si="198"/>
        <v>0.14084507042253522</v>
      </c>
      <c r="V565" s="32">
        <f t="shared" si="199"/>
        <v>1</v>
      </c>
      <c r="W565" s="8">
        <f t="shared" ca="1" si="208"/>
        <v>20698.028939707016</v>
      </c>
      <c r="X565" s="8">
        <f t="shared" ca="1" si="212"/>
        <v>5764395393.8354959</v>
      </c>
      <c r="Y565" s="22">
        <f t="shared" ca="1" si="200"/>
        <v>0.2313706318109231</v>
      </c>
      <c r="Z565" s="8">
        <f t="shared" ca="1" si="209"/>
        <v>345565.61151950905</v>
      </c>
      <c r="AA565" s="12">
        <f t="shared" ca="1" si="210"/>
        <v>1.1347541797997878</v>
      </c>
      <c r="AB565" s="23">
        <f t="shared" ca="1" si="214"/>
        <v>3247717244.849678</v>
      </c>
      <c r="AC565" s="76">
        <f t="shared" si="211"/>
        <v>0</v>
      </c>
      <c r="AD565" s="85">
        <v>5.9342893767504721E-4</v>
      </c>
      <c r="AE565" s="85">
        <v>9.0601266305981604E-3</v>
      </c>
      <c r="AF565" s="85">
        <v>6.1974742394284483E-4</v>
      </c>
    </row>
    <row r="566" spans="1:32">
      <c r="A566" s="7">
        <f t="shared" si="201"/>
        <v>44473</v>
      </c>
      <c r="B566" s="8">
        <f t="shared" ca="1" si="202"/>
        <v>811934442.11131823</v>
      </c>
      <c r="C566" s="144">
        <f t="shared" si="192"/>
        <v>0</v>
      </c>
      <c r="D566" s="136"/>
      <c r="E566" s="143">
        <f>US!D566</f>
        <v>0</v>
      </c>
      <c r="F566" s="78">
        <f t="shared" si="213"/>
        <v>0.6</v>
      </c>
      <c r="G566" s="29">
        <f t="shared" ca="1" si="193"/>
        <v>47766.92322055246</v>
      </c>
      <c r="H566" s="8">
        <f t="shared" ca="1" si="203"/>
        <v>339145.15486592246</v>
      </c>
      <c r="I566" s="8">
        <f t="shared" ca="1" si="204"/>
        <v>5764734538.9903622</v>
      </c>
      <c r="J566" s="8">
        <f t="shared" ca="1" si="205"/>
        <v>2010.9256741014722</v>
      </c>
      <c r="K566" s="12">
        <f t="shared" ca="1" si="215"/>
        <v>0.5784265795273078</v>
      </c>
      <c r="L566" s="48"/>
      <c r="M566" s="38">
        <f ca="1">IF(AND(I$2&gt;0,R559&lt;F559),0,IF(AND(N566&gt;=L$6,I$2&gt;0),0,IF(OR(AND(N566&gt;=A$2,N566&lt;C$2),N566&gt;=E$1),0,1)))</f>
        <v>0</v>
      </c>
      <c r="N566" s="18">
        <f t="shared" si="206"/>
        <v>44473</v>
      </c>
      <c r="O566" s="11">
        <f t="shared" ca="1" si="194"/>
        <v>0.7686312718653816</v>
      </c>
      <c r="P566" s="11" t="str">
        <f t="shared" si="195"/>
        <v/>
      </c>
      <c r="Q566" s="11">
        <f t="shared" ca="1" si="207"/>
        <v>1</v>
      </c>
      <c r="R566" s="32">
        <f t="shared" ca="1" si="196"/>
        <v>9.5533846441104924E-4</v>
      </c>
      <c r="S566" s="32">
        <v>2.2690670253757563E-5</v>
      </c>
      <c r="T566" s="32">
        <f t="shared" ca="1" si="197"/>
        <v>4.5219353982122994E-5</v>
      </c>
      <c r="U566" s="32">
        <f t="shared" si="198"/>
        <v>0.14084507042253522</v>
      </c>
      <c r="V566" s="32">
        <f t="shared" si="199"/>
        <v>1</v>
      </c>
      <c r="W566" s="8">
        <f t="shared" ca="1" si="208"/>
        <v>20010.766763153501</v>
      </c>
      <c r="X566" s="8">
        <f t="shared" ca="1" si="212"/>
        <v>5764415404.6022587</v>
      </c>
      <c r="Y566" s="22">
        <f t="shared" ca="1" si="200"/>
        <v>0.2313687281346184</v>
      </c>
      <c r="Z566" s="8">
        <f t="shared" ca="1" si="209"/>
        <v>339145.15486592246</v>
      </c>
      <c r="AA566" s="12">
        <f t="shared" ca="1" si="210"/>
        <v>1.1347541797997878</v>
      </c>
      <c r="AB566" s="23">
        <f t="shared" ca="1" si="214"/>
        <v>3247725540.0484056</v>
      </c>
      <c r="AC566" s="76">
        <f t="shared" si="211"/>
        <v>0</v>
      </c>
      <c r="AD566" s="85">
        <v>5.9339912751461019E-4</v>
      </c>
      <c r="AE566" s="85">
        <v>9.0568313650497591E-3</v>
      </c>
      <c r="AF566" s="85">
        <v>6.1972189088240718E-4</v>
      </c>
    </row>
    <row r="567" spans="1:32">
      <c r="A567" s="7">
        <f t="shared" si="201"/>
        <v>44474</v>
      </c>
      <c r="B567" s="8">
        <f t="shared" ca="1" si="202"/>
        <v>811936415.65831912</v>
      </c>
      <c r="C567" s="144">
        <f t="shared" si="192"/>
        <v>0</v>
      </c>
      <c r="D567" s="136"/>
      <c r="E567" s="143">
        <f>US!D567</f>
        <v>0</v>
      </c>
      <c r="F567" s="78">
        <f t="shared" si="213"/>
        <v>0.6</v>
      </c>
      <c r="G567" s="29">
        <f t="shared" ca="1" si="193"/>
        <v>46922.052367516306</v>
      </c>
      <c r="H567" s="8">
        <f t="shared" ca="1" si="203"/>
        <v>333146.57180936576</v>
      </c>
      <c r="I567" s="8">
        <f t="shared" ca="1" si="204"/>
        <v>5764748551.1740685</v>
      </c>
      <c r="J567" s="8">
        <f t="shared" ca="1" si="205"/>
        <v>1973.5470009291209</v>
      </c>
      <c r="K567" s="12">
        <f t="shared" ca="1" si="215"/>
        <v>0.57842182033654599</v>
      </c>
      <c r="L567" s="48"/>
      <c r="M567" s="38">
        <f ca="1">IF(AND(I$2&gt;0,R560&lt;F560-0.02),0,IF(AND(N567&gt;=L$7,I$2&gt;0),0,IF(OR(AND(N567&gt;=A$2,N567&lt;C$2),N567&gt;=E$1),0,1)))</f>
        <v>0</v>
      </c>
      <c r="N567" s="18">
        <f t="shared" si="206"/>
        <v>44474</v>
      </c>
      <c r="O567" s="11">
        <f t="shared" ca="1" si="194"/>
        <v>0.76863314015654249</v>
      </c>
      <c r="P567" s="11" t="str">
        <f t="shared" si="195"/>
        <v/>
      </c>
      <c r="Q567" s="11">
        <f t="shared" ca="1" si="207"/>
        <v>1</v>
      </c>
      <c r="R567" s="32">
        <f t="shared" ca="1" si="196"/>
        <v>9.3844104735032606E-4</v>
      </c>
      <c r="S567" s="32">
        <v>2.2690647696238532E-5</v>
      </c>
      <c r="T567" s="32">
        <f t="shared" ca="1" si="197"/>
        <v>4.4419542907915438E-5</v>
      </c>
      <c r="U567" s="32">
        <f t="shared" si="198"/>
        <v>0.14084507042253522</v>
      </c>
      <c r="V567" s="32">
        <f t="shared" si="199"/>
        <v>1</v>
      </c>
      <c r="W567" s="8">
        <f t="shared" ca="1" si="208"/>
        <v>19368.662367582689</v>
      </c>
      <c r="X567" s="8">
        <f t="shared" ca="1" si="212"/>
        <v>5764434773.2646265</v>
      </c>
      <c r="Y567" s="22">
        <f t="shared" ca="1" si="200"/>
        <v>0.23136685984345751</v>
      </c>
      <c r="Z567" s="8">
        <f t="shared" ca="1" si="209"/>
        <v>333146.57180936576</v>
      </c>
      <c r="AA567" s="12">
        <f t="shared" ca="1" si="210"/>
        <v>1.1347541797997878</v>
      </c>
      <c r="AB567" s="23">
        <f t="shared" ca="1" si="214"/>
        <v>3247733669.2079325</v>
      </c>
      <c r="AC567" s="76">
        <f t="shared" si="211"/>
        <v>0</v>
      </c>
      <c r="AD567" s="85">
        <v>5.9336932501759287E-4</v>
      </c>
      <c r="AE567" s="85">
        <v>9.053543326871933E-3</v>
      </c>
      <c r="AF567" s="85">
        <v>6.1969636333985732E-4</v>
      </c>
    </row>
    <row r="568" spans="1:32">
      <c r="A568" s="7">
        <f t="shared" si="201"/>
        <v>44475</v>
      </c>
      <c r="B568" s="8">
        <f t="shared" ca="1" si="202"/>
        <v>811938354.28252947</v>
      </c>
      <c r="C568" s="144">
        <f t="shared" si="192"/>
        <v>0</v>
      </c>
      <c r="D568" s="136"/>
      <c r="E568" s="143">
        <f>US!D568</f>
        <v>0</v>
      </c>
      <c r="F568" s="78">
        <f t="shared" si="213"/>
        <v>0.6</v>
      </c>
      <c r="G568" s="29">
        <f t="shared" ca="1" si="193"/>
        <v>46132.69596267421</v>
      </c>
      <c r="H568" s="8">
        <f t="shared" ca="1" si="203"/>
        <v>327542.1413349869</v>
      </c>
      <c r="I568" s="8">
        <f t="shared" ca="1" si="204"/>
        <v>5764762315.405962</v>
      </c>
      <c r="J568" s="8">
        <f t="shared" ca="1" si="205"/>
        <v>1938.6242103103943</v>
      </c>
      <c r="K568" s="12">
        <f t="shared" ca="1" si="215"/>
        <v>0.57841714960864377</v>
      </c>
      <c r="L568" s="48"/>
      <c r="M568" s="38">
        <f ca="1">IF(AND(I$2&gt;0,R561&lt;F561-0.04),0,IF(AND(N568&gt;=L$8,I$2&gt;0),0,IF(OR(AND(N568&gt;=A$2,N568&lt;C$2),N568&gt;=E$1),0,1)))</f>
        <v>0</v>
      </c>
      <c r="N568" s="18">
        <f t="shared" si="206"/>
        <v>44475</v>
      </c>
      <c r="O568" s="11">
        <f t="shared" ca="1" si="194"/>
        <v>0.76863497538746162</v>
      </c>
      <c r="P568" s="11" t="str">
        <f t="shared" si="195"/>
        <v/>
      </c>
      <c r="Q568" s="11">
        <f t="shared" ca="1" si="207"/>
        <v>1</v>
      </c>
      <c r="R568" s="32">
        <f t="shared" ca="1" si="196"/>
        <v>9.2265391925348426E-4</v>
      </c>
      <c r="S568" s="32">
        <v>2.2690625138878181E-5</v>
      </c>
      <c r="T568" s="32">
        <f t="shared" ca="1" si="197"/>
        <v>4.3672285511331589E-5</v>
      </c>
      <c r="U568" s="32">
        <f t="shared" si="198"/>
        <v>0.14084507042253522</v>
      </c>
      <c r="V568" s="32">
        <f t="shared" si="199"/>
        <v>1</v>
      </c>
      <c r="W568" s="8">
        <f t="shared" ca="1" si="208"/>
        <v>18768.748964335864</v>
      </c>
      <c r="X568" s="8">
        <f t="shared" ca="1" si="212"/>
        <v>5764453542.0135908</v>
      </c>
      <c r="Y568" s="22">
        <f t="shared" ca="1" si="200"/>
        <v>0.23136502461253838</v>
      </c>
      <c r="Z568" s="8">
        <f t="shared" ca="1" si="209"/>
        <v>327542.1413349869</v>
      </c>
      <c r="AA568" s="12">
        <f t="shared" ca="1" si="210"/>
        <v>1.1347541797997878</v>
      </c>
      <c r="AB568" s="23">
        <f t="shared" ca="1" si="214"/>
        <v>3247741643.2378082</v>
      </c>
      <c r="AC568" s="76">
        <f t="shared" si="211"/>
        <v>0</v>
      </c>
      <c r="AD568" s="85">
        <v>5.9333953018093335E-4</v>
      </c>
      <c r="AE568" s="85">
        <v>9.0502624921094538E-3</v>
      </c>
      <c r="AF568" s="85">
        <v>6.19670841313352E-4</v>
      </c>
    </row>
    <row r="569" spans="1:32">
      <c r="A569" s="7">
        <f t="shared" si="201"/>
        <v>44476</v>
      </c>
      <c r="B569" s="8">
        <f t="shared" ca="1" si="202"/>
        <v>811940260.27842247</v>
      </c>
      <c r="C569" s="144">
        <f t="shared" si="192"/>
        <v>0</v>
      </c>
      <c r="D569" s="136"/>
      <c r="E569" s="143">
        <f>US!D569</f>
        <v>0</v>
      </c>
      <c r="F569" s="78">
        <f t="shared" si="213"/>
        <v>0.6</v>
      </c>
      <c r="G569" s="29">
        <f t="shared" ca="1" si="193"/>
        <v>45395.206086084596</v>
      </c>
      <c r="H569" s="8">
        <f t="shared" ca="1" si="203"/>
        <v>322305.96321120061</v>
      </c>
      <c r="I569" s="8">
        <f t="shared" ca="1" si="204"/>
        <v>5764775847.9768028</v>
      </c>
      <c r="J569" s="8">
        <f t="shared" ca="1" si="205"/>
        <v>1905.9958930351577</v>
      </c>
      <c r="K569" s="12">
        <f t="shared" ca="1" si="215"/>
        <v>0.57841256153134601</v>
      </c>
      <c r="L569" s="48"/>
      <c r="M569" s="38">
        <f ca="1">IF(AND(I$2&gt;0,R562&lt;F562-0.06),0,IF(AND(N569&gt;=L$9,I$2&gt;0),0,IF(OR(AND(N569&gt;=A$2,N569&lt;C$2),N569&gt;=E$1),0,1)))</f>
        <v>0</v>
      </c>
      <c r="N569" s="18">
        <f t="shared" si="206"/>
        <v>44476</v>
      </c>
      <c r="O569" s="11">
        <f t="shared" ca="1" si="194"/>
        <v>0.76863677973024036</v>
      </c>
      <c r="P569" s="11" t="str">
        <f t="shared" si="195"/>
        <v/>
      </c>
      <c r="Q569" s="11">
        <f t="shared" ca="1" si="207"/>
        <v>1</v>
      </c>
      <c r="R569" s="32">
        <f t="shared" ca="1" si="196"/>
        <v>9.0790412172169182E-4</v>
      </c>
      <c r="S569" s="32">
        <v>2.269060258167651E-5</v>
      </c>
      <c r="T569" s="32">
        <f t="shared" ca="1" si="197"/>
        <v>4.297412842816008E-5</v>
      </c>
      <c r="U569" s="32">
        <f t="shared" si="198"/>
        <v>0.14084507042253522</v>
      </c>
      <c r="V569" s="32">
        <f t="shared" si="199"/>
        <v>1</v>
      </c>
      <c r="W569" s="8">
        <f t="shared" ca="1" si="208"/>
        <v>18208.254655252531</v>
      </c>
      <c r="X569" s="8">
        <f t="shared" ca="1" si="212"/>
        <v>5764471750.2682457</v>
      </c>
      <c r="Y569" s="22">
        <f t="shared" ca="1" si="200"/>
        <v>0.23136322026975964</v>
      </c>
      <c r="Z569" s="8">
        <f t="shared" ca="1" si="209"/>
        <v>322305.96321120061</v>
      </c>
      <c r="AA569" s="12">
        <f t="shared" ca="1" si="210"/>
        <v>1.1347541797997878</v>
      </c>
      <c r="AB569" s="23">
        <f t="shared" ca="1" si="214"/>
        <v>3247749472.3305864</v>
      </c>
      <c r="AC569" s="76">
        <f t="shared" si="211"/>
        <v>0</v>
      </c>
      <c r="AD569" s="85">
        <v>5.9330974300157116E-4</v>
      </c>
      <c r="AE569" s="85">
        <v>9.0469888369174994E-3</v>
      </c>
      <c r="AF569" s="85">
        <v>6.196453248010483E-4</v>
      </c>
    </row>
    <row r="570" spans="1:32">
      <c r="A570" s="7">
        <f t="shared" si="201"/>
        <v>44477</v>
      </c>
      <c r="B570" s="8">
        <f t="shared" ca="1" si="202"/>
        <v>811942135.78966773</v>
      </c>
      <c r="C570" s="144">
        <f t="shared" si="192"/>
        <v>0</v>
      </c>
      <c r="D570" s="136"/>
      <c r="E570" s="143">
        <f>US!D570</f>
        <v>0</v>
      </c>
      <c r="F570" s="78">
        <f t="shared" si="213"/>
        <v>0.6</v>
      </c>
      <c r="G570" s="29">
        <f t="shared" ca="1" si="193"/>
        <v>44706.174422143784</v>
      </c>
      <c r="H570" s="8">
        <f t="shared" ca="1" si="203"/>
        <v>317413.83839722082</v>
      </c>
      <c r="I570" s="8">
        <f t="shared" ca="1" si="204"/>
        <v>5764789164.1066437</v>
      </c>
      <c r="J570" s="8">
        <f t="shared" ca="1" si="205"/>
        <v>1875.5112452496812</v>
      </c>
      <c r="K570" s="12">
        <f t="shared" ca="1" si="215"/>
        <v>0.57840805067439915</v>
      </c>
      <c r="L570" s="48"/>
      <c r="M570" s="39">
        <f ca="1">IF(AND(I$2&gt;0,R563&lt;F563-0.1),0,IF(AND(N570&gt;=L$10,I$2&gt;0),0,IF(OR(AND(N570&gt;=A$2,N570&lt;C$2),N570&gt;=E$1),0,1)))</f>
        <v>0</v>
      </c>
      <c r="N570" s="18">
        <f t="shared" si="206"/>
        <v>44477</v>
      </c>
      <c r="O570" s="11">
        <f t="shared" ca="1" si="194"/>
        <v>0.7686385552142192</v>
      </c>
      <c r="P570" s="11" t="str">
        <f t="shared" si="195"/>
        <v/>
      </c>
      <c r="Q570" s="11">
        <f t="shared" ca="1" si="207"/>
        <v>1</v>
      </c>
      <c r="R570" s="32">
        <f t="shared" ca="1" si="196"/>
        <v>8.9412348844287559E-4</v>
      </c>
      <c r="S570" s="32">
        <v>2.2690580024633518E-5</v>
      </c>
      <c r="T570" s="32">
        <f t="shared" ca="1" si="197"/>
        <v>4.2321845119629446E-5</v>
      </c>
      <c r="U570" s="32">
        <f t="shared" si="198"/>
        <v>0.14084507042253522</v>
      </c>
      <c r="V570" s="32">
        <f t="shared" si="199"/>
        <v>1</v>
      </c>
      <c r="W570" s="8">
        <f t="shared" ca="1" si="208"/>
        <v>17684.589594724952</v>
      </c>
      <c r="X570" s="8">
        <f t="shared" ca="1" si="212"/>
        <v>5764489434.8578405</v>
      </c>
      <c r="Y570" s="22">
        <f t="shared" ca="1" si="200"/>
        <v>0.2313614447857808</v>
      </c>
      <c r="Z570" s="8">
        <f t="shared" ca="1" si="209"/>
        <v>317413.83839722082</v>
      </c>
      <c r="AA570" s="12">
        <f t="shared" ca="1" si="210"/>
        <v>1.1347541797997878</v>
      </c>
      <c r="AB570" s="23">
        <f t="shared" ca="1" si="214"/>
        <v>3247757166.0089359</v>
      </c>
      <c r="AC570" s="76">
        <f t="shared" si="211"/>
        <v>0</v>
      </c>
      <c r="AD570" s="85">
        <v>5.9327996347644755E-4</v>
      </c>
      <c r="AE570" s="85">
        <v>9.0437223375610058E-3</v>
      </c>
      <c r="AF570" s="85">
        <v>6.1961981380110449E-4</v>
      </c>
    </row>
    <row r="571" spans="1:32">
      <c r="A571" s="7">
        <f t="shared" si="201"/>
        <v>44478</v>
      </c>
      <c r="B571" s="8">
        <f t="shared" ca="1" si="202"/>
        <v>811943982.81903923</v>
      </c>
      <c r="C571" s="144">
        <f t="shared" si="192"/>
        <v>0</v>
      </c>
      <c r="D571" s="136"/>
      <c r="E571" s="143">
        <f>US!D571</f>
        <v>0</v>
      </c>
      <c r="F571" s="78">
        <f t="shared" si="213"/>
        <v>0.6</v>
      </c>
      <c r="G571" s="29">
        <f t="shared" ca="1" si="193"/>
        <v>44062.416526754103</v>
      </c>
      <c r="H571" s="8">
        <f t="shared" ca="1" si="203"/>
        <v>312843.15733995411</v>
      </c>
      <c r="I571" s="8">
        <f t="shared" ca="1" si="204"/>
        <v>5764802278.0151815</v>
      </c>
      <c r="J571" s="8">
        <f t="shared" ca="1" si="205"/>
        <v>1847.0293714729905</v>
      </c>
      <c r="K571" s="12">
        <f t="shared" ca="1" si="215"/>
        <v>0.578403611964452</v>
      </c>
      <c r="L571" s="48"/>
      <c r="M571" s="47">
        <f ca="1">IF(AND(I$2&gt;0,R564&lt;F564-0.12),0,IF(AND(N571&gt;=L$4,I$2&gt;0),0,IF(OR(AND(N571&gt;=A$2,N571&lt;C$2),N571&gt;=E$1),0,1)))</f>
        <v>0</v>
      </c>
      <c r="N571" s="18">
        <f t="shared" si="206"/>
        <v>44478</v>
      </c>
      <c r="O571" s="11">
        <f t="shared" ca="1" si="194"/>
        <v>0.76864030373535752</v>
      </c>
      <c r="P571" s="11" t="str">
        <f t="shared" si="195"/>
        <v/>
      </c>
      <c r="Q571" s="11">
        <f t="shared" ca="1" si="207"/>
        <v>1</v>
      </c>
      <c r="R571" s="32">
        <f t="shared" ca="1" si="196"/>
        <v>8.81248330535082E-4</v>
      </c>
      <c r="S571" s="32">
        <v>2.2690557467749203E-5</v>
      </c>
      <c r="T571" s="32">
        <f t="shared" ca="1" si="197"/>
        <v>4.1712420978660545E-5</v>
      </c>
      <c r="U571" s="32">
        <f t="shared" si="198"/>
        <v>0.14084507042253522</v>
      </c>
      <c r="V571" s="32">
        <f t="shared" si="199"/>
        <v>1</v>
      </c>
      <c r="W571" s="8">
        <f t="shared" ca="1" si="208"/>
        <v>17195.333999481692</v>
      </c>
      <c r="X571" s="8">
        <f t="shared" ca="1" si="212"/>
        <v>5764506630.1918402</v>
      </c>
      <c r="Y571" s="22">
        <f t="shared" ca="1" si="200"/>
        <v>0.23135969626464248</v>
      </c>
      <c r="Z571" s="8">
        <f t="shared" ca="1" si="209"/>
        <v>312843.15733995411</v>
      </c>
      <c r="AA571" s="12">
        <f t="shared" ca="1" si="210"/>
        <v>1.1347541797997878</v>
      </c>
      <c r="AB571" s="23">
        <f t="shared" ca="1" si="214"/>
        <v>3247764733.1696563</v>
      </c>
      <c r="AC571" s="76">
        <f t="shared" si="211"/>
        <v>0</v>
      </c>
      <c r="AD571" s="85">
        <v>5.9325019160250548E-4</v>
      </c>
      <c r="AE571" s="85">
        <v>9.0404629704140069E-3</v>
      </c>
      <c r="AF571" s="85">
        <v>6.1959430831167979E-4</v>
      </c>
    </row>
    <row r="572" spans="1:32">
      <c r="A572" s="7">
        <f t="shared" si="201"/>
        <v>44479</v>
      </c>
      <c r="B572" s="8">
        <f t="shared" ca="1" si="202"/>
        <v>811945803.23767281</v>
      </c>
      <c r="C572" s="144">
        <f t="shared" si="192"/>
        <v>0</v>
      </c>
      <c r="D572" s="136"/>
      <c r="E572" s="143">
        <f>US!D572</f>
        <v>0</v>
      </c>
      <c r="F572" s="78">
        <f t="shared" si="213"/>
        <v>0.6</v>
      </c>
      <c r="G572" s="29">
        <f t="shared" ca="1" si="193"/>
        <v>43460.957132297852</v>
      </c>
      <c r="H572" s="8">
        <f t="shared" ca="1" si="203"/>
        <v>308572.79563931475</v>
      </c>
      <c r="I572" s="8">
        <f t="shared" ca="1" si="204"/>
        <v>5764815202.9874802</v>
      </c>
      <c r="J572" s="8">
        <f t="shared" ca="1" si="205"/>
        <v>1820.4186336397668</v>
      </c>
      <c r="K572" s="12">
        <f t="shared" ca="1" si="215"/>
        <v>0.5783992406616062</v>
      </c>
      <c r="L572" s="48"/>
      <c r="M572" s="46">
        <f ca="1">IF(AND(I$2&gt;0,R565&lt;F565-0.12),0,IF(AND(N572&gt;=L$5,I$2&gt;0),0,IF(OR(AND(N572&gt;=A$2,N572&lt;C$2),N572&gt;=E$1),0,1)))</f>
        <v>0</v>
      </c>
      <c r="N572" s="18">
        <f t="shared" si="206"/>
        <v>44479</v>
      </c>
      <c r="O572" s="11">
        <f t="shared" ca="1" si="194"/>
        <v>0.7686420270649974</v>
      </c>
      <c r="P572" s="11" t="str">
        <f t="shared" si="195"/>
        <v/>
      </c>
      <c r="Q572" s="11">
        <f t="shared" ca="1" si="207"/>
        <v>1</v>
      </c>
      <c r="R572" s="32">
        <f t="shared" ca="1" si="196"/>
        <v>8.6921914264595696E-4</v>
      </c>
      <c r="S572" s="32">
        <v>2.2690534911023561E-5</v>
      </c>
      <c r="T572" s="32">
        <f t="shared" ca="1" si="197"/>
        <v>4.1143039418575299E-5</v>
      </c>
      <c r="U572" s="32">
        <f t="shared" si="198"/>
        <v>0.14084507042253522</v>
      </c>
      <c r="V572" s="32">
        <f t="shared" si="199"/>
        <v>1</v>
      </c>
      <c r="W572" s="8">
        <f t="shared" ca="1" si="208"/>
        <v>16738.226963247824</v>
      </c>
      <c r="X572" s="8">
        <f t="shared" ca="1" si="212"/>
        <v>5764523368.4188032</v>
      </c>
      <c r="Y572" s="22">
        <f t="shared" ca="1" si="200"/>
        <v>0.2313579729350026</v>
      </c>
      <c r="Z572" s="8">
        <f t="shared" ca="1" si="209"/>
        <v>308572.79563931475</v>
      </c>
      <c r="AA572" s="12">
        <f t="shared" ca="1" si="210"/>
        <v>1.1347541797997878</v>
      </c>
      <c r="AB572" s="23">
        <f t="shared" ca="1" si="214"/>
        <v>3247772182.1247997</v>
      </c>
      <c r="AC572" s="76">
        <f t="shared" si="211"/>
        <v>0</v>
      </c>
      <c r="AD572" s="85">
        <v>5.9322042737668947E-4</v>
      </c>
      <c r="AE572" s="85">
        <v>9.0372107119589852E-3</v>
      </c>
      <c r="AF572" s="85">
        <v>6.195688083309339E-4</v>
      </c>
    </row>
    <row r="573" spans="1:32">
      <c r="A573" s="7">
        <f t="shared" si="201"/>
        <v>44480</v>
      </c>
      <c r="B573" s="8">
        <f t="shared" ca="1" si="202"/>
        <v>811947598.79371595</v>
      </c>
      <c r="C573" s="144">
        <f t="shared" si="192"/>
        <v>0</v>
      </c>
      <c r="D573" s="136"/>
      <c r="E573" s="143">
        <f>US!D573</f>
        <v>0</v>
      </c>
      <c r="F573" s="78">
        <f t="shared" si="213"/>
        <v>0.6</v>
      </c>
      <c r="G573" s="29">
        <f t="shared" ca="1" si="193"/>
        <v>42899.016420035674</v>
      </c>
      <c r="H573" s="8">
        <f t="shared" ca="1" si="203"/>
        <v>304583.01658225327</v>
      </c>
      <c r="I573" s="8">
        <f t="shared" ca="1" si="204"/>
        <v>5764827951.4353867</v>
      </c>
      <c r="J573" s="8">
        <f t="shared" ca="1" si="205"/>
        <v>1795.5560431248355</v>
      </c>
      <c r="K573" s="12">
        <f t="shared" ca="1" si="215"/>
        <v>0.5783949323375065</v>
      </c>
      <c r="L573" s="48"/>
      <c r="M573" s="38">
        <f ca="1">IF(AND(I$2&gt;0,R566&lt;F566),0,IF(AND(N573&gt;=L$6,I$2&gt;0),0,IF(OR(AND(N573&gt;=A$2,N573&lt;C$2),N573&gt;=E$1),0,1)))</f>
        <v>0</v>
      </c>
      <c r="N573" s="18">
        <f t="shared" si="206"/>
        <v>44480</v>
      </c>
      <c r="O573" s="11">
        <f t="shared" ca="1" si="194"/>
        <v>0.7686437268580516</v>
      </c>
      <c r="P573" s="11" t="str">
        <f t="shared" si="195"/>
        <v/>
      </c>
      <c r="Q573" s="11">
        <f t="shared" ca="1" si="207"/>
        <v>1</v>
      </c>
      <c r="R573" s="32">
        <f t="shared" ca="1" si="196"/>
        <v>8.5798032840071346E-4</v>
      </c>
      <c r="S573" s="32">
        <v>2.2690512354456592E-5</v>
      </c>
      <c r="T573" s="32">
        <f t="shared" ca="1" si="197"/>
        <v>4.0611068877633768E-5</v>
      </c>
      <c r="U573" s="32">
        <f t="shared" si="198"/>
        <v>0.14084507042253522</v>
      </c>
      <c r="V573" s="32">
        <f t="shared" si="199"/>
        <v>1</v>
      </c>
      <c r="W573" s="8">
        <f t="shared" ca="1" si="208"/>
        <v>16311.156027761934</v>
      </c>
      <c r="X573" s="8">
        <f t="shared" ca="1" si="212"/>
        <v>5764539679.574831</v>
      </c>
      <c r="Y573" s="22">
        <f t="shared" ca="1" si="200"/>
        <v>0.2313562731419484</v>
      </c>
      <c r="Z573" s="8">
        <f t="shared" ca="1" si="209"/>
        <v>304583.01658225327</v>
      </c>
      <c r="AA573" s="12">
        <f t="shared" ca="1" si="210"/>
        <v>1.1347541797997878</v>
      </c>
      <c r="AB573" s="23">
        <f t="shared" ca="1" si="214"/>
        <v>3247779520.6400933</v>
      </c>
      <c r="AC573" s="76">
        <f t="shared" si="211"/>
        <v>0</v>
      </c>
      <c r="AD573" s="85">
        <v>5.9319067079594597E-4</v>
      </c>
      <c r="AE573" s="85">
        <v>9.0339655387862445E-3</v>
      </c>
      <c r="AF573" s="85">
        <v>6.1954331385702789E-4</v>
      </c>
    </row>
    <row r="574" spans="1:32">
      <c r="A574" s="7">
        <f t="shared" si="201"/>
        <v>44481</v>
      </c>
      <c r="B574" s="8">
        <f t="shared" ca="1" si="202"/>
        <v>811949371.12040877</v>
      </c>
      <c r="C574" s="144">
        <f t="shared" si="192"/>
        <v>0</v>
      </c>
      <c r="D574" s="136"/>
      <c r="E574" s="143">
        <f>US!D574</f>
        <v>0</v>
      </c>
      <c r="F574" s="78">
        <f t="shared" si="213"/>
        <v>0.6</v>
      </c>
      <c r="G574" s="29">
        <f t="shared" ca="1" si="193"/>
        <v>42373.997193462026</v>
      </c>
      <c r="H574" s="8">
        <f t="shared" ca="1" si="203"/>
        <v>300855.38007358037</v>
      </c>
      <c r="I574" s="8">
        <f t="shared" ca="1" si="204"/>
        <v>5764840534.9549055</v>
      </c>
      <c r="J574" s="8">
        <f t="shared" ca="1" si="205"/>
        <v>1772.3266928294368</v>
      </c>
      <c r="K574" s="12">
        <f t="shared" ca="1" si="215"/>
        <v>0.57839068285487105</v>
      </c>
      <c r="L574" s="48"/>
      <c r="M574" s="38">
        <f ca="1">IF(AND(I$2&gt;0,R567&lt;F567-0.02),0,IF(AND(N574&gt;=L$7,I$2&gt;0),0,IF(OR(AND(N574&gt;=A$2,N574&lt;C$2),N574&gt;=E$1),0,1)))</f>
        <v>0</v>
      </c>
      <c r="N574" s="18">
        <f t="shared" si="206"/>
        <v>44481</v>
      </c>
      <c r="O574" s="11">
        <f t="shared" ca="1" si="194"/>
        <v>0.76864540466065412</v>
      </c>
      <c r="P574" s="11" t="str">
        <f t="shared" si="195"/>
        <v/>
      </c>
      <c r="Q574" s="11">
        <f t="shared" ca="1" si="207"/>
        <v>1</v>
      </c>
      <c r="R574" s="32">
        <f t="shared" ca="1" si="196"/>
        <v>8.4747994386924041E-4</v>
      </c>
      <c r="S574" s="32">
        <v>2.2690489798048292E-5</v>
      </c>
      <c r="T574" s="32">
        <f t="shared" ca="1" si="197"/>
        <v>4.0114050676477381E-5</v>
      </c>
      <c r="U574" s="32">
        <f t="shared" si="198"/>
        <v>0.14084507042253522</v>
      </c>
      <c r="V574" s="32">
        <f t="shared" si="199"/>
        <v>1</v>
      </c>
      <c r="W574" s="8">
        <f t="shared" ca="1" si="208"/>
        <v>15912.147450192657</v>
      </c>
      <c r="X574" s="8">
        <f t="shared" ca="1" si="212"/>
        <v>5764555591.7222815</v>
      </c>
      <c r="Y574" s="22">
        <f t="shared" ca="1" si="200"/>
        <v>0.23135459533934588</v>
      </c>
      <c r="Z574" s="8">
        <f t="shared" ca="1" si="209"/>
        <v>300855.38007358037</v>
      </c>
      <c r="AA574" s="12">
        <f t="shared" ca="1" si="210"/>
        <v>1.1347541797997878</v>
      </c>
      <c r="AB574" s="23">
        <f t="shared" ca="1" si="214"/>
        <v>3247786755.9708343</v>
      </c>
      <c r="AC574" s="76">
        <f t="shared" si="211"/>
        <v>0</v>
      </c>
      <c r="AD574" s="85">
        <v>5.9316092185722296E-4</v>
      </c>
      <c r="AE574" s="85">
        <v>9.03072742759326E-3</v>
      </c>
      <c r="AF574" s="85">
        <v>6.1951782488812318E-4</v>
      </c>
    </row>
    <row r="575" spans="1:32">
      <c r="A575" s="7">
        <f t="shared" si="201"/>
        <v>44482</v>
      </c>
      <c r="B575" s="8">
        <f t="shared" ca="1" si="202"/>
        <v>811951121.7436353</v>
      </c>
      <c r="C575" s="144">
        <f t="shared" si="192"/>
        <v>0</v>
      </c>
      <c r="D575" s="136"/>
      <c r="E575" s="143">
        <f>US!D575</f>
        <v>0</v>
      </c>
      <c r="F575" s="78">
        <f t="shared" si="213"/>
        <v>0.6</v>
      </c>
      <c r="G575" s="29">
        <f t="shared" ca="1" si="193"/>
        <v>41883.472891838508</v>
      </c>
      <c r="H575" s="8">
        <f t="shared" ca="1" si="203"/>
        <v>297372.65753205342</v>
      </c>
      <c r="I575" s="8">
        <f t="shared" ca="1" si="204"/>
        <v>5764852964.3798141</v>
      </c>
      <c r="J575" s="8">
        <f t="shared" ca="1" si="205"/>
        <v>1750.6232265726351</v>
      </c>
      <c r="K575" s="12">
        <f t="shared" ca="1" si="215"/>
        <v>0.5783864883483647</v>
      </c>
      <c r="L575" s="48"/>
      <c r="M575" s="38">
        <f ca="1">IF(AND(I$2&gt;0,R568&lt;F568-0.04),0,IF(AND(N575&gt;=L$8,I$2&gt;0),0,IF(OR(AND(N575&gt;=A$2,N575&lt;C$2),N575&gt;=E$1),0,1)))</f>
        <v>0</v>
      </c>
      <c r="N575" s="18">
        <f t="shared" si="206"/>
        <v>44482</v>
      </c>
      <c r="O575" s="11">
        <f t="shared" ca="1" si="194"/>
        <v>0.76864706191730858</v>
      </c>
      <c r="P575" s="11" t="str">
        <f t="shared" si="195"/>
        <v/>
      </c>
      <c r="Q575" s="11">
        <f t="shared" ca="1" si="207"/>
        <v>1</v>
      </c>
      <c r="R575" s="32">
        <f t="shared" ca="1" si="196"/>
        <v>8.376694578367701E-4</v>
      </c>
      <c r="S575" s="32">
        <v>2.2690467241798666E-5</v>
      </c>
      <c r="T575" s="32">
        <f t="shared" ca="1" si="197"/>
        <v>3.9649687670940454E-5</v>
      </c>
      <c r="U575" s="32">
        <f t="shared" si="198"/>
        <v>0.14084507042253522</v>
      </c>
      <c r="V575" s="32">
        <f t="shared" si="199"/>
        <v>1</v>
      </c>
      <c r="W575" s="8">
        <f t="shared" ca="1" si="208"/>
        <v>15539.357113575987</v>
      </c>
      <c r="X575" s="8">
        <f t="shared" ca="1" si="212"/>
        <v>5764571131.0793953</v>
      </c>
      <c r="Y575" s="22">
        <f t="shared" ca="1" si="200"/>
        <v>0.23135293808269142</v>
      </c>
      <c r="Z575" s="8">
        <f t="shared" ca="1" si="209"/>
        <v>297372.65753205342</v>
      </c>
      <c r="AA575" s="12">
        <f t="shared" ca="1" si="210"/>
        <v>1.1347541797997878</v>
      </c>
      <c r="AB575" s="23">
        <f t="shared" ca="1" si="214"/>
        <v>3247793894.8954301</v>
      </c>
      <c r="AC575" s="76">
        <f t="shared" si="211"/>
        <v>0</v>
      </c>
      <c r="AD575" s="85">
        <v>5.9313118055747023E-4</v>
      </c>
      <c r="AE575" s="85">
        <v>9.02749635518405E-3</v>
      </c>
      <c r="AF575" s="85">
        <v>6.1949234142238214E-4</v>
      </c>
    </row>
    <row r="576" spans="1:32">
      <c r="A576" s="7">
        <f t="shared" si="201"/>
        <v>44483</v>
      </c>
      <c r="B576" s="8">
        <f t="shared" ca="1" si="202"/>
        <v>811952852.08897853</v>
      </c>
      <c r="C576" s="144">
        <f t="shared" si="192"/>
        <v>0</v>
      </c>
      <c r="D576" s="136"/>
      <c r="E576" s="143">
        <f>US!D576</f>
        <v>0</v>
      </c>
      <c r="F576" s="78">
        <f t="shared" si="213"/>
        <v>0.6</v>
      </c>
      <c r="G576" s="29">
        <f t="shared" ca="1" si="193"/>
        <v>41425.176388123436</v>
      </c>
      <c r="H576" s="8">
        <f t="shared" ca="1" si="203"/>
        <v>294118.75235567638</v>
      </c>
      <c r="I576" s="8">
        <f t="shared" ca="1" si="204"/>
        <v>5764865249.8317518</v>
      </c>
      <c r="J576" s="8">
        <f t="shared" ca="1" si="205"/>
        <v>1730.3453432674573</v>
      </c>
      <c r="K576" s="12">
        <f t="shared" ca="1" si="215"/>
        <v>0.57838234520672849</v>
      </c>
      <c r="L576" s="48"/>
      <c r="M576" s="38">
        <f ca="1">IF(AND(I$2&gt;0,R569&lt;F569-0.06),0,IF(AND(N576&gt;=L$9,I$2&gt;0),0,IF(OR(AND(N576&gt;=A$2,N576&lt;C$2),N576&gt;=E$1),0,1)))</f>
        <v>0</v>
      </c>
      <c r="N576" s="18">
        <f t="shared" si="206"/>
        <v>44483</v>
      </c>
      <c r="O576" s="11">
        <f t="shared" ca="1" si="194"/>
        <v>0.76864869997756691</v>
      </c>
      <c r="P576" s="11" t="str">
        <f t="shared" si="195"/>
        <v/>
      </c>
      <c r="Q576" s="11">
        <f t="shared" ca="1" si="207"/>
        <v>1</v>
      </c>
      <c r="R576" s="32">
        <f t="shared" ca="1" si="196"/>
        <v>8.2850352776246868E-4</v>
      </c>
      <c r="S576" s="32">
        <v>2.2690444685707709E-5</v>
      </c>
      <c r="T576" s="32">
        <f t="shared" ca="1" si="197"/>
        <v>3.9215833647423516E-5</v>
      </c>
      <c r="U576" s="32">
        <f t="shared" si="198"/>
        <v>0.14084507042253522</v>
      </c>
      <c r="V576" s="32">
        <f t="shared" si="199"/>
        <v>1</v>
      </c>
      <c r="W576" s="8">
        <f t="shared" ca="1" si="208"/>
        <v>15191.062032912661</v>
      </c>
      <c r="X576" s="8">
        <f t="shared" ca="1" si="212"/>
        <v>5764586322.141428</v>
      </c>
      <c r="Y576" s="22">
        <f t="shared" ca="1" si="200"/>
        <v>0.23135130002243309</v>
      </c>
      <c r="Z576" s="8">
        <f t="shared" ca="1" si="209"/>
        <v>294118.75235567638</v>
      </c>
      <c r="AA576" s="12">
        <f t="shared" ca="1" si="210"/>
        <v>1.1347541797997878</v>
      </c>
      <c r="AB576" s="23">
        <f t="shared" ca="1" si="214"/>
        <v>3247800943.7467356</v>
      </c>
      <c r="AC576" s="76">
        <f t="shared" si="211"/>
        <v>0</v>
      </c>
      <c r="AD576" s="85">
        <v>5.9310144689363946E-4</v>
      </c>
      <c r="AE576" s="85">
        <v>9.0242722984685501E-3</v>
      </c>
      <c r="AF576" s="85">
        <v>6.1946686345796848E-4</v>
      </c>
    </row>
    <row r="577" spans="1:32">
      <c r="A577" s="7">
        <f t="shared" si="201"/>
        <v>44484</v>
      </c>
      <c r="B577" s="8">
        <f t="shared" ca="1" si="202"/>
        <v>811954563.48831213</v>
      </c>
      <c r="C577" s="144">
        <f t="shared" si="192"/>
        <v>0</v>
      </c>
      <c r="D577" s="136"/>
      <c r="E577" s="143">
        <f>US!D577</f>
        <v>0</v>
      </c>
      <c r="F577" s="78">
        <f t="shared" si="213"/>
        <v>0.6</v>
      </c>
      <c r="G577" s="29">
        <f t="shared" ca="1" si="193"/>
        <v>40996.989519873692</v>
      </c>
      <c r="H577" s="8">
        <f t="shared" ca="1" si="203"/>
        <v>291078.62559110322</v>
      </c>
      <c r="I577" s="8">
        <f t="shared" ca="1" si="204"/>
        <v>5764877400.7670202</v>
      </c>
      <c r="J577" s="8">
        <f t="shared" ca="1" si="205"/>
        <v>1711.3993335689449</v>
      </c>
      <c r="K577" s="12">
        <f t="shared" ca="1" si="215"/>
        <v>0.57837825005608279</v>
      </c>
      <c r="L577" s="48"/>
      <c r="M577" s="39">
        <f ca="1">IF(AND(I$2&gt;0,R570&lt;F570-0.1),0,IF(AND(N577&gt;=L$10,I$2&gt;0),0,IF(OR(AND(N577&gt;=A$2,N577&lt;C$2),N577&gt;=E$1),0,1)))</f>
        <v>0</v>
      </c>
      <c r="N577" s="18">
        <f t="shared" si="206"/>
        <v>44484</v>
      </c>
      <c r="O577" s="11">
        <f t="shared" ca="1" si="194"/>
        <v>0.76865032010226941</v>
      </c>
      <c r="P577" s="11" t="str">
        <f t="shared" si="195"/>
        <v/>
      </c>
      <c r="Q577" s="11">
        <f t="shared" ca="1" si="207"/>
        <v>1</v>
      </c>
      <c r="R577" s="32">
        <f t="shared" ca="1" si="196"/>
        <v>8.1993979039747381E-4</v>
      </c>
      <c r="S577" s="32">
        <v>2.2690422129775418E-5</v>
      </c>
      <c r="T577" s="32">
        <f t="shared" ca="1" si="197"/>
        <v>3.8810483412147093E-5</v>
      </c>
      <c r="U577" s="32">
        <f t="shared" si="198"/>
        <v>0.14084507042253522</v>
      </c>
      <c r="V577" s="32">
        <f t="shared" si="199"/>
        <v>1</v>
      </c>
      <c r="W577" s="8">
        <f t="shared" ca="1" si="208"/>
        <v>14865.652414805332</v>
      </c>
      <c r="X577" s="8">
        <f t="shared" ca="1" si="212"/>
        <v>5764601187.7938433</v>
      </c>
      <c r="Y577" s="22">
        <f t="shared" ca="1" si="200"/>
        <v>0.23134967989773059</v>
      </c>
      <c r="Z577" s="8">
        <f t="shared" ca="1" si="209"/>
        <v>291078.62559110322</v>
      </c>
      <c r="AA577" s="12">
        <f t="shared" ca="1" si="210"/>
        <v>1.1347541797997878</v>
      </c>
      <c r="AB577" s="23">
        <f t="shared" ca="1" si="214"/>
        <v>3247807908.4413319</v>
      </c>
      <c r="AC577" s="76">
        <f t="shared" si="211"/>
        <v>0</v>
      </c>
      <c r="AD577" s="85">
        <v>5.9307172086268338E-4</v>
      </c>
      <c r="AE577" s="85">
        <v>9.0210552344619863E-3</v>
      </c>
      <c r="AF577" s="85">
        <v>6.1944139099304597E-4</v>
      </c>
    </row>
    <row r="578" spans="1:32">
      <c r="A578" s="7">
        <f t="shared" si="201"/>
        <v>44485</v>
      </c>
      <c r="B578" s="8">
        <f t="shared" ca="1" si="202"/>
        <v>811956257.18595898</v>
      </c>
      <c r="C578" s="144">
        <f t="shared" si="192"/>
        <v>0</v>
      </c>
      <c r="D578" s="136"/>
      <c r="E578" s="143">
        <f>US!D578</f>
        <v>0</v>
      </c>
      <c r="F578" s="78">
        <f t="shared" si="213"/>
        <v>0.6</v>
      </c>
      <c r="G578" s="29">
        <f t="shared" ca="1" si="193"/>
        <v>40596.933305495804</v>
      </c>
      <c r="H578" s="8">
        <f t="shared" ca="1" si="203"/>
        <v>288238.22646902018</v>
      </c>
      <c r="I578" s="8">
        <f t="shared" ca="1" si="204"/>
        <v>5764889426.0203133</v>
      </c>
      <c r="J578" s="8">
        <f t="shared" ca="1" si="205"/>
        <v>1693.6976468622938</v>
      </c>
      <c r="K578" s="12">
        <f t="shared" ca="1" si="215"/>
        <v>0.57837419974432647</v>
      </c>
      <c r="L578" s="48"/>
      <c r="M578" s="47">
        <f ca="1">IF(AND(I$2&gt;0,R571&lt;F571-0.12),0,IF(AND(N578&gt;=L$4,I$2&gt;0),0,IF(OR(AND(N578&gt;=A$2,N578&lt;C$2),N578&gt;=E$1),0,1)))</f>
        <v>0</v>
      </c>
      <c r="N578" s="18">
        <f t="shared" si="206"/>
        <v>44485</v>
      </c>
      <c r="O578" s="11">
        <f t="shared" ca="1" si="194"/>
        <v>0.76865192346937505</v>
      </c>
      <c r="P578" s="11" t="str">
        <f t="shared" si="195"/>
        <v/>
      </c>
      <c r="Q578" s="11">
        <f t="shared" ca="1" si="207"/>
        <v>1</v>
      </c>
      <c r="R578" s="32">
        <f t="shared" ca="1" si="196"/>
        <v>8.1193866610991604E-4</v>
      </c>
      <c r="S578" s="32">
        <v>2.269039957400179E-5</v>
      </c>
      <c r="T578" s="32">
        <f t="shared" ca="1" si="197"/>
        <v>3.8431763529202691E-5</v>
      </c>
      <c r="U578" s="32">
        <f t="shared" si="198"/>
        <v>0.14084507042253522</v>
      </c>
      <c r="V578" s="32">
        <f t="shared" si="199"/>
        <v>1</v>
      </c>
      <c r="W578" s="8">
        <f t="shared" ca="1" si="208"/>
        <v>14561.62423301552</v>
      </c>
      <c r="X578" s="8">
        <f t="shared" ca="1" si="212"/>
        <v>5764615749.4180765</v>
      </c>
      <c r="Y578" s="22">
        <f t="shared" ca="1" si="200"/>
        <v>0.23134807653062495</v>
      </c>
      <c r="Z578" s="8">
        <f t="shared" ca="1" si="209"/>
        <v>288238.22646902018</v>
      </c>
      <c r="AA578" s="12">
        <f t="shared" ca="1" si="210"/>
        <v>1.1347541797997878</v>
      </c>
      <c r="AB578" s="23">
        <f t="shared" ca="1" si="214"/>
        <v>3247814794.5068817</v>
      </c>
      <c r="AC578" s="76">
        <f t="shared" si="211"/>
        <v>0</v>
      </c>
      <c r="AD578" s="85">
        <v>5.930420024615569E-4</v>
      </c>
      <c r="AE578" s="85">
        <v>9.0178451402842547E-3</v>
      </c>
      <c r="AF578" s="85">
        <v>6.1941592402577994E-4</v>
      </c>
    </row>
    <row r="579" spans="1:32">
      <c r="A579" s="7">
        <f t="shared" si="201"/>
        <v>44486</v>
      </c>
      <c r="B579" s="8">
        <f t="shared" ca="1" si="202"/>
        <v>811957934.34444559</v>
      </c>
      <c r="C579" s="144">
        <f t="shared" si="192"/>
        <v>0</v>
      </c>
      <c r="D579" s="136"/>
      <c r="E579" s="143">
        <f>US!D579</f>
        <v>0</v>
      </c>
      <c r="F579" s="78">
        <f t="shared" si="213"/>
        <v>0.6</v>
      </c>
      <c r="G579" s="29">
        <f t="shared" ca="1" si="193"/>
        <v>40223.158801547375</v>
      </c>
      <c r="H579" s="8">
        <f t="shared" ca="1" si="203"/>
        <v>285584.42749098636</v>
      </c>
      <c r="I579" s="8">
        <f t="shared" ca="1" si="204"/>
        <v>5764901333.8455687</v>
      </c>
      <c r="J579" s="8">
        <f t="shared" ca="1" si="205"/>
        <v>1677.1584866171379</v>
      </c>
      <c r="K579" s="12">
        <f t="shared" ca="1" si="215"/>
        <v>0.57837019132656242</v>
      </c>
      <c r="L579" s="48"/>
      <c r="M579" s="46">
        <f ca="1">IF(AND(I$2&gt;0,R572&lt;F572-0.12),0,IF(AND(N579&gt;=L$5,I$2&gt;0),0,IF(OR(AND(N579&gt;=A$2,N579&lt;C$2),N579&gt;=E$1),0,1)))</f>
        <v>0</v>
      </c>
      <c r="N579" s="18">
        <f t="shared" si="206"/>
        <v>44486</v>
      </c>
      <c r="O579" s="11">
        <f t="shared" ca="1" si="194"/>
        <v>0.76865351117940917</v>
      </c>
      <c r="P579" s="11" t="str">
        <f t="shared" si="195"/>
        <v/>
      </c>
      <c r="Q579" s="11">
        <f t="shared" ca="1" si="207"/>
        <v>1</v>
      </c>
      <c r="R579" s="32">
        <f t="shared" ca="1" si="196"/>
        <v>8.0446317603094747E-4</v>
      </c>
      <c r="S579" s="32">
        <v>2.2690377018386828E-5</v>
      </c>
      <c r="T579" s="32">
        <f t="shared" ca="1" si="197"/>
        <v>3.8077923665464848E-5</v>
      </c>
      <c r="U579" s="32">
        <f t="shared" si="198"/>
        <v>0.14084507042253522</v>
      </c>
      <c r="V579" s="32">
        <f t="shared" si="199"/>
        <v>1</v>
      </c>
      <c r="W579" s="8">
        <f t="shared" ca="1" si="208"/>
        <v>14277.572286120452</v>
      </c>
      <c r="X579" s="8">
        <f t="shared" ca="1" si="212"/>
        <v>5764630026.9903622</v>
      </c>
      <c r="Y579" s="22">
        <f t="shared" ca="1" si="200"/>
        <v>0.23134648882059083</v>
      </c>
      <c r="Z579" s="8">
        <f t="shared" ca="1" si="209"/>
        <v>285584.42749098636</v>
      </c>
      <c r="AA579" s="12">
        <f t="shared" ca="1" si="210"/>
        <v>1.1347541797997878</v>
      </c>
      <c r="AB579" s="23">
        <f t="shared" ca="1" si="214"/>
        <v>3247821607.1076922</v>
      </c>
      <c r="AC579" s="76">
        <f t="shared" si="211"/>
        <v>0</v>
      </c>
      <c r="AD579" s="85">
        <v>5.9301229168721666E-4</v>
      </c>
      <c r="AE579" s="85">
        <v>9.0146419931593155E-3</v>
      </c>
      <c r="AF579" s="85">
        <v>6.1939046255433613E-4</v>
      </c>
    </row>
    <row r="580" spans="1:32">
      <c r="A580" s="7">
        <f t="shared" si="201"/>
        <v>44487</v>
      </c>
      <c r="B580" s="8">
        <f t="shared" ca="1" si="202"/>
        <v>811959596.04987788</v>
      </c>
      <c r="C580" s="144">
        <f t="shared" ref="C580:C643" si="216">IF(H$2=0,D580,IF(H$2=1,E580,D580-E580))</f>
        <v>0</v>
      </c>
      <c r="D580" s="136"/>
      <c r="E580" s="143">
        <f>US!D580</f>
        <v>0</v>
      </c>
      <c r="F580" s="78">
        <f t="shared" si="213"/>
        <v>0.6</v>
      </c>
      <c r="G580" s="29">
        <f t="shared" ref="G580:G643" ca="1" si="217">H580/O$2</f>
        <v>39873.938559718023</v>
      </c>
      <c r="H580" s="8">
        <f t="shared" ca="1" si="203"/>
        <v>283104.96377399797</v>
      </c>
      <c r="I580" s="8">
        <f t="shared" ca="1" si="204"/>
        <v>5764913131.9541378</v>
      </c>
      <c r="J580" s="8">
        <f t="shared" ca="1" si="205"/>
        <v>1661.7054322721187</v>
      </c>
      <c r="K580" s="12">
        <f t="shared" ca="1" si="215"/>
        <v>0.57836622205147714</v>
      </c>
      <c r="L580" s="48"/>
      <c r="M580" s="38">
        <f ca="1">IF(AND(I$2&gt;0,R573&lt;F573),0,IF(AND(N580&gt;=L$6,I$2&gt;0),0,IF(OR(AND(N580&gt;=A$2,N580&lt;C$2),N580&gt;=E$1),0,1)))</f>
        <v>0</v>
      </c>
      <c r="N580" s="18">
        <f t="shared" si="206"/>
        <v>44487</v>
      </c>
      <c r="O580" s="11">
        <f t="shared" ref="O580:O643" ca="1" si="218">I580/P$2</f>
        <v>0.76865508426055174</v>
      </c>
      <c r="P580" s="11" t="str">
        <f t="shared" ref="P580:P643" si="219">IF(C580&gt;0,Z580/P$2,"")</f>
        <v/>
      </c>
      <c r="Q580" s="11">
        <f t="shared" ca="1" si="207"/>
        <v>1</v>
      </c>
      <c r="R580" s="32">
        <f t="shared" ref="R580:R643" ca="1" si="220">G580*K$2/R$2</f>
        <v>7.9747877119436044E-4</v>
      </c>
      <c r="S580" s="32">
        <v>2.2690354462930526E-5</v>
      </c>
      <c r="T580" s="32">
        <f t="shared" ref="T580:T643" ca="1" si="221">Z580/P$2</f>
        <v>3.774732850319973E-5</v>
      </c>
      <c r="U580" s="32">
        <f t="shared" ref="U580:U643" si="222">1/O$2</f>
        <v>0.14084507042253522</v>
      </c>
      <c r="V580" s="32">
        <f t="shared" ref="V580:V643" si="223">IF(N580&gt;=G$1,G$2,IF(N580&gt;=F$1,F$2,IF(N580&gt;=E$1,E$2,IF(N580&gt;=C$2,0,IF(N580&gt;=A$2,B$2,IF(M580&lt;1,B$2,0))))))</f>
        <v>1</v>
      </c>
      <c r="W580" s="8">
        <f t="shared" ca="1" si="208"/>
        <v>14012.183706596757</v>
      </c>
      <c r="X580" s="8">
        <f t="shared" ca="1" si="212"/>
        <v>5764644039.1740685</v>
      </c>
      <c r="Y580" s="22">
        <f t="shared" ref="Y580:Y643" ca="1" si="224">IF(I580&lt;P$2,1-I580/P$2,0)</f>
        <v>0.23134491573944826</v>
      </c>
      <c r="Z580" s="8">
        <f t="shared" ca="1" si="209"/>
        <v>283104.96377399797</v>
      </c>
      <c r="AA580" s="12">
        <f t="shared" ca="1" si="210"/>
        <v>1.1347541797997878</v>
      </c>
      <c r="AB580" s="23">
        <f t="shared" ca="1" si="214"/>
        <v>3247828351.0685911</v>
      </c>
      <c r="AC580" s="76">
        <f t="shared" si="211"/>
        <v>0</v>
      </c>
      <c r="AD580" s="85">
        <v>5.9298258853662073E-4</v>
      </c>
      <c r="AE580" s="85">
        <v>9.011445770414574E-3</v>
      </c>
      <c r="AF580" s="85">
        <v>6.1936500657688127E-4</v>
      </c>
    </row>
    <row r="581" spans="1:32">
      <c r="A581" s="7">
        <f t="shared" ref="A581:A644" si="225">A580+1</f>
        <v>44488</v>
      </c>
      <c r="B581" s="8">
        <f t="shared" ref="B581:B644" ca="1" si="226">B580 + J581</f>
        <v>811961243.31696379</v>
      </c>
      <c r="C581" s="144">
        <f t="shared" si="216"/>
        <v>0</v>
      </c>
      <c r="D581" s="136"/>
      <c r="E581" s="143">
        <f>US!D581</f>
        <v>0</v>
      </c>
      <c r="F581" s="78">
        <f t="shared" si="213"/>
        <v>0.6</v>
      </c>
      <c r="G581" s="29">
        <f t="shared" ca="1" si="217"/>
        <v>39547.65864472439</v>
      </c>
      <c r="H581" s="8">
        <f t="shared" ref="H581:H644" ca="1" si="227">H580+IF(C581&gt;0,O$2*(C581-C580),O$2*J581)-W580</f>
        <v>280788.37637754314</v>
      </c>
      <c r="I581" s="8">
        <f t="shared" ref="I581:I644" ca="1" si="228">I580+IF(C581&gt;0,O$2*(C581-C580),O$2*J581)</f>
        <v>5764924827.5504484</v>
      </c>
      <c r="J581" s="8">
        <f t="shared" ref="J581:J644" ca="1" si="229">IF(C581&gt;0,C581-C580,H580*K580/(N$2*O$2))</f>
        <v>1647.267085935488</v>
      </c>
      <c r="K581" s="12">
        <f t="shared" ca="1" si="215"/>
        <v>0.57836228934862066</v>
      </c>
      <c r="L581" s="48"/>
      <c r="M581" s="38">
        <f ca="1">IF(AND(I$2&gt;0,R574&lt;F574-0.02),0,IF(AND(N581&gt;=L$7,I$2&gt;0),0,IF(OR(AND(N581&gt;=A$2,N581&lt;C$2),N581&gt;=E$1),0,1)))</f>
        <v>0</v>
      </c>
      <c r="N581" s="18">
        <f t="shared" ref="N581:N644" si="230">N580+1</f>
        <v>44488</v>
      </c>
      <c r="O581" s="11">
        <f t="shared" ca="1" si="218"/>
        <v>0.76865664367339315</v>
      </c>
      <c r="P581" s="11" t="str">
        <f t="shared" si="219"/>
        <v/>
      </c>
      <c r="Q581" s="11">
        <f t="shared" ref="Q581:Q644" ca="1" si="231">IF(J$2&gt;0,100%,(1-M581)*V581)</f>
        <v>1</v>
      </c>
      <c r="R581" s="32">
        <f t="shared" ca="1" si="220"/>
        <v>7.9095317289448774E-4</v>
      </c>
      <c r="S581" s="32">
        <v>2.2690331907632886E-5</v>
      </c>
      <c r="T581" s="32">
        <f t="shared" ca="1" si="221"/>
        <v>3.7438450183672421E-5</v>
      </c>
      <c r="U581" s="32">
        <f t="shared" si="222"/>
        <v>0.14084507042253522</v>
      </c>
      <c r="V581" s="32">
        <f t="shared" si="223"/>
        <v>1</v>
      </c>
      <c r="W581" s="8">
        <f t="shared" ref="W581:W644" ca="1" si="232">IF(ROW(J580)&gt;(1+N$2),OFFSET(J580,2-N$2,0)*O$2,0)</f>
        <v>13764.2318932038</v>
      </c>
      <c r="X581" s="8">
        <f t="shared" ca="1" si="212"/>
        <v>5764657803.405962</v>
      </c>
      <c r="Y581" s="22">
        <f t="shared" ca="1" si="224"/>
        <v>0.23134335632660685</v>
      </c>
      <c r="Z581" s="8">
        <f t="shared" ref="Z581:Z644" ca="1" si="233">H580+IF(C581&gt;0,O$2*(C581-C580),O$2*J581)-W580</f>
        <v>280788.37637754314</v>
      </c>
      <c r="AA581" s="12">
        <f t="shared" ref="AA581:AA644" ca="1" si="234">IF(C581&gt;0,K581/Y580,AA580)</f>
        <v>1.1347541797997878</v>
      </c>
      <c r="AB581" s="23">
        <f t="shared" ca="1" si="214"/>
        <v>3247835030.8972425</v>
      </c>
      <c r="AC581" s="76">
        <f t="shared" ref="AC581:AC644" si="235">IF(C581&gt;0,N$2*J581*O$2/H580,0)</f>
        <v>0</v>
      </c>
      <c r="AD581" s="85">
        <v>5.9295289300672911E-4</v>
      </c>
      <c r="AE581" s="85">
        <v>9.0082564494802803E-3</v>
      </c>
      <c r="AF581" s="85">
        <v>6.1933955609158305E-4</v>
      </c>
    </row>
    <row r="582" spans="1:32">
      <c r="A582" s="7">
        <f t="shared" si="225"/>
        <v>44489</v>
      </c>
      <c r="B582" s="8">
        <f t="shared" ca="1" si="226"/>
        <v>811962877.09370613</v>
      </c>
      <c r="C582" s="144">
        <f t="shared" si="216"/>
        <v>0</v>
      </c>
      <c r="D582" s="136"/>
      <c r="E582" s="143">
        <f>US!D582</f>
        <v>0</v>
      </c>
      <c r="F582" s="78">
        <f t="shared" si="213"/>
        <v>0.6</v>
      </c>
      <c r="G582" s="29">
        <f t="shared" ca="1" si="217"/>
        <v>39242.811176709743</v>
      </c>
      <c r="H582" s="8">
        <f t="shared" ca="1" si="227"/>
        <v>278623.95935463917</v>
      </c>
      <c r="I582" s="8">
        <f t="shared" ca="1" si="228"/>
        <v>5764936427.3653183</v>
      </c>
      <c r="J582" s="8">
        <f t="shared" ca="1" si="229"/>
        <v>1633.776742295755</v>
      </c>
      <c r="K582" s="12">
        <f t="shared" ca="1" si="215"/>
        <v>0.57835839081651708</v>
      </c>
      <c r="L582" s="48"/>
      <c r="M582" s="38">
        <f ca="1">IF(AND(I$2&gt;0,R575&lt;F575-0.04),0,IF(AND(N582&gt;=L$8,I$2&gt;0),0,IF(OR(AND(N582&gt;=A$2,N582&lt;C$2),N582&gt;=E$1),0,1)))</f>
        <v>0</v>
      </c>
      <c r="N582" s="18">
        <f t="shared" si="230"/>
        <v>44489</v>
      </c>
      <c r="O582" s="11">
        <f t="shared" ca="1" si="218"/>
        <v>0.76865819031537574</v>
      </c>
      <c r="P582" s="11" t="str">
        <f t="shared" si="219"/>
        <v/>
      </c>
      <c r="Q582" s="11">
        <f t="shared" ca="1" si="231"/>
        <v>1</v>
      </c>
      <c r="R582" s="32">
        <f t="shared" ca="1" si="220"/>
        <v>7.8485622353419485E-4</v>
      </c>
      <c r="S582" s="32">
        <v>2.2690309352493903E-5</v>
      </c>
      <c r="T582" s="32">
        <f t="shared" ca="1" si="221"/>
        <v>3.7149861247285219E-5</v>
      </c>
      <c r="U582" s="32">
        <f t="shared" si="222"/>
        <v>0.14084507042253522</v>
      </c>
      <c r="V582" s="32">
        <f t="shared" si="223"/>
        <v>1</v>
      </c>
      <c r="W582" s="8">
        <f t="shared" ca="1" si="232"/>
        <v>13532.570840549619</v>
      </c>
      <c r="X582" s="8">
        <f t="shared" ref="X582:X645" ca="1" si="236">W582+X581</f>
        <v>5764671335.9768028</v>
      </c>
      <c r="Y582" s="22">
        <f t="shared" ca="1" si="224"/>
        <v>0.23134180968462426</v>
      </c>
      <c r="Z582" s="8">
        <f t="shared" ca="1" si="233"/>
        <v>278623.95935463917</v>
      </c>
      <c r="AA582" s="12">
        <f t="shared" ca="1" si="234"/>
        <v>1.1347541797997878</v>
      </c>
      <c r="AB582" s="23">
        <f t="shared" ca="1" si="214"/>
        <v>3247841650.8049898</v>
      </c>
      <c r="AC582" s="76">
        <f t="shared" si="235"/>
        <v>0</v>
      </c>
      <c r="AD582" s="85">
        <v>5.9292320509450331E-4</v>
      </c>
      <c r="AE582" s="85">
        <v>9.0050740078889292E-3</v>
      </c>
      <c r="AF582" s="85">
        <v>6.1931411109660982E-4</v>
      </c>
    </row>
    <row r="583" spans="1:32">
      <c r="A583" s="7">
        <f t="shared" si="225"/>
        <v>44490</v>
      </c>
      <c r="B583" s="8">
        <f t="shared" ca="1" si="226"/>
        <v>811964498.26578641</v>
      </c>
      <c r="C583" s="144">
        <f t="shared" si="216"/>
        <v>0</v>
      </c>
      <c r="D583" s="136"/>
      <c r="E583" s="143">
        <f>US!D583</f>
        <v>0</v>
      </c>
      <c r="F583" s="78">
        <f t="shared" si="213"/>
        <v>0.6</v>
      </c>
      <c r="G583" s="29">
        <f t="shared" ca="1" si="217"/>
        <v>38957.987363908753</v>
      </c>
      <c r="H583" s="8">
        <f t="shared" ca="1" si="227"/>
        <v>276601.71028375212</v>
      </c>
      <c r="I583" s="8">
        <f t="shared" ca="1" si="228"/>
        <v>5764947937.687088</v>
      </c>
      <c r="J583" s="8">
        <f t="shared" ca="1" si="229"/>
        <v>1621.1720802341629</v>
      </c>
      <c r="K583" s="12">
        <f t="shared" ca="1" si="215"/>
        <v>0.57835452421156064</v>
      </c>
      <c r="L583" s="48"/>
      <c r="M583" s="38">
        <f ca="1">IF(AND(I$2&gt;0,R576&lt;F576-0.06),0,IF(AND(N583&gt;=L$9,I$2&gt;0),0,IF(OR(AND(N583&gt;=A$2,N583&lt;C$2),N583&gt;=E$1),0,1)))</f>
        <v>0</v>
      </c>
      <c r="N583" s="18">
        <f t="shared" si="230"/>
        <v>44490</v>
      </c>
      <c r="O583" s="11">
        <f t="shared" ca="1" si="218"/>
        <v>0.76865972502494506</v>
      </c>
      <c r="P583" s="11" t="str">
        <f t="shared" si="219"/>
        <v/>
      </c>
      <c r="Q583" s="11">
        <f t="shared" ca="1" si="231"/>
        <v>1</v>
      </c>
      <c r="R583" s="32">
        <f t="shared" ca="1" si="220"/>
        <v>7.7915974727817497E-4</v>
      </c>
      <c r="S583" s="32">
        <v>2.2690286797513579E-5</v>
      </c>
      <c r="T583" s="32">
        <f t="shared" ca="1" si="221"/>
        <v>3.6880228037833617E-5</v>
      </c>
      <c r="U583" s="32">
        <f t="shared" si="222"/>
        <v>0.14084507042253522</v>
      </c>
      <c r="V583" s="32">
        <f t="shared" si="223"/>
        <v>1</v>
      </c>
      <c r="W583" s="8">
        <f t="shared" ca="1" si="232"/>
        <v>13316.129841272736</v>
      </c>
      <c r="X583" s="8">
        <f t="shared" ca="1" si="236"/>
        <v>5764684652.1066437</v>
      </c>
      <c r="Y583" s="22">
        <f t="shared" ca="1" si="224"/>
        <v>0.23134027497505494</v>
      </c>
      <c r="Z583" s="8">
        <f t="shared" ca="1" si="233"/>
        <v>276601.71028375212</v>
      </c>
      <c r="AA583" s="12">
        <f t="shared" ca="1" si="234"/>
        <v>1.1347541797997878</v>
      </c>
      <c r="AB583" s="23">
        <f t="shared" ca="1" si="214"/>
        <v>3247848214.7263303</v>
      </c>
      <c r="AC583" s="76">
        <f t="shared" si="235"/>
        <v>0</v>
      </c>
      <c r="AD583" s="85">
        <v>5.928935247969065E-4</v>
      </c>
      <c r="AE583" s="85">
        <v>9.0018984232746544E-3</v>
      </c>
      <c r="AF583" s="85">
        <v>6.1928867159013112E-4</v>
      </c>
    </row>
    <row r="584" spans="1:32">
      <c r="A584" s="7">
        <f t="shared" si="225"/>
        <v>44491</v>
      </c>
      <c r="B584" s="8">
        <f t="shared" ca="1" si="226"/>
        <v>811966107.6606611</v>
      </c>
      <c r="C584" s="144">
        <f t="shared" si="216"/>
        <v>0</v>
      </c>
      <c r="D584" s="136"/>
      <c r="E584" s="143">
        <f>US!D584</f>
        <v>0</v>
      </c>
      <c r="F584" s="78">
        <f t="shared" ref="F584:F647" si="237">V$2</f>
        <v>0.6</v>
      </c>
      <c r="G584" s="29">
        <f t="shared" ca="1" si="217"/>
        <v>38691.870993380035</v>
      </c>
      <c r="H584" s="8">
        <f t="shared" ca="1" si="227"/>
        <v>274712.28405299823</v>
      </c>
      <c r="I584" s="8">
        <f t="shared" ca="1" si="228"/>
        <v>5764959364.3906984</v>
      </c>
      <c r="J584" s="8">
        <f t="shared" ca="1" si="229"/>
        <v>1609.3948747209599</v>
      </c>
      <c r="K584" s="12">
        <f t="shared" ca="1" si="215"/>
        <v>0.5783506874376374</v>
      </c>
      <c r="L584" s="48"/>
      <c r="M584" s="39">
        <f ca="1">IF(AND(I$2&gt;0,R577&lt;F577-0.1),0,IF(AND(N584&gt;=L$10,I$2&gt;0),0,IF(OR(AND(N584&gt;=A$2,N584&lt;C$2),N584&gt;=E$1),0,1)))</f>
        <v>0</v>
      </c>
      <c r="N584" s="18">
        <f t="shared" si="230"/>
        <v>44491</v>
      </c>
      <c r="O584" s="11">
        <f t="shared" ca="1" si="218"/>
        <v>0.7686612485854265</v>
      </c>
      <c r="P584" s="11" t="str">
        <f t="shared" si="219"/>
        <v/>
      </c>
      <c r="Q584" s="11">
        <f t="shared" ca="1" si="231"/>
        <v>1</v>
      </c>
      <c r="R584" s="32">
        <f t="shared" ca="1" si="220"/>
        <v>7.7383741986760063E-4</v>
      </c>
      <c r="S584" s="32">
        <v>2.2690264242691911E-5</v>
      </c>
      <c r="T584" s="32">
        <f t="shared" ca="1" si="221"/>
        <v>3.6628304540399764E-5</v>
      </c>
      <c r="U584" s="32">
        <f t="shared" si="222"/>
        <v>0.14084507042253522</v>
      </c>
      <c r="V584" s="32">
        <f t="shared" si="223"/>
        <v>1</v>
      </c>
      <c r="W584" s="8">
        <f t="shared" ca="1" si="232"/>
        <v>13113.908537458232</v>
      </c>
      <c r="X584" s="8">
        <f t="shared" ca="1" si="236"/>
        <v>5764697766.0151815</v>
      </c>
      <c r="Y584" s="22">
        <f t="shared" ca="1" si="224"/>
        <v>0.2313387514145735</v>
      </c>
      <c r="Z584" s="8">
        <f t="shared" ca="1" si="233"/>
        <v>274712.28405299823</v>
      </c>
      <c r="AA584" s="12">
        <f t="shared" ca="1" si="234"/>
        <v>1.1347541797997878</v>
      </c>
      <c r="AB584" s="23">
        <f t="shared" ref="AB584:AB647" ca="1" si="238">AB583+IF(C584&gt;0,C584,B584)-IF(C580&gt;0,C580,B580)</f>
        <v>3247854726.3371134</v>
      </c>
      <c r="AC584" s="76">
        <f t="shared" si="235"/>
        <v>0</v>
      </c>
      <c r="AD584" s="85">
        <v>5.9286385211090376E-4</v>
      </c>
      <c r="AE584" s="85">
        <v>8.9987296733726463E-3</v>
      </c>
      <c r="AF584" s="85">
        <v>6.1926323757031671E-4</v>
      </c>
    </row>
    <row r="585" spans="1:32">
      <c r="A585" s="7">
        <f t="shared" si="225"/>
        <v>44492</v>
      </c>
      <c r="B585" s="8">
        <f t="shared" ca="1" si="226"/>
        <v>811967706.05138874</v>
      </c>
      <c r="C585" s="144">
        <f t="shared" si="216"/>
        <v>0</v>
      </c>
      <c r="D585" s="136"/>
      <c r="E585" s="143">
        <f>US!D585</f>
        <v>0</v>
      </c>
      <c r="F585" s="78">
        <f t="shared" si="237"/>
        <v>0.6</v>
      </c>
      <c r="G585" s="29">
        <f t="shared" ca="1" si="217"/>
        <v>38443.232349569167</v>
      </c>
      <c r="H585" s="8">
        <f t="shared" ca="1" si="227"/>
        <v>272946.94968194107</v>
      </c>
      <c r="I585" s="8">
        <f t="shared" ca="1" si="228"/>
        <v>5764970712.9648647</v>
      </c>
      <c r="J585" s="8">
        <f t="shared" ca="1" si="229"/>
        <v>1598.3907276621235</v>
      </c>
      <c r="K585" s="12">
        <f t="shared" ca="1" si="215"/>
        <v>0.57834687853643374</v>
      </c>
      <c r="L585" s="48"/>
      <c r="M585" s="47">
        <f ca="1">IF(AND(I$2&gt;0,R578&lt;F578-0.12),0,IF(AND(N585&gt;=L$4,I$2&gt;0),0,IF(OR(AND(N585&gt;=A$2,N585&lt;C$2),N585&gt;=E$1),0,1)))</f>
        <v>0</v>
      </c>
      <c r="N585" s="18">
        <f t="shared" si="230"/>
        <v>44492</v>
      </c>
      <c r="O585" s="11">
        <f t="shared" ca="1" si="218"/>
        <v>0.76866276172864867</v>
      </c>
      <c r="P585" s="11" t="str">
        <f t="shared" si="219"/>
        <v/>
      </c>
      <c r="Q585" s="11">
        <f t="shared" ca="1" si="231"/>
        <v>1</v>
      </c>
      <c r="R585" s="32">
        <f t="shared" ca="1" si="220"/>
        <v>7.6886464699138328E-4</v>
      </c>
      <c r="S585" s="32">
        <v>2.2690241688028895E-5</v>
      </c>
      <c r="T585" s="32">
        <f t="shared" ca="1" si="221"/>
        <v>3.6392926624258809E-5</v>
      </c>
      <c r="U585" s="32">
        <f t="shared" si="222"/>
        <v>0.14084507042253522</v>
      </c>
      <c r="V585" s="32">
        <f t="shared" si="223"/>
        <v>1</v>
      </c>
      <c r="W585" s="8">
        <f t="shared" ca="1" si="232"/>
        <v>12924.972298842344</v>
      </c>
      <c r="X585" s="8">
        <f t="shared" ca="1" si="236"/>
        <v>5764710690.9874802</v>
      </c>
      <c r="Y585" s="22">
        <f t="shared" ca="1" si="224"/>
        <v>0.23133723827135133</v>
      </c>
      <c r="Z585" s="8">
        <f t="shared" ca="1" si="233"/>
        <v>272946.94968194107</v>
      </c>
      <c r="AA585" s="12">
        <f t="shared" ca="1" si="234"/>
        <v>1.1347541797997878</v>
      </c>
      <c r="AB585" s="23">
        <f t="shared" ca="1" si="238"/>
        <v>3247861189.0715384</v>
      </c>
      <c r="AC585" s="76">
        <f t="shared" si="235"/>
        <v>0</v>
      </c>
      <c r="AD585" s="85">
        <v>5.9283418703346162E-4</v>
      </c>
      <c r="AE585" s="85">
        <v>8.9955677360185598E-3</v>
      </c>
      <c r="AF585" s="85">
        <v>6.1923780903533777E-4</v>
      </c>
    </row>
    <row r="586" spans="1:32">
      <c r="A586" s="7">
        <f t="shared" si="225"/>
        <v>44493</v>
      </c>
      <c r="B586" s="8">
        <f t="shared" ca="1" si="226"/>
        <v>811969294.16020513</v>
      </c>
      <c r="C586" s="144">
        <f t="shared" si="216"/>
        <v>0</v>
      </c>
      <c r="D586" s="136"/>
      <c r="E586" s="143">
        <f>US!D586</f>
        <v>0</v>
      </c>
      <c r="F586" s="78">
        <f t="shared" si="237"/>
        <v>0.6</v>
      </c>
      <c r="G586" s="29">
        <f t="shared" ca="1" si="217"/>
        <v>38210.922532373988</v>
      </c>
      <c r="H586" s="8">
        <f t="shared" ca="1" si="227"/>
        <v>271297.54997985531</v>
      </c>
      <c r="I586" s="8">
        <f t="shared" ca="1" si="228"/>
        <v>5764981988.5374613</v>
      </c>
      <c r="J586" s="8">
        <f t="shared" ca="1" si="229"/>
        <v>1588.1088164445844</v>
      </c>
      <c r="K586" s="12">
        <f t="shared" ca="1" si="215"/>
        <v>0.57834309567837838</v>
      </c>
      <c r="L586" s="48"/>
      <c r="M586" s="46">
        <f ca="1">IF(AND(I$2&gt;0,R579&lt;F579-0.12),0,IF(AND(N586&gt;=L$5,I$2&gt;0),0,IF(OR(AND(N586&gt;=A$2,N586&lt;C$2),N586&gt;=E$1),0,1)))</f>
        <v>0</v>
      </c>
      <c r="N586" s="18">
        <f t="shared" si="230"/>
        <v>44493</v>
      </c>
      <c r="O586" s="11">
        <f t="shared" ca="1" si="218"/>
        <v>0.7686642651383282</v>
      </c>
      <c r="P586" s="11" t="str">
        <f t="shared" si="219"/>
        <v/>
      </c>
      <c r="Q586" s="11">
        <f t="shared" ca="1" si="231"/>
        <v>1</v>
      </c>
      <c r="R586" s="32">
        <f t="shared" ca="1" si="220"/>
        <v>7.6421845064747972E-4</v>
      </c>
      <c r="S586" s="32">
        <v>2.2690219133524529E-5</v>
      </c>
      <c r="T586" s="32">
        <f t="shared" ca="1" si="221"/>
        <v>3.6173006663980708E-5</v>
      </c>
      <c r="U586" s="32">
        <f t="shared" si="222"/>
        <v>0.14084507042253522</v>
      </c>
      <c r="V586" s="32">
        <f t="shared" si="223"/>
        <v>1</v>
      </c>
      <c r="W586" s="8">
        <f t="shared" ca="1" si="232"/>
        <v>12748.447906186331</v>
      </c>
      <c r="X586" s="8">
        <f t="shared" ca="1" si="236"/>
        <v>5764723439.4353867</v>
      </c>
      <c r="Y586" s="22">
        <f t="shared" ca="1" si="224"/>
        <v>0.2313357348616718</v>
      </c>
      <c r="Z586" s="8">
        <f t="shared" ca="1" si="233"/>
        <v>271297.54997985531</v>
      </c>
      <c r="AA586" s="12">
        <f t="shared" ca="1" si="234"/>
        <v>1.1347541797997878</v>
      </c>
      <c r="AB586" s="23">
        <f t="shared" ca="1" si="238"/>
        <v>3247867606.1380377</v>
      </c>
      <c r="AC586" s="76">
        <f t="shared" si="235"/>
        <v>0</v>
      </c>
      <c r="AD586" s="85">
        <v>5.9280452956154831E-4</v>
      </c>
      <c r="AE586" s="85">
        <v>8.9924125891479283E-3</v>
      </c>
      <c r="AF586" s="85">
        <v>6.192123859833661E-4</v>
      </c>
    </row>
    <row r="587" spans="1:32">
      <c r="A587" s="7">
        <f t="shared" si="225"/>
        <v>44494</v>
      </c>
      <c r="B587" s="8">
        <f t="shared" ca="1" si="226"/>
        <v>811970872.66186416</v>
      </c>
      <c r="C587" s="144">
        <f t="shared" si="216"/>
        <v>0</v>
      </c>
      <c r="D587" s="136"/>
      <c r="E587" s="143">
        <f>US!D587</f>
        <v>0</v>
      </c>
      <c r="F587" s="78">
        <f t="shared" si="237"/>
        <v>0.6</v>
      </c>
      <c r="G587" s="29">
        <f t="shared" ca="1" si="217"/>
        <v>37993.86814825629</v>
      </c>
      <c r="H587" s="8">
        <f t="shared" ca="1" si="227"/>
        <v>269756.46385261964</v>
      </c>
      <c r="I587" s="8">
        <f t="shared" ca="1" si="228"/>
        <v>5764993195.8992405</v>
      </c>
      <c r="J587" s="8">
        <f t="shared" ca="1" si="229"/>
        <v>1578.5016590071339</v>
      </c>
      <c r="K587" s="12">
        <f t="shared" ca="1" si="215"/>
        <v>0.57833933715417951</v>
      </c>
      <c r="L587" s="48"/>
      <c r="M587" s="38">
        <f ca="1">IF(AND(I$2&gt;0,R580&lt;F580),0,IF(AND(N587&gt;=L$6,I$2&gt;0),0,IF(OR(AND(N587&gt;=A$2,N587&lt;C$2),N587&gt;=E$1),0,1)))</f>
        <v>0</v>
      </c>
      <c r="N587" s="18">
        <f t="shared" si="230"/>
        <v>44494</v>
      </c>
      <c r="O587" s="11">
        <f t="shared" ca="1" si="218"/>
        <v>0.76866575945323201</v>
      </c>
      <c r="P587" s="11" t="str">
        <f t="shared" si="219"/>
        <v/>
      </c>
      <c r="Q587" s="11">
        <f t="shared" ca="1" si="231"/>
        <v>1</v>
      </c>
      <c r="R587" s="32">
        <f t="shared" ca="1" si="220"/>
        <v>7.5987736296512579E-4</v>
      </c>
      <c r="S587" s="32">
        <v>2.2690196579178819E-5</v>
      </c>
      <c r="T587" s="32">
        <f t="shared" ca="1" si="221"/>
        <v>3.5967528513682617E-5</v>
      </c>
      <c r="U587" s="32">
        <f t="shared" si="222"/>
        <v>0.14084507042253522</v>
      </c>
      <c r="V587" s="32">
        <f t="shared" si="223"/>
        <v>1</v>
      </c>
      <c r="W587" s="8">
        <f t="shared" ca="1" si="232"/>
        <v>12583.519519089001</v>
      </c>
      <c r="X587" s="8">
        <f t="shared" ca="1" si="236"/>
        <v>5764736022.9549055</v>
      </c>
      <c r="Y587" s="22">
        <f t="shared" ca="1" si="224"/>
        <v>0.23133424054676799</v>
      </c>
      <c r="Z587" s="8">
        <f t="shared" ca="1" si="233"/>
        <v>269756.46385261964</v>
      </c>
      <c r="AA587" s="12">
        <f t="shared" ca="1" si="234"/>
        <v>1.1347541797997878</v>
      </c>
      <c r="AB587" s="23">
        <f t="shared" ca="1" si="238"/>
        <v>3247873980.5341158</v>
      </c>
      <c r="AC587" s="76">
        <f t="shared" si="235"/>
        <v>0</v>
      </c>
      <c r="AD587" s="85">
        <v>5.9277487969213393E-4</v>
      </c>
      <c r="AE587" s="85">
        <v>8.9892642107955861E-3</v>
      </c>
      <c r="AF587" s="85">
        <v>6.1918696841257428E-4</v>
      </c>
    </row>
    <row r="588" spans="1:32">
      <c r="A588" s="7">
        <f t="shared" si="225"/>
        <v>44495</v>
      </c>
      <c r="B588" s="8">
        <f t="shared" ca="1" si="226"/>
        <v>811972442.18675852</v>
      </c>
      <c r="C588" s="144">
        <f t="shared" si="216"/>
        <v>0</v>
      </c>
      <c r="D588" s="136"/>
      <c r="E588" s="143">
        <f>US!D588</f>
        <v>0</v>
      </c>
      <c r="F588" s="78">
        <f t="shared" si="237"/>
        <v>0.6</v>
      </c>
      <c r="G588" s="29">
        <f t="shared" ca="1" si="217"/>
        <v>37791.066349768698</v>
      </c>
      <c r="H588" s="8">
        <f t="shared" ca="1" si="227"/>
        <v>268316.57108335773</v>
      </c>
      <c r="I588" s="8">
        <f t="shared" ca="1" si="228"/>
        <v>5765004339.5259905</v>
      </c>
      <c r="J588" s="8">
        <f t="shared" ca="1" si="229"/>
        <v>1569.5248943418455</v>
      </c>
      <c r="K588" s="12">
        <f t="shared" ca="1" si="215"/>
        <v>0.57833560136691997</v>
      </c>
      <c r="L588" s="48"/>
      <c r="M588" s="38">
        <f ca="1">IF(AND(I$2&gt;0,R581&lt;F581-0.02),0,IF(AND(N588&gt;=L$7,I$2&gt;0),0,IF(OR(AND(N588&gt;=A$2,N588&lt;C$2),N588&gt;=E$1),0,1)))</f>
        <v>0</v>
      </c>
      <c r="N588" s="18">
        <f t="shared" si="230"/>
        <v>44495</v>
      </c>
      <c r="O588" s="11">
        <f t="shared" ca="1" si="218"/>
        <v>0.76866724527013208</v>
      </c>
      <c r="P588" s="11" t="str">
        <f t="shared" si="219"/>
        <v/>
      </c>
      <c r="Q588" s="11">
        <f t="shared" ca="1" si="231"/>
        <v>1</v>
      </c>
      <c r="R588" s="32">
        <f t="shared" ca="1" si="220"/>
        <v>7.5582132699537397E-4</v>
      </c>
      <c r="S588" s="32">
        <v>2.2690174024991752E-5</v>
      </c>
      <c r="T588" s="32">
        <f t="shared" ca="1" si="221"/>
        <v>3.5775542811114364E-5</v>
      </c>
      <c r="U588" s="32">
        <f t="shared" si="222"/>
        <v>0.14084507042253522</v>
      </c>
      <c r="V588" s="32">
        <f t="shared" si="223"/>
        <v>1</v>
      </c>
      <c r="W588" s="8">
        <f t="shared" ca="1" si="232"/>
        <v>12429.424908665709</v>
      </c>
      <c r="X588" s="8">
        <f t="shared" ca="1" si="236"/>
        <v>5764748452.3798141</v>
      </c>
      <c r="Y588" s="22">
        <f t="shared" ca="1" si="224"/>
        <v>0.23133275472986792</v>
      </c>
      <c r="Z588" s="8">
        <f t="shared" ca="1" si="233"/>
        <v>268316.57108335773</v>
      </c>
      <c r="AA588" s="12">
        <f t="shared" ca="1" si="234"/>
        <v>1.1347541797997878</v>
      </c>
      <c r="AB588" s="23">
        <f t="shared" ca="1" si="238"/>
        <v>3247880315.0602131</v>
      </c>
      <c r="AC588" s="76">
        <f t="shared" si="235"/>
        <v>0</v>
      </c>
      <c r="AD588" s="85">
        <v>5.9274523742219008E-4</v>
      </c>
      <c r="AE588" s="85">
        <v>8.9861225790950905E-3</v>
      </c>
      <c r="AF588" s="85">
        <v>6.1916155632113609E-4</v>
      </c>
    </row>
    <row r="589" spans="1:32">
      <c r="A589" s="7">
        <f t="shared" si="225"/>
        <v>44496</v>
      </c>
      <c r="B589" s="8">
        <f t="shared" ca="1" si="226"/>
        <v>811974003.32383597</v>
      </c>
      <c r="C589" s="144">
        <f t="shared" si="216"/>
        <v>0</v>
      </c>
      <c r="D589" s="136"/>
      <c r="E589" s="143">
        <f>US!D589</f>
        <v>0</v>
      </c>
      <c r="F589" s="78">
        <f t="shared" si="237"/>
        <v>0.6</v>
      </c>
      <c r="G589" s="29">
        <f t="shared" ca="1" si="217"/>
        <v>37601.580200602541</v>
      </c>
      <c r="H589" s="8">
        <f t="shared" ca="1" si="227"/>
        <v>266971.21942427801</v>
      </c>
      <c r="I589" s="8">
        <f t="shared" ca="1" si="228"/>
        <v>5765015423.5992403</v>
      </c>
      <c r="J589" s="8">
        <f t="shared" ca="1" si="229"/>
        <v>1561.1370774064751</v>
      </c>
      <c r="K589" s="12">
        <f t="shared" ca="1" si="215"/>
        <v>0.57833188682466985</v>
      </c>
      <c r="L589" s="48"/>
      <c r="M589" s="38">
        <f ca="1">IF(AND(I$2&gt;0,R582&lt;F582-0.04),0,IF(AND(N589&gt;=L$8,I$2&gt;0),0,IF(OR(AND(N589&gt;=A$2,N589&lt;C$2),N589&gt;=E$1),0,1)))</f>
        <v>0</v>
      </c>
      <c r="N589" s="18">
        <f t="shared" si="230"/>
        <v>44496</v>
      </c>
      <c r="O589" s="11">
        <f t="shared" ca="1" si="218"/>
        <v>0.76866872314656542</v>
      </c>
      <c r="P589" s="11" t="str">
        <f t="shared" si="219"/>
        <v/>
      </c>
      <c r="Q589" s="11">
        <f t="shared" ca="1" si="231"/>
        <v>1</v>
      </c>
      <c r="R589" s="32">
        <f t="shared" ca="1" si="220"/>
        <v>7.5203160401205078E-4</v>
      </c>
      <c r="S589" s="32">
        <v>2.2690151470963334E-5</v>
      </c>
      <c r="T589" s="32">
        <f t="shared" ca="1" si="221"/>
        <v>3.5596162589903735E-5</v>
      </c>
      <c r="U589" s="32">
        <f t="shared" si="222"/>
        <v>0.14084507042253522</v>
      </c>
      <c r="V589" s="32">
        <f t="shared" si="223"/>
        <v>1</v>
      </c>
      <c r="W589" s="8">
        <f t="shared" ca="1" si="232"/>
        <v>12285.451937198946</v>
      </c>
      <c r="X589" s="8">
        <f t="shared" ca="1" si="236"/>
        <v>5764760737.8317518</v>
      </c>
      <c r="Y589" s="22">
        <f t="shared" ca="1" si="224"/>
        <v>0.23133127685343458</v>
      </c>
      <c r="Z589" s="8">
        <f t="shared" ca="1" si="233"/>
        <v>266971.21942427801</v>
      </c>
      <c r="AA589" s="12">
        <f t="shared" ca="1" si="234"/>
        <v>1.1347541797997878</v>
      </c>
      <c r="AB589" s="23">
        <f t="shared" ca="1" si="238"/>
        <v>3247886612.3326602</v>
      </c>
      <c r="AC589" s="76">
        <f t="shared" si="235"/>
        <v>0</v>
      </c>
      <c r="AD589" s="85">
        <v>5.927156027486901E-4</v>
      </c>
      <c r="AE589" s="85">
        <v>8.9829876722781546E-3</v>
      </c>
      <c r="AF589" s="85">
        <v>6.1913614970722562E-4</v>
      </c>
    </row>
    <row r="590" spans="1:32">
      <c r="A590" s="7">
        <f t="shared" si="225"/>
        <v>44497</v>
      </c>
      <c r="B590" s="8">
        <f t="shared" ca="1" si="226"/>
        <v>811975556.62332344</v>
      </c>
      <c r="C590" s="144">
        <f t="shared" si="216"/>
        <v>0</v>
      </c>
      <c r="D590" s="136"/>
      <c r="E590" s="143">
        <f>US!D590</f>
        <v>0</v>
      </c>
      <c r="F590" s="78">
        <f t="shared" si="237"/>
        <v>0.6</v>
      </c>
      <c r="G590" s="29">
        <f t="shared" ca="1" si="217"/>
        <v>37424.534344835345</v>
      </c>
      <c r="H590" s="8">
        <f t="shared" ca="1" si="227"/>
        <v>265714.19384833093</v>
      </c>
      <c r="I590" s="8">
        <f t="shared" ca="1" si="228"/>
        <v>5765026452.0256014</v>
      </c>
      <c r="J590" s="8">
        <f t="shared" ca="1" si="229"/>
        <v>1553.2994875002582</v>
      </c>
      <c r="K590" s="12">
        <f t="shared" ca="1" si="215"/>
        <v>0.57832819213358644</v>
      </c>
      <c r="L590" s="48"/>
      <c r="M590" s="38">
        <f ca="1">IF(AND(I$2&gt;0,R583&lt;F583-0.06),0,IF(AND(N590&gt;=L$9,I$2&gt;0),0,IF(OR(AND(N590&gt;=A$2,N590&lt;C$2),N590&gt;=E$1),0,1)))</f>
        <v>0</v>
      </c>
      <c r="N590" s="18">
        <f t="shared" si="230"/>
        <v>44497</v>
      </c>
      <c r="O590" s="11">
        <f t="shared" ca="1" si="218"/>
        <v>0.76867019360341349</v>
      </c>
      <c r="P590" s="11" t="str">
        <f t="shared" si="219"/>
        <v/>
      </c>
      <c r="Q590" s="11">
        <f t="shared" ca="1" si="231"/>
        <v>1</v>
      </c>
      <c r="R590" s="32">
        <f t="shared" ca="1" si="220"/>
        <v>7.4849068689670682E-4</v>
      </c>
      <c r="S590" s="32">
        <v>2.2690128917093565E-5</v>
      </c>
      <c r="T590" s="32">
        <f t="shared" ca="1" si="221"/>
        <v>3.542855917977746E-5</v>
      </c>
      <c r="U590" s="32">
        <f t="shared" si="222"/>
        <v>0.14084507042253522</v>
      </c>
      <c r="V590" s="32">
        <f t="shared" si="223"/>
        <v>1</v>
      </c>
      <c r="W590" s="8">
        <f t="shared" ca="1" si="232"/>
        <v>12150.935268339508</v>
      </c>
      <c r="X590" s="8">
        <f t="shared" ca="1" si="236"/>
        <v>5764772888.7670202</v>
      </c>
      <c r="Y590" s="22">
        <f t="shared" ca="1" si="224"/>
        <v>0.23132980639658651</v>
      </c>
      <c r="Z590" s="8">
        <f t="shared" ca="1" si="233"/>
        <v>265714.19384833093</v>
      </c>
      <c r="AA590" s="12">
        <f t="shared" ca="1" si="234"/>
        <v>1.1347541797997878</v>
      </c>
      <c r="AB590" s="23">
        <f t="shared" ca="1" si="238"/>
        <v>3247892874.7957783</v>
      </c>
      <c r="AC590" s="76">
        <f t="shared" si="235"/>
        <v>0</v>
      </c>
      <c r="AD590" s="85">
        <v>5.9268597566860897E-4</v>
      </c>
      <c r="AE590" s="85">
        <v>8.9798594686740681E-3</v>
      </c>
      <c r="AF590" s="85">
        <v>6.1911074856901838E-4</v>
      </c>
    </row>
    <row r="591" spans="1:32">
      <c r="A591" s="7">
        <f t="shared" si="225"/>
        <v>44498</v>
      </c>
      <c r="B591" s="8">
        <f t="shared" ca="1" si="226"/>
        <v>811977102.59927261</v>
      </c>
      <c r="C591" s="144">
        <f t="shared" si="216"/>
        <v>0</v>
      </c>
      <c r="D591" s="136"/>
      <c r="E591" s="143">
        <f>US!D591</f>
        <v>0</v>
      </c>
      <c r="F591" s="78">
        <f t="shared" si="237"/>
        <v>0.6</v>
      </c>
      <c r="G591" s="29">
        <f t="shared" ca="1" si="217"/>
        <v>37259.110960487102</v>
      </c>
      <c r="H591" s="8">
        <f t="shared" ca="1" si="227"/>
        <v>264539.68781945843</v>
      </c>
      <c r="I591" s="8">
        <f t="shared" ca="1" si="228"/>
        <v>5765037428.4548407</v>
      </c>
      <c r="J591" s="8">
        <f t="shared" ca="1" si="229"/>
        <v>1545.9759492207099</v>
      </c>
      <c r="K591" s="12">
        <f t="shared" ca="1" si="215"/>
        <v>0.57832451599146628</v>
      </c>
      <c r="L591" s="48"/>
      <c r="M591" s="39">
        <f ca="1">IF(AND(I$2&gt;0,R584&lt;F584-0.1),0,IF(AND(N591&gt;=L$10,I$2&gt;0),0,IF(OR(AND(N591&gt;=A$2,N591&lt;C$2),N591&gt;=E$1),0,1)))</f>
        <v>0</v>
      </c>
      <c r="N591" s="18">
        <f t="shared" si="230"/>
        <v>44498</v>
      </c>
      <c r="O591" s="11">
        <f t="shared" ca="1" si="218"/>
        <v>0.76867165712731211</v>
      </c>
      <c r="P591" s="11" t="str">
        <f t="shared" si="219"/>
        <v/>
      </c>
      <c r="Q591" s="11">
        <f t="shared" ca="1" si="231"/>
        <v>1</v>
      </c>
      <c r="R591" s="32">
        <f t="shared" ca="1" si="220"/>
        <v>7.4518221920974199E-4</v>
      </c>
      <c r="S591" s="32">
        <v>2.2690106363382435E-5</v>
      </c>
      <c r="T591" s="32">
        <f t="shared" ca="1" si="221"/>
        <v>3.5271958375927793E-5</v>
      </c>
      <c r="U591" s="32">
        <f t="shared" si="222"/>
        <v>0.14084507042253522</v>
      </c>
      <c r="V591" s="32">
        <f t="shared" si="223"/>
        <v>1</v>
      </c>
      <c r="W591" s="8">
        <f t="shared" ca="1" si="232"/>
        <v>12025.253292722286</v>
      </c>
      <c r="X591" s="8">
        <f t="shared" ca="1" si="236"/>
        <v>5764784914.0203133</v>
      </c>
      <c r="Y591" s="22">
        <f t="shared" ca="1" si="224"/>
        <v>0.23132834287268789</v>
      </c>
      <c r="Z591" s="8">
        <f t="shared" ca="1" si="233"/>
        <v>264539.68781945843</v>
      </c>
      <c r="AA591" s="12">
        <f t="shared" ca="1" si="234"/>
        <v>1.1347541797997878</v>
      </c>
      <c r="AB591" s="23">
        <f t="shared" ca="1" si="238"/>
        <v>3247899104.7331867</v>
      </c>
      <c r="AC591" s="76">
        <f t="shared" si="235"/>
        <v>0</v>
      </c>
      <c r="AD591" s="85">
        <v>5.9265635617892349E-4</v>
      </c>
      <c r="AE591" s="85">
        <v>8.9767379467091506E-3</v>
      </c>
      <c r="AF591" s="85">
        <v>6.1908535290469008E-4</v>
      </c>
    </row>
    <row r="592" spans="1:32">
      <c r="A592" s="7">
        <f t="shared" si="225"/>
        <v>44499</v>
      </c>
      <c r="B592" s="8">
        <f t="shared" ca="1" si="226"/>
        <v>811978641.73193777</v>
      </c>
      <c r="C592" s="144">
        <f t="shared" si="216"/>
        <v>0</v>
      </c>
      <c r="D592" s="136"/>
      <c r="E592" s="143">
        <f>US!D592</f>
        <v>0</v>
      </c>
      <c r="F592" s="78">
        <f t="shared" si="237"/>
        <v>0.6</v>
      </c>
      <c r="G592" s="29">
        <f t="shared" ca="1" si="217"/>
        <v>37104.5459788031</v>
      </c>
      <c r="H592" s="8">
        <f t="shared" ca="1" si="227"/>
        <v>263442.27644950198</v>
      </c>
      <c r="I592" s="8">
        <f t="shared" ca="1" si="228"/>
        <v>5765048356.2967634</v>
      </c>
      <c r="J592" s="8">
        <f t="shared" ca="1" si="229"/>
        <v>1539.1326651782888</v>
      </c>
      <c r="K592" s="12">
        <f t="shared" ca="1" si="215"/>
        <v>0.57832085718171977</v>
      </c>
      <c r="L592" s="48"/>
      <c r="M592" s="47">
        <f ca="1">IF(AND(I$2&gt;0,R585&lt;F585-0.12),0,IF(AND(N592&gt;=L$4,I$2&gt;0),0,IF(OR(AND(N592&gt;=A$2,N592&lt;C$2),N592&gt;=E$1),0,1)))</f>
        <v>0</v>
      </c>
      <c r="N592" s="18">
        <f t="shared" si="230"/>
        <v>44499</v>
      </c>
      <c r="O592" s="11">
        <f t="shared" ca="1" si="218"/>
        <v>0.76867311417290174</v>
      </c>
      <c r="P592" s="11" t="str">
        <f t="shared" si="219"/>
        <v/>
      </c>
      <c r="Q592" s="11">
        <f t="shared" ca="1" si="231"/>
        <v>1</v>
      </c>
      <c r="R592" s="32">
        <f t="shared" ca="1" si="220"/>
        <v>7.4209091957606204E-4</v>
      </c>
      <c r="S592" s="32">
        <v>2.2690083809829951E-5</v>
      </c>
      <c r="T592" s="32">
        <f t="shared" ca="1" si="221"/>
        <v>3.5125636859933598E-5</v>
      </c>
      <c r="U592" s="32">
        <f t="shared" si="222"/>
        <v>0.14084507042253522</v>
      </c>
      <c r="V592" s="32">
        <f t="shared" si="223"/>
        <v>1</v>
      </c>
      <c r="W592" s="8">
        <f t="shared" ca="1" si="232"/>
        <v>11907.825254981679</v>
      </c>
      <c r="X592" s="8">
        <f t="shared" ca="1" si="236"/>
        <v>5764796821.8455687</v>
      </c>
      <c r="Y592" s="22">
        <f t="shared" ca="1" si="224"/>
        <v>0.23132688582709826</v>
      </c>
      <c r="Z592" s="8">
        <f t="shared" ca="1" si="233"/>
        <v>263442.27644950198</v>
      </c>
      <c r="AA592" s="12">
        <f t="shared" ca="1" si="234"/>
        <v>1.1347541797997878</v>
      </c>
      <c r="AB592" s="23">
        <f t="shared" ca="1" si="238"/>
        <v>3247905304.2783661</v>
      </c>
      <c r="AC592" s="76">
        <f t="shared" si="235"/>
        <v>0</v>
      </c>
      <c r="AD592" s="85">
        <v>5.9262674427661209E-4</v>
      </c>
      <c r="AE592" s="85">
        <v>8.9736230849061759E-3</v>
      </c>
      <c r="AF592" s="85">
        <v>6.1905996271241785E-4</v>
      </c>
    </row>
    <row r="593" spans="1:32">
      <c r="A593" s="7">
        <f t="shared" si="225"/>
        <v>44500</v>
      </c>
      <c r="B593" s="8">
        <f t="shared" ca="1" si="226"/>
        <v>811980174.46999753</v>
      </c>
      <c r="C593" s="144">
        <f t="shared" si="216"/>
        <v>0</v>
      </c>
      <c r="D593" s="136"/>
      <c r="E593" s="143">
        <f>US!D593</f>
        <v>0</v>
      </c>
      <c r="F593" s="78">
        <f t="shared" si="237"/>
        <v>0.6</v>
      </c>
      <c r="G593" s="29">
        <f t="shared" ca="1" si="217"/>
        <v>36960.125551885954</v>
      </c>
      <c r="H593" s="8">
        <f t="shared" ca="1" si="227"/>
        <v>262416.89141839027</v>
      </c>
      <c r="I593" s="8">
        <f t="shared" ca="1" si="228"/>
        <v>5765059238.7369871</v>
      </c>
      <c r="J593" s="8">
        <f t="shared" ca="1" si="229"/>
        <v>1532.7380596999958</v>
      </c>
      <c r="K593" s="12">
        <f t="shared" ca="1" si="215"/>
        <v>0.57831721456774565</v>
      </c>
      <c r="L593" s="48"/>
      <c r="M593" s="46">
        <f ca="1">IF(AND(I$2&gt;0,R586&lt;F586-0.12),0,IF(AND(N593&gt;=L$5,I$2&gt;0),0,IF(OR(AND(N593&gt;=A$2,N593&lt;C$2),N593&gt;=E$1),0,1)))</f>
        <v>0</v>
      </c>
      <c r="N593" s="18">
        <f t="shared" si="230"/>
        <v>44500</v>
      </c>
      <c r="O593" s="11">
        <f t="shared" ca="1" si="218"/>
        <v>0.7686745651649316</v>
      </c>
      <c r="P593" s="11" t="str">
        <f t="shared" si="219"/>
        <v/>
      </c>
      <c r="Q593" s="11">
        <f t="shared" ca="1" si="231"/>
        <v>1</v>
      </c>
      <c r="R593" s="32">
        <f t="shared" ca="1" si="220"/>
        <v>7.3920251103771909E-4</v>
      </c>
      <c r="S593" s="32">
        <v>2.2690061256436102E-5</v>
      </c>
      <c r="T593" s="32">
        <f t="shared" ca="1" si="221"/>
        <v>3.4988918855785368E-5</v>
      </c>
      <c r="U593" s="32">
        <f t="shared" si="222"/>
        <v>0.14084507042253522</v>
      </c>
      <c r="V593" s="32">
        <f t="shared" si="223"/>
        <v>1</v>
      </c>
      <c r="W593" s="8">
        <f t="shared" ca="1" si="232"/>
        <v>11798.108569132042</v>
      </c>
      <c r="X593" s="8">
        <f t="shared" ca="1" si="236"/>
        <v>5764808619.9541378</v>
      </c>
      <c r="Y593" s="22">
        <f t="shared" ca="1" si="224"/>
        <v>0.2313254348350684</v>
      </c>
      <c r="Z593" s="8">
        <f t="shared" ca="1" si="233"/>
        <v>262416.89141839027</v>
      </c>
      <c r="AA593" s="12">
        <f t="shared" ca="1" si="234"/>
        <v>1.1347541797997878</v>
      </c>
      <c r="AB593" s="23">
        <f t="shared" ca="1" si="238"/>
        <v>3247911475.4245276</v>
      </c>
      <c r="AC593" s="76">
        <f t="shared" si="235"/>
        <v>0</v>
      </c>
      <c r="AD593" s="85">
        <v>5.9259713995865452E-4</v>
      </c>
      <c r="AE593" s="85">
        <v>8.9705148618838288E-3</v>
      </c>
      <c r="AF593" s="85">
        <v>6.1903457799037938E-4</v>
      </c>
    </row>
    <row r="594" spans="1:32">
      <c r="A594" s="7">
        <f t="shared" si="225"/>
        <v>44501</v>
      </c>
      <c r="B594" s="8">
        <f t="shared" ca="1" si="226"/>
        <v>811981701.23263037</v>
      </c>
      <c r="C594" s="144">
        <f t="shared" si="216"/>
        <v>0</v>
      </c>
      <c r="D594" s="136"/>
      <c r="E594" s="143">
        <f>US!D594</f>
        <v>0</v>
      </c>
      <c r="F594" s="78">
        <f t="shared" si="237"/>
        <v>0.6</v>
      </c>
      <c r="G594" s="29">
        <f t="shared" ca="1" si="217"/>
        <v>36825.182752416753</v>
      </c>
      <c r="H594" s="8">
        <f t="shared" ca="1" si="227"/>
        <v>261458.79754215892</v>
      </c>
      <c r="I594" s="8">
        <f t="shared" ca="1" si="228"/>
        <v>5765070078.7516804</v>
      </c>
      <c r="J594" s="8">
        <f t="shared" ca="1" si="229"/>
        <v>1526.7626328029178</v>
      </c>
      <c r="K594" s="12">
        <f t="shared" ca="1" si="215"/>
        <v>0.578313587087671</v>
      </c>
      <c r="L594" s="48"/>
      <c r="M594" s="38">
        <f ca="1">IF(AND(I$2&gt;0,R587&lt;F587),0,IF(AND(N594&gt;=L$6,I$2&gt;0),0,IF(OR(AND(N594&gt;=A$2,N594&lt;C$2),N594&gt;=E$1),0,1)))</f>
        <v>0</v>
      </c>
      <c r="N594" s="18">
        <f t="shared" si="230"/>
        <v>44501</v>
      </c>
      <c r="O594" s="11">
        <f t="shared" ca="1" si="218"/>
        <v>0.76867601050022405</v>
      </c>
      <c r="P594" s="11" t="str">
        <f t="shared" si="219"/>
        <v/>
      </c>
      <c r="Q594" s="11">
        <f t="shared" ca="1" si="231"/>
        <v>1</v>
      </c>
      <c r="R594" s="32">
        <f t="shared" ca="1" si="220"/>
        <v>7.3650365504833502E-4</v>
      </c>
      <c r="S594" s="32">
        <v>2.26900387032009E-5</v>
      </c>
      <c r="T594" s="32">
        <f t="shared" ca="1" si="221"/>
        <v>3.4861173005621192E-5</v>
      </c>
      <c r="U594" s="32">
        <f t="shared" si="222"/>
        <v>0.14084507042253522</v>
      </c>
      <c r="V594" s="32">
        <f t="shared" si="223"/>
        <v>1</v>
      </c>
      <c r="W594" s="8">
        <f t="shared" ca="1" si="232"/>
        <v>11695.596310141964</v>
      </c>
      <c r="X594" s="8">
        <f t="shared" ca="1" si="236"/>
        <v>5764820315.5504484</v>
      </c>
      <c r="Y594" s="22">
        <f t="shared" ca="1" si="224"/>
        <v>0.23132398949977595</v>
      </c>
      <c r="Z594" s="8">
        <f t="shared" ca="1" si="233"/>
        <v>261458.79754215892</v>
      </c>
      <c r="AA594" s="12">
        <f t="shared" ca="1" si="234"/>
        <v>1.1347541797997878</v>
      </c>
      <c r="AB594" s="23">
        <f t="shared" ca="1" si="238"/>
        <v>3247917620.0338345</v>
      </c>
      <c r="AC594" s="76">
        <f t="shared" si="235"/>
        <v>0</v>
      </c>
      <c r="AD594" s="85">
        <v>5.9256754322203268E-4</v>
      </c>
      <c r="AE594" s="85">
        <v>8.9674132563561416E-3</v>
      </c>
      <c r="AF594" s="85">
        <v>6.1900919873675319E-4</v>
      </c>
    </row>
    <row r="595" spans="1:32">
      <c r="A595" s="7">
        <f t="shared" si="225"/>
        <v>44502</v>
      </c>
      <c r="B595" s="8">
        <f t="shared" ca="1" si="226"/>
        <v>811983222.41145408</v>
      </c>
      <c r="C595" s="144">
        <f t="shared" si="216"/>
        <v>0</v>
      </c>
      <c r="D595" s="136"/>
      <c r="E595" s="143">
        <f>US!D595</f>
        <v>0</v>
      </c>
      <c r="F595" s="78">
        <f t="shared" si="237"/>
        <v>0.6</v>
      </c>
      <c r="G595" s="29">
        <f t="shared" ca="1" si="217"/>
        <v>36699.094490246207</v>
      </c>
      <c r="H595" s="8">
        <f t="shared" ca="1" si="227"/>
        <v>260563.57088074804</v>
      </c>
      <c r="I595" s="8">
        <f t="shared" ca="1" si="228"/>
        <v>5765080879.1213293</v>
      </c>
      <c r="J595" s="8">
        <f t="shared" ca="1" si="229"/>
        <v>1521.1788237649405</v>
      </c>
      <c r="K595" s="12">
        <f t="shared" ca="1" si="215"/>
        <v>0.57830997374943993</v>
      </c>
      <c r="L595" s="48"/>
      <c r="M595" s="38">
        <f ca="1">IF(AND(I$2&gt;0,R588&lt;F588-0.02),0,IF(AND(N595&gt;=L$7,I$2&gt;0),0,IF(OR(AND(N595&gt;=A$2,N595&lt;C$2),N595&gt;=E$1),0,1)))</f>
        <v>0</v>
      </c>
      <c r="N595" s="18">
        <f t="shared" si="230"/>
        <v>44502</v>
      </c>
      <c r="O595" s="11">
        <f t="shared" ca="1" si="218"/>
        <v>0.76867745054951053</v>
      </c>
      <c r="P595" s="11" t="str">
        <f t="shared" si="219"/>
        <v/>
      </c>
      <c r="Q595" s="11">
        <f t="shared" ca="1" si="231"/>
        <v>1</v>
      </c>
      <c r="R595" s="32">
        <f t="shared" ca="1" si="220"/>
        <v>7.3398188980492416E-4</v>
      </c>
      <c r="S595" s="32">
        <v>2.2690016150124337E-5</v>
      </c>
      <c r="T595" s="32">
        <f t="shared" ca="1" si="221"/>
        <v>3.4741809450766402E-5</v>
      </c>
      <c r="U595" s="32">
        <f t="shared" si="222"/>
        <v>0.14084507042253522</v>
      </c>
      <c r="V595" s="32">
        <f t="shared" si="223"/>
        <v>1</v>
      </c>
      <c r="W595" s="8">
        <f t="shared" ca="1" si="232"/>
        <v>11599.814870299859</v>
      </c>
      <c r="X595" s="8">
        <f t="shared" ca="1" si="236"/>
        <v>5764831915.3653183</v>
      </c>
      <c r="Y595" s="22">
        <f t="shared" ca="1" si="224"/>
        <v>0.23132254945048947</v>
      </c>
      <c r="Z595" s="8">
        <f t="shared" ca="1" si="233"/>
        <v>260563.57088074804</v>
      </c>
      <c r="AA595" s="12">
        <f t="shared" ca="1" si="234"/>
        <v>1.1347541797997878</v>
      </c>
      <c r="AB595" s="23">
        <f t="shared" ca="1" si="238"/>
        <v>3247923739.8460159</v>
      </c>
      <c r="AC595" s="76">
        <f t="shared" si="235"/>
        <v>0</v>
      </c>
      <c r="AD595" s="85">
        <v>5.925379540637299E-4</v>
      </c>
      <c r="AE595" s="85">
        <v>8.9643182471319579E-3</v>
      </c>
      <c r="AF595" s="85">
        <v>6.1898382494971881E-4</v>
      </c>
    </row>
    <row r="596" spans="1:32">
      <c r="A596" s="7">
        <f t="shared" si="225"/>
        <v>44503</v>
      </c>
      <c r="B596" s="8">
        <f t="shared" ca="1" si="226"/>
        <v>811984738.3723377</v>
      </c>
      <c r="C596" s="144">
        <f t="shared" si="216"/>
        <v>0</v>
      </c>
      <c r="D596" s="136"/>
      <c r="E596" s="143">
        <f>US!D596</f>
        <v>0</v>
      </c>
      <c r="F596" s="78">
        <f t="shared" si="237"/>
        <v>0.6</v>
      </c>
      <c r="G596" s="29">
        <f t="shared" ca="1" si="217"/>
        <v>36581.278631613481</v>
      </c>
      <c r="H596" s="8">
        <f t="shared" ca="1" si="227"/>
        <v>259727.07828445573</v>
      </c>
      <c r="I596" s="8">
        <f t="shared" ca="1" si="228"/>
        <v>5765091642.4436035</v>
      </c>
      <c r="J596" s="8">
        <f t="shared" ca="1" si="229"/>
        <v>1515.9608836630357</v>
      </c>
      <c r="K596" s="12">
        <f t="shared" ca="1" si="215"/>
        <v>0.57830637362622372</v>
      </c>
      <c r="L596" s="48"/>
      <c r="M596" s="38">
        <f ca="1">IF(AND(I$2&gt;0,R589&lt;F589-0.04),0,IF(AND(N596&gt;=L$8,I$2&gt;0),0,IF(OR(AND(N596&gt;=A$2,N596&lt;C$2),N596&gt;=E$1),0,1)))</f>
        <v>0</v>
      </c>
      <c r="N596" s="18">
        <f t="shared" si="230"/>
        <v>44503</v>
      </c>
      <c r="O596" s="11">
        <f t="shared" ca="1" si="218"/>
        <v>0.7686788856591471</v>
      </c>
      <c r="P596" s="11" t="str">
        <f t="shared" si="219"/>
        <v/>
      </c>
      <c r="Q596" s="11">
        <f t="shared" ca="1" si="231"/>
        <v>1</v>
      </c>
      <c r="R596" s="32">
        <f t="shared" ca="1" si="220"/>
        <v>7.3162557263226958E-4</v>
      </c>
      <c r="S596" s="32">
        <v>2.2689993597206402E-5</v>
      </c>
      <c r="T596" s="32">
        <f t="shared" ca="1" si="221"/>
        <v>3.4630277104594098E-5</v>
      </c>
      <c r="U596" s="32">
        <f t="shared" si="222"/>
        <v>0.14084507042253522</v>
      </c>
      <c r="V596" s="32">
        <f t="shared" si="223"/>
        <v>1</v>
      </c>
      <c r="W596" s="8">
        <f t="shared" ca="1" si="232"/>
        <v>11510.321769662556</v>
      </c>
      <c r="X596" s="8">
        <f t="shared" ca="1" si="236"/>
        <v>5764843425.687088</v>
      </c>
      <c r="Y596" s="22">
        <f t="shared" ca="1" si="224"/>
        <v>0.2313211143408529</v>
      </c>
      <c r="Z596" s="8">
        <f t="shared" ca="1" si="233"/>
        <v>259727.07828445573</v>
      </c>
      <c r="AA596" s="12">
        <f t="shared" ca="1" si="234"/>
        <v>1.1347541797997878</v>
      </c>
      <c r="AB596" s="23">
        <f t="shared" ca="1" si="238"/>
        <v>3247929836.4864159</v>
      </c>
      <c r="AC596" s="76">
        <f t="shared" si="235"/>
        <v>0</v>
      </c>
      <c r="AD596" s="85">
        <v>5.9250837248073121E-4</v>
      </c>
      <c r="AE596" s="85">
        <v>8.9612298131143808E-3</v>
      </c>
      <c r="AF596" s="85">
        <v>6.1895845662745662E-4</v>
      </c>
    </row>
    <row r="597" spans="1:32">
      <c r="A597" s="7">
        <f t="shared" si="225"/>
        <v>44504</v>
      </c>
      <c r="B597" s="8">
        <f t="shared" ca="1" si="226"/>
        <v>811986249.45709395</v>
      </c>
      <c r="C597" s="144">
        <f t="shared" si="216"/>
        <v>0</v>
      </c>
      <c r="D597" s="136"/>
      <c r="E597" s="143">
        <f>US!D597</f>
        <v>0</v>
      </c>
      <c r="F597" s="78">
        <f t="shared" si="237"/>
        <v>0.6</v>
      </c>
      <c r="G597" s="29">
        <f t="shared" ca="1" si="217"/>
        <v>36471.191307669244</v>
      </c>
      <c r="H597" s="8">
        <f t="shared" ca="1" si="227"/>
        <v>258945.45828445163</v>
      </c>
      <c r="I597" s="8">
        <f t="shared" ca="1" si="228"/>
        <v>5765102371.1453733</v>
      </c>
      <c r="J597" s="8">
        <f t="shared" ca="1" si="229"/>
        <v>1511.0847562899187</v>
      </c>
      <c r="K597" s="12">
        <f t="shared" ca="1" si="215"/>
        <v>0.57830278585213224</v>
      </c>
      <c r="L597" s="48"/>
      <c r="M597" s="38">
        <f ca="1">IF(AND(I$2&gt;0,R590&lt;F590-0.06),0,IF(AND(N597&gt;=L$9,I$2&gt;0),0,IF(OR(AND(N597&gt;=A$2,N597&lt;C$2),N597&gt;=E$1),0,1)))</f>
        <v>0</v>
      </c>
      <c r="N597" s="18">
        <f t="shared" si="230"/>
        <v>44504</v>
      </c>
      <c r="O597" s="11">
        <f t="shared" ca="1" si="218"/>
        <v>0.76868031615271648</v>
      </c>
      <c r="P597" s="11" t="str">
        <f t="shared" si="219"/>
        <v/>
      </c>
      <c r="Q597" s="11">
        <f t="shared" ca="1" si="231"/>
        <v>1</v>
      </c>
      <c r="R597" s="32">
        <f t="shared" ca="1" si="220"/>
        <v>7.2942382615338484E-4</v>
      </c>
      <c r="S597" s="32">
        <v>2.2689971044447107E-5</v>
      </c>
      <c r="T597" s="32">
        <f t="shared" ca="1" si="221"/>
        <v>3.4526061104593547E-5</v>
      </c>
      <c r="U597" s="32">
        <f t="shared" si="222"/>
        <v>0.14084507042253522</v>
      </c>
      <c r="V597" s="32">
        <f t="shared" si="223"/>
        <v>1</v>
      </c>
      <c r="W597" s="8">
        <f t="shared" ca="1" si="232"/>
        <v>11426.703610518814</v>
      </c>
      <c r="X597" s="8">
        <f t="shared" ca="1" si="236"/>
        <v>5764854852.3906984</v>
      </c>
      <c r="Y597" s="22">
        <f t="shared" ca="1" si="224"/>
        <v>0.23131968384728352</v>
      </c>
      <c r="Z597" s="8">
        <f t="shared" ca="1" si="233"/>
        <v>258945.45828445163</v>
      </c>
      <c r="AA597" s="12">
        <f t="shared" ca="1" si="234"/>
        <v>1.1347541797997878</v>
      </c>
      <c r="AB597" s="23">
        <f t="shared" ca="1" si="238"/>
        <v>3247935911.4735126</v>
      </c>
      <c r="AC597" s="76">
        <f t="shared" si="235"/>
        <v>0</v>
      </c>
      <c r="AD597" s="85">
        <v>5.924787984700234E-4</v>
      </c>
      <c r="AE597" s="85">
        <v>8.9581479333002319E-3</v>
      </c>
      <c r="AF597" s="85">
        <v>6.1893309376814755E-4</v>
      </c>
    </row>
    <row r="598" spans="1:32">
      <c r="A598" s="7">
        <f t="shared" si="225"/>
        <v>44505</v>
      </c>
      <c r="B598" s="8">
        <f t="shared" ca="1" si="226"/>
        <v>811987755.98506081</v>
      </c>
      <c r="C598" s="144">
        <f t="shared" si="216"/>
        <v>0</v>
      </c>
      <c r="D598" s="136"/>
      <c r="E598" s="143">
        <f>US!D598</f>
        <v>0</v>
      </c>
      <c r="F598" s="78">
        <f t="shared" si="237"/>
        <v>0.6</v>
      </c>
      <c r="G598" s="29">
        <f t="shared" ca="1" si="217"/>
        <v>36368.324399846228</v>
      </c>
      <c r="H598" s="8">
        <f t="shared" ca="1" si="227"/>
        <v>258215.1032389082</v>
      </c>
      <c r="I598" s="8">
        <f t="shared" ca="1" si="228"/>
        <v>5765113067.4939384</v>
      </c>
      <c r="J598" s="8">
        <f t="shared" ca="1" si="229"/>
        <v>1506.5279668979424</v>
      </c>
      <c r="K598" s="12">
        <f t="shared" ca="1" si="215"/>
        <v>0.5782992096182088</v>
      </c>
      <c r="L598" s="48"/>
      <c r="M598" s="39">
        <f ca="1">IF(AND(I$2&gt;0,R591&lt;F591-0.1),0,IF(AND(N598&gt;=L$10,I$2&gt;0),0,IF(OR(AND(N598&gt;=A$2,N598&lt;C$2),N598&gt;=E$1),0,1)))</f>
        <v>0</v>
      </c>
      <c r="N598" s="18">
        <f t="shared" si="230"/>
        <v>44505</v>
      </c>
      <c r="O598" s="11">
        <f t="shared" ca="1" si="218"/>
        <v>0.76868174233252518</v>
      </c>
      <c r="P598" s="11" t="str">
        <f t="shared" si="219"/>
        <v/>
      </c>
      <c r="Q598" s="11">
        <f t="shared" ca="1" si="231"/>
        <v>1</v>
      </c>
      <c r="R598" s="32">
        <f t="shared" ca="1" si="220"/>
        <v>7.2736648799692446E-4</v>
      </c>
      <c r="S598" s="32">
        <v>2.2689948491846441E-5</v>
      </c>
      <c r="T598" s="32">
        <f t="shared" ca="1" si="221"/>
        <v>3.4428680431854425E-5</v>
      </c>
      <c r="U598" s="32">
        <f t="shared" si="222"/>
        <v>0.14084507042253522</v>
      </c>
      <c r="V598" s="32">
        <f t="shared" si="223"/>
        <v>1</v>
      </c>
      <c r="W598" s="8">
        <f t="shared" ca="1" si="232"/>
        <v>11348.574166401077</v>
      </c>
      <c r="X598" s="8">
        <f t="shared" ca="1" si="236"/>
        <v>5764866200.9648647</v>
      </c>
      <c r="Y598" s="22">
        <f t="shared" ca="1" si="224"/>
        <v>0.23131825766747482</v>
      </c>
      <c r="Z598" s="8">
        <f t="shared" ca="1" si="233"/>
        <v>258215.1032389082</v>
      </c>
      <c r="AA598" s="12">
        <f t="shared" ca="1" si="234"/>
        <v>1.1347541797997878</v>
      </c>
      <c r="AB598" s="23">
        <f t="shared" ca="1" si="238"/>
        <v>3247941966.2259431</v>
      </c>
      <c r="AC598" s="76">
        <f t="shared" si="235"/>
        <v>0</v>
      </c>
      <c r="AD598" s="85">
        <v>5.9244923202859468E-4</v>
      </c>
      <c r="AE598" s="85">
        <v>8.9550725867795205E-3</v>
      </c>
      <c r="AF598" s="85">
        <v>6.1890773636997349E-4</v>
      </c>
    </row>
    <row r="599" spans="1:32">
      <c r="A599" s="7">
        <f t="shared" si="225"/>
        <v>44506</v>
      </c>
      <c r="B599" s="8">
        <f t="shared" ca="1" si="226"/>
        <v>811989258.25457907</v>
      </c>
      <c r="C599" s="144">
        <f t="shared" si="216"/>
        <v>0</v>
      </c>
      <c r="D599" s="136"/>
      <c r="E599" s="143">
        <f>US!D599</f>
        <v>0</v>
      </c>
      <c r="F599" s="78">
        <f t="shared" si="237"/>
        <v>0.6</v>
      </c>
      <c r="G599" s="29">
        <f t="shared" ca="1" si="217"/>
        <v>36272.203190439075</v>
      </c>
      <c r="H599" s="8">
        <f t="shared" ca="1" si="227"/>
        <v>257532.64265211744</v>
      </c>
      <c r="I599" s="8">
        <f t="shared" ca="1" si="228"/>
        <v>5765123733.6075182</v>
      </c>
      <c r="J599" s="8">
        <f t="shared" ca="1" si="229"/>
        <v>1502.2695182549778</v>
      </c>
      <c r="K599" s="12">
        <f t="shared" ca="1" si="215"/>
        <v>0.57829564416868706</v>
      </c>
      <c r="L599" s="48"/>
      <c r="M599" s="47">
        <f ca="1">IF(AND(I$2&gt;0,R592&lt;F592-0.12),0,IF(AND(N599&gt;=L$4,I$2&gt;0),0,IF(OR(AND(N599&gt;=A$2,N599&lt;C$2),N599&gt;=E$1),0,1)))</f>
        <v>0</v>
      </c>
      <c r="N599" s="18">
        <f t="shared" si="230"/>
        <v>44506</v>
      </c>
      <c r="O599" s="11">
        <f t="shared" ca="1" si="218"/>
        <v>0.76868316448100238</v>
      </c>
      <c r="P599" s="11" t="str">
        <f t="shared" si="219"/>
        <v/>
      </c>
      <c r="Q599" s="11">
        <f t="shared" ca="1" si="231"/>
        <v>1</v>
      </c>
      <c r="R599" s="32">
        <f t="shared" ca="1" si="220"/>
        <v>7.2544406380878139E-4</v>
      </c>
      <c r="S599" s="32">
        <v>2.268992593940441E-5</v>
      </c>
      <c r="T599" s="32">
        <f t="shared" ca="1" si="221"/>
        <v>3.4337685686948993E-5</v>
      </c>
      <c r="U599" s="32">
        <f t="shared" si="222"/>
        <v>0.14084507042253522</v>
      </c>
      <c r="V599" s="32">
        <f t="shared" si="223"/>
        <v>1</v>
      </c>
      <c r="W599" s="8">
        <f t="shared" ca="1" si="232"/>
        <v>11275.572596756549</v>
      </c>
      <c r="X599" s="8">
        <f t="shared" ca="1" si="236"/>
        <v>5764877476.5374613</v>
      </c>
      <c r="Y599" s="22">
        <f t="shared" ca="1" si="224"/>
        <v>0.23131683551899762</v>
      </c>
      <c r="Z599" s="8">
        <f t="shared" ca="1" si="233"/>
        <v>257532.64265211744</v>
      </c>
      <c r="AA599" s="12">
        <f t="shared" ca="1" si="234"/>
        <v>1.1347541797997878</v>
      </c>
      <c r="AB599" s="23">
        <f t="shared" ca="1" si="238"/>
        <v>3247948002.069068</v>
      </c>
      <c r="AC599" s="76">
        <f t="shared" si="235"/>
        <v>0</v>
      </c>
      <c r="AD599" s="85">
        <v>5.9241967315343518E-4</v>
      </c>
      <c r="AE599" s="85">
        <v>8.9520037527349057E-3</v>
      </c>
      <c r="AF599" s="85">
        <v>6.1888238443111743E-4</v>
      </c>
    </row>
    <row r="600" spans="1:32">
      <c r="A600" s="7">
        <f t="shared" si="225"/>
        <v>44507</v>
      </c>
      <c r="B600" s="8">
        <f t="shared" ca="1" si="226"/>
        <v>811990756.54437256</v>
      </c>
      <c r="C600" s="144">
        <f t="shared" si="216"/>
        <v>0</v>
      </c>
      <c r="D600" s="136"/>
      <c r="E600" s="143">
        <f>US!D600</f>
        <v>0</v>
      </c>
      <c r="F600" s="78">
        <f t="shared" si="237"/>
        <v>0.6</v>
      </c>
      <c r="G600" s="29">
        <f t="shared" ca="1" si="217"/>
        <v>36182.384167525386</v>
      </c>
      <c r="H600" s="8">
        <f t="shared" ca="1" si="227"/>
        <v>256894.92758943021</v>
      </c>
      <c r="I600" s="8">
        <f t="shared" ca="1" si="228"/>
        <v>5765134371.4650526</v>
      </c>
      <c r="J600" s="8">
        <f t="shared" ca="1" si="229"/>
        <v>1498.2897935308908</v>
      </c>
      <c r="K600" s="12">
        <f t="shared" ca="1" si="215"/>
        <v>0.57829208879749405</v>
      </c>
      <c r="L600" s="48"/>
      <c r="M600" s="46">
        <f ca="1">IF(AND(I$2&gt;0,R593&lt;F593-0.12),0,IF(AND(N600&gt;=L$5,I$2&gt;0),0,IF(OR(AND(N600&gt;=A$2,N600&lt;C$2),N600&gt;=E$1),0,1)))</f>
        <v>0</v>
      </c>
      <c r="N600" s="18">
        <f t="shared" si="230"/>
        <v>44507</v>
      </c>
      <c r="O600" s="11">
        <f t="shared" ca="1" si="218"/>
        <v>0.76868458286200703</v>
      </c>
      <c r="P600" s="11" t="str">
        <f t="shared" si="219"/>
        <v/>
      </c>
      <c r="Q600" s="11">
        <f t="shared" ca="1" si="231"/>
        <v>1</v>
      </c>
      <c r="R600" s="32">
        <f t="shared" ca="1" si="220"/>
        <v>7.236476833505077E-4</v>
      </c>
      <c r="S600" s="32">
        <v>2.2689903387121005E-5</v>
      </c>
      <c r="T600" s="32">
        <f t="shared" ca="1" si="221"/>
        <v>3.4252657011924029E-5</v>
      </c>
      <c r="U600" s="32">
        <f t="shared" si="222"/>
        <v>0.14084507042253522</v>
      </c>
      <c r="V600" s="32">
        <f t="shared" si="223"/>
        <v>1</v>
      </c>
      <c r="W600" s="8">
        <f t="shared" ca="1" si="232"/>
        <v>11207.36177895065</v>
      </c>
      <c r="X600" s="8">
        <f t="shared" ca="1" si="236"/>
        <v>5764888683.8992405</v>
      </c>
      <c r="Y600" s="22">
        <f t="shared" ca="1" si="224"/>
        <v>0.23131541713799297</v>
      </c>
      <c r="Z600" s="8">
        <f t="shared" ca="1" si="233"/>
        <v>256894.92758943021</v>
      </c>
      <c r="AA600" s="12">
        <f t="shared" ca="1" si="234"/>
        <v>1.1347541797997878</v>
      </c>
      <c r="AB600" s="23">
        <f t="shared" ca="1" si="238"/>
        <v>3247954020.2411027</v>
      </c>
      <c r="AC600" s="76">
        <f t="shared" si="235"/>
        <v>0</v>
      </c>
      <c r="AD600" s="85">
        <v>5.9239012184153668E-4</v>
      </c>
      <c r="AE600" s="85">
        <v>8.948941410441176E-3</v>
      </c>
      <c r="AF600" s="85">
        <v>6.1885703794976291E-4</v>
      </c>
    </row>
    <row r="601" spans="1:32">
      <c r="A601" s="7">
        <f t="shared" si="225"/>
        <v>44508</v>
      </c>
      <c r="B601" s="8">
        <f t="shared" ca="1" si="226"/>
        <v>811992251.11483812</v>
      </c>
      <c r="C601" s="144">
        <f t="shared" si="216"/>
        <v>0</v>
      </c>
      <c r="D601" s="136"/>
      <c r="E601" s="143">
        <f>US!D601</f>
        <v>0</v>
      </c>
      <c r="F601" s="78">
        <f t="shared" si="237"/>
        <v>0.6</v>
      </c>
      <c r="G601" s="29">
        <f t="shared" ca="1" si="217"/>
        <v>36098.452974083368</v>
      </c>
      <c r="H601" s="8">
        <f t="shared" ca="1" si="227"/>
        <v>256299.01611599189</v>
      </c>
      <c r="I601" s="8">
        <f t="shared" ca="1" si="228"/>
        <v>5765144982.9153585</v>
      </c>
      <c r="J601" s="8">
        <f t="shared" ca="1" si="229"/>
        <v>1494.5704655651166</v>
      </c>
      <c r="K601" s="12">
        <f t="shared" ca="1" si="215"/>
        <v>0.57828854284498243</v>
      </c>
      <c r="L601" s="48"/>
      <c r="M601" s="38">
        <f ca="1">IF(AND(I$2&gt;0,R594&lt;F594),0,IF(AND(N601&gt;=L$6,I$2&gt;0),0,IF(OR(AND(N601&gt;=A$2,N601&lt;C$2),N601&gt;=E$1),0,1)))</f>
        <v>0</v>
      </c>
      <c r="N601" s="18">
        <f t="shared" si="230"/>
        <v>44508</v>
      </c>
      <c r="O601" s="11">
        <f t="shared" ca="1" si="218"/>
        <v>0.76868599772204782</v>
      </c>
      <c r="P601" s="11" t="str">
        <f t="shared" si="219"/>
        <v/>
      </c>
      <c r="Q601" s="11">
        <f t="shared" ca="1" si="231"/>
        <v>1</v>
      </c>
      <c r="R601" s="32">
        <f t="shared" ca="1" si="220"/>
        <v>7.2196905948166735E-4</v>
      </c>
      <c r="S601" s="32">
        <v>2.2689880834996236E-5</v>
      </c>
      <c r="T601" s="32">
        <f t="shared" ca="1" si="221"/>
        <v>3.417320214879892E-5</v>
      </c>
      <c r="U601" s="32">
        <f t="shared" si="222"/>
        <v>0.14084507042253522</v>
      </c>
      <c r="V601" s="32">
        <f t="shared" si="223"/>
        <v>1</v>
      </c>
      <c r="W601" s="8">
        <f t="shared" ca="1" si="232"/>
        <v>11143.626749827103</v>
      </c>
      <c r="X601" s="8">
        <f t="shared" ca="1" si="236"/>
        <v>5764899827.5259905</v>
      </c>
      <c r="Y601" s="22">
        <f t="shared" ca="1" si="224"/>
        <v>0.23131400227795218</v>
      </c>
      <c r="Z601" s="8">
        <f t="shared" ca="1" si="233"/>
        <v>256299.01611599189</v>
      </c>
      <c r="AA601" s="12">
        <f t="shared" ca="1" si="234"/>
        <v>1.1347541797997878</v>
      </c>
      <c r="AB601" s="23">
        <f t="shared" ca="1" si="238"/>
        <v>3247960021.8988466</v>
      </c>
      <c r="AC601" s="76">
        <f t="shared" si="235"/>
        <v>0</v>
      </c>
      <c r="AD601" s="85">
        <v>5.9236057808989247E-4</v>
      </c>
      <c r="AE601" s="85">
        <v>8.9458855392647064E-3</v>
      </c>
      <c r="AF601" s="85">
        <v>6.1883169692409441E-4</v>
      </c>
    </row>
    <row r="602" spans="1:32">
      <c r="A602" s="7">
        <f t="shared" si="225"/>
        <v>44509</v>
      </c>
      <c r="B602" s="8">
        <f t="shared" ca="1" si="226"/>
        <v>811993742.20925021</v>
      </c>
      <c r="C602" s="144">
        <f t="shared" si="216"/>
        <v>0</v>
      </c>
      <c r="D602" s="136"/>
      <c r="E602" s="143">
        <f>US!D602</f>
        <v>0</v>
      </c>
      <c r="F602" s="78">
        <f t="shared" si="237"/>
        <v>0.6</v>
      </c>
      <c r="G602" s="29">
        <f t="shared" ca="1" si="217"/>
        <v>36020.022491837299</v>
      </c>
      <c r="H602" s="8">
        <f t="shared" ca="1" si="227"/>
        <v>255742.15969204481</v>
      </c>
      <c r="I602" s="8">
        <f t="shared" ca="1" si="228"/>
        <v>5765155569.6856842</v>
      </c>
      <c r="J602" s="8">
        <f t="shared" ca="1" si="229"/>
        <v>1491.0944120957711</v>
      </c>
      <c r="K602" s="12">
        <f t="shared" ref="K602:K665" ca="1" si="239">IF(C602&gt;0,1+N$2*(C602-C601)/Z602,K$4*Y601*Q602+(1-Q602)*AA601*Y601)</f>
        <v>0.57828500569488051</v>
      </c>
      <c r="L602" s="48"/>
      <c r="M602" s="38">
        <f ca="1">IF(AND(I$2&gt;0,R595&lt;F595-0.02),0,IF(AND(N602&gt;=L$7,I$2&gt;0),0,IF(OR(AND(N602&gt;=A$2,N602&lt;C$2),N602&gt;=E$1),0,1)))</f>
        <v>0</v>
      </c>
      <c r="N602" s="18">
        <f t="shared" si="230"/>
        <v>44509</v>
      </c>
      <c r="O602" s="11">
        <f t="shared" ca="1" si="218"/>
        <v>0.76868740929142454</v>
      </c>
      <c r="P602" s="11" t="str">
        <f t="shared" si="219"/>
        <v/>
      </c>
      <c r="Q602" s="11">
        <f t="shared" ca="1" si="231"/>
        <v>1</v>
      </c>
      <c r="R602" s="32">
        <f t="shared" ca="1" si="220"/>
        <v>7.2040044983674592E-4</v>
      </c>
      <c r="S602" s="32">
        <v>2.2689858283030086E-5</v>
      </c>
      <c r="T602" s="32">
        <f t="shared" ca="1" si="221"/>
        <v>3.4098954625605972E-5</v>
      </c>
      <c r="U602" s="32">
        <f t="shared" si="222"/>
        <v>0.14084507042253522</v>
      </c>
      <c r="V602" s="32">
        <f t="shared" si="223"/>
        <v>1</v>
      </c>
      <c r="W602" s="8">
        <f t="shared" ca="1" si="232"/>
        <v>11084.073249585972</v>
      </c>
      <c r="X602" s="8">
        <f t="shared" ca="1" si="236"/>
        <v>5764910911.5992403</v>
      </c>
      <c r="Y602" s="22">
        <f t="shared" ca="1" si="224"/>
        <v>0.23131259070857546</v>
      </c>
      <c r="Z602" s="8">
        <f t="shared" ca="1" si="233"/>
        <v>255742.15969204481</v>
      </c>
      <c r="AA602" s="12">
        <f t="shared" ca="1" si="234"/>
        <v>1.1347541797997878</v>
      </c>
      <c r="AB602" s="23">
        <f t="shared" ca="1" si="238"/>
        <v>3247966008.1230364</v>
      </c>
      <c r="AC602" s="76">
        <f t="shared" si="235"/>
        <v>0</v>
      </c>
      <c r="AD602" s="85">
        <v>5.9233104189549757E-4</v>
      </c>
      <c r="AE602" s="85">
        <v>8.9428361186629571E-3</v>
      </c>
      <c r="AF602" s="85">
        <v>6.1880636135229743E-4</v>
      </c>
    </row>
    <row r="603" spans="1:32">
      <c r="A603" s="7">
        <f t="shared" si="225"/>
        <v>44510</v>
      </c>
      <c r="B603" s="8">
        <f t="shared" ca="1" si="226"/>
        <v>811995230.05488682</v>
      </c>
      <c r="C603" s="144">
        <f t="shared" si="216"/>
        <v>0</v>
      </c>
      <c r="D603" s="136"/>
      <c r="E603" s="143">
        <f>US!D603</f>
        <v>0</v>
      </c>
      <c r="F603" s="78">
        <f t="shared" si="237"/>
        <v>0.6</v>
      </c>
      <c r="G603" s="29">
        <f t="shared" ca="1" si="217"/>
        <v>35946.731050989525</v>
      </c>
      <c r="H603" s="8">
        <f t="shared" ca="1" si="227"/>
        <v>255221.79046202562</v>
      </c>
      <c r="I603" s="8">
        <f t="shared" ca="1" si="228"/>
        <v>5765166133.3897038</v>
      </c>
      <c r="J603" s="8">
        <f t="shared" ca="1" si="229"/>
        <v>1487.8456365587042</v>
      </c>
      <c r="K603" s="12">
        <f t="shared" ca="1" si="239"/>
        <v>0.5782814767714386</v>
      </c>
      <c r="L603" s="48"/>
      <c r="M603" s="38">
        <f ca="1">IF(AND(I$2&gt;0,R596&lt;F596-0.04),0,IF(AND(N603&gt;=L$8,I$2&gt;0),0,IF(OR(AND(N603&gt;=A$2,N603&lt;C$2),N603&gt;=E$1),0,1)))</f>
        <v>0</v>
      </c>
      <c r="N603" s="18">
        <f t="shared" si="230"/>
        <v>44510</v>
      </c>
      <c r="O603" s="11">
        <f t="shared" ca="1" si="218"/>
        <v>0.76868881778529385</v>
      </c>
      <c r="P603" s="11" t="str">
        <f t="shared" si="219"/>
        <v/>
      </c>
      <c r="Q603" s="11">
        <f t="shared" ca="1" si="231"/>
        <v>1</v>
      </c>
      <c r="R603" s="32">
        <f t="shared" ca="1" si="220"/>
        <v>7.1893462101979045E-4</v>
      </c>
      <c r="S603" s="32">
        <v>2.2689835731222561E-5</v>
      </c>
      <c r="T603" s="32">
        <f t="shared" ca="1" si="221"/>
        <v>3.4029572061603412E-5</v>
      </c>
      <c r="U603" s="32">
        <f t="shared" si="222"/>
        <v>0.14084507042253522</v>
      </c>
      <c r="V603" s="32">
        <f t="shared" si="223"/>
        <v>1</v>
      </c>
      <c r="W603" s="8">
        <f t="shared" ca="1" si="232"/>
        <v>11028.426361251833</v>
      </c>
      <c r="X603" s="8">
        <f t="shared" ca="1" si="236"/>
        <v>5764921940.0256014</v>
      </c>
      <c r="Y603" s="22">
        <f t="shared" ca="1" si="224"/>
        <v>0.23131118221470615</v>
      </c>
      <c r="Z603" s="8">
        <f t="shared" ca="1" si="233"/>
        <v>255221.79046202562</v>
      </c>
      <c r="AA603" s="12">
        <f t="shared" ca="1" si="234"/>
        <v>1.1347541797997878</v>
      </c>
      <c r="AB603" s="23">
        <f t="shared" ca="1" si="238"/>
        <v>3247971979.9233441</v>
      </c>
      <c r="AC603" s="76">
        <f t="shared" si="235"/>
        <v>0</v>
      </c>
      <c r="AD603" s="85">
        <v>5.9230151325534886E-4</v>
      </c>
      <c r="AE603" s="85">
        <v>8.9397931281839441E-3</v>
      </c>
      <c r="AF603" s="85">
        <v>6.1878103123255799E-4</v>
      </c>
    </row>
    <row r="604" spans="1:32">
      <c r="A604" s="7">
        <f t="shared" si="225"/>
        <v>44511</v>
      </c>
      <c r="B604" s="8">
        <f t="shared" ca="1" si="226"/>
        <v>811996714.86408091</v>
      </c>
      <c r="C604" s="144">
        <f t="shared" si="216"/>
        <v>0</v>
      </c>
      <c r="D604" s="136"/>
      <c r="E604" s="143">
        <f>US!D604</f>
        <v>0</v>
      </c>
      <c r="F604" s="78">
        <f t="shared" si="237"/>
        <v>0.6</v>
      </c>
      <c r="G604" s="29">
        <f t="shared" ca="1" si="217"/>
        <v>35878.240757580119</v>
      </c>
      <c r="H604" s="8">
        <f t="shared" ca="1" si="227"/>
        <v>254735.50937881882</v>
      </c>
      <c r="I604" s="8">
        <f t="shared" ca="1" si="228"/>
        <v>5765176675.5349817</v>
      </c>
      <c r="J604" s="8">
        <f t="shared" ca="1" si="229"/>
        <v>1484.8091940908537</v>
      </c>
      <c r="K604" s="12">
        <f t="shared" ca="1" si="239"/>
        <v>0.57827795553676542</v>
      </c>
      <c r="L604" s="48"/>
      <c r="M604" s="38">
        <f ca="1">IF(AND(I$2&gt;0,R597&lt;F597-0.06),0,IF(AND(N604&gt;=L$9,I$2&gt;0),0,IF(OR(AND(N604&gt;=A$2,N604&lt;C$2),N604&gt;=E$1),0,1)))</f>
        <v>0</v>
      </c>
      <c r="N604" s="18">
        <f t="shared" si="230"/>
        <v>44511</v>
      </c>
      <c r="O604" s="11">
        <f t="shared" ca="1" si="218"/>
        <v>0.7686902234046642</v>
      </c>
      <c r="P604" s="11" t="str">
        <f t="shared" si="219"/>
        <v/>
      </c>
      <c r="Q604" s="11">
        <f t="shared" ca="1" si="231"/>
        <v>1</v>
      </c>
      <c r="R604" s="32">
        <f t="shared" ca="1" si="220"/>
        <v>7.1756481515160232E-4</v>
      </c>
      <c r="S604" s="32">
        <v>2.2689813179573661E-5</v>
      </c>
      <c r="T604" s="32">
        <f t="shared" ca="1" si="221"/>
        <v>3.3964734583842507E-5</v>
      </c>
      <c r="U604" s="32">
        <f t="shared" si="222"/>
        <v>0.14084507042253522</v>
      </c>
      <c r="V604" s="32">
        <f t="shared" si="223"/>
        <v>1</v>
      </c>
      <c r="W604" s="8">
        <f t="shared" ca="1" si="232"/>
        <v>10976.429239467039</v>
      </c>
      <c r="X604" s="8">
        <f t="shared" ca="1" si="236"/>
        <v>5764932916.4548407</v>
      </c>
      <c r="Y604" s="22">
        <f t="shared" ca="1" si="224"/>
        <v>0.2313097765953358</v>
      </c>
      <c r="Z604" s="8">
        <f t="shared" ca="1" si="233"/>
        <v>254735.50937881882</v>
      </c>
      <c r="AA604" s="12">
        <f t="shared" ca="1" si="234"/>
        <v>1.1347541797997878</v>
      </c>
      <c r="AB604" s="23">
        <f t="shared" ca="1" si="238"/>
        <v>3247977938.2430525</v>
      </c>
      <c r="AC604" s="76">
        <f t="shared" si="235"/>
        <v>0</v>
      </c>
      <c r="AD604" s="85">
        <v>5.9227199216644471E-4</v>
      </c>
      <c r="AE604" s="85">
        <v>8.9367565474657261E-3</v>
      </c>
      <c r="AF604" s="85">
        <v>6.1875570656306296E-4</v>
      </c>
    </row>
    <row r="605" spans="1:32">
      <c r="A605" s="7">
        <f t="shared" si="225"/>
        <v>44512</v>
      </c>
      <c r="B605" s="8">
        <f t="shared" ca="1" si="226"/>
        <v>811998196.83520329</v>
      </c>
      <c r="C605" s="144">
        <f t="shared" si="216"/>
        <v>0</v>
      </c>
      <c r="D605" s="136"/>
      <c r="E605" s="143">
        <f>US!D605</f>
        <v>0</v>
      </c>
      <c r="F605" s="78">
        <f t="shared" si="237"/>
        <v>0.6</v>
      </c>
      <c r="G605" s="29">
        <f t="shared" ca="1" si="217"/>
        <v>35814.235930755785</v>
      </c>
      <c r="H605" s="8">
        <f t="shared" ca="1" si="227"/>
        <v>254281.07510836606</v>
      </c>
      <c r="I605" s="8">
        <f t="shared" ca="1" si="228"/>
        <v>5765187197.5299511</v>
      </c>
      <c r="J605" s="8">
        <f t="shared" ca="1" si="229"/>
        <v>1481.9711223963773</v>
      </c>
      <c r="K605" s="12">
        <f t="shared" ca="1" si="239"/>
        <v>0.57827444148833951</v>
      </c>
      <c r="L605" s="48"/>
      <c r="M605" s="39">
        <f ca="1">IF(AND(I$2&gt;0,R598&lt;F598-0.1),0,IF(AND(N605&gt;=L$10,I$2&gt;0),0,IF(OR(AND(N605&gt;=A$2,N605&lt;C$2),N605&gt;=E$1),0,1)))</f>
        <v>0</v>
      </c>
      <c r="N605" s="18">
        <f t="shared" si="230"/>
        <v>44512</v>
      </c>
      <c r="O605" s="11">
        <f t="shared" ca="1" si="218"/>
        <v>0.76869162633732679</v>
      </c>
      <c r="P605" s="11" t="str">
        <f t="shared" si="219"/>
        <v/>
      </c>
      <c r="Q605" s="11">
        <f t="shared" ca="1" si="231"/>
        <v>1</v>
      </c>
      <c r="R605" s="32">
        <f t="shared" ca="1" si="220"/>
        <v>7.1628471861511574E-4</v>
      </c>
      <c r="S605" s="32">
        <v>2.2689790628083384E-5</v>
      </c>
      <c r="T605" s="32">
        <f t="shared" ca="1" si="221"/>
        <v>3.3904143347782144E-5</v>
      </c>
      <c r="U605" s="32">
        <f t="shared" si="222"/>
        <v>0.14084507042253522</v>
      </c>
      <c r="V605" s="32">
        <f t="shared" si="223"/>
        <v>1</v>
      </c>
      <c r="W605" s="8">
        <f t="shared" ca="1" si="232"/>
        <v>10927.841922765851</v>
      </c>
      <c r="X605" s="8">
        <f t="shared" ca="1" si="236"/>
        <v>5764943844.2967634</v>
      </c>
      <c r="Y605" s="22">
        <f t="shared" ca="1" si="224"/>
        <v>0.23130837366267321</v>
      </c>
      <c r="Z605" s="8">
        <f t="shared" ca="1" si="233"/>
        <v>254281.07510836606</v>
      </c>
      <c r="AA605" s="12">
        <f t="shared" ca="1" si="234"/>
        <v>1.1347541797997878</v>
      </c>
      <c r="AB605" s="23">
        <f t="shared" ca="1" si="238"/>
        <v>3247983883.9634175</v>
      </c>
      <c r="AC605" s="76">
        <f t="shared" si="235"/>
        <v>0</v>
      </c>
      <c r="AD605" s="85">
        <v>5.9224247862578472E-4</v>
      </c>
      <c r="AE605" s="85">
        <v>8.9337263562358979E-3</v>
      </c>
      <c r="AF605" s="85">
        <v>6.1873038734200022E-4</v>
      </c>
    </row>
    <row r="606" spans="1:32">
      <c r="A606" s="7">
        <f t="shared" si="225"/>
        <v>44513</v>
      </c>
      <c r="B606" s="8">
        <f t="shared" ca="1" si="226"/>
        <v>811999676.15358043</v>
      </c>
      <c r="C606" s="144">
        <f t="shared" si="216"/>
        <v>0</v>
      </c>
      <c r="D606" s="136"/>
      <c r="E606" s="143">
        <f>US!D606</f>
        <v>0</v>
      </c>
      <c r="F606" s="78">
        <f t="shared" si="237"/>
        <v>0.6</v>
      </c>
      <c r="G606" s="29">
        <f t="shared" ca="1" si="217"/>
        <v>35754.421642733883</v>
      </c>
      <c r="H606" s="8">
        <f t="shared" ca="1" si="227"/>
        <v>253856.39366341053</v>
      </c>
      <c r="I606" s="8">
        <f t="shared" ca="1" si="228"/>
        <v>5765197700.6904287</v>
      </c>
      <c r="J606" s="8">
        <f t="shared" ca="1" si="229"/>
        <v>1479.3183771563874</v>
      </c>
      <c r="K606" s="12">
        <f t="shared" ca="1" si="239"/>
        <v>0.57827093415668296</v>
      </c>
      <c r="L606" s="48"/>
      <c r="M606" s="47">
        <f ca="1">IF(AND(I$2&gt;0,R599&lt;F599-0.12),0,IF(AND(N606&gt;=L$4,I$2&gt;0),0,IF(OR(AND(N606&gt;=A$2,N606&lt;C$2),N606&gt;=E$1),0,1)))</f>
        <v>0</v>
      </c>
      <c r="N606" s="18">
        <f t="shared" si="230"/>
        <v>44513</v>
      </c>
      <c r="O606" s="11">
        <f t="shared" ca="1" si="218"/>
        <v>0.76869302675872386</v>
      </c>
      <c r="P606" s="11" t="str">
        <f t="shared" si="219"/>
        <v/>
      </c>
      <c r="Q606" s="11">
        <f t="shared" ca="1" si="231"/>
        <v>1</v>
      </c>
      <c r="R606" s="32">
        <f t="shared" ca="1" si="220"/>
        <v>7.1508843285467767E-4</v>
      </c>
      <c r="S606" s="32">
        <v>2.2689768076751725E-5</v>
      </c>
      <c r="T606" s="32">
        <f t="shared" ca="1" si="221"/>
        <v>3.3847519155121402E-5</v>
      </c>
      <c r="U606" s="32">
        <f t="shared" si="222"/>
        <v>0.14084507042253522</v>
      </c>
      <c r="V606" s="32">
        <f t="shared" si="223"/>
        <v>1</v>
      </c>
      <c r="W606" s="8">
        <f t="shared" ca="1" si="232"/>
        <v>10882.440223869969</v>
      </c>
      <c r="X606" s="8">
        <f t="shared" ca="1" si="236"/>
        <v>5764954726.7369871</v>
      </c>
      <c r="Y606" s="22">
        <f t="shared" ca="1" si="224"/>
        <v>0.23130697324127614</v>
      </c>
      <c r="Z606" s="8">
        <f t="shared" ca="1" si="233"/>
        <v>253856.39366341053</v>
      </c>
      <c r="AA606" s="12">
        <f t="shared" ca="1" si="234"/>
        <v>1.1347541797997878</v>
      </c>
      <c r="AB606" s="23">
        <f t="shared" ca="1" si="238"/>
        <v>3247989817.9077473</v>
      </c>
      <c r="AC606" s="76">
        <f t="shared" si="235"/>
        <v>0</v>
      </c>
      <c r="AD606" s="85">
        <v>5.9221297263037105E-4</v>
      </c>
      <c r="AE606" s="85">
        <v>8.930702534311075E-3</v>
      </c>
      <c r="AF606" s="85">
        <v>6.1870507356755861E-4</v>
      </c>
    </row>
    <row r="607" spans="1:32">
      <c r="A607" s="7">
        <f t="shared" si="225"/>
        <v>44514</v>
      </c>
      <c r="B607" s="8">
        <f t="shared" ca="1" si="226"/>
        <v>812001152.99235213</v>
      </c>
      <c r="C607" s="144">
        <f t="shared" si="216"/>
        <v>0</v>
      </c>
      <c r="D607" s="136"/>
      <c r="E607" s="143">
        <f>US!D607</f>
        <v>0</v>
      </c>
      <c r="F607" s="78">
        <f t="shared" si="237"/>
        <v>0.6</v>
      </c>
      <c r="G607" s="29">
        <f t="shared" ca="1" si="217"/>
        <v>35698.522354717854</v>
      </c>
      <c r="H607" s="8">
        <f t="shared" ca="1" si="227"/>
        <v>253459.50871849677</v>
      </c>
      <c r="I607" s="8">
        <f t="shared" ca="1" si="228"/>
        <v>5765208186.2457075</v>
      </c>
      <c r="J607" s="8">
        <f t="shared" ca="1" si="229"/>
        <v>1476.8387716839745</v>
      </c>
      <c r="K607" s="12">
        <f t="shared" ca="1" si="239"/>
        <v>0.57826743310319029</v>
      </c>
      <c r="L607" s="48"/>
      <c r="M607" s="46">
        <f ca="1">IF(AND(I$2&gt;0,R600&lt;F600-0.12),0,IF(AND(N607&gt;=L$5,I$2&gt;0),0,IF(OR(AND(N607&gt;=A$2,N607&lt;C$2),N607&gt;=E$1),0,1)))</f>
        <v>0</v>
      </c>
      <c r="N607" s="18">
        <f t="shared" si="230"/>
        <v>44514</v>
      </c>
      <c r="O607" s="11">
        <f t="shared" ca="1" si="218"/>
        <v>0.76869442483276096</v>
      </c>
      <c r="P607" s="11" t="str">
        <f t="shared" si="219"/>
        <v/>
      </c>
      <c r="Q607" s="11">
        <f t="shared" ca="1" si="231"/>
        <v>1</v>
      </c>
      <c r="R607" s="32">
        <f t="shared" ca="1" si="220"/>
        <v>7.1397044709435706E-4</v>
      </c>
      <c r="S607" s="32">
        <v>2.2689745525578686E-5</v>
      </c>
      <c r="T607" s="32">
        <f t="shared" ca="1" si="221"/>
        <v>3.3794601162466238E-5</v>
      </c>
      <c r="U607" s="32">
        <f t="shared" si="222"/>
        <v>0.14084507042253522</v>
      </c>
      <c r="V607" s="32">
        <f t="shared" si="223"/>
        <v>1</v>
      </c>
      <c r="W607" s="8">
        <f t="shared" ca="1" si="232"/>
        <v>10840.014692900715</v>
      </c>
      <c r="X607" s="8">
        <f t="shared" ca="1" si="236"/>
        <v>5764965566.7516804</v>
      </c>
      <c r="Y607" s="22">
        <f t="shared" ca="1" si="224"/>
        <v>0.23130557516723904</v>
      </c>
      <c r="Z607" s="8">
        <f t="shared" ca="1" si="233"/>
        <v>253459.50871849677</v>
      </c>
      <c r="AA607" s="12">
        <f t="shared" ca="1" si="234"/>
        <v>1.1347541797997878</v>
      </c>
      <c r="AB607" s="23">
        <f t="shared" ca="1" si="238"/>
        <v>3247995740.8452125</v>
      </c>
      <c r="AC607" s="76">
        <f t="shared" si="235"/>
        <v>0</v>
      </c>
      <c r="AD607" s="85">
        <v>5.9218347417720675E-4</v>
      </c>
      <c r="AE607" s="85">
        <v>8.9276850615964045E-3</v>
      </c>
      <c r="AF607" s="85">
        <v>6.1867976523792751E-4</v>
      </c>
    </row>
    <row r="608" spans="1:32">
      <c r="A608" s="7">
        <f t="shared" si="225"/>
        <v>44515</v>
      </c>
      <c r="B608" s="8">
        <f t="shared" ca="1" si="226"/>
        <v>812002627.51327264</v>
      </c>
      <c r="C608" s="144">
        <f t="shared" si="216"/>
        <v>0</v>
      </c>
      <c r="D608" s="136"/>
      <c r="E608" s="143">
        <f>US!D608</f>
        <v>0</v>
      </c>
      <c r="F608" s="78">
        <f t="shared" si="237"/>
        <v>0.6</v>
      </c>
      <c r="G608" s="29">
        <f t="shared" ca="1" si="217"/>
        <v>35646.280642460624</v>
      </c>
      <c r="H608" s="8">
        <f t="shared" ca="1" si="227"/>
        <v>253088.5925614704</v>
      </c>
      <c r="I608" s="8">
        <f t="shared" ca="1" si="228"/>
        <v>5765218655.344243</v>
      </c>
      <c r="J608" s="8">
        <f t="shared" ca="1" si="229"/>
        <v>1474.5209205456822</v>
      </c>
      <c r="K608" s="12">
        <f t="shared" ca="1" si="239"/>
        <v>0.5782639379180976</v>
      </c>
      <c r="L608" s="48"/>
      <c r="M608" s="38">
        <f ca="1">IF(AND(I$2&gt;0,R601&lt;F601),0,IF(AND(N608&gt;=L$6,I$2&gt;0),0,IF(OR(AND(N608&gt;=A$2,N608&lt;C$2),N608&gt;=E$1),0,1)))</f>
        <v>0</v>
      </c>
      <c r="N608" s="18">
        <f t="shared" si="230"/>
        <v>44515</v>
      </c>
      <c r="O608" s="11">
        <f t="shared" ca="1" si="218"/>
        <v>0.7686958207125657</v>
      </c>
      <c r="P608" s="11" t="str">
        <f t="shared" si="219"/>
        <v/>
      </c>
      <c r="Q608" s="11">
        <f t="shared" ca="1" si="231"/>
        <v>1</v>
      </c>
      <c r="R608" s="32">
        <f t="shared" ca="1" si="220"/>
        <v>7.1292561284921245E-4</v>
      </c>
      <c r="S608" s="32">
        <v>2.2689722974564258E-5</v>
      </c>
      <c r="T608" s="32">
        <f t="shared" ca="1" si="221"/>
        <v>3.3745145674862719E-5</v>
      </c>
      <c r="U608" s="32">
        <f t="shared" si="222"/>
        <v>0.14084507042253522</v>
      </c>
      <c r="V608" s="32">
        <f t="shared" si="223"/>
        <v>1</v>
      </c>
      <c r="W608" s="8">
        <f t="shared" ca="1" si="232"/>
        <v>10800.369648731077</v>
      </c>
      <c r="X608" s="8">
        <f t="shared" ca="1" si="236"/>
        <v>5764976367.1213293</v>
      </c>
      <c r="Y608" s="22">
        <f t="shared" ca="1" si="224"/>
        <v>0.2313041792874343</v>
      </c>
      <c r="Z608" s="8">
        <f t="shared" ca="1" si="233"/>
        <v>253088.5925614704</v>
      </c>
      <c r="AA608" s="12">
        <f t="shared" ca="1" si="234"/>
        <v>1.1347541797997878</v>
      </c>
      <c r="AB608" s="23">
        <f t="shared" ca="1" si="238"/>
        <v>3248001653.4944043</v>
      </c>
      <c r="AC608" s="76">
        <f t="shared" si="235"/>
        <v>0</v>
      </c>
      <c r="AD608" s="85">
        <v>5.9215398326329684E-4</v>
      </c>
      <c r="AE608" s="85">
        <v>8.9246739180850448E-3</v>
      </c>
      <c r="AF608" s="85">
        <v>6.1865446235129728E-4</v>
      </c>
    </row>
    <row r="609" spans="1:32">
      <c r="A609" s="7">
        <f t="shared" si="225"/>
        <v>44516</v>
      </c>
      <c r="B609" s="8">
        <f t="shared" ca="1" si="226"/>
        <v>812004099.86745954</v>
      </c>
      <c r="C609" s="144">
        <f t="shared" si="216"/>
        <v>0</v>
      </c>
      <c r="D609" s="136"/>
      <c r="E609" s="143">
        <f>US!D609</f>
        <v>0</v>
      </c>
      <c r="F609" s="78">
        <f t="shared" si="237"/>
        <v>0.6</v>
      </c>
      <c r="G609" s="29">
        <f t="shared" ca="1" si="217"/>
        <v>35597.456005584463</v>
      </c>
      <c r="H609" s="8">
        <f t="shared" ca="1" si="227"/>
        <v>252741.93763964967</v>
      </c>
      <c r="I609" s="8">
        <f t="shared" ca="1" si="228"/>
        <v>5765229109.0589695</v>
      </c>
      <c r="J609" s="8">
        <f t="shared" ca="1" si="229"/>
        <v>1472.354186888781</v>
      </c>
      <c r="K609" s="12">
        <f t="shared" ca="1" si="239"/>
        <v>0.5782604482185858</v>
      </c>
      <c r="L609" s="48"/>
      <c r="M609" s="38">
        <f ca="1">IF(AND(I$2&gt;0,R602&lt;F602-0.02),0,IF(AND(N609&gt;=L$7,I$2&gt;0),0,IF(OR(AND(N609&gt;=A$2,N609&lt;C$2),N609&gt;=E$1),0,1)))</f>
        <v>0</v>
      </c>
      <c r="N609" s="18">
        <f t="shared" si="230"/>
        <v>44516</v>
      </c>
      <c r="O609" s="11">
        <f t="shared" ca="1" si="218"/>
        <v>0.76869721454119588</v>
      </c>
      <c r="P609" s="11" t="str">
        <f t="shared" si="219"/>
        <v/>
      </c>
      <c r="Q609" s="11">
        <f t="shared" ca="1" si="231"/>
        <v>1</v>
      </c>
      <c r="R609" s="32">
        <f t="shared" ca="1" si="220"/>
        <v>7.1194912011168917E-4</v>
      </c>
      <c r="S609" s="32">
        <v>2.2689700423708449E-5</v>
      </c>
      <c r="T609" s="32">
        <f t="shared" ca="1" si="221"/>
        <v>3.3698925018619958E-5</v>
      </c>
      <c r="U609" s="32">
        <f t="shared" si="222"/>
        <v>0.14084507042253522</v>
      </c>
      <c r="V609" s="32">
        <f t="shared" si="223"/>
        <v>1</v>
      </c>
      <c r="W609" s="8">
        <f t="shared" ca="1" si="232"/>
        <v>10763.322274007553</v>
      </c>
      <c r="X609" s="8">
        <f t="shared" ca="1" si="236"/>
        <v>5764987130.4436035</v>
      </c>
      <c r="Y609" s="22">
        <f t="shared" ca="1" si="224"/>
        <v>0.23130278545880412</v>
      </c>
      <c r="Z609" s="8">
        <f t="shared" ca="1" si="233"/>
        <v>252741.93763964967</v>
      </c>
      <c r="AA609" s="12">
        <f t="shared" ca="1" si="234"/>
        <v>1.1347541797997878</v>
      </c>
      <c r="AB609" s="23">
        <f t="shared" ca="1" si="238"/>
        <v>3248007556.5266609</v>
      </c>
      <c r="AC609" s="76">
        <f t="shared" si="235"/>
        <v>0</v>
      </c>
      <c r="AD609" s="85">
        <v>5.9212449988564793E-4</v>
      </c>
      <c r="AE609" s="85">
        <v>8.9216690838576831E-3</v>
      </c>
      <c r="AF609" s="85">
        <v>6.1862916490585914E-4</v>
      </c>
    </row>
    <row r="610" spans="1:32">
      <c r="A610" s="7">
        <f t="shared" si="225"/>
        <v>44517</v>
      </c>
      <c r="B610" s="8">
        <f t="shared" ca="1" si="226"/>
        <v>812005570.19609272</v>
      </c>
      <c r="C610" s="144">
        <f t="shared" si="216"/>
        <v>0</v>
      </c>
      <c r="D610" s="136"/>
      <c r="E610" s="143">
        <f>US!D610</f>
        <v>0</v>
      </c>
      <c r="F610" s="78">
        <f t="shared" si="237"/>
        <v>0.6</v>
      </c>
      <c r="G610" s="29">
        <f t="shared" ca="1" si="217"/>
        <v>35551.823755152189</v>
      </c>
      <c r="H610" s="8">
        <f t="shared" ca="1" si="227"/>
        <v>252417.94866158051</v>
      </c>
      <c r="I610" s="8">
        <f t="shared" ca="1" si="228"/>
        <v>5765239548.3922653</v>
      </c>
      <c r="J610" s="8">
        <f t="shared" ca="1" si="229"/>
        <v>1470.3286332307614</v>
      </c>
      <c r="K610" s="12">
        <f t="shared" ca="1" si="239"/>
        <v>0.57825696364701029</v>
      </c>
      <c r="L610" s="48"/>
      <c r="M610" s="38">
        <f ca="1">IF(AND(I$2&gt;0,R603&lt;F603-0.04),0,IF(AND(N610&gt;=L$8,I$2&gt;0),0,IF(OR(AND(N610&gt;=A$2,N610&lt;C$2),N610&gt;=E$1),0,1)))</f>
        <v>0</v>
      </c>
      <c r="N610" s="18">
        <f t="shared" si="230"/>
        <v>44517</v>
      </c>
      <c r="O610" s="11">
        <f t="shared" ca="1" si="218"/>
        <v>0.76869860645230204</v>
      </c>
      <c r="P610" s="11" t="str">
        <f t="shared" si="219"/>
        <v/>
      </c>
      <c r="Q610" s="11">
        <f t="shared" ca="1" si="231"/>
        <v>1</v>
      </c>
      <c r="R610" s="32">
        <f t="shared" ca="1" si="220"/>
        <v>7.1103647510304378E-4</v>
      </c>
      <c r="S610" s="32">
        <v>2.2689677873011256E-5</v>
      </c>
      <c r="T610" s="32">
        <f t="shared" ca="1" si="221"/>
        <v>3.3655726488210737E-5</v>
      </c>
      <c r="U610" s="32">
        <f t="shared" si="222"/>
        <v>0.14084507042253522</v>
      </c>
      <c r="V610" s="32">
        <f t="shared" si="223"/>
        <v>1</v>
      </c>
      <c r="W610" s="8">
        <f t="shared" ca="1" si="232"/>
        <v>10728.701769658423</v>
      </c>
      <c r="X610" s="8">
        <f t="shared" ca="1" si="236"/>
        <v>5764997859.1453733</v>
      </c>
      <c r="Y610" s="22">
        <f t="shared" ca="1" si="224"/>
        <v>0.23130139354769796</v>
      </c>
      <c r="Z610" s="8">
        <f t="shared" ca="1" si="233"/>
        <v>252417.94866158051</v>
      </c>
      <c r="AA610" s="12">
        <f t="shared" ca="1" si="234"/>
        <v>1.1347541797997878</v>
      </c>
      <c r="AB610" s="23">
        <f t="shared" ca="1" si="238"/>
        <v>3248013450.5691729</v>
      </c>
      <c r="AC610" s="76">
        <f t="shared" si="235"/>
        <v>0</v>
      </c>
      <c r="AD610" s="85">
        <v>5.920950240412686E-4</v>
      </c>
      <c r="AE610" s="85">
        <v>8.9186705390820412E-3</v>
      </c>
      <c r="AF610" s="85">
        <v>6.1860387289980508E-4</v>
      </c>
    </row>
    <row r="611" spans="1:32">
      <c r="A611" s="7">
        <f t="shared" si="225"/>
        <v>44518</v>
      </c>
      <c r="B611" s="8">
        <f t="shared" ca="1" si="226"/>
        <v>812007038.63106823</v>
      </c>
      <c r="C611" s="144">
        <f t="shared" si="216"/>
        <v>0</v>
      </c>
      <c r="D611" s="136"/>
      <c r="E611" s="143">
        <f>US!D611</f>
        <v>0</v>
      </c>
      <c r="F611" s="78">
        <f t="shared" si="237"/>
        <v>0.6</v>
      </c>
      <c r="G611" s="29">
        <f t="shared" ca="1" si="217"/>
        <v>35509.173974345693</v>
      </c>
      <c r="H611" s="8">
        <f t="shared" ca="1" si="227"/>
        <v>252115.1352178544</v>
      </c>
      <c r="I611" s="8">
        <f t="shared" ca="1" si="228"/>
        <v>5765249974.280591</v>
      </c>
      <c r="J611" s="8">
        <f t="shared" ca="1" si="229"/>
        <v>1468.4349754834254</v>
      </c>
      <c r="K611" s="12">
        <f t="shared" ca="1" si="239"/>
        <v>0.57825348386924491</v>
      </c>
      <c r="L611" s="48"/>
      <c r="M611" s="38">
        <f ca="1">IF(AND(I$2&gt;0,R604&lt;F604-0.06),0,IF(AND(N611&gt;=L$9,I$2&gt;0),0,IF(OR(AND(N611&gt;=A$2,N611&lt;C$2),N611&gt;=E$1),0,1)))</f>
        <v>0</v>
      </c>
      <c r="N611" s="18">
        <f t="shared" si="230"/>
        <v>44518</v>
      </c>
      <c r="O611" s="11">
        <f t="shared" ca="1" si="218"/>
        <v>0.7686999965707455</v>
      </c>
      <c r="P611" s="11" t="str">
        <f t="shared" si="219"/>
        <v/>
      </c>
      <c r="Q611" s="11">
        <f t="shared" ca="1" si="231"/>
        <v>1</v>
      </c>
      <c r="R611" s="32">
        <f t="shared" ca="1" si="220"/>
        <v>7.1018347948691391E-4</v>
      </c>
      <c r="S611" s="32">
        <v>2.2689655322472674E-5</v>
      </c>
      <c r="T611" s="32">
        <f t="shared" ca="1" si="221"/>
        <v>3.3615351362380586E-5</v>
      </c>
      <c r="U611" s="32">
        <f t="shared" si="222"/>
        <v>0.14084507042253522</v>
      </c>
      <c r="V611" s="32">
        <f t="shared" si="223"/>
        <v>1</v>
      </c>
      <c r="W611" s="8">
        <f t="shared" ca="1" si="232"/>
        <v>10696.348564975391</v>
      </c>
      <c r="X611" s="8">
        <f t="shared" ca="1" si="236"/>
        <v>5765008555.4939384</v>
      </c>
      <c r="Y611" s="22">
        <f t="shared" ca="1" si="224"/>
        <v>0.2313000034292545</v>
      </c>
      <c r="Z611" s="8">
        <f t="shared" ca="1" si="233"/>
        <v>252115.1352178544</v>
      </c>
      <c r="AA611" s="12">
        <f t="shared" ca="1" si="234"/>
        <v>1.1347541797997878</v>
      </c>
      <c r="AB611" s="23">
        <f t="shared" ca="1" si="238"/>
        <v>3248019336.2078891</v>
      </c>
      <c r="AC611" s="76">
        <f t="shared" si="235"/>
        <v>0</v>
      </c>
      <c r="AD611" s="85">
        <v>5.920655557271684E-4</v>
      </c>
      <c r="AE611" s="85">
        <v>8.9156782640123847E-3</v>
      </c>
      <c r="AF611" s="85">
        <v>6.1857858633132784E-4</v>
      </c>
    </row>
    <row r="612" spans="1:32">
      <c r="A612" s="7">
        <f t="shared" si="225"/>
        <v>44519</v>
      </c>
      <c r="B612" s="8">
        <f t="shared" ca="1" si="226"/>
        <v>812008505.29560828</v>
      </c>
      <c r="C612" s="144">
        <f t="shared" si="216"/>
        <v>0</v>
      </c>
      <c r="D612" s="136"/>
      <c r="E612" s="143">
        <f>US!D612</f>
        <v>0</v>
      </c>
      <c r="F612" s="78">
        <f t="shared" si="237"/>
        <v>0.6</v>
      </c>
      <c r="G612" s="29">
        <f t="shared" ca="1" si="217"/>
        <v>35469.310547446643</v>
      </c>
      <c r="H612" s="8">
        <f t="shared" ca="1" si="227"/>
        <v>251832.10488687115</v>
      </c>
      <c r="I612" s="8">
        <f t="shared" ca="1" si="228"/>
        <v>5765260387.5988255</v>
      </c>
      <c r="J612" s="8">
        <f t="shared" ca="1" si="229"/>
        <v>1466.6645399988943</v>
      </c>
      <c r="K612" s="12">
        <f t="shared" ca="1" si="239"/>
        <v>0.57825000857313624</v>
      </c>
      <c r="L612" s="48"/>
      <c r="M612" s="39">
        <f ca="1">IF(AND(I$2&gt;0,R605&lt;F605-0.1),0,IF(AND(N612&gt;=L$10,I$2&gt;0),0,IF(OR(AND(N612&gt;=A$2,N612&lt;C$2),N612&gt;=E$1),0,1)))</f>
        <v>0</v>
      </c>
      <c r="N612" s="18">
        <f t="shared" si="230"/>
        <v>44519</v>
      </c>
      <c r="O612" s="11">
        <f t="shared" ca="1" si="218"/>
        <v>0.76870138501317675</v>
      </c>
      <c r="P612" s="11" t="str">
        <f t="shared" si="219"/>
        <v/>
      </c>
      <c r="Q612" s="11">
        <f t="shared" ca="1" si="231"/>
        <v>1</v>
      </c>
      <c r="R612" s="32">
        <f t="shared" ca="1" si="220"/>
        <v>7.093862109489328E-4</v>
      </c>
      <c r="S612" s="32">
        <v>2.2689632772092701E-5</v>
      </c>
      <c r="T612" s="32">
        <f t="shared" ca="1" si="221"/>
        <v>3.3577613984916153E-5</v>
      </c>
      <c r="U612" s="32">
        <f t="shared" si="222"/>
        <v>0.14084507042253522</v>
      </c>
      <c r="V612" s="32">
        <f t="shared" si="223"/>
        <v>1</v>
      </c>
      <c r="W612" s="8">
        <f t="shared" ca="1" si="232"/>
        <v>10666.113579610343</v>
      </c>
      <c r="X612" s="8">
        <f t="shared" ca="1" si="236"/>
        <v>5765019221.6075182</v>
      </c>
      <c r="Y612" s="22">
        <f t="shared" ca="1" si="224"/>
        <v>0.23129861498682325</v>
      </c>
      <c r="Z612" s="8">
        <f t="shared" ca="1" si="233"/>
        <v>251832.10488687115</v>
      </c>
      <c r="AA612" s="12">
        <f t="shared" ca="1" si="234"/>
        <v>1.1347541797997878</v>
      </c>
      <c r="AB612" s="23">
        <f t="shared" ca="1" si="238"/>
        <v>3248025213.9902244</v>
      </c>
      <c r="AC612" s="76">
        <f t="shared" si="235"/>
        <v>0</v>
      </c>
      <c r="AD612" s="85">
        <v>5.9203609494035917E-4</v>
      </c>
      <c r="AE612" s="85">
        <v>8.9126922389890263E-3</v>
      </c>
      <c r="AF612" s="85">
        <v>6.1855330519862113E-4</v>
      </c>
    </row>
    <row r="613" spans="1:32">
      <c r="A613" s="7">
        <f t="shared" si="225"/>
        <v>44520</v>
      </c>
      <c r="B613" s="8">
        <f t="shared" ca="1" si="226"/>
        <v>812009970.30483174</v>
      </c>
      <c r="C613" s="144">
        <f t="shared" si="216"/>
        <v>0</v>
      </c>
      <c r="D613" s="136"/>
      <c r="E613" s="143">
        <f>US!D613</f>
        <v>0</v>
      </c>
      <c r="F613" s="78">
        <f t="shared" si="237"/>
        <v>0.6</v>
      </c>
      <c r="G613" s="29">
        <f t="shared" ca="1" si="217"/>
        <v>35432.050252630543</v>
      </c>
      <c r="H613" s="8">
        <f t="shared" ca="1" si="227"/>
        <v>251567.55679367683</v>
      </c>
      <c r="I613" s="8">
        <f t="shared" ca="1" si="228"/>
        <v>5765270789.1643114</v>
      </c>
      <c r="J613" s="8">
        <f t="shared" ca="1" si="229"/>
        <v>1465.0092234388751</v>
      </c>
      <c r="K613" s="12">
        <f t="shared" ca="1" si="239"/>
        <v>0.57824653746705812</v>
      </c>
      <c r="L613" s="48"/>
      <c r="M613" s="47">
        <f ca="1">IF(AND(I$2&gt;0,R606&lt;F606-0.12),0,IF(AND(N613&gt;=L$4,I$2&gt;0),0,IF(OR(AND(N613&gt;=A$2,N613&lt;C$2),N613&gt;=E$1),0,1)))</f>
        <v>0</v>
      </c>
      <c r="N613" s="18">
        <f t="shared" si="230"/>
        <v>44520</v>
      </c>
      <c r="O613" s="11">
        <f t="shared" ca="1" si="218"/>
        <v>0.76870277188857483</v>
      </c>
      <c r="P613" s="11" t="str">
        <f t="shared" si="219"/>
        <v/>
      </c>
      <c r="Q613" s="11">
        <f t="shared" ca="1" si="231"/>
        <v>1</v>
      </c>
      <c r="R613" s="32">
        <f t="shared" ca="1" si="220"/>
        <v>7.0864100505261087E-4</v>
      </c>
      <c r="S613" s="32">
        <v>2.2689610221871334E-5</v>
      </c>
      <c r="T613" s="32">
        <f t="shared" ca="1" si="221"/>
        <v>3.3542340905823575E-5</v>
      </c>
      <c r="U613" s="32">
        <f t="shared" si="222"/>
        <v>0.14084507042253522</v>
      </c>
      <c r="V613" s="32">
        <f t="shared" si="223"/>
        <v>1</v>
      </c>
      <c r="W613" s="8">
        <f t="shared" ca="1" si="232"/>
        <v>10637.857534069324</v>
      </c>
      <c r="X613" s="8">
        <f t="shared" ca="1" si="236"/>
        <v>5765029859.4650526</v>
      </c>
      <c r="Y613" s="22">
        <f t="shared" ca="1" si="224"/>
        <v>0.23129722811142517</v>
      </c>
      <c r="Z613" s="8">
        <f t="shared" ca="1" si="233"/>
        <v>251567.55679367683</v>
      </c>
      <c r="AA613" s="12">
        <f t="shared" ca="1" si="234"/>
        <v>1.1347541797997878</v>
      </c>
      <c r="AB613" s="23">
        <f t="shared" ca="1" si="238"/>
        <v>3248031084.427597</v>
      </c>
      <c r="AC613" s="76">
        <f t="shared" si="235"/>
        <v>0</v>
      </c>
      <c r="AD613" s="85">
        <v>5.9200664167785415E-4</v>
      </c>
      <c r="AE613" s="85">
        <v>8.9097124444378582E-3</v>
      </c>
      <c r="AF613" s="85">
        <v>6.1852802949987967E-4</v>
      </c>
    </row>
    <row r="614" spans="1:32">
      <c r="A614" s="7">
        <f t="shared" si="225"/>
        <v>44521</v>
      </c>
      <c r="B614" s="8">
        <f t="shared" ca="1" si="226"/>
        <v>812011433.76628697</v>
      </c>
      <c r="C614" s="144">
        <f t="shared" si="216"/>
        <v>0</v>
      </c>
      <c r="D614" s="136"/>
      <c r="E614" s="143">
        <f>US!D614</f>
        <v>0</v>
      </c>
      <c r="F614" s="78">
        <f t="shared" si="237"/>
        <v>0.6</v>
      </c>
      <c r="G614" s="29">
        <f t="shared" ca="1" si="217"/>
        <v>35397.221914381247</v>
      </c>
      <c r="H614" s="8">
        <f t="shared" ca="1" si="227"/>
        <v>251320.27559210686</v>
      </c>
      <c r="I614" s="8">
        <f t="shared" ca="1" si="228"/>
        <v>5765281179.7406435</v>
      </c>
      <c r="J614" s="8">
        <f t="shared" ca="1" si="229"/>
        <v>1463.461455281601</v>
      </c>
      <c r="K614" s="12">
        <f t="shared" ca="1" si="239"/>
        <v>0.57824307027856292</v>
      </c>
      <c r="L614" s="48"/>
      <c r="M614" s="46">
        <f ca="1">IF(AND(I$2&gt;0,R607&lt;F607-0.12),0,IF(AND(N614&gt;=L$5,I$2&gt;0),0,IF(OR(AND(N614&gt;=A$2,N614&lt;C$2),N614&gt;=E$1),0,1)))</f>
        <v>0</v>
      </c>
      <c r="N614" s="18">
        <f t="shared" si="230"/>
        <v>44521</v>
      </c>
      <c r="O614" s="11">
        <f t="shared" ca="1" si="218"/>
        <v>0.76870415729875252</v>
      </c>
      <c r="P614" s="11" t="str">
        <f t="shared" si="219"/>
        <v/>
      </c>
      <c r="Q614" s="11">
        <f t="shared" ca="1" si="231"/>
        <v>1</v>
      </c>
      <c r="R614" s="32">
        <f t="shared" ca="1" si="220"/>
        <v>7.0794443828762501E-4</v>
      </c>
      <c r="S614" s="32">
        <v>2.2689587671808578E-5</v>
      </c>
      <c r="T614" s="32">
        <f t="shared" ca="1" si="221"/>
        <v>3.3509370078947583E-5</v>
      </c>
      <c r="U614" s="32">
        <f t="shared" si="222"/>
        <v>0.14084507042253522</v>
      </c>
      <c r="V614" s="32">
        <f t="shared" si="223"/>
        <v>1</v>
      </c>
      <c r="W614" s="8">
        <f t="shared" ca="1" si="232"/>
        <v>10611.450305512328</v>
      </c>
      <c r="X614" s="8">
        <f t="shared" ca="1" si="236"/>
        <v>5765040470.9153585</v>
      </c>
      <c r="Y614" s="22">
        <f t="shared" ca="1" si="224"/>
        <v>0.23129584270124748</v>
      </c>
      <c r="Z614" s="8">
        <f t="shared" ca="1" si="233"/>
        <v>251320.27559210686</v>
      </c>
      <c r="AA614" s="12">
        <f t="shared" ca="1" si="234"/>
        <v>1.1347541797997878</v>
      </c>
      <c r="AB614" s="23">
        <f t="shared" ca="1" si="238"/>
        <v>3248036947.9977913</v>
      </c>
      <c r="AC614" s="76">
        <f t="shared" si="235"/>
        <v>0</v>
      </c>
      <c r="AD614" s="85">
        <v>5.9197719593666819E-4</v>
      </c>
      <c r="AE614" s="85">
        <v>8.9067388608698658E-3</v>
      </c>
      <c r="AF614" s="85">
        <v>6.1850275923329868E-4</v>
      </c>
    </row>
    <row r="615" spans="1:32">
      <c r="A615" s="7">
        <f t="shared" si="225"/>
        <v>44522</v>
      </c>
      <c r="B615" s="8">
        <f t="shared" ca="1" si="226"/>
        <v>812012895.78044975</v>
      </c>
      <c r="C615" s="144">
        <f t="shared" si="216"/>
        <v>0</v>
      </c>
      <c r="D615" s="136"/>
      <c r="E615" s="143">
        <f>US!D615</f>
        <v>0</v>
      </c>
      <c r="F615" s="78">
        <f t="shared" si="237"/>
        <v>0.6</v>
      </c>
      <c r="G615" s="29">
        <f t="shared" ca="1" si="217"/>
        <v>35364.665611609234</v>
      </c>
      <c r="H615" s="8">
        <f t="shared" ca="1" si="227"/>
        <v>251089.12584242556</v>
      </c>
      <c r="I615" s="8">
        <f t="shared" ca="1" si="228"/>
        <v>5765291560.0411997</v>
      </c>
      <c r="J615" s="8">
        <f t="shared" ca="1" si="229"/>
        <v>1462.0141627931032</v>
      </c>
      <c r="K615" s="12">
        <f t="shared" ca="1" si="239"/>
        <v>0.5782396067531187</v>
      </c>
      <c r="L615" s="48"/>
      <c r="M615" s="38">
        <f ca="1">IF(AND(I$2&gt;0,R608&lt;F608),0,IF(AND(N615&gt;=L$6,I$2&gt;0),0,IF(OR(AND(N615&gt;=A$2,N615&lt;C$2),N615&gt;=E$1),0,1)))</f>
        <v>0</v>
      </c>
      <c r="N615" s="18">
        <f t="shared" si="230"/>
        <v>44522</v>
      </c>
      <c r="O615" s="11">
        <f t="shared" ca="1" si="218"/>
        <v>0.76870554133882663</v>
      </c>
      <c r="P615" s="11" t="str">
        <f t="shared" si="219"/>
        <v/>
      </c>
      <c r="Q615" s="11">
        <f t="shared" ca="1" si="231"/>
        <v>1</v>
      </c>
      <c r="R615" s="32">
        <f t="shared" ca="1" si="220"/>
        <v>7.0729331223218467E-4</v>
      </c>
      <c r="S615" s="32">
        <v>2.2689565121904427E-5</v>
      </c>
      <c r="T615" s="32">
        <f t="shared" ca="1" si="221"/>
        <v>3.3478550112323411E-5</v>
      </c>
      <c r="U615" s="32">
        <f t="shared" si="222"/>
        <v>0.14084507042253522</v>
      </c>
      <c r="V615" s="32">
        <f t="shared" si="223"/>
        <v>1</v>
      </c>
      <c r="W615" s="8">
        <f t="shared" ca="1" si="232"/>
        <v>10586.770325879974</v>
      </c>
      <c r="X615" s="8">
        <f t="shared" ca="1" si="236"/>
        <v>5765051057.6856842</v>
      </c>
      <c r="Y615" s="22">
        <f t="shared" ca="1" si="224"/>
        <v>0.23129445866117337</v>
      </c>
      <c r="Z615" s="8">
        <f t="shared" ca="1" si="233"/>
        <v>251089.12584242556</v>
      </c>
      <c r="AA615" s="12">
        <f t="shared" ca="1" si="234"/>
        <v>1.1347541797997878</v>
      </c>
      <c r="AB615" s="23">
        <f t="shared" ca="1" si="238"/>
        <v>3248042805.1471729</v>
      </c>
      <c r="AC615" s="76">
        <f t="shared" si="235"/>
        <v>0</v>
      </c>
      <c r="AD615" s="85">
        <v>5.9194775771381769E-4</v>
      </c>
      <c r="AE615" s="85">
        <v>8.9037714688806474E-3</v>
      </c>
      <c r="AF615" s="85">
        <v>6.1847749439707437E-4</v>
      </c>
    </row>
    <row r="616" spans="1:32">
      <c r="A616" s="7">
        <f t="shared" si="225"/>
        <v>44523</v>
      </c>
      <c r="B616" s="8">
        <f t="shared" ca="1" si="226"/>
        <v>812014356.4411881</v>
      </c>
      <c r="C616" s="144">
        <f t="shared" si="216"/>
        <v>0</v>
      </c>
      <c r="D616" s="136"/>
      <c r="E616" s="143">
        <f>US!D616</f>
        <v>0</v>
      </c>
      <c r="F616" s="78">
        <f t="shared" si="237"/>
        <v>0.6</v>
      </c>
      <c r="G616" s="29">
        <f t="shared" ca="1" si="217"/>
        <v>35334.231937814358</v>
      </c>
      <c r="H616" s="8">
        <f t="shared" ca="1" si="227"/>
        <v>250873.04675848191</v>
      </c>
      <c r="I616" s="8">
        <f t="shared" ca="1" si="228"/>
        <v>5765301930.7324419</v>
      </c>
      <c r="J616" s="8">
        <f t="shared" ca="1" si="229"/>
        <v>1460.6607383008904</v>
      </c>
      <c r="K616" s="12">
        <f t="shared" ca="1" si="239"/>
        <v>0.57823614665293344</v>
      </c>
      <c r="L616" s="48"/>
      <c r="M616" s="38">
        <f ca="1">IF(AND(I$2&gt;0,R609&lt;F609-0.02),0,IF(AND(N616&gt;=L$7,I$2&gt;0),0,IF(OR(AND(N616&gt;=A$2,N616&lt;C$2),N616&gt;=E$1),0,1)))</f>
        <v>0</v>
      </c>
      <c r="N616" s="18">
        <f t="shared" si="230"/>
        <v>44523</v>
      </c>
      <c r="O616" s="11">
        <f t="shared" ca="1" si="218"/>
        <v>0.76870692409765895</v>
      </c>
      <c r="P616" s="11" t="str">
        <f t="shared" si="219"/>
        <v/>
      </c>
      <c r="Q616" s="11">
        <f t="shared" ca="1" si="231"/>
        <v>1</v>
      </c>
      <c r="R616" s="32">
        <f t="shared" ca="1" si="220"/>
        <v>7.0668463875628719E-4</v>
      </c>
      <c r="S616" s="32">
        <v>2.2689542572158879E-5</v>
      </c>
      <c r="T616" s="32">
        <f t="shared" ca="1" si="221"/>
        <v>3.3449739567797585E-5</v>
      </c>
      <c r="U616" s="32">
        <f t="shared" si="222"/>
        <v>0.14084507042253522</v>
      </c>
      <c r="V616" s="32">
        <f t="shared" si="223"/>
        <v>1</v>
      </c>
      <c r="W616" s="8">
        <f t="shared" ca="1" si="232"/>
        <v>10563.7040195668</v>
      </c>
      <c r="X616" s="8">
        <f t="shared" ca="1" si="236"/>
        <v>5765061621.3897038</v>
      </c>
      <c r="Y616" s="22">
        <f t="shared" ca="1" si="224"/>
        <v>0.23129307590234105</v>
      </c>
      <c r="Z616" s="8">
        <f t="shared" ca="1" si="233"/>
        <v>250873.04675848191</v>
      </c>
      <c r="AA616" s="12">
        <f t="shared" ca="1" si="234"/>
        <v>1.1347541797997878</v>
      </c>
      <c r="AB616" s="23">
        <f t="shared" ca="1" si="238"/>
        <v>3248048656.2927523</v>
      </c>
      <c r="AC616" s="76">
        <f t="shared" si="235"/>
        <v>0</v>
      </c>
      <c r="AD616" s="85">
        <v>5.9191832700632087E-4</v>
      </c>
      <c r="AE616" s="85">
        <v>8.9008102491499423E-3</v>
      </c>
      <c r="AF616" s="85">
        <v>6.1845223498940372E-4</v>
      </c>
    </row>
    <row r="617" spans="1:32">
      <c r="A617" s="7">
        <f t="shared" si="225"/>
        <v>44524</v>
      </c>
      <c r="B617" s="8">
        <f t="shared" ca="1" si="226"/>
        <v>812015815.83619666</v>
      </c>
      <c r="C617" s="144">
        <f t="shared" si="216"/>
        <v>0</v>
      </c>
      <c r="D617" s="136"/>
      <c r="E617" s="143">
        <f>US!D617</f>
        <v>0</v>
      </c>
      <c r="F617" s="78">
        <f t="shared" si="237"/>
        <v>0.6</v>
      </c>
      <c r="G617" s="29">
        <f t="shared" ca="1" si="217"/>
        <v>35305.781309874423</v>
      </c>
      <c r="H617" s="8">
        <f t="shared" ca="1" si="227"/>
        <v>250671.04730010839</v>
      </c>
      <c r="I617" s="8">
        <f t="shared" ca="1" si="228"/>
        <v>5765312292.4370031</v>
      </c>
      <c r="J617" s="8">
        <f t="shared" ca="1" si="229"/>
        <v>1459.3950086187706</v>
      </c>
      <c r="K617" s="12">
        <f t="shared" ca="1" si="239"/>
        <v>0.57823268975585262</v>
      </c>
      <c r="L617" s="48"/>
      <c r="M617" s="38">
        <f ca="1">IF(AND(I$2&gt;0,R610&lt;F610-0.04),0,IF(AND(N617&gt;=L$8,I$2&gt;0),0,IF(OR(AND(N617&gt;=A$2,N617&lt;C$2),N617&gt;=E$1),0,1)))</f>
        <v>0</v>
      </c>
      <c r="N617" s="18">
        <f t="shared" si="230"/>
        <v>44524</v>
      </c>
      <c r="O617" s="11">
        <f t="shared" ca="1" si="218"/>
        <v>0.76870830565826709</v>
      </c>
      <c r="P617" s="11" t="str">
        <f t="shared" si="219"/>
        <v/>
      </c>
      <c r="Q617" s="11">
        <f t="shared" ca="1" si="231"/>
        <v>1</v>
      </c>
      <c r="R617" s="32">
        <f t="shared" ca="1" si="220"/>
        <v>7.0611562619748839E-4</v>
      </c>
      <c r="S617" s="32">
        <v>2.2689520022571932E-5</v>
      </c>
      <c r="T617" s="32">
        <f t="shared" ca="1" si="221"/>
        <v>3.3422806306681117E-5</v>
      </c>
      <c r="U617" s="32">
        <f t="shared" si="222"/>
        <v>0.14084507042253522</v>
      </c>
      <c r="V617" s="32">
        <f t="shared" si="223"/>
        <v>1</v>
      </c>
      <c r="W617" s="8">
        <f t="shared" ca="1" si="232"/>
        <v>10542.14527804506</v>
      </c>
      <c r="X617" s="8">
        <f t="shared" ca="1" si="236"/>
        <v>5765072163.5349817</v>
      </c>
      <c r="Y617" s="22">
        <f t="shared" ca="1" si="224"/>
        <v>0.23129169434173291</v>
      </c>
      <c r="Z617" s="8">
        <f t="shared" ca="1" si="233"/>
        <v>250671.04730010839</v>
      </c>
      <c r="AA617" s="12">
        <f t="shared" ca="1" si="234"/>
        <v>1.1347541797997878</v>
      </c>
      <c r="AB617" s="23">
        <f t="shared" ca="1" si="238"/>
        <v>3248054501.8241177</v>
      </c>
      <c r="AC617" s="76">
        <f t="shared" si="235"/>
        <v>0</v>
      </c>
      <c r="AD617" s="85">
        <v>5.9188890381119759E-4</v>
      </c>
      <c r="AE617" s="85">
        <v>8.8978551824411677E-3</v>
      </c>
      <c r="AF617" s="85">
        <v>6.1842698100848467E-4</v>
      </c>
    </row>
    <row r="618" spans="1:32">
      <c r="A618" s="7">
        <f t="shared" si="225"/>
        <v>44525</v>
      </c>
      <c r="B618" s="8">
        <f t="shared" ca="1" si="226"/>
        <v>812017274.0474031</v>
      </c>
      <c r="C618" s="144">
        <f t="shared" si="216"/>
        <v>0</v>
      </c>
      <c r="D618" s="136"/>
      <c r="E618" s="143">
        <f>US!D618</f>
        <v>0</v>
      </c>
      <c r="F618" s="78">
        <f t="shared" si="237"/>
        <v>0.6</v>
      </c>
      <c r="G618" s="29">
        <f t="shared" ca="1" si="217"/>
        <v>35279.183322265038</v>
      </c>
      <c r="H618" s="8">
        <f t="shared" ca="1" si="227"/>
        <v>250482.20158808178</v>
      </c>
      <c r="I618" s="8">
        <f t="shared" ca="1" si="228"/>
        <v>5765322645.7365694</v>
      </c>
      <c r="J618" s="8">
        <f t="shared" ca="1" si="229"/>
        <v>1458.2112064814712</v>
      </c>
      <c r="K618" s="12">
        <f t="shared" ca="1" si="239"/>
        <v>0.57822923585433228</v>
      </c>
      <c r="L618" s="48"/>
      <c r="M618" s="38">
        <f ca="1">IF(AND(I$2&gt;0,R611&lt;F611-0.06),0,IF(AND(N618&gt;=L$9,I$2&gt;0),0,IF(OR(AND(N618&gt;=A$2,N618&lt;C$2),N618&gt;=E$1),0,1)))</f>
        <v>0</v>
      </c>
      <c r="N618" s="18">
        <f t="shared" si="230"/>
        <v>44525</v>
      </c>
      <c r="O618" s="11">
        <f t="shared" ca="1" si="218"/>
        <v>0.76870968609820922</v>
      </c>
      <c r="P618" s="11" t="str">
        <f t="shared" si="219"/>
        <v/>
      </c>
      <c r="Q618" s="11">
        <f t="shared" ca="1" si="231"/>
        <v>1</v>
      </c>
      <c r="R618" s="32">
        <f t="shared" ca="1" si="220"/>
        <v>7.0558366644530072E-4</v>
      </c>
      <c r="S618" s="32">
        <v>2.2689497473143587E-5</v>
      </c>
      <c r="T618" s="32">
        <f t="shared" ca="1" si="221"/>
        <v>3.3397626878410901E-5</v>
      </c>
      <c r="U618" s="32">
        <f t="shared" si="222"/>
        <v>0.14084507042253522</v>
      </c>
      <c r="V618" s="32">
        <f t="shared" si="223"/>
        <v>1</v>
      </c>
      <c r="W618" s="8">
        <f t="shared" ca="1" si="232"/>
        <v>10521.994969014278</v>
      </c>
      <c r="X618" s="8">
        <f t="shared" ca="1" si="236"/>
        <v>5765082685.5299511</v>
      </c>
      <c r="Y618" s="22">
        <f t="shared" ca="1" si="224"/>
        <v>0.23129031390179078</v>
      </c>
      <c r="Z618" s="8">
        <f t="shared" ca="1" si="233"/>
        <v>250482.20158808178</v>
      </c>
      <c r="AA618" s="12">
        <f t="shared" ca="1" si="234"/>
        <v>1.1347541797997878</v>
      </c>
      <c r="AB618" s="23">
        <f t="shared" ca="1" si="238"/>
        <v>3248060342.1052341</v>
      </c>
      <c r="AC618" s="76">
        <f t="shared" si="235"/>
        <v>0</v>
      </c>
      <c r="AD618" s="85">
        <v>5.9185948812546954E-4</v>
      </c>
      <c r="AE618" s="85">
        <v>8.8949062496009451E-3</v>
      </c>
      <c r="AF618" s="85">
        <v>6.1840173245251572E-4</v>
      </c>
    </row>
    <row r="619" spans="1:32">
      <c r="A619" s="7">
        <f t="shared" si="225"/>
        <v>44526</v>
      </c>
      <c r="B619" s="8">
        <f t="shared" ca="1" si="226"/>
        <v>812018731.15134692</v>
      </c>
      <c r="C619" s="144">
        <f t="shared" si="216"/>
        <v>0</v>
      </c>
      <c r="D619" s="136"/>
      <c r="E619" s="143">
        <f>US!D619</f>
        <v>0</v>
      </c>
      <c r="F619" s="78">
        <f t="shared" si="237"/>
        <v>0.6</v>
      </c>
      <c r="G619" s="29">
        <f t="shared" ca="1" si="217"/>
        <v>35254.316143725679</v>
      </c>
      <c r="H619" s="8">
        <f t="shared" ca="1" si="227"/>
        <v>250305.64462045231</v>
      </c>
      <c r="I619" s="8">
        <f t="shared" ca="1" si="228"/>
        <v>5765332991.174571</v>
      </c>
      <c r="J619" s="8">
        <f t="shared" ca="1" si="229"/>
        <v>1457.1039438570158</v>
      </c>
      <c r="K619" s="12">
        <f t="shared" ca="1" si="239"/>
        <v>0.57822578475447695</v>
      </c>
      <c r="L619" s="48"/>
      <c r="M619" s="39">
        <f ca="1">IF(AND(I$2&gt;0,R612&lt;F612-0.1),0,IF(AND(N619&gt;=L$10,I$2&gt;0),0,IF(OR(AND(N619&gt;=A$2,N619&lt;C$2),N619&gt;=E$1),0,1)))</f>
        <v>0</v>
      </c>
      <c r="N619" s="18">
        <f t="shared" si="230"/>
        <v>44526</v>
      </c>
      <c r="O619" s="11">
        <f t="shared" ca="1" si="218"/>
        <v>0.76871106548994284</v>
      </c>
      <c r="P619" s="11" t="str">
        <f t="shared" si="219"/>
        <v/>
      </c>
      <c r="Q619" s="11">
        <f t="shared" ca="1" si="231"/>
        <v>1</v>
      </c>
      <c r="R619" s="32">
        <f t="shared" ca="1" si="220"/>
        <v>7.0508632287451353E-4</v>
      </c>
      <c r="S619" s="32">
        <v>2.2689474923873841E-5</v>
      </c>
      <c r="T619" s="32">
        <f t="shared" ca="1" si="221"/>
        <v>3.3374085949393642E-5</v>
      </c>
      <c r="U619" s="32">
        <f t="shared" si="222"/>
        <v>0.14084507042253522</v>
      </c>
      <c r="V619" s="32">
        <f t="shared" si="223"/>
        <v>1</v>
      </c>
      <c r="W619" s="8">
        <f t="shared" ca="1" si="232"/>
        <v>10503.16047781035</v>
      </c>
      <c r="X619" s="8">
        <f t="shared" ca="1" si="236"/>
        <v>5765093188.6904287</v>
      </c>
      <c r="Y619" s="22">
        <f t="shared" ca="1" si="224"/>
        <v>0.23128893451005716</v>
      </c>
      <c r="Z619" s="8">
        <f t="shared" ca="1" si="233"/>
        <v>250305.64462045231</v>
      </c>
      <c r="AA619" s="12">
        <f t="shared" ca="1" si="234"/>
        <v>1.1347541797997878</v>
      </c>
      <c r="AB619" s="23">
        <f t="shared" ca="1" si="238"/>
        <v>3248066177.4761314</v>
      </c>
      <c r="AC619" s="76">
        <f t="shared" si="235"/>
        <v>0</v>
      </c>
      <c r="AD619" s="85">
        <v>5.9183007994615951E-4</v>
      </c>
      <c r="AE619" s="85">
        <v>8.8919634315586336E-3</v>
      </c>
      <c r="AF619" s="85">
        <v>6.1837648931969643E-4</v>
      </c>
    </row>
    <row r="620" spans="1:32">
      <c r="A620" s="7">
        <f t="shared" si="225"/>
        <v>44527</v>
      </c>
      <c r="B620" s="8">
        <f t="shared" ca="1" si="226"/>
        <v>812020187.21953392</v>
      </c>
      <c r="C620" s="144">
        <f t="shared" si="216"/>
        <v>0</v>
      </c>
      <c r="D620" s="136"/>
      <c r="E620" s="143">
        <f>US!D620</f>
        <v>0</v>
      </c>
      <c r="F620" s="78">
        <f t="shared" si="237"/>
        <v>0.6</v>
      </c>
      <c r="G620" s="29">
        <f t="shared" ca="1" si="217"/>
        <v>35231.065953582736</v>
      </c>
      <c r="H620" s="8">
        <f t="shared" ca="1" si="227"/>
        <v>250140.56827043742</v>
      </c>
      <c r="I620" s="8">
        <f t="shared" ca="1" si="228"/>
        <v>5765343329.2586985</v>
      </c>
      <c r="J620" s="8">
        <f t="shared" ca="1" si="229"/>
        <v>1456.0681870134433</v>
      </c>
      <c r="K620" s="12">
        <f t="shared" ca="1" si="239"/>
        <v>0.57822233627514286</v>
      </c>
      <c r="L620" s="48"/>
      <c r="M620" s="47">
        <f ca="1">IF(AND(I$2&gt;0,R613&lt;F613-0.12),0,IF(AND(N620&gt;=L$4,I$2&gt;0),0,IF(OR(AND(N620&gt;=A$2,N620&lt;C$2),N620&gt;=E$1),0,1)))</f>
        <v>0</v>
      </c>
      <c r="N620" s="18">
        <f t="shared" si="230"/>
        <v>44527</v>
      </c>
      <c r="O620" s="11">
        <f t="shared" ca="1" si="218"/>
        <v>0.76871244390115978</v>
      </c>
      <c r="P620" s="11" t="str">
        <f t="shared" si="219"/>
        <v/>
      </c>
      <c r="Q620" s="11">
        <f t="shared" ca="1" si="231"/>
        <v>1</v>
      </c>
      <c r="R620" s="32">
        <f t="shared" ca="1" si="220"/>
        <v>7.0462131907165473E-4</v>
      </c>
      <c r="S620" s="32">
        <v>2.2689452374762689E-5</v>
      </c>
      <c r="T620" s="32">
        <f t="shared" ca="1" si="221"/>
        <v>3.3352075769391658E-5</v>
      </c>
      <c r="U620" s="32">
        <f t="shared" si="222"/>
        <v>0.14084507042253522</v>
      </c>
      <c r="V620" s="32">
        <f t="shared" si="223"/>
        <v>1</v>
      </c>
      <c r="W620" s="8">
        <f t="shared" ca="1" si="232"/>
        <v>10485.555278956219</v>
      </c>
      <c r="X620" s="8">
        <f t="shared" ca="1" si="236"/>
        <v>5765103674.2457075</v>
      </c>
      <c r="Y620" s="22">
        <f t="shared" ca="1" si="224"/>
        <v>0.23128755609884022</v>
      </c>
      <c r="Z620" s="8">
        <f t="shared" ca="1" si="233"/>
        <v>250140.56827043742</v>
      </c>
      <c r="AA620" s="12">
        <f t="shared" ca="1" si="234"/>
        <v>1.1347541797997878</v>
      </c>
      <c r="AB620" s="23">
        <f t="shared" ca="1" si="238"/>
        <v>3248072008.2544775</v>
      </c>
      <c r="AC620" s="76">
        <f t="shared" si="235"/>
        <v>0</v>
      </c>
      <c r="AD620" s="85">
        <v>5.9180067927029254E-4</v>
      </c>
      <c r="AE620" s="85">
        <v>8.8890267093258823E-3</v>
      </c>
      <c r="AF620" s="85">
        <v>6.1835125160822726E-4</v>
      </c>
    </row>
    <row r="621" spans="1:32">
      <c r="A621" s="7">
        <f t="shared" si="225"/>
        <v>44528</v>
      </c>
      <c r="B621" s="8">
        <f t="shared" ca="1" si="226"/>
        <v>812021642.31876719</v>
      </c>
      <c r="C621" s="144">
        <f t="shared" si="216"/>
        <v>0</v>
      </c>
      <c r="D621" s="136"/>
      <c r="E621" s="143">
        <f>US!D621</f>
        <v>0</v>
      </c>
      <c r="F621" s="78">
        <f t="shared" si="237"/>
        <v>0.6</v>
      </c>
      <c r="G621" s="29">
        <f t="shared" ca="1" si="217"/>
        <v>35209.326415123352</v>
      </c>
      <c r="H621" s="8">
        <f t="shared" ca="1" si="227"/>
        <v>249986.2175473758</v>
      </c>
      <c r="I621" s="8">
        <f t="shared" ca="1" si="228"/>
        <v>5765353660.463254</v>
      </c>
      <c r="J621" s="8">
        <f t="shared" ca="1" si="229"/>
        <v>1455.0992332245896</v>
      </c>
      <c r="K621" s="12">
        <f t="shared" ca="1" si="239"/>
        <v>0.5782188902471006</v>
      </c>
      <c r="L621" s="48"/>
      <c r="M621" s="46">
        <f ca="1">IF(AND(I$2&gt;0,R614&lt;F614-0.12),0,IF(AND(N621&gt;=L$5,I$2&gt;0),0,IF(OR(AND(N621&gt;=A$2,N621&lt;C$2),N621&gt;=E$1),0,1)))</f>
        <v>0</v>
      </c>
      <c r="N621" s="18">
        <f t="shared" si="230"/>
        <v>44528</v>
      </c>
      <c r="O621" s="11">
        <f t="shared" ca="1" si="218"/>
        <v>0.76871382139510058</v>
      </c>
      <c r="P621" s="11" t="str">
        <f t="shared" si="219"/>
        <v/>
      </c>
      <c r="Q621" s="11">
        <f t="shared" ca="1" si="231"/>
        <v>1</v>
      </c>
      <c r="R621" s="32">
        <f t="shared" ca="1" si="220"/>
        <v>7.0418652830246708E-4</v>
      </c>
      <c r="S621" s="32">
        <v>2.2689429825810136E-5</v>
      </c>
      <c r="T621" s="32">
        <f t="shared" ca="1" si="221"/>
        <v>3.3331495672983442E-5</v>
      </c>
      <c r="U621" s="32">
        <f t="shared" si="222"/>
        <v>0.14084507042253522</v>
      </c>
      <c r="V621" s="32">
        <f t="shared" si="223"/>
        <v>1</v>
      </c>
      <c r="W621" s="8">
        <f t="shared" ca="1" si="232"/>
        <v>10469.098535874344</v>
      </c>
      <c r="X621" s="8">
        <f t="shared" ca="1" si="236"/>
        <v>5765114143.344243</v>
      </c>
      <c r="Y621" s="22">
        <f t="shared" ca="1" si="224"/>
        <v>0.23128617860489942</v>
      </c>
      <c r="Z621" s="8">
        <f t="shared" ca="1" si="233"/>
        <v>249986.2175473758</v>
      </c>
      <c r="AA621" s="12">
        <f t="shared" ca="1" si="234"/>
        <v>1.1347541797997878</v>
      </c>
      <c r="AB621" s="23">
        <f t="shared" ca="1" si="238"/>
        <v>3248077834.7370481</v>
      </c>
      <c r="AC621" s="76">
        <f t="shared" si="235"/>
        <v>0</v>
      </c>
      <c r="AD621" s="85">
        <v>5.917712860948949E-4</v>
      </c>
      <c r="AE621" s="85">
        <v>8.8860960639961586E-3</v>
      </c>
      <c r="AF621" s="85">
        <v>6.1832601931630928E-4</v>
      </c>
    </row>
    <row r="622" spans="1:32">
      <c r="A622" s="7">
        <f t="shared" si="225"/>
        <v>44529</v>
      </c>
      <c r="B622" s="8">
        <f t="shared" ca="1" si="226"/>
        <v>812023096.51145625</v>
      </c>
      <c r="C622" s="144">
        <f t="shared" si="216"/>
        <v>0</v>
      </c>
      <c r="D622" s="136"/>
      <c r="E622" s="143">
        <f>US!D622</f>
        <v>0</v>
      </c>
      <c r="F622" s="78">
        <f t="shared" si="237"/>
        <v>0.6</v>
      </c>
      <c r="G622" s="29">
        <f t="shared" ca="1" si="217"/>
        <v>35188.998183584859</v>
      </c>
      <c r="H622" s="8">
        <f t="shared" ca="1" si="227"/>
        <v>249841.88710345246</v>
      </c>
      <c r="I622" s="8">
        <f t="shared" ca="1" si="228"/>
        <v>5765363985.2313461</v>
      </c>
      <c r="J622" s="8">
        <f t="shared" ca="1" si="229"/>
        <v>1454.1926890071823</v>
      </c>
      <c r="K622" s="12">
        <f t="shared" ca="1" si="239"/>
        <v>0.57821544651224854</v>
      </c>
      <c r="L622" s="48"/>
      <c r="M622" s="38">
        <f ca="1">IF(AND(I$2&gt;0,R615&lt;F615),0,IF(AND(N622&gt;=L$6,I$2&gt;0),0,IF(OR(AND(N622&gt;=A$2,N622&lt;C$2),N622&gt;=E$1),0,1)))</f>
        <v>0</v>
      </c>
      <c r="N622" s="18">
        <f t="shared" si="230"/>
        <v>44529</v>
      </c>
      <c r="O622" s="11">
        <f t="shared" ca="1" si="218"/>
        <v>0.7687151980308462</v>
      </c>
      <c r="P622" s="11" t="str">
        <f t="shared" si="219"/>
        <v/>
      </c>
      <c r="Q622" s="11">
        <f t="shared" ca="1" si="231"/>
        <v>1</v>
      </c>
      <c r="R622" s="32">
        <f t="shared" ca="1" si="220"/>
        <v>7.037799636716971E-4</v>
      </c>
      <c r="S622" s="32">
        <v>2.2689407277016178E-5</v>
      </c>
      <c r="T622" s="32">
        <f t="shared" ca="1" si="221"/>
        <v>3.3312251613793659E-5</v>
      </c>
      <c r="U622" s="32">
        <f t="shared" si="222"/>
        <v>0.14084507042253522</v>
      </c>
      <c r="V622" s="32">
        <f t="shared" si="223"/>
        <v>1</v>
      </c>
      <c r="W622" s="8">
        <f t="shared" ca="1" si="232"/>
        <v>10453.714726910344</v>
      </c>
      <c r="X622" s="8">
        <f t="shared" ca="1" si="236"/>
        <v>5765124597.0589695</v>
      </c>
      <c r="Y622" s="22">
        <f t="shared" ca="1" si="224"/>
        <v>0.2312848019691538</v>
      </c>
      <c r="Z622" s="8">
        <f t="shared" ca="1" si="233"/>
        <v>249841.88710345246</v>
      </c>
      <c r="AA622" s="12">
        <f t="shared" ca="1" si="234"/>
        <v>1.1347541797997878</v>
      </c>
      <c r="AB622" s="23">
        <f t="shared" ca="1" si="238"/>
        <v>3248083657.2011013</v>
      </c>
      <c r="AC622" s="76">
        <f t="shared" si="235"/>
        <v>0</v>
      </c>
      <c r="AD622" s="85">
        <v>5.9174190041699456E-4</v>
      </c>
      <c r="AE622" s="85">
        <v>8.8831714767443008E-3</v>
      </c>
      <c r="AF622" s="85">
        <v>6.1830079244214436E-4</v>
      </c>
    </row>
    <row r="623" spans="1:32">
      <c r="A623" s="7">
        <f t="shared" si="225"/>
        <v>44530</v>
      </c>
      <c r="B623" s="8">
        <f t="shared" ca="1" si="226"/>
        <v>812024549.85590601</v>
      </c>
      <c r="C623" s="144">
        <f t="shared" si="216"/>
        <v>0</v>
      </c>
      <c r="D623" s="136"/>
      <c r="E623" s="143">
        <f>US!D623</f>
        <v>0</v>
      </c>
      <c r="F623" s="78">
        <f t="shared" si="237"/>
        <v>0.6</v>
      </c>
      <c r="G623" s="29">
        <f t="shared" ca="1" si="217"/>
        <v>35169.988446484662</v>
      </c>
      <c r="H623" s="8">
        <f t="shared" ca="1" si="227"/>
        <v>249706.91797004108</v>
      </c>
      <c r="I623" s="8">
        <f t="shared" ca="1" si="228"/>
        <v>5765374303.9769392</v>
      </c>
      <c r="J623" s="8">
        <f t="shared" ca="1" si="229"/>
        <v>1453.3444497885871</v>
      </c>
      <c r="K623" s="12">
        <f t="shared" ca="1" si="239"/>
        <v>0.57821200492288449</v>
      </c>
      <c r="L623" s="48"/>
      <c r="M623" s="38">
        <f ca="1">IF(AND(I$2&gt;0,R616&lt;F616-0.02),0,IF(AND(N623&gt;=L$7,I$2&gt;0),0,IF(OR(AND(N623&gt;=A$2,N623&lt;C$2),N623&gt;=E$1),0,1)))</f>
        <v>0</v>
      </c>
      <c r="N623" s="18">
        <f t="shared" si="230"/>
        <v>44530</v>
      </c>
      <c r="O623" s="11">
        <f t="shared" ca="1" si="218"/>
        <v>0.76871657386359193</v>
      </c>
      <c r="P623" s="11" t="str">
        <f t="shared" si="219"/>
        <v/>
      </c>
      <c r="Q623" s="11">
        <f t="shared" ca="1" si="231"/>
        <v>1</v>
      </c>
      <c r="R623" s="32">
        <f t="shared" ca="1" si="220"/>
        <v>7.0339976892969331E-4</v>
      </c>
      <c r="S623" s="32">
        <v>2.2689384728380809E-5</v>
      </c>
      <c r="T623" s="32">
        <f t="shared" ca="1" si="221"/>
        <v>3.3294255729338811E-5</v>
      </c>
      <c r="U623" s="32">
        <f t="shared" si="222"/>
        <v>0.14084507042253522</v>
      </c>
      <c r="V623" s="32">
        <f t="shared" si="223"/>
        <v>1</v>
      </c>
      <c r="W623" s="8">
        <f t="shared" ca="1" si="232"/>
        <v>10439.333295938406</v>
      </c>
      <c r="X623" s="8">
        <f t="shared" ca="1" si="236"/>
        <v>5765135036.3922653</v>
      </c>
      <c r="Y623" s="22">
        <f t="shared" ca="1" si="224"/>
        <v>0.23128342613640807</v>
      </c>
      <c r="Z623" s="8">
        <f t="shared" ca="1" si="233"/>
        <v>249706.91797004108</v>
      </c>
      <c r="AA623" s="12">
        <f t="shared" ca="1" si="234"/>
        <v>1.1347541797997878</v>
      </c>
      <c r="AB623" s="23">
        <f t="shared" ca="1" si="238"/>
        <v>3248089475.9056606</v>
      </c>
      <c r="AC623" s="76">
        <f t="shared" si="235"/>
        <v>0</v>
      </c>
      <c r="AD623" s="85">
        <v>5.9171252223362125E-4</v>
      </c>
      <c r="AE623" s="85">
        <v>8.8802529288260733E-3</v>
      </c>
      <c r="AF623" s="85">
        <v>6.1827557098393564E-4</v>
      </c>
    </row>
    <row r="624" spans="1:32">
      <c r="A624" s="7">
        <f t="shared" si="225"/>
        <v>44531</v>
      </c>
      <c r="B624" s="8">
        <f t="shared" ca="1" si="226"/>
        <v>812026002.40658689</v>
      </c>
      <c r="C624" s="144">
        <f t="shared" si="216"/>
        <v>0</v>
      </c>
      <c r="D624" s="136"/>
      <c r="E624" s="143">
        <f>US!D624</f>
        <v>0</v>
      </c>
      <c r="F624" s="78">
        <f t="shared" si="237"/>
        <v>0.6</v>
      </c>
      <c r="G624" s="29">
        <f t="shared" ca="1" si="217"/>
        <v>35152.210494165083</v>
      </c>
      <c r="H624" s="8">
        <f t="shared" ca="1" si="227"/>
        <v>249580.69450857208</v>
      </c>
      <c r="I624" s="8">
        <f t="shared" ca="1" si="228"/>
        <v>5765384617.0867739</v>
      </c>
      <c r="J624" s="8">
        <f t="shared" ca="1" si="229"/>
        <v>1452.5506809111844</v>
      </c>
      <c r="K624" s="12">
        <f t="shared" ca="1" si="239"/>
        <v>0.57820856534102016</v>
      </c>
      <c r="L624" s="48"/>
      <c r="M624" s="38">
        <f ca="1">IF(AND(I$2&gt;0,R617&lt;F617-0.04),0,IF(AND(N624&gt;=L$8,I$2&gt;0),0,IF(OR(AND(N624&gt;=A$2,N624&lt;C$2),N624&gt;=E$1),0,1)))</f>
        <v>0</v>
      </c>
      <c r="N624" s="18">
        <f t="shared" si="230"/>
        <v>44531</v>
      </c>
      <c r="O624" s="11">
        <f t="shared" ca="1" si="218"/>
        <v>0.7687179489449032</v>
      </c>
      <c r="P624" s="11" t="str">
        <f t="shared" si="219"/>
        <v/>
      </c>
      <c r="Q624" s="11">
        <f t="shared" ca="1" si="231"/>
        <v>1</v>
      </c>
      <c r="R624" s="32">
        <f t="shared" ca="1" si="220"/>
        <v>7.0304420988330171E-4</v>
      </c>
      <c r="S624" s="32">
        <v>2.2689362179904031E-5</v>
      </c>
      <c r="T624" s="32">
        <f t="shared" ca="1" si="221"/>
        <v>3.3277425934476274E-5</v>
      </c>
      <c r="U624" s="32">
        <f t="shared" si="222"/>
        <v>0.14084507042253522</v>
      </c>
      <c r="V624" s="32">
        <f t="shared" si="223"/>
        <v>1</v>
      </c>
      <c r="W624" s="8">
        <f t="shared" ca="1" si="232"/>
        <v>10425.888325932319</v>
      </c>
      <c r="X624" s="8">
        <f t="shared" ca="1" si="236"/>
        <v>5765145462.280591</v>
      </c>
      <c r="Y624" s="22">
        <f t="shared" ca="1" si="224"/>
        <v>0.2312820510550968</v>
      </c>
      <c r="Z624" s="8">
        <f t="shared" ca="1" si="233"/>
        <v>249580.69450857208</v>
      </c>
      <c r="AA624" s="12">
        <f t="shared" ca="1" si="234"/>
        <v>1.1347541797997878</v>
      </c>
      <c r="AB624" s="23">
        <f t="shared" ca="1" si="238"/>
        <v>3248095291.0927134</v>
      </c>
      <c r="AC624" s="76">
        <f t="shared" si="235"/>
        <v>0</v>
      </c>
      <c r="AD624" s="85">
        <v>5.9168315154180641E-4</v>
      </c>
      <c r="AE624" s="85">
        <v>8.8773404015777026E-3</v>
      </c>
      <c r="AF624" s="85">
        <v>6.182503549398866E-4</v>
      </c>
    </row>
    <row r="625" spans="1:32">
      <c r="A625" s="7">
        <f t="shared" si="225"/>
        <v>44532</v>
      </c>
      <c r="B625" s="8">
        <f t="shared" ca="1" si="226"/>
        <v>812027454.21438682</v>
      </c>
      <c r="C625" s="144">
        <f t="shared" si="216"/>
        <v>0</v>
      </c>
      <c r="D625" s="136"/>
      <c r="E625" s="143">
        <f>US!D625</f>
        <v>0</v>
      </c>
      <c r="F625" s="78">
        <f t="shared" si="237"/>
        <v>0.6</v>
      </c>
      <c r="G625" s="29">
        <f t="shared" ca="1" si="217"/>
        <v>35135.583318567144</v>
      </c>
      <c r="H625" s="8">
        <f t="shared" ca="1" si="227"/>
        <v>249462.64156182669</v>
      </c>
      <c r="I625" s="8">
        <f t="shared" ca="1" si="228"/>
        <v>5765394924.9221535</v>
      </c>
      <c r="J625" s="8">
        <f t="shared" ca="1" si="229"/>
        <v>1451.8077998854817</v>
      </c>
      <c r="K625" s="12">
        <f t="shared" ca="1" si="239"/>
        <v>0.57820512763774201</v>
      </c>
      <c r="L625" s="48"/>
      <c r="M625" s="38">
        <f ca="1">IF(AND(I$2&gt;0,R618&lt;F618-0.06),0,IF(AND(N625&gt;=L$9,I$2&gt;0),0,IF(OR(AND(N625&gt;=A$2,N625&lt;C$2),N625&gt;=E$1),0,1)))</f>
        <v>0</v>
      </c>
      <c r="N625" s="18">
        <f t="shared" si="230"/>
        <v>44532</v>
      </c>
      <c r="O625" s="11">
        <f t="shared" ca="1" si="218"/>
        <v>0.76871932332295378</v>
      </c>
      <c r="P625" s="11" t="str">
        <f t="shared" si="219"/>
        <v/>
      </c>
      <c r="Q625" s="11">
        <f t="shared" ca="1" si="231"/>
        <v>1</v>
      </c>
      <c r="R625" s="32">
        <f t="shared" ca="1" si="220"/>
        <v>7.0271166637134294E-4</v>
      </c>
      <c r="S625" s="32">
        <v>2.2689339631585844E-5</v>
      </c>
      <c r="T625" s="32">
        <f t="shared" ca="1" si="221"/>
        <v>3.3261685541576894E-5</v>
      </c>
      <c r="U625" s="32">
        <f t="shared" si="222"/>
        <v>0.14084507042253522</v>
      </c>
      <c r="V625" s="32">
        <f t="shared" si="223"/>
        <v>1</v>
      </c>
      <c r="W625" s="8">
        <f t="shared" ca="1" si="232"/>
        <v>10413.31823399215</v>
      </c>
      <c r="X625" s="8">
        <f t="shared" ca="1" si="236"/>
        <v>5765155875.5988255</v>
      </c>
      <c r="Y625" s="22">
        <f t="shared" ca="1" si="224"/>
        <v>0.23128067667704622</v>
      </c>
      <c r="Z625" s="8">
        <f t="shared" ca="1" si="233"/>
        <v>249462.64156182669</v>
      </c>
      <c r="AA625" s="12">
        <f t="shared" ca="1" si="234"/>
        <v>1.1347541797997878</v>
      </c>
      <c r="AB625" s="23">
        <f t="shared" ca="1" si="238"/>
        <v>3248101102.9883332</v>
      </c>
      <c r="AC625" s="76">
        <f t="shared" si="235"/>
        <v>0</v>
      </c>
      <c r="AD625" s="85">
        <v>5.916537883385826E-4</v>
      </c>
      <c r="AE625" s="85">
        <v>8.8744338764154464E-3</v>
      </c>
      <c r="AF625" s="85">
        <v>6.182251443082017E-4</v>
      </c>
    </row>
    <row r="626" spans="1:32">
      <c r="A626" s="7">
        <f t="shared" si="225"/>
        <v>44533</v>
      </c>
      <c r="B626" s="8">
        <f t="shared" ca="1" si="226"/>
        <v>812028905.3268466</v>
      </c>
      <c r="C626" s="144">
        <f t="shared" si="216"/>
        <v>0</v>
      </c>
      <c r="D626" s="136"/>
      <c r="E626" s="143">
        <f>US!D626</f>
        <v>0</v>
      </c>
      <c r="F626" s="78">
        <f t="shared" si="237"/>
        <v>0.6</v>
      </c>
      <c r="G626" s="29">
        <f t="shared" ca="1" si="217"/>
        <v>35120.031238378149</v>
      </c>
      <c r="H626" s="8">
        <f t="shared" ca="1" si="227"/>
        <v>249352.22179248484</v>
      </c>
      <c r="I626" s="8">
        <f t="shared" ca="1" si="228"/>
        <v>5765405227.8206177</v>
      </c>
      <c r="J626" s="8">
        <f t="shared" ca="1" si="229"/>
        <v>1451.1124598099025</v>
      </c>
      <c r="K626" s="12">
        <f t="shared" ca="1" si="239"/>
        <v>0.57820169169261559</v>
      </c>
      <c r="L626" s="48"/>
      <c r="M626" s="39">
        <f ca="1">IF(AND(I$2&gt;0,R619&lt;F619-0.1),0,IF(AND(N626&gt;=L$10,I$2&gt;0),0,IF(OR(AND(N626&gt;=A$2,N626&lt;C$2),N626&gt;=E$1),0,1)))</f>
        <v>0</v>
      </c>
      <c r="N626" s="18">
        <f t="shared" si="230"/>
        <v>44533</v>
      </c>
      <c r="O626" s="11">
        <f t="shared" ca="1" si="218"/>
        <v>0.76872069704274903</v>
      </c>
      <c r="P626" s="11" t="str">
        <f t="shared" si="219"/>
        <v/>
      </c>
      <c r="Q626" s="11">
        <f t="shared" ca="1" si="231"/>
        <v>1</v>
      </c>
      <c r="R626" s="32">
        <f t="shared" ca="1" si="220"/>
        <v>7.0240062476756293E-4</v>
      </c>
      <c r="S626" s="32">
        <v>2.2689317083426243E-5</v>
      </c>
      <c r="T626" s="32">
        <f t="shared" ca="1" si="221"/>
        <v>3.3246962905664647E-5</v>
      </c>
      <c r="U626" s="32">
        <f t="shared" si="222"/>
        <v>0.14084507042253522</v>
      </c>
      <c r="V626" s="32">
        <f t="shared" si="223"/>
        <v>1</v>
      </c>
      <c r="W626" s="8">
        <f t="shared" ca="1" si="232"/>
        <v>10401.565486416013</v>
      </c>
      <c r="X626" s="8">
        <f t="shared" ca="1" si="236"/>
        <v>5765166277.1643114</v>
      </c>
      <c r="Y626" s="22">
        <f t="shared" ca="1" si="224"/>
        <v>0.23127930295725097</v>
      </c>
      <c r="Z626" s="8">
        <f t="shared" ca="1" si="233"/>
        <v>249352.22179248484</v>
      </c>
      <c r="AA626" s="12">
        <f t="shared" ca="1" si="234"/>
        <v>1.1347541797997878</v>
      </c>
      <c r="AB626" s="23">
        <f t="shared" ca="1" si="238"/>
        <v>3248106911.8037233</v>
      </c>
      <c r="AC626" s="76">
        <f t="shared" si="235"/>
        <v>0</v>
      </c>
      <c r="AD626" s="85">
        <v>5.9162443262098473E-4</v>
      </c>
      <c r="AE626" s="85">
        <v>8.8715333348351466E-3</v>
      </c>
      <c r="AF626" s="85">
        <v>6.1819993908708625E-4</v>
      </c>
    </row>
    <row r="627" spans="1:32">
      <c r="A627" s="7">
        <f t="shared" si="225"/>
        <v>44534</v>
      </c>
      <c r="B627" s="8">
        <f t="shared" ca="1" si="226"/>
        <v>812030355.7883805</v>
      </c>
      <c r="C627" s="144">
        <f t="shared" si="216"/>
        <v>0</v>
      </c>
      <c r="D627" s="136"/>
      <c r="E627" s="143">
        <f>US!D627</f>
        <v>0</v>
      </c>
      <c r="F627" s="78">
        <f t="shared" si="237"/>
        <v>0.6</v>
      </c>
      <c r="G627" s="29">
        <f t="shared" ca="1" si="217"/>
        <v>35105.48354881983</v>
      </c>
      <c r="H627" s="8">
        <f t="shared" ca="1" si="227"/>
        <v>249248.93319662075</v>
      </c>
      <c r="I627" s="8">
        <f t="shared" ca="1" si="228"/>
        <v>5765415526.0975084</v>
      </c>
      <c r="J627" s="8">
        <f t="shared" ca="1" si="229"/>
        <v>1450.4615338805536</v>
      </c>
      <c r="K627" s="12">
        <f t="shared" ca="1" si="239"/>
        <v>0.57819825739312747</v>
      </c>
      <c r="L627" s="48"/>
      <c r="M627" s="47">
        <f ca="1">IF(AND(I$2&gt;0,R620&lt;F620-0.12),0,IF(AND(N627&gt;=L$4,I$2&gt;0),0,IF(OR(AND(N627&gt;=A$2,N627&lt;C$2),N627&gt;=E$1),0,1)))</f>
        <v>0</v>
      </c>
      <c r="N627" s="18">
        <f t="shared" si="230"/>
        <v>44534</v>
      </c>
      <c r="O627" s="11">
        <f t="shared" ca="1" si="218"/>
        <v>0.76872207014633442</v>
      </c>
      <c r="P627" s="11" t="str">
        <f t="shared" si="219"/>
        <v/>
      </c>
      <c r="Q627" s="11">
        <f t="shared" ca="1" si="231"/>
        <v>1</v>
      </c>
      <c r="R627" s="32">
        <f t="shared" ca="1" si="220"/>
        <v>7.0210967097639654E-4</v>
      </c>
      <c r="S627" s="32">
        <v>2.268929453542523E-5</v>
      </c>
      <c r="T627" s="32">
        <f t="shared" ca="1" si="221"/>
        <v>3.3233191092882768E-5</v>
      </c>
      <c r="U627" s="32">
        <f t="shared" si="222"/>
        <v>0.14084507042253522</v>
      </c>
      <c r="V627" s="32">
        <f t="shared" si="223"/>
        <v>1</v>
      </c>
      <c r="W627" s="8">
        <f t="shared" ca="1" si="232"/>
        <v>10390.576332499368</v>
      </c>
      <c r="X627" s="8">
        <f t="shared" ca="1" si="236"/>
        <v>5765176667.7406435</v>
      </c>
      <c r="Y627" s="22">
        <f t="shared" ca="1" si="224"/>
        <v>0.23127792985366558</v>
      </c>
      <c r="Z627" s="8">
        <f t="shared" ca="1" si="233"/>
        <v>249248.93319662075</v>
      </c>
      <c r="AA627" s="12">
        <f t="shared" ca="1" si="234"/>
        <v>1.1347541797997878</v>
      </c>
      <c r="AB627" s="23">
        <f t="shared" ca="1" si="238"/>
        <v>3248112717.7361979</v>
      </c>
      <c r="AC627" s="76">
        <f t="shared" si="235"/>
        <v>0</v>
      </c>
      <c r="AD627" s="85">
        <v>5.9159508438604892E-4</v>
      </c>
      <c r="AE627" s="85">
        <v>8.8686387584117898E-3</v>
      </c>
      <c r="AF627" s="85">
        <v>6.1817473927474665E-4</v>
      </c>
    </row>
    <row r="628" spans="1:32">
      <c r="A628" s="7">
        <f t="shared" si="225"/>
        <v>44535</v>
      </c>
      <c r="B628" s="8">
        <f t="shared" ca="1" si="226"/>
        <v>812031805.64048147</v>
      </c>
      <c r="C628" s="144">
        <f t="shared" si="216"/>
        <v>0</v>
      </c>
      <c r="D628" s="136"/>
      <c r="E628" s="143">
        <f>US!D628</f>
        <v>0</v>
      </c>
      <c r="F628" s="78">
        <f t="shared" si="237"/>
        <v>0.6</v>
      </c>
      <c r="G628" s="29">
        <f t="shared" ca="1" si="217"/>
        <v>35091.874194457559</v>
      </c>
      <c r="H628" s="8">
        <f t="shared" ca="1" si="227"/>
        <v>249152.30678064868</v>
      </c>
      <c r="I628" s="8">
        <f t="shared" ca="1" si="228"/>
        <v>5765425820.0474253</v>
      </c>
      <c r="J628" s="8">
        <f t="shared" ca="1" si="229"/>
        <v>1449.8521009193378</v>
      </c>
      <c r="K628" s="12">
        <f t="shared" ca="1" si="239"/>
        <v>0.57819482463416394</v>
      </c>
      <c r="L628" s="48"/>
      <c r="M628" s="46">
        <f ca="1">IF(AND(I$2&gt;0,R621&lt;F621-0.12),0,IF(AND(N628&gt;=L$5,I$2&gt;0),0,IF(OR(AND(N628&gt;=A$2,N628&lt;C$2),N628&gt;=E$1),0,1)))</f>
        <v>0</v>
      </c>
      <c r="N628" s="18">
        <f t="shared" si="230"/>
        <v>44535</v>
      </c>
      <c r="O628" s="11">
        <f t="shared" ca="1" si="218"/>
        <v>0.76872344267299009</v>
      </c>
      <c r="P628" s="11" t="str">
        <f t="shared" si="219"/>
        <v/>
      </c>
      <c r="Q628" s="11">
        <f t="shared" ca="1" si="231"/>
        <v>1</v>
      </c>
      <c r="R628" s="32">
        <f t="shared" ca="1" si="220"/>
        <v>7.0183748388915126E-4</v>
      </c>
      <c r="S628" s="32">
        <v>2.2689271987582805E-5</v>
      </c>
      <c r="T628" s="32">
        <f t="shared" ca="1" si="221"/>
        <v>3.3220307570753158E-5</v>
      </c>
      <c r="U628" s="32">
        <f t="shared" si="222"/>
        <v>0.14084507042253522</v>
      </c>
      <c r="V628" s="32">
        <f t="shared" si="223"/>
        <v>1</v>
      </c>
      <c r="W628" s="8">
        <f t="shared" ca="1" si="232"/>
        <v>10380.300555831032</v>
      </c>
      <c r="X628" s="8">
        <f t="shared" ca="1" si="236"/>
        <v>5765187048.0411997</v>
      </c>
      <c r="Y628" s="22">
        <f t="shared" ca="1" si="224"/>
        <v>0.23127655732700991</v>
      </c>
      <c r="Z628" s="8">
        <f t="shared" ca="1" si="233"/>
        <v>249152.30678064868</v>
      </c>
      <c r="AA628" s="12">
        <f t="shared" ca="1" si="234"/>
        <v>1.1347541797997878</v>
      </c>
      <c r="AB628" s="23">
        <f t="shared" ca="1" si="238"/>
        <v>3248118520.9700928</v>
      </c>
      <c r="AC628" s="76">
        <f t="shared" si="235"/>
        <v>0</v>
      </c>
      <c r="AD628" s="85">
        <v>5.9156574363081302E-4</v>
      </c>
      <c r="AE628" s="85">
        <v>8.8657501287990707E-3</v>
      </c>
      <c r="AF628" s="85">
        <v>6.1814954486938954E-4</v>
      </c>
    </row>
    <row r="629" spans="1:32">
      <c r="A629" s="7">
        <f t="shared" si="225"/>
        <v>44536</v>
      </c>
      <c r="B629" s="8">
        <f t="shared" ca="1" si="226"/>
        <v>812033254.92191327</v>
      </c>
      <c r="C629" s="144">
        <f t="shared" si="216"/>
        <v>0</v>
      </c>
      <c r="D629" s="136"/>
      <c r="E629" s="143">
        <f>US!D629</f>
        <v>0</v>
      </c>
      <c r="F629" s="78">
        <f t="shared" si="237"/>
        <v>0.6</v>
      </c>
      <c r="G629" s="29">
        <f t="shared" ca="1" si="217"/>
        <v>35079.141463517924</v>
      </c>
      <c r="H629" s="8">
        <f t="shared" ca="1" si="227"/>
        <v>249061.90439097726</v>
      </c>
      <c r="I629" s="8">
        <f t="shared" ca="1" si="228"/>
        <v>5765436109.945591</v>
      </c>
      <c r="J629" s="8">
        <f t="shared" ca="1" si="229"/>
        <v>1449.2814318534668</v>
      </c>
      <c r="K629" s="12">
        <f t="shared" ca="1" si="239"/>
        <v>0.57819139331752478</v>
      </c>
      <c r="L629" s="48"/>
      <c r="M629" s="38">
        <f ca="1">IF(AND(I$2&gt;0,R622&lt;F622),0,IF(AND(N629&gt;=L$6,I$2&gt;0),0,IF(OR(AND(N629&gt;=A$2,N629&lt;C$2),N629&gt;=E$1),0,1)))</f>
        <v>0</v>
      </c>
      <c r="N629" s="18">
        <f t="shared" si="230"/>
        <v>44536</v>
      </c>
      <c r="O629" s="11">
        <f t="shared" ca="1" si="218"/>
        <v>0.76872481465941211</v>
      </c>
      <c r="P629" s="11" t="str">
        <f t="shared" si="219"/>
        <v/>
      </c>
      <c r="Q629" s="11">
        <f t="shared" ca="1" si="231"/>
        <v>1</v>
      </c>
      <c r="R629" s="32">
        <f t="shared" ca="1" si="220"/>
        <v>7.0158282927035851E-4</v>
      </c>
      <c r="S629" s="32">
        <v>2.2689249439898955E-5</v>
      </c>
      <c r="T629" s="32">
        <f t="shared" ca="1" si="221"/>
        <v>3.320825391879697E-5</v>
      </c>
      <c r="U629" s="32">
        <f t="shared" si="222"/>
        <v>0.14084507042253522</v>
      </c>
      <c r="V629" s="32">
        <f t="shared" si="223"/>
        <v>1</v>
      </c>
      <c r="W629" s="8">
        <f t="shared" ca="1" si="232"/>
        <v>10370.691241936322</v>
      </c>
      <c r="X629" s="8">
        <f t="shared" ca="1" si="236"/>
        <v>5765197418.7324419</v>
      </c>
      <c r="Y629" s="22">
        <f t="shared" ca="1" si="224"/>
        <v>0.23127518534058789</v>
      </c>
      <c r="Z629" s="8">
        <f t="shared" ca="1" si="233"/>
        <v>249061.90439097726</v>
      </c>
      <c r="AA629" s="12">
        <f t="shared" ca="1" si="234"/>
        <v>1.1347541797997878</v>
      </c>
      <c r="AB629" s="23">
        <f t="shared" ca="1" si="238"/>
        <v>3248124321.677619</v>
      </c>
      <c r="AC629" s="76">
        <f t="shared" si="235"/>
        <v>0</v>
      </c>
      <c r="AD629" s="85">
        <v>5.915364103523164E-4</v>
      </c>
      <c r="AE629" s="85">
        <v>8.8628674277289599E-3</v>
      </c>
      <c r="AF629" s="85">
        <v>6.1812435586922282E-4</v>
      </c>
    </row>
    <row r="630" spans="1:32">
      <c r="A630" s="7">
        <f t="shared" si="225"/>
        <v>44537</v>
      </c>
      <c r="B630" s="8">
        <f t="shared" ca="1" si="226"/>
        <v>812034703.66889036</v>
      </c>
      <c r="C630" s="144">
        <f t="shared" si="216"/>
        <v>0</v>
      </c>
      <c r="D630" s="136"/>
      <c r="E630" s="143">
        <f>US!D630</f>
        <v>0</v>
      </c>
      <c r="F630" s="78">
        <f t="shared" si="237"/>
        <v>0.6</v>
      </c>
      <c r="G630" s="29">
        <f t="shared" ca="1" si="217"/>
        <v>35067.227702300894</v>
      </c>
      <c r="H630" s="8">
        <f t="shared" ca="1" si="227"/>
        <v>248977.31668633633</v>
      </c>
      <c r="I630" s="8">
        <f t="shared" ca="1" si="228"/>
        <v>5765446396.0491285</v>
      </c>
      <c r="J630" s="8">
        <f t="shared" ca="1" si="229"/>
        <v>1448.7469770838561</v>
      </c>
      <c r="K630" s="12">
        <f t="shared" ca="1" si="239"/>
        <v>0.57818796335146971</v>
      </c>
      <c r="L630" s="48"/>
      <c r="M630" s="38">
        <f ca="1">IF(AND(I$2&gt;0,R623&lt;F623-0.02),0,IF(AND(N630&gt;=L$7,I$2&gt;0),0,IF(OR(AND(N630&gt;=A$2,N630&lt;C$2),N630&gt;=E$1),0,1)))</f>
        <v>0</v>
      </c>
      <c r="N630" s="18">
        <f t="shared" si="230"/>
        <v>44537</v>
      </c>
      <c r="O630" s="11">
        <f t="shared" ca="1" si="218"/>
        <v>0.76872618613988375</v>
      </c>
      <c r="P630" s="11" t="str">
        <f t="shared" si="219"/>
        <v/>
      </c>
      <c r="Q630" s="11">
        <f t="shared" ca="1" si="231"/>
        <v>1</v>
      </c>
      <c r="R630" s="32">
        <f t="shared" ca="1" si="220"/>
        <v>7.0134455404601784E-4</v>
      </c>
      <c r="S630" s="32">
        <v>2.268922689237369E-5</v>
      </c>
      <c r="T630" s="32">
        <f t="shared" ca="1" si="221"/>
        <v>3.3196975558178177E-5</v>
      </c>
      <c r="U630" s="32">
        <f t="shared" si="222"/>
        <v>0.14084507042253522</v>
      </c>
      <c r="V630" s="32">
        <f t="shared" si="223"/>
        <v>1</v>
      </c>
      <c r="W630" s="8">
        <f t="shared" ca="1" si="232"/>
        <v>10361.70456119327</v>
      </c>
      <c r="X630" s="8">
        <f t="shared" ca="1" si="236"/>
        <v>5765207780.4370031</v>
      </c>
      <c r="Y630" s="22">
        <f t="shared" ca="1" si="224"/>
        <v>0.23127381386011625</v>
      </c>
      <c r="Z630" s="8">
        <f t="shared" ca="1" si="233"/>
        <v>248977.31668633633</v>
      </c>
      <c r="AA630" s="12">
        <f t="shared" ca="1" si="234"/>
        <v>1.1347541797997878</v>
      </c>
      <c r="AB630" s="23">
        <f t="shared" ca="1" si="238"/>
        <v>3248130120.0196629</v>
      </c>
      <c r="AC630" s="76">
        <f t="shared" si="235"/>
        <v>0</v>
      </c>
      <c r="AD630" s="85">
        <v>5.9150708454760038E-4</v>
      </c>
      <c r="AE630" s="85">
        <v>8.8599906370112752E-3</v>
      </c>
      <c r="AF630" s="85">
        <v>6.1809917227245508E-4</v>
      </c>
    </row>
    <row r="631" spans="1:32">
      <c r="A631" s="7">
        <f t="shared" si="225"/>
        <v>44538</v>
      </c>
      <c r="B631" s="8">
        <f t="shared" ca="1" si="226"/>
        <v>812036151.91524506</v>
      </c>
      <c r="C631" s="144">
        <f t="shared" si="216"/>
        <v>0</v>
      </c>
      <c r="D631" s="136"/>
      <c r="E631" s="143">
        <f>US!D631</f>
        <v>0</v>
      </c>
      <c r="F631" s="78">
        <f t="shared" si="237"/>
        <v>0.6</v>
      </c>
      <c r="G631" s="29">
        <f t="shared" ca="1" si="217"/>
        <v>35056.079048366097</v>
      </c>
      <c r="H631" s="8">
        <f t="shared" ca="1" si="227"/>
        <v>248898.16124339926</v>
      </c>
      <c r="I631" s="8">
        <f t="shared" ca="1" si="228"/>
        <v>5765456678.5982466</v>
      </c>
      <c r="J631" s="8">
        <f t="shared" ca="1" si="229"/>
        <v>1448.2463546839708</v>
      </c>
      <c r="K631" s="12">
        <f t="shared" ca="1" si="239"/>
        <v>0.57818453465029063</v>
      </c>
      <c r="L631" s="48"/>
      <c r="M631" s="38">
        <f ca="1">IF(AND(I$2&gt;0,R624&lt;F624-0.04),0,IF(AND(N631&gt;=L$8,I$2&gt;0),0,IF(OR(AND(N631&gt;=A$2,N631&lt;C$2),N631&gt;=E$1),0,1)))</f>
        <v>0</v>
      </c>
      <c r="N631" s="18">
        <f t="shared" si="230"/>
        <v>44538</v>
      </c>
      <c r="O631" s="11">
        <f t="shared" ca="1" si="218"/>
        <v>0.76872755714643293</v>
      </c>
      <c r="P631" s="11" t="str">
        <f t="shared" si="219"/>
        <v/>
      </c>
      <c r="Q631" s="11">
        <f t="shared" ca="1" si="231"/>
        <v>1</v>
      </c>
      <c r="R631" s="32">
        <f t="shared" ca="1" si="220"/>
        <v>7.0112158096732186E-4</v>
      </c>
      <c r="S631" s="32">
        <v>2.268920434500701E-5</v>
      </c>
      <c r="T631" s="32">
        <f t="shared" ca="1" si="221"/>
        <v>3.3186421499119899E-5</v>
      </c>
      <c r="U631" s="32">
        <f t="shared" si="222"/>
        <v>0.14084507042253522</v>
      </c>
      <c r="V631" s="32">
        <f t="shared" si="223"/>
        <v>1</v>
      </c>
      <c r="W631" s="8">
        <f t="shared" ca="1" si="232"/>
        <v>10353.299566018444</v>
      </c>
      <c r="X631" s="8">
        <f t="shared" ca="1" si="236"/>
        <v>5765218133.7365694</v>
      </c>
      <c r="Y631" s="22">
        <f t="shared" ca="1" si="224"/>
        <v>0.23127244285356707</v>
      </c>
      <c r="Z631" s="8">
        <f t="shared" ca="1" si="233"/>
        <v>248898.16124339926</v>
      </c>
      <c r="AA631" s="12">
        <f t="shared" ca="1" si="234"/>
        <v>1.1347541797997878</v>
      </c>
      <c r="AB631" s="23">
        <f t="shared" ca="1" si="238"/>
        <v>3248135916.1465273</v>
      </c>
      <c r="AC631" s="76">
        <f t="shared" si="235"/>
        <v>0</v>
      </c>
      <c r="AD631" s="85">
        <v>5.9147776621370758E-4</v>
      </c>
      <c r="AE631" s="85">
        <v>8.8571197385332555E-3</v>
      </c>
      <c r="AF631" s="85">
        <v>6.1807399407729586E-4</v>
      </c>
    </row>
    <row r="632" spans="1:32">
      <c r="A632" s="7">
        <f t="shared" si="225"/>
        <v>44539</v>
      </c>
      <c r="B632" s="8">
        <f t="shared" ca="1" si="226"/>
        <v>812037599.6925844</v>
      </c>
      <c r="C632" s="144">
        <f t="shared" si="216"/>
        <v>0</v>
      </c>
      <c r="D632" s="136"/>
      <c r="E632" s="143">
        <f>US!D632</f>
        <v>0</v>
      </c>
      <c r="F632" s="78">
        <f t="shared" si="237"/>
        <v>0.6</v>
      </c>
      <c r="G632" s="29">
        <f t="shared" ca="1" si="217"/>
        <v>35045.645181259148</v>
      </c>
      <c r="H632" s="8">
        <f t="shared" ca="1" si="227"/>
        <v>248824.08078693994</v>
      </c>
      <c r="I632" s="8">
        <f t="shared" ca="1" si="228"/>
        <v>5765466957.8173561</v>
      </c>
      <c r="J632" s="8">
        <f t="shared" ca="1" si="229"/>
        <v>1447.7773393745251</v>
      </c>
      <c r="K632" s="12">
        <f t="shared" ca="1" si="239"/>
        <v>0.57818110713391768</v>
      </c>
      <c r="L632" s="48"/>
      <c r="M632" s="38">
        <f ca="1">IF(AND(I$2&gt;0,R625&lt;F625-0.06),0,IF(AND(N632&gt;=L$9,I$2&gt;0),0,IF(OR(AND(N632&gt;=A$2,N632&lt;C$2),N632&gt;=E$1),0,1)))</f>
        <v>0</v>
      </c>
      <c r="N632" s="18">
        <f t="shared" si="230"/>
        <v>44539</v>
      </c>
      <c r="O632" s="11">
        <f t="shared" ca="1" si="218"/>
        <v>0.76872892770898082</v>
      </c>
      <c r="P632" s="11" t="str">
        <f t="shared" si="219"/>
        <v/>
      </c>
      <c r="Q632" s="11">
        <f t="shared" ca="1" si="231"/>
        <v>1</v>
      </c>
      <c r="R632" s="32">
        <f t="shared" ca="1" si="220"/>
        <v>7.0091290362518297E-4</v>
      </c>
      <c r="S632" s="32">
        <v>2.2689181797798901E-5</v>
      </c>
      <c r="T632" s="32">
        <f t="shared" ca="1" si="221"/>
        <v>3.3176544104925329E-5</v>
      </c>
      <c r="U632" s="32">
        <f t="shared" si="222"/>
        <v>0.14084507042253522</v>
      </c>
      <c r="V632" s="32">
        <f t="shared" si="223"/>
        <v>1</v>
      </c>
      <c r="W632" s="8">
        <f t="shared" ca="1" si="232"/>
        <v>10345.438001384811</v>
      </c>
      <c r="X632" s="8">
        <f t="shared" ca="1" si="236"/>
        <v>5765228479.174571</v>
      </c>
      <c r="Y632" s="22">
        <f t="shared" ca="1" si="224"/>
        <v>0.23127107229101918</v>
      </c>
      <c r="Z632" s="8">
        <f t="shared" ca="1" si="233"/>
        <v>248824.08078693994</v>
      </c>
      <c r="AA632" s="12">
        <f t="shared" ca="1" si="234"/>
        <v>1.1347541797997878</v>
      </c>
      <c r="AB632" s="23">
        <f t="shared" ca="1" si="238"/>
        <v>3248141710.1986303</v>
      </c>
      <c r="AC632" s="76">
        <f t="shared" si="235"/>
        <v>0</v>
      </c>
      <c r="AD632" s="85">
        <v>5.9144845534768247E-4</v>
      </c>
      <c r="AE632" s="85">
        <v>8.8542547142591316E-3</v>
      </c>
      <c r="AF632" s="85">
        <v>6.1804882128195515E-4</v>
      </c>
    </row>
    <row r="633" spans="1:32">
      <c r="A633" s="7">
        <f t="shared" si="225"/>
        <v>44540</v>
      </c>
      <c r="B633" s="8">
        <f t="shared" ca="1" si="226"/>
        <v>812039047.03043664</v>
      </c>
      <c r="C633" s="144">
        <f t="shared" si="216"/>
        <v>0</v>
      </c>
      <c r="D633" s="136"/>
      <c r="E633" s="143">
        <f>US!D633</f>
        <v>0</v>
      </c>
      <c r="F633" s="78">
        <f t="shared" si="237"/>
        <v>0.6</v>
      </c>
      <c r="G633" s="29">
        <f t="shared" ca="1" si="217"/>
        <v>35035.879089625196</v>
      </c>
      <c r="H633" s="8">
        <f t="shared" ca="1" si="227"/>
        <v>248754.74153633887</v>
      </c>
      <c r="I633" s="8">
        <f t="shared" ca="1" si="228"/>
        <v>5765477233.9161072</v>
      </c>
      <c r="J633" s="8">
        <f t="shared" ca="1" si="229"/>
        <v>1447.3378522230616</v>
      </c>
      <c r="K633" s="12">
        <f t="shared" ca="1" si="239"/>
        <v>0.57817768072754794</v>
      </c>
      <c r="L633" s="48"/>
      <c r="M633" s="39">
        <f ca="1">IF(AND(I$2&gt;0,R626&lt;F626-0.1),0,IF(AND(N633&gt;=L$10,I$2&gt;0),0,IF(OR(AND(N633&gt;=A$2,N633&lt;C$2),N633&gt;=E$1),0,1)))</f>
        <v>0</v>
      </c>
      <c r="N633" s="18">
        <f t="shared" si="230"/>
        <v>44540</v>
      </c>
      <c r="O633" s="11">
        <f t="shared" ca="1" si="218"/>
        <v>0.76873029785548097</v>
      </c>
      <c r="P633" s="11" t="str">
        <f t="shared" si="219"/>
        <v/>
      </c>
      <c r="Q633" s="11">
        <f t="shared" ca="1" si="231"/>
        <v>1</v>
      </c>
      <c r="R633" s="32">
        <f t="shared" ca="1" si="220"/>
        <v>7.0071758179250383E-4</v>
      </c>
      <c r="S633" s="32">
        <v>2.2689159250749373E-5</v>
      </c>
      <c r="T633" s="32">
        <f t="shared" ca="1" si="221"/>
        <v>3.3167298871511852E-5</v>
      </c>
      <c r="U633" s="32">
        <f t="shared" si="222"/>
        <v>0.14084507042253522</v>
      </c>
      <c r="V633" s="32">
        <f t="shared" si="223"/>
        <v>1</v>
      </c>
      <c r="W633" s="8">
        <f t="shared" ca="1" si="232"/>
        <v>10338.084127795448</v>
      </c>
      <c r="X633" s="8">
        <f t="shared" ca="1" si="236"/>
        <v>5765238817.2586985</v>
      </c>
      <c r="Y633" s="22">
        <f t="shared" ca="1" si="224"/>
        <v>0.23126970214451903</v>
      </c>
      <c r="Z633" s="8">
        <f t="shared" ca="1" si="233"/>
        <v>248754.74153633887</v>
      </c>
      <c r="AA633" s="12">
        <f t="shared" ca="1" si="234"/>
        <v>1.1347541797997878</v>
      </c>
      <c r="AB633" s="23">
        <f t="shared" ca="1" si="238"/>
        <v>3248147502.3071537</v>
      </c>
      <c r="AC633" s="76">
        <f t="shared" si="235"/>
        <v>0</v>
      </c>
      <c r="AD633" s="85">
        <v>5.9141915194657081E-4</v>
      </c>
      <c r="AE633" s="85">
        <v>8.8513955462297053E-3</v>
      </c>
      <c r="AF633" s="85">
        <v>6.1802365388464434E-4</v>
      </c>
    </row>
    <row r="634" spans="1:32">
      <c r="A634" s="7">
        <f t="shared" si="225"/>
        <v>44541</v>
      </c>
      <c r="B634" s="8">
        <f t="shared" ca="1" si="226"/>
        <v>812040493.95638764</v>
      </c>
      <c r="C634" s="144">
        <f t="shared" si="216"/>
        <v>0</v>
      </c>
      <c r="D634" s="136"/>
      <c r="E634" s="143">
        <f>US!D634</f>
        <v>0</v>
      </c>
      <c r="F634" s="78">
        <f t="shared" si="237"/>
        <v>0.6</v>
      </c>
      <c r="G634" s="29">
        <f t="shared" ca="1" si="217"/>
        <v>35026.736853632487</v>
      </c>
      <c r="H634" s="8">
        <f t="shared" ca="1" si="227"/>
        <v>248689.83166079063</v>
      </c>
      <c r="I634" s="8">
        <f t="shared" ca="1" si="228"/>
        <v>5765487507.0903597</v>
      </c>
      <c r="J634" s="8">
        <f t="shared" ca="1" si="229"/>
        <v>1446.9259510207351</v>
      </c>
      <c r="K634" s="12">
        <f t="shared" ca="1" si="239"/>
        <v>0.57817425536129763</v>
      </c>
      <c r="L634" s="48"/>
      <c r="M634" s="47">
        <f ca="1">IF(AND(I$2&gt;0,R627&lt;F627-0.12),0,IF(AND(N634&gt;=L$4,I$2&gt;0),0,IF(OR(AND(N634&gt;=A$2,N634&lt;C$2),N634&gt;=E$1),0,1)))</f>
        <v>0</v>
      </c>
      <c r="N634" s="18">
        <f t="shared" si="230"/>
        <v>44541</v>
      </c>
      <c r="O634" s="11">
        <f t="shared" ca="1" si="218"/>
        <v>0.76873166761204792</v>
      </c>
      <c r="P634" s="11" t="str">
        <f t="shared" si="219"/>
        <v/>
      </c>
      <c r="Q634" s="11">
        <f t="shared" ca="1" si="231"/>
        <v>1</v>
      </c>
      <c r="R634" s="32">
        <f t="shared" ca="1" si="220"/>
        <v>7.0053473707264982E-4</v>
      </c>
      <c r="S634" s="32">
        <v>2.2689136703858417E-5</v>
      </c>
      <c r="T634" s="32">
        <f t="shared" ca="1" si="221"/>
        <v>3.3158644221438751E-5</v>
      </c>
      <c r="U634" s="32">
        <f t="shared" si="222"/>
        <v>0.14084507042253522</v>
      </c>
      <c r="V634" s="32">
        <f t="shared" si="223"/>
        <v>1</v>
      </c>
      <c r="W634" s="8">
        <f t="shared" ca="1" si="232"/>
        <v>10331.204555894587</v>
      </c>
      <c r="X634" s="8">
        <f t="shared" ca="1" si="236"/>
        <v>5765249148.463254</v>
      </c>
      <c r="Y634" s="22">
        <f t="shared" ca="1" si="224"/>
        <v>0.23126833238795208</v>
      </c>
      <c r="Z634" s="8">
        <f t="shared" ca="1" si="233"/>
        <v>248689.83166079063</v>
      </c>
      <c r="AA634" s="12">
        <f t="shared" ca="1" si="234"/>
        <v>1.1347541797997878</v>
      </c>
      <c r="AB634" s="23">
        <f t="shared" ca="1" si="238"/>
        <v>3248153292.5946507</v>
      </c>
      <c r="AC634" s="76">
        <f t="shared" si="235"/>
        <v>0</v>
      </c>
      <c r="AD634" s="85">
        <v>5.9138985600742033E-4</v>
      </c>
      <c r="AE634" s="85">
        <v>8.8485422165619377E-3</v>
      </c>
      <c r="AF634" s="85">
        <v>6.1799849188357535E-4</v>
      </c>
    </row>
    <row r="635" spans="1:32">
      <c r="A635" s="7">
        <f t="shared" si="225"/>
        <v>44542</v>
      </c>
      <c r="B635" s="8">
        <f t="shared" ca="1" si="226"/>
        <v>812041940.49620891</v>
      </c>
      <c r="C635" s="144">
        <f t="shared" si="216"/>
        <v>0</v>
      </c>
      <c r="D635" s="136"/>
      <c r="E635" s="143">
        <f>US!D635</f>
        <v>0</v>
      </c>
      <c r="F635" s="78">
        <f t="shared" si="237"/>
        <v>0.6</v>
      </c>
      <c r="G635" s="29">
        <f t="shared" ca="1" si="217"/>
        <v>35018.177441699685</v>
      </c>
      <c r="H635" s="8">
        <f t="shared" ca="1" si="227"/>
        <v>248629.05983606775</v>
      </c>
      <c r="I635" s="8">
        <f t="shared" ca="1" si="228"/>
        <v>5765497777.5230913</v>
      </c>
      <c r="J635" s="8">
        <f t="shared" ca="1" si="229"/>
        <v>1446.5398212917917</v>
      </c>
      <c r="K635" s="12">
        <f t="shared" ca="1" si="239"/>
        <v>0.5781708309698802</v>
      </c>
      <c r="L635" s="48"/>
      <c r="M635" s="46">
        <f ca="1">IF(AND(I$2&gt;0,R628&lt;F628-0.12),0,IF(AND(N635&gt;=L$5,I$2&gt;0),0,IF(OR(AND(N635&gt;=A$2,N635&lt;C$2),N635&gt;=E$1),0,1)))</f>
        <v>0</v>
      </c>
      <c r="N635" s="18">
        <f t="shared" si="230"/>
        <v>44542</v>
      </c>
      <c r="O635" s="11">
        <f t="shared" ca="1" si="218"/>
        <v>0.76873303700307882</v>
      </c>
      <c r="P635" s="11" t="str">
        <f t="shared" si="219"/>
        <v/>
      </c>
      <c r="Q635" s="11">
        <f t="shared" ca="1" si="231"/>
        <v>1</v>
      </c>
      <c r="R635" s="32">
        <f t="shared" ca="1" si="220"/>
        <v>7.0036354883399373E-4</v>
      </c>
      <c r="S635" s="32">
        <v>2.2689114157126032E-5</v>
      </c>
      <c r="T635" s="32">
        <f t="shared" ca="1" si="221"/>
        <v>3.3150541311475698E-5</v>
      </c>
      <c r="U635" s="32">
        <f t="shared" si="222"/>
        <v>0.14084507042253522</v>
      </c>
      <c r="V635" s="32">
        <f t="shared" si="223"/>
        <v>1</v>
      </c>
      <c r="W635" s="8">
        <f t="shared" ca="1" si="232"/>
        <v>10324.768091950993</v>
      </c>
      <c r="X635" s="8">
        <f t="shared" ca="1" si="236"/>
        <v>5765259473.2313461</v>
      </c>
      <c r="Y635" s="22">
        <f t="shared" ca="1" si="224"/>
        <v>0.23126696299692118</v>
      </c>
      <c r="Z635" s="8">
        <f t="shared" ca="1" si="233"/>
        <v>248629.05983606775</v>
      </c>
      <c r="AA635" s="12">
        <f t="shared" ca="1" si="234"/>
        <v>1.1347541797997878</v>
      </c>
      <c r="AB635" s="23">
        <f t="shared" ca="1" si="238"/>
        <v>3248159081.1756144</v>
      </c>
      <c r="AC635" s="76">
        <f t="shared" si="235"/>
        <v>0</v>
      </c>
      <c r="AD635" s="85">
        <v>5.9136056752728014E-4</v>
      </c>
      <c r="AE635" s="85">
        <v>8.8456947074485193E-3</v>
      </c>
      <c r="AF635" s="85">
        <v>6.1797333527696067E-4</v>
      </c>
    </row>
    <row r="636" spans="1:32">
      <c r="A636" s="7">
        <f t="shared" si="225"/>
        <v>44543</v>
      </c>
      <c r="B636" s="8">
        <f t="shared" ca="1" si="226"/>
        <v>812043386.67397678</v>
      </c>
      <c r="C636" s="144">
        <f t="shared" si="216"/>
        <v>0</v>
      </c>
      <c r="D636" s="136"/>
      <c r="E636" s="143">
        <f>US!D636</f>
        <v>0</v>
      </c>
      <c r="F636" s="78">
        <f t="shared" si="237"/>
        <v>0.6</v>
      </c>
      <c r="G636" s="29">
        <f t="shared" ca="1" si="217"/>
        <v>35010.162520586659</v>
      </c>
      <c r="H636" s="8">
        <f t="shared" ca="1" si="227"/>
        <v>248572.15389616528</v>
      </c>
      <c r="I636" s="8">
        <f t="shared" ca="1" si="228"/>
        <v>5765508045.3852434</v>
      </c>
      <c r="J636" s="8">
        <f t="shared" ca="1" si="229"/>
        <v>1446.1777678941587</v>
      </c>
      <c r="K636" s="12">
        <f t="shared" ca="1" si="239"/>
        <v>0.57816740749230289</v>
      </c>
      <c r="L636" s="48"/>
      <c r="M636" s="38">
        <f ca="1">IF(AND(I$2&gt;0,R629&lt;F629),0,IF(AND(N636&gt;=L$6,I$2&gt;0),0,IF(OR(AND(N636&gt;=A$2,N636&lt;C$2),N636&gt;=E$1),0,1)))</f>
        <v>0</v>
      </c>
      <c r="N636" s="18">
        <f t="shared" si="230"/>
        <v>44543</v>
      </c>
      <c r="O636" s="11">
        <f t="shared" ca="1" si="218"/>
        <v>0.76873440605136578</v>
      </c>
      <c r="P636" s="11" t="str">
        <f t="shared" si="219"/>
        <v/>
      </c>
      <c r="Q636" s="11">
        <f t="shared" ca="1" si="231"/>
        <v>1</v>
      </c>
      <c r="R636" s="32">
        <f t="shared" ca="1" si="220"/>
        <v>7.0020325041173317E-4</v>
      </c>
      <c r="S636" s="32">
        <v>2.2689091610552222E-5</v>
      </c>
      <c r="T636" s="32">
        <f t="shared" ca="1" si="221"/>
        <v>3.314295385282204E-5</v>
      </c>
      <c r="U636" s="32">
        <f t="shared" si="222"/>
        <v>0.14084507042253522</v>
      </c>
      <c r="V636" s="32">
        <f t="shared" si="223"/>
        <v>1</v>
      </c>
      <c r="W636" s="8">
        <f t="shared" ca="1" si="232"/>
        <v>10318.745593498968</v>
      </c>
      <c r="X636" s="8">
        <f t="shared" ca="1" si="236"/>
        <v>5765269791.9769392</v>
      </c>
      <c r="Y636" s="22">
        <f t="shared" ca="1" si="224"/>
        <v>0.23126559394863422</v>
      </c>
      <c r="Z636" s="8">
        <f t="shared" ca="1" si="233"/>
        <v>248572.15389616528</v>
      </c>
      <c r="AA636" s="12">
        <f t="shared" ca="1" si="234"/>
        <v>1.1347541797997878</v>
      </c>
      <c r="AB636" s="23">
        <f t="shared" ca="1" si="238"/>
        <v>3248164868.1570067</v>
      </c>
      <c r="AC636" s="76">
        <f t="shared" si="235"/>
        <v>0</v>
      </c>
      <c r="AD636" s="85">
        <v>5.9133128650320143E-4</v>
      </c>
      <c r="AE636" s="85">
        <v>8.8428530011574764E-3</v>
      </c>
      <c r="AF636" s="85">
        <v>6.1794818406301396E-4</v>
      </c>
    </row>
    <row r="637" spans="1:32">
      <c r="A637" s="7">
        <f t="shared" si="225"/>
        <v>44544</v>
      </c>
      <c r="B637" s="8">
        <f t="shared" ca="1" si="226"/>
        <v>812044832.5121839</v>
      </c>
      <c r="C637" s="144">
        <f t="shared" si="216"/>
        <v>0</v>
      </c>
      <c r="D637" s="136"/>
      <c r="E637" s="143">
        <f>US!D637</f>
        <v>0</v>
      </c>
      <c r="F637" s="78">
        <f t="shared" si="237"/>
        <v>0.6</v>
      </c>
      <c r="G637" s="29">
        <f t="shared" ca="1" si="217"/>
        <v>35002.656277970345</v>
      </c>
      <c r="H637" s="8">
        <f t="shared" ca="1" si="227"/>
        <v>248518.85957358943</v>
      </c>
      <c r="I637" s="8">
        <f t="shared" ca="1" si="228"/>
        <v>5765518310.8365145</v>
      </c>
      <c r="J637" s="8">
        <f t="shared" ca="1" si="229"/>
        <v>1445.8382071722699</v>
      </c>
      <c r="K637" s="12">
        <f t="shared" ca="1" si="239"/>
        <v>0.5781639848715856</v>
      </c>
      <c r="L637" s="48"/>
      <c r="M637" s="38">
        <f ca="1">IF(AND(I$2&gt;0,R630&lt;F630-0.02),0,IF(AND(N637&gt;=L$7,I$2&gt;0),0,IF(OR(AND(N637&gt;=A$2,N637&lt;C$2),N637&gt;=E$1),0,1)))</f>
        <v>0</v>
      </c>
      <c r="N637" s="18">
        <f t="shared" si="230"/>
        <v>44544</v>
      </c>
      <c r="O637" s="11">
        <f t="shared" ca="1" si="218"/>
        <v>0.76873577477820187</v>
      </c>
      <c r="P637" s="11" t="str">
        <f t="shared" si="219"/>
        <v/>
      </c>
      <c r="Q637" s="11">
        <f t="shared" ca="1" si="231"/>
        <v>1</v>
      </c>
      <c r="R637" s="32">
        <f t="shared" ca="1" si="220"/>
        <v>7.0005312555940691E-4</v>
      </c>
      <c r="S637" s="32">
        <v>2.2689069064136984E-5</v>
      </c>
      <c r="T637" s="32">
        <f t="shared" ca="1" si="221"/>
        <v>3.3135847943145258E-5</v>
      </c>
      <c r="U637" s="32">
        <f t="shared" si="222"/>
        <v>0.14084507042253522</v>
      </c>
      <c r="V637" s="32">
        <f t="shared" si="223"/>
        <v>1</v>
      </c>
      <c r="W637" s="8">
        <f t="shared" ca="1" si="232"/>
        <v>10313.109834469409</v>
      </c>
      <c r="X637" s="8">
        <f t="shared" ca="1" si="236"/>
        <v>5765280105.0867739</v>
      </c>
      <c r="Y637" s="22">
        <f t="shared" ca="1" si="224"/>
        <v>0.23126422522179813</v>
      </c>
      <c r="Z637" s="8">
        <f t="shared" ca="1" si="233"/>
        <v>248518.85957358943</v>
      </c>
      <c r="AA637" s="12">
        <f t="shared" ca="1" si="234"/>
        <v>1.1347541797997878</v>
      </c>
      <c r="AB637" s="23">
        <f t="shared" ca="1" si="238"/>
        <v>3248170653.6387539</v>
      </c>
      <c r="AC637" s="76">
        <f t="shared" si="235"/>
        <v>0</v>
      </c>
      <c r="AD637" s="85">
        <v>5.9130201293223638E-4</v>
      </c>
      <c r="AE637" s="85">
        <v>8.840017080031742E-3</v>
      </c>
      <c r="AF637" s="85">
        <v>6.1792303823994988E-4</v>
      </c>
    </row>
    <row r="638" spans="1:32">
      <c r="A638" s="7">
        <f t="shared" si="225"/>
        <v>44545</v>
      </c>
      <c r="B638" s="8">
        <f t="shared" ca="1" si="226"/>
        <v>812046278.03184354</v>
      </c>
      <c r="C638" s="144">
        <f t="shared" si="216"/>
        <v>0</v>
      </c>
      <c r="D638" s="136"/>
      <c r="E638" s="143">
        <f>US!D638</f>
        <v>0</v>
      </c>
      <c r="F638" s="78">
        <f t="shared" si="237"/>
        <v>0.6</v>
      </c>
      <c r="G638" s="29">
        <f t="shared" ca="1" si="217"/>
        <v>34995.625256684994</v>
      </c>
      <c r="H638" s="8">
        <f t="shared" ca="1" si="227"/>
        <v>248468.93932246347</v>
      </c>
      <c r="I638" s="8">
        <f t="shared" ca="1" si="228"/>
        <v>5765528574.0260983</v>
      </c>
      <c r="J638" s="8">
        <f t="shared" ca="1" si="229"/>
        <v>1445.5196596258399</v>
      </c>
      <c r="K638" s="12">
        <f t="shared" ca="1" si="239"/>
        <v>0.57816056305449526</v>
      </c>
      <c r="L638" s="48"/>
      <c r="M638" s="38">
        <f ca="1">IF(AND(I$2&gt;0,R631&lt;F631-0.04),0,IF(AND(N638&gt;=L$8,I$2&gt;0),0,IF(OR(AND(N638&gt;=A$2,N638&lt;C$2),N638&gt;=E$1),0,1)))</f>
        <v>0</v>
      </c>
      <c r="N638" s="18">
        <f t="shared" si="230"/>
        <v>44545</v>
      </c>
      <c r="O638" s="11">
        <f t="shared" ca="1" si="218"/>
        <v>0.76873714320347974</v>
      </c>
      <c r="P638" s="11" t="str">
        <f t="shared" si="219"/>
        <v/>
      </c>
      <c r="Q638" s="11">
        <f t="shared" ca="1" si="231"/>
        <v>1</v>
      </c>
      <c r="R638" s="32">
        <f t="shared" ca="1" si="220"/>
        <v>6.9991250513369986E-4</v>
      </c>
      <c r="S638" s="32">
        <v>2.2689046517880306E-5</v>
      </c>
      <c r="T638" s="32">
        <f t="shared" ca="1" si="221"/>
        <v>3.3129191909661794E-5</v>
      </c>
      <c r="U638" s="32">
        <f t="shared" si="222"/>
        <v>0.14084507042253522</v>
      </c>
      <c r="V638" s="32">
        <f t="shared" si="223"/>
        <v>1</v>
      </c>
      <c r="W638" s="8">
        <f t="shared" ca="1" si="232"/>
        <v>10307.835379186919</v>
      </c>
      <c r="X638" s="8">
        <f t="shared" ca="1" si="236"/>
        <v>5765290412.9221535</v>
      </c>
      <c r="Y638" s="22">
        <f t="shared" ca="1" si="224"/>
        <v>0.23126285679652026</v>
      </c>
      <c r="Z638" s="8">
        <f t="shared" ca="1" si="233"/>
        <v>248468.93932246347</v>
      </c>
      <c r="AA638" s="12">
        <f t="shared" ca="1" si="234"/>
        <v>1.1347541797997878</v>
      </c>
      <c r="AB638" s="23">
        <f t="shared" ca="1" si="238"/>
        <v>3248176437.71421</v>
      </c>
      <c r="AC638" s="76">
        <f t="shared" si="235"/>
        <v>0</v>
      </c>
      <c r="AD638" s="85">
        <v>5.9127274681143919E-4</v>
      </c>
      <c r="AE638" s="85">
        <v>8.8371869264887611E-3</v>
      </c>
      <c r="AF638" s="85">
        <v>6.1789789780598316E-4</v>
      </c>
    </row>
    <row r="639" spans="1:32">
      <c r="A639" s="7">
        <f t="shared" si="225"/>
        <v>44546</v>
      </c>
      <c r="B639" s="8">
        <f t="shared" ca="1" si="226"/>
        <v>812047723.2525866</v>
      </c>
      <c r="C639" s="144">
        <f t="shared" si="216"/>
        <v>0</v>
      </c>
      <c r="D639" s="136"/>
      <c r="E639" s="143">
        <f>US!D639</f>
        <v>0</v>
      </c>
      <c r="F639" s="78">
        <f t="shared" si="237"/>
        <v>0.6</v>
      </c>
      <c r="G639" s="29">
        <f t="shared" ca="1" si="217"/>
        <v>34989.038199860166</v>
      </c>
      <c r="H639" s="8">
        <f t="shared" ca="1" si="227"/>
        <v>248422.17121900717</v>
      </c>
      <c r="I639" s="8">
        <f t="shared" ca="1" si="228"/>
        <v>5765538835.0933743</v>
      </c>
      <c r="J639" s="8">
        <f t="shared" ca="1" si="229"/>
        <v>1445.2207430606509</v>
      </c>
      <c r="K639" s="12">
        <f t="shared" ca="1" si="239"/>
        <v>0.57815714199130064</v>
      </c>
      <c r="L639" s="48"/>
      <c r="M639" s="38">
        <f ca="1">IF(AND(I$2&gt;0,R632&lt;F632-0.06),0,IF(AND(N639&gt;=L$9,I$2&gt;0),0,IF(OR(AND(N639&gt;=A$2,N639&lt;C$2),N639&gt;=E$1),0,1)))</f>
        <v>0</v>
      </c>
      <c r="N639" s="18">
        <f t="shared" si="230"/>
        <v>44546</v>
      </c>
      <c r="O639" s="11">
        <f t="shared" ca="1" si="218"/>
        <v>0.76873851134578319</v>
      </c>
      <c r="P639" s="11" t="str">
        <f t="shared" si="219"/>
        <v/>
      </c>
      <c r="Q639" s="11">
        <f t="shared" ca="1" si="231"/>
        <v>1</v>
      </c>
      <c r="R639" s="32">
        <f t="shared" ca="1" si="220"/>
        <v>6.9978076399720328E-4</v>
      </c>
      <c r="S639" s="32">
        <v>2.2689023971782203E-5</v>
      </c>
      <c r="T639" s="32">
        <f t="shared" ca="1" si="221"/>
        <v>3.3122956162534287E-5</v>
      </c>
      <c r="U639" s="32">
        <f t="shared" si="222"/>
        <v>0.14084507042253522</v>
      </c>
      <c r="V639" s="32">
        <f t="shared" si="223"/>
        <v>1</v>
      </c>
      <c r="W639" s="8">
        <f t="shared" ca="1" si="232"/>
        <v>10302.898464650307</v>
      </c>
      <c r="X639" s="8">
        <f t="shared" ca="1" si="236"/>
        <v>5765300715.8206177</v>
      </c>
      <c r="Y639" s="22">
        <f t="shared" ca="1" si="224"/>
        <v>0.23126148865421681</v>
      </c>
      <c r="Z639" s="8">
        <f t="shared" ca="1" si="233"/>
        <v>248422.17121900717</v>
      </c>
      <c r="AA639" s="12">
        <f t="shared" ca="1" si="234"/>
        <v>1.1347541797997878</v>
      </c>
      <c r="AB639" s="23">
        <f t="shared" ca="1" si="238"/>
        <v>3248182220.4705877</v>
      </c>
      <c r="AC639" s="76">
        <f t="shared" si="235"/>
        <v>0</v>
      </c>
      <c r="AD639" s="85">
        <v>5.9124348813786539E-4</v>
      </c>
      <c r="AE639" s="85">
        <v>8.834362523020077E-3</v>
      </c>
      <c r="AF639" s="85">
        <v>6.178727627593303E-4</v>
      </c>
    </row>
    <row r="640" spans="1:32">
      <c r="A640" s="7">
        <f t="shared" si="225"/>
        <v>44547</v>
      </c>
      <c r="B640" s="8">
        <f t="shared" ca="1" si="226"/>
        <v>812049168.19275284</v>
      </c>
      <c r="C640" s="144">
        <f t="shared" si="216"/>
        <v>0</v>
      </c>
      <c r="D640" s="136"/>
      <c r="E640" s="143">
        <f>US!D640</f>
        <v>0</v>
      </c>
      <c r="F640" s="78">
        <f t="shared" si="237"/>
        <v>0.6</v>
      </c>
      <c r="G640" s="29">
        <f t="shared" ca="1" si="217"/>
        <v>34982.865906239953</v>
      </c>
      <c r="H640" s="8">
        <f t="shared" ca="1" si="227"/>
        <v>248378.34793430363</v>
      </c>
      <c r="I640" s="8">
        <f t="shared" ca="1" si="228"/>
        <v>5765549094.1685543</v>
      </c>
      <c r="J640" s="8">
        <f t="shared" ca="1" si="229"/>
        <v>1444.9401661896857</v>
      </c>
      <c r="K640" s="12">
        <f t="shared" ca="1" si="239"/>
        <v>0.57815372163554202</v>
      </c>
      <c r="L640" s="48"/>
      <c r="M640" s="39">
        <f ca="1">IF(AND(I$2&gt;0,R633&lt;F633-0.1),0,IF(AND(N640&gt;=L$10,I$2&gt;0),0,IF(OR(AND(N640&gt;=A$2,N640&lt;C$2),N640&gt;=E$1),0,1)))</f>
        <v>0</v>
      </c>
      <c r="N640" s="18">
        <f t="shared" si="230"/>
        <v>44547</v>
      </c>
      <c r="O640" s="11">
        <f t="shared" ca="1" si="218"/>
        <v>0.76873987922247389</v>
      </c>
      <c r="P640" s="11" t="str">
        <f t="shared" si="219"/>
        <v/>
      </c>
      <c r="Q640" s="11">
        <f t="shared" ca="1" si="231"/>
        <v>1</v>
      </c>
      <c r="R640" s="32">
        <f t="shared" ca="1" si="220"/>
        <v>6.9965731812479909E-4</v>
      </c>
      <c r="S640" s="32">
        <v>2.2689001425842662E-5</v>
      </c>
      <c r="T640" s="32">
        <f t="shared" ca="1" si="221"/>
        <v>3.3117113057907154E-5</v>
      </c>
      <c r="U640" s="32">
        <f t="shared" si="222"/>
        <v>0.14084507042253522</v>
      </c>
      <c r="V640" s="32">
        <f t="shared" si="223"/>
        <v>1</v>
      </c>
      <c r="W640" s="8">
        <f t="shared" ca="1" si="232"/>
        <v>10298.27689055193</v>
      </c>
      <c r="X640" s="8">
        <f t="shared" ca="1" si="236"/>
        <v>5765311014.0975084</v>
      </c>
      <c r="Y640" s="22">
        <f t="shared" ca="1" si="224"/>
        <v>0.23126012077752611</v>
      </c>
      <c r="Z640" s="8">
        <f t="shared" ca="1" si="233"/>
        <v>248378.34793430363</v>
      </c>
      <c r="AA640" s="12">
        <f t="shared" ca="1" si="234"/>
        <v>1.1347541797997878</v>
      </c>
      <c r="AB640" s="23">
        <f t="shared" ca="1" si="238"/>
        <v>3248188001.9893637</v>
      </c>
      <c r="AC640" s="76">
        <f t="shared" si="235"/>
        <v>0</v>
      </c>
      <c r="AD640" s="85">
        <v>5.9121423690857257E-4</v>
      </c>
      <c r="AE640" s="85">
        <v>8.8315438521909366E-3</v>
      </c>
      <c r="AF640" s="85">
        <v>6.1784763309820768E-4</v>
      </c>
    </row>
    <row r="641" spans="1:32">
      <c r="A641" s="7">
        <f t="shared" si="225"/>
        <v>44548</v>
      </c>
      <c r="B641" s="8">
        <f t="shared" ca="1" si="226"/>
        <v>812050612.86947548</v>
      </c>
      <c r="C641" s="144">
        <f t="shared" si="216"/>
        <v>0</v>
      </c>
      <c r="D641" s="136"/>
      <c r="E641" s="143">
        <f>US!D641</f>
        <v>0</v>
      </c>
      <c r="F641" s="78">
        <f t="shared" si="237"/>
        <v>0.6</v>
      </c>
      <c r="G641" s="29">
        <f t="shared" ca="1" si="217"/>
        <v>34977.081095014379</v>
      </c>
      <c r="H641" s="8">
        <f t="shared" ca="1" si="227"/>
        <v>248337.27577460208</v>
      </c>
      <c r="I641" s="8">
        <f t="shared" ca="1" si="228"/>
        <v>5765559351.3732853</v>
      </c>
      <c r="J641" s="8">
        <f t="shared" ca="1" si="229"/>
        <v>1444.6767226549819</v>
      </c>
      <c r="K641" s="12">
        <f t="shared" ca="1" si="239"/>
        <v>0.57815030194381523</v>
      </c>
      <c r="L641" s="48"/>
      <c r="M641" s="47">
        <f ca="1">IF(AND(I$2&gt;0,R634&lt;F634-0.12),0,IF(AND(N641&gt;=L$4,I$2&gt;0),0,IF(OR(AND(N641&gt;=A$2,N641&lt;C$2),N641&gt;=E$1),0,1)))</f>
        <v>0</v>
      </c>
      <c r="N641" s="18">
        <f t="shared" si="230"/>
        <v>44548</v>
      </c>
      <c r="O641" s="11">
        <f t="shared" ca="1" si="218"/>
        <v>0.76874124684977141</v>
      </c>
      <c r="P641" s="11" t="str">
        <f t="shared" si="219"/>
        <v/>
      </c>
      <c r="Q641" s="11">
        <f t="shared" ca="1" si="231"/>
        <v>1</v>
      </c>
      <c r="R641" s="32">
        <f t="shared" ca="1" si="220"/>
        <v>6.9954162190028759E-4</v>
      </c>
      <c r="S641" s="32">
        <v>2.2688978880061681E-5</v>
      </c>
      <c r="T641" s="32">
        <f t="shared" ca="1" si="221"/>
        <v>3.3111636769946947E-5</v>
      </c>
      <c r="U641" s="32">
        <f t="shared" si="222"/>
        <v>0.14084507042253522</v>
      </c>
      <c r="V641" s="32">
        <f t="shared" si="223"/>
        <v>1</v>
      </c>
      <c r="W641" s="8">
        <f t="shared" ca="1" si="232"/>
        <v>10293.949916527297</v>
      </c>
      <c r="X641" s="8">
        <f t="shared" ca="1" si="236"/>
        <v>5765321308.0474253</v>
      </c>
      <c r="Y641" s="22">
        <f t="shared" ca="1" si="224"/>
        <v>0.23125875315022859</v>
      </c>
      <c r="Z641" s="8">
        <f t="shared" ca="1" si="233"/>
        <v>248337.27577460208</v>
      </c>
      <c r="AA641" s="12">
        <f t="shared" ca="1" si="234"/>
        <v>1.1347541797997878</v>
      </c>
      <c r="AB641" s="23">
        <f t="shared" ca="1" si="238"/>
        <v>3248193782.3466549</v>
      </c>
      <c r="AC641" s="76">
        <f t="shared" si="235"/>
        <v>0</v>
      </c>
      <c r="AD641" s="85">
        <v>5.9118499312061951E-4</v>
      </c>
      <c r="AE641" s="85">
        <v>8.8287308966398803E-3</v>
      </c>
      <c r="AF641" s="85">
        <v>6.1782250882083331E-4</v>
      </c>
    </row>
    <row r="642" spans="1:32">
      <c r="A642" s="7">
        <f t="shared" si="225"/>
        <v>44549</v>
      </c>
      <c r="B642" s="8">
        <f t="shared" ca="1" si="226"/>
        <v>812052057.29876089</v>
      </c>
      <c r="C642" s="144">
        <f t="shared" si="216"/>
        <v>0</v>
      </c>
      <c r="D642" s="136"/>
      <c r="E642" s="143">
        <f>US!D642</f>
        <v>0</v>
      </c>
      <c r="F642" s="78">
        <f t="shared" si="237"/>
        <v>0.6</v>
      </c>
      <c r="G642" s="29">
        <f t="shared" ca="1" si="217"/>
        <v>34971.658279537609</v>
      </c>
      <c r="H642" s="8">
        <f t="shared" ca="1" si="227"/>
        <v>248298.77378471699</v>
      </c>
      <c r="I642" s="8">
        <f t="shared" ca="1" si="228"/>
        <v>5765569606.8212118</v>
      </c>
      <c r="J642" s="8">
        <f t="shared" ca="1" si="229"/>
        <v>1444.4292854425623</v>
      </c>
      <c r="K642" s="12">
        <f t="shared" ca="1" si="239"/>
        <v>0.57814688287557148</v>
      </c>
      <c r="L642" s="48"/>
      <c r="M642" s="46">
        <f ca="1">IF(AND(I$2&gt;0,R635&lt;F635-0.12),0,IF(AND(N642&gt;=L$5,I$2&gt;0),0,IF(OR(AND(N642&gt;=A$2,N642&lt;C$2),N642&gt;=E$1),0,1)))</f>
        <v>0</v>
      </c>
      <c r="N642" s="18">
        <f t="shared" si="230"/>
        <v>44549</v>
      </c>
      <c r="O642" s="11">
        <f t="shared" ca="1" si="218"/>
        <v>0.76874261424282819</v>
      </c>
      <c r="P642" s="11" t="str">
        <f t="shared" si="219"/>
        <v/>
      </c>
      <c r="Q642" s="11">
        <f t="shared" ca="1" si="231"/>
        <v>1</v>
      </c>
      <c r="R642" s="32">
        <f t="shared" ca="1" si="220"/>
        <v>6.9943316559075222E-4</v>
      </c>
      <c r="S642" s="32">
        <v>2.2688956334439266E-5</v>
      </c>
      <c r="T642" s="32">
        <f t="shared" ca="1" si="221"/>
        <v>3.3106503171295602E-5</v>
      </c>
      <c r="U642" s="32">
        <f t="shared" si="222"/>
        <v>0.14084507042253522</v>
      </c>
      <c r="V642" s="32">
        <f t="shared" si="223"/>
        <v>1</v>
      </c>
      <c r="W642" s="8">
        <f t="shared" ca="1" si="232"/>
        <v>10289.898166159614</v>
      </c>
      <c r="X642" s="8">
        <f t="shared" ca="1" si="236"/>
        <v>5765331597.945591</v>
      </c>
      <c r="Y642" s="22">
        <f t="shared" ca="1" si="224"/>
        <v>0.23125738575717181</v>
      </c>
      <c r="Z642" s="8">
        <f t="shared" ca="1" si="233"/>
        <v>248298.77378471699</v>
      </c>
      <c r="AA642" s="12">
        <f t="shared" ca="1" si="234"/>
        <v>1.1347541797997878</v>
      </c>
      <c r="AB642" s="23">
        <f t="shared" ca="1" si="238"/>
        <v>3248199561.6135721</v>
      </c>
      <c r="AC642" s="76">
        <f t="shared" si="235"/>
        <v>0</v>
      </c>
      <c r="AD642" s="85">
        <v>5.9115575677106693E-4</v>
      </c>
      <c r="AE642" s="85">
        <v>8.8259236390783626E-3</v>
      </c>
      <c r="AF642" s="85">
        <v>6.1779738992542551E-4</v>
      </c>
    </row>
    <row r="643" spans="1:32">
      <c r="A643" s="7">
        <f t="shared" si="225"/>
        <v>44550</v>
      </c>
      <c r="B643" s="8">
        <f t="shared" ca="1" si="226"/>
        <v>812053501.49556255</v>
      </c>
      <c r="C643" s="144">
        <f t="shared" si="216"/>
        <v>0</v>
      </c>
      <c r="D643" s="136"/>
      <c r="E643" s="143">
        <f>US!D643</f>
        <v>0</v>
      </c>
      <c r="F643" s="78">
        <f t="shared" si="237"/>
        <v>0.6</v>
      </c>
      <c r="G643" s="29">
        <f t="shared" ca="1" si="217"/>
        <v>34966.573649348735</v>
      </c>
      <c r="H643" s="8">
        <f t="shared" ca="1" si="227"/>
        <v>248262.67291037602</v>
      </c>
      <c r="I643" s="8">
        <f t="shared" ca="1" si="228"/>
        <v>5765579860.6185036</v>
      </c>
      <c r="J643" s="8">
        <f t="shared" ca="1" si="229"/>
        <v>1444.1968016645956</v>
      </c>
      <c r="K643" s="12">
        <f t="shared" ca="1" si="239"/>
        <v>0.57814346439292952</v>
      </c>
      <c r="L643" s="48"/>
      <c r="M643" s="38">
        <f ca="1">IF(AND(I$2&gt;0,R636&lt;F636),0,IF(AND(N643&gt;=L$6,I$2&gt;0),0,IF(OR(AND(N643&gt;=A$2,N643&lt;C$2),N643&gt;=E$1),0,1)))</f>
        <v>0</v>
      </c>
      <c r="N643" s="18">
        <f t="shared" si="230"/>
        <v>44550</v>
      </c>
      <c r="O643" s="11">
        <f t="shared" ca="1" si="218"/>
        <v>0.76874398141580047</v>
      </c>
      <c r="P643" s="11" t="str">
        <f t="shared" si="219"/>
        <v/>
      </c>
      <c r="Q643" s="11">
        <f t="shared" ca="1" si="231"/>
        <v>1</v>
      </c>
      <c r="R643" s="32">
        <f t="shared" ca="1" si="220"/>
        <v>6.9933147298697476E-4</v>
      </c>
      <c r="S643" s="32">
        <v>2.2688933788975411E-5</v>
      </c>
      <c r="T643" s="32">
        <f t="shared" ca="1" si="221"/>
        <v>3.3101689721383468E-5</v>
      </c>
      <c r="U643" s="32">
        <f t="shared" si="222"/>
        <v>0.14084507042253522</v>
      </c>
      <c r="V643" s="32">
        <f t="shared" si="223"/>
        <v>1</v>
      </c>
      <c r="W643" s="8">
        <f t="shared" ca="1" si="232"/>
        <v>10286.103537295377</v>
      </c>
      <c r="X643" s="8">
        <f t="shared" ca="1" si="236"/>
        <v>5765341884.0491285</v>
      </c>
      <c r="Y643" s="22">
        <f t="shared" ca="1" si="224"/>
        <v>0.23125601858419953</v>
      </c>
      <c r="Z643" s="8">
        <f t="shared" ca="1" si="233"/>
        <v>248262.67291037602</v>
      </c>
      <c r="AA643" s="12">
        <f t="shared" ca="1" si="234"/>
        <v>1.1347541797997878</v>
      </c>
      <c r="AB643" s="23">
        <f t="shared" ca="1" si="238"/>
        <v>3248205339.8565483</v>
      </c>
      <c r="AC643" s="76">
        <f t="shared" si="235"/>
        <v>0</v>
      </c>
      <c r="AD643" s="85">
        <v>5.9112652785697696E-4</v>
      </c>
      <c r="AE643" s="85">
        <v>8.8231220622903388E-3</v>
      </c>
      <c r="AF643" s="85">
        <v>6.1777227641020358E-4</v>
      </c>
    </row>
    <row r="644" spans="1:32">
      <c r="A644" s="7">
        <f t="shared" si="225"/>
        <v>44551</v>
      </c>
      <c r="B644" s="8">
        <f t="shared" ca="1" si="226"/>
        <v>812054945.47385025</v>
      </c>
      <c r="C644" s="144">
        <f t="shared" ref="C644:C707" si="240">IF(H$2=0,D644,IF(H$2=1,E644,D644-E644))</f>
        <v>0</v>
      </c>
      <c r="D644" s="136"/>
      <c r="E644" s="143">
        <f>US!D644</f>
        <v>0</v>
      </c>
      <c r="F644" s="78">
        <f t="shared" si="237"/>
        <v>0.6</v>
      </c>
      <c r="G644" s="29">
        <f t="shared" ref="G644:G707" ca="1" si="241">H644/O$2</f>
        <v>34961.804959949521</v>
      </c>
      <c r="H644" s="8">
        <f t="shared" ca="1" si="227"/>
        <v>248228.81521564157</v>
      </c>
      <c r="I644" s="8">
        <f t="shared" ca="1" si="228"/>
        <v>5765590112.8643465</v>
      </c>
      <c r="J644" s="8">
        <f t="shared" ca="1" si="229"/>
        <v>1443.978287684643</v>
      </c>
      <c r="K644" s="12">
        <f t="shared" ca="1" si="239"/>
        <v>0.57814004646049888</v>
      </c>
      <c r="L644" s="48"/>
      <c r="M644" s="38">
        <f ca="1">IF(AND(I$2&gt;0,R637&lt;F637-0.02),0,IF(AND(N644&gt;=L$7,I$2&gt;0),0,IF(OR(AND(N644&gt;=A$2,N644&lt;C$2),N644&gt;=E$1),0,1)))</f>
        <v>0</v>
      </c>
      <c r="N644" s="18">
        <f t="shared" si="230"/>
        <v>44551</v>
      </c>
      <c r="O644" s="11">
        <f t="shared" ref="O644:O707" ca="1" si="242">I644/P$2</f>
        <v>0.76874534838191289</v>
      </c>
      <c r="P644" s="11" t="str">
        <f t="shared" ref="P644:P707" si="243">IF(C644&gt;0,Z644/P$2,"")</f>
        <v/>
      </c>
      <c r="Q644" s="11">
        <f t="shared" ca="1" si="231"/>
        <v>1</v>
      </c>
      <c r="R644" s="32">
        <f t="shared" ref="R644:R707" ca="1" si="244">G644*K$2/R$2</f>
        <v>6.9923609919899038E-4</v>
      </c>
      <c r="S644" s="32">
        <v>2.2688911243670114E-5</v>
      </c>
      <c r="T644" s="32">
        <f t="shared" ref="T644:T707" ca="1" si="245">Z644/P$2</f>
        <v>3.3097175362085542E-5</v>
      </c>
      <c r="U644" s="32">
        <f t="shared" ref="U644:U707" si="246">1/O$2</f>
        <v>0.14084507042253522</v>
      </c>
      <c r="V644" s="32">
        <f t="shared" ref="V644:V707" si="247">IF(N644&gt;=G$1,G$2,IF(N644&gt;=F$1,F$2,IF(N644&gt;=E$1,E$2,IF(N644&gt;=C$2,0,IF(N644&gt;=A$2,B$2,IF(M644&lt;1,B$2,0))))))</f>
        <v>1</v>
      </c>
      <c r="W644" s="8">
        <f t="shared" ca="1" si="232"/>
        <v>10282.549118256193</v>
      </c>
      <c r="X644" s="8">
        <f t="shared" ca="1" si="236"/>
        <v>5765352166.5982466</v>
      </c>
      <c r="Y644" s="22">
        <f t="shared" ref="Y644:Y707" ca="1" si="248">IF(I644&lt;P$2,1-I644/P$2,0)</f>
        <v>0.23125465161808711</v>
      </c>
      <c r="Z644" s="8">
        <f t="shared" ca="1" si="233"/>
        <v>248228.81521564157</v>
      </c>
      <c r="AA644" s="12">
        <f t="shared" ca="1" si="234"/>
        <v>1.1347541797997878</v>
      </c>
      <c r="AB644" s="23">
        <f t="shared" ca="1" si="238"/>
        <v>3248211117.1376457</v>
      </c>
      <c r="AC644" s="76">
        <f t="shared" si="235"/>
        <v>0</v>
      </c>
      <c r="AD644" s="85">
        <v>5.9109730637541338E-4</v>
      </c>
      <c r="AE644" s="85">
        <v>8.8203261491318873E-3</v>
      </c>
      <c r="AF644" s="85">
        <v>6.1774716827338772E-4</v>
      </c>
    </row>
    <row r="645" spans="1:32">
      <c r="A645" s="7">
        <f t="shared" ref="A645:A708" si="249">A644+1</f>
        <v>44552</v>
      </c>
      <c r="B645" s="8">
        <f t="shared" ref="B645:B708" ca="1" si="250">B644 + J645</f>
        <v>812056389.24667478</v>
      </c>
      <c r="C645" s="144">
        <f t="shared" si="240"/>
        <v>0</v>
      </c>
      <c r="D645" s="136"/>
      <c r="E645" s="143">
        <f>US!D645</f>
        <v>0</v>
      </c>
      <c r="F645" s="78">
        <f t="shared" si="237"/>
        <v>0.6</v>
      </c>
      <c r="G645" s="29">
        <f t="shared" ca="1" si="241"/>
        <v>34957.331429828984</v>
      </c>
      <c r="H645" s="8">
        <f t="shared" ref="H645:H708" ca="1" si="251">H644+IF(C645&gt;0,O$2*(C645-C644),O$2*J645)-W644</f>
        <v>248197.05315178577</v>
      </c>
      <c r="I645" s="8">
        <f t="shared" ref="I645:I708" ca="1" si="252">I644+IF(C645&gt;0,O$2*(C645-C644),O$2*J645)</f>
        <v>5765600363.6514006</v>
      </c>
      <c r="J645" s="8">
        <f t="shared" ref="J645:J708" ca="1" si="253">IF(C645&gt;0,C645-C644,H644*K644/(N$2*O$2))</f>
        <v>1443.7728245634369</v>
      </c>
      <c r="K645" s="12">
        <f t="shared" ca="1" si="239"/>
        <v>0.57813662904521779</v>
      </c>
      <c r="L645" s="48"/>
      <c r="M645" s="38">
        <f ca="1">IF(AND(I$2&gt;0,R638&lt;F638-0.04),0,IF(AND(N645&gt;=L$8,I$2&gt;0),0,IF(OR(AND(N645&gt;=A$2,N645&lt;C$2),N645&gt;=E$1),0,1)))</f>
        <v>0</v>
      </c>
      <c r="N645" s="18">
        <f t="shared" ref="N645:N708" si="254">N644+1</f>
        <v>44552</v>
      </c>
      <c r="O645" s="11">
        <f t="shared" ca="1" si="242"/>
        <v>0.76874671515352011</v>
      </c>
      <c r="P645" s="11" t="str">
        <f t="shared" si="243"/>
        <v/>
      </c>
      <c r="Q645" s="11">
        <f t="shared" ref="Q645:Q708" ca="1" si="255">IF(J$2&gt;0,100%,(1-M645)*V645)</f>
        <v>1</v>
      </c>
      <c r="R645" s="32">
        <f t="shared" ca="1" si="244"/>
        <v>6.9914662859657973E-4</v>
      </c>
      <c r="S645" s="32">
        <v>2.2688888698523375E-5</v>
      </c>
      <c r="T645" s="32">
        <f t="shared" ca="1" si="245"/>
        <v>3.3092940420238103E-5</v>
      </c>
      <c r="U645" s="32">
        <f t="shared" si="246"/>
        <v>0.14084507042253522</v>
      </c>
      <c r="V645" s="32">
        <f t="shared" si="247"/>
        <v>1</v>
      </c>
      <c r="W645" s="8">
        <f t="shared" ref="W645:W708" ca="1" si="256">IF(ROW(J644)&gt;(1+N$2),OFFSET(J644,2-N$2,0)*O$2,0)</f>
        <v>10279.219109559128</v>
      </c>
      <c r="X645" s="8">
        <f t="shared" ca="1" si="236"/>
        <v>5765362445.8173561</v>
      </c>
      <c r="Y645" s="22">
        <f t="shared" ca="1" si="248"/>
        <v>0.23125328484647989</v>
      </c>
      <c r="Z645" s="8">
        <f t="shared" ref="Z645:Z708" ca="1" si="257">H644+IF(C645&gt;0,O$2*(C645-C644),O$2*J645)-W644</f>
        <v>248197.05315178577</v>
      </c>
      <c r="AA645" s="12">
        <f t="shared" ref="AA645:AA708" ca="1" si="258">IF(C645&gt;0,K645/Y644,AA644)</f>
        <v>1.1347541797997878</v>
      </c>
      <c r="AB645" s="23">
        <f t="shared" ca="1" si="238"/>
        <v>3248216893.5148449</v>
      </c>
      <c r="AC645" s="76">
        <f t="shared" ref="AC645:AC708" si="259">IF(C645&gt;0,N$2*J645*O$2/H644,0)</f>
        <v>0</v>
      </c>
      <c r="AD645" s="85">
        <v>5.9106809232344136E-4</v>
      </c>
      <c r="AE645" s="85">
        <v>8.8175358825308119E-3</v>
      </c>
      <c r="AF645" s="85">
        <v>6.1772206551319883E-4</v>
      </c>
    </row>
    <row r="646" spans="1:32">
      <c r="A646" s="7">
        <f t="shared" si="249"/>
        <v>44553</v>
      </c>
      <c r="B646" s="8">
        <f t="shared" ca="1" si="250"/>
        <v>812057832.82622862</v>
      </c>
      <c r="C646" s="144">
        <f t="shared" si="240"/>
        <v>0</v>
      </c>
      <c r="D646" s="136"/>
      <c r="E646" s="143">
        <f>US!D646</f>
        <v>0</v>
      </c>
      <c r="F646" s="78">
        <f t="shared" si="237"/>
        <v>0.6</v>
      </c>
      <c r="G646" s="29">
        <f t="shared" ca="1" si="241"/>
        <v>34953.133644258582</v>
      </c>
      <c r="H646" s="8">
        <f t="shared" ca="1" si="251"/>
        <v>248167.24887423593</v>
      </c>
      <c r="I646" s="8">
        <f t="shared" ca="1" si="252"/>
        <v>5765610613.0662327</v>
      </c>
      <c r="J646" s="8">
        <f t="shared" ca="1" si="253"/>
        <v>1443.5795538041266</v>
      </c>
      <c r="K646" s="12">
        <f t="shared" ca="1" si="239"/>
        <v>0.57813321211619972</v>
      </c>
      <c r="L646" s="48"/>
      <c r="M646" s="38">
        <f ca="1">IF(AND(I$2&gt;0,R639&lt;F639-0.06),0,IF(AND(N646&gt;=L$9,I$2&gt;0),0,IF(OR(AND(N646&gt;=A$2,N646&lt;C$2),N646&gt;=E$1),0,1)))</f>
        <v>0</v>
      </c>
      <c r="N646" s="18">
        <f t="shared" si="254"/>
        <v>44553</v>
      </c>
      <c r="O646" s="11">
        <f t="shared" ca="1" si="242"/>
        <v>0.76874808174216436</v>
      </c>
      <c r="P646" s="11" t="str">
        <f t="shared" si="243"/>
        <v/>
      </c>
      <c r="Q646" s="11">
        <f t="shared" ca="1" si="255"/>
        <v>1</v>
      </c>
      <c r="R646" s="32">
        <f t="shared" ca="1" si="244"/>
        <v>6.990626728851717E-4</v>
      </c>
      <c r="S646" s="32">
        <v>2.268886615353519E-5</v>
      </c>
      <c r="T646" s="32">
        <f t="shared" ca="1" si="245"/>
        <v>3.3088966516564793E-5</v>
      </c>
      <c r="U646" s="32">
        <f t="shared" si="246"/>
        <v>0.14084507042253522</v>
      </c>
      <c r="V646" s="32">
        <f t="shared" si="247"/>
        <v>1</v>
      </c>
      <c r="W646" s="8">
        <f t="shared" ca="1" si="256"/>
        <v>10276.098750783738</v>
      </c>
      <c r="X646" s="8">
        <f t="shared" ref="X646:X709" ca="1" si="260">W646+X645</f>
        <v>5765372721.9161072</v>
      </c>
      <c r="Y646" s="22">
        <f t="shared" ca="1" si="248"/>
        <v>0.23125191825783564</v>
      </c>
      <c r="Z646" s="8">
        <f t="shared" ca="1" si="257"/>
        <v>248167.24887423593</v>
      </c>
      <c r="AA646" s="12">
        <f t="shared" ca="1" si="258"/>
        <v>1.1347541797997878</v>
      </c>
      <c r="AB646" s="23">
        <f t="shared" ca="1" si="238"/>
        <v>3248222669.0423126</v>
      </c>
      <c r="AC646" s="76">
        <f t="shared" si="259"/>
        <v>0</v>
      </c>
      <c r="AD646" s="85">
        <v>5.9103888569812845E-4</v>
      </c>
      <c r="AE646" s="85">
        <v>8.8147512454862589E-3</v>
      </c>
      <c r="AF646" s="85">
        <v>6.1769696812785863E-4</v>
      </c>
    </row>
    <row r="647" spans="1:32">
      <c r="A647" s="7">
        <f t="shared" si="249"/>
        <v>44554</v>
      </c>
      <c r="B647" s="8">
        <f t="shared" ca="1" si="250"/>
        <v>812059276.22390199</v>
      </c>
      <c r="C647" s="144">
        <f t="shared" si="240"/>
        <v>0</v>
      </c>
      <c r="D647" s="136"/>
      <c r="E647" s="143">
        <f>US!D647</f>
        <v>0</v>
      </c>
      <c r="F647" s="78">
        <f t="shared" si="237"/>
        <v>0.6</v>
      </c>
      <c r="G647" s="29">
        <f t="shared" ca="1" si="241"/>
        <v>34949.193465412805</v>
      </c>
      <c r="H647" s="8">
        <f t="shared" ca="1" si="251"/>
        <v>248139.27360443093</v>
      </c>
      <c r="I647" s="8">
        <f t="shared" ca="1" si="252"/>
        <v>5765620861.1897135</v>
      </c>
      <c r="J647" s="8">
        <f t="shared" ca="1" si="253"/>
        <v>1443.3976733772874</v>
      </c>
      <c r="K647" s="12">
        <f t="shared" ca="1" si="239"/>
        <v>0.57812979564458911</v>
      </c>
      <c r="L647" s="48"/>
      <c r="M647" s="39">
        <f ca="1">IF(AND(I$2&gt;0,R640&lt;F640-0.1),0,IF(AND(N647&gt;=L$10,I$2&gt;0),0,IF(OR(AND(N647&gt;=A$2,N647&lt;C$2),N647&gt;=E$1),0,1)))</f>
        <v>0</v>
      </c>
      <c r="N647" s="18">
        <f t="shared" si="254"/>
        <v>44554</v>
      </c>
      <c r="O647" s="11">
        <f t="shared" ca="1" si="242"/>
        <v>0.76874944815862845</v>
      </c>
      <c r="P647" s="11" t="str">
        <f t="shared" si="243"/>
        <v/>
      </c>
      <c r="Q647" s="11">
        <f t="shared" ca="1" si="255"/>
        <v>1</v>
      </c>
      <c r="R647" s="32">
        <f t="shared" ca="1" si="244"/>
        <v>6.9898386930825605E-4</v>
      </c>
      <c r="S647" s="32">
        <v>2.2688843608705557E-5</v>
      </c>
      <c r="T647" s="32">
        <f t="shared" ca="1" si="245"/>
        <v>3.3085236480590792E-5</v>
      </c>
      <c r="U647" s="32">
        <f t="shared" si="246"/>
        <v>0.14084507042253522</v>
      </c>
      <c r="V647" s="32">
        <f t="shared" si="247"/>
        <v>1</v>
      </c>
      <c r="W647" s="8">
        <f t="shared" ca="1" si="256"/>
        <v>10273.174252247218</v>
      </c>
      <c r="X647" s="8">
        <f t="shared" ca="1" si="260"/>
        <v>5765382995.0903597</v>
      </c>
      <c r="Y647" s="22">
        <f t="shared" ca="1" si="248"/>
        <v>0.23125055184137155</v>
      </c>
      <c r="Z647" s="8">
        <f t="shared" ca="1" si="257"/>
        <v>248139.27360443093</v>
      </c>
      <c r="AA647" s="12">
        <f t="shared" ca="1" si="258"/>
        <v>1.1347541797997878</v>
      </c>
      <c r="AB647" s="23">
        <f t="shared" ca="1" si="238"/>
        <v>3248228443.7706518</v>
      </c>
      <c r="AC647" s="76">
        <f t="shared" si="259"/>
        <v>0</v>
      </c>
      <c r="AD647" s="85">
        <v>5.9100968649654286E-4</v>
      </c>
      <c r="AE647" s="85">
        <v>8.8119722210683316E-3</v>
      </c>
      <c r="AF647" s="85">
        <v>6.1767187611558977E-4</v>
      </c>
    </row>
    <row r="648" spans="1:32">
      <c r="A648" s="7">
        <f t="shared" si="249"/>
        <v>44555</v>
      </c>
      <c r="B648" s="8">
        <f t="shared" ca="1" si="250"/>
        <v>812060719.45033598</v>
      </c>
      <c r="C648" s="144">
        <f t="shared" si="240"/>
        <v>0</v>
      </c>
      <c r="D648" s="136"/>
      <c r="E648" s="143">
        <f>US!D648</f>
        <v>0</v>
      </c>
      <c r="F648" s="78">
        <f t="shared" ref="F648:F711" si="261">V$2</f>
        <v>0.6</v>
      </c>
      <c r="G648" s="29">
        <f t="shared" ca="1" si="241"/>
        <v>34945.49394839938</v>
      </c>
      <c r="H648" s="8">
        <f t="shared" ca="1" si="251"/>
        <v>248113.0070336356</v>
      </c>
      <c r="I648" s="8">
        <f t="shared" ca="1" si="252"/>
        <v>5765631108.0973949</v>
      </c>
      <c r="J648" s="8">
        <f t="shared" ca="1" si="253"/>
        <v>1443.2264340073084</v>
      </c>
      <c r="K648" s="12">
        <f t="shared" ca="1" si="239"/>
        <v>0.57812637960342883</v>
      </c>
      <c r="L648" s="48"/>
      <c r="M648" s="47">
        <f ca="1">IF(AND(I$2&gt;0,R641&lt;F641-0.12),0,IF(AND(N648&gt;=L$4,I$2&gt;0),0,IF(OR(AND(N648&gt;=A$2,N648&lt;C$2),N648&gt;=E$1),0,1)))</f>
        <v>0</v>
      </c>
      <c r="N648" s="18">
        <f t="shared" si="254"/>
        <v>44555</v>
      </c>
      <c r="O648" s="11">
        <f t="shared" ca="1" si="242"/>
        <v>0.76875081441298598</v>
      </c>
      <c r="P648" s="11" t="str">
        <f t="shared" si="243"/>
        <v/>
      </c>
      <c r="Q648" s="11">
        <f t="shared" ca="1" si="255"/>
        <v>1</v>
      </c>
      <c r="R648" s="32">
        <f t="shared" ca="1" si="244"/>
        <v>6.9890987896798753E-4</v>
      </c>
      <c r="S648" s="32">
        <v>2.2688821064034481E-5</v>
      </c>
      <c r="T648" s="32">
        <f t="shared" ca="1" si="245"/>
        <v>3.3081734271151413E-5</v>
      </c>
      <c r="U648" s="32">
        <f t="shared" si="246"/>
        <v>0.14084507042253522</v>
      </c>
      <c r="V648" s="32">
        <f t="shared" si="247"/>
        <v>1</v>
      </c>
      <c r="W648" s="8">
        <f t="shared" ca="1" si="256"/>
        <v>10270.432731171721</v>
      </c>
      <c r="X648" s="8">
        <f t="shared" ca="1" si="260"/>
        <v>5765393265.5230913</v>
      </c>
      <c r="Y648" s="22">
        <f t="shared" ca="1" si="248"/>
        <v>0.23124918558701402</v>
      </c>
      <c r="Z648" s="8">
        <f t="shared" ca="1" si="257"/>
        <v>248113.0070336356</v>
      </c>
      <c r="AA648" s="12">
        <f t="shared" ca="1" si="258"/>
        <v>1.1347541797997878</v>
      </c>
      <c r="AB648" s="23">
        <f t="shared" ref="AB648:AB711" ca="1" si="262">AB647+IF(C648&gt;0,C648,B648)-IF(C644&gt;0,C644,B644)</f>
        <v>3248234217.7471375</v>
      </c>
      <c r="AC648" s="76">
        <f t="shared" si="259"/>
        <v>0</v>
      </c>
      <c r="AD648" s="85">
        <v>5.9098049471575497E-4</v>
      </c>
      <c r="AE648" s="85">
        <v>8.809198792417712E-3</v>
      </c>
      <c r="AF648" s="85">
        <v>6.1764678947461558E-4</v>
      </c>
    </row>
    <row r="649" spans="1:32">
      <c r="A649" s="7">
        <f t="shared" si="249"/>
        <v>44556</v>
      </c>
      <c r="B649" s="8">
        <f t="shared" ca="1" si="250"/>
        <v>812062162.5154717</v>
      </c>
      <c r="C649" s="144">
        <f t="shared" si="240"/>
        <v>0</v>
      </c>
      <c r="D649" s="136"/>
      <c r="E649" s="143">
        <f>US!D649</f>
        <v>0</v>
      </c>
      <c r="F649" s="78">
        <f t="shared" si="261"/>
        <v>0.6</v>
      </c>
      <c r="G649" s="29">
        <f t="shared" ca="1" si="241"/>
        <v>34942.019262810565</v>
      </c>
      <c r="H649" s="8">
        <f t="shared" ca="1" si="251"/>
        <v>248088.336765955</v>
      </c>
      <c r="I649" s="8">
        <f t="shared" ca="1" si="252"/>
        <v>5765641353.8598585</v>
      </c>
      <c r="J649" s="8">
        <f t="shared" ca="1" si="253"/>
        <v>1443.065135702976</v>
      </c>
      <c r="K649" s="12">
        <f t="shared" ca="1" si="239"/>
        <v>0.57812296396753504</v>
      </c>
      <c r="L649" s="48"/>
      <c r="M649" s="46">
        <f ca="1">IF(AND(I$2&gt;0,R642&lt;F642-0.12),0,IF(AND(N649&gt;=L$5,I$2&gt;0),0,IF(OR(AND(N649&gt;=A$2,N649&lt;C$2),N649&gt;=E$1),0,1)))</f>
        <v>0</v>
      </c>
      <c r="N649" s="18">
        <f t="shared" si="254"/>
        <v>44556</v>
      </c>
      <c r="O649" s="11">
        <f t="shared" ca="1" si="242"/>
        <v>0.76875218051464778</v>
      </c>
      <c r="P649" s="11" t="str">
        <f t="shared" si="243"/>
        <v/>
      </c>
      <c r="Q649" s="11">
        <f t="shared" ca="1" si="255"/>
        <v>1</v>
      </c>
      <c r="R649" s="32">
        <f t="shared" ca="1" si="244"/>
        <v>6.9884038525621132E-4</v>
      </c>
      <c r="S649" s="32">
        <v>2.2688798519521952E-5</v>
      </c>
      <c r="T649" s="32">
        <f t="shared" ca="1" si="245"/>
        <v>3.307844490212733E-5</v>
      </c>
      <c r="U649" s="32">
        <f t="shared" si="246"/>
        <v>0.14084507042253522</v>
      </c>
      <c r="V649" s="32">
        <f t="shared" si="247"/>
        <v>1</v>
      </c>
      <c r="W649" s="8">
        <f t="shared" ca="1" si="256"/>
        <v>10267.862152048527</v>
      </c>
      <c r="X649" s="8">
        <f t="shared" ca="1" si="260"/>
        <v>5765403533.3852434</v>
      </c>
      <c r="Y649" s="22">
        <f t="shared" ca="1" si="248"/>
        <v>0.23124781948535222</v>
      </c>
      <c r="Z649" s="8">
        <f t="shared" ca="1" si="257"/>
        <v>248088.336765955</v>
      </c>
      <c r="AA649" s="12">
        <f t="shared" ca="1" si="258"/>
        <v>1.1347541797997878</v>
      </c>
      <c r="AB649" s="23">
        <f t="shared" ca="1" si="262"/>
        <v>3248239991.0159349</v>
      </c>
      <c r="AC649" s="76">
        <f t="shared" si="259"/>
        <v>0</v>
      </c>
      <c r="AD649" s="85">
        <v>5.9095131035283646E-4</v>
      </c>
      <c r="AE649" s="85">
        <v>8.8064309427452834E-3</v>
      </c>
      <c r="AF649" s="85">
        <v>6.1762170820316023E-4</v>
      </c>
    </row>
    <row r="650" spans="1:32">
      <c r="A650" s="7">
        <f t="shared" si="249"/>
        <v>44557</v>
      </c>
      <c r="B650" s="8">
        <f t="shared" ca="1" si="250"/>
        <v>812063605.42859626</v>
      </c>
      <c r="C650" s="144">
        <f t="shared" si="240"/>
        <v>0</v>
      </c>
      <c r="D650" s="136"/>
      <c r="E650" s="143">
        <f>US!D650</f>
        <v>0</v>
      </c>
      <c r="F650" s="78">
        <f t="shared" si="261"/>
        <v>0.6</v>
      </c>
      <c r="G650" s="29">
        <f t="shared" ca="1" si="241"/>
        <v>34938.754619432599</v>
      </c>
      <c r="H650" s="8">
        <f t="shared" ca="1" si="251"/>
        <v>248065.15779797145</v>
      </c>
      <c r="I650" s="8">
        <f t="shared" ca="1" si="252"/>
        <v>5765651598.5430422</v>
      </c>
      <c r="J650" s="8">
        <f t="shared" ca="1" si="253"/>
        <v>1442.9131245161964</v>
      </c>
      <c r="K650" s="12">
        <f t="shared" ca="1" si="239"/>
        <v>0.57811954871338056</v>
      </c>
      <c r="L650" s="48"/>
      <c r="M650" s="38">
        <f ca="1">IF(AND(I$2&gt;0,R643&lt;F643),0,IF(AND(N650&gt;=L$6,I$2&gt;0),0,IF(OR(AND(N650&gt;=A$2,N650&lt;C$2),N650&gt;=E$1),0,1)))</f>
        <v>0</v>
      </c>
      <c r="N650" s="18">
        <f t="shared" si="254"/>
        <v>44557</v>
      </c>
      <c r="O650" s="11">
        <f t="shared" ca="1" si="242"/>
        <v>0.76875354647240557</v>
      </c>
      <c r="P650" s="11" t="str">
        <f t="shared" si="243"/>
        <v/>
      </c>
      <c r="Q650" s="11">
        <f t="shared" ca="1" si="255"/>
        <v>1</v>
      </c>
      <c r="R650" s="32">
        <f t="shared" ca="1" si="244"/>
        <v>6.9877509238865196E-4</v>
      </c>
      <c r="S650" s="32">
        <v>2.2688775975167972E-5</v>
      </c>
      <c r="T650" s="32">
        <f t="shared" ca="1" si="245"/>
        <v>3.3075354373062861E-5</v>
      </c>
      <c r="U650" s="32">
        <f t="shared" si="246"/>
        <v>0.14084507042253522</v>
      </c>
      <c r="V650" s="32">
        <f t="shared" si="247"/>
        <v>1</v>
      </c>
      <c r="W650" s="8">
        <f t="shared" ca="1" si="256"/>
        <v>10265.451270923117</v>
      </c>
      <c r="X650" s="8">
        <f t="shared" ca="1" si="260"/>
        <v>5765413798.8365145</v>
      </c>
      <c r="Y650" s="22">
        <f t="shared" ca="1" si="248"/>
        <v>0.23124645352759443</v>
      </c>
      <c r="Z650" s="8">
        <f t="shared" ca="1" si="257"/>
        <v>248065.15779797145</v>
      </c>
      <c r="AA650" s="12">
        <f t="shared" ca="1" si="258"/>
        <v>1.1347541797997878</v>
      </c>
      <c r="AB650" s="23">
        <f t="shared" ca="1" si="262"/>
        <v>3248245763.6183028</v>
      </c>
      <c r="AC650" s="76">
        <f t="shared" si="259"/>
        <v>0</v>
      </c>
      <c r="AD650" s="85">
        <v>5.9092213340486129E-4</v>
      </c>
      <c r="AE650" s="85">
        <v>8.8036686553317443E-3</v>
      </c>
      <c r="AF650" s="85">
        <v>6.175966322994489E-4</v>
      </c>
    </row>
    <row r="651" spans="1:32">
      <c r="A651" s="7">
        <f t="shared" si="249"/>
        <v>44558</v>
      </c>
      <c r="B651" s="8">
        <f t="shared" ca="1" si="250"/>
        <v>812065048.19838572</v>
      </c>
      <c r="C651" s="144">
        <f t="shared" si="240"/>
        <v>0</v>
      </c>
      <c r="D651" s="136"/>
      <c r="E651" s="143">
        <f>US!D651</f>
        <v>0</v>
      </c>
      <c r="F651" s="78">
        <f t="shared" si="261"/>
        <v>0.6</v>
      </c>
      <c r="G651" s="29">
        <f t="shared" ca="1" si="241"/>
        <v>34935.686201774188</v>
      </c>
      <c r="H651" s="8">
        <f t="shared" ca="1" si="251"/>
        <v>248043.3720325967</v>
      </c>
      <c r="I651" s="8">
        <f t="shared" ca="1" si="252"/>
        <v>5765661842.2085476</v>
      </c>
      <c r="J651" s="8">
        <f t="shared" ca="1" si="253"/>
        <v>1442.7697895138513</v>
      </c>
      <c r="K651" s="12">
        <f t="shared" ca="1" si="239"/>
        <v>0.57811613381898608</v>
      </c>
      <c r="L651" s="48"/>
      <c r="M651" s="38">
        <f ca="1">IF(AND(I$2&gt;0,R644&lt;F644-0.02),0,IF(AND(N651&gt;=L$7,I$2&gt;0),0,IF(OR(AND(N651&gt;=A$2,N651&lt;C$2),N651&gt;=E$1),0,1)))</f>
        <v>0</v>
      </c>
      <c r="N651" s="18">
        <f t="shared" si="254"/>
        <v>44558</v>
      </c>
      <c r="O651" s="11">
        <f t="shared" ca="1" si="242"/>
        <v>0.76875491229447301</v>
      </c>
      <c r="P651" s="11" t="str">
        <f t="shared" si="243"/>
        <v/>
      </c>
      <c r="Q651" s="11">
        <f t="shared" ca="1" si="255"/>
        <v>1</v>
      </c>
      <c r="R651" s="32">
        <f t="shared" ca="1" si="244"/>
        <v>6.987137240354837E-4</v>
      </c>
      <c r="S651" s="32">
        <v>2.2688753430972542E-5</v>
      </c>
      <c r="T651" s="32">
        <f t="shared" ca="1" si="245"/>
        <v>3.307244960434623E-5</v>
      </c>
      <c r="U651" s="32">
        <f t="shared" si="246"/>
        <v>0.14084507042253522</v>
      </c>
      <c r="V651" s="32">
        <f t="shared" si="247"/>
        <v>1</v>
      </c>
      <c r="W651" s="8">
        <f t="shared" ca="1" si="256"/>
        <v>10263.189583343463</v>
      </c>
      <c r="X651" s="8">
        <f t="shared" ca="1" si="260"/>
        <v>5765424062.0260983</v>
      </c>
      <c r="Y651" s="22">
        <f t="shared" ca="1" si="248"/>
        <v>0.23124508770552699</v>
      </c>
      <c r="Z651" s="8">
        <f t="shared" ca="1" si="257"/>
        <v>248043.3720325967</v>
      </c>
      <c r="AA651" s="12">
        <f t="shared" ca="1" si="258"/>
        <v>1.1347541797997878</v>
      </c>
      <c r="AB651" s="23">
        <f t="shared" ca="1" si="262"/>
        <v>3248251535.5927868</v>
      </c>
      <c r="AC651" s="76">
        <f t="shared" si="259"/>
        <v>0</v>
      </c>
      <c r="AD651" s="85">
        <v>5.9089296386890373E-4</v>
      </c>
      <c r="AE651" s="85">
        <v>8.8009119135272432E-3</v>
      </c>
      <c r="AF651" s="85">
        <v>6.1757156176170727E-4</v>
      </c>
    </row>
    <row r="652" spans="1:32">
      <c r="A652" s="7">
        <f t="shared" si="249"/>
        <v>44559</v>
      </c>
      <c r="B652" s="8">
        <f t="shared" ca="1" si="250"/>
        <v>812066490.8329457</v>
      </c>
      <c r="C652" s="144">
        <f t="shared" si="240"/>
        <v>0</v>
      </c>
      <c r="D652" s="136"/>
      <c r="E652" s="143">
        <f>US!D652</f>
        <v>0</v>
      </c>
      <c r="F652" s="78">
        <f t="shared" si="261"/>
        <v>0.6</v>
      </c>
      <c r="G652" s="29">
        <f t="shared" ca="1" si="241"/>
        <v>34932.801102097132</v>
      </c>
      <c r="H652" s="8">
        <f t="shared" ca="1" si="251"/>
        <v>248022.88782488962</v>
      </c>
      <c r="I652" s="8">
        <f t="shared" ca="1" si="252"/>
        <v>5765672084.9139233</v>
      </c>
      <c r="J652" s="8">
        <f t="shared" ca="1" si="253"/>
        <v>1442.634559948785</v>
      </c>
      <c r="K652" s="12">
        <f t="shared" ca="1" si="239"/>
        <v>0.57811271926381746</v>
      </c>
      <c r="L652" s="48"/>
      <c r="M652" s="38">
        <f ca="1">IF(AND(I$2&gt;0,R645&lt;F645-0.04),0,IF(AND(N652&gt;=L$8,I$2&gt;0),0,IF(OR(AND(N652&gt;=A$2,N652&lt;C$2),N652&gt;=E$1),0,1)))</f>
        <v>0</v>
      </c>
      <c r="N652" s="18">
        <f t="shared" si="254"/>
        <v>44559</v>
      </c>
      <c r="O652" s="11">
        <f t="shared" ca="1" si="242"/>
        <v>0.76875627798852308</v>
      </c>
      <c r="P652" s="11" t="str">
        <f t="shared" si="243"/>
        <v/>
      </c>
      <c r="Q652" s="11">
        <f t="shared" ca="1" si="255"/>
        <v>1</v>
      </c>
      <c r="R652" s="32">
        <f t="shared" ca="1" si="244"/>
        <v>6.9865602204194268E-4</v>
      </c>
      <c r="S652" s="32">
        <v>2.268873088693566E-5</v>
      </c>
      <c r="T652" s="32">
        <f t="shared" ca="1" si="245"/>
        <v>3.3069718376651952E-5</v>
      </c>
      <c r="U652" s="32">
        <f t="shared" si="246"/>
        <v>0.14084507042253522</v>
      </c>
      <c r="V652" s="32">
        <f t="shared" si="247"/>
        <v>1</v>
      </c>
      <c r="W652" s="8">
        <f t="shared" ca="1" si="256"/>
        <v>10261.06727573062</v>
      </c>
      <c r="X652" s="8">
        <f t="shared" ca="1" si="260"/>
        <v>5765434323.0933743</v>
      </c>
      <c r="Y652" s="22">
        <f t="shared" ca="1" si="248"/>
        <v>0.23124372201147692</v>
      </c>
      <c r="Z652" s="8">
        <f t="shared" ca="1" si="257"/>
        <v>248022.88782488962</v>
      </c>
      <c r="AA652" s="12">
        <f t="shared" ca="1" si="258"/>
        <v>1.1347541797997878</v>
      </c>
      <c r="AB652" s="23">
        <f t="shared" ca="1" si="262"/>
        <v>3248257306.9753966</v>
      </c>
      <c r="AC652" s="76">
        <f t="shared" si="259"/>
        <v>0</v>
      </c>
      <c r="AD652" s="85">
        <v>5.9086380174204109E-4</v>
      </c>
      <c r="AE652" s="85">
        <v>8.7981607007510051E-3</v>
      </c>
      <c r="AF652" s="85">
        <v>6.1754649658816204E-4</v>
      </c>
    </row>
    <row r="653" spans="1:32">
      <c r="A653" s="7">
        <f t="shared" si="249"/>
        <v>44560</v>
      </c>
      <c r="B653" s="8">
        <f t="shared" ca="1" si="250"/>
        <v>812067933.33984828</v>
      </c>
      <c r="C653" s="144">
        <f t="shared" si="240"/>
        <v>0</v>
      </c>
      <c r="D653" s="136"/>
      <c r="E653" s="143">
        <f>US!D653</f>
        <v>0</v>
      </c>
      <c r="F653" s="78">
        <f t="shared" si="261"/>
        <v>0.6</v>
      </c>
      <c r="G653" s="29">
        <f t="shared" ca="1" si="241"/>
        <v>34930.087261653294</v>
      </c>
      <c r="H653" s="8">
        <f t="shared" ca="1" si="251"/>
        <v>248003.61955773839</v>
      </c>
      <c r="I653" s="8">
        <f t="shared" ca="1" si="252"/>
        <v>5765682326.7129316</v>
      </c>
      <c r="J653" s="8">
        <f t="shared" ca="1" si="253"/>
        <v>1442.506902616818</v>
      </c>
      <c r="K653" s="12">
        <f t="shared" ca="1" si="239"/>
        <v>0.57810930502869229</v>
      </c>
      <c r="L653" s="48"/>
      <c r="M653" s="38">
        <f ca="1">IF(AND(I$2&gt;0,R646&lt;F646-0.06),0,IF(AND(N653&gt;=L$9,I$2&gt;0),0,IF(OR(AND(N653&gt;=A$2,N653&lt;C$2),N653&gt;=E$1),0,1)))</f>
        <v>0</v>
      </c>
      <c r="N653" s="18">
        <f t="shared" si="254"/>
        <v>44560</v>
      </c>
      <c r="O653" s="11">
        <f t="shared" ca="1" si="242"/>
        <v>0.76875764356172427</v>
      </c>
      <c r="P653" s="11" t="str">
        <f t="shared" si="243"/>
        <v/>
      </c>
      <c r="Q653" s="11">
        <f t="shared" ca="1" si="255"/>
        <v>1</v>
      </c>
      <c r="R653" s="32">
        <f t="shared" ca="1" si="244"/>
        <v>6.9860174523306588E-4</v>
      </c>
      <c r="S653" s="32">
        <v>2.2688708343057319E-5</v>
      </c>
      <c r="T653" s="32">
        <f t="shared" ca="1" si="245"/>
        <v>3.306714927436512E-5</v>
      </c>
      <c r="U653" s="32">
        <f t="shared" si="246"/>
        <v>0.14084507042253522</v>
      </c>
      <c r="V653" s="32">
        <f t="shared" si="247"/>
        <v>1</v>
      </c>
      <c r="W653" s="8">
        <f t="shared" ca="1" si="256"/>
        <v>10259.075179946767</v>
      </c>
      <c r="X653" s="8">
        <f t="shared" ca="1" si="260"/>
        <v>5765444582.1685543</v>
      </c>
      <c r="Y653" s="22">
        <f t="shared" ca="1" si="248"/>
        <v>0.23124235643827573</v>
      </c>
      <c r="Z653" s="8">
        <f t="shared" ca="1" si="257"/>
        <v>248003.61955773839</v>
      </c>
      <c r="AA653" s="12">
        <f t="shared" ca="1" si="258"/>
        <v>1.1347541797997878</v>
      </c>
      <c r="AB653" s="23">
        <f t="shared" ca="1" si="262"/>
        <v>3248263077.7997732</v>
      </c>
      <c r="AC653" s="76">
        <f t="shared" si="259"/>
        <v>0</v>
      </c>
      <c r="AD653" s="85">
        <v>5.9083464702135147E-4</v>
      </c>
      <c r="AE653" s="85">
        <v>8.795415000490964E-3</v>
      </c>
      <c r="AF653" s="85">
        <v>6.1752143677704064E-4</v>
      </c>
    </row>
    <row r="654" spans="1:32">
      <c r="A654" s="7">
        <f t="shared" si="249"/>
        <v>44561</v>
      </c>
      <c r="B654" s="8">
        <f t="shared" ca="1" si="250"/>
        <v>812069375.72616768</v>
      </c>
      <c r="C654" s="144">
        <f t="shared" si="240"/>
        <v>0</v>
      </c>
      <c r="D654" s="136"/>
      <c r="E654" s="143">
        <f>US!D654</f>
        <v>0</v>
      </c>
      <c r="F654" s="78">
        <f t="shared" si="261"/>
        <v>0.6</v>
      </c>
      <c r="G654" s="29">
        <f t="shared" ca="1" si="241"/>
        <v>34927.533414851183</v>
      </c>
      <c r="H654" s="8">
        <f t="shared" ca="1" si="251"/>
        <v>247985.48724544336</v>
      </c>
      <c r="I654" s="8">
        <f t="shared" ca="1" si="252"/>
        <v>5765692567.6557989</v>
      </c>
      <c r="J654" s="8">
        <f t="shared" ca="1" si="253"/>
        <v>1442.3863193875688</v>
      </c>
      <c r="K654" s="12">
        <f t="shared" ca="1" si="239"/>
        <v>0.57810589109568933</v>
      </c>
      <c r="L654" s="48"/>
      <c r="M654" s="39">
        <f ca="1">IF(AND(I$2&gt;0,R647&lt;F647-0.1),0,IF(AND(N654&gt;=L$10,I$2&gt;0),0,IF(OR(AND(N654&gt;=A$2,N654&lt;C$2),N654&gt;=E$1),0,1)))</f>
        <v>0</v>
      </c>
      <c r="N654" s="18">
        <f t="shared" si="254"/>
        <v>44561</v>
      </c>
      <c r="O654" s="11">
        <f t="shared" ca="1" si="242"/>
        <v>0.76875900902077321</v>
      </c>
      <c r="P654" s="11" t="str">
        <f t="shared" si="243"/>
        <v/>
      </c>
      <c r="Q654" s="11">
        <f t="shared" ca="1" si="255"/>
        <v>1</v>
      </c>
      <c r="R654" s="32">
        <f t="shared" ca="1" si="244"/>
        <v>6.9855066829702366E-4</v>
      </c>
      <c r="S654" s="32">
        <v>2.2688685799337519E-5</v>
      </c>
      <c r="T654" s="32">
        <f t="shared" ca="1" si="245"/>
        <v>3.3064731632725785E-5</v>
      </c>
      <c r="U654" s="32">
        <f t="shared" si="246"/>
        <v>0.14084507042253522</v>
      </c>
      <c r="V654" s="32">
        <f t="shared" si="247"/>
        <v>1</v>
      </c>
      <c r="W654" s="8">
        <f t="shared" ca="1" si="256"/>
        <v>10257.204730850372</v>
      </c>
      <c r="X654" s="8">
        <f t="shared" ca="1" si="260"/>
        <v>5765454839.3732853</v>
      </c>
      <c r="Y654" s="22">
        <f t="shared" ca="1" si="248"/>
        <v>0.23124099097922679</v>
      </c>
      <c r="Z654" s="8">
        <f t="shared" ca="1" si="257"/>
        <v>247985.48724544336</v>
      </c>
      <c r="AA654" s="12">
        <f t="shared" ca="1" si="258"/>
        <v>1.1347541797997878</v>
      </c>
      <c r="AB654" s="23">
        <f t="shared" ca="1" si="262"/>
        <v>3248268848.0973444</v>
      </c>
      <c r="AC654" s="76">
        <f t="shared" si="259"/>
        <v>0</v>
      </c>
      <c r="AD654" s="85">
        <v>5.9080549970391455E-4</v>
      </c>
      <c r="AE654" s="85">
        <v>8.7926747963033916E-3</v>
      </c>
      <c r="AF654" s="85">
        <v>6.1749638232657148E-4</v>
      </c>
    </row>
    <row r="655" spans="1:32">
      <c r="A655" s="7">
        <f t="shared" si="249"/>
        <v>44562</v>
      </c>
      <c r="B655" s="8">
        <f t="shared" ca="1" si="250"/>
        <v>812070817.99851263</v>
      </c>
      <c r="C655" s="144">
        <f t="shared" si="240"/>
        <v>0</v>
      </c>
      <c r="D655" s="136"/>
      <c r="E655" s="143">
        <f>US!D655</f>
        <v>0</v>
      </c>
      <c r="F655" s="78">
        <f t="shared" si="261"/>
        <v>0.6</v>
      </c>
      <c r="G655" s="29">
        <f t="shared" ca="1" si="241"/>
        <v>34925.129037093844</v>
      </c>
      <c r="H655" s="8">
        <f t="shared" ca="1" si="251"/>
        <v>247968.41616336626</v>
      </c>
      <c r="I655" s="8">
        <f t="shared" ca="1" si="252"/>
        <v>5765702807.7894478</v>
      </c>
      <c r="J655" s="8">
        <f t="shared" ca="1" si="253"/>
        <v>1442.2723448976433</v>
      </c>
      <c r="K655" s="12">
        <f t="shared" ca="1" si="239"/>
        <v>0.57810247744806698</v>
      </c>
      <c r="L655" s="48"/>
      <c r="M655" s="47">
        <f ca="1">IF(AND(I$2&gt;0,R648&lt;F648-0.12),0,IF(AND(N655&gt;=L$4,I$2&gt;0),0,IF(OR(AND(N655&gt;=A$2,N655&lt;C$2),N655&gt;=E$1),0,1)))</f>
        <v>0</v>
      </c>
      <c r="N655" s="18">
        <f t="shared" si="254"/>
        <v>44562</v>
      </c>
      <c r="O655" s="11">
        <f t="shared" ca="1" si="242"/>
        <v>0.76876037437192635</v>
      </c>
      <c r="P655" s="11" t="str">
        <f t="shared" si="243"/>
        <v/>
      </c>
      <c r="Q655" s="11">
        <f t="shared" ca="1" si="255"/>
        <v>1</v>
      </c>
      <c r="R655" s="32">
        <f t="shared" ca="1" si="244"/>
        <v>6.9850258074187683E-4</v>
      </c>
      <c r="S655" s="32">
        <v>2.2688663255776263E-5</v>
      </c>
      <c r="T655" s="32">
        <f t="shared" ca="1" si="245"/>
        <v>3.3062455488448834E-5</v>
      </c>
      <c r="U655" s="32">
        <f t="shared" si="246"/>
        <v>0.14084507042253522</v>
      </c>
      <c r="V655" s="32">
        <f t="shared" si="247"/>
        <v>1</v>
      </c>
      <c r="W655" s="8">
        <f t="shared" ca="1" si="256"/>
        <v>10255.447926642191</v>
      </c>
      <c r="X655" s="8">
        <f t="shared" ca="1" si="260"/>
        <v>5765465094.8212118</v>
      </c>
      <c r="Y655" s="22">
        <f t="shared" ca="1" si="248"/>
        <v>0.23123962562807365</v>
      </c>
      <c r="Z655" s="8">
        <f t="shared" ca="1" si="257"/>
        <v>247968.41616336626</v>
      </c>
      <c r="AA655" s="12">
        <f t="shared" ca="1" si="258"/>
        <v>1.1347541797997878</v>
      </c>
      <c r="AB655" s="23">
        <f t="shared" ca="1" si="262"/>
        <v>3248274617.8974714</v>
      </c>
      <c r="AC655" s="76">
        <f t="shared" si="259"/>
        <v>0</v>
      </c>
      <c r="AD655" s="85">
        <v>5.9077635978681188E-4</v>
      </c>
      <c r="AE655" s="85">
        <v>8.7899400718125346E-3</v>
      </c>
      <c r="AF655" s="85">
        <v>6.1747133323498341E-4</v>
      </c>
    </row>
    <row r="656" spans="1:32">
      <c r="A656" s="7">
        <f t="shared" si="249"/>
        <v>44563</v>
      </c>
      <c r="B656" s="8">
        <f t="shared" ca="1" si="250"/>
        <v>812072260.16305697</v>
      </c>
      <c r="C656" s="144">
        <f t="shared" si="240"/>
        <v>0</v>
      </c>
      <c r="D656" s="136"/>
      <c r="E656" s="143">
        <f>US!D656</f>
        <v>0</v>
      </c>
      <c r="F656" s="78">
        <f t="shared" si="261"/>
        <v>0.6</v>
      </c>
      <c r="G656" s="29">
        <f t="shared" ca="1" si="241"/>
        <v>34922.864296046806</v>
      </c>
      <c r="H656" s="8">
        <f t="shared" ca="1" si="251"/>
        <v>247952.3365019323</v>
      </c>
      <c r="I656" s="8">
        <f t="shared" ca="1" si="252"/>
        <v>5765713047.1577129</v>
      </c>
      <c r="J656" s="8">
        <f t="shared" ca="1" si="253"/>
        <v>1442.1645443955265</v>
      </c>
      <c r="K656" s="12">
        <f t="shared" ca="1" si="239"/>
        <v>0.57809906407018419</v>
      </c>
      <c r="L656" s="48"/>
      <c r="M656" s="46">
        <f ca="1">IF(AND(I$2&gt;0,R649&lt;F649-0.12),0,IF(AND(N656&gt;=L$5,I$2&gt;0),0,IF(OR(AND(N656&gt;=A$2,N656&lt;C$2),N656&gt;=E$1),0,1)))</f>
        <v>0</v>
      </c>
      <c r="N656" s="18">
        <f t="shared" si="254"/>
        <v>44563</v>
      </c>
      <c r="O656" s="11">
        <f t="shared" ca="1" si="242"/>
        <v>0.76876173962102834</v>
      </c>
      <c r="P656" s="11" t="str">
        <f t="shared" si="243"/>
        <v/>
      </c>
      <c r="Q656" s="11">
        <f t="shared" ca="1" si="255"/>
        <v>1</v>
      </c>
      <c r="R656" s="32">
        <f t="shared" ca="1" si="244"/>
        <v>6.9845728592093611E-4</v>
      </c>
      <c r="S656" s="32">
        <v>2.2688640712373544E-5</v>
      </c>
      <c r="T656" s="32">
        <f t="shared" ca="1" si="245"/>
        <v>3.3060311533590976E-5</v>
      </c>
      <c r="U656" s="32">
        <f t="shared" si="246"/>
        <v>0.14084507042253522</v>
      </c>
      <c r="V656" s="32">
        <f t="shared" si="247"/>
        <v>1</v>
      </c>
      <c r="W656" s="8">
        <f t="shared" ca="1" si="256"/>
        <v>10253.797291818628</v>
      </c>
      <c r="X656" s="8">
        <f t="shared" ca="1" si="260"/>
        <v>5765475348.6185036</v>
      </c>
      <c r="Y656" s="22">
        <f t="shared" ca="1" si="248"/>
        <v>0.23123826037897166</v>
      </c>
      <c r="Z656" s="8">
        <f t="shared" ca="1" si="257"/>
        <v>247952.3365019323</v>
      </c>
      <c r="AA656" s="12">
        <f t="shared" ca="1" si="258"/>
        <v>1.1347541797997878</v>
      </c>
      <c r="AB656" s="23">
        <f t="shared" ca="1" si="262"/>
        <v>3248280387.2275825</v>
      </c>
      <c r="AC656" s="76">
        <f t="shared" si="259"/>
        <v>0</v>
      </c>
      <c r="AD656" s="85">
        <v>5.9074722726712675E-4</v>
      </c>
      <c r="AE656" s="85">
        <v>8.7872108107102612E-3</v>
      </c>
      <c r="AF656" s="85">
        <v>6.1744628950050669E-4</v>
      </c>
    </row>
    <row r="657" spans="1:32">
      <c r="A657" s="7">
        <f t="shared" si="249"/>
        <v>44564</v>
      </c>
      <c r="B657" s="8">
        <f t="shared" ca="1" si="250"/>
        <v>812073702.22556865</v>
      </c>
      <c r="C657" s="144">
        <f t="shared" si="240"/>
        <v>0</v>
      </c>
      <c r="D657" s="136"/>
      <c r="E657" s="143">
        <f>US!D657</f>
        <v>0</v>
      </c>
      <c r="F657" s="78">
        <f t="shared" si="261"/>
        <v>0.6</v>
      </c>
      <c r="G657" s="29">
        <f t="shared" ca="1" si="241"/>
        <v>34920.730006110403</v>
      </c>
      <c r="H657" s="8">
        <f t="shared" ca="1" si="251"/>
        <v>247937.18304338385</v>
      </c>
      <c r="I657" s="8">
        <f t="shared" ca="1" si="252"/>
        <v>5765723285.8015461</v>
      </c>
      <c r="J657" s="8">
        <f t="shared" ca="1" si="253"/>
        <v>1442.0625117281936</v>
      </c>
      <c r="K657" s="12">
        <f t="shared" ca="1" si="239"/>
        <v>0.5780956509474291</v>
      </c>
      <c r="L657" s="48"/>
      <c r="M657" s="38">
        <f ca="1">IF(AND(I$2&gt;0,R650&lt;F650),0,IF(AND(N657&gt;=L$6,I$2&gt;0),0,IF(OR(AND(N657&gt;=A$2,N657&lt;C$2),N657&gt;=E$1),0,1)))</f>
        <v>0</v>
      </c>
      <c r="N657" s="18">
        <f t="shared" si="254"/>
        <v>44564</v>
      </c>
      <c r="O657" s="11">
        <f t="shared" ca="1" si="242"/>
        <v>0.76876310477353949</v>
      </c>
      <c r="P657" s="11" t="str">
        <f t="shared" si="243"/>
        <v/>
      </c>
      <c r="Q657" s="11">
        <f t="shared" ca="1" si="255"/>
        <v>1</v>
      </c>
      <c r="R657" s="32">
        <f t="shared" ca="1" si="244"/>
        <v>6.9841460012220807E-4</v>
      </c>
      <c r="S657" s="32">
        <v>2.268861816912936E-5</v>
      </c>
      <c r="T657" s="32">
        <f t="shared" ca="1" si="245"/>
        <v>3.3058291072451177E-5</v>
      </c>
      <c r="U657" s="32">
        <f t="shared" si="246"/>
        <v>0.14084507042253522</v>
      </c>
      <c r="V657" s="32">
        <f t="shared" si="247"/>
        <v>1</v>
      </c>
      <c r="W657" s="8">
        <f t="shared" ca="1" si="256"/>
        <v>10252.245842560964</v>
      </c>
      <c r="X657" s="8">
        <f t="shared" ca="1" si="260"/>
        <v>5765485600.8643465</v>
      </c>
      <c r="Y657" s="22">
        <f t="shared" ca="1" si="248"/>
        <v>0.23123689522646051</v>
      </c>
      <c r="Z657" s="8">
        <f t="shared" ca="1" si="257"/>
        <v>247937.18304338385</v>
      </c>
      <c r="AA657" s="12">
        <f t="shared" ca="1" si="258"/>
        <v>1.1347541797997878</v>
      </c>
      <c r="AB657" s="23">
        <f t="shared" ca="1" si="262"/>
        <v>3248286156.1133032</v>
      </c>
      <c r="AC657" s="76">
        <f t="shared" si="259"/>
        <v>0</v>
      </c>
      <c r="AD657" s="85">
        <v>5.9071810214194362E-4</v>
      </c>
      <c r="AE657" s="85">
        <v>8.784486996755686E-3</v>
      </c>
      <c r="AF657" s="85">
        <v>6.1742125112137169E-4</v>
      </c>
    </row>
    <row r="658" spans="1:32">
      <c r="A658" s="7">
        <f t="shared" si="249"/>
        <v>44565</v>
      </c>
      <c r="B658" s="8">
        <f t="shared" ca="1" si="250"/>
        <v>812075144.19143617</v>
      </c>
      <c r="C658" s="144">
        <f t="shared" si="240"/>
        <v>0</v>
      </c>
      <c r="D658" s="136"/>
      <c r="E658" s="143">
        <f>US!D658</f>
        <v>0</v>
      </c>
      <c r="F658" s="78">
        <f t="shared" si="261"/>
        <v>0.6</v>
      </c>
      <c r="G658" s="29">
        <f t="shared" ca="1" si="241"/>
        <v>34918.71758588589</v>
      </c>
      <c r="H658" s="8">
        <f t="shared" ca="1" si="251"/>
        <v>247922.89485978981</v>
      </c>
      <c r="I658" s="8">
        <f t="shared" ca="1" si="252"/>
        <v>5765733523.7592049</v>
      </c>
      <c r="J658" s="8">
        <f t="shared" ca="1" si="253"/>
        <v>1441.9658674601294</v>
      </c>
      <c r="K658" s="12">
        <f t="shared" ca="1" si="239"/>
        <v>0.57809223806615129</v>
      </c>
      <c r="L658" s="48"/>
      <c r="M658" s="38">
        <f ca="1">IF(AND(I$2&gt;0,R651&lt;F651-0.02),0,IF(AND(N658&gt;=L$7,I$2&gt;0),0,IF(OR(AND(N658&gt;=A$2,N658&lt;C$2),N658&gt;=E$1),0,1)))</f>
        <v>0</v>
      </c>
      <c r="N658" s="18">
        <f t="shared" si="254"/>
        <v>44565</v>
      </c>
      <c r="O658" s="11">
        <f t="shared" ca="1" si="242"/>
        <v>0.76876446983456059</v>
      </c>
      <c r="P658" s="11" t="str">
        <f t="shared" si="243"/>
        <v/>
      </c>
      <c r="Q658" s="11">
        <f t="shared" ca="1" si="255"/>
        <v>1</v>
      </c>
      <c r="R658" s="32">
        <f t="shared" ca="1" si="244"/>
        <v>6.9837435171771786E-4</v>
      </c>
      <c r="S658" s="32">
        <v>2.2688595626043716E-5</v>
      </c>
      <c r="T658" s="32">
        <f t="shared" ca="1" si="245"/>
        <v>3.3056385981305311E-5</v>
      </c>
      <c r="U658" s="32">
        <f t="shared" si="246"/>
        <v>0.14084507042253522</v>
      </c>
      <c r="V658" s="32">
        <f t="shared" si="247"/>
        <v>1</v>
      </c>
      <c r="W658" s="8">
        <f t="shared" ca="1" si="256"/>
        <v>10250.787054400402</v>
      </c>
      <c r="X658" s="8">
        <f t="shared" ca="1" si="260"/>
        <v>5765495851.6514006</v>
      </c>
      <c r="Y658" s="22">
        <f t="shared" ca="1" si="248"/>
        <v>0.23123553016543941</v>
      </c>
      <c r="Z658" s="8">
        <f t="shared" ca="1" si="257"/>
        <v>247922.89485978981</v>
      </c>
      <c r="AA658" s="12">
        <f t="shared" ca="1" si="258"/>
        <v>1.1347541797997878</v>
      </c>
      <c r="AB658" s="23">
        <f t="shared" ca="1" si="262"/>
        <v>3248291924.5785718</v>
      </c>
      <c r="AC658" s="76">
        <f t="shared" si="259"/>
        <v>0</v>
      </c>
      <c r="AD658" s="85">
        <v>5.906889844083488E-4</v>
      </c>
      <c r="AE658" s="85">
        <v>8.7817686137748267E-3</v>
      </c>
      <c r="AF658" s="85">
        <v>6.1739621809581017E-4</v>
      </c>
    </row>
    <row r="659" spans="1:32">
      <c r="A659" s="7">
        <f t="shared" si="249"/>
        <v>44566</v>
      </c>
      <c r="B659" s="8">
        <f t="shared" ca="1" si="250"/>
        <v>812076586.06569326</v>
      </c>
      <c r="C659" s="144">
        <f t="shared" si="240"/>
        <v>0</v>
      </c>
      <c r="D659" s="136"/>
      <c r="E659" s="143">
        <f>US!D659</f>
        <v>0</v>
      </c>
      <c r="F659" s="78">
        <f t="shared" si="261"/>
        <v>0.6</v>
      </c>
      <c r="G659" s="29">
        <f t="shared" ca="1" si="241"/>
        <v>34916.819018438502</v>
      </c>
      <c r="H659" s="8">
        <f t="shared" ca="1" si="251"/>
        <v>247909.41503091334</v>
      </c>
      <c r="I659" s="8">
        <f t="shared" ca="1" si="252"/>
        <v>5765743761.0664301</v>
      </c>
      <c r="J659" s="8">
        <f t="shared" ca="1" si="253"/>
        <v>1441.8742571160462</v>
      </c>
      <c r="K659" s="12">
        <f t="shared" ca="1" si="239"/>
        <v>0.57808882541359852</v>
      </c>
      <c r="L659" s="48"/>
      <c r="M659" s="38">
        <f ca="1">IF(AND(I$2&gt;0,R652&lt;F652-0.04),0,IF(AND(N659&gt;=L$8,I$2&gt;0),0,IF(OR(AND(N659&gt;=A$2,N659&lt;C$2),N659&gt;=E$1),0,1)))</f>
        <v>0</v>
      </c>
      <c r="N659" s="18">
        <f t="shared" si="254"/>
        <v>44566</v>
      </c>
      <c r="O659" s="11">
        <f t="shared" ca="1" si="242"/>
        <v>0.7687658348088573</v>
      </c>
      <c r="P659" s="11" t="str">
        <f t="shared" si="243"/>
        <v/>
      </c>
      <c r="Q659" s="11">
        <f t="shared" ca="1" si="255"/>
        <v>1</v>
      </c>
      <c r="R659" s="32">
        <f t="shared" ca="1" si="244"/>
        <v>6.9833638036876993E-4</v>
      </c>
      <c r="S659" s="32">
        <v>2.2688573083116603E-5</v>
      </c>
      <c r="T659" s="32">
        <f t="shared" ca="1" si="245"/>
        <v>3.3054588670788445E-5</v>
      </c>
      <c r="U659" s="32">
        <f t="shared" si="246"/>
        <v>0.14084507042253522</v>
      </c>
      <c r="V659" s="32">
        <f t="shared" si="247"/>
        <v>1</v>
      </c>
      <c r="W659" s="8">
        <f t="shared" ca="1" si="256"/>
        <v>10249.414832009299</v>
      </c>
      <c r="X659" s="8">
        <f t="shared" ca="1" si="260"/>
        <v>5765506101.0662327</v>
      </c>
      <c r="Y659" s="22">
        <f t="shared" ca="1" si="248"/>
        <v>0.2312341651911427</v>
      </c>
      <c r="Z659" s="8">
        <f t="shared" ca="1" si="257"/>
        <v>247909.41503091334</v>
      </c>
      <c r="AA659" s="12">
        <f t="shared" ca="1" si="258"/>
        <v>1.1347541797997878</v>
      </c>
      <c r="AB659" s="23">
        <f t="shared" ca="1" si="262"/>
        <v>3248297692.6457524</v>
      </c>
      <c r="AC659" s="76">
        <f t="shared" si="259"/>
        <v>0</v>
      </c>
      <c r="AD659" s="85">
        <v>5.9065987406343014E-4</v>
      </c>
      <c r="AE659" s="85">
        <v>8.7790556456602432E-3</v>
      </c>
      <c r="AF659" s="85">
        <v>6.1737119042205445E-4</v>
      </c>
    </row>
    <row r="660" spans="1:32">
      <c r="A660" s="7">
        <f t="shared" si="249"/>
        <v>44567</v>
      </c>
      <c r="B660" s="8">
        <f t="shared" ca="1" si="250"/>
        <v>812078027.85304284</v>
      </c>
      <c r="C660" s="144">
        <f t="shared" si="240"/>
        <v>0</v>
      </c>
      <c r="D660" s="136"/>
      <c r="E660" s="143">
        <f>US!D660</f>
        <v>0</v>
      </c>
      <c r="F660" s="78">
        <f t="shared" si="261"/>
        <v>0.6</v>
      </c>
      <c r="G660" s="29">
        <f t="shared" ca="1" si="241"/>
        <v>34915.026814173543</v>
      </c>
      <c r="H660" s="8">
        <f t="shared" ca="1" si="251"/>
        <v>247896.69038063212</v>
      </c>
      <c r="I660" s="8">
        <f t="shared" ca="1" si="252"/>
        <v>5765753997.7566118</v>
      </c>
      <c r="J660" s="8">
        <f t="shared" ca="1" si="253"/>
        <v>1441.7873495391652</v>
      </c>
      <c r="K660" s="12">
        <f t="shared" ca="1" si="239"/>
        <v>0.57808541297785676</v>
      </c>
      <c r="L660" s="48"/>
      <c r="M660" s="38">
        <f ca="1">IF(AND(I$2&gt;0,R653&lt;F653-0.06),0,IF(AND(N660&gt;=L$9,I$2&gt;0),0,IF(OR(AND(N660&gt;=A$2,N660&lt;C$2),N660&gt;=E$1),0,1)))</f>
        <v>0</v>
      </c>
      <c r="N660" s="18">
        <f t="shared" si="254"/>
        <v>44567</v>
      </c>
      <c r="O660" s="11">
        <f t="shared" ca="1" si="242"/>
        <v>0.76876719970088159</v>
      </c>
      <c r="P660" s="11" t="str">
        <f t="shared" si="243"/>
        <v/>
      </c>
      <c r="Q660" s="11">
        <f t="shared" ca="1" si="255"/>
        <v>1</v>
      </c>
      <c r="R660" s="32">
        <f t="shared" ca="1" si="244"/>
        <v>6.9830053628347087E-4</v>
      </c>
      <c r="S660" s="32">
        <v>2.2688550540348024E-5</v>
      </c>
      <c r="T660" s="32">
        <f t="shared" ca="1" si="245"/>
        <v>3.3052892050750949E-5</v>
      </c>
      <c r="U660" s="32">
        <f t="shared" si="246"/>
        <v>0.14084507042253522</v>
      </c>
      <c r="V660" s="32">
        <f t="shared" si="247"/>
        <v>1</v>
      </c>
      <c r="W660" s="8">
        <f t="shared" ca="1" si="256"/>
        <v>10248.12348097874</v>
      </c>
      <c r="X660" s="8">
        <f t="shared" ca="1" si="260"/>
        <v>5765516349.1897135</v>
      </c>
      <c r="Y660" s="22">
        <f t="shared" ca="1" si="248"/>
        <v>0.23123280029911841</v>
      </c>
      <c r="Z660" s="8">
        <f t="shared" ca="1" si="257"/>
        <v>247896.69038063212</v>
      </c>
      <c r="AA660" s="12">
        <f t="shared" ca="1" si="258"/>
        <v>1.1347541797997878</v>
      </c>
      <c r="AB660" s="23">
        <f t="shared" ca="1" si="262"/>
        <v>3248303460.3357387</v>
      </c>
      <c r="AC660" s="76">
        <f t="shared" si="259"/>
        <v>0</v>
      </c>
      <c r="AD660" s="85">
        <v>5.9063077110427708E-4</v>
      </c>
      <c r="AE660" s="85">
        <v>8.7763480763706839E-3</v>
      </c>
      <c r="AF660" s="85">
        <v>6.1734616809833772E-4</v>
      </c>
    </row>
    <row r="661" spans="1:32">
      <c r="A661" s="7">
        <f t="shared" si="249"/>
        <v>44568</v>
      </c>
      <c r="B661" s="8">
        <f t="shared" ca="1" si="250"/>
        <v>812079469.55787826</v>
      </c>
      <c r="C661" s="144">
        <f t="shared" si="240"/>
        <v>0</v>
      </c>
      <c r="D661" s="136"/>
      <c r="E661" s="143">
        <f>US!D661</f>
        <v>0</v>
      </c>
      <c r="F661" s="78">
        <f t="shared" si="261"/>
        <v>0.6</v>
      </c>
      <c r="G661" s="29">
        <f t="shared" ca="1" si="241"/>
        <v>34913.333976153714</v>
      </c>
      <c r="H661" s="8">
        <f t="shared" ca="1" si="251"/>
        <v>247884.67123069134</v>
      </c>
      <c r="I661" s="8">
        <f t="shared" ca="1" si="252"/>
        <v>5765764233.8609428</v>
      </c>
      <c r="J661" s="8">
        <f t="shared" ca="1" si="253"/>
        <v>1441.704835357461</v>
      </c>
      <c r="K661" s="12">
        <f t="shared" ca="1" si="239"/>
        <v>0.57808200074779603</v>
      </c>
      <c r="L661" s="48"/>
      <c r="M661" s="39">
        <f ca="1">IF(AND(I$2&gt;0,R654&lt;F654-0.1),0,IF(AND(N661&gt;=L$10,I$2&gt;0),0,IF(OR(AND(N661&gt;=A$2,N661&lt;C$2),N661&gt;=E$1),0,1)))</f>
        <v>0</v>
      </c>
      <c r="N661" s="18">
        <f t="shared" si="254"/>
        <v>44568</v>
      </c>
      <c r="O661" s="11">
        <f t="shared" ca="1" si="242"/>
        <v>0.76876856451479236</v>
      </c>
      <c r="P661" s="11" t="str">
        <f t="shared" si="243"/>
        <v/>
      </c>
      <c r="Q661" s="11">
        <f t="shared" ca="1" si="255"/>
        <v>1</v>
      </c>
      <c r="R661" s="32">
        <f t="shared" ca="1" si="244"/>
        <v>6.9826667952307422E-4</v>
      </c>
      <c r="S661" s="32">
        <v>2.268852799773798E-5</v>
      </c>
      <c r="T661" s="32">
        <f t="shared" ca="1" si="245"/>
        <v>3.3051289497425509E-5</v>
      </c>
      <c r="U661" s="32">
        <f t="shared" si="246"/>
        <v>0.14084507042253522</v>
      </c>
      <c r="V661" s="32">
        <f t="shared" si="247"/>
        <v>1</v>
      </c>
      <c r="W661" s="8">
        <f t="shared" ca="1" si="256"/>
        <v>10246.907681451888</v>
      </c>
      <c r="X661" s="8">
        <f t="shared" ca="1" si="260"/>
        <v>5765526596.0973949</v>
      </c>
      <c r="Y661" s="22">
        <f t="shared" ca="1" si="248"/>
        <v>0.23123143548520764</v>
      </c>
      <c r="Z661" s="8">
        <f t="shared" ca="1" si="257"/>
        <v>247884.67123069134</v>
      </c>
      <c r="AA661" s="12">
        <f t="shared" ca="1" si="258"/>
        <v>1.1347541797997878</v>
      </c>
      <c r="AB661" s="23">
        <f t="shared" ca="1" si="262"/>
        <v>3248309227.6680479</v>
      </c>
      <c r="AC661" s="76">
        <f t="shared" si="259"/>
        <v>0</v>
      </c>
      <c r="AD661" s="85">
        <v>5.9060167552798073E-4</v>
      </c>
      <c r="AE661" s="85">
        <v>8.773645889930742E-3</v>
      </c>
      <c r="AF661" s="85">
        <v>6.1732115112289371E-4</v>
      </c>
    </row>
    <row r="662" spans="1:32">
      <c r="A662" s="7">
        <f t="shared" si="249"/>
        <v>44569</v>
      </c>
      <c r="B662" s="8">
        <f t="shared" ca="1" si="250"/>
        <v>812080911.18430376</v>
      </c>
      <c r="C662" s="144">
        <f t="shared" si="240"/>
        <v>0</v>
      </c>
      <c r="D662" s="136"/>
      <c r="E662" s="143">
        <f>US!D662</f>
        <v>0</v>
      </c>
      <c r="F662" s="78">
        <f t="shared" si="261"/>
        <v>0.6</v>
      </c>
      <c r="G662" s="29">
        <f t="shared" ca="1" si="241"/>
        <v>34911.733967697182</v>
      </c>
      <c r="H662" s="8">
        <f t="shared" ca="1" si="251"/>
        <v>247873.31117065001</v>
      </c>
      <c r="I662" s="8">
        <f t="shared" ca="1" si="252"/>
        <v>5765774469.4085646</v>
      </c>
      <c r="J662" s="8">
        <f t="shared" ca="1" si="253"/>
        <v>1441.6264255507815</v>
      </c>
      <c r="K662" s="12">
        <f t="shared" ca="1" si="239"/>
        <v>0.57807858871301909</v>
      </c>
      <c r="L662" s="48"/>
      <c r="M662" s="47">
        <f ca="1">IF(AND(I$2&gt;0,R655&lt;F655-0.12),0,IF(AND(N662&gt;=L$4,I$2&gt;0),0,IF(OR(AND(N662&gt;=A$2,N662&lt;C$2),N662&gt;=E$1),0,1)))</f>
        <v>0</v>
      </c>
      <c r="N662" s="18">
        <f t="shared" si="254"/>
        <v>44569</v>
      </c>
      <c r="O662" s="11">
        <f t="shared" ca="1" si="242"/>
        <v>0.76876992925447529</v>
      </c>
      <c r="P662" s="11" t="str">
        <f t="shared" si="243"/>
        <v/>
      </c>
      <c r="Q662" s="11">
        <f t="shared" ca="1" si="255"/>
        <v>1</v>
      </c>
      <c r="R662" s="32">
        <f t="shared" ca="1" si="244"/>
        <v>6.9823467935394359E-4</v>
      </c>
      <c r="S662" s="32">
        <v>2.2688505455286462E-5</v>
      </c>
      <c r="T662" s="32">
        <f t="shared" ca="1" si="245"/>
        <v>3.3049774822753336E-5</v>
      </c>
      <c r="U662" s="32">
        <f t="shared" si="246"/>
        <v>0.14084507042253522</v>
      </c>
      <c r="V662" s="32">
        <f t="shared" si="247"/>
        <v>1</v>
      </c>
      <c r="W662" s="8">
        <f t="shared" ca="1" si="256"/>
        <v>10245.76246349113</v>
      </c>
      <c r="X662" s="8">
        <f t="shared" ca="1" si="260"/>
        <v>5765536841.8598585</v>
      </c>
      <c r="Y662" s="22">
        <f t="shared" ca="1" si="248"/>
        <v>0.23123007074552471</v>
      </c>
      <c r="Z662" s="8">
        <f t="shared" ca="1" si="257"/>
        <v>247873.31117065001</v>
      </c>
      <c r="AA662" s="12">
        <f t="shared" ca="1" si="258"/>
        <v>1.1347541797997878</v>
      </c>
      <c r="AB662" s="23">
        <f t="shared" ca="1" si="262"/>
        <v>3248314994.6609154</v>
      </c>
      <c r="AC662" s="76">
        <f t="shared" si="259"/>
        <v>0</v>
      </c>
      <c r="AD662" s="85">
        <v>5.9057258733163378E-4</v>
      </c>
      <c r="AE662" s="85">
        <v>8.7709490704304966E-3</v>
      </c>
      <c r="AF662" s="85">
        <v>6.1729613949395743E-4</v>
      </c>
    </row>
    <row r="663" spans="1:32">
      <c r="A663" s="7">
        <f t="shared" si="249"/>
        <v>44570</v>
      </c>
      <c r="B663" s="8">
        <f t="shared" ca="1" si="250"/>
        <v>812082352.73615384</v>
      </c>
      <c r="C663" s="144">
        <f t="shared" si="240"/>
        <v>0</v>
      </c>
      <c r="D663" s="136"/>
      <c r="E663" s="143">
        <f>US!D663</f>
        <v>0</v>
      </c>
      <c r="F663" s="78">
        <f t="shared" si="261"/>
        <v>0.6</v>
      </c>
      <c r="G663" s="29">
        <f t="shared" ca="1" si="241"/>
        <v>34910.22068210641</v>
      </c>
      <c r="H663" s="8">
        <f t="shared" ca="1" si="251"/>
        <v>247862.56684295548</v>
      </c>
      <c r="I663" s="8">
        <f t="shared" ca="1" si="252"/>
        <v>5765784704.4267006</v>
      </c>
      <c r="J663" s="8">
        <f t="shared" ca="1" si="253"/>
        <v>1441.5518501121971</v>
      </c>
      <c r="K663" s="12">
        <f t="shared" ca="1" si="239"/>
        <v>0.57807517686381171</v>
      </c>
      <c r="L663" s="48"/>
      <c r="M663" s="46">
        <f ca="1">IF(AND(I$2&gt;0,R656&lt;F656-0.12),0,IF(AND(N663&gt;=L$5,I$2&gt;0),0,IF(OR(AND(N663&gt;=A$2,N663&lt;C$2),N663&gt;=E$1),0,1)))</f>
        <v>0</v>
      </c>
      <c r="N663" s="18">
        <f t="shared" si="254"/>
        <v>44570</v>
      </c>
      <c r="O663" s="11">
        <f t="shared" ca="1" si="242"/>
        <v>0.76877129392356003</v>
      </c>
      <c r="P663" s="11" t="str">
        <f t="shared" si="243"/>
        <v/>
      </c>
      <c r="Q663" s="11">
        <f t="shared" ca="1" si="255"/>
        <v>1</v>
      </c>
      <c r="R663" s="32">
        <f t="shared" ca="1" si="244"/>
        <v>6.9820441364212816E-4</v>
      </c>
      <c r="S663" s="32">
        <v>2.2688482912993475E-5</v>
      </c>
      <c r="T663" s="32">
        <f t="shared" ca="1" si="245"/>
        <v>3.3048342245727397E-5</v>
      </c>
      <c r="U663" s="32">
        <f t="shared" si="246"/>
        <v>0.14084507042253522</v>
      </c>
      <c r="V663" s="32">
        <f t="shared" si="247"/>
        <v>1</v>
      </c>
      <c r="W663" s="8">
        <f t="shared" ca="1" si="256"/>
        <v>10244.683184064994</v>
      </c>
      <c r="X663" s="8">
        <f t="shared" ca="1" si="260"/>
        <v>5765547086.5430422</v>
      </c>
      <c r="Y663" s="22">
        <f t="shared" ca="1" si="248"/>
        <v>0.23122870607643997</v>
      </c>
      <c r="Z663" s="8">
        <f t="shared" ca="1" si="257"/>
        <v>247862.56684295548</v>
      </c>
      <c r="AA663" s="12">
        <f t="shared" ca="1" si="258"/>
        <v>1.1347541797997878</v>
      </c>
      <c r="AB663" s="23">
        <f t="shared" ca="1" si="262"/>
        <v>3248320761.3313756</v>
      </c>
      <c r="AC663" s="76">
        <f t="shared" si="259"/>
        <v>0</v>
      </c>
      <c r="AD663" s="85">
        <v>5.9054350651233036E-4</v>
      </c>
      <c r="AE663" s="85">
        <v>8.7682576020251778E-3</v>
      </c>
      <c r="AF663" s="85">
        <v>6.1727113320976437E-4</v>
      </c>
    </row>
    <row r="664" spans="1:32">
      <c r="A664" s="7">
        <f t="shared" si="249"/>
        <v>44571</v>
      </c>
      <c r="B664" s="8">
        <f t="shared" ca="1" si="250"/>
        <v>812083794.21701062</v>
      </c>
      <c r="C664" s="144">
        <f t="shared" si="240"/>
        <v>0</v>
      </c>
      <c r="D664" s="136"/>
      <c r="E664" s="143">
        <f>US!D664</f>
        <v>0</v>
      </c>
      <c r="F664" s="78">
        <f t="shared" si="261"/>
        <v>0.6</v>
      </c>
      <c r="G664" s="29">
        <f t="shared" ca="1" si="241"/>
        <v>34908.7884143876</v>
      </c>
      <c r="H664" s="8">
        <f t="shared" ca="1" si="251"/>
        <v>247852.39774215192</v>
      </c>
      <c r="I664" s="8">
        <f t="shared" ca="1" si="252"/>
        <v>5765794938.9407835</v>
      </c>
      <c r="J664" s="8">
        <f t="shared" ca="1" si="253"/>
        <v>1441.4808567973828</v>
      </c>
      <c r="K664" s="12">
        <f t="shared" ca="1" si="239"/>
        <v>0.57807176519109993</v>
      </c>
      <c r="L664" s="48"/>
      <c r="M664" s="38">
        <f ca="1">IF(AND(I$2&gt;0,R657&lt;F657),0,IF(AND(N664&gt;=L$6,I$2&gt;0),0,IF(OR(AND(N664&gt;=A$2,N664&lt;C$2),N664&gt;=E$1),0,1)))</f>
        <v>0</v>
      </c>
      <c r="N664" s="18">
        <f t="shared" si="254"/>
        <v>44571</v>
      </c>
      <c r="O664" s="11">
        <f t="shared" ca="1" si="242"/>
        <v>0.76877265852543775</v>
      </c>
      <c r="P664" s="11" t="str">
        <f t="shared" si="243"/>
        <v/>
      </c>
      <c r="Q664" s="11">
        <f t="shared" ca="1" si="255"/>
        <v>1</v>
      </c>
      <c r="R664" s="32">
        <f t="shared" ca="1" si="244"/>
        <v>6.9817576828775187E-4</v>
      </c>
      <c r="S664" s="32">
        <v>2.2688460370859012E-5</v>
      </c>
      <c r="T664" s="32">
        <f t="shared" ca="1" si="245"/>
        <v>3.3046986365620259E-5</v>
      </c>
      <c r="U664" s="32">
        <f t="shared" si="246"/>
        <v>0.14084507042253522</v>
      </c>
      <c r="V664" s="32">
        <f t="shared" si="247"/>
        <v>1</v>
      </c>
      <c r="W664" s="8">
        <f t="shared" ca="1" si="256"/>
        <v>10243.665505548344</v>
      </c>
      <c r="X664" s="8">
        <f t="shared" ca="1" si="260"/>
        <v>5765557330.2085476</v>
      </c>
      <c r="Y664" s="22">
        <f t="shared" ca="1" si="248"/>
        <v>0.23122734147456225</v>
      </c>
      <c r="Z664" s="8">
        <f t="shared" ca="1" si="257"/>
        <v>247852.39774215192</v>
      </c>
      <c r="AA664" s="12">
        <f t="shared" ca="1" si="258"/>
        <v>1.1347541797997878</v>
      </c>
      <c r="AB664" s="23">
        <f t="shared" ca="1" si="262"/>
        <v>3248326527.695343</v>
      </c>
      <c r="AC664" s="76">
        <f t="shared" si="259"/>
        <v>0</v>
      </c>
      <c r="AD664" s="85">
        <v>5.9051443306716643E-4</v>
      </c>
      <c r="AE664" s="85">
        <v>8.7655714689348178E-3</v>
      </c>
      <c r="AF664" s="85">
        <v>6.1724613226855083E-4</v>
      </c>
    </row>
    <row r="665" spans="1:32">
      <c r="A665" s="7">
        <f t="shared" si="249"/>
        <v>44572</v>
      </c>
      <c r="B665" s="8">
        <f t="shared" ca="1" si="250"/>
        <v>812085235.63022053</v>
      </c>
      <c r="C665" s="144">
        <f t="shared" si="240"/>
        <v>0</v>
      </c>
      <c r="D665" s="136"/>
      <c r="E665" s="143">
        <f>US!D665</f>
        <v>0</v>
      </c>
      <c r="F665" s="78">
        <f t="shared" si="261"/>
        <v>0.6</v>
      </c>
      <c r="G665" s="29">
        <f t="shared" ca="1" si="241"/>
        <v>34907.431834830008</v>
      </c>
      <c r="H665" s="8">
        <f t="shared" ca="1" si="251"/>
        <v>247842.76602729302</v>
      </c>
      <c r="I665" s="8">
        <f t="shared" ca="1" si="252"/>
        <v>5765805172.9745741</v>
      </c>
      <c r="J665" s="8">
        <f t="shared" ca="1" si="253"/>
        <v>1441.4132099562612</v>
      </c>
      <c r="K665" s="12">
        <f t="shared" ca="1" si="239"/>
        <v>0.57806835368640563</v>
      </c>
      <c r="L665" s="48"/>
      <c r="M665" s="38">
        <f ca="1">IF(AND(I$2&gt;0,R658&lt;F658-0.02),0,IF(AND(N665&gt;=L$7,I$2&gt;0),0,IF(OR(AND(N665&gt;=A$2,N665&lt;C$2),N665&gt;=E$1),0,1)))</f>
        <v>0</v>
      </c>
      <c r="N665" s="18">
        <f t="shared" si="254"/>
        <v>44572</v>
      </c>
      <c r="O665" s="11">
        <f t="shared" ca="1" si="242"/>
        <v>0.76877402306327658</v>
      </c>
      <c r="P665" s="11" t="str">
        <f t="shared" si="243"/>
        <v/>
      </c>
      <c r="Q665" s="11">
        <f t="shared" ca="1" si="255"/>
        <v>1</v>
      </c>
      <c r="R665" s="32">
        <f t="shared" ca="1" si="244"/>
        <v>6.9814863669660006E-4</v>
      </c>
      <c r="S665" s="32">
        <v>2.2688437828883073E-5</v>
      </c>
      <c r="T665" s="32">
        <f t="shared" ca="1" si="245"/>
        <v>3.3045702136972404E-5</v>
      </c>
      <c r="U665" s="32">
        <f t="shared" si="246"/>
        <v>0.14084507042253522</v>
      </c>
      <c r="V665" s="32">
        <f t="shared" si="247"/>
        <v>1</v>
      </c>
      <c r="W665" s="8">
        <f t="shared" ca="1" si="256"/>
        <v>10242.705375636373</v>
      </c>
      <c r="X665" s="8">
        <f t="shared" ca="1" si="260"/>
        <v>5765567572.9139233</v>
      </c>
      <c r="Y665" s="22">
        <f t="shared" ca="1" si="248"/>
        <v>0.23122597693672342</v>
      </c>
      <c r="Z665" s="8">
        <f t="shared" ca="1" si="257"/>
        <v>247842.76602729302</v>
      </c>
      <c r="AA665" s="12">
        <f t="shared" ca="1" si="258"/>
        <v>1.1347541797997878</v>
      </c>
      <c r="AB665" s="23">
        <f t="shared" ca="1" si="262"/>
        <v>3248332293.7676849</v>
      </c>
      <c r="AC665" s="76">
        <f t="shared" si="259"/>
        <v>0</v>
      </c>
      <c r="AD665" s="85">
        <v>5.9048536699323926E-4</v>
      </c>
      <c r="AE665" s="85">
        <v>8.762890655443915E-3</v>
      </c>
      <c r="AF665" s="85">
        <v>6.1722113666855412E-4</v>
      </c>
    </row>
    <row r="666" spans="1:32">
      <c r="A666" s="7">
        <f t="shared" si="249"/>
        <v>44573</v>
      </c>
      <c r="B666" s="8">
        <f t="shared" ca="1" si="250"/>
        <v>812086676.97890997</v>
      </c>
      <c r="C666" s="144">
        <f t="shared" si="240"/>
        <v>0</v>
      </c>
      <c r="D666" s="136"/>
      <c r="E666" s="143">
        <f>US!D666</f>
        <v>0</v>
      </c>
      <c r="F666" s="78">
        <f t="shared" si="261"/>
        <v>0.6</v>
      </c>
      <c r="G666" s="29">
        <f t="shared" ca="1" si="241"/>
        <v>34906.145964322692</v>
      </c>
      <c r="H666" s="8">
        <f t="shared" ca="1" si="251"/>
        <v>247833.63634669108</v>
      </c>
      <c r="I666" s="8">
        <f t="shared" ca="1" si="252"/>
        <v>5765815406.5502691</v>
      </c>
      <c r="J666" s="8">
        <f t="shared" ca="1" si="253"/>
        <v>1441.3486894414718</v>
      </c>
      <c r="K666" s="12">
        <f t="shared" ref="K666:K729" ca="1" si="263">IF(C666&gt;0,1+N$2*(C666-C665)/Z666,K$4*Y665*Q666+(1-Q666)*AA665*Y665)</f>
        <v>0.5780649423418085</v>
      </c>
      <c r="L666" s="48"/>
      <c r="M666" s="38">
        <f ca="1">IF(AND(I$2&gt;0,R659&lt;F659-0.04),0,IF(AND(N666&gt;=L$8,I$2&gt;0),0,IF(OR(AND(N666&gt;=A$2,N666&lt;C$2),N666&gt;=E$1),0,1)))</f>
        <v>0</v>
      </c>
      <c r="N666" s="18">
        <f t="shared" si="254"/>
        <v>44573</v>
      </c>
      <c r="O666" s="11">
        <f t="shared" ca="1" si="242"/>
        <v>0.76877538754003594</v>
      </c>
      <c r="P666" s="11" t="str">
        <f t="shared" si="243"/>
        <v/>
      </c>
      <c r="Q666" s="11">
        <f t="shared" ca="1" si="255"/>
        <v>1</v>
      </c>
      <c r="R666" s="32">
        <f t="shared" ca="1" si="244"/>
        <v>6.9812291928645373E-4</v>
      </c>
      <c r="S666" s="32">
        <v>2.2688415287065662E-5</v>
      </c>
      <c r="T666" s="32">
        <f t="shared" ca="1" si="245"/>
        <v>3.3044484846225476E-5</v>
      </c>
      <c r="U666" s="32">
        <f t="shared" si="246"/>
        <v>0.14084507042253522</v>
      </c>
      <c r="V666" s="32">
        <f t="shared" si="247"/>
        <v>1</v>
      </c>
      <c r="W666" s="8">
        <f t="shared" ca="1" si="256"/>
        <v>10241.799008579408</v>
      </c>
      <c r="X666" s="8">
        <f t="shared" ca="1" si="260"/>
        <v>5765577814.7129316</v>
      </c>
      <c r="Y666" s="22">
        <f t="shared" ca="1" si="248"/>
        <v>0.23122461245996406</v>
      </c>
      <c r="Z666" s="8">
        <f t="shared" ca="1" si="257"/>
        <v>247833.63634669108</v>
      </c>
      <c r="AA666" s="12">
        <f t="shared" ca="1" si="258"/>
        <v>1.1347541797997878</v>
      </c>
      <c r="AB666" s="23">
        <f t="shared" ca="1" si="262"/>
        <v>3248338059.5622911</v>
      </c>
      <c r="AC666" s="76">
        <f t="shared" si="259"/>
        <v>0</v>
      </c>
      <c r="AD666" s="85">
        <v>5.9045630828764774E-4</v>
      </c>
      <c r="AE666" s="85">
        <v>8.7602151459010812E-3</v>
      </c>
      <c r="AF666" s="85">
        <v>6.1719614640801243E-4</v>
      </c>
    </row>
    <row r="667" spans="1:32">
      <c r="A667" s="7">
        <f t="shared" si="249"/>
        <v>44574</v>
      </c>
      <c r="B667" s="8">
        <f t="shared" ca="1" si="250"/>
        <v>812088118.26599956</v>
      </c>
      <c r="C667" s="144">
        <f t="shared" si="240"/>
        <v>0</v>
      </c>
      <c r="D667" s="136"/>
      <c r="E667" s="143">
        <f>US!D667</f>
        <v>0</v>
      </c>
      <c r="F667" s="78">
        <f t="shared" si="261"/>
        <v>0.6</v>
      </c>
      <c r="G667" s="29">
        <f t="shared" ca="1" si="241"/>
        <v>34904.926151294509</v>
      </c>
      <c r="H667" s="8">
        <f t="shared" ca="1" si="251"/>
        <v>247824.97567419102</v>
      </c>
      <c r="I667" s="8">
        <f t="shared" ca="1" si="252"/>
        <v>5765825639.6886053</v>
      </c>
      <c r="J667" s="8">
        <f t="shared" ca="1" si="253"/>
        <v>1441.287089588639</v>
      </c>
      <c r="K667" s="12">
        <f t="shared" ca="1" si="263"/>
        <v>0.57806153114991021</v>
      </c>
      <c r="L667" s="48"/>
      <c r="M667" s="38">
        <f ca="1">IF(AND(I$2&gt;0,R660&lt;F660-0.06),0,IF(AND(N667&gt;=L$9,I$2&gt;0),0,IF(OR(AND(N667&gt;=A$2,N667&lt;C$2),N667&gt;=E$1),0,1)))</f>
        <v>0</v>
      </c>
      <c r="N667" s="18">
        <f t="shared" si="254"/>
        <v>44574</v>
      </c>
      <c r="O667" s="11">
        <f t="shared" ca="1" si="242"/>
        <v>0.76877675195848072</v>
      </c>
      <c r="P667" s="11" t="str">
        <f t="shared" si="243"/>
        <v/>
      </c>
      <c r="Q667" s="11">
        <f t="shared" ca="1" si="255"/>
        <v>1</v>
      </c>
      <c r="R667" s="32">
        <f t="shared" ca="1" si="244"/>
        <v>6.9809852302589015E-4</v>
      </c>
      <c r="S667" s="32">
        <v>2.268839274540677E-5</v>
      </c>
      <c r="T667" s="32">
        <f t="shared" ca="1" si="245"/>
        <v>3.3043330089892135E-5</v>
      </c>
      <c r="U667" s="32">
        <f t="shared" si="246"/>
        <v>0.14084507042253522</v>
      </c>
      <c r="V667" s="32">
        <f t="shared" si="247"/>
        <v>1</v>
      </c>
      <c r="W667" s="8">
        <f t="shared" ca="1" si="256"/>
        <v>10240.942867651738</v>
      </c>
      <c r="X667" s="8">
        <f t="shared" ca="1" si="260"/>
        <v>5765588055.6557989</v>
      </c>
      <c r="Y667" s="22">
        <f t="shared" ca="1" si="248"/>
        <v>0.23122324804151928</v>
      </c>
      <c r="Z667" s="8">
        <f t="shared" ca="1" si="257"/>
        <v>247824.97567419102</v>
      </c>
      <c r="AA667" s="12">
        <f t="shared" ca="1" si="258"/>
        <v>1.1347541797997878</v>
      </c>
      <c r="AB667" s="23">
        <f t="shared" ca="1" si="262"/>
        <v>3248343825.0921373</v>
      </c>
      <c r="AC667" s="76">
        <f t="shared" si="259"/>
        <v>0</v>
      </c>
      <c r="AD667" s="85">
        <v>5.9042725694749283E-4</v>
      </c>
      <c r="AE667" s="85">
        <v>8.7575449247187243E-3</v>
      </c>
      <c r="AF667" s="85">
        <v>6.1717116148516423E-4</v>
      </c>
    </row>
    <row r="668" spans="1:32">
      <c r="A668" s="7">
        <f t="shared" si="249"/>
        <v>44575</v>
      </c>
      <c r="B668" s="8">
        <f t="shared" ca="1" si="250"/>
        <v>812089559.49421787</v>
      </c>
      <c r="C668" s="144">
        <f t="shared" si="240"/>
        <v>0</v>
      </c>
      <c r="D668" s="136"/>
      <c r="E668" s="143">
        <f>US!D668</f>
        <v>0</v>
      </c>
      <c r="F668" s="78">
        <f t="shared" si="261"/>
        <v>0.6</v>
      </c>
      <c r="G668" s="29">
        <f t="shared" ca="1" si="241"/>
        <v>34903.768050170649</v>
      </c>
      <c r="H668" s="8">
        <f t="shared" ca="1" si="251"/>
        <v>247816.75315621161</v>
      </c>
      <c r="I668" s="8">
        <f t="shared" ca="1" si="252"/>
        <v>5765835872.4089546</v>
      </c>
      <c r="J668" s="8">
        <f t="shared" ca="1" si="253"/>
        <v>1441.2282182637034</v>
      </c>
      <c r="K668" s="12">
        <f t="shared" ca="1" si="263"/>
        <v>0.5780581201037982</v>
      </c>
      <c r="L668" s="48"/>
      <c r="M668" s="39">
        <f ca="1">IF(AND(I$2&gt;0,R661&lt;F661-0.1),0,IF(AND(N668&gt;=L$10,I$2&gt;0),0,IF(OR(AND(N668&gt;=A$2,N668&lt;C$2),N668&gt;=E$1),0,1)))</f>
        <v>0</v>
      </c>
      <c r="N668" s="18">
        <f t="shared" si="254"/>
        <v>44575</v>
      </c>
      <c r="O668" s="11">
        <f t="shared" ca="1" si="242"/>
        <v>0.76877811632119397</v>
      </c>
      <c r="P668" s="11" t="str">
        <f t="shared" si="243"/>
        <v/>
      </c>
      <c r="Q668" s="11">
        <f t="shared" ca="1" si="255"/>
        <v>1</v>
      </c>
      <c r="R668" s="32">
        <f t="shared" ca="1" si="244"/>
        <v>6.9807536100341286E-4</v>
      </c>
      <c r="S668" s="32">
        <v>2.26883702039064E-5</v>
      </c>
      <c r="T668" s="32">
        <f t="shared" ca="1" si="245"/>
        <v>3.3042233754161548E-5</v>
      </c>
      <c r="U668" s="32">
        <f t="shared" si="246"/>
        <v>0.14084507042253522</v>
      </c>
      <c r="V668" s="32">
        <f t="shared" si="247"/>
        <v>1</v>
      </c>
      <c r="W668" s="8">
        <f t="shared" ca="1" si="256"/>
        <v>10240.133648773266</v>
      </c>
      <c r="X668" s="8">
        <f t="shared" ca="1" si="260"/>
        <v>5765598295.7894478</v>
      </c>
      <c r="Y668" s="22">
        <f t="shared" ca="1" si="248"/>
        <v>0.23122188367880603</v>
      </c>
      <c r="Z668" s="8">
        <f t="shared" ca="1" si="257"/>
        <v>247816.75315621161</v>
      </c>
      <c r="AA668" s="12">
        <f t="shared" ca="1" si="258"/>
        <v>1.1347541797997878</v>
      </c>
      <c r="AB668" s="23">
        <f t="shared" ca="1" si="262"/>
        <v>3248349590.3693447</v>
      </c>
      <c r="AC668" s="76">
        <f t="shared" si="259"/>
        <v>0</v>
      </c>
      <c r="AD668" s="85">
        <v>5.9039821296987633E-4</v>
      </c>
      <c r="AE668" s="85">
        <v>8.7548799763726929E-3</v>
      </c>
      <c r="AF668" s="85">
        <v>6.1714618189824945E-4</v>
      </c>
    </row>
    <row r="669" spans="1:32">
      <c r="A669" s="7">
        <f t="shared" si="249"/>
        <v>44576</v>
      </c>
      <c r="B669" s="8">
        <f t="shared" ca="1" si="250"/>
        <v>812091000.66611385</v>
      </c>
      <c r="C669" s="144">
        <f t="shared" si="240"/>
        <v>0</v>
      </c>
      <c r="D669" s="136"/>
      <c r="E669" s="143">
        <f>US!D669</f>
        <v>0</v>
      </c>
      <c r="F669" s="78">
        <f t="shared" si="261"/>
        <v>0.6</v>
      </c>
      <c r="G669" s="29">
        <f t="shared" ca="1" si="241"/>
        <v>34902.667601245914</v>
      </c>
      <c r="H669" s="8">
        <f t="shared" ca="1" si="251"/>
        <v>247808.93996884595</v>
      </c>
      <c r="I669" s="8">
        <f t="shared" ca="1" si="252"/>
        <v>5765846104.7294159</v>
      </c>
      <c r="J669" s="8">
        <f t="shared" ca="1" si="253"/>
        <v>1441.1718959729044</v>
      </c>
      <c r="K669" s="12">
        <f t="shared" ca="1" si="263"/>
        <v>0.57805470919701507</v>
      </c>
      <c r="L669" s="48"/>
      <c r="M669" s="47">
        <f ca="1">IF(AND(I$2&gt;0,R662&lt;F662-0.12),0,IF(AND(N669&gt;=L$4,I$2&gt;0),0,IF(OR(AND(N669&gt;=A$2,N669&lt;C$2),N669&gt;=E$1),0,1)))</f>
        <v>0</v>
      </c>
      <c r="N669" s="18">
        <f t="shared" si="254"/>
        <v>44576</v>
      </c>
      <c r="O669" s="11">
        <f t="shared" ca="1" si="242"/>
        <v>0.76877948063058876</v>
      </c>
      <c r="P669" s="11" t="str">
        <f t="shared" si="243"/>
        <v/>
      </c>
      <c r="Q669" s="11">
        <f t="shared" ca="1" si="255"/>
        <v>1</v>
      </c>
      <c r="R669" s="32">
        <f t="shared" ca="1" si="244"/>
        <v>6.9805335202491824E-4</v>
      </c>
      <c r="S669" s="32">
        <v>2.2688347662564543E-5</v>
      </c>
      <c r="T669" s="32">
        <f t="shared" ca="1" si="245"/>
        <v>3.3041191995846126E-5</v>
      </c>
      <c r="U669" s="32">
        <f t="shared" si="246"/>
        <v>0.14084507042253522</v>
      </c>
      <c r="V669" s="32">
        <f t="shared" si="247"/>
        <v>1</v>
      </c>
      <c r="W669" s="8">
        <f t="shared" ca="1" si="256"/>
        <v>10239.368265208237</v>
      </c>
      <c r="X669" s="8">
        <f t="shared" ca="1" si="260"/>
        <v>5765608535.1577129</v>
      </c>
      <c r="Y669" s="22">
        <f t="shared" ca="1" si="248"/>
        <v>0.23122051936941124</v>
      </c>
      <c r="Z669" s="8">
        <f t="shared" ca="1" si="257"/>
        <v>247808.93996884595</v>
      </c>
      <c r="AA669" s="12">
        <f t="shared" ca="1" si="258"/>
        <v>1.1347541797997878</v>
      </c>
      <c r="AB669" s="23">
        <f t="shared" ca="1" si="262"/>
        <v>3248355355.4052382</v>
      </c>
      <c r="AC669" s="76">
        <f t="shared" si="259"/>
        <v>0</v>
      </c>
      <c r="AD669" s="85">
        <v>5.9036917635190225E-4</v>
      </c>
      <c r="AE669" s="85">
        <v>8.7522202854019657E-3</v>
      </c>
      <c r="AF669" s="85">
        <v>6.1712120764550831E-4</v>
      </c>
    </row>
    <row r="670" spans="1:32">
      <c r="A670" s="7">
        <f t="shared" si="249"/>
        <v>44577</v>
      </c>
      <c r="B670" s="8">
        <f t="shared" ca="1" si="250"/>
        <v>812092441.78406894</v>
      </c>
      <c r="C670" s="144">
        <f t="shared" si="240"/>
        <v>0</v>
      </c>
      <c r="D670" s="136"/>
      <c r="E670" s="143">
        <f>US!D670</f>
        <v>0</v>
      </c>
      <c r="F670" s="78">
        <f t="shared" si="261"/>
        <v>0.6</v>
      </c>
      <c r="G670" s="29">
        <f t="shared" ca="1" si="241"/>
        <v>34901.621011881689</v>
      </c>
      <c r="H670" s="8">
        <f t="shared" ca="1" si="251"/>
        <v>247801.50918435998</v>
      </c>
      <c r="I670" s="8">
        <f t="shared" ca="1" si="252"/>
        <v>5765856336.6668968</v>
      </c>
      <c r="J670" s="8">
        <f t="shared" ca="1" si="253"/>
        <v>1441.1179550313059</v>
      </c>
      <c r="K670" s="12">
        <f t="shared" ca="1" si="263"/>
        <v>0.57805129842352809</v>
      </c>
      <c r="L670" s="48"/>
      <c r="M670" s="46">
        <f ca="1">IF(AND(I$2&gt;0,R663&lt;F663-0.12),0,IF(AND(N670&gt;=L$5,I$2&gt;0),0,IF(OR(AND(N670&gt;=A$2,N670&lt;C$2),N670&gt;=E$1),0,1)))</f>
        <v>0</v>
      </c>
      <c r="N670" s="18">
        <f t="shared" si="254"/>
        <v>44577</v>
      </c>
      <c r="O670" s="11">
        <f t="shared" ca="1" si="242"/>
        <v>0.76878084488891962</v>
      </c>
      <c r="P670" s="11" t="str">
        <f t="shared" si="243"/>
        <v/>
      </c>
      <c r="Q670" s="11">
        <f t="shared" ca="1" si="255"/>
        <v>1</v>
      </c>
      <c r="R670" s="32">
        <f t="shared" ca="1" si="244"/>
        <v>6.9803242023763366E-4</v>
      </c>
      <c r="S670" s="32">
        <v>2.2688325121381203E-5</v>
      </c>
      <c r="T670" s="32">
        <f t="shared" ca="1" si="245"/>
        <v>3.3040201224581332E-5</v>
      </c>
      <c r="U670" s="32">
        <f t="shared" si="246"/>
        <v>0.14084507042253522</v>
      </c>
      <c r="V670" s="32">
        <f t="shared" si="247"/>
        <v>1</v>
      </c>
      <c r="W670" s="8">
        <f t="shared" ca="1" si="256"/>
        <v>10238.643833270175</v>
      </c>
      <c r="X670" s="8">
        <f t="shared" ca="1" si="260"/>
        <v>5765618773.8015461</v>
      </c>
      <c r="Y670" s="22">
        <f t="shared" ca="1" si="248"/>
        <v>0.23121915511108038</v>
      </c>
      <c r="Z670" s="8">
        <f t="shared" ca="1" si="257"/>
        <v>247801.50918435998</v>
      </c>
      <c r="AA670" s="12">
        <f t="shared" ca="1" si="258"/>
        <v>1.1347541797997878</v>
      </c>
      <c r="AB670" s="23">
        <f t="shared" ca="1" si="262"/>
        <v>3248361120.2103972</v>
      </c>
      <c r="AC670" s="76">
        <f t="shared" si="259"/>
        <v>0</v>
      </c>
      <c r="AD670" s="85">
        <v>5.9034014709067608E-4</v>
      </c>
      <c r="AE670" s="85">
        <v>8.7495658364083028E-3</v>
      </c>
      <c r="AF670" s="85">
        <v>6.1709623872518201E-4</v>
      </c>
    </row>
    <row r="671" spans="1:32">
      <c r="A671" s="7">
        <f t="shared" si="249"/>
        <v>44578</v>
      </c>
      <c r="B671" s="8">
        <f t="shared" ca="1" si="250"/>
        <v>812093882.8503077</v>
      </c>
      <c r="C671" s="144">
        <f t="shared" si="240"/>
        <v>0</v>
      </c>
      <c r="D671" s="136"/>
      <c r="E671" s="143">
        <f>US!D671</f>
        <v>0</v>
      </c>
      <c r="F671" s="78">
        <f t="shared" si="261"/>
        <v>0.6</v>
      </c>
      <c r="G671" s="29">
        <f t="shared" ca="1" si="241"/>
        <v>34900.624738939507</v>
      </c>
      <c r="H671" s="8">
        <f t="shared" ca="1" si="251"/>
        <v>247794.43564647046</v>
      </c>
      <c r="I671" s="8">
        <f t="shared" ca="1" si="252"/>
        <v>5765866568.2371922</v>
      </c>
      <c r="J671" s="8">
        <f t="shared" ca="1" si="253"/>
        <v>1441.0662387860073</v>
      </c>
      <c r="K671" s="12">
        <f t="shared" ca="1" si="263"/>
        <v>0.57804788777770089</v>
      </c>
      <c r="L671" s="48"/>
      <c r="M671" s="38">
        <f ca="1">IF(AND(I$2&gt;0,R664&lt;F664),0,IF(AND(N671&gt;=L$6,I$2&gt;0),0,IF(OR(AND(N671&gt;=A$2,N671&lt;C$2),N671&gt;=E$1),0,1)))</f>
        <v>0</v>
      </c>
      <c r="N671" s="18">
        <f t="shared" si="254"/>
        <v>44578</v>
      </c>
      <c r="O671" s="11">
        <f t="shared" ca="1" si="242"/>
        <v>0.76878220909829231</v>
      </c>
      <c r="P671" s="11" t="str">
        <f t="shared" si="243"/>
        <v/>
      </c>
      <c r="Q671" s="11">
        <f t="shared" ca="1" si="255"/>
        <v>1</v>
      </c>
      <c r="R671" s="32">
        <f t="shared" ca="1" si="244"/>
        <v>6.9801249477879001E-4</v>
      </c>
      <c r="S671" s="32">
        <v>2.268830258035638E-5</v>
      </c>
      <c r="T671" s="32">
        <f t="shared" ca="1" si="245"/>
        <v>3.3039258086196064E-5</v>
      </c>
      <c r="U671" s="32">
        <f t="shared" si="246"/>
        <v>0.14084507042253522</v>
      </c>
      <c r="V671" s="32">
        <f t="shared" si="247"/>
        <v>1</v>
      </c>
      <c r="W671" s="8">
        <f t="shared" ca="1" si="256"/>
        <v>10237.957658966918</v>
      </c>
      <c r="X671" s="8">
        <f t="shared" ca="1" si="260"/>
        <v>5765629011.7592049</v>
      </c>
      <c r="Y671" s="22">
        <f t="shared" ca="1" si="248"/>
        <v>0.23121779090170769</v>
      </c>
      <c r="Z671" s="8">
        <f t="shared" ca="1" si="257"/>
        <v>247794.43564647046</v>
      </c>
      <c r="AA671" s="12">
        <f t="shared" ca="1" si="258"/>
        <v>1.1347541797997878</v>
      </c>
      <c r="AB671" s="23">
        <f t="shared" ca="1" si="262"/>
        <v>3248366884.7947054</v>
      </c>
      <c r="AC671" s="76">
        <f t="shared" si="259"/>
        <v>0</v>
      </c>
      <c r="AD671" s="85">
        <v>5.9031112518330442E-4</v>
      </c>
      <c r="AE671" s="85">
        <v>8.7469166140559263E-3</v>
      </c>
      <c r="AF671" s="85">
        <v>6.1707127513551286E-4</v>
      </c>
    </row>
    <row r="672" spans="1:32">
      <c r="A672" s="7">
        <f t="shared" si="249"/>
        <v>44579</v>
      </c>
      <c r="B672" s="8">
        <f t="shared" ca="1" si="250"/>
        <v>812095323.86690855</v>
      </c>
      <c r="C672" s="144">
        <f t="shared" si="240"/>
        <v>0</v>
      </c>
      <c r="D672" s="136"/>
      <c r="E672" s="143">
        <f>US!D672</f>
        <v>0</v>
      </c>
      <c r="F672" s="78">
        <f t="shared" si="261"/>
        <v>0.6</v>
      </c>
      <c r="G672" s="29">
        <f t="shared" ca="1" si="241"/>
        <v>34899.67547236981</v>
      </c>
      <c r="H672" s="8">
        <f t="shared" ca="1" si="251"/>
        <v>247787.69585382566</v>
      </c>
      <c r="I672" s="8">
        <f t="shared" ca="1" si="252"/>
        <v>5765876799.4550581</v>
      </c>
      <c r="J672" s="8">
        <f t="shared" ca="1" si="253"/>
        <v>1441.0166008904393</v>
      </c>
      <c r="K672" s="12">
        <f t="shared" ca="1" si="263"/>
        <v>0.57804447725426922</v>
      </c>
      <c r="L672" s="48"/>
      <c r="M672" s="38">
        <f ca="1">IF(AND(I$2&gt;0,R665&lt;F665-0.02),0,IF(AND(N672&gt;=L$7,I$2&gt;0),0,IF(OR(AND(N672&gt;=A$2,N672&lt;C$2),N672&gt;=E$1),0,1)))</f>
        <v>0</v>
      </c>
      <c r="N672" s="18">
        <f t="shared" si="254"/>
        <v>44579</v>
      </c>
      <c r="O672" s="11">
        <f t="shared" ca="1" si="242"/>
        <v>0.76878357326067437</v>
      </c>
      <c r="P672" s="11" t="str">
        <f t="shared" si="243"/>
        <v/>
      </c>
      <c r="Q672" s="11">
        <f t="shared" ca="1" si="255"/>
        <v>1</v>
      </c>
      <c r="R672" s="32">
        <f t="shared" ca="1" si="244"/>
        <v>6.979935094473961E-4</v>
      </c>
      <c r="S672" s="32">
        <v>2.2688280039490071E-5</v>
      </c>
      <c r="T672" s="32">
        <f t="shared" ca="1" si="245"/>
        <v>3.3038359447176753E-5</v>
      </c>
      <c r="U672" s="32">
        <f t="shared" si="246"/>
        <v>0.14084507042253522</v>
      </c>
      <c r="V672" s="32">
        <f t="shared" si="247"/>
        <v>1</v>
      </c>
      <c r="W672" s="8">
        <f t="shared" ca="1" si="256"/>
        <v>10237.307225523928</v>
      </c>
      <c r="X672" s="8">
        <f t="shared" ca="1" si="260"/>
        <v>5765639249.0664301</v>
      </c>
      <c r="Y672" s="22">
        <f t="shared" ca="1" si="248"/>
        <v>0.23121642673932563</v>
      </c>
      <c r="Z672" s="8">
        <f t="shared" ca="1" si="257"/>
        <v>247787.69585382566</v>
      </c>
      <c r="AA672" s="12">
        <f t="shared" ca="1" si="258"/>
        <v>1.1347541797997878</v>
      </c>
      <c r="AB672" s="23">
        <f t="shared" ca="1" si="262"/>
        <v>3248372649.1673961</v>
      </c>
      <c r="AC672" s="76">
        <f t="shared" si="259"/>
        <v>0</v>
      </c>
      <c r="AD672" s="85">
        <v>5.9028211062689569E-4</v>
      </c>
      <c r="AE672" s="85">
        <v>8.7442726030711928E-3</v>
      </c>
      <c r="AF672" s="85">
        <v>6.1704631687474346E-4</v>
      </c>
    </row>
    <row r="673" spans="1:32">
      <c r="A673" s="7">
        <f t="shared" si="249"/>
        <v>44580</v>
      </c>
      <c r="B673" s="8">
        <f t="shared" ca="1" si="250"/>
        <v>812096764.83581316</v>
      </c>
      <c r="C673" s="144">
        <f t="shared" si="240"/>
        <v>0</v>
      </c>
      <c r="D673" s="136"/>
      <c r="E673" s="143">
        <f>US!D673</f>
        <v>0</v>
      </c>
      <c r="F673" s="78">
        <f t="shared" si="261"/>
        <v>0.6</v>
      </c>
      <c r="G673" s="29">
        <f t="shared" ca="1" si="241"/>
        <v>34898.770119880173</v>
      </c>
      <c r="H673" s="8">
        <f t="shared" ca="1" si="251"/>
        <v>247781.2678511492</v>
      </c>
      <c r="I673" s="8">
        <f t="shared" ca="1" si="252"/>
        <v>5765887030.334281</v>
      </c>
      <c r="J673" s="8">
        <f t="shared" ca="1" si="253"/>
        <v>1440.9689046264036</v>
      </c>
      <c r="K673" s="12">
        <f t="shared" ca="1" si="263"/>
        <v>0.57804106684831402</v>
      </c>
      <c r="L673" s="48"/>
      <c r="M673" s="38">
        <f ca="1">IF(AND(I$2&gt;0,R666&lt;F666-0.04),0,IF(AND(N673&gt;=L$8,I$2&gt;0),0,IF(OR(AND(N673&gt;=A$2,N673&lt;C$2),N673&gt;=E$1),0,1)))</f>
        <v>0</v>
      </c>
      <c r="N673" s="18">
        <f t="shared" si="254"/>
        <v>44580</v>
      </c>
      <c r="O673" s="11">
        <f t="shared" ca="1" si="242"/>
        <v>0.7687849373779041</v>
      </c>
      <c r="P673" s="11" t="str">
        <f t="shared" si="243"/>
        <v/>
      </c>
      <c r="Q673" s="11">
        <f t="shared" ca="1" si="255"/>
        <v>1</v>
      </c>
      <c r="R673" s="32">
        <f t="shared" ca="1" si="244"/>
        <v>6.979754023976034E-4</v>
      </c>
      <c r="S673" s="32">
        <v>2.2688257498782276E-5</v>
      </c>
      <c r="T673" s="32">
        <f t="shared" ca="1" si="245"/>
        <v>3.3037502380153227E-5</v>
      </c>
      <c r="U673" s="32">
        <f t="shared" si="246"/>
        <v>0.14084507042253522</v>
      </c>
      <c r="V673" s="32">
        <f t="shared" si="247"/>
        <v>1</v>
      </c>
      <c r="W673" s="8">
        <f t="shared" ca="1" si="256"/>
        <v>10236.690181728072</v>
      </c>
      <c r="X673" s="8">
        <f t="shared" ca="1" si="260"/>
        <v>5765649485.7566118</v>
      </c>
      <c r="Y673" s="22">
        <f t="shared" ca="1" si="248"/>
        <v>0.2312150626220959</v>
      </c>
      <c r="Z673" s="8">
        <f t="shared" ca="1" si="257"/>
        <v>247781.2678511492</v>
      </c>
      <c r="AA673" s="12">
        <f t="shared" ca="1" si="258"/>
        <v>1.1347541797997878</v>
      </c>
      <c r="AB673" s="23">
        <f t="shared" ca="1" si="262"/>
        <v>3248378413.3370953</v>
      </c>
      <c r="AC673" s="76">
        <f t="shared" si="259"/>
        <v>0</v>
      </c>
      <c r="AD673" s="85">
        <v>5.9025310341856028E-4</v>
      </c>
      <c r="AE673" s="85">
        <v>8.7416337882422687E-3</v>
      </c>
      <c r="AF673" s="85">
        <v>6.1702136394111763E-4</v>
      </c>
    </row>
    <row r="674" spans="1:32">
      <c r="A674" s="7">
        <f t="shared" si="249"/>
        <v>44581</v>
      </c>
      <c r="B674" s="8">
        <f t="shared" ca="1" si="250"/>
        <v>812098205.75883543</v>
      </c>
      <c r="C674" s="144">
        <f t="shared" si="240"/>
        <v>0</v>
      </c>
      <c r="D674" s="136"/>
      <c r="E674" s="143">
        <f>US!D674</f>
        <v>0</v>
      </c>
      <c r="F674" s="78">
        <f t="shared" si="261"/>
        <v>0.6</v>
      </c>
      <c r="G674" s="29">
        <f t="shared" ca="1" si="241"/>
        <v>34897.905792611688</v>
      </c>
      <c r="H674" s="8">
        <f t="shared" ca="1" si="251"/>
        <v>247775.13112754299</v>
      </c>
      <c r="I674" s="8">
        <f t="shared" ca="1" si="252"/>
        <v>5765897260.8877392</v>
      </c>
      <c r="J674" s="8">
        <f t="shared" ca="1" si="253"/>
        <v>1440.9230222706856</v>
      </c>
      <c r="K674" s="12">
        <f t="shared" ca="1" si="263"/>
        <v>0.57803765655523975</v>
      </c>
      <c r="L674" s="48"/>
      <c r="M674" s="38">
        <f ca="1">IF(AND(I$2&gt;0,R667&lt;F667-0.06),0,IF(AND(N674&gt;=L$9,I$2&gt;0),0,IF(OR(AND(N674&gt;=A$2,N674&lt;C$2),N674&gt;=E$1),0,1)))</f>
        <v>0</v>
      </c>
      <c r="N674" s="18">
        <f t="shared" si="254"/>
        <v>44581</v>
      </c>
      <c r="O674" s="11">
        <f t="shared" ca="1" si="242"/>
        <v>0.76878630145169857</v>
      </c>
      <c r="P674" s="11" t="str">
        <f t="shared" si="243"/>
        <v/>
      </c>
      <c r="Q674" s="11">
        <f t="shared" ca="1" si="255"/>
        <v>1</v>
      </c>
      <c r="R674" s="32">
        <f t="shared" ca="1" si="244"/>
        <v>6.9795811585223377E-4</v>
      </c>
      <c r="S674" s="32">
        <v>2.2688234958232988E-5</v>
      </c>
      <c r="T674" s="32">
        <f t="shared" ca="1" si="245"/>
        <v>3.3036684150339063E-5</v>
      </c>
      <c r="U674" s="32">
        <f t="shared" si="246"/>
        <v>0.14084507042253522</v>
      </c>
      <c r="V674" s="32">
        <f t="shared" si="247"/>
        <v>1</v>
      </c>
      <c r="W674" s="8">
        <f t="shared" ca="1" si="256"/>
        <v>10236.104331037972</v>
      </c>
      <c r="X674" s="8">
        <f t="shared" ca="1" si="260"/>
        <v>5765659721.8609428</v>
      </c>
      <c r="Y674" s="22">
        <f t="shared" ca="1" si="248"/>
        <v>0.23121369854830143</v>
      </c>
      <c r="Z674" s="8">
        <f t="shared" ca="1" si="257"/>
        <v>247775.13112754299</v>
      </c>
      <c r="AA674" s="12">
        <f t="shared" ca="1" si="258"/>
        <v>1.1347541797997878</v>
      </c>
      <c r="AB674" s="23">
        <f t="shared" ca="1" si="262"/>
        <v>3248384177.3118615</v>
      </c>
      <c r="AC674" s="76">
        <f t="shared" si="259"/>
        <v>0</v>
      </c>
      <c r="AD674" s="85">
        <v>5.9022410355540989E-4</v>
      </c>
      <c r="AE674" s="85">
        <v>8.7390001544188044E-3</v>
      </c>
      <c r="AF674" s="85">
        <v>6.1699641633287971E-4</v>
      </c>
    </row>
    <row r="675" spans="1:32">
      <c r="A675" s="7">
        <f t="shared" si="249"/>
        <v>44582</v>
      </c>
      <c r="B675" s="8">
        <f t="shared" ca="1" si="250"/>
        <v>812099646.63766992</v>
      </c>
      <c r="C675" s="144">
        <f t="shared" si="240"/>
        <v>0</v>
      </c>
      <c r="D675" s="136"/>
      <c r="E675" s="143">
        <f>US!D675</f>
        <v>0</v>
      </c>
      <c r="F675" s="78">
        <f t="shared" si="261"/>
        <v>0.6</v>
      </c>
      <c r="G675" s="29">
        <f t="shared" ca="1" si="241"/>
        <v>34897.079791757576</v>
      </c>
      <c r="H675" s="8">
        <f t="shared" ca="1" si="251"/>
        <v>247769.26652147877</v>
      </c>
      <c r="I675" s="8">
        <f t="shared" ca="1" si="252"/>
        <v>5765907491.1274643</v>
      </c>
      <c r="J675" s="8">
        <f t="shared" ca="1" si="253"/>
        <v>1440.8788345033422</v>
      </c>
      <c r="K675" s="12">
        <f t="shared" ca="1" si="263"/>
        <v>0.57803424637075351</v>
      </c>
      <c r="L675" s="48"/>
      <c r="M675" s="39">
        <f ca="1">IF(AND(I$2&gt;0,R668&lt;F668-0.1),0,IF(AND(N675&gt;=L$10,I$2&gt;0),0,IF(OR(AND(N675&gt;=A$2,N675&lt;C$2),N675&gt;=E$1),0,1)))</f>
        <v>0</v>
      </c>
      <c r="N675" s="18">
        <f t="shared" si="254"/>
        <v>44582</v>
      </c>
      <c r="O675" s="11">
        <f t="shared" ca="1" si="242"/>
        <v>0.76878766548366195</v>
      </c>
      <c r="P675" s="11" t="str">
        <f t="shared" si="243"/>
        <v/>
      </c>
      <c r="Q675" s="11">
        <f t="shared" ca="1" si="255"/>
        <v>1</v>
      </c>
      <c r="R675" s="32">
        <f t="shared" ca="1" si="244"/>
        <v>6.979415958351515E-4</v>
      </c>
      <c r="S675" s="32">
        <v>2.2688212417842214E-5</v>
      </c>
      <c r="T675" s="32">
        <f t="shared" ca="1" si="245"/>
        <v>3.3035902202863834E-5</v>
      </c>
      <c r="U675" s="32">
        <f t="shared" si="246"/>
        <v>0.14084507042253522</v>
      </c>
      <c r="V675" s="32">
        <f t="shared" si="247"/>
        <v>1</v>
      </c>
      <c r="W675" s="8">
        <f t="shared" ca="1" si="256"/>
        <v>10235.547621410547</v>
      </c>
      <c r="X675" s="8">
        <f t="shared" ca="1" si="260"/>
        <v>5765669957.4085646</v>
      </c>
      <c r="Y675" s="22">
        <f t="shared" ca="1" si="248"/>
        <v>0.23121233451633805</v>
      </c>
      <c r="Z675" s="8">
        <f t="shared" ca="1" si="257"/>
        <v>247769.26652147877</v>
      </c>
      <c r="AA675" s="12">
        <f t="shared" ca="1" si="258"/>
        <v>1.1347541797997878</v>
      </c>
      <c r="AB675" s="23">
        <f t="shared" ca="1" si="262"/>
        <v>3248389941.0992241</v>
      </c>
      <c r="AC675" s="76">
        <f t="shared" si="259"/>
        <v>0</v>
      </c>
      <c r="AD675" s="85">
        <v>5.9019511103455759E-4</v>
      </c>
      <c r="AE675" s="85">
        <v>8.7363716865116233E-3</v>
      </c>
      <c r="AF675" s="85">
        <v>6.1697147404827493E-4</v>
      </c>
    </row>
    <row r="676" spans="1:32">
      <c r="A676" s="7">
        <f t="shared" si="249"/>
        <v>44583</v>
      </c>
      <c r="B676" s="8">
        <f t="shared" ca="1" si="250"/>
        <v>812101087.47389972</v>
      </c>
      <c r="C676" s="144">
        <f t="shared" si="240"/>
        <v>0</v>
      </c>
      <c r="D676" s="136"/>
      <c r="E676" s="143">
        <f>US!D676</f>
        <v>0</v>
      </c>
      <c r="F676" s="78">
        <f t="shared" si="261"/>
        <v>0.6</v>
      </c>
      <c r="G676" s="29">
        <f t="shared" ca="1" si="241"/>
        <v>34896.289596061695</v>
      </c>
      <c r="H676" s="8">
        <f t="shared" ca="1" si="251"/>
        <v>247763.65613203804</v>
      </c>
      <c r="I676" s="8">
        <f t="shared" ca="1" si="252"/>
        <v>5765917721.0646963</v>
      </c>
      <c r="J676" s="8">
        <f t="shared" ca="1" si="253"/>
        <v>1440.836229854903</v>
      </c>
      <c r="K676" s="12">
        <f t="shared" ca="1" si="263"/>
        <v>0.57803083629084506</v>
      </c>
      <c r="L676" s="48"/>
      <c r="M676" s="47">
        <f ca="1">IF(AND(I$2&gt;0,R669&lt;F669-0.12),0,IF(AND(N676&gt;=L$4,I$2&gt;0),0,IF(OR(AND(N676&gt;=A$2,N676&lt;C$2),N676&gt;=E$1),0,1)))</f>
        <v>0</v>
      </c>
      <c r="N676" s="18">
        <f t="shared" si="254"/>
        <v>44583</v>
      </c>
      <c r="O676" s="11">
        <f t="shared" ca="1" si="242"/>
        <v>0.76878902947529282</v>
      </c>
      <c r="P676" s="11" t="str">
        <f t="shared" si="243"/>
        <v/>
      </c>
      <c r="Q676" s="11">
        <f t="shared" ca="1" si="255"/>
        <v>1</v>
      </c>
      <c r="R676" s="32">
        <f t="shared" ca="1" si="244"/>
        <v>6.9792579192123384E-4</v>
      </c>
      <c r="S676" s="32">
        <v>2.2688189877609943E-5</v>
      </c>
      <c r="T676" s="32">
        <f t="shared" ca="1" si="245"/>
        <v>3.3035154150938404E-5</v>
      </c>
      <c r="U676" s="32">
        <f t="shared" si="246"/>
        <v>0.14084507042253522</v>
      </c>
      <c r="V676" s="32">
        <f t="shared" si="247"/>
        <v>1</v>
      </c>
      <c r="W676" s="8">
        <f t="shared" ca="1" si="256"/>
        <v>10235.018135796599</v>
      </c>
      <c r="X676" s="8">
        <f t="shared" ca="1" si="260"/>
        <v>5765680192.4267006</v>
      </c>
      <c r="Y676" s="22">
        <f t="shared" ca="1" si="248"/>
        <v>0.23121097052470718</v>
      </c>
      <c r="Z676" s="8">
        <f t="shared" ca="1" si="257"/>
        <v>247763.65613203804</v>
      </c>
      <c r="AA676" s="12">
        <f t="shared" ca="1" si="258"/>
        <v>1.1347541797997878</v>
      </c>
      <c r="AB676" s="23">
        <f t="shared" ca="1" si="262"/>
        <v>3248395704.7062154</v>
      </c>
      <c r="AC676" s="76">
        <f t="shared" si="259"/>
        <v>0</v>
      </c>
      <c r="AD676" s="85">
        <v>5.9016612585311844E-4</v>
      </c>
      <c r="AE676" s="85">
        <v>8.7337483694923963E-3</v>
      </c>
      <c r="AF676" s="85">
        <v>6.1694653708554948E-4</v>
      </c>
    </row>
    <row r="677" spans="1:32">
      <c r="A677" s="7">
        <f t="shared" si="249"/>
        <v>44584</v>
      </c>
      <c r="B677" s="8">
        <f t="shared" ca="1" si="250"/>
        <v>812102528.26900387</v>
      </c>
      <c r="C677" s="144">
        <f t="shared" si="240"/>
        <v>0</v>
      </c>
      <c r="D677" s="136"/>
      <c r="E677" s="143">
        <f>US!D677</f>
        <v>0</v>
      </c>
      <c r="F677" s="78">
        <f t="shared" si="261"/>
        <v>0.6</v>
      </c>
      <c r="G677" s="29">
        <f t="shared" ca="1" si="241"/>
        <v>34895.532850139432</v>
      </c>
      <c r="H677" s="8">
        <f t="shared" ca="1" si="251"/>
        <v>247758.28323598998</v>
      </c>
      <c r="I677" s="8">
        <f t="shared" ca="1" si="252"/>
        <v>5765927950.7099361</v>
      </c>
      <c r="J677" s="8">
        <f t="shared" ca="1" si="253"/>
        <v>1440.7951041899328</v>
      </c>
      <c r="K677" s="12">
        <f t="shared" ca="1" si="263"/>
        <v>0.57802742631176796</v>
      </c>
      <c r="L677" s="48"/>
      <c r="M677" s="46">
        <f ca="1">IF(AND(I$2&gt;0,R670&lt;F670-0.12),0,IF(AND(N677&gt;=L$5,I$2&gt;0),0,IF(OR(AND(N677&gt;=A$2,N677&lt;C$2),N677&gt;=E$1),0,1)))</f>
        <v>0</v>
      </c>
      <c r="N677" s="18">
        <f t="shared" si="254"/>
        <v>44584</v>
      </c>
      <c r="O677" s="11">
        <f t="shared" ca="1" si="242"/>
        <v>0.76879039342799149</v>
      </c>
      <c r="P677" s="11" t="str">
        <f t="shared" si="243"/>
        <v/>
      </c>
      <c r="Q677" s="11">
        <f t="shared" ca="1" si="255"/>
        <v>1</v>
      </c>
      <c r="R677" s="32">
        <f t="shared" ca="1" si="244"/>
        <v>6.9791065700278859E-4</v>
      </c>
      <c r="S677" s="32">
        <v>2.2688167337536179E-5</v>
      </c>
      <c r="T677" s="32">
        <f t="shared" ca="1" si="245"/>
        <v>3.3034437764798663E-5</v>
      </c>
      <c r="U677" s="32">
        <f t="shared" si="246"/>
        <v>0.14084507042253522</v>
      </c>
      <c r="V677" s="32">
        <f t="shared" si="247"/>
        <v>1</v>
      </c>
      <c r="W677" s="8">
        <f t="shared" ca="1" si="256"/>
        <v>10234.514083261418</v>
      </c>
      <c r="X677" s="8">
        <f t="shared" ca="1" si="260"/>
        <v>5765690426.9407835</v>
      </c>
      <c r="Y677" s="22">
        <f t="shared" ca="1" si="248"/>
        <v>0.23120960657200851</v>
      </c>
      <c r="Z677" s="8">
        <f t="shared" ca="1" si="257"/>
        <v>247758.28323598998</v>
      </c>
      <c r="AA677" s="12">
        <f t="shared" ca="1" si="258"/>
        <v>1.1347541797997878</v>
      </c>
      <c r="AB677" s="23">
        <f t="shared" ca="1" si="262"/>
        <v>3248401468.1394062</v>
      </c>
      <c r="AC677" s="76">
        <f t="shared" si="259"/>
        <v>0</v>
      </c>
      <c r="AD677" s="85">
        <v>5.9013714800820857E-4</v>
      </c>
      <c r="AE677" s="85">
        <v>8.7311301883933289E-3</v>
      </c>
      <c r="AF677" s="85">
        <v>6.1692160544295021E-4</v>
      </c>
    </row>
    <row r="678" spans="1:32">
      <c r="A678" s="7">
        <f t="shared" si="249"/>
        <v>44585</v>
      </c>
      <c r="B678" s="8">
        <f t="shared" ca="1" si="250"/>
        <v>812103969.02436411</v>
      </c>
      <c r="C678" s="144">
        <f t="shared" si="240"/>
        <v>0</v>
      </c>
      <c r="D678" s="136"/>
      <c r="E678" s="143">
        <f>US!D678</f>
        <v>0</v>
      </c>
      <c r="F678" s="78">
        <f t="shared" si="261"/>
        <v>0.6</v>
      </c>
      <c r="G678" s="29">
        <f t="shared" ca="1" si="241"/>
        <v>34894.807353566612</v>
      </c>
      <c r="H678" s="8">
        <f t="shared" ca="1" si="251"/>
        <v>247753.13221032292</v>
      </c>
      <c r="I678" s="8">
        <f t="shared" ca="1" si="252"/>
        <v>5765938180.0729933</v>
      </c>
      <c r="J678" s="8">
        <f t="shared" ca="1" si="253"/>
        <v>1440.7553602245607</v>
      </c>
      <c r="K678" s="12">
        <f t="shared" ca="1" si="263"/>
        <v>0.57802401643002121</v>
      </c>
      <c r="L678" s="48"/>
      <c r="M678" s="38">
        <f ca="1">IF(AND(I$2&gt;0,R671&lt;F671),0,IF(AND(N678&gt;=L$6,I$2&gt;0),0,IF(OR(AND(N678&gt;=A$2,N678&lt;C$2),N678&gt;=E$1),0,1)))</f>
        <v>0</v>
      </c>
      <c r="N678" s="18">
        <f t="shared" si="254"/>
        <v>44585</v>
      </c>
      <c r="O678" s="11">
        <f t="shared" ca="1" si="242"/>
        <v>0.76879175734306582</v>
      </c>
      <c r="P678" s="11" t="str">
        <f t="shared" si="243"/>
        <v/>
      </c>
      <c r="Q678" s="11">
        <f t="shared" ca="1" si="255"/>
        <v>1</v>
      </c>
      <c r="R678" s="32">
        <f t="shared" ca="1" si="244"/>
        <v>6.9789614707133215E-4</v>
      </c>
      <c r="S678" s="32">
        <v>2.2688144797620919E-5</v>
      </c>
      <c r="T678" s="32">
        <f t="shared" ca="1" si="245"/>
        <v>3.303375096137639E-5</v>
      </c>
      <c r="U678" s="32">
        <f t="shared" si="246"/>
        <v>0.14084507042253522</v>
      </c>
      <c r="V678" s="32">
        <f t="shared" si="247"/>
        <v>1</v>
      </c>
      <c r="W678" s="8">
        <f t="shared" ca="1" si="256"/>
        <v>10234.033790689455</v>
      </c>
      <c r="X678" s="8">
        <f t="shared" ca="1" si="260"/>
        <v>5765700660.9745741</v>
      </c>
      <c r="Y678" s="22">
        <f t="shared" ca="1" si="248"/>
        <v>0.23120824265693418</v>
      </c>
      <c r="Z678" s="8">
        <f t="shared" ca="1" si="257"/>
        <v>247753.13221032292</v>
      </c>
      <c r="AA678" s="12">
        <f t="shared" ca="1" si="258"/>
        <v>1.1347541797997878</v>
      </c>
      <c r="AB678" s="23">
        <f t="shared" ca="1" si="262"/>
        <v>3248407231.4049349</v>
      </c>
      <c r="AC678" s="76">
        <f t="shared" si="259"/>
        <v>0</v>
      </c>
      <c r="AD678" s="85">
        <v>5.9010817749694617E-4</v>
      </c>
      <c r="AE678" s="85">
        <v>8.7285171283068477E-3</v>
      </c>
      <c r="AF678" s="85">
        <v>6.1689667911872471E-4</v>
      </c>
    </row>
    <row r="679" spans="1:32">
      <c r="A679" s="7">
        <f t="shared" si="249"/>
        <v>44586</v>
      </c>
      <c r="B679" s="8">
        <f t="shared" ca="1" si="250"/>
        <v>812105409.74127114</v>
      </c>
      <c r="C679" s="144">
        <f t="shared" si="240"/>
        <v>0</v>
      </c>
      <c r="D679" s="136"/>
      <c r="E679" s="143">
        <f>US!D679</f>
        <v>0</v>
      </c>
      <c r="F679" s="78">
        <f t="shared" si="261"/>
        <v>0.6</v>
      </c>
      <c r="G679" s="29">
        <f t="shared" ca="1" si="241"/>
        <v>34894.111050686093</v>
      </c>
      <c r="H679" s="8">
        <f t="shared" ca="1" si="251"/>
        <v>247748.18845987125</v>
      </c>
      <c r="I679" s="8">
        <f t="shared" ca="1" si="252"/>
        <v>5765948409.1630335</v>
      </c>
      <c r="J679" s="8">
        <f t="shared" ca="1" si="253"/>
        <v>1440.7169070757438</v>
      </c>
      <c r="K679" s="12">
        <f t="shared" ca="1" si="263"/>
        <v>0.57802060664233545</v>
      </c>
      <c r="L679" s="48"/>
      <c r="M679" s="38">
        <f ca="1">IF(AND(I$2&gt;0,R672&lt;F672-0.02),0,IF(AND(N679&gt;=L$7,I$2&gt;0),0,IF(OR(AND(N679&gt;=A$2,N679&lt;C$2),N679&gt;=E$1),0,1)))</f>
        <v>0</v>
      </c>
      <c r="N679" s="18">
        <f t="shared" si="254"/>
        <v>44586</v>
      </c>
      <c r="O679" s="11">
        <f t="shared" ca="1" si="242"/>
        <v>0.76879312122173782</v>
      </c>
      <c r="P679" s="11" t="str">
        <f t="shared" si="243"/>
        <v/>
      </c>
      <c r="Q679" s="11">
        <f t="shared" ca="1" si="255"/>
        <v>1</v>
      </c>
      <c r="R679" s="32">
        <f t="shared" ca="1" si="244"/>
        <v>6.9788222101372179E-4</v>
      </c>
      <c r="S679" s="32">
        <v>2.2688122257864159E-5</v>
      </c>
      <c r="T679" s="32">
        <f t="shared" ca="1" si="245"/>
        <v>3.3033091794649498E-5</v>
      </c>
      <c r="U679" s="32">
        <f t="shared" si="246"/>
        <v>0.14084507042253522</v>
      </c>
      <c r="V679" s="32">
        <f t="shared" si="247"/>
        <v>1</v>
      </c>
      <c r="W679" s="8">
        <f t="shared" ca="1" si="256"/>
        <v>10233.575695034449</v>
      </c>
      <c r="X679" s="8">
        <f t="shared" ca="1" si="260"/>
        <v>5765710894.5502691</v>
      </c>
      <c r="Y679" s="22">
        <f t="shared" ca="1" si="248"/>
        <v>0.23120687877826218</v>
      </c>
      <c r="Z679" s="8">
        <f t="shared" ca="1" si="257"/>
        <v>247748.18845987125</v>
      </c>
      <c r="AA679" s="12">
        <f t="shared" ca="1" si="258"/>
        <v>1.1347541797997878</v>
      </c>
      <c r="AB679" s="23">
        <f t="shared" ca="1" si="262"/>
        <v>3248412994.5085359</v>
      </c>
      <c r="AC679" s="76">
        <f t="shared" si="259"/>
        <v>0</v>
      </c>
      <c r="AD679" s="85">
        <v>5.9007921431645073E-4</v>
      </c>
      <c r="AE679" s="85">
        <v>8.7259091743852827E-3</v>
      </c>
      <c r="AF679" s="85">
        <v>6.1687175811112158E-4</v>
      </c>
    </row>
    <row r="680" spans="1:32">
      <c r="A680" s="7">
        <f t="shared" si="249"/>
        <v>44587</v>
      </c>
      <c r="B680" s="8">
        <f t="shared" ca="1" si="250"/>
        <v>812106850.42093098</v>
      </c>
      <c r="C680" s="144">
        <f t="shared" si="240"/>
        <v>0</v>
      </c>
      <c r="D680" s="136"/>
      <c r="E680" s="143">
        <f>US!D680</f>
        <v>0</v>
      </c>
      <c r="F680" s="78">
        <f t="shared" si="261"/>
        <v>0.6</v>
      </c>
      <c r="G680" s="29">
        <f t="shared" ca="1" si="241"/>
        <v>34893.442021084811</v>
      </c>
      <c r="H680" s="8">
        <f t="shared" ca="1" si="251"/>
        <v>247743.43834970213</v>
      </c>
      <c r="I680" s="8">
        <f t="shared" ca="1" si="252"/>
        <v>5765958637.9886179</v>
      </c>
      <c r="J680" s="8">
        <f t="shared" ca="1" si="253"/>
        <v>1440.6796598401856</v>
      </c>
      <c r="K680" s="12">
        <f t="shared" ca="1" si="263"/>
        <v>0.57801719694565545</v>
      </c>
      <c r="L680" s="48"/>
      <c r="M680" s="38">
        <f ca="1">IF(AND(I$2&gt;0,R673&lt;F673-0.04),0,IF(AND(N680&gt;=L$8,I$2&gt;0),0,IF(OR(AND(N680&gt;=A$2,N680&lt;C$2),N680&gt;=E$1),0,1)))</f>
        <v>0</v>
      </c>
      <c r="N680" s="18">
        <f t="shared" si="254"/>
        <v>44587</v>
      </c>
      <c r="O680" s="11">
        <f t="shared" ca="1" si="242"/>
        <v>0.76879448506514902</v>
      </c>
      <c r="P680" s="11" t="str">
        <f t="shared" si="243"/>
        <v/>
      </c>
      <c r="Q680" s="11">
        <f t="shared" ca="1" si="255"/>
        <v>1</v>
      </c>
      <c r="R680" s="32">
        <f t="shared" ca="1" si="244"/>
        <v>6.9786884042169625E-4</v>
      </c>
      <c r="S680" s="32">
        <v>2.2688099718265899E-5</v>
      </c>
      <c r="T680" s="32">
        <f t="shared" ca="1" si="245"/>
        <v>3.3032458446626952E-5</v>
      </c>
      <c r="U680" s="32">
        <f t="shared" si="246"/>
        <v>0.14084507042253522</v>
      </c>
      <c r="V680" s="32">
        <f t="shared" si="247"/>
        <v>1</v>
      </c>
      <c r="W680" s="8">
        <f t="shared" ca="1" si="256"/>
        <v>10233.138336079337</v>
      </c>
      <c r="X680" s="8">
        <f t="shared" ca="1" si="260"/>
        <v>5765721127.6886053</v>
      </c>
      <c r="Y680" s="22">
        <f t="shared" ca="1" si="248"/>
        <v>0.23120551493485098</v>
      </c>
      <c r="Z680" s="8">
        <f t="shared" ca="1" si="257"/>
        <v>247743.43834970213</v>
      </c>
      <c r="AA680" s="12">
        <f t="shared" ca="1" si="258"/>
        <v>1.1347541797997878</v>
      </c>
      <c r="AB680" s="23">
        <f t="shared" ca="1" si="262"/>
        <v>3248418757.4555669</v>
      </c>
      <c r="AC680" s="76">
        <f t="shared" si="259"/>
        <v>0</v>
      </c>
      <c r="AD680" s="85">
        <v>5.9005025846384338E-4</v>
      </c>
      <c r="AE680" s="85">
        <v>8.7233063118405691E-3</v>
      </c>
      <c r="AF680" s="85">
        <v>6.1684684241838992E-4</v>
      </c>
    </row>
    <row r="681" spans="1:32">
      <c r="A681" s="7">
        <f t="shared" si="249"/>
        <v>44588</v>
      </c>
      <c r="B681" s="8">
        <f t="shared" ca="1" si="250"/>
        <v>812108291.06447017</v>
      </c>
      <c r="C681" s="144">
        <f t="shared" si="240"/>
        <v>0</v>
      </c>
      <c r="D681" s="136"/>
      <c r="E681" s="143">
        <f>US!D681</f>
        <v>0</v>
      </c>
      <c r="F681" s="78">
        <f t="shared" si="261"/>
        <v>0.6</v>
      </c>
      <c r="G681" s="29">
        <f t="shared" ca="1" si="241"/>
        <v>34892.798470697111</v>
      </c>
      <c r="H681" s="8">
        <f t="shared" ca="1" si="251"/>
        <v>247738.86914194949</v>
      </c>
      <c r="I681" s="8">
        <f t="shared" ca="1" si="252"/>
        <v>5765968866.5577459</v>
      </c>
      <c r="J681" s="8">
        <f t="shared" ca="1" si="253"/>
        <v>1440.6435392009419</v>
      </c>
      <c r="K681" s="12">
        <f t="shared" ca="1" si="263"/>
        <v>0.57801378733712738</v>
      </c>
      <c r="L681" s="48"/>
      <c r="M681" s="38">
        <f ca="1">IF(AND(I$2&gt;0,R674&lt;F674-0.06),0,IF(AND(N681&gt;=L$9,I$2&gt;0),0,IF(OR(AND(N681&gt;=A$2,N681&lt;C$2),N681&gt;=E$1),0,1)))</f>
        <v>0</v>
      </c>
      <c r="N681" s="18">
        <f t="shared" si="254"/>
        <v>44588</v>
      </c>
      <c r="O681" s="11">
        <f t="shared" ca="1" si="242"/>
        <v>0.76879584887436614</v>
      </c>
      <c r="P681" s="11" t="str">
        <f t="shared" si="243"/>
        <v/>
      </c>
      <c r="Q681" s="11">
        <f t="shared" ca="1" si="255"/>
        <v>1</v>
      </c>
      <c r="R681" s="32">
        <f t="shared" ca="1" si="244"/>
        <v>6.9785596941394218E-4</v>
      </c>
      <c r="S681" s="32">
        <v>2.2688077178826135E-5</v>
      </c>
      <c r="T681" s="32">
        <f t="shared" ca="1" si="245"/>
        <v>3.3031849218926601E-5</v>
      </c>
      <c r="U681" s="32">
        <f t="shared" si="246"/>
        <v>0.14084507042253522</v>
      </c>
      <c r="V681" s="32">
        <f t="shared" si="247"/>
        <v>1</v>
      </c>
      <c r="W681" s="8">
        <f t="shared" ca="1" si="256"/>
        <v>10232.720349672294</v>
      </c>
      <c r="X681" s="8">
        <f t="shared" ca="1" si="260"/>
        <v>5765731360.4089546</v>
      </c>
      <c r="Y681" s="22">
        <f t="shared" ca="1" si="248"/>
        <v>0.23120415112563386</v>
      </c>
      <c r="Z681" s="8">
        <f t="shared" ca="1" si="257"/>
        <v>247738.86914194949</v>
      </c>
      <c r="AA681" s="12">
        <f t="shared" ca="1" si="258"/>
        <v>1.1347541797997878</v>
      </c>
      <c r="AB681" s="23">
        <f t="shared" ca="1" si="262"/>
        <v>3248424520.2510333</v>
      </c>
      <c r="AC681" s="76">
        <f t="shared" si="259"/>
        <v>0</v>
      </c>
      <c r="AD681" s="85">
        <v>5.9002130993624684E-4</v>
      </c>
      <c r="AE681" s="85">
        <v>8.7207085259439262E-3</v>
      </c>
      <c r="AF681" s="85">
        <v>6.1682193203877985E-4</v>
      </c>
    </row>
    <row r="682" spans="1:32">
      <c r="A682" s="7">
        <f t="shared" si="249"/>
        <v>44589</v>
      </c>
      <c r="B682" s="8">
        <f t="shared" ca="1" si="250"/>
        <v>812109731.67294121</v>
      </c>
      <c r="C682" s="144">
        <f t="shared" si="240"/>
        <v>0</v>
      </c>
      <c r="D682" s="136"/>
      <c r="E682" s="143">
        <f>US!D682</f>
        <v>0</v>
      </c>
      <c r="F682" s="78">
        <f t="shared" si="261"/>
        <v>0.6</v>
      </c>
      <c r="G682" s="29">
        <f t="shared" ca="1" si="241"/>
        <v>34892.178723493322</v>
      </c>
      <c r="H682" s="8">
        <f t="shared" ca="1" si="251"/>
        <v>247734.46893680259</v>
      </c>
      <c r="I682" s="8">
        <f t="shared" ca="1" si="252"/>
        <v>5765979094.8778906</v>
      </c>
      <c r="J682" s="8">
        <f t="shared" ca="1" si="253"/>
        <v>1440.6084710599118</v>
      </c>
      <c r="K682" s="12">
        <f t="shared" ca="1" si="263"/>
        <v>0.5780103778140846</v>
      </c>
      <c r="L682" s="48"/>
      <c r="M682" s="39">
        <f ca="1">IF(AND(I$2&gt;0,R675&lt;F675-0.1),0,IF(AND(N682&gt;=L$10,I$2&gt;0),0,IF(OR(AND(N682&gt;=A$2,N682&lt;C$2),N682&gt;=E$1),0,1)))</f>
        <v>0</v>
      </c>
      <c r="N682" s="18">
        <f t="shared" si="254"/>
        <v>44589</v>
      </c>
      <c r="O682" s="11">
        <f t="shared" ca="1" si="242"/>
        <v>0.76879721265038536</v>
      </c>
      <c r="P682" s="11" t="str">
        <f t="shared" si="243"/>
        <v/>
      </c>
      <c r="Q682" s="11">
        <f t="shared" ca="1" si="255"/>
        <v>1</v>
      </c>
      <c r="R682" s="32">
        <f t="shared" ca="1" si="244"/>
        <v>6.978435744698665E-4</v>
      </c>
      <c r="S682" s="32">
        <v>2.2688054639544873E-5</v>
      </c>
      <c r="T682" s="32">
        <f t="shared" ca="1" si="245"/>
        <v>3.3031262524907015E-5</v>
      </c>
      <c r="U682" s="32">
        <f t="shared" si="246"/>
        <v>0.14084507042253522</v>
      </c>
      <c r="V682" s="32">
        <f t="shared" si="247"/>
        <v>1</v>
      </c>
      <c r="W682" s="8">
        <f t="shared" ca="1" si="256"/>
        <v>10232.32046140762</v>
      </c>
      <c r="X682" s="8">
        <f t="shared" ca="1" si="260"/>
        <v>5765741592.7294159</v>
      </c>
      <c r="Y682" s="22">
        <f t="shared" ca="1" si="248"/>
        <v>0.23120278734961464</v>
      </c>
      <c r="Z682" s="8">
        <f t="shared" ca="1" si="257"/>
        <v>247734.46893680259</v>
      </c>
      <c r="AA682" s="12">
        <f t="shared" ca="1" si="258"/>
        <v>1.1347541797997878</v>
      </c>
      <c r="AB682" s="23">
        <f t="shared" ca="1" si="262"/>
        <v>3248430282.8996105</v>
      </c>
      <c r="AC682" s="76">
        <f t="shared" si="259"/>
        <v>0</v>
      </c>
      <c r="AD682" s="85">
        <v>5.8999236873078539E-4</v>
      </c>
      <c r="AE682" s="85">
        <v>8.7181158020255643E-3</v>
      </c>
      <c r="AF682" s="85">
        <v>6.1679702697054232E-4</v>
      </c>
    </row>
    <row r="683" spans="1:32">
      <c r="A683" s="7">
        <f t="shared" si="249"/>
        <v>44590</v>
      </c>
      <c r="B683" s="8">
        <f t="shared" ca="1" si="250"/>
        <v>812111172.24732745</v>
      </c>
      <c r="C683" s="144">
        <f t="shared" si="240"/>
        <v>0</v>
      </c>
      <c r="D683" s="136"/>
      <c r="E683" s="143">
        <f>US!D683</f>
        <v>0</v>
      </c>
      <c r="F683" s="78">
        <f t="shared" si="261"/>
        <v>0.6</v>
      </c>
      <c r="G683" s="29">
        <f t="shared" ca="1" si="241"/>
        <v>34891.581213714911</v>
      </c>
      <c r="H683" s="8">
        <f t="shared" ca="1" si="251"/>
        <v>247730.22661737588</v>
      </c>
      <c r="I683" s="8">
        <f t="shared" ca="1" si="252"/>
        <v>5765989322.9560328</v>
      </c>
      <c r="J683" s="8">
        <f t="shared" ca="1" si="253"/>
        <v>1440.5743861944957</v>
      </c>
      <c r="K683" s="12">
        <f t="shared" ca="1" si="263"/>
        <v>0.57800696837403653</v>
      </c>
      <c r="L683" s="48"/>
      <c r="M683" s="47">
        <f ca="1">IF(AND(I$2&gt;0,R676&lt;F676-0.12),0,IF(AND(N683&gt;=L$4,I$2&gt;0),0,IF(OR(AND(N683&gt;=A$2,N683&lt;C$2),N683&gt;=E$1),0,1)))</f>
        <v>0</v>
      </c>
      <c r="N683" s="18">
        <f t="shared" si="254"/>
        <v>44590</v>
      </c>
      <c r="O683" s="11">
        <f t="shared" ca="1" si="242"/>
        <v>0.76879857639413773</v>
      </c>
      <c r="P683" s="11" t="str">
        <f t="shared" si="243"/>
        <v/>
      </c>
      <c r="Q683" s="11">
        <f t="shared" ca="1" si="255"/>
        <v>1</v>
      </c>
      <c r="R683" s="32">
        <f t="shared" ca="1" si="244"/>
        <v>6.9783162427429826E-4</v>
      </c>
      <c r="S683" s="32">
        <v>2.268803210042211E-5</v>
      </c>
      <c r="T683" s="32">
        <f t="shared" ca="1" si="245"/>
        <v>3.3030696882316787E-5</v>
      </c>
      <c r="U683" s="32">
        <f t="shared" si="246"/>
        <v>0.14084507042253522</v>
      </c>
      <c r="V683" s="32">
        <f t="shared" si="247"/>
        <v>1</v>
      </c>
      <c r="W683" s="8">
        <f t="shared" ca="1" si="256"/>
        <v>10231.937480722272</v>
      </c>
      <c r="X683" s="8">
        <f t="shared" ca="1" si="260"/>
        <v>5765751824.6668968</v>
      </c>
      <c r="Y683" s="22">
        <f t="shared" ca="1" si="248"/>
        <v>0.23120142360586227</v>
      </c>
      <c r="Z683" s="8">
        <f t="shared" ca="1" si="257"/>
        <v>247730.22661737588</v>
      </c>
      <c r="AA683" s="12">
        <f t="shared" ca="1" si="258"/>
        <v>1.1347541797997878</v>
      </c>
      <c r="AB683" s="23">
        <f t="shared" ca="1" si="262"/>
        <v>3248436045.4056668</v>
      </c>
      <c r="AC683" s="76">
        <f t="shared" si="259"/>
        <v>0</v>
      </c>
      <c r="AD683" s="85">
        <v>5.8996343484458492E-4</v>
      </c>
      <c r="AE683" s="85">
        <v>8.7155281254743654E-3</v>
      </c>
      <c r="AF683" s="85">
        <v>6.1677212721192895E-4</v>
      </c>
    </row>
    <row r="684" spans="1:32">
      <c r="A684" s="7">
        <f t="shared" si="249"/>
        <v>44591</v>
      </c>
      <c r="B684" s="8">
        <f t="shared" ca="1" si="250"/>
        <v>812112612.7885474</v>
      </c>
      <c r="C684" s="144">
        <f t="shared" si="240"/>
        <v>0</v>
      </c>
      <c r="D684" s="136"/>
      <c r="E684" s="143">
        <f>US!D684</f>
        <v>0</v>
      </c>
      <c r="F684" s="78">
        <f t="shared" si="261"/>
        <v>0.6</v>
      </c>
      <c r="G684" s="29">
        <f t="shared" ca="1" si="241"/>
        <v>34891.00447862046</v>
      </c>
      <c r="H684" s="8">
        <f t="shared" ca="1" si="251"/>
        <v>247726.13179820523</v>
      </c>
      <c r="I684" s="8">
        <f t="shared" ca="1" si="252"/>
        <v>5765999550.7986946</v>
      </c>
      <c r="J684" s="8">
        <f t="shared" ca="1" si="253"/>
        <v>1440.5412199368459</v>
      </c>
      <c r="K684" s="12">
        <f t="shared" ca="1" si="263"/>
        <v>0.57800355901465572</v>
      </c>
      <c r="L684" s="48"/>
      <c r="M684" s="46">
        <f ca="1">IF(AND(I$2&gt;0,R677&lt;F677-0.12),0,IF(AND(N684&gt;=L$5,I$2&gt;0),0,IF(OR(AND(N684&gt;=A$2,N684&lt;C$2),N684&gt;=E$1),0,1)))</f>
        <v>0</v>
      </c>
      <c r="N684" s="18">
        <f t="shared" si="254"/>
        <v>44591</v>
      </c>
      <c r="O684" s="11">
        <f t="shared" ca="1" si="242"/>
        <v>0.76879994010649266</v>
      </c>
      <c r="P684" s="11" t="str">
        <f t="shared" si="243"/>
        <v/>
      </c>
      <c r="Q684" s="11">
        <f t="shared" ca="1" si="255"/>
        <v>1</v>
      </c>
      <c r="R684" s="32">
        <f t="shared" ca="1" si="244"/>
        <v>6.978200895724091E-4</v>
      </c>
      <c r="S684" s="32">
        <v>2.2688009561457837E-5</v>
      </c>
      <c r="T684" s="32">
        <f t="shared" ca="1" si="245"/>
        <v>3.3030150906427363E-5</v>
      </c>
      <c r="U684" s="32">
        <f t="shared" si="246"/>
        <v>0.14084507042253522</v>
      </c>
      <c r="V684" s="32">
        <f t="shared" si="247"/>
        <v>1</v>
      </c>
      <c r="W684" s="8">
        <f t="shared" ca="1" si="256"/>
        <v>10231.57029538065</v>
      </c>
      <c r="X684" s="8">
        <f t="shared" ca="1" si="260"/>
        <v>5765762056.2371922</v>
      </c>
      <c r="Y684" s="22">
        <f t="shared" ca="1" si="248"/>
        <v>0.23120005989350734</v>
      </c>
      <c r="Z684" s="8">
        <f t="shared" ca="1" si="257"/>
        <v>247726.13179820523</v>
      </c>
      <c r="AA684" s="12">
        <f t="shared" ca="1" si="258"/>
        <v>1.1347541797997878</v>
      </c>
      <c r="AB684" s="23">
        <f t="shared" ca="1" si="262"/>
        <v>3248441807.7732835</v>
      </c>
      <c r="AC684" s="76">
        <f t="shared" si="259"/>
        <v>0</v>
      </c>
      <c r="AD684" s="85">
        <v>5.8993450827477282E-4</v>
      </c>
      <c r="AE684" s="85">
        <v>8.7129454817375974E-3</v>
      </c>
      <c r="AF684" s="85">
        <v>6.1674723276119222E-4</v>
      </c>
    </row>
    <row r="685" spans="1:32">
      <c r="A685" s="7">
        <f t="shared" si="249"/>
        <v>44592</v>
      </c>
      <c r="B685" s="8">
        <f t="shared" ca="1" si="250"/>
        <v>812114053.29745924</v>
      </c>
      <c r="C685" s="144">
        <f t="shared" si="240"/>
        <v>0</v>
      </c>
      <c r="D685" s="136"/>
      <c r="E685" s="143">
        <f>US!D685</f>
        <v>0</v>
      </c>
      <c r="F685" s="78">
        <f t="shared" si="261"/>
        <v>0.6</v>
      </c>
      <c r="G685" s="29">
        <f t="shared" ca="1" si="241"/>
        <v>34890.447151708657</v>
      </c>
      <c r="H685" s="8">
        <f t="shared" ca="1" si="251"/>
        <v>247722.17477713144</v>
      </c>
      <c r="I685" s="8">
        <f t="shared" ca="1" si="252"/>
        <v>5766009778.4119692</v>
      </c>
      <c r="J685" s="8">
        <f t="shared" ca="1" si="253"/>
        <v>1440.5089118742083</v>
      </c>
      <c r="K685" s="12">
        <f t="shared" ca="1" si="263"/>
        <v>0.57800014973376834</v>
      </c>
      <c r="L685" s="48"/>
      <c r="M685" s="38">
        <f ca="1">IF(AND(I$2&gt;0,R678&lt;F678),0,IF(AND(N685&gt;=L$6,I$2&gt;0),0,IF(OR(AND(N685&gt;=A$2,N685&lt;C$2),N685&gt;=E$1),0,1)))</f>
        <v>0</v>
      </c>
      <c r="N685" s="18">
        <f t="shared" si="254"/>
        <v>44592</v>
      </c>
      <c r="O685" s="11">
        <f t="shared" ca="1" si="242"/>
        <v>0.76880130378826261</v>
      </c>
      <c r="P685" s="11" t="str">
        <f t="shared" si="243"/>
        <v/>
      </c>
      <c r="Q685" s="11">
        <f t="shared" ca="1" si="255"/>
        <v>1</v>
      </c>
      <c r="R685" s="32">
        <f t="shared" ca="1" si="244"/>
        <v>6.9780894303417306E-4</v>
      </c>
      <c r="S685" s="32">
        <v>2.2687987022652058E-5</v>
      </c>
      <c r="T685" s="32">
        <f t="shared" ca="1" si="245"/>
        <v>3.3029623303617526E-5</v>
      </c>
      <c r="U685" s="32">
        <f t="shared" si="246"/>
        <v>0.14084507042253522</v>
      </c>
      <c r="V685" s="32">
        <f t="shared" si="247"/>
        <v>1</v>
      </c>
      <c r="W685" s="8">
        <f t="shared" ca="1" si="256"/>
        <v>10231.217866322118</v>
      </c>
      <c r="X685" s="8">
        <f t="shared" ca="1" si="260"/>
        <v>5765772287.4550581</v>
      </c>
      <c r="Y685" s="22">
        <f t="shared" ca="1" si="248"/>
        <v>0.23119869621173739</v>
      </c>
      <c r="Z685" s="8">
        <f t="shared" ca="1" si="257"/>
        <v>247722.17477713144</v>
      </c>
      <c r="AA685" s="12">
        <f t="shared" ca="1" si="258"/>
        <v>1.1347541797997878</v>
      </c>
      <c r="AB685" s="23">
        <f t="shared" ca="1" si="262"/>
        <v>3248447570.0062723</v>
      </c>
      <c r="AC685" s="76">
        <f t="shared" si="259"/>
        <v>0</v>
      </c>
      <c r="AD685" s="85">
        <v>5.8990558901847792E-4</v>
      </c>
      <c r="AE685" s="85">
        <v>8.7103678563205996E-3</v>
      </c>
      <c r="AF685" s="85">
        <v>6.1672234361658548E-4</v>
      </c>
    </row>
    <row r="686" spans="1:32">
      <c r="A686" s="7">
        <f t="shared" si="249"/>
        <v>44593</v>
      </c>
      <c r="B686" s="8">
        <f t="shared" ca="1" si="250"/>
        <v>812115493.77486479</v>
      </c>
      <c r="C686" s="144">
        <f t="shared" si="240"/>
        <v>0</v>
      </c>
      <c r="D686" s="136"/>
      <c r="E686" s="143">
        <f>US!D686</f>
        <v>0</v>
      </c>
      <c r="F686" s="78">
        <f t="shared" si="261"/>
        <v>0.6</v>
      </c>
      <c r="G686" s="29">
        <f t="shared" ca="1" si="241"/>
        <v>34889.9079563872</v>
      </c>
      <c r="H686" s="8">
        <f t="shared" ca="1" si="251"/>
        <v>247718.3464903491</v>
      </c>
      <c r="I686" s="8">
        <f t="shared" ca="1" si="252"/>
        <v>5766020005.801549</v>
      </c>
      <c r="J686" s="8">
        <f t="shared" ca="1" si="253"/>
        <v>1440.4774055689811</v>
      </c>
      <c r="K686" s="12">
        <f t="shared" ca="1" si="263"/>
        <v>0.57799674052934347</v>
      </c>
      <c r="L686" s="48"/>
      <c r="M686" s="38">
        <f ca="1">IF(AND(I$2&gt;0,R679&lt;F679-0.02),0,IF(AND(N686&gt;=L$7,I$2&gt;0),0,IF(OR(AND(N686&gt;=A$2,N686&lt;C$2),N686&gt;=E$1),0,1)))</f>
        <v>0</v>
      </c>
      <c r="N686" s="18">
        <f t="shared" si="254"/>
        <v>44593</v>
      </c>
      <c r="O686" s="11">
        <f t="shared" ca="1" si="242"/>
        <v>0.76880266744020653</v>
      </c>
      <c r="P686" s="11" t="str">
        <f t="shared" si="243"/>
        <v/>
      </c>
      <c r="Q686" s="11">
        <f t="shared" ca="1" si="255"/>
        <v>1</v>
      </c>
      <c r="R686" s="32">
        <f t="shared" ca="1" si="244"/>
        <v>6.9779815912774388E-4</v>
      </c>
      <c r="S686" s="32">
        <v>2.2687964484004769E-5</v>
      </c>
      <c r="T686" s="32">
        <f t="shared" ca="1" si="245"/>
        <v>3.3029112865379882E-5</v>
      </c>
      <c r="U686" s="32">
        <f t="shared" si="246"/>
        <v>0.14084507042253522</v>
      </c>
      <c r="V686" s="32">
        <f t="shared" si="247"/>
        <v>1</v>
      </c>
      <c r="W686" s="8">
        <f t="shared" ca="1" si="256"/>
        <v>10230.879222847465</v>
      </c>
      <c r="X686" s="8">
        <f t="shared" ca="1" si="260"/>
        <v>5765782518.334281</v>
      </c>
      <c r="Y686" s="22">
        <f t="shared" ca="1" si="248"/>
        <v>0.23119733255979347</v>
      </c>
      <c r="Z686" s="8">
        <f t="shared" ca="1" si="257"/>
        <v>247718.3464903491</v>
      </c>
      <c r="AA686" s="12">
        <f t="shared" ca="1" si="258"/>
        <v>1.1347541797997878</v>
      </c>
      <c r="AB686" s="23">
        <f t="shared" ca="1" si="262"/>
        <v>3248453332.1081958</v>
      </c>
      <c r="AC686" s="76">
        <f t="shared" si="259"/>
        <v>0</v>
      </c>
      <c r="AD686" s="85">
        <v>5.8987667707283088E-4</v>
      </c>
      <c r="AE686" s="85">
        <v>8.7077952347864966E-3</v>
      </c>
      <c r="AF686" s="85">
        <v>6.1669745977636263E-4</v>
      </c>
    </row>
    <row r="687" spans="1:32">
      <c r="A687" s="7">
        <f t="shared" si="249"/>
        <v>44594</v>
      </c>
      <c r="B687" s="8">
        <f t="shared" ca="1" si="250"/>
        <v>812116934.22151303</v>
      </c>
      <c r="C687" s="144">
        <f t="shared" si="240"/>
        <v>0</v>
      </c>
      <c r="D687" s="136"/>
      <c r="E687" s="143">
        <f>US!D687</f>
        <v>0</v>
      </c>
      <c r="F687" s="78">
        <f t="shared" si="261"/>
        <v>0.6</v>
      </c>
      <c r="G687" s="29">
        <f t="shared" ca="1" si="241"/>
        <v>34889.385700057981</v>
      </c>
      <c r="H687" s="8">
        <f t="shared" ca="1" si="251"/>
        <v>247714.63847041165</v>
      </c>
      <c r="I687" s="8">
        <f t="shared" ca="1" si="252"/>
        <v>5766030232.9727516</v>
      </c>
      <c r="J687" s="8">
        <f t="shared" ca="1" si="253"/>
        <v>1440.4466482971864</v>
      </c>
      <c r="K687" s="12">
        <f t="shared" ca="1" si="263"/>
        <v>0.57799333139948361</v>
      </c>
      <c r="L687" s="48"/>
      <c r="M687" s="38">
        <f ca="1">IF(AND(I$2&gt;0,R680&lt;F680-0.04),0,IF(AND(N687&gt;=L$8,I$2&gt;0),0,IF(OR(AND(N687&gt;=A$2,N687&lt;C$2),N687&gt;=E$1),0,1)))</f>
        <v>0</v>
      </c>
      <c r="N687" s="18">
        <f t="shared" si="254"/>
        <v>44594</v>
      </c>
      <c r="O687" s="11">
        <f t="shared" ca="1" si="242"/>
        <v>0.76880403106303352</v>
      </c>
      <c r="P687" s="11" t="str">
        <f t="shared" si="243"/>
        <v/>
      </c>
      <c r="Q687" s="11">
        <f t="shared" ca="1" si="255"/>
        <v>1</v>
      </c>
      <c r="R687" s="32">
        <f t="shared" ca="1" si="244"/>
        <v>6.9778771400115969E-4</v>
      </c>
      <c r="S687" s="32">
        <v>2.2687941945515973E-5</v>
      </c>
      <c r="T687" s="32">
        <f t="shared" ca="1" si="245"/>
        <v>3.3028618462721556E-5</v>
      </c>
      <c r="U687" s="32">
        <f t="shared" si="246"/>
        <v>0.14084507042253522</v>
      </c>
      <c r="V687" s="32">
        <f t="shared" si="247"/>
        <v>1</v>
      </c>
      <c r="W687" s="8">
        <f t="shared" ca="1" si="256"/>
        <v>10230.553458121867</v>
      </c>
      <c r="X687" s="8">
        <f t="shared" ca="1" si="260"/>
        <v>5765792748.8877392</v>
      </c>
      <c r="Y687" s="22">
        <f t="shared" ca="1" si="248"/>
        <v>0.23119596893696648</v>
      </c>
      <c r="Z687" s="8">
        <f t="shared" ca="1" si="257"/>
        <v>247714.63847041165</v>
      </c>
      <c r="AA687" s="12">
        <f t="shared" ca="1" si="258"/>
        <v>1.1347541797997878</v>
      </c>
      <c r="AB687" s="23">
        <f t="shared" ca="1" si="262"/>
        <v>3248459094.0823817</v>
      </c>
      <c r="AC687" s="76">
        <f t="shared" si="259"/>
        <v>0</v>
      </c>
      <c r="AD687" s="85">
        <v>5.8984777243496387E-4</v>
      </c>
      <c r="AE687" s="85">
        <v>8.7052276027558897E-3</v>
      </c>
      <c r="AF687" s="85">
        <v>6.1667258123877875E-4</v>
      </c>
    </row>
    <row r="688" spans="1:32">
      <c r="A688" s="7">
        <f t="shared" si="249"/>
        <v>44595</v>
      </c>
      <c r="B688" s="8">
        <f t="shared" ca="1" si="250"/>
        <v>812118374.63810384</v>
      </c>
      <c r="C688" s="144">
        <f t="shared" si="240"/>
        <v>0</v>
      </c>
      <c r="D688" s="136"/>
      <c r="E688" s="143">
        <f>US!D688</f>
        <v>0</v>
      </c>
      <c r="F688" s="78">
        <f t="shared" si="261"/>
        <v>0.6</v>
      </c>
      <c r="G688" s="29">
        <f t="shared" ca="1" si="241"/>
        <v>34888.879268591438</v>
      </c>
      <c r="H688" s="8">
        <f t="shared" ca="1" si="251"/>
        <v>247711.0428069992</v>
      </c>
      <c r="I688" s="8">
        <f t="shared" ca="1" si="252"/>
        <v>5766040459.9305468</v>
      </c>
      <c r="J688" s="8">
        <f t="shared" ca="1" si="253"/>
        <v>1440.4165908041441</v>
      </c>
      <c r="K688" s="12">
        <f t="shared" ca="1" si="263"/>
        <v>0.5779899223424162</v>
      </c>
      <c r="L688" s="48"/>
      <c r="M688" s="38">
        <f ca="1">IF(AND(I$2&gt;0,R681&lt;F681-0.06),0,IF(AND(N688&gt;=L$9,I$2&gt;0),0,IF(OR(AND(N688&gt;=A$2,N688&lt;C$2),N688&gt;=E$1),0,1)))</f>
        <v>0</v>
      </c>
      <c r="N688" s="18">
        <f t="shared" si="254"/>
        <v>44595</v>
      </c>
      <c r="O688" s="11">
        <f t="shared" ca="1" si="242"/>
        <v>0.76880539465740627</v>
      </c>
      <c r="P688" s="11" t="str">
        <f t="shared" si="243"/>
        <v/>
      </c>
      <c r="Q688" s="11">
        <f t="shared" ca="1" si="255"/>
        <v>1</v>
      </c>
      <c r="R688" s="32">
        <f t="shared" ca="1" si="244"/>
        <v>6.9777758537182871E-4</v>
      </c>
      <c r="S688" s="32">
        <v>2.2687919407185664E-5</v>
      </c>
      <c r="T688" s="32">
        <f t="shared" ca="1" si="245"/>
        <v>3.3028139040933229E-5</v>
      </c>
      <c r="U688" s="32">
        <f t="shared" si="246"/>
        <v>0.14084507042253522</v>
      </c>
      <c r="V688" s="32">
        <f t="shared" si="247"/>
        <v>1</v>
      </c>
      <c r="W688" s="8">
        <f t="shared" ca="1" si="256"/>
        <v>10230.23972497373</v>
      </c>
      <c r="X688" s="8">
        <f t="shared" ca="1" si="260"/>
        <v>5765802979.1274643</v>
      </c>
      <c r="Y688" s="22">
        <f t="shared" ca="1" si="248"/>
        <v>0.23119460534259373</v>
      </c>
      <c r="Z688" s="8">
        <f t="shared" ca="1" si="257"/>
        <v>247711.0428069992</v>
      </c>
      <c r="AA688" s="12">
        <f t="shared" ca="1" si="258"/>
        <v>1.1347541797997878</v>
      </c>
      <c r="AB688" s="23">
        <f t="shared" ca="1" si="262"/>
        <v>3248464855.9319382</v>
      </c>
      <c r="AC688" s="76">
        <f t="shared" si="259"/>
        <v>0</v>
      </c>
      <c r="AD688" s="85">
        <v>5.8981887510201048E-4</v>
      </c>
      <c r="AE688" s="85">
        <v>8.7026649459065741E-3</v>
      </c>
      <c r="AF688" s="85">
        <v>6.1664770800208936E-4</v>
      </c>
    </row>
    <row r="689" spans="1:32">
      <c r="A689" s="7">
        <f t="shared" si="249"/>
        <v>44596</v>
      </c>
      <c r="B689" s="8">
        <f t="shared" ca="1" si="250"/>
        <v>812119815.02529097</v>
      </c>
      <c r="C689" s="144">
        <f t="shared" si="240"/>
        <v>0</v>
      </c>
      <c r="D689" s="136"/>
      <c r="E689" s="143">
        <f>US!D689</f>
        <v>0</v>
      </c>
      <c r="F689" s="78">
        <f t="shared" si="261"/>
        <v>0.6</v>
      </c>
      <c r="G689" s="29">
        <f t="shared" ca="1" si="241"/>
        <v>34888.387621164315</v>
      </c>
      <c r="H689" s="8">
        <f t="shared" ca="1" si="251"/>
        <v>247707.55211026664</v>
      </c>
      <c r="I689" s="8">
        <f t="shared" ca="1" si="252"/>
        <v>5766050686.679575</v>
      </c>
      <c r="J689" s="8">
        <f t="shared" ca="1" si="253"/>
        <v>1440.3871870762216</v>
      </c>
      <c r="K689" s="12">
        <f t="shared" ca="1" si="263"/>
        <v>0.57798651335648432</v>
      </c>
      <c r="L689" s="48"/>
      <c r="M689" s="39">
        <f ca="1">IF(AND(I$2&gt;0,R682&lt;F682-0.1),0,IF(AND(N689&gt;=L$10,I$2&gt;0),0,IF(OR(AND(N689&gt;=A$2,N689&lt;C$2),N689&gt;=E$1),0,1)))</f>
        <v>0</v>
      </c>
      <c r="N689" s="18">
        <f t="shared" si="254"/>
        <v>44596</v>
      </c>
      <c r="O689" s="11">
        <f t="shared" ca="1" si="242"/>
        <v>0.76880675822394329</v>
      </c>
      <c r="P689" s="11" t="str">
        <f t="shared" si="243"/>
        <v/>
      </c>
      <c r="Q689" s="11">
        <f t="shared" ca="1" si="255"/>
        <v>1</v>
      </c>
      <c r="R689" s="32">
        <f t="shared" ca="1" si="244"/>
        <v>6.9776775242328629E-4</v>
      </c>
      <c r="S689" s="32">
        <v>2.2687896869013838E-5</v>
      </c>
      <c r="T689" s="32">
        <f t="shared" ca="1" si="245"/>
        <v>3.302767361470222E-5</v>
      </c>
      <c r="U689" s="32">
        <f t="shared" si="246"/>
        <v>0.14084507042253522</v>
      </c>
      <c r="V689" s="32">
        <f t="shared" si="247"/>
        <v>1</v>
      </c>
      <c r="W689" s="8">
        <f t="shared" ca="1" si="256"/>
        <v>10229.93723196981</v>
      </c>
      <c r="X689" s="8">
        <f t="shared" ca="1" si="260"/>
        <v>5765813209.0646963</v>
      </c>
      <c r="Y689" s="22">
        <f t="shared" ca="1" si="248"/>
        <v>0.23119324177605671</v>
      </c>
      <c r="Z689" s="8">
        <f t="shared" ca="1" si="257"/>
        <v>247707.55211026664</v>
      </c>
      <c r="AA689" s="12">
        <f t="shared" ca="1" si="258"/>
        <v>1.1347541797997878</v>
      </c>
      <c r="AB689" s="23">
        <f t="shared" ca="1" si="262"/>
        <v>3248470617.65977</v>
      </c>
      <c r="AC689" s="76">
        <f t="shared" si="259"/>
        <v>0</v>
      </c>
      <c r="AD689" s="85">
        <v>5.8978998507110613E-4</v>
      </c>
      <c r="AE689" s="85">
        <v>8.7001072499732369E-3</v>
      </c>
      <c r="AF689" s="85">
        <v>6.1662284006455096E-4</v>
      </c>
    </row>
    <row r="690" spans="1:32">
      <c r="A690" s="7">
        <f t="shared" si="249"/>
        <v>44597</v>
      </c>
      <c r="B690" s="8">
        <f t="shared" ca="1" si="250"/>
        <v>812121255.38368511</v>
      </c>
      <c r="C690" s="144">
        <f t="shared" si="240"/>
        <v>0</v>
      </c>
      <c r="D690" s="136"/>
      <c r="E690" s="143">
        <f>US!D690</f>
        <v>0</v>
      </c>
      <c r="F690" s="78">
        <f t="shared" si="261"/>
        <v>0.6</v>
      </c>
      <c r="G690" s="29">
        <f t="shared" ca="1" si="241"/>
        <v>34887.909785437005</v>
      </c>
      <c r="H690" s="8">
        <f t="shared" ca="1" si="251"/>
        <v>247704.15947660274</v>
      </c>
      <c r="I690" s="8">
        <f t="shared" ca="1" si="252"/>
        <v>5766060913.2241735</v>
      </c>
      <c r="J690" s="8">
        <f t="shared" ca="1" si="253"/>
        <v>1440.3583941275924</v>
      </c>
      <c r="K690" s="12">
        <f t="shared" ca="1" si="263"/>
        <v>0.57798310444014178</v>
      </c>
      <c r="L690" s="48"/>
      <c r="M690" s="47">
        <f ca="1">IF(AND(I$2&gt;0,R683&lt;F683-0.12),0,IF(AND(N690&gt;=L$4,I$2&gt;0),0,IF(OR(AND(N690&gt;=A$2,N690&lt;C$2),N690&gt;=E$1),0,1)))</f>
        <v>0</v>
      </c>
      <c r="N690" s="18">
        <f t="shared" si="254"/>
        <v>44597</v>
      </c>
      <c r="O690" s="11">
        <f t="shared" ca="1" si="242"/>
        <v>0.76880812176322311</v>
      </c>
      <c r="P690" s="11" t="str">
        <f t="shared" si="243"/>
        <v/>
      </c>
      <c r="Q690" s="11">
        <f t="shared" ca="1" si="255"/>
        <v>1</v>
      </c>
      <c r="R690" s="32">
        <f t="shared" ca="1" si="244"/>
        <v>6.9775819570874005E-4</v>
      </c>
      <c r="S690" s="32">
        <v>2.2687874331000498E-5</v>
      </c>
      <c r="T690" s="32">
        <f t="shared" ca="1" si="245"/>
        <v>3.3027221263547029E-5</v>
      </c>
      <c r="U690" s="32">
        <f t="shared" si="246"/>
        <v>0.14084507042253522</v>
      </c>
      <c r="V690" s="32">
        <f t="shared" si="247"/>
        <v>1</v>
      </c>
      <c r="W690" s="8">
        <f t="shared" ca="1" si="256"/>
        <v>10229.645239748523</v>
      </c>
      <c r="X690" s="8">
        <f t="shared" ca="1" si="260"/>
        <v>5765823438.7099361</v>
      </c>
      <c r="Y690" s="22">
        <f t="shared" ca="1" si="248"/>
        <v>0.23119187823677689</v>
      </c>
      <c r="Z690" s="8">
        <f t="shared" ca="1" si="257"/>
        <v>247704.15947660274</v>
      </c>
      <c r="AA690" s="12">
        <f t="shared" ca="1" si="258"/>
        <v>1.1347541797997878</v>
      </c>
      <c r="AB690" s="23">
        <f t="shared" ca="1" si="262"/>
        <v>3248476379.2685905</v>
      </c>
      <c r="AC690" s="76">
        <f t="shared" si="259"/>
        <v>0</v>
      </c>
      <c r="AD690" s="85">
        <v>5.8976110233938735E-4</v>
      </c>
      <c r="AE690" s="85">
        <v>8.6975545007471726E-3</v>
      </c>
      <c r="AF690" s="85">
        <v>6.1659797742442078E-4</v>
      </c>
    </row>
    <row r="691" spans="1:32">
      <c r="A691" s="7">
        <f t="shared" si="249"/>
        <v>44598</v>
      </c>
      <c r="B691" s="8">
        <f t="shared" ca="1" si="250"/>
        <v>812122695.71385694</v>
      </c>
      <c r="C691" s="144">
        <f t="shared" si="240"/>
        <v>0</v>
      </c>
      <c r="D691" s="136"/>
      <c r="E691" s="143">
        <f>US!D691</f>
        <v>0</v>
      </c>
      <c r="F691" s="78">
        <f t="shared" si="261"/>
        <v>0.6</v>
      </c>
      <c r="G691" s="29">
        <f t="shared" ca="1" si="241"/>
        <v>34887.44485304811</v>
      </c>
      <c r="H691" s="8">
        <f t="shared" ca="1" si="251"/>
        <v>247700.85845664155</v>
      </c>
      <c r="I691" s="8">
        <f t="shared" ca="1" si="252"/>
        <v>5766071139.5683937</v>
      </c>
      <c r="J691" s="8">
        <f t="shared" ca="1" si="253"/>
        <v>1440.3301718010343</v>
      </c>
      <c r="K691" s="12">
        <f t="shared" ca="1" si="263"/>
        <v>0.57797969559194229</v>
      </c>
      <c r="L691" s="48"/>
      <c r="M691" s="46">
        <f ca="1">IF(AND(I$2&gt;0,R684&lt;F684-0.12),0,IF(AND(N691&gt;=L$5,I$2&gt;0),0,IF(OR(AND(N691&gt;=A$2,N691&lt;C$2),N691&gt;=E$1),0,1)))</f>
        <v>0</v>
      </c>
      <c r="N691" s="18">
        <f t="shared" si="254"/>
        <v>44598</v>
      </c>
      <c r="O691" s="11">
        <f t="shared" ca="1" si="242"/>
        <v>0.76880948527578585</v>
      </c>
      <c r="P691" s="11" t="str">
        <f t="shared" si="243"/>
        <v/>
      </c>
      <c r="Q691" s="11">
        <f t="shared" ca="1" si="255"/>
        <v>1</v>
      </c>
      <c r="R691" s="32">
        <f t="shared" ca="1" si="244"/>
        <v>6.9774889706096218E-4</v>
      </c>
      <c r="S691" s="32">
        <v>2.2687851793145646E-5</v>
      </c>
      <c r="T691" s="32">
        <f t="shared" ca="1" si="245"/>
        <v>3.3026781127552206E-5</v>
      </c>
      <c r="U691" s="32">
        <f t="shared" si="246"/>
        <v>0.14084507042253522</v>
      </c>
      <c r="V691" s="32">
        <f t="shared" si="247"/>
        <v>1</v>
      </c>
      <c r="W691" s="8">
        <f t="shared" ca="1" si="256"/>
        <v>10229.363057594381</v>
      </c>
      <c r="X691" s="8">
        <f t="shared" ca="1" si="260"/>
        <v>5765833668.0729933</v>
      </c>
      <c r="Y691" s="22">
        <f t="shared" ca="1" si="248"/>
        <v>0.23119051472421415</v>
      </c>
      <c r="Z691" s="8">
        <f t="shared" ca="1" si="257"/>
        <v>247700.85845664155</v>
      </c>
      <c r="AA691" s="12">
        <f t="shared" ca="1" si="258"/>
        <v>1.1347541797997878</v>
      </c>
      <c r="AB691" s="23">
        <f t="shared" ca="1" si="262"/>
        <v>3248482140.7609348</v>
      </c>
      <c r="AC691" s="76">
        <f t="shared" si="259"/>
        <v>0</v>
      </c>
      <c r="AD691" s="85">
        <v>5.8973222690399249E-4</v>
      </c>
      <c r="AE691" s="85">
        <v>8.6950066840759867E-3</v>
      </c>
      <c r="AF691" s="85">
        <v>6.1657312007995697E-4</v>
      </c>
    </row>
    <row r="692" spans="1:32">
      <c r="A692" s="7">
        <f t="shared" si="249"/>
        <v>44599</v>
      </c>
      <c r="B692" s="8">
        <f t="shared" ca="1" si="250"/>
        <v>812124136.01633954</v>
      </c>
      <c r="C692" s="144">
        <f t="shared" si="240"/>
        <v>0</v>
      </c>
      <c r="D692" s="136"/>
      <c r="E692" s="143">
        <f>US!D692</f>
        <v>0</v>
      </c>
      <c r="F692" s="78">
        <f t="shared" si="261"/>
        <v>0.6</v>
      </c>
      <c r="G692" s="29">
        <f t="shared" ca="1" si="241"/>
        <v>34886.991975405363</v>
      </c>
      <c r="H692" s="8">
        <f t="shared" ca="1" si="251"/>
        <v>247697.64302537809</v>
      </c>
      <c r="I692" s="8">
        <f t="shared" ca="1" si="252"/>
        <v>5766081365.7160196</v>
      </c>
      <c r="J692" s="8">
        <f t="shared" ca="1" si="253"/>
        <v>1440.3024825818159</v>
      </c>
      <c r="K692" s="12">
        <f t="shared" ca="1" si="263"/>
        <v>0.57797628681053537</v>
      </c>
      <c r="L692" s="48"/>
      <c r="M692" s="38">
        <f ca="1">IF(AND(I$2&gt;0,R685&lt;F685),0,IF(AND(N692&gt;=L$6,I$2&gt;0),0,IF(OR(AND(N692&gt;=A$2,N692&lt;C$2),N692&gt;=E$1),0,1)))</f>
        <v>0</v>
      </c>
      <c r="N692" s="18">
        <f t="shared" si="254"/>
        <v>44599</v>
      </c>
      <c r="O692" s="11">
        <f t="shared" ca="1" si="242"/>
        <v>0.7688108487621359</v>
      </c>
      <c r="P692" s="11" t="str">
        <f t="shared" si="243"/>
        <v/>
      </c>
      <c r="Q692" s="11">
        <f t="shared" ca="1" si="255"/>
        <v>1</v>
      </c>
      <c r="R692" s="32">
        <f t="shared" ca="1" si="244"/>
        <v>6.977398395081073E-4</v>
      </c>
      <c r="S692" s="32">
        <v>2.2687829255449273E-5</v>
      </c>
      <c r="T692" s="32">
        <f t="shared" ca="1" si="245"/>
        <v>3.3026352403383742E-5</v>
      </c>
      <c r="U692" s="32">
        <f t="shared" si="246"/>
        <v>0.14084507042253522</v>
      </c>
      <c r="V692" s="32">
        <f t="shared" si="247"/>
        <v>1</v>
      </c>
      <c r="W692" s="8">
        <f t="shared" ca="1" si="256"/>
        <v>10229.090040237781</v>
      </c>
      <c r="X692" s="8">
        <f t="shared" ca="1" si="260"/>
        <v>5765843897.1630335</v>
      </c>
      <c r="Y692" s="22">
        <f t="shared" ca="1" si="248"/>
        <v>0.2311891512378641</v>
      </c>
      <c r="Z692" s="8">
        <f t="shared" ca="1" si="257"/>
        <v>247697.64302537809</v>
      </c>
      <c r="AA692" s="12">
        <f t="shared" ca="1" si="258"/>
        <v>1.1347541797997878</v>
      </c>
      <c r="AB692" s="23">
        <f t="shared" ca="1" si="262"/>
        <v>3248487902.1391702</v>
      </c>
      <c r="AC692" s="76">
        <f t="shared" si="259"/>
        <v>0</v>
      </c>
      <c r="AD692" s="85">
        <v>5.8970335876206185E-4</v>
      </c>
      <c r="AE692" s="85">
        <v>8.6924637858633216E-3</v>
      </c>
      <c r="AF692" s="85">
        <v>6.1654826802941829E-4</v>
      </c>
    </row>
    <row r="693" spans="1:32">
      <c r="A693" s="7">
        <f t="shared" si="249"/>
        <v>44600</v>
      </c>
      <c r="B693" s="8">
        <f t="shared" ca="1" si="250"/>
        <v>812125576.29163098</v>
      </c>
      <c r="C693" s="144">
        <f t="shared" si="240"/>
        <v>0</v>
      </c>
      <c r="D693" s="136"/>
      <c r="E693" s="143">
        <f>US!D693</f>
        <v>0</v>
      </c>
      <c r="F693" s="78">
        <f t="shared" si="261"/>
        <v>0.6</v>
      </c>
      <c r="G693" s="29">
        <f t="shared" ca="1" si="241"/>
        <v>34886.550359753463</v>
      </c>
      <c r="H693" s="8">
        <f t="shared" ca="1" si="251"/>
        <v>247694.50755424955</v>
      </c>
      <c r="I693" s="8">
        <f t="shared" ca="1" si="252"/>
        <v>5766091591.6705885</v>
      </c>
      <c r="J693" s="8">
        <f t="shared" ca="1" si="253"/>
        <v>1440.2752914238383</v>
      </c>
      <c r="K693" s="12">
        <f t="shared" ca="1" si="263"/>
        <v>0.57797287809466025</v>
      </c>
      <c r="L693" s="48"/>
      <c r="M693" s="38">
        <f ca="1">IF(AND(I$2&gt;0,R686&lt;F686-0.02),0,IF(AND(N693&gt;=L$7,I$2&gt;0),0,IF(OR(AND(N693&gt;=A$2,N693&lt;C$2),N693&gt;=E$1),0,1)))</f>
        <v>0</v>
      </c>
      <c r="N693" s="18">
        <f t="shared" si="254"/>
        <v>44600</v>
      </c>
      <c r="O693" s="11">
        <f t="shared" ca="1" si="242"/>
        <v>0.76881221222274509</v>
      </c>
      <c r="P693" s="11" t="str">
        <f t="shared" si="243"/>
        <v/>
      </c>
      <c r="Q693" s="11">
        <f t="shared" ca="1" si="255"/>
        <v>1</v>
      </c>
      <c r="R693" s="32">
        <f t="shared" ca="1" si="244"/>
        <v>6.9773100719506924E-4</v>
      </c>
      <c r="S693" s="32">
        <v>2.2687806717911377E-5</v>
      </c>
      <c r="T693" s="32">
        <f t="shared" ca="1" si="245"/>
        <v>3.302593434056661E-5</v>
      </c>
      <c r="U693" s="32">
        <f t="shared" si="246"/>
        <v>0.14084507042253522</v>
      </c>
      <c r="V693" s="32">
        <f t="shared" si="247"/>
        <v>1</v>
      </c>
      <c r="W693" s="8">
        <f t="shared" ca="1" si="256"/>
        <v>10228.825584865317</v>
      </c>
      <c r="X693" s="8">
        <f t="shared" ca="1" si="260"/>
        <v>5765854125.9886179</v>
      </c>
      <c r="Y693" s="22">
        <f t="shared" ca="1" si="248"/>
        <v>0.23118778777725491</v>
      </c>
      <c r="Z693" s="8">
        <f t="shared" ca="1" si="257"/>
        <v>247694.50755424955</v>
      </c>
      <c r="AA693" s="12">
        <f t="shared" ca="1" si="258"/>
        <v>1.1347541797997878</v>
      </c>
      <c r="AB693" s="23">
        <f t="shared" ca="1" si="262"/>
        <v>3248493663.4055104</v>
      </c>
      <c r="AC693" s="76">
        <f t="shared" si="259"/>
        <v>0</v>
      </c>
      <c r="AD693" s="85">
        <v>5.8967449791073661E-4</v>
      </c>
      <c r="AE693" s="85">
        <v>8.6899257920685508E-3</v>
      </c>
      <c r="AF693" s="85">
        <v>6.1652342127106437E-4</v>
      </c>
    </row>
    <row r="694" spans="1:32">
      <c r="A694" s="7">
        <f t="shared" si="249"/>
        <v>44601</v>
      </c>
      <c r="B694" s="8">
        <f t="shared" ca="1" si="250"/>
        <v>812127016.54019654</v>
      </c>
      <c r="C694" s="144">
        <f t="shared" si="240"/>
        <v>0</v>
      </c>
      <c r="D694" s="136"/>
      <c r="E694" s="143">
        <f>US!D694</f>
        <v>0</v>
      </c>
      <c r="F694" s="78">
        <f t="shared" si="261"/>
        <v>0.6</v>
      </c>
      <c r="G694" s="29">
        <f t="shared" ca="1" si="241"/>
        <v>34886.119265500485</v>
      </c>
      <c r="H694" s="8">
        <f t="shared" ca="1" si="251"/>
        <v>247691.44678505344</v>
      </c>
      <c r="I694" s="8">
        <f t="shared" ca="1" si="252"/>
        <v>5766101817.4354038</v>
      </c>
      <c r="J694" s="8">
        <f t="shared" ca="1" si="253"/>
        <v>1440.2485655872151</v>
      </c>
      <c r="K694" s="12">
        <f t="shared" ca="1" si="263"/>
        <v>0.57796946944313721</v>
      </c>
      <c r="L694" s="48"/>
      <c r="M694" s="38">
        <f ca="1">IF(AND(I$2&gt;0,R687&lt;F687-0.04),0,IF(AND(N694&gt;=L$8,I$2&gt;0),0,IF(OR(AND(N694&gt;=A$2,N694&lt;C$2),N694&gt;=E$1),0,1)))</f>
        <v>0</v>
      </c>
      <c r="N694" s="18">
        <f t="shared" si="254"/>
        <v>44601</v>
      </c>
      <c r="O694" s="11">
        <f t="shared" ca="1" si="242"/>
        <v>0.76881357565805386</v>
      </c>
      <c r="P694" s="11" t="str">
        <f t="shared" si="243"/>
        <v/>
      </c>
      <c r="Q694" s="11">
        <f t="shared" ca="1" si="255"/>
        <v>1</v>
      </c>
      <c r="R694" s="32">
        <f t="shared" ca="1" si="244"/>
        <v>6.9772238531000961E-4</v>
      </c>
      <c r="S694" s="32">
        <v>2.268778418053196E-5</v>
      </c>
      <c r="T694" s="32">
        <f t="shared" ca="1" si="245"/>
        <v>3.3025526238007126E-5</v>
      </c>
      <c r="U694" s="32">
        <f t="shared" si="246"/>
        <v>0.14084507042253522</v>
      </c>
      <c r="V694" s="32">
        <f t="shared" si="247"/>
        <v>1</v>
      </c>
      <c r="W694" s="8">
        <f t="shared" ca="1" si="256"/>
        <v>10228.569128326686</v>
      </c>
      <c r="X694" s="8">
        <f t="shared" ca="1" si="260"/>
        <v>5765864354.5577459</v>
      </c>
      <c r="Y694" s="22">
        <f t="shared" ca="1" si="248"/>
        <v>0.23118642434194614</v>
      </c>
      <c r="Z694" s="8">
        <f t="shared" ca="1" si="257"/>
        <v>247691.44678505344</v>
      </c>
      <c r="AA694" s="12">
        <f t="shared" ca="1" si="258"/>
        <v>1.1347541797997878</v>
      </c>
      <c r="AB694" s="23">
        <f t="shared" ca="1" si="262"/>
        <v>3248499424.5620217</v>
      </c>
      <c r="AC694" s="76">
        <f t="shared" si="259"/>
        <v>0</v>
      </c>
      <c r="AD694" s="85">
        <v>5.896456443471598E-4</v>
      </c>
      <c r="AE694" s="85">
        <v>8.6873926887065123E-3</v>
      </c>
      <c r="AF694" s="85">
        <v>6.1649857980315584E-4</v>
      </c>
    </row>
    <row r="695" spans="1:32">
      <c r="A695" s="7">
        <f t="shared" si="249"/>
        <v>44602</v>
      </c>
      <c r="B695" s="8">
        <f t="shared" ca="1" si="250"/>
        <v>812128456.76247108</v>
      </c>
      <c r="C695" s="144">
        <f t="shared" si="240"/>
        <v>0</v>
      </c>
      <c r="D695" s="136"/>
      <c r="E695" s="143">
        <f>US!D695</f>
        <v>0</v>
      </c>
      <c r="F695" s="78">
        <f t="shared" si="261"/>
        <v>0.6</v>
      </c>
      <c r="G695" s="29">
        <f t="shared" ca="1" si="241"/>
        <v>34885.698000786069</v>
      </c>
      <c r="H695" s="8">
        <f t="shared" ca="1" si="251"/>
        <v>247688.45580558106</v>
      </c>
      <c r="I695" s="8">
        <f t="shared" ca="1" si="252"/>
        <v>5766112043.0135527</v>
      </c>
      <c r="J695" s="8">
        <f t="shared" ca="1" si="253"/>
        <v>1440.2222744865232</v>
      </c>
      <c r="K695" s="12">
        <f t="shared" ca="1" si="263"/>
        <v>0.57796606085486535</v>
      </c>
      <c r="L695" s="48"/>
      <c r="M695" s="38">
        <f ca="1">IF(AND(I$2&gt;0,R688&lt;F688-0.06),0,IF(AND(N695&gt;=L$9,I$2&gt;0),0,IF(OR(AND(N695&gt;=A$2,N695&lt;C$2),N695&gt;=E$1),0,1)))</f>
        <v>0</v>
      </c>
      <c r="N695" s="18">
        <f t="shared" si="254"/>
        <v>44602</v>
      </c>
      <c r="O695" s="11">
        <f t="shared" ca="1" si="242"/>
        <v>0.76881493906847365</v>
      </c>
      <c r="P695" s="11" t="str">
        <f t="shared" si="243"/>
        <v/>
      </c>
      <c r="Q695" s="11">
        <f t="shared" ca="1" si="255"/>
        <v>1</v>
      </c>
      <c r="R695" s="32">
        <f t="shared" ca="1" si="244"/>
        <v>6.9771396001572141E-4</v>
      </c>
      <c r="S695" s="32">
        <v>2.2687761643311023E-5</v>
      </c>
      <c r="T695" s="32">
        <f t="shared" ca="1" si="245"/>
        <v>3.3025127440744145E-5</v>
      </c>
      <c r="U695" s="32">
        <f t="shared" si="246"/>
        <v>0.14084507042253522</v>
      </c>
      <c r="V695" s="32">
        <f t="shared" si="247"/>
        <v>1</v>
      </c>
      <c r="W695" s="8">
        <f t="shared" ca="1" si="256"/>
        <v>10228.320144525374</v>
      </c>
      <c r="X695" s="8">
        <f t="shared" ca="1" si="260"/>
        <v>5765874582.8778906</v>
      </c>
      <c r="Y695" s="22">
        <f t="shared" ca="1" si="248"/>
        <v>0.23118506093152635</v>
      </c>
      <c r="Z695" s="8">
        <f t="shared" ca="1" si="257"/>
        <v>247688.45580558106</v>
      </c>
      <c r="AA695" s="12">
        <f t="shared" ca="1" si="258"/>
        <v>1.1347541797997878</v>
      </c>
      <c r="AB695" s="23">
        <f t="shared" ca="1" si="262"/>
        <v>3248505185.6106358</v>
      </c>
      <c r="AC695" s="76">
        <f t="shared" si="259"/>
        <v>0</v>
      </c>
      <c r="AD695" s="85">
        <v>5.8961679806847627E-4</v>
      </c>
      <c r="AE695" s="85">
        <v>8.6848644618472241E-3</v>
      </c>
      <c r="AF695" s="85">
        <v>6.1647374362395373E-4</v>
      </c>
    </row>
    <row r="696" spans="1:32">
      <c r="A696" s="7">
        <f t="shared" si="249"/>
        <v>44603</v>
      </c>
      <c r="B696" s="8">
        <f t="shared" ca="1" si="250"/>
        <v>812129896.95886064</v>
      </c>
      <c r="C696" s="144">
        <f t="shared" si="240"/>
        <v>0</v>
      </c>
      <c r="D696" s="136"/>
      <c r="E696" s="143">
        <f>US!D696</f>
        <v>0</v>
      </c>
      <c r="F696" s="78">
        <f t="shared" si="261"/>
        <v>0.6</v>
      </c>
      <c r="G696" s="29">
        <f t="shared" ca="1" si="241"/>
        <v>34885.285919275208</v>
      </c>
      <c r="H696" s="8">
        <f t="shared" ca="1" si="251"/>
        <v>247685.53002685399</v>
      </c>
      <c r="I696" s="8">
        <f t="shared" ca="1" si="252"/>
        <v>5766122268.4079189</v>
      </c>
      <c r="J696" s="8">
        <f t="shared" ca="1" si="253"/>
        <v>1440.1963895490555</v>
      </c>
      <c r="K696" s="12">
        <f t="shared" ca="1" si="263"/>
        <v>0.57796265232881594</v>
      </c>
      <c r="L696" s="48"/>
      <c r="M696" s="39">
        <f ca="1">IF(AND(I$2&gt;0,R689&lt;F689-0.1),0,IF(AND(N696&gt;=L$10,I$2&gt;0),0,IF(OR(AND(N696&gt;=A$2,N696&lt;C$2),N696&gt;=E$1),0,1)))</f>
        <v>0</v>
      </c>
      <c r="N696" s="18">
        <f t="shared" si="254"/>
        <v>44603</v>
      </c>
      <c r="O696" s="11">
        <f t="shared" ca="1" si="242"/>
        <v>0.76881630245438914</v>
      </c>
      <c r="P696" s="11" t="str">
        <f t="shared" si="243"/>
        <v/>
      </c>
      <c r="Q696" s="11">
        <f t="shared" ca="1" si="255"/>
        <v>1</v>
      </c>
      <c r="R696" s="32">
        <f t="shared" ca="1" si="244"/>
        <v>6.9770571838550415E-4</v>
      </c>
      <c r="S696" s="32">
        <v>2.2687739106248563E-5</v>
      </c>
      <c r="T696" s="32">
        <f t="shared" ca="1" si="245"/>
        <v>3.3024737336913864E-5</v>
      </c>
      <c r="U696" s="32">
        <f t="shared" si="246"/>
        <v>0.14084507042253522</v>
      </c>
      <c r="V696" s="32">
        <f t="shared" si="247"/>
        <v>1</v>
      </c>
      <c r="W696" s="8">
        <f t="shared" ca="1" si="256"/>
        <v>10228.078141980919</v>
      </c>
      <c r="X696" s="8">
        <f t="shared" ca="1" si="260"/>
        <v>5765884810.9560328</v>
      </c>
      <c r="Y696" s="22">
        <f t="shared" ca="1" si="248"/>
        <v>0.23118369754561086</v>
      </c>
      <c r="Z696" s="8">
        <f t="shared" ca="1" si="257"/>
        <v>247685.53002685399</v>
      </c>
      <c r="AA696" s="12">
        <f t="shared" ca="1" si="258"/>
        <v>1.1347541797997878</v>
      </c>
      <c r="AB696" s="23">
        <f t="shared" ca="1" si="262"/>
        <v>3248510946.5531569</v>
      </c>
      <c r="AC696" s="76">
        <f t="shared" si="259"/>
        <v>0</v>
      </c>
      <c r="AD696" s="85">
        <v>5.8958795907183175E-4</v>
      </c>
      <c r="AE696" s="85">
        <v>8.6823410976155993E-3</v>
      </c>
      <c r="AF696" s="85">
        <v>6.164489127317203E-4</v>
      </c>
    </row>
    <row r="697" spans="1:32">
      <c r="A697" s="7">
        <f t="shared" si="249"/>
        <v>44604</v>
      </c>
      <c r="B697" s="8">
        <f t="shared" ca="1" si="250"/>
        <v>812131337.12974477</v>
      </c>
      <c r="C697" s="144">
        <f t="shared" si="240"/>
        <v>0</v>
      </c>
      <c r="D697" s="136"/>
      <c r="E697" s="143">
        <f>US!D697</f>
        <v>0</v>
      </c>
      <c r="F697" s="78">
        <f t="shared" si="261"/>
        <v>0.6</v>
      </c>
      <c r="G697" s="29">
        <f t="shared" ca="1" si="241"/>
        <v>34884.882417163099</v>
      </c>
      <c r="H697" s="8">
        <f t="shared" ca="1" si="251"/>
        <v>247682.66516185799</v>
      </c>
      <c r="I697" s="8">
        <f t="shared" ca="1" si="252"/>
        <v>5766132493.6211958</v>
      </c>
      <c r="J697" s="8">
        <f t="shared" ca="1" si="253"/>
        <v>1440.1708840823856</v>
      </c>
      <c r="K697" s="12">
        <f t="shared" ca="1" si="263"/>
        <v>0.57795924386402708</v>
      </c>
      <c r="L697" s="48"/>
      <c r="M697" s="47">
        <f ca="1">IF(AND(I$2&gt;0,R690&lt;F690-0.12),0,IF(AND(N697&gt;=L$4,I$2&gt;0),0,IF(OR(AND(N697&gt;=A$2,N697&lt;C$2),N697&gt;=E$1),0,1)))</f>
        <v>0</v>
      </c>
      <c r="N697" s="18">
        <f t="shared" si="254"/>
        <v>44604</v>
      </c>
      <c r="O697" s="11">
        <f t="shared" ca="1" si="242"/>
        <v>0.7688176658161594</v>
      </c>
      <c r="P697" s="11" t="str">
        <f t="shared" si="243"/>
        <v/>
      </c>
      <c r="Q697" s="11">
        <f t="shared" ca="1" si="255"/>
        <v>1</v>
      </c>
      <c r="R697" s="32">
        <f t="shared" ca="1" si="244"/>
        <v>6.9769764834326194E-4</v>
      </c>
      <c r="S697" s="32">
        <v>2.2687716569344573E-5</v>
      </c>
      <c r="T697" s="32">
        <f t="shared" ca="1" si="245"/>
        <v>3.30243553549144E-5</v>
      </c>
      <c r="U697" s="32">
        <f t="shared" si="246"/>
        <v>0.14084507042253522</v>
      </c>
      <c r="V697" s="32">
        <f t="shared" si="247"/>
        <v>1</v>
      </c>
      <c r="W697" s="8">
        <f t="shared" ca="1" si="256"/>
        <v>10227.842661551605</v>
      </c>
      <c r="X697" s="8">
        <f t="shared" ca="1" si="260"/>
        <v>5765895038.7986946</v>
      </c>
      <c r="Y697" s="22">
        <f t="shared" ca="1" si="248"/>
        <v>0.2311823341838406</v>
      </c>
      <c r="Z697" s="8">
        <f t="shared" ca="1" si="257"/>
        <v>247682.66516185799</v>
      </c>
      <c r="AA697" s="12">
        <f t="shared" ca="1" si="258"/>
        <v>1.1347541797997878</v>
      </c>
      <c r="AB697" s="23">
        <f t="shared" ca="1" si="262"/>
        <v>3248516707.3912706</v>
      </c>
      <c r="AC697" s="76">
        <f t="shared" si="259"/>
        <v>0</v>
      </c>
      <c r="AD697" s="85">
        <v>5.8955912735437447E-4</v>
      </c>
      <c r="AE697" s="85">
        <v>8.6798225821911636E-3</v>
      </c>
      <c r="AF697" s="85">
        <v>6.164240871247181E-4</v>
      </c>
    </row>
    <row r="698" spans="1:32">
      <c r="A698" s="7">
        <f t="shared" si="249"/>
        <v>44605</v>
      </c>
      <c r="B698" s="8">
        <f t="shared" ca="1" si="250"/>
        <v>812132777.27547789</v>
      </c>
      <c r="C698" s="144">
        <f t="shared" si="240"/>
        <v>0</v>
      </c>
      <c r="D698" s="136"/>
      <c r="E698" s="143">
        <f>US!D698</f>
        <v>0</v>
      </c>
      <c r="F698" s="78">
        <f t="shared" si="261"/>
        <v>0.6</v>
      </c>
      <c r="G698" s="29">
        <f t="shared" ca="1" si="241"/>
        <v>34884.486930376901</v>
      </c>
      <c r="H698" s="8">
        <f t="shared" ca="1" si="251"/>
        <v>247679.857205676</v>
      </c>
      <c r="I698" s="8">
        <f t="shared" ca="1" si="252"/>
        <v>5766142718.655901</v>
      </c>
      <c r="J698" s="8">
        <f t="shared" ca="1" si="253"/>
        <v>1440.1457331506485</v>
      </c>
      <c r="K698" s="12">
        <f t="shared" ca="1" si="263"/>
        <v>0.5779558354596015</v>
      </c>
      <c r="L698" s="48"/>
      <c r="M698" s="46">
        <f ca="1">IF(AND(I$2&gt;0,R691&lt;F691-0.12),0,IF(AND(N698&gt;=L$5,I$2&gt;0),0,IF(OR(AND(N698&gt;=A$2,N698&lt;C$2),N698&gt;=E$1),0,1)))</f>
        <v>0</v>
      </c>
      <c r="N698" s="18">
        <f t="shared" si="254"/>
        <v>44605</v>
      </c>
      <c r="O698" s="11">
        <f t="shared" ca="1" si="242"/>
        <v>0.76881902915412015</v>
      </c>
      <c r="P698" s="11" t="str">
        <f t="shared" si="243"/>
        <v/>
      </c>
      <c r="Q698" s="11">
        <f t="shared" ca="1" si="255"/>
        <v>1</v>
      </c>
      <c r="R698" s="32">
        <f t="shared" ca="1" si="244"/>
        <v>6.976897386075379E-4</v>
      </c>
      <c r="S698" s="32">
        <v>2.2687694032599052E-5</v>
      </c>
      <c r="T698" s="32">
        <f t="shared" ca="1" si="245"/>
        <v>3.3023980960756803E-5</v>
      </c>
      <c r="U698" s="32">
        <f t="shared" si="246"/>
        <v>0.14084507042253522</v>
      </c>
      <c r="V698" s="32">
        <f t="shared" si="247"/>
        <v>1</v>
      </c>
      <c r="W698" s="8">
        <f t="shared" ca="1" si="256"/>
        <v>10227.613274306877</v>
      </c>
      <c r="X698" s="8">
        <f t="shared" ca="1" si="260"/>
        <v>5765905266.4119692</v>
      </c>
      <c r="Y698" s="22">
        <f t="shared" ca="1" si="248"/>
        <v>0.23118097084587985</v>
      </c>
      <c r="Z698" s="8">
        <f t="shared" ca="1" si="257"/>
        <v>247679.857205676</v>
      </c>
      <c r="AA698" s="12">
        <f t="shared" ca="1" si="258"/>
        <v>1.1347541797997878</v>
      </c>
      <c r="AB698" s="23">
        <f t="shared" ca="1" si="262"/>
        <v>3248522468.1265521</v>
      </c>
      <c r="AC698" s="76">
        <f t="shared" si="259"/>
        <v>0</v>
      </c>
      <c r="AD698" s="85">
        <v>5.8953030291325308E-4</v>
      </c>
      <c r="AE698" s="85">
        <v>8.6773089018077933E-3</v>
      </c>
      <c r="AF698" s="85">
        <v>6.1639926680121112E-4</v>
      </c>
    </row>
    <row r="699" spans="1:32">
      <c r="A699" s="7">
        <f t="shared" si="249"/>
        <v>44606</v>
      </c>
      <c r="B699" s="8">
        <f t="shared" ca="1" si="250"/>
        <v>812134217.39639139</v>
      </c>
      <c r="C699" s="144">
        <f t="shared" si="240"/>
        <v>0</v>
      </c>
      <c r="D699" s="136"/>
      <c r="E699" s="143">
        <f>US!D699</f>
        <v>0</v>
      </c>
      <c r="F699" s="78">
        <f t="shared" si="261"/>
        <v>0.6</v>
      </c>
      <c r="G699" s="29">
        <f t="shared" ca="1" si="241"/>
        <v>34884.098931961664</v>
      </c>
      <c r="H699" s="8">
        <f t="shared" ca="1" si="251"/>
        <v>247677.10241692778</v>
      </c>
      <c r="I699" s="8">
        <f t="shared" ca="1" si="252"/>
        <v>5766152943.5143862</v>
      </c>
      <c r="J699" s="8">
        <f t="shared" ca="1" si="253"/>
        <v>1440.1209134589667</v>
      </c>
      <c r="K699" s="12">
        <f t="shared" ca="1" si="263"/>
        <v>0.57795242711469963</v>
      </c>
      <c r="L699" s="48"/>
      <c r="M699" s="38">
        <f ca="1">IF(AND(I$2&gt;0,R692&lt;F692),0,IF(AND(N699&gt;=L$6,I$2&gt;0),0,IF(OR(AND(N699&gt;=A$2,N699&lt;C$2),N699&gt;=E$1),0,1)))</f>
        <v>0</v>
      </c>
      <c r="N699" s="18">
        <f t="shared" si="254"/>
        <v>44606</v>
      </c>
      <c r="O699" s="11">
        <f t="shared" ca="1" si="242"/>
        <v>0.7688203924685848</v>
      </c>
      <c r="P699" s="11" t="str">
        <f t="shared" si="243"/>
        <v/>
      </c>
      <c r="Q699" s="11">
        <f t="shared" ca="1" si="255"/>
        <v>1</v>
      </c>
      <c r="R699" s="32">
        <f t="shared" ca="1" si="244"/>
        <v>6.9768197863923325E-4</v>
      </c>
      <c r="S699" s="32">
        <v>2.2687671496012005E-5</v>
      </c>
      <c r="T699" s="32">
        <f t="shared" ca="1" si="245"/>
        <v>3.3023613655590371E-5</v>
      </c>
      <c r="U699" s="32">
        <f t="shared" si="246"/>
        <v>0.14084507042253522</v>
      </c>
      <c r="V699" s="32">
        <f t="shared" si="247"/>
        <v>1</v>
      </c>
      <c r="W699" s="8">
        <f t="shared" ca="1" si="256"/>
        <v>10227.389579539766</v>
      </c>
      <c r="X699" s="8">
        <f t="shared" ca="1" si="260"/>
        <v>5765915493.801549</v>
      </c>
      <c r="Y699" s="22">
        <f t="shared" ca="1" si="248"/>
        <v>0.2311796075314152</v>
      </c>
      <c r="Z699" s="8">
        <f t="shared" ca="1" si="257"/>
        <v>247677.10241692778</v>
      </c>
      <c r="AA699" s="12">
        <f t="shared" ca="1" si="258"/>
        <v>1.1347541797997878</v>
      </c>
      <c r="AB699" s="23">
        <f t="shared" ca="1" si="262"/>
        <v>3248528228.7604723</v>
      </c>
      <c r="AC699" s="76">
        <f t="shared" si="259"/>
        <v>0</v>
      </c>
      <c r="AD699" s="85">
        <v>5.8950148574561895E-4</v>
      </c>
      <c r="AE699" s="85">
        <v>8.6748000427534239E-3</v>
      </c>
      <c r="AF699" s="85">
        <v>6.1637445175946343E-4</v>
      </c>
    </row>
    <row r="700" spans="1:32">
      <c r="A700" s="7">
        <f t="shared" si="249"/>
        <v>44607</v>
      </c>
      <c r="B700" s="8">
        <f t="shared" ca="1" si="250"/>
        <v>812135657.49279463</v>
      </c>
      <c r="C700" s="144">
        <f t="shared" si="240"/>
        <v>0</v>
      </c>
      <c r="D700" s="136"/>
      <c r="E700" s="143">
        <f>US!D700</f>
        <v>0</v>
      </c>
      <c r="F700" s="78">
        <f t="shared" si="261"/>
        <v>0.6</v>
      </c>
      <c r="G700" s="29">
        <f t="shared" ca="1" si="241"/>
        <v>34883.717929638151</v>
      </c>
      <c r="H700" s="8">
        <f t="shared" ca="1" si="251"/>
        <v>247674.39730043084</v>
      </c>
      <c r="I700" s="8">
        <f t="shared" ca="1" si="252"/>
        <v>5766163168.1988497</v>
      </c>
      <c r="J700" s="8">
        <f t="shared" ca="1" si="253"/>
        <v>1440.0964032454674</v>
      </c>
      <c r="K700" s="12">
        <f t="shared" ca="1" si="263"/>
        <v>0.577949018828538</v>
      </c>
      <c r="L700" s="48"/>
      <c r="M700" s="38">
        <f ca="1">IF(AND(I$2&gt;0,R693&lt;F693-0.02),0,IF(AND(N700&gt;=L$7,I$2&gt;0),0,IF(OR(AND(N700&gt;=A$2,N700&lt;C$2),N700&gt;=E$1),0,1)))</f>
        <v>0</v>
      </c>
      <c r="N700" s="18">
        <f t="shared" si="254"/>
        <v>44607</v>
      </c>
      <c r="O700" s="11">
        <f t="shared" ca="1" si="242"/>
        <v>0.76882175575984657</v>
      </c>
      <c r="P700" s="11" t="str">
        <f t="shared" si="243"/>
        <v/>
      </c>
      <c r="Q700" s="11">
        <f t="shared" ca="1" si="255"/>
        <v>1</v>
      </c>
      <c r="R700" s="32">
        <f t="shared" ca="1" si="244"/>
        <v>6.9767435859276292E-4</v>
      </c>
      <c r="S700" s="32">
        <v>2.268764895958342E-5</v>
      </c>
      <c r="T700" s="32">
        <f t="shared" ca="1" si="245"/>
        <v>3.3023252973390776E-5</v>
      </c>
      <c r="U700" s="32">
        <f t="shared" si="246"/>
        <v>0.14084507042253522</v>
      </c>
      <c r="V700" s="32">
        <f t="shared" si="247"/>
        <v>1</v>
      </c>
      <c r="W700" s="8">
        <f t="shared" ca="1" si="256"/>
        <v>10227.171202910022</v>
      </c>
      <c r="X700" s="8">
        <f t="shared" ca="1" si="260"/>
        <v>5765925720.9727516</v>
      </c>
      <c r="Y700" s="22">
        <f t="shared" ca="1" si="248"/>
        <v>0.23117824424015343</v>
      </c>
      <c r="Z700" s="8">
        <f t="shared" ca="1" si="257"/>
        <v>247674.39730043084</v>
      </c>
      <c r="AA700" s="12">
        <f t="shared" ca="1" si="258"/>
        <v>1.1347541797997878</v>
      </c>
      <c r="AB700" s="23">
        <f t="shared" ca="1" si="262"/>
        <v>3248533989.2944059</v>
      </c>
      <c r="AC700" s="76">
        <f t="shared" si="259"/>
        <v>0</v>
      </c>
      <c r="AD700" s="85">
        <v>5.8947267584862409E-4</v>
      </c>
      <c r="AE700" s="85">
        <v>8.6722959913697849E-3</v>
      </c>
      <c r="AF700" s="85">
        <v>6.1634964199774021E-4</v>
      </c>
    </row>
    <row r="701" spans="1:32">
      <c r="A701" s="7">
        <f t="shared" si="249"/>
        <v>44608</v>
      </c>
      <c r="B701" s="8">
        <f t="shared" ca="1" si="250"/>
        <v>812137097.56497681</v>
      </c>
      <c r="C701" s="144">
        <f t="shared" si="240"/>
        <v>0</v>
      </c>
      <c r="D701" s="136"/>
      <c r="E701" s="143">
        <f>US!D701</f>
        <v>0</v>
      </c>
      <c r="F701" s="78">
        <f t="shared" si="261"/>
        <v>0.6</v>
      </c>
      <c r="G701" s="29">
        <f t="shared" ca="1" si="241"/>
        <v>34883.343463521378</v>
      </c>
      <c r="H701" s="8">
        <f t="shared" ca="1" si="251"/>
        <v>247671.73859100178</v>
      </c>
      <c r="I701" s="8">
        <f t="shared" ca="1" si="252"/>
        <v>5766173392.7113428</v>
      </c>
      <c r="J701" s="8">
        <f t="shared" ca="1" si="253"/>
        <v>1440.0721821804175</v>
      </c>
      <c r="K701" s="12">
        <f t="shared" ca="1" si="263"/>
        <v>0.57794561060038352</v>
      </c>
      <c r="L701" s="48"/>
      <c r="M701" s="38">
        <f ca="1">IF(AND(I$2&gt;0,R694&lt;F694-0.04),0,IF(AND(N701&gt;=L$8,I$2&gt;0),0,IF(OR(AND(N701&gt;=A$2,N701&lt;C$2),N701&gt;=E$1),0,1)))</f>
        <v>0</v>
      </c>
      <c r="N701" s="18">
        <f t="shared" si="254"/>
        <v>44608</v>
      </c>
      <c r="O701" s="11">
        <f t="shared" ca="1" si="242"/>
        <v>0.76882311902817901</v>
      </c>
      <c r="P701" s="11" t="str">
        <f t="shared" si="243"/>
        <v/>
      </c>
      <c r="Q701" s="11">
        <f t="shared" ca="1" si="255"/>
        <v>1</v>
      </c>
      <c r="R701" s="32">
        <f t="shared" ca="1" si="244"/>
        <v>6.9766686927042745E-4</v>
      </c>
      <c r="S701" s="32">
        <v>2.2687626423313305E-5</v>
      </c>
      <c r="T701" s="32">
        <f t="shared" ca="1" si="245"/>
        <v>3.3022898478800234E-5</v>
      </c>
      <c r="U701" s="32">
        <f t="shared" si="246"/>
        <v>0.14084507042253522</v>
      </c>
      <c r="V701" s="32">
        <f t="shared" si="247"/>
        <v>1</v>
      </c>
      <c r="W701" s="8">
        <f t="shared" ca="1" si="256"/>
        <v>10226.957794709422</v>
      </c>
      <c r="X701" s="8">
        <f t="shared" ca="1" si="260"/>
        <v>5765935947.9305468</v>
      </c>
      <c r="Y701" s="22">
        <f t="shared" ca="1" si="248"/>
        <v>0.23117688097182099</v>
      </c>
      <c r="Z701" s="8">
        <f t="shared" ca="1" si="257"/>
        <v>247671.73859100178</v>
      </c>
      <c r="AA701" s="12">
        <f t="shared" ca="1" si="258"/>
        <v>1.1347541797997878</v>
      </c>
      <c r="AB701" s="23">
        <f t="shared" ca="1" si="262"/>
        <v>3248539749.7296381</v>
      </c>
      <c r="AC701" s="76">
        <f t="shared" si="259"/>
        <v>0</v>
      </c>
      <c r="AD701" s="85">
        <v>5.894438732194227E-4</v>
      </c>
      <c r="AE701" s="85">
        <v>8.669796734052132E-3</v>
      </c>
      <c r="AF701" s="85">
        <v>6.163248375143076E-4</v>
      </c>
    </row>
    <row r="702" spans="1:32">
      <c r="A702" s="7">
        <f t="shared" si="249"/>
        <v>44609</v>
      </c>
      <c r="B702" s="8">
        <f t="shared" ca="1" si="250"/>
        <v>812138537.61320806</v>
      </c>
      <c r="C702" s="144">
        <f t="shared" si="240"/>
        <v>0</v>
      </c>
      <c r="D702" s="136"/>
      <c r="E702" s="143">
        <f>US!D702</f>
        <v>0</v>
      </c>
      <c r="F702" s="78">
        <f t="shared" si="261"/>
        <v>0.6</v>
      </c>
      <c r="G702" s="29">
        <f t="shared" ca="1" si="241"/>
        <v>34882.975103989214</v>
      </c>
      <c r="H702" s="8">
        <f t="shared" ca="1" si="251"/>
        <v>247669.12323832343</v>
      </c>
      <c r="I702" s="8">
        <f t="shared" ca="1" si="252"/>
        <v>5766183617.0537844</v>
      </c>
      <c r="J702" s="8">
        <f t="shared" ca="1" si="253"/>
        <v>1440.048231271983</v>
      </c>
      <c r="K702" s="12">
        <f t="shared" ca="1" si="263"/>
        <v>0.57794220242955241</v>
      </c>
      <c r="L702" s="48"/>
      <c r="M702" s="38">
        <f ca="1">IF(AND(I$2&gt;0,R695&lt;F695-0.06),0,IF(AND(N702&gt;=L$9,I$2&gt;0),0,IF(OR(AND(N702&gt;=A$2,N702&lt;C$2),N702&gt;=E$1),0,1)))</f>
        <v>0</v>
      </c>
      <c r="N702" s="18">
        <f t="shared" si="254"/>
        <v>44609</v>
      </c>
      <c r="O702" s="11">
        <f t="shared" ca="1" si="242"/>
        <v>0.76882448227383793</v>
      </c>
      <c r="P702" s="11" t="str">
        <f t="shared" si="243"/>
        <v/>
      </c>
      <c r="Q702" s="11">
        <f t="shared" ca="1" si="255"/>
        <v>1</v>
      </c>
      <c r="R702" s="32">
        <f t="shared" ca="1" si="244"/>
        <v>6.9765950207978432E-4</v>
      </c>
      <c r="S702" s="32">
        <v>2.2687603887201656E-5</v>
      </c>
      <c r="T702" s="32">
        <f t="shared" ca="1" si="245"/>
        <v>3.3022549765109789E-5</v>
      </c>
      <c r="U702" s="32">
        <f t="shared" si="246"/>
        <v>0.14084507042253522</v>
      </c>
      <c r="V702" s="32">
        <f t="shared" si="247"/>
        <v>1</v>
      </c>
      <c r="W702" s="8">
        <f t="shared" ca="1" si="256"/>
        <v>10226.749028241173</v>
      </c>
      <c r="X702" s="8">
        <f t="shared" ca="1" si="260"/>
        <v>5765946174.679575</v>
      </c>
      <c r="Y702" s="22">
        <f t="shared" ca="1" si="248"/>
        <v>0.23117551772616207</v>
      </c>
      <c r="Z702" s="8">
        <f t="shared" ca="1" si="257"/>
        <v>247669.12323832343</v>
      </c>
      <c r="AA702" s="12">
        <f t="shared" ca="1" si="258"/>
        <v>1.1347541797997878</v>
      </c>
      <c r="AB702" s="23">
        <f t="shared" ca="1" si="262"/>
        <v>3248545510.067368</v>
      </c>
      <c r="AC702" s="76">
        <f t="shared" si="259"/>
        <v>0</v>
      </c>
      <c r="AD702" s="85">
        <v>5.8941507785516983E-4</v>
      </c>
      <c r="AE702" s="85">
        <v>8.6673022572489704E-3</v>
      </c>
      <c r="AF702" s="85">
        <v>6.1630003830743249E-4</v>
      </c>
    </row>
    <row r="703" spans="1:32">
      <c r="A703" s="7">
        <f t="shared" si="249"/>
        <v>44610</v>
      </c>
      <c r="B703" s="8">
        <f t="shared" ca="1" si="250"/>
        <v>812139977.63774085</v>
      </c>
      <c r="C703" s="144">
        <f t="shared" si="240"/>
        <v>0</v>
      </c>
      <c r="D703" s="136"/>
      <c r="E703" s="143">
        <f>US!D703</f>
        <v>0</v>
      </c>
      <c r="F703" s="78">
        <f t="shared" si="261"/>
        <v>0.6</v>
      </c>
      <c r="G703" s="29">
        <f t="shared" ca="1" si="241"/>
        <v>34882.612449691194</v>
      </c>
      <c r="H703" s="8">
        <f t="shared" ca="1" si="251"/>
        <v>247666.54839280745</v>
      </c>
      <c r="I703" s="8">
        <f t="shared" ca="1" si="252"/>
        <v>5766193841.2279673</v>
      </c>
      <c r="J703" s="8">
        <f t="shared" ca="1" si="253"/>
        <v>1440.0245327781981</v>
      </c>
      <c r="K703" s="12">
        <f t="shared" ca="1" si="263"/>
        <v>0.57793879431540518</v>
      </c>
      <c r="L703" s="48"/>
      <c r="M703" s="39">
        <f ca="1">IF(AND(I$2&gt;0,R696&lt;F696-0.1),0,IF(AND(N703&gt;=L$10,I$2&gt;0),0,IF(OR(AND(N703&gt;=A$2,N703&lt;C$2),N703&gt;=E$1),0,1)))</f>
        <v>0</v>
      </c>
      <c r="N703" s="18">
        <f t="shared" si="254"/>
        <v>44610</v>
      </c>
      <c r="O703" s="11">
        <f t="shared" ca="1" si="242"/>
        <v>0.76882584549706234</v>
      </c>
      <c r="P703" s="11" t="str">
        <f t="shared" si="243"/>
        <v/>
      </c>
      <c r="Q703" s="11">
        <f t="shared" ca="1" si="255"/>
        <v>1</v>
      </c>
      <c r="R703" s="32">
        <f t="shared" ca="1" si="244"/>
        <v>6.9765224899382382E-4</v>
      </c>
      <c r="S703" s="32">
        <v>2.268758135124847E-5</v>
      </c>
      <c r="T703" s="32">
        <f t="shared" ca="1" si="245"/>
        <v>3.3022206452374324E-5</v>
      </c>
      <c r="U703" s="32">
        <f t="shared" si="246"/>
        <v>0.14084507042253522</v>
      </c>
      <c r="V703" s="32">
        <f t="shared" si="247"/>
        <v>1</v>
      </c>
      <c r="W703" s="8">
        <f t="shared" ca="1" si="256"/>
        <v>10226.544598305905</v>
      </c>
      <c r="X703" s="8">
        <f t="shared" ca="1" si="260"/>
        <v>5765956401.2241735</v>
      </c>
      <c r="Y703" s="22">
        <f t="shared" ca="1" si="248"/>
        <v>0.23117415450293766</v>
      </c>
      <c r="Z703" s="8">
        <f t="shared" ca="1" si="257"/>
        <v>247666.54839280745</v>
      </c>
      <c r="AA703" s="12">
        <f t="shared" ca="1" si="258"/>
        <v>1.1347541797997878</v>
      </c>
      <c r="AB703" s="23">
        <f t="shared" ca="1" si="262"/>
        <v>3248551270.3087173</v>
      </c>
      <c r="AC703" s="76">
        <f t="shared" si="259"/>
        <v>0</v>
      </c>
      <c r="AD703" s="85">
        <v>5.8938628975302313E-4</v>
      </c>
      <c r="AE703" s="85">
        <v>8.6648125474617869E-3</v>
      </c>
      <c r="AF703" s="85">
        <v>6.1627524437538213E-4</v>
      </c>
    </row>
    <row r="704" spans="1:32">
      <c r="A704" s="7">
        <f t="shared" si="249"/>
        <v>44611</v>
      </c>
      <c r="B704" s="8">
        <f t="shared" ca="1" si="250"/>
        <v>812141417.63881099</v>
      </c>
      <c r="C704" s="144">
        <f t="shared" si="240"/>
        <v>0</v>
      </c>
      <c r="D704" s="136"/>
      <c r="E704" s="143">
        <f>US!D704</f>
        <v>0</v>
      </c>
      <c r="F704" s="78">
        <f t="shared" si="261"/>
        <v>0.6</v>
      </c>
      <c r="G704" s="29">
        <f t="shared" ca="1" si="241"/>
        <v>34882.255125688316</v>
      </c>
      <c r="H704" s="8">
        <f t="shared" ca="1" si="251"/>
        <v>247664.01139238704</v>
      </c>
      <c r="I704" s="8">
        <f t="shared" ca="1" si="252"/>
        <v>5766204065.2355652</v>
      </c>
      <c r="J704" s="8">
        <f t="shared" ca="1" si="253"/>
        <v>1440.0010701247193</v>
      </c>
      <c r="K704" s="12">
        <f t="shared" ca="1" si="263"/>
        <v>0.5779353862573442</v>
      </c>
      <c r="L704" s="48"/>
      <c r="M704" s="47">
        <f ca="1">IF(AND(I$2&gt;0,R697&lt;F697-0.12),0,IF(AND(N704&gt;=L$4,I$2&gt;0),0,IF(OR(AND(N704&gt;=A$2,N704&lt;C$2),N704&gt;=E$1),0,1)))</f>
        <v>0</v>
      </c>
      <c r="N704" s="18">
        <f t="shared" si="254"/>
        <v>44611</v>
      </c>
      <c r="O704" s="11">
        <f t="shared" ca="1" si="242"/>
        <v>0.7688272086980753</v>
      </c>
      <c r="P704" s="11" t="str">
        <f t="shared" si="243"/>
        <v/>
      </c>
      <c r="Q704" s="11">
        <f t="shared" ca="1" si="255"/>
        <v>1</v>
      </c>
      <c r="R704" s="32">
        <f t="shared" ca="1" si="244"/>
        <v>6.9764510251376624E-4</v>
      </c>
      <c r="S704" s="32">
        <v>2.2687558815453744E-5</v>
      </c>
      <c r="T704" s="32">
        <f t="shared" ca="1" si="245"/>
        <v>3.3021868185651606E-5</v>
      </c>
      <c r="U704" s="32">
        <f t="shared" si="246"/>
        <v>0.14084507042253522</v>
      </c>
      <c r="V704" s="32">
        <f t="shared" si="247"/>
        <v>1</v>
      </c>
      <c r="W704" s="8">
        <f t="shared" ca="1" si="256"/>
        <v>10226.344219787343</v>
      </c>
      <c r="X704" s="8">
        <f t="shared" ca="1" si="260"/>
        <v>5765966627.5683937</v>
      </c>
      <c r="Y704" s="22">
        <f t="shared" ca="1" si="248"/>
        <v>0.2311727913019247</v>
      </c>
      <c r="Z704" s="8">
        <f t="shared" ca="1" si="257"/>
        <v>247664.01139238704</v>
      </c>
      <c r="AA704" s="12">
        <f t="shared" ca="1" si="258"/>
        <v>1.1347541797997878</v>
      </c>
      <c r="AB704" s="23">
        <f t="shared" ca="1" si="262"/>
        <v>3248557030.4547338</v>
      </c>
      <c r="AC704" s="76">
        <f t="shared" si="259"/>
        <v>0</v>
      </c>
      <c r="AD704" s="85">
        <v>5.8935750891014036E-4</v>
      </c>
      <c r="AE704" s="85">
        <v>8.6623275912447884E-3</v>
      </c>
      <c r="AF704" s="85">
        <v>6.1625045571642536E-4</v>
      </c>
    </row>
    <row r="705" spans="1:32">
      <c r="A705" s="7">
        <f t="shared" si="249"/>
        <v>44612</v>
      </c>
      <c r="B705" s="8">
        <f t="shared" ca="1" si="250"/>
        <v>812142857.61663878</v>
      </c>
      <c r="C705" s="144">
        <f t="shared" si="240"/>
        <v>0</v>
      </c>
      <c r="D705" s="136"/>
      <c r="E705" s="143">
        <f>US!D705</f>
        <v>0</v>
      </c>
      <c r="F705" s="78">
        <f t="shared" si="261"/>
        <v>0.6</v>
      </c>
      <c r="G705" s="29">
        <f t="shared" ca="1" si="241"/>
        <v>34881.902781715275</v>
      </c>
      <c r="H705" s="8">
        <f t="shared" ca="1" si="251"/>
        <v>247661.50975017846</v>
      </c>
      <c r="I705" s="8">
        <f t="shared" ca="1" si="252"/>
        <v>5766214289.0781431</v>
      </c>
      <c r="J705" s="8">
        <f t="shared" ca="1" si="253"/>
        <v>1439.977827827993</v>
      </c>
      <c r="K705" s="12">
        <f t="shared" ca="1" si="263"/>
        <v>0.5779319782548118</v>
      </c>
      <c r="L705" s="48"/>
      <c r="M705" s="46">
        <f ca="1">IF(AND(I$2&gt;0,R698&lt;F698-0.12),0,IF(AND(N705&gt;=L$5,I$2&gt;0),0,IF(OR(AND(N705&gt;=A$2,N705&lt;C$2),N705&gt;=E$1),0,1)))</f>
        <v>0</v>
      </c>
      <c r="N705" s="18">
        <f t="shared" si="254"/>
        <v>44612</v>
      </c>
      <c r="O705" s="11">
        <f t="shared" ca="1" si="242"/>
        <v>0.76882857187708575</v>
      </c>
      <c r="P705" s="11" t="str">
        <f t="shared" si="243"/>
        <v/>
      </c>
      <c r="Q705" s="11">
        <f t="shared" ca="1" si="255"/>
        <v>1</v>
      </c>
      <c r="R705" s="32">
        <f t="shared" ca="1" si="244"/>
        <v>6.9763805563430542E-4</v>
      </c>
      <c r="S705" s="32">
        <v>2.2687536279817481E-5</v>
      </c>
      <c r="T705" s="32">
        <f t="shared" ca="1" si="245"/>
        <v>3.3021534633357131E-5</v>
      </c>
      <c r="U705" s="32">
        <f t="shared" si="246"/>
        <v>0.14084507042253522</v>
      </c>
      <c r="V705" s="32">
        <f t="shared" si="247"/>
        <v>1</v>
      </c>
      <c r="W705" s="8">
        <f t="shared" ca="1" si="256"/>
        <v>10226.147626330892</v>
      </c>
      <c r="X705" s="8">
        <f t="shared" ca="1" si="260"/>
        <v>5765976853.7160196</v>
      </c>
      <c r="Y705" s="22">
        <f t="shared" ca="1" si="248"/>
        <v>0.23117142812291425</v>
      </c>
      <c r="Z705" s="8">
        <f t="shared" ca="1" si="257"/>
        <v>247661.50975017846</v>
      </c>
      <c r="AA705" s="12">
        <f t="shared" ca="1" si="258"/>
        <v>1.1347541797997878</v>
      </c>
      <c r="AB705" s="23">
        <f t="shared" ca="1" si="262"/>
        <v>3248562790.5063958</v>
      </c>
      <c r="AC705" s="76">
        <f t="shared" si="259"/>
        <v>0</v>
      </c>
      <c r="AD705" s="85">
        <v>5.8932873532368233E-4</v>
      </c>
      <c r="AE705" s="85">
        <v>8.6598473752046261E-3</v>
      </c>
      <c r="AF705" s="85">
        <v>6.1622567232883093E-4</v>
      </c>
    </row>
    <row r="706" spans="1:32">
      <c r="A706" s="7">
        <f t="shared" si="249"/>
        <v>44613</v>
      </c>
      <c r="B706" s="8">
        <f t="shared" ca="1" si="250"/>
        <v>812144297.57143021</v>
      </c>
      <c r="C706" s="144">
        <f t="shared" si="240"/>
        <v>0</v>
      </c>
      <c r="D706" s="136"/>
      <c r="E706" s="143">
        <f>US!D706</f>
        <v>0</v>
      </c>
      <c r="F706" s="78">
        <f t="shared" si="261"/>
        <v>0.6</v>
      </c>
      <c r="G706" s="29">
        <f t="shared" ca="1" si="241"/>
        <v>34881.555090556947</v>
      </c>
      <c r="H706" s="8">
        <f t="shared" ca="1" si="251"/>
        <v>247659.04114295429</v>
      </c>
      <c r="I706" s="8">
        <f t="shared" ca="1" si="252"/>
        <v>5766224512.7571621</v>
      </c>
      <c r="J706" s="8">
        <f t="shared" ca="1" si="253"/>
        <v>1439.9547914234811</v>
      </c>
      <c r="K706" s="12">
        <f t="shared" ca="1" si="263"/>
        <v>0.57792857030728562</v>
      </c>
      <c r="L706" s="48"/>
      <c r="M706" s="38">
        <f ca="1">IF(AND(I$2&gt;0,R699&lt;F699),0,IF(AND(N706&gt;=L$6,I$2&gt;0),0,IF(OR(AND(N706&gt;=A$2,N706&lt;C$2),N706&gt;=E$1),0,1)))</f>
        <v>0</v>
      </c>
      <c r="N706" s="18">
        <f t="shared" si="254"/>
        <v>44613</v>
      </c>
      <c r="O706" s="11">
        <f t="shared" ca="1" si="242"/>
        <v>0.76882993503428831</v>
      </c>
      <c r="P706" s="11" t="str">
        <f t="shared" si="243"/>
        <v/>
      </c>
      <c r="Q706" s="11">
        <f t="shared" ca="1" si="255"/>
        <v>1</v>
      </c>
      <c r="R706" s="32">
        <f t="shared" ca="1" si="244"/>
        <v>6.9763110181113883E-4</v>
      </c>
      <c r="S706" s="32">
        <v>2.2687513744339674E-5</v>
      </c>
      <c r="T706" s="32">
        <f t="shared" ca="1" si="245"/>
        <v>3.3021205485727237E-5</v>
      </c>
      <c r="U706" s="32">
        <f t="shared" si="246"/>
        <v>0.14084507042253522</v>
      </c>
      <c r="V706" s="32">
        <f t="shared" si="247"/>
        <v>1</v>
      </c>
      <c r="W706" s="8">
        <f t="shared" ca="1" si="256"/>
        <v>10225.954569109252</v>
      </c>
      <c r="X706" s="8">
        <f t="shared" ca="1" si="260"/>
        <v>5765987079.6705885</v>
      </c>
      <c r="Y706" s="22">
        <f t="shared" ca="1" si="248"/>
        <v>0.23117006496571169</v>
      </c>
      <c r="Z706" s="8">
        <f t="shared" ca="1" si="257"/>
        <v>247659.04114295429</v>
      </c>
      <c r="AA706" s="12">
        <f t="shared" ca="1" si="258"/>
        <v>1.1347541797997878</v>
      </c>
      <c r="AB706" s="23">
        <f t="shared" ca="1" si="262"/>
        <v>3248568550.4646177</v>
      </c>
      <c r="AC706" s="76">
        <f t="shared" si="259"/>
        <v>0</v>
      </c>
      <c r="AD706" s="85">
        <v>5.8929996899081038E-4</v>
      </c>
      <c r="AE706" s="85">
        <v>8.6573718860001522E-3</v>
      </c>
      <c r="AF706" s="85">
        <v>6.16200894210869E-4</v>
      </c>
    </row>
    <row r="707" spans="1:32">
      <c r="A707" s="7">
        <f t="shared" si="249"/>
        <v>44614</v>
      </c>
      <c r="B707" s="8">
        <f t="shared" ca="1" si="250"/>
        <v>812145737.50337756</v>
      </c>
      <c r="C707" s="144">
        <f t="shared" si="240"/>
        <v>0</v>
      </c>
      <c r="D707" s="136"/>
      <c r="E707" s="143">
        <f>US!D707</f>
        <v>0</v>
      </c>
      <c r="F707" s="78">
        <f t="shared" si="261"/>
        <v>0.6</v>
      </c>
      <c r="G707" s="29">
        <f t="shared" ca="1" si="241"/>
        <v>34881.211746531706</v>
      </c>
      <c r="H707" s="8">
        <f t="shared" ca="1" si="251"/>
        <v>247656.60340037508</v>
      </c>
      <c r="I707" s="8">
        <f t="shared" ca="1" si="252"/>
        <v>5766234736.2739887</v>
      </c>
      <c r="J707" s="8">
        <f t="shared" ca="1" si="253"/>
        <v>1439.9319473985997</v>
      </c>
      <c r="K707" s="12">
        <f t="shared" ca="1" si="263"/>
        <v>0.57792516241427916</v>
      </c>
      <c r="L707" s="48"/>
      <c r="M707" s="38">
        <f ca="1">IF(AND(I$2&gt;0,R700&lt;F700-0.02),0,IF(AND(N707&gt;=L$7,I$2&gt;0),0,IF(OR(AND(N707&gt;=A$2,N707&lt;C$2),N707&gt;=E$1),0,1)))</f>
        <v>0</v>
      </c>
      <c r="N707" s="18">
        <f t="shared" si="254"/>
        <v>44614</v>
      </c>
      <c r="O707" s="11">
        <f t="shared" ca="1" si="242"/>
        <v>0.76883129816986517</v>
      </c>
      <c r="P707" s="11" t="str">
        <f t="shared" si="243"/>
        <v/>
      </c>
      <c r="Q707" s="11">
        <f t="shared" ca="1" si="255"/>
        <v>1</v>
      </c>
      <c r="R707" s="32">
        <f t="shared" ca="1" si="244"/>
        <v>6.9762423493063418E-4</v>
      </c>
      <c r="S707" s="32">
        <v>2.2687491209020323E-5</v>
      </c>
      <c r="T707" s="32">
        <f t="shared" ca="1" si="245"/>
        <v>3.3020880453383343E-5</v>
      </c>
      <c r="U707" s="32">
        <f t="shared" si="246"/>
        <v>0.14084507042253522</v>
      </c>
      <c r="V707" s="32">
        <f t="shared" si="247"/>
        <v>1</v>
      </c>
      <c r="W707" s="8">
        <f t="shared" ca="1" si="256"/>
        <v>10225.764815669227</v>
      </c>
      <c r="X707" s="8">
        <f t="shared" ca="1" si="260"/>
        <v>5765997305.4354038</v>
      </c>
      <c r="Y707" s="22">
        <f t="shared" ca="1" si="248"/>
        <v>0.23116870183013483</v>
      </c>
      <c r="Z707" s="8">
        <f t="shared" ca="1" si="257"/>
        <v>247656.60340037508</v>
      </c>
      <c r="AA707" s="12">
        <f t="shared" ca="1" si="258"/>
        <v>1.1347541797997878</v>
      </c>
      <c r="AB707" s="23">
        <f t="shared" ca="1" si="262"/>
        <v>3248574310.3302546</v>
      </c>
      <c r="AC707" s="76">
        <f t="shared" si="259"/>
        <v>0</v>
      </c>
      <c r="AD707" s="85">
        <v>5.892712099086877E-4</v>
      </c>
      <c r="AE707" s="85">
        <v>8.6549011103421326E-3</v>
      </c>
      <c r="AF707" s="85">
        <v>6.1617612136081015E-4</v>
      </c>
    </row>
    <row r="708" spans="1:32">
      <c r="A708" s="7">
        <f t="shared" si="249"/>
        <v>44615</v>
      </c>
      <c r="B708" s="8">
        <f t="shared" ca="1" si="250"/>
        <v>812147177.41266072</v>
      </c>
      <c r="C708" s="144">
        <f t="shared" ref="C708:C771" si="264">IF(H$2=0,D708,IF(H$2=1,E708,D708-E708))</f>
        <v>0</v>
      </c>
      <c r="D708" s="136"/>
      <c r="E708" s="143">
        <f>US!D708</f>
        <v>0</v>
      </c>
      <c r="F708" s="78">
        <f t="shared" si="261"/>
        <v>0.6</v>
      </c>
      <c r="G708" s="29">
        <f t="shared" ref="G708:G771" ca="1" si="265">H708/O$2</f>
        <v>34880.872464074579</v>
      </c>
      <c r="H708" s="8">
        <f t="shared" ca="1" si="251"/>
        <v>247654.19449492948</v>
      </c>
      <c r="I708" s="8">
        <f t="shared" ca="1" si="252"/>
        <v>5766244959.629899</v>
      </c>
      <c r="J708" s="8">
        <f t="shared" ca="1" si="253"/>
        <v>1439.9092831300857</v>
      </c>
      <c r="K708" s="12">
        <f t="shared" ca="1" si="263"/>
        <v>0.57792175457533701</v>
      </c>
      <c r="L708" s="48"/>
      <c r="M708" s="38">
        <f ca="1">IF(AND(I$2&gt;0,R701&lt;F701-0.04),0,IF(AND(N708&gt;=L$8,I$2&gt;0),0,IF(OR(AND(N708&gt;=A$2,N708&lt;C$2),N708&gt;=E$1),0,1)))</f>
        <v>0</v>
      </c>
      <c r="N708" s="18">
        <f t="shared" si="254"/>
        <v>44615</v>
      </c>
      <c r="O708" s="11">
        <f t="shared" ref="O708:O771" ca="1" si="266">I708/P$2</f>
        <v>0.76883266128398653</v>
      </c>
      <c r="P708" s="11" t="str">
        <f t="shared" ref="P708:P771" si="267">IF(C708&gt;0,Z708/P$2,"")</f>
        <v/>
      </c>
      <c r="Q708" s="11">
        <f t="shared" ca="1" si="255"/>
        <v>1</v>
      </c>
      <c r="R708" s="32">
        <f t="shared" ref="R708:R771" ca="1" si="268">G708*K$2/R$2</f>
        <v>6.9761744928149144E-4</v>
      </c>
      <c r="S708" s="32">
        <v>2.2687468673859428E-5</v>
      </c>
      <c r="T708" s="32">
        <f t="shared" ref="T708:T771" ca="1" si="269">Z708/P$2</f>
        <v>3.30205592659906E-5</v>
      </c>
      <c r="U708" s="32">
        <f t="shared" ref="U708:U771" si="270">1/O$2</f>
        <v>0.14084507042253522</v>
      </c>
      <c r="V708" s="32">
        <f t="shared" ref="V708:V771" si="271">IF(N708&gt;=G$1,G$2,IF(N708&gt;=F$1,F$2,IF(N708&gt;=E$1,E$2,IF(N708&gt;=C$2,0,IF(N708&gt;=A$2,B$2,IF(M708&lt;1,B$2,0))))))</f>
        <v>1</v>
      </c>
      <c r="W708" s="8">
        <f t="shared" ca="1" si="256"/>
        <v>10225.578148854314</v>
      </c>
      <c r="X708" s="8">
        <f t="shared" ca="1" si="260"/>
        <v>5766007531.0135527</v>
      </c>
      <c r="Y708" s="22">
        <f t="shared" ref="Y708:Y771" ca="1" si="272">IF(I708&lt;P$2,1-I708/P$2,0)</f>
        <v>0.23116733871601347</v>
      </c>
      <c r="Z708" s="8">
        <f t="shared" ca="1" si="257"/>
        <v>247654.19449492948</v>
      </c>
      <c r="AA708" s="12">
        <f t="shared" ca="1" si="258"/>
        <v>1.1347541797997878</v>
      </c>
      <c r="AB708" s="23">
        <f t="shared" ca="1" si="262"/>
        <v>3248580070.104104</v>
      </c>
      <c r="AC708" s="76">
        <f t="shared" si="259"/>
        <v>0</v>
      </c>
      <c r="AD708" s="85">
        <v>5.8924245807447898E-4</v>
      </c>
      <c r="AE708" s="85">
        <v>8.6524350349930085E-3</v>
      </c>
      <c r="AF708" s="85">
        <v>6.1615135377692594E-4</v>
      </c>
    </row>
    <row r="709" spans="1:32">
      <c r="A709" s="7">
        <f t="shared" ref="A709:A772" si="273">A708+1</f>
        <v>44616</v>
      </c>
      <c r="B709" s="8">
        <f t="shared" ref="B709:B772" ca="1" si="274">B708 + J709</f>
        <v>812148617.29944754</v>
      </c>
      <c r="C709" s="144">
        <f t="shared" si="264"/>
        <v>0</v>
      </c>
      <c r="D709" s="136"/>
      <c r="E709" s="143">
        <f>US!D709</f>
        <v>0</v>
      </c>
      <c r="F709" s="78">
        <f t="shared" si="261"/>
        <v>0.6</v>
      </c>
      <c r="G709" s="29">
        <f t="shared" ca="1" si="265"/>
        <v>34880.536976413518</v>
      </c>
      <c r="H709" s="8">
        <f t="shared" ref="H709:H772" ca="1" si="275">H708+IF(C709&gt;0,O$2*(C709-C708),O$2*J709)-W708</f>
        <v>247651.81253253599</v>
      </c>
      <c r="I709" s="8">
        <f t="shared" ref="I709:I772" ca="1" si="276">I708+IF(C709&gt;0,O$2*(C709-C708),O$2*J709)</f>
        <v>5766255182.8260851</v>
      </c>
      <c r="J709" s="8">
        <f t="shared" ref="J709:J772" ca="1" si="277">IF(C709&gt;0,C709-C708,H708*K708/(N$2*O$2))</f>
        <v>1439.886786825467</v>
      </c>
      <c r="K709" s="12">
        <f t="shared" ca="1" si="263"/>
        <v>0.57791834679003373</v>
      </c>
      <c r="L709" s="48"/>
      <c r="M709" s="38">
        <f ca="1">IF(AND(I$2&gt;0,R702&lt;F702-0.06),0,IF(AND(N709&gt;=L$9,I$2&gt;0),0,IF(OR(AND(N709&gt;=A$2,N709&lt;C$2),N709&gt;=E$1),0,1)))</f>
        <v>0</v>
      </c>
      <c r="N709" s="18">
        <f t="shared" ref="N709:N772" si="278">N708+1</f>
        <v>44616</v>
      </c>
      <c r="O709" s="11">
        <f t="shared" ca="1" si="266"/>
        <v>0.76883402437681136</v>
      </c>
      <c r="P709" s="11" t="str">
        <f t="shared" si="267"/>
        <v/>
      </c>
      <c r="Q709" s="11">
        <f t="shared" ref="Q709:Q772" ca="1" si="279">IF(J$2&gt;0,100%,(1-M709)*V709)</f>
        <v>1</v>
      </c>
      <c r="R709" s="32">
        <f t="shared" ca="1" si="268"/>
        <v>6.9761073952827031E-4</v>
      </c>
      <c r="S709" s="32">
        <v>2.2687446138856986E-5</v>
      </c>
      <c r="T709" s="32">
        <f t="shared" ca="1" si="269"/>
        <v>3.3020241671004801E-5</v>
      </c>
      <c r="U709" s="32">
        <f t="shared" si="270"/>
        <v>0.14084507042253522</v>
      </c>
      <c r="V709" s="32">
        <f t="shared" si="271"/>
        <v>1</v>
      </c>
      <c r="W709" s="8">
        <f t="shared" ref="W709:W772" ca="1" si="280">IF(ROW(J708)&gt;(1+N$2),OFFSET(J708,2-N$2,0)*O$2,0)</f>
        <v>10225.394365798295</v>
      </c>
      <c r="X709" s="8">
        <f t="shared" ca="1" si="260"/>
        <v>5766017756.4079189</v>
      </c>
      <c r="Y709" s="22">
        <f t="shared" ca="1" si="272"/>
        <v>0.23116597562318864</v>
      </c>
      <c r="Z709" s="8">
        <f t="shared" ref="Z709:Z772" ca="1" si="281">H708+IF(C709&gt;0,O$2*(C709-C708),O$2*J709)-W708</f>
        <v>247651.81253253599</v>
      </c>
      <c r="AA709" s="12">
        <f t="shared" ref="AA709:AA772" ca="1" si="282">IF(C709&gt;0,K709/Y708,AA708)</f>
        <v>1.1347541797997878</v>
      </c>
      <c r="AB709" s="23">
        <f t="shared" ca="1" si="262"/>
        <v>3248585829.7869129</v>
      </c>
      <c r="AC709" s="76">
        <f t="shared" ref="AC709:AC772" si="283">IF(C709&gt;0,N$2*J709*O$2/H708,0)</f>
        <v>0</v>
      </c>
      <c r="AD709" s="85">
        <v>5.8921371348535055E-4</v>
      </c>
      <c r="AE709" s="85">
        <v>8.6499736467666264E-3</v>
      </c>
      <c r="AF709" s="85">
        <v>6.1612659145748882E-4</v>
      </c>
    </row>
    <row r="710" spans="1:32">
      <c r="A710" s="7">
        <f t="shared" si="273"/>
        <v>44617</v>
      </c>
      <c r="B710" s="8">
        <f t="shared" ca="1" si="274"/>
        <v>812150057.16389501</v>
      </c>
      <c r="C710" s="144">
        <f t="shared" si="264"/>
        <v>0</v>
      </c>
      <c r="D710" s="136"/>
      <c r="E710" s="143">
        <f>US!D710</f>
        <v>0</v>
      </c>
      <c r="F710" s="78">
        <f t="shared" si="261"/>
        <v>0.6</v>
      </c>
      <c r="G710" s="29">
        <f t="shared" ca="1" si="265"/>
        <v>34880.205034332859</v>
      </c>
      <c r="H710" s="8">
        <f t="shared" ca="1" si="275"/>
        <v>247649.4557437633</v>
      </c>
      <c r="I710" s="8">
        <f t="shared" ca="1" si="276"/>
        <v>5766265405.8636618</v>
      </c>
      <c r="J710" s="8">
        <f t="shared" ca="1" si="277"/>
        <v>1439.8644474683961</v>
      </c>
      <c r="K710" s="12">
        <f t="shared" ca="1" si="263"/>
        <v>0.57791493905797164</v>
      </c>
      <c r="L710" s="48"/>
      <c r="M710" s="39">
        <f ca="1">IF(AND(I$2&gt;0,R703&lt;F703-0.1),0,IF(AND(N710&gt;=L$10,I$2&gt;0),0,IF(OR(AND(N710&gt;=A$2,N710&lt;C$2),N710&gt;=E$1),0,1)))</f>
        <v>0</v>
      </c>
      <c r="N710" s="18">
        <f t="shared" si="278"/>
        <v>44617</v>
      </c>
      <c r="O710" s="11">
        <f t="shared" ca="1" si="266"/>
        <v>0.76883538744848823</v>
      </c>
      <c r="P710" s="11" t="str">
        <f t="shared" si="267"/>
        <v/>
      </c>
      <c r="Q710" s="11">
        <f t="shared" ca="1" si="279"/>
        <v>1</v>
      </c>
      <c r="R710" s="32">
        <f t="shared" ca="1" si="268"/>
        <v>6.9760410068665714E-4</v>
      </c>
      <c r="S710" s="32">
        <v>2.2687423604013E-5</v>
      </c>
      <c r="T710" s="32">
        <f t="shared" ca="1" si="269"/>
        <v>3.3019927432501771E-5</v>
      </c>
      <c r="U710" s="32">
        <f t="shared" si="270"/>
        <v>0.14084507042253522</v>
      </c>
      <c r="V710" s="32">
        <f t="shared" si="271"/>
        <v>1</v>
      </c>
      <c r="W710" s="8">
        <f t="shared" ca="1" si="280"/>
        <v>10225.213276984938</v>
      </c>
      <c r="X710" s="8">
        <f t="shared" ref="X710:X773" ca="1" si="284">W710+X709</f>
        <v>5766027981.6211958</v>
      </c>
      <c r="Y710" s="22">
        <f t="shared" ca="1" si="272"/>
        <v>0.23116461255151177</v>
      </c>
      <c r="Z710" s="8">
        <f t="shared" ca="1" si="281"/>
        <v>247649.4557437633</v>
      </c>
      <c r="AA710" s="12">
        <f t="shared" ca="1" si="282"/>
        <v>1.1347541797997878</v>
      </c>
      <c r="AB710" s="23">
        <f t="shared" ca="1" si="262"/>
        <v>3248591589.3793778</v>
      </c>
      <c r="AC710" s="76">
        <f t="shared" si="283"/>
        <v>0</v>
      </c>
      <c r="AD710" s="85">
        <v>5.8918497613847027E-4</v>
      </c>
      <c r="AE710" s="85">
        <v>8.6475169325279846E-3</v>
      </c>
      <c r="AF710" s="85">
        <v>6.1610183440077176E-4</v>
      </c>
    </row>
    <row r="711" spans="1:32">
      <c r="A711" s="7">
        <f t="shared" si="273"/>
        <v>44618</v>
      </c>
      <c r="B711" s="8">
        <f t="shared" ca="1" si="274"/>
        <v>812151497.00614977</v>
      </c>
      <c r="C711" s="144">
        <f t="shared" si="264"/>
        <v>0</v>
      </c>
      <c r="D711" s="136"/>
      <c r="E711" s="143">
        <f>US!D711</f>
        <v>0</v>
      </c>
      <c r="F711" s="78">
        <f t="shared" si="261"/>
        <v>0.6</v>
      </c>
      <c r="G711" s="29">
        <f t="shared" ca="1" si="265"/>
        <v>34879.876405018054</v>
      </c>
      <c r="H711" s="8">
        <f t="shared" ca="1" si="275"/>
        <v>247647.12247562816</v>
      </c>
      <c r="I711" s="8">
        <f t="shared" ca="1" si="276"/>
        <v>5766275628.7436705</v>
      </c>
      <c r="J711" s="8">
        <f t="shared" ca="1" si="277"/>
        <v>1439.8422547675736</v>
      </c>
      <c r="K711" s="12">
        <f t="shared" ca="1" si="263"/>
        <v>0.57791153137877949</v>
      </c>
      <c r="L711" s="48"/>
      <c r="M711" s="47">
        <f ca="1">IF(AND(I$2&gt;0,R704&lt;F704-0.12),0,IF(AND(N711&gt;=L$4,I$2&gt;0),0,IF(OR(AND(N711&gt;=A$2,N711&lt;C$2),N711&gt;=E$1),0,1)))</f>
        <v>0</v>
      </c>
      <c r="N711" s="18">
        <f t="shared" si="278"/>
        <v>44618</v>
      </c>
      <c r="O711" s="11">
        <f t="shared" ca="1" si="266"/>
        <v>0.76883675049915601</v>
      </c>
      <c r="P711" s="11" t="str">
        <f t="shared" si="267"/>
        <v/>
      </c>
      <c r="Q711" s="11">
        <f t="shared" ca="1" si="279"/>
        <v>1</v>
      </c>
      <c r="R711" s="32">
        <f t="shared" ca="1" si="268"/>
        <v>6.9759752810036096E-4</v>
      </c>
      <c r="S711" s="32">
        <v>2.2687401069327463E-5</v>
      </c>
      <c r="T711" s="32">
        <f t="shared" ca="1" si="269"/>
        <v>3.3019616330083754E-5</v>
      </c>
      <c r="U711" s="32">
        <f t="shared" si="270"/>
        <v>0.14084507042253522</v>
      </c>
      <c r="V711" s="32">
        <f t="shared" si="271"/>
        <v>1</v>
      </c>
      <c r="W711" s="8">
        <f t="shared" ca="1" si="280"/>
        <v>10225.034705369604</v>
      </c>
      <c r="X711" s="8">
        <f t="shared" ca="1" si="284"/>
        <v>5766038206.655901</v>
      </c>
      <c r="Y711" s="22">
        <f t="shared" ca="1" si="272"/>
        <v>0.23116324950084399</v>
      </c>
      <c r="Z711" s="8">
        <f t="shared" ca="1" si="281"/>
        <v>247647.12247562816</v>
      </c>
      <c r="AA711" s="12">
        <f t="shared" ca="1" si="282"/>
        <v>1.1347541797997878</v>
      </c>
      <c r="AB711" s="23">
        <f t="shared" ca="1" si="262"/>
        <v>3248597348.8821502</v>
      </c>
      <c r="AC711" s="76">
        <f t="shared" si="283"/>
        <v>0</v>
      </c>
      <c r="AD711" s="85">
        <v>5.8915624603100749E-4</v>
      </c>
      <c r="AE711" s="85">
        <v>8.6450648791929728E-3</v>
      </c>
      <c r="AF711" s="85">
        <v>6.160770826050487E-4</v>
      </c>
    </row>
    <row r="712" spans="1:32">
      <c r="A712" s="7">
        <f t="shared" si="273"/>
        <v>44619</v>
      </c>
      <c r="B712" s="8">
        <f t="shared" ca="1" si="274"/>
        <v>812152936.8263489</v>
      </c>
      <c r="C712" s="144">
        <f t="shared" si="264"/>
        <v>0</v>
      </c>
      <c r="D712" s="136"/>
      <c r="E712" s="143">
        <f>US!D712</f>
        <v>0</v>
      </c>
      <c r="F712" s="78">
        <f t="shared" ref="F712:F775" si="285">V$2</f>
        <v>0.6</v>
      </c>
      <c r="G712" s="29">
        <f t="shared" ca="1" si="265"/>
        <v>34879.55087097644</v>
      </c>
      <c r="H712" s="8">
        <f t="shared" ca="1" si="275"/>
        <v>247644.8111839327</v>
      </c>
      <c r="I712" s="8">
        <f t="shared" ca="1" si="276"/>
        <v>5766285851.4670839</v>
      </c>
      <c r="J712" s="8">
        <f t="shared" ca="1" si="277"/>
        <v>1439.8201991090386</v>
      </c>
      <c r="K712" s="12">
        <f t="shared" ca="1" si="263"/>
        <v>0.57790812375210998</v>
      </c>
      <c r="L712" s="48"/>
      <c r="M712" s="46">
        <f ca="1">IF(AND(I$2&gt;0,R705&lt;F705-0.12),0,IF(AND(N712&gt;=L$5,I$2&gt;0),0,IF(OR(AND(N712&gt;=A$2,N712&lt;C$2),N712&gt;=E$1),0,1)))</f>
        <v>0</v>
      </c>
      <c r="N712" s="18">
        <f t="shared" si="278"/>
        <v>44619</v>
      </c>
      <c r="O712" s="11">
        <f t="shared" ca="1" si="266"/>
        <v>0.76883811352894449</v>
      </c>
      <c r="P712" s="11" t="str">
        <f t="shared" si="267"/>
        <v/>
      </c>
      <c r="Q712" s="11">
        <f t="shared" ca="1" si="279"/>
        <v>1</v>
      </c>
      <c r="R712" s="32">
        <f t="shared" ca="1" si="268"/>
        <v>6.9759101741952872E-4</v>
      </c>
      <c r="S712" s="32">
        <v>2.2687378534800376E-5</v>
      </c>
      <c r="T712" s="32">
        <f t="shared" ca="1" si="269"/>
        <v>3.3019308157857694E-5</v>
      </c>
      <c r="U712" s="32">
        <f t="shared" si="270"/>
        <v>0.14084507042253522</v>
      </c>
      <c r="V712" s="32">
        <f t="shared" si="271"/>
        <v>1</v>
      </c>
      <c r="W712" s="8">
        <f t="shared" ca="1" si="280"/>
        <v>10224.858485558663</v>
      </c>
      <c r="X712" s="8">
        <f t="shared" ca="1" si="284"/>
        <v>5766048431.5143862</v>
      </c>
      <c r="Y712" s="22">
        <f t="shared" ca="1" si="272"/>
        <v>0.23116188647105551</v>
      </c>
      <c r="Z712" s="8">
        <f t="shared" ca="1" si="281"/>
        <v>247644.8111839327</v>
      </c>
      <c r="AA712" s="12">
        <f t="shared" ca="1" si="282"/>
        <v>1.1347541797997878</v>
      </c>
      <c r="AB712" s="23">
        <f t="shared" ref="AB712:AB775" ca="1" si="286">AB711+IF(C712&gt;0,C712,B712)-IF(C708&gt;0,C708,B708)</f>
        <v>3248603108.2958384</v>
      </c>
      <c r="AC712" s="76">
        <f t="shared" si="283"/>
        <v>0</v>
      </c>
      <c r="AD712" s="85">
        <v>5.89127523160133E-4</v>
      </c>
      <c r="AE712" s="85">
        <v>8.6426174737281296E-3</v>
      </c>
      <c r="AF712" s="85">
        <v>6.1605233606859425E-4</v>
      </c>
    </row>
    <row r="713" spans="1:32">
      <c r="A713" s="7">
        <f t="shared" si="273"/>
        <v>44620</v>
      </c>
      <c r="B713" s="8">
        <f t="shared" ca="1" si="274"/>
        <v>812154376.62462044</v>
      </c>
      <c r="C713" s="144">
        <f t="shared" si="264"/>
        <v>0</v>
      </c>
      <c r="D713" s="136"/>
      <c r="E713" s="143">
        <f>US!D713</f>
        <v>0</v>
      </c>
      <c r="F713" s="78">
        <f t="shared" si="285"/>
        <v>0.6</v>
      </c>
      <c r="G713" s="29">
        <f t="shared" ca="1" si="265"/>
        <v>34879.228229029068</v>
      </c>
      <c r="H713" s="8">
        <f t="shared" ca="1" si="275"/>
        <v>247642.52042610635</v>
      </c>
      <c r="I713" s="8">
        <f t="shared" ca="1" si="276"/>
        <v>5766296074.034812</v>
      </c>
      <c r="J713" s="8">
        <f t="shared" ca="1" si="277"/>
        <v>1439.7982715115904</v>
      </c>
      <c r="K713" s="12">
        <f t="shared" ca="1" si="263"/>
        <v>0.57790471617763872</v>
      </c>
      <c r="L713" s="48"/>
      <c r="M713" s="38">
        <f ca="1">IF(AND(I$2&gt;0,R706&lt;F706),0,IF(AND(N713&gt;=L$6,I$2&gt;0),0,IF(OR(AND(N713&gt;=A$2,N713&lt;C$2),N713&gt;=E$1),0,1)))</f>
        <v>0</v>
      </c>
      <c r="N713" s="18">
        <f t="shared" si="278"/>
        <v>44620</v>
      </c>
      <c r="O713" s="11">
        <f t="shared" ca="1" si="266"/>
        <v>0.76883947653797491</v>
      </c>
      <c r="P713" s="11" t="str">
        <f t="shared" si="267"/>
        <v/>
      </c>
      <c r="Q713" s="11">
        <f t="shared" ca="1" si="279"/>
        <v>1</v>
      </c>
      <c r="R713" s="32">
        <f t="shared" ca="1" si="268"/>
        <v>6.975845645805813E-4</v>
      </c>
      <c r="S713" s="32">
        <v>2.2687356000431735E-5</v>
      </c>
      <c r="T713" s="32">
        <f t="shared" ca="1" si="269"/>
        <v>3.3019002723480848E-5</v>
      </c>
      <c r="U713" s="32">
        <f t="shared" si="270"/>
        <v>0.14084507042253522</v>
      </c>
      <c r="V713" s="32">
        <f t="shared" si="271"/>
        <v>1</v>
      </c>
      <c r="W713" s="8">
        <f t="shared" ca="1" si="280"/>
        <v>10224.684463042819</v>
      </c>
      <c r="X713" s="8">
        <f t="shared" ca="1" si="284"/>
        <v>5766058656.1988497</v>
      </c>
      <c r="Y713" s="22">
        <f t="shared" ca="1" si="272"/>
        <v>0.23116052346202509</v>
      </c>
      <c r="Z713" s="8">
        <f t="shared" ca="1" si="281"/>
        <v>247642.52042610635</v>
      </c>
      <c r="AA713" s="12">
        <f t="shared" ca="1" si="282"/>
        <v>1.1347541797997878</v>
      </c>
      <c r="AB713" s="23">
        <f t="shared" ca="1" si="286"/>
        <v>3248608867.6210113</v>
      </c>
      <c r="AC713" s="76">
        <f t="shared" si="283"/>
        <v>0</v>
      </c>
      <c r="AD713" s="85">
        <v>5.8909880752301951E-4</v>
      </c>
      <c r="AE713" s="85">
        <v>8.6401747031503787E-3</v>
      </c>
      <c r="AF713" s="85">
        <v>6.1602759478968387E-4</v>
      </c>
    </row>
    <row r="714" spans="1:32">
      <c r="A714" s="7">
        <f t="shared" si="273"/>
        <v>44621</v>
      </c>
      <c r="B714" s="8">
        <f t="shared" ca="1" si="274"/>
        <v>812155816.40108407</v>
      </c>
      <c r="C714" s="144">
        <f t="shared" si="264"/>
        <v>0</v>
      </c>
      <c r="D714" s="136"/>
      <c r="E714" s="143">
        <f>US!D714</f>
        <v>0</v>
      </c>
      <c r="F714" s="78">
        <f t="shared" si="285"/>
        <v>0.6</v>
      </c>
      <c r="G714" s="29">
        <f t="shared" ca="1" si="265"/>
        <v>34878.908289368752</v>
      </c>
      <c r="H714" s="8">
        <f t="shared" ca="1" si="275"/>
        <v>247640.24885451811</v>
      </c>
      <c r="I714" s="8">
        <f t="shared" ca="1" si="276"/>
        <v>5766306296.4477034</v>
      </c>
      <c r="J714" s="8">
        <f t="shared" ca="1" si="277"/>
        <v>1439.7764635851518</v>
      </c>
      <c r="K714" s="12">
        <f t="shared" ca="1" si="263"/>
        <v>0.57790130865506273</v>
      </c>
      <c r="L714" s="48"/>
      <c r="M714" s="38">
        <f ca="1">IF(AND(I$2&gt;0,R707&lt;F707-0.02),0,IF(AND(N714&gt;=L$7,I$2&gt;0),0,IF(OR(AND(N714&gt;=A$2,N714&lt;C$2),N714&gt;=E$1),0,1)))</f>
        <v>0</v>
      </c>
      <c r="N714" s="18">
        <f t="shared" si="278"/>
        <v>44621</v>
      </c>
      <c r="O714" s="11">
        <f t="shared" ca="1" si="266"/>
        <v>0.7688408395263604</v>
      </c>
      <c r="P714" s="11" t="str">
        <f t="shared" si="267"/>
        <v/>
      </c>
      <c r="Q714" s="11">
        <f t="shared" ca="1" si="279"/>
        <v>1</v>
      </c>
      <c r="R714" s="32">
        <f t="shared" ca="1" si="268"/>
        <v>6.9757816578737506E-4</v>
      </c>
      <c r="S714" s="32">
        <v>2.2687333466221543E-5</v>
      </c>
      <c r="T714" s="32">
        <f t="shared" ca="1" si="269"/>
        <v>3.301869984726908E-5</v>
      </c>
      <c r="U714" s="32">
        <f t="shared" si="270"/>
        <v>0.14084507042253522</v>
      </c>
      <c r="V714" s="32">
        <f t="shared" si="271"/>
        <v>1</v>
      </c>
      <c r="W714" s="8">
        <f t="shared" ca="1" si="280"/>
        <v>10224.512493480963</v>
      </c>
      <c r="X714" s="8">
        <f t="shared" ca="1" si="284"/>
        <v>5766068880.7113428</v>
      </c>
      <c r="Y714" s="22">
        <f t="shared" ca="1" si="272"/>
        <v>0.2311591604736396</v>
      </c>
      <c r="Z714" s="8">
        <f t="shared" ca="1" si="281"/>
        <v>247640.24885451811</v>
      </c>
      <c r="AA714" s="12">
        <f t="shared" ca="1" si="282"/>
        <v>1.1347541797997878</v>
      </c>
      <c r="AB714" s="23">
        <f t="shared" ca="1" si="286"/>
        <v>3248614626.8582001</v>
      </c>
      <c r="AC714" s="76">
        <f t="shared" si="283"/>
        <v>0</v>
      </c>
      <c r="AD714" s="85">
        <v>5.8907009911684063E-4</v>
      </c>
      <c r="AE714" s="85">
        <v>8.6377365545267856E-3</v>
      </c>
      <c r="AF714" s="85">
        <v>6.160028587665939E-4</v>
      </c>
    </row>
    <row r="715" spans="1:32">
      <c r="A715" s="7">
        <f t="shared" si="273"/>
        <v>44622</v>
      </c>
      <c r="B715" s="8">
        <f t="shared" ca="1" si="274"/>
        <v>812157256.1558516</v>
      </c>
      <c r="C715" s="144">
        <f t="shared" si="264"/>
        <v>0</v>
      </c>
      <c r="D715" s="136"/>
      <c r="E715" s="143">
        <f>US!D715</f>
        <v>0</v>
      </c>
      <c r="F715" s="78">
        <f t="shared" si="285"/>
        <v>0.6</v>
      </c>
      <c r="G715" s="29">
        <f t="shared" ca="1" si="265"/>
        <v>34878.590874680194</v>
      </c>
      <c r="H715" s="8">
        <f t="shared" ca="1" si="275"/>
        <v>247637.99521022939</v>
      </c>
      <c r="I715" s="8">
        <f t="shared" ca="1" si="276"/>
        <v>5766316518.7065525</v>
      </c>
      <c r="J715" s="8">
        <f t="shared" ca="1" si="277"/>
        <v>1439.7547674918656</v>
      </c>
      <c r="K715" s="12">
        <f t="shared" ca="1" si="263"/>
        <v>0.57789790118409901</v>
      </c>
      <c r="L715" s="48"/>
      <c r="M715" s="38">
        <f ca="1">IF(AND(I$2&gt;0,R708&lt;F708-0.04),0,IF(AND(N715&gt;=L$8,I$2&gt;0),0,IF(OR(AND(N715&gt;=A$2,N715&lt;C$2),N715&gt;=E$1),0,1)))</f>
        <v>0</v>
      </c>
      <c r="N715" s="18">
        <f t="shared" si="278"/>
        <v>44622</v>
      </c>
      <c r="O715" s="11">
        <f t="shared" ca="1" si="266"/>
        <v>0.76884220249420698</v>
      </c>
      <c r="P715" s="11" t="str">
        <f t="shared" si="267"/>
        <v/>
      </c>
      <c r="Q715" s="11">
        <f t="shared" ca="1" si="279"/>
        <v>1</v>
      </c>
      <c r="R715" s="32">
        <f t="shared" ca="1" si="268"/>
        <v>6.9757181749360386E-4</v>
      </c>
      <c r="S715" s="32">
        <v>2.2687310932169797E-5</v>
      </c>
      <c r="T715" s="32">
        <f t="shared" ca="1" si="269"/>
        <v>3.3018399361363919E-5</v>
      </c>
      <c r="U715" s="32">
        <f t="shared" si="270"/>
        <v>0.14084507042253522</v>
      </c>
      <c r="V715" s="32">
        <f t="shared" si="271"/>
        <v>1</v>
      </c>
      <c r="W715" s="8">
        <f t="shared" ca="1" si="280"/>
        <v>10224.342442031078</v>
      </c>
      <c r="X715" s="8">
        <f t="shared" ca="1" si="284"/>
        <v>5766079105.0537844</v>
      </c>
      <c r="Y715" s="22">
        <f t="shared" ca="1" si="272"/>
        <v>0.23115779750579302</v>
      </c>
      <c r="Z715" s="8">
        <f t="shared" ca="1" si="281"/>
        <v>247637.99521022939</v>
      </c>
      <c r="AA715" s="12">
        <f t="shared" ca="1" si="282"/>
        <v>1.1347541797997878</v>
      </c>
      <c r="AB715" s="23">
        <f t="shared" ca="1" si="286"/>
        <v>3248620386.0079017</v>
      </c>
      <c r="AC715" s="76">
        <f t="shared" si="283"/>
        <v>0</v>
      </c>
      <c r="AD715" s="85">
        <v>5.89041397938772E-4</v>
      </c>
      <c r="AE715" s="85">
        <v>8.6353030149743E-3</v>
      </c>
      <c r="AF715" s="85">
        <v>6.1597812799760144E-4</v>
      </c>
    </row>
    <row r="716" spans="1:32">
      <c r="A716" s="7">
        <f t="shared" si="273"/>
        <v>44623</v>
      </c>
      <c r="B716" s="8">
        <f t="shared" ca="1" si="274"/>
        <v>812158695.88902748</v>
      </c>
      <c r="C716" s="144">
        <f t="shared" si="264"/>
        <v>0</v>
      </c>
      <c r="D716" s="136"/>
      <c r="E716" s="143">
        <f>US!D716</f>
        <v>0</v>
      </c>
      <c r="F716" s="78">
        <f t="shared" si="285"/>
        <v>0.6</v>
      </c>
      <c r="G716" s="29">
        <f t="shared" ca="1" si="265"/>
        <v>34878.275819317969</v>
      </c>
      <c r="H716" s="8">
        <f t="shared" ca="1" si="275"/>
        <v>247635.75831715757</v>
      </c>
      <c r="I716" s="8">
        <f t="shared" ca="1" si="276"/>
        <v>5766326740.8121014</v>
      </c>
      <c r="J716" s="8">
        <f t="shared" ca="1" si="277"/>
        <v>1439.733175909754</v>
      </c>
      <c r="K716" s="12">
        <f t="shared" ca="1" si="263"/>
        <v>0.57789449376448254</v>
      </c>
      <c r="L716" s="48"/>
      <c r="M716" s="38">
        <f ca="1">IF(AND(I$2&gt;0,R709&lt;F709-0.06),0,IF(AND(N716&gt;=L$9,I$2&gt;0),0,IF(OR(AND(N716&gt;=A$2,N716&lt;C$2),N716&gt;=E$1),0,1)))</f>
        <v>0</v>
      </c>
      <c r="N716" s="18">
        <f t="shared" si="278"/>
        <v>44623</v>
      </c>
      <c r="O716" s="11">
        <f t="shared" ca="1" si="266"/>
        <v>0.76884356544161347</v>
      </c>
      <c r="P716" s="11" t="str">
        <f t="shared" si="267"/>
        <v/>
      </c>
      <c r="Q716" s="11">
        <f t="shared" ca="1" si="279"/>
        <v>1</v>
      </c>
      <c r="R716" s="32">
        <f t="shared" ca="1" si="268"/>
        <v>6.9756551638635938E-4</v>
      </c>
      <c r="S716" s="32">
        <v>2.268728839827649E-5</v>
      </c>
      <c r="T716" s="32">
        <f t="shared" ca="1" si="269"/>
        <v>3.301810110895434E-5</v>
      </c>
      <c r="U716" s="32">
        <f t="shared" si="270"/>
        <v>0.14084507042253522</v>
      </c>
      <c r="V716" s="32">
        <f t="shared" si="271"/>
        <v>1</v>
      </c>
      <c r="W716" s="8">
        <f t="shared" ca="1" si="280"/>
        <v>10224.174182725206</v>
      </c>
      <c r="X716" s="8">
        <f t="shared" ca="1" si="284"/>
        <v>5766089329.2279673</v>
      </c>
      <c r="Y716" s="22">
        <f t="shared" ca="1" si="272"/>
        <v>0.23115643455838653</v>
      </c>
      <c r="Z716" s="8">
        <f t="shared" ca="1" si="281"/>
        <v>247635.75831715757</v>
      </c>
      <c r="AA716" s="12">
        <f t="shared" ca="1" si="282"/>
        <v>1.1347541797997878</v>
      </c>
      <c r="AB716" s="23">
        <f t="shared" ca="1" si="286"/>
        <v>3248626145.0705805</v>
      </c>
      <c r="AC716" s="76">
        <f t="shared" si="283"/>
        <v>0</v>
      </c>
      <c r="AD716" s="85">
        <v>5.8901270398599068E-4</v>
      </c>
      <c r="AE716" s="85">
        <v>8.6328740716595243E-3</v>
      </c>
      <c r="AF716" s="85">
        <v>6.1595340248098412E-4</v>
      </c>
    </row>
    <row r="717" spans="1:32">
      <c r="A717" s="7">
        <f t="shared" si="273"/>
        <v>44624</v>
      </c>
      <c r="B717" s="8">
        <f t="shared" ca="1" si="274"/>
        <v>812160135.60070944</v>
      </c>
      <c r="C717" s="144">
        <f t="shared" si="264"/>
        <v>0</v>
      </c>
      <c r="D717" s="136"/>
      <c r="E717" s="143">
        <f>US!D717</f>
        <v>0</v>
      </c>
      <c r="F717" s="78">
        <f t="shared" si="285"/>
        <v>0.6</v>
      </c>
      <c r="G717" s="29">
        <f t="shared" ca="1" si="265"/>
        <v>34877.962968538537</v>
      </c>
      <c r="H717" s="8">
        <f t="shared" ca="1" si="275"/>
        <v>247633.53707662362</v>
      </c>
      <c r="I717" s="8">
        <f t="shared" ca="1" si="276"/>
        <v>5766336962.7650433</v>
      </c>
      <c r="J717" s="8">
        <f t="shared" ca="1" si="277"/>
        <v>1439.711681998768</v>
      </c>
      <c r="K717" s="12">
        <f t="shared" ca="1" si="263"/>
        <v>0.57789108639596631</v>
      </c>
      <c r="L717" s="48"/>
      <c r="M717" s="39">
        <f ca="1">IF(AND(I$2&gt;0,R710&lt;F710-0.1),0,IF(AND(N717&gt;=L$10,I$2&gt;0),0,IF(OR(AND(N717&gt;=A$2,N717&lt;C$2),N717&gt;=E$1),0,1)))</f>
        <v>0</v>
      </c>
      <c r="N717" s="18">
        <f t="shared" si="278"/>
        <v>44624</v>
      </c>
      <c r="O717" s="11">
        <f t="shared" ca="1" si="266"/>
        <v>0.76884492836867246</v>
      </c>
      <c r="P717" s="11" t="str">
        <f t="shared" si="267"/>
        <v/>
      </c>
      <c r="Q717" s="11">
        <f t="shared" ca="1" si="279"/>
        <v>1</v>
      </c>
      <c r="R717" s="32">
        <f t="shared" ca="1" si="268"/>
        <v>6.9755925937077079E-4</v>
      </c>
      <c r="S717" s="32">
        <v>2.2687265864541626E-5</v>
      </c>
      <c r="T717" s="32">
        <f t="shared" ca="1" si="269"/>
        <v>3.3017804943549816E-5</v>
      </c>
      <c r="U717" s="32">
        <f t="shared" si="270"/>
        <v>0.14084507042253522</v>
      </c>
      <c r="V717" s="32">
        <f t="shared" si="271"/>
        <v>1</v>
      </c>
      <c r="W717" s="8">
        <f t="shared" ca="1" si="280"/>
        <v>10224.007597885506</v>
      </c>
      <c r="X717" s="8">
        <f t="shared" ca="1" si="284"/>
        <v>5766099553.2355652</v>
      </c>
      <c r="Y717" s="22">
        <f t="shared" ca="1" si="272"/>
        <v>0.23115507163132754</v>
      </c>
      <c r="Z717" s="8">
        <f t="shared" ca="1" si="281"/>
        <v>247633.53707662362</v>
      </c>
      <c r="AA717" s="12">
        <f t="shared" ca="1" si="282"/>
        <v>1.1347541797997878</v>
      </c>
      <c r="AB717" s="23">
        <f t="shared" ca="1" si="286"/>
        <v>3248631904.0466695</v>
      </c>
      <c r="AC717" s="76">
        <f t="shared" si="283"/>
        <v>0</v>
      </c>
      <c r="AD717" s="85">
        <v>5.8898401725567537E-4</v>
      </c>
      <c r="AE717" s="85">
        <v>8.6304497117984467E-3</v>
      </c>
      <c r="AF717" s="85">
        <v>6.1592868221502055E-4</v>
      </c>
    </row>
    <row r="718" spans="1:32">
      <c r="A718" s="7">
        <f t="shared" si="273"/>
        <v>44625</v>
      </c>
      <c r="B718" s="8">
        <f t="shared" ca="1" si="274"/>
        <v>812161575.2909888</v>
      </c>
      <c r="C718" s="144">
        <f t="shared" si="264"/>
        <v>0</v>
      </c>
      <c r="D718" s="136"/>
      <c r="E718" s="143">
        <f>US!D718</f>
        <v>0</v>
      </c>
      <c r="F718" s="78">
        <f t="shared" si="285"/>
        <v>0.6</v>
      </c>
      <c r="G718" s="29">
        <f t="shared" ca="1" si="265"/>
        <v>34877.652177782897</v>
      </c>
      <c r="H718" s="8">
        <f t="shared" ca="1" si="275"/>
        <v>247631.33046225854</v>
      </c>
      <c r="I718" s="8">
        <f t="shared" ca="1" si="276"/>
        <v>5766347184.5660267</v>
      </c>
      <c r="J718" s="8">
        <f t="shared" ca="1" si="277"/>
        <v>1439.6902793690729</v>
      </c>
      <c r="K718" s="12">
        <f t="shared" ca="1" si="263"/>
        <v>0.57788767907831884</v>
      </c>
      <c r="L718" s="48"/>
      <c r="M718" s="47">
        <f ca="1">IF(AND(I$2&gt;0,R711&lt;F711-0.12),0,IF(AND(N718&gt;=L$4,I$2&gt;0),0,IF(OR(AND(N718&gt;=A$2,N718&lt;C$2),N718&gt;=E$1),0,1)))</f>
        <v>0</v>
      </c>
      <c r="N718" s="18">
        <f t="shared" si="278"/>
        <v>44625</v>
      </c>
      <c r="O718" s="11">
        <f t="shared" ca="1" si="266"/>
        <v>0.76884629127547022</v>
      </c>
      <c r="P718" s="11" t="str">
        <f t="shared" si="267"/>
        <v/>
      </c>
      <c r="Q718" s="11">
        <f t="shared" ca="1" si="279"/>
        <v>1</v>
      </c>
      <c r="R718" s="32">
        <f t="shared" ca="1" si="268"/>
        <v>6.9755304355565795E-4</v>
      </c>
      <c r="S718" s="32">
        <v>2.2687243330965201E-5</v>
      </c>
      <c r="T718" s="32">
        <f t="shared" ca="1" si="269"/>
        <v>3.3017510728301142E-5</v>
      </c>
      <c r="U718" s="32">
        <f t="shared" si="270"/>
        <v>0.14084507042253522</v>
      </c>
      <c r="V718" s="32">
        <f t="shared" si="271"/>
        <v>1</v>
      </c>
      <c r="W718" s="8">
        <f t="shared" ca="1" si="280"/>
        <v>10223.842577578749</v>
      </c>
      <c r="X718" s="8">
        <f t="shared" ca="1" si="284"/>
        <v>5766109777.0781431</v>
      </c>
      <c r="Y718" s="22">
        <f t="shared" ca="1" si="272"/>
        <v>0.23115370872452978</v>
      </c>
      <c r="Z718" s="8">
        <f t="shared" ca="1" si="281"/>
        <v>247631.33046225854</v>
      </c>
      <c r="AA718" s="12">
        <f t="shared" ca="1" si="282"/>
        <v>1.1347541797997878</v>
      </c>
      <c r="AB718" s="23">
        <f t="shared" ca="1" si="286"/>
        <v>3248637662.9365745</v>
      </c>
      <c r="AC718" s="76">
        <f t="shared" si="283"/>
        <v>0</v>
      </c>
      <c r="AD718" s="85">
        <v>5.8895533774500596E-4</v>
      </c>
      <c r="AE718" s="85">
        <v>8.6280299226562107E-3</v>
      </c>
      <c r="AF718" s="85">
        <v>6.159039671979901E-4</v>
      </c>
    </row>
    <row r="719" spans="1:32">
      <c r="A719" s="7">
        <f t="shared" si="273"/>
        <v>44626</v>
      </c>
      <c r="B719" s="8">
        <f t="shared" ca="1" si="274"/>
        <v>812163014.9599508</v>
      </c>
      <c r="C719" s="144">
        <f t="shared" si="264"/>
        <v>0</v>
      </c>
      <c r="D719" s="136"/>
      <c r="E719" s="143">
        <f>US!D719</f>
        <v>0</v>
      </c>
      <c r="F719" s="78">
        <f t="shared" si="285"/>
        <v>0.6</v>
      </c>
      <c r="G719" s="29">
        <f t="shared" ca="1" si="265"/>
        <v>34877.343312006313</v>
      </c>
      <c r="H719" s="8">
        <f t="shared" ca="1" si="275"/>
        <v>247629.13751524483</v>
      </c>
      <c r="I719" s="8">
        <f t="shared" ca="1" si="276"/>
        <v>5766357406.2156572</v>
      </c>
      <c r="J719" s="8">
        <f t="shared" ca="1" si="277"/>
        <v>1439.6689620514167</v>
      </c>
      <c r="K719" s="12">
        <f t="shared" ca="1" si="263"/>
        <v>0.5778842718113244</v>
      </c>
      <c r="L719" s="48"/>
      <c r="M719" s="46">
        <f ca="1">IF(AND(I$2&gt;0,R712&lt;F712-0.12),0,IF(AND(N719&gt;=L$5,I$2&gt;0),0,IF(OR(AND(N719&gt;=A$2,N719&lt;C$2),N719&gt;=E$1),0,1)))</f>
        <v>0</v>
      </c>
      <c r="N719" s="18">
        <f t="shared" si="278"/>
        <v>44626</v>
      </c>
      <c r="O719" s="11">
        <f t="shared" ca="1" si="266"/>
        <v>0.76884765416208767</v>
      </c>
      <c r="P719" s="11" t="str">
        <f t="shared" si="267"/>
        <v/>
      </c>
      <c r="Q719" s="11">
        <f t="shared" ca="1" si="279"/>
        <v>1</v>
      </c>
      <c r="R719" s="32">
        <f t="shared" ca="1" si="268"/>
        <v>6.9754686624012624E-4</v>
      </c>
      <c r="S719" s="32">
        <v>2.2687220797547212E-5</v>
      </c>
      <c r="T719" s="32">
        <f t="shared" ca="1" si="269"/>
        <v>3.3017218335365981E-5</v>
      </c>
      <c r="U719" s="32">
        <f t="shared" si="270"/>
        <v>0.14084507042253522</v>
      </c>
      <c r="V719" s="32">
        <f t="shared" si="271"/>
        <v>1</v>
      </c>
      <c r="W719" s="8">
        <f t="shared" ca="1" si="280"/>
        <v>10223.679019106716</v>
      </c>
      <c r="X719" s="8">
        <f t="shared" ca="1" si="284"/>
        <v>5766120000.7571621</v>
      </c>
      <c r="Y719" s="22">
        <f t="shared" ca="1" si="272"/>
        <v>0.23115234583791233</v>
      </c>
      <c r="Z719" s="8">
        <f t="shared" ca="1" si="281"/>
        <v>247629.13751524483</v>
      </c>
      <c r="AA719" s="12">
        <f t="shared" ca="1" si="282"/>
        <v>1.1347541797997878</v>
      </c>
      <c r="AB719" s="23">
        <f t="shared" ca="1" si="286"/>
        <v>3248643421.740674</v>
      </c>
      <c r="AC719" s="76">
        <f t="shared" si="283"/>
        <v>0</v>
      </c>
      <c r="AD719" s="85">
        <v>5.8892666545116426E-4</v>
      </c>
      <c r="AE719" s="85">
        <v>8.6256146915468651E-3</v>
      </c>
      <c r="AF719" s="85">
        <v>6.1587925742817302E-4</v>
      </c>
    </row>
    <row r="720" spans="1:32">
      <c r="A720" s="7">
        <f t="shared" si="273"/>
        <v>44627</v>
      </c>
      <c r="B720" s="8">
        <f t="shared" ca="1" si="274"/>
        <v>812164454.60767531</v>
      </c>
      <c r="C720" s="144">
        <f t="shared" si="264"/>
        <v>0</v>
      </c>
      <c r="D720" s="136"/>
      <c r="E720" s="143">
        <f>US!D720</f>
        <v>0</v>
      </c>
      <c r="F720" s="78">
        <f t="shared" si="285"/>
        <v>0.6</v>
      </c>
      <c r="G720" s="29">
        <f t="shared" ca="1" si="265"/>
        <v>34877.036245052288</v>
      </c>
      <c r="H720" s="8">
        <f t="shared" ca="1" si="275"/>
        <v>247626.95733987121</v>
      </c>
      <c r="I720" s="8">
        <f t="shared" ca="1" si="276"/>
        <v>5766367627.7145014</v>
      </c>
      <c r="J720" s="8">
        <f t="shared" ca="1" si="277"/>
        <v>1439.6477244694527</v>
      </c>
      <c r="K720" s="12">
        <f t="shared" ca="1" si="263"/>
        <v>0.57788086459478083</v>
      </c>
      <c r="L720" s="48"/>
      <c r="M720" s="38">
        <f ca="1">IF(AND(I$2&gt;0,R713&lt;F713),0,IF(AND(N720&gt;=L$6,I$2&gt;0),0,IF(OR(AND(N720&gt;=A$2,N720&lt;C$2),N720&gt;=E$1),0,1)))</f>
        <v>0</v>
      </c>
      <c r="N720" s="18">
        <f t="shared" si="278"/>
        <v>44627</v>
      </c>
      <c r="O720" s="11">
        <f t="shared" ca="1" si="266"/>
        <v>0.7688490170286002</v>
      </c>
      <c r="P720" s="11" t="str">
        <f t="shared" si="267"/>
        <v/>
      </c>
      <c r="Q720" s="11">
        <f t="shared" ca="1" si="279"/>
        <v>1</v>
      </c>
      <c r="R720" s="32">
        <f t="shared" ca="1" si="268"/>
        <v>6.9754072490104573E-4</v>
      </c>
      <c r="S720" s="32">
        <v>2.2687198264287666E-5</v>
      </c>
      <c r="T720" s="32">
        <f t="shared" ca="1" si="269"/>
        <v>3.3016927645316164E-5</v>
      </c>
      <c r="U720" s="32">
        <f t="shared" si="270"/>
        <v>0.14084507042253522</v>
      </c>
      <c r="V720" s="32">
        <f t="shared" si="271"/>
        <v>1</v>
      </c>
      <c r="W720" s="8">
        <f t="shared" ca="1" si="280"/>
        <v>10223.516826530058</v>
      </c>
      <c r="X720" s="8">
        <f t="shared" ca="1" si="284"/>
        <v>5766130224.2739887</v>
      </c>
      <c r="Y720" s="22">
        <f t="shared" ca="1" si="272"/>
        <v>0.2311509829713998</v>
      </c>
      <c r="Z720" s="8">
        <f t="shared" ca="1" si="281"/>
        <v>247626.95733987121</v>
      </c>
      <c r="AA720" s="12">
        <f t="shared" ca="1" si="282"/>
        <v>1.1347541797997878</v>
      </c>
      <c r="AB720" s="23">
        <f t="shared" ca="1" si="286"/>
        <v>3248649180.459322</v>
      </c>
      <c r="AC720" s="76">
        <f t="shared" si="283"/>
        <v>0</v>
      </c>
      <c r="AD720" s="85">
        <v>5.8889800037133331E-4</v>
      </c>
      <c r="AE720" s="85">
        <v>8.6232040058331315E-3</v>
      </c>
      <c r="AF720" s="85">
        <v>6.158545529038503E-4</v>
      </c>
    </row>
    <row r="721" spans="1:32">
      <c r="A721" s="7">
        <f t="shared" si="273"/>
        <v>44628</v>
      </c>
      <c r="B721" s="8">
        <f t="shared" ca="1" si="274"/>
        <v>812165894.23423672</v>
      </c>
      <c r="C721" s="144">
        <f t="shared" si="264"/>
        <v>0</v>
      </c>
      <c r="D721" s="136"/>
      <c r="E721" s="143">
        <f>US!D721</f>
        <v>0</v>
      </c>
      <c r="F721" s="78">
        <f t="shared" si="285"/>
        <v>0.6</v>
      </c>
      <c r="G721" s="29">
        <f t="shared" ca="1" si="265"/>
        <v>34876.730859067568</v>
      </c>
      <c r="H721" s="8">
        <f t="shared" ca="1" si="275"/>
        <v>247624.7890993797</v>
      </c>
      <c r="I721" s="8">
        <f t="shared" ca="1" si="276"/>
        <v>5766377849.0630875</v>
      </c>
      <c r="J721" s="8">
        <f t="shared" ca="1" si="277"/>
        <v>1439.6265614138804</v>
      </c>
      <c r="K721" s="12">
        <f t="shared" ca="1" si="263"/>
        <v>0.5778774574284995</v>
      </c>
      <c r="L721" s="48"/>
      <c r="M721" s="38">
        <f ca="1">IF(AND(I$2&gt;0,R714&lt;F714-0.02),0,IF(AND(N721&gt;=L$7,I$2&gt;0),0,IF(OR(AND(N721&gt;=A$2,N721&lt;C$2),N721&gt;=E$1),0,1)))</f>
        <v>0</v>
      </c>
      <c r="N721" s="18">
        <f t="shared" si="278"/>
        <v>44628</v>
      </c>
      <c r="O721" s="11">
        <f t="shared" ca="1" si="266"/>
        <v>0.76885037987507832</v>
      </c>
      <c r="P721" s="11" t="str">
        <f t="shared" si="267"/>
        <v/>
      </c>
      <c r="Q721" s="11">
        <f t="shared" ca="1" si="279"/>
        <v>1</v>
      </c>
      <c r="R721" s="32">
        <f t="shared" ca="1" si="268"/>
        <v>6.9753461718135136E-4</v>
      </c>
      <c r="S721" s="32">
        <v>2.2687175731186548E-5</v>
      </c>
      <c r="T721" s="32">
        <f t="shared" ca="1" si="269"/>
        <v>3.301663854658396E-5</v>
      </c>
      <c r="U721" s="32">
        <f t="shared" si="270"/>
        <v>0.14084507042253522</v>
      </c>
      <c r="V721" s="32">
        <f t="shared" si="271"/>
        <v>1</v>
      </c>
      <c r="W721" s="8">
        <f t="shared" ca="1" si="280"/>
        <v>10223.355910223609</v>
      </c>
      <c r="X721" s="8">
        <f t="shared" ca="1" si="284"/>
        <v>5766140447.629899</v>
      </c>
      <c r="Y721" s="22">
        <f t="shared" ca="1" si="272"/>
        <v>0.23114962012492168</v>
      </c>
      <c r="Z721" s="8">
        <f t="shared" ca="1" si="281"/>
        <v>247624.7890993797</v>
      </c>
      <c r="AA721" s="12">
        <f t="shared" ca="1" si="282"/>
        <v>1.1347541797997878</v>
      </c>
      <c r="AB721" s="23">
        <f t="shared" ca="1" si="286"/>
        <v>3248654939.0928493</v>
      </c>
      <c r="AC721" s="76">
        <f t="shared" si="283"/>
        <v>0</v>
      </c>
      <c r="AD721" s="85">
        <v>5.8886934250269765E-4</v>
      </c>
      <c r="AE721" s="85">
        <v>8.6207978529261545E-3</v>
      </c>
      <c r="AF721" s="85">
        <v>6.1582985362330369E-4</v>
      </c>
    </row>
    <row r="722" spans="1:32">
      <c r="A722" s="7">
        <f t="shared" si="273"/>
        <v>44629</v>
      </c>
      <c r="B722" s="8">
        <f t="shared" ca="1" si="274"/>
        <v>812167333.83970475</v>
      </c>
      <c r="C722" s="144">
        <f t="shared" si="264"/>
        <v>0</v>
      </c>
      <c r="D722" s="136"/>
      <c r="E722" s="143">
        <f>US!D722</f>
        <v>0</v>
      </c>
      <c r="F722" s="78">
        <f t="shared" si="285"/>
        <v>0.6</v>
      </c>
      <c r="G722" s="29">
        <f t="shared" ca="1" si="265"/>
        <v>34876.427043955766</v>
      </c>
      <c r="H722" s="8">
        <f t="shared" ca="1" si="275"/>
        <v>247622.63201208593</v>
      </c>
      <c r="I722" s="8">
        <f t="shared" ca="1" si="276"/>
        <v>5766388070.2619104</v>
      </c>
      <c r="J722" s="8">
        <f t="shared" ca="1" si="277"/>
        <v>1439.6054680182895</v>
      </c>
      <c r="K722" s="12">
        <f t="shared" ca="1" si="263"/>
        <v>0.57787405031230421</v>
      </c>
      <c r="L722" s="48"/>
      <c r="M722" s="38">
        <f ca="1">IF(AND(I$2&gt;0,R715&lt;F715-0.04),0,IF(AND(N722&gt;=L$8,I$2&gt;0),0,IF(OR(AND(N722&gt;=A$2,N722&lt;C$2),N722&gt;=E$1),0,1)))</f>
        <v>0</v>
      </c>
      <c r="N722" s="18">
        <f t="shared" si="278"/>
        <v>44629</v>
      </c>
      <c r="O722" s="11">
        <f t="shared" ca="1" si="266"/>
        <v>0.76885174270158807</v>
      </c>
      <c r="P722" s="11" t="str">
        <f t="shared" si="267"/>
        <v/>
      </c>
      <c r="Q722" s="11">
        <f t="shared" ca="1" si="279"/>
        <v>1</v>
      </c>
      <c r="R722" s="32">
        <f t="shared" ca="1" si="268"/>
        <v>6.9752854087911525E-4</v>
      </c>
      <c r="S722" s="32">
        <v>2.2687153198243867E-5</v>
      </c>
      <c r="T722" s="32">
        <f t="shared" ca="1" si="269"/>
        <v>3.301635093494479E-5</v>
      </c>
      <c r="U722" s="32">
        <f t="shared" si="270"/>
        <v>0.14084507042253522</v>
      </c>
      <c r="V722" s="32">
        <f t="shared" si="271"/>
        <v>1</v>
      </c>
      <c r="W722" s="8">
        <f t="shared" ca="1" si="280"/>
        <v>10223.196186460815</v>
      </c>
      <c r="X722" s="8">
        <f t="shared" ca="1" si="284"/>
        <v>5766150670.8260851</v>
      </c>
      <c r="Y722" s="22">
        <f t="shared" ca="1" si="272"/>
        <v>0.23114825729841193</v>
      </c>
      <c r="Z722" s="8">
        <f t="shared" ca="1" si="281"/>
        <v>247622.63201208593</v>
      </c>
      <c r="AA722" s="12">
        <f t="shared" ca="1" si="282"/>
        <v>1.1347541797997878</v>
      </c>
      <c r="AB722" s="23">
        <f t="shared" ca="1" si="286"/>
        <v>3248660697.6415653</v>
      </c>
      <c r="AC722" s="76">
        <f t="shared" si="283"/>
        <v>0</v>
      </c>
      <c r="AD722" s="85">
        <v>5.8884069184244377E-4</v>
      </c>
      <c r="AE722" s="85">
        <v>8.6183962202852609E-3</v>
      </c>
      <c r="AF722" s="85">
        <v>6.158051595848155E-4</v>
      </c>
    </row>
    <row r="723" spans="1:32">
      <c r="A723" s="7">
        <f t="shared" si="273"/>
        <v>44630</v>
      </c>
      <c r="B723" s="8">
        <f t="shared" ca="1" si="274"/>
        <v>812168773.42414451</v>
      </c>
      <c r="C723" s="144">
        <f t="shared" si="264"/>
        <v>0</v>
      </c>
      <c r="D723" s="136"/>
      <c r="E723" s="143">
        <f>US!D723</f>
        <v>0</v>
      </c>
      <c r="F723" s="78">
        <f t="shared" si="285"/>
        <v>0.6</v>
      </c>
      <c r="G723" s="29">
        <f t="shared" ca="1" si="265"/>
        <v>34876.124696866893</v>
      </c>
      <c r="H723" s="8">
        <f t="shared" ca="1" si="275"/>
        <v>247620.48534775493</v>
      </c>
      <c r="I723" s="8">
        <f t="shared" ca="1" si="276"/>
        <v>5766398291.3114328</v>
      </c>
      <c r="J723" s="8">
        <f t="shared" ca="1" si="277"/>
        <v>1439.5844397365931</v>
      </c>
      <c r="K723" s="12">
        <f t="shared" ca="1" si="263"/>
        <v>0.57787064324602988</v>
      </c>
      <c r="L723" s="48"/>
      <c r="M723" s="38">
        <f ca="1">IF(AND(I$2&gt;0,R716&lt;F716-0.06),0,IF(AND(N723&gt;=L$9,I$2&gt;0),0,IF(OR(AND(N723&gt;=A$2,N723&lt;C$2),N723&gt;=E$1),0,1)))</f>
        <v>0</v>
      </c>
      <c r="N723" s="18">
        <f t="shared" si="278"/>
        <v>44630</v>
      </c>
      <c r="O723" s="11">
        <f t="shared" ca="1" si="266"/>
        <v>0.76885310550819108</v>
      </c>
      <c r="P723" s="11" t="str">
        <f t="shared" si="267"/>
        <v/>
      </c>
      <c r="Q723" s="11">
        <f t="shared" ca="1" si="279"/>
        <v>1</v>
      </c>
      <c r="R723" s="32">
        <f t="shared" ca="1" si="268"/>
        <v>6.9752249393733776E-4</v>
      </c>
      <c r="S723" s="32">
        <v>2.2687130665459614E-5</v>
      </c>
      <c r="T723" s="32">
        <f t="shared" ca="1" si="269"/>
        <v>3.3016064713033994E-5</v>
      </c>
      <c r="U723" s="32">
        <f t="shared" si="270"/>
        <v>0.14084507042253522</v>
      </c>
      <c r="V723" s="32">
        <f t="shared" si="271"/>
        <v>1</v>
      </c>
      <c r="W723" s="8">
        <f t="shared" ca="1" si="280"/>
        <v>10223.037577025612</v>
      </c>
      <c r="X723" s="8">
        <f t="shared" ca="1" si="284"/>
        <v>5766160893.8636618</v>
      </c>
      <c r="Y723" s="22">
        <f t="shared" ca="1" si="272"/>
        <v>0.23114689449180892</v>
      </c>
      <c r="Z723" s="8">
        <f t="shared" ca="1" si="281"/>
        <v>247620.48534775493</v>
      </c>
      <c r="AA723" s="12">
        <f t="shared" ca="1" si="282"/>
        <v>1.1347541797997878</v>
      </c>
      <c r="AB723" s="23">
        <f t="shared" ca="1" si="286"/>
        <v>3248666456.1057591</v>
      </c>
      <c r="AC723" s="76">
        <f t="shared" si="283"/>
        <v>0</v>
      </c>
      <c r="AD723" s="85">
        <v>5.8881204838775938E-4</v>
      </c>
      <c r="AE723" s="85">
        <v>8.6159990954177371E-3</v>
      </c>
      <c r="AF723" s="85">
        <v>6.1578047078666921E-4</v>
      </c>
    </row>
    <row r="724" spans="1:32">
      <c r="A724" s="7">
        <f t="shared" si="273"/>
        <v>44631</v>
      </c>
      <c r="B724" s="8">
        <f t="shared" ca="1" si="274"/>
        <v>812170212.98761678</v>
      </c>
      <c r="C724" s="144">
        <f t="shared" si="264"/>
        <v>0</v>
      </c>
      <c r="D724" s="136"/>
      <c r="E724" s="143">
        <f>US!D724</f>
        <v>0</v>
      </c>
      <c r="F724" s="78">
        <f t="shared" si="285"/>
        <v>0.6</v>
      </c>
      <c r="G724" s="29">
        <f t="shared" ca="1" si="265"/>
        <v>34875.823721720437</v>
      </c>
      <c r="H724" s="8">
        <f t="shared" ca="1" si="275"/>
        <v>247618.3484242151</v>
      </c>
      <c r="I724" s="8">
        <f t="shared" ca="1" si="276"/>
        <v>5766408512.2120867</v>
      </c>
      <c r="J724" s="8">
        <f t="shared" ca="1" si="277"/>
        <v>1439.5634723219443</v>
      </c>
      <c r="K724" s="12">
        <f t="shared" ca="1" si="263"/>
        <v>0.5778672362295223</v>
      </c>
      <c r="L724" s="48"/>
      <c r="M724" s="39">
        <f ca="1">IF(AND(I$2&gt;0,R717&lt;F717-0.1),0,IF(AND(N724&gt;=L$10,I$2&gt;0),0,IF(OR(AND(N724&gt;=A$2,N724&lt;C$2),N724&gt;=E$1),0,1)))</f>
        <v>0</v>
      </c>
      <c r="N724" s="18">
        <f t="shared" si="278"/>
        <v>44631</v>
      </c>
      <c r="O724" s="11">
        <f t="shared" ca="1" si="266"/>
        <v>0.76885446829494486</v>
      </c>
      <c r="P724" s="11" t="str">
        <f t="shared" si="267"/>
        <v/>
      </c>
      <c r="Q724" s="11">
        <f t="shared" ca="1" si="279"/>
        <v>1</v>
      </c>
      <c r="R724" s="32">
        <f t="shared" ca="1" si="268"/>
        <v>6.9751647443440866E-4</v>
      </c>
      <c r="S724" s="32">
        <v>2.2687108132833794E-5</v>
      </c>
      <c r="T724" s="32">
        <f t="shared" ca="1" si="269"/>
        <v>3.301577978989535E-5</v>
      </c>
      <c r="U724" s="32">
        <f t="shared" si="270"/>
        <v>0.14084507042253522</v>
      </c>
      <c r="V724" s="32">
        <f t="shared" si="271"/>
        <v>1</v>
      </c>
      <c r="W724" s="8">
        <f t="shared" ca="1" si="280"/>
        <v>10222.880008849772</v>
      </c>
      <c r="X724" s="8">
        <f t="shared" ca="1" si="284"/>
        <v>5766171116.7436705</v>
      </c>
      <c r="Y724" s="22">
        <f t="shared" ca="1" si="272"/>
        <v>0.23114553170505514</v>
      </c>
      <c r="Z724" s="8">
        <f t="shared" ca="1" si="281"/>
        <v>247618.3484242151</v>
      </c>
      <c r="AA724" s="12">
        <f t="shared" ca="1" si="282"/>
        <v>1.1347541797997878</v>
      </c>
      <c r="AB724" s="23">
        <f t="shared" ca="1" si="286"/>
        <v>3248672214.4857006</v>
      </c>
      <c r="AC724" s="76">
        <f t="shared" si="283"/>
        <v>0</v>
      </c>
      <c r="AD724" s="85">
        <v>5.8878341213583377E-4</v>
      </c>
      <c r="AE724" s="85">
        <v>8.6136064658785729E-3</v>
      </c>
      <c r="AF724" s="85">
        <v>6.1575578722714876E-4</v>
      </c>
    </row>
    <row r="725" spans="1:32">
      <c r="A725" s="7">
        <f t="shared" si="273"/>
        <v>44632</v>
      </c>
      <c r="B725" s="8">
        <f t="shared" ca="1" si="274"/>
        <v>812171652.53017855</v>
      </c>
      <c r="C725" s="144">
        <f t="shared" si="264"/>
        <v>0</v>
      </c>
      <c r="D725" s="136"/>
      <c r="E725" s="143">
        <f>US!D725</f>
        <v>0</v>
      </c>
      <c r="F725" s="78">
        <f t="shared" si="285"/>
        <v>0.6</v>
      </c>
      <c r="G725" s="29">
        <f t="shared" ca="1" si="265"/>
        <v>34875.524028759908</v>
      </c>
      <c r="H725" s="8">
        <f t="shared" ca="1" si="275"/>
        <v>247616.22060419532</v>
      </c>
      <c r="I725" s="8">
        <f t="shared" ca="1" si="276"/>
        <v>5766418732.9642754</v>
      </c>
      <c r="J725" s="8">
        <f t="shared" ca="1" si="277"/>
        <v>1439.5425618070431</v>
      </c>
      <c r="K725" s="12">
        <f t="shared" ca="1" si="263"/>
        <v>0.57786382926263791</v>
      </c>
      <c r="L725" s="48"/>
      <c r="M725" s="47">
        <f ca="1">IF(AND(I$2&gt;0,R718&lt;F718-0.12),0,IF(AND(N725&gt;=L$4,I$2&gt;0),0,IF(OR(AND(N725&gt;=A$2,N725&lt;C$2),N725&gt;=E$1),0,1)))</f>
        <v>0</v>
      </c>
      <c r="N725" s="18">
        <f t="shared" si="278"/>
        <v>44632</v>
      </c>
      <c r="O725" s="11">
        <f t="shared" ca="1" si="266"/>
        <v>0.76885583106190336</v>
      </c>
      <c r="P725" s="11" t="str">
        <f t="shared" si="267"/>
        <v/>
      </c>
      <c r="Q725" s="11">
        <f t="shared" ca="1" si="279"/>
        <v>1</v>
      </c>
      <c r="R725" s="32">
        <f t="shared" ca="1" si="268"/>
        <v>6.9751048057519816E-4</v>
      </c>
      <c r="S725" s="32">
        <v>2.26870856003664E-5</v>
      </c>
      <c r="T725" s="32">
        <f t="shared" ca="1" si="269"/>
        <v>3.3015496080559377E-5</v>
      </c>
      <c r="U725" s="32">
        <f t="shared" si="270"/>
        <v>0.14084507042253522</v>
      </c>
      <c r="V725" s="32">
        <f t="shared" si="271"/>
        <v>1</v>
      </c>
      <c r="W725" s="8">
        <f t="shared" ca="1" si="280"/>
        <v>10222.723413674174</v>
      </c>
      <c r="X725" s="8">
        <f t="shared" ca="1" si="284"/>
        <v>5766181339.4670839</v>
      </c>
      <c r="Y725" s="22">
        <f t="shared" ca="1" si="272"/>
        <v>0.23114416893809664</v>
      </c>
      <c r="Z725" s="8">
        <f t="shared" ca="1" si="281"/>
        <v>247616.22060419532</v>
      </c>
      <c r="AA725" s="12">
        <f t="shared" ca="1" si="282"/>
        <v>1.1347541797997878</v>
      </c>
      <c r="AB725" s="23">
        <f t="shared" ca="1" si="286"/>
        <v>3248677972.7816424</v>
      </c>
      <c r="AC725" s="76">
        <f t="shared" si="283"/>
        <v>0</v>
      </c>
      <c r="AD725" s="85">
        <v>5.8875478308385745E-4</v>
      </c>
      <c r="AE725" s="85">
        <v>8.611218319270246E-3</v>
      </c>
      <c r="AF725" s="85">
        <v>6.1573110890453915E-4</v>
      </c>
    </row>
    <row r="726" spans="1:32">
      <c r="A726" s="7">
        <f t="shared" si="273"/>
        <v>44633</v>
      </c>
      <c r="B726" s="8">
        <f t="shared" ca="1" si="274"/>
        <v>812173092.05188298</v>
      </c>
      <c r="C726" s="144">
        <f t="shared" si="264"/>
        <v>0</v>
      </c>
      <c r="D726" s="136"/>
      <c r="E726" s="143">
        <f>US!D726</f>
        <v>0</v>
      </c>
      <c r="F726" s="78">
        <f t="shared" si="285"/>
        <v>0.6</v>
      </c>
      <c r="G726" s="29">
        <f t="shared" ca="1" si="265"/>
        <v>34875.225534136604</v>
      </c>
      <c r="H726" s="8">
        <f t="shared" ca="1" si="275"/>
        <v>247614.10129236989</v>
      </c>
      <c r="I726" s="8">
        <f t="shared" ca="1" si="276"/>
        <v>5766428953.5683775</v>
      </c>
      <c r="J726" s="8">
        <f t="shared" ca="1" si="277"/>
        <v>1439.5217044857386</v>
      </c>
      <c r="K726" s="12">
        <f t="shared" ca="1" si="263"/>
        <v>0.5778604223452416</v>
      </c>
      <c r="L726" s="48"/>
      <c r="M726" s="46">
        <f ca="1">IF(AND(I$2&gt;0,R719&lt;F719-0.12),0,IF(AND(N726&gt;=L$5,I$2&gt;0),0,IF(OR(AND(N726&gt;=A$2,N726&lt;C$2),N726&gt;=E$1),0,1)))</f>
        <v>0</v>
      </c>
      <c r="N726" s="18">
        <f t="shared" si="278"/>
        <v>44633</v>
      </c>
      <c r="O726" s="11">
        <f t="shared" ca="1" si="266"/>
        <v>0.76885719380911699</v>
      </c>
      <c r="P726" s="11" t="str">
        <f t="shared" si="267"/>
        <v/>
      </c>
      <c r="Q726" s="11">
        <f t="shared" ca="1" si="279"/>
        <v>1</v>
      </c>
      <c r="R726" s="32">
        <f t="shared" ca="1" si="268"/>
        <v>6.9750451068273215E-4</v>
      </c>
      <c r="S726" s="32">
        <v>2.2687063068057434E-5</v>
      </c>
      <c r="T726" s="32">
        <f t="shared" ca="1" si="269"/>
        <v>3.3015213505649319E-5</v>
      </c>
      <c r="U726" s="32">
        <f t="shared" si="270"/>
        <v>0.14084507042253522</v>
      </c>
      <c r="V726" s="32">
        <f t="shared" si="271"/>
        <v>1</v>
      </c>
      <c r="W726" s="8">
        <f t="shared" ca="1" si="280"/>
        <v>10222.567727732292</v>
      </c>
      <c r="X726" s="8">
        <f t="shared" ca="1" si="284"/>
        <v>5766191562.034812</v>
      </c>
      <c r="Y726" s="22">
        <f t="shared" ca="1" si="272"/>
        <v>0.23114280619088301</v>
      </c>
      <c r="Z726" s="8">
        <f t="shared" ca="1" si="281"/>
        <v>247614.10129236989</v>
      </c>
      <c r="AA726" s="12">
        <f t="shared" ca="1" si="282"/>
        <v>1.1347541797997878</v>
      </c>
      <c r="AB726" s="23">
        <f t="shared" ca="1" si="286"/>
        <v>3248683730.9938211</v>
      </c>
      <c r="AC726" s="76">
        <f t="shared" si="283"/>
        <v>0</v>
      </c>
      <c r="AD726" s="85">
        <v>5.8872616122902311E-4</v>
      </c>
      <c r="AE726" s="85">
        <v>8.6088346432424776E-3</v>
      </c>
      <c r="AF726" s="85">
        <v>6.1570643581712603E-4</v>
      </c>
    </row>
    <row r="727" spans="1:32">
      <c r="A727" s="7">
        <f t="shared" si="273"/>
        <v>44634</v>
      </c>
      <c r="B727" s="8">
        <f t="shared" ca="1" si="274"/>
        <v>812174531.55277991</v>
      </c>
      <c r="C727" s="144">
        <f t="shared" si="264"/>
        <v>0</v>
      </c>
      <c r="D727" s="136"/>
      <c r="E727" s="143">
        <f>US!D727</f>
        <v>0</v>
      </c>
      <c r="F727" s="78">
        <f t="shared" si="285"/>
        <v>0.6</v>
      </c>
      <c r="G727" s="29">
        <f t="shared" ca="1" si="265"/>
        <v>34874.928159520852</v>
      </c>
      <c r="H727" s="8">
        <f t="shared" ca="1" si="275"/>
        <v>247611.98993259805</v>
      </c>
      <c r="I727" s="8">
        <f t="shared" ca="1" si="276"/>
        <v>5766439174.024745</v>
      </c>
      <c r="J727" s="8">
        <f t="shared" ca="1" si="277"/>
        <v>1439.500896895838</v>
      </c>
      <c r="K727" s="12">
        <f t="shared" ca="1" si="263"/>
        <v>0.57785701547720758</v>
      </c>
      <c r="L727" s="48"/>
      <c r="M727" s="38">
        <f ca="1">IF(AND(I$2&gt;0,R720&lt;F720),0,IF(AND(N727&gt;=L$6,I$2&gt;0),0,IF(OR(AND(N727&gt;=A$2,N727&lt;C$2),N727&gt;=E$1),0,1)))</f>
        <v>0</v>
      </c>
      <c r="N727" s="18">
        <f t="shared" si="278"/>
        <v>44634</v>
      </c>
      <c r="O727" s="11">
        <f t="shared" ca="1" si="266"/>
        <v>0.76885855653663271</v>
      </c>
      <c r="P727" s="11" t="str">
        <f t="shared" si="267"/>
        <v/>
      </c>
      <c r="Q727" s="11">
        <f t="shared" ca="1" si="279"/>
        <v>1</v>
      </c>
      <c r="R727" s="32">
        <f t="shared" ca="1" si="268"/>
        <v>6.9749856319041711E-4</v>
      </c>
      <c r="S727" s="32">
        <v>2.2687040535906891E-5</v>
      </c>
      <c r="T727" s="32">
        <f t="shared" ca="1" si="269"/>
        <v>3.3014931991013071E-5</v>
      </c>
      <c r="U727" s="32">
        <f t="shared" si="270"/>
        <v>0.14084507042253522</v>
      </c>
      <c r="V727" s="32">
        <f t="shared" si="271"/>
        <v>1</v>
      </c>
      <c r="W727" s="8">
        <f t="shared" ca="1" si="280"/>
        <v>10222.412891454576</v>
      </c>
      <c r="X727" s="8">
        <f t="shared" ca="1" si="284"/>
        <v>5766201784.4477034</v>
      </c>
      <c r="Y727" s="22">
        <f t="shared" ca="1" si="272"/>
        <v>0.23114144346336729</v>
      </c>
      <c r="Z727" s="8">
        <f t="shared" ca="1" si="281"/>
        <v>247611.98993259805</v>
      </c>
      <c r="AA727" s="12">
        <f t="shared" ca="1" si="282"/>
        <v>1.1347541797997878</v>
      </c>
      <c r="AB727" s="23">
        <f t="shared" ca="1" si="286"/>
        <v>3248689489.1224566</v>
      </c>
      <c r="AC727" s="76">
        <f t="shared" si="283"/>
        <v>0</v>
      </c>
      <c r="AD727" s="85">
        <v>5.8869754656852439E-4</v>
      </c>
      <c r="AE727" s="85">
        <v>8.6064554254920034E-3</v>
      </c>
      <c r="AF727" s="85">
        <v>6.1568176796319572E-4</v>
      </c>
    </row>
    <row r="728" spans="1:32">
      <c r="A728" s="7">
        <f t="shared" si="273"/>
        <v>44635</v>
      </c>
      <c r="B728" s="8">
        <f t="shared" ca="1" si="274"/>
        <v>812175971.03291571</v>
      </c>
      <c r="C728" s="144">
        <f t="shared" si="264"/>
        <v>0</v>
      </c>
      <c r="D728" s="136"/>
      <c r="E728" s="143">
        <f>US!D728</f>
        <v>0</v>
      </c>
      <c r="F728" s="78">
        <f t="shared" si="285"/>
        <v>0.6</v>
      </c>
      <c r="G728" s="29">
        <f t="shared" ca="1" si="265"/>
        <v>34874.631831738756</v>
      </c>
      <c r="H728" s="8">
        <f t="shared" ca="1" si="275"/>
        <v>247609.88600534515</v>
      </c>
      <c r="I728" s="8">
        <f t="shared" ca="1" si="276"/>
        <v>5766449394.3337088</v>
      </c>
      <c r="J728" s="8">
        <f t="shared" ca="1" si="277"/>
        <v>1439.4801358030534</v>
      </c>
      <c r="K728" s="12">
        <f t="shared" ca="1" si="263"/>
        <v>0.57785360865841828</v>
      </c>
      <c r="L728" s="48"/>
      <c r="M728" s="38">
        <f ca="1">IF(AND(I$2&gt;0,R721&lt;F721-0.02),0,IF(AND(N728&gt;=L$7,I$2&gt;0),0,IF(OR(AND(N728&gt;=A$2,N728&lt;C$2),N728&gt;=E$1),0,1)))</f>
        <v>0</v>
      </c>
      <c r="N728" s="18">
        <f t="shared" si="278"/>
        <v>44635</v>
      </c>
      <c r="O728" s="11">
        <f t="shared" ca="1" si="266"/>
        <v>0.76885991924449448</v>
      </c>
      <c r="P728" s="11" t="str">
        <f t="shared" si="267"/>
        <v/>
      </c>
      <c r="Q728" s="11">
        <f t="shared" ca="1" si="279"/>
        <v>1</v>
      </c>
      <c r="R728" s="32">
        <f t="shared" ca="1" si="268"/>
        <v>6.9749263663477514E-4</v>
      </c>
      <c r="S728" s="32">
        <v>2.2687018003914774E-5</v>
      </c>
      <c r="T728" s="32">
        <f t="shared" ca="1" si="269"/>
        <v>3.3014651467379357E-5</v>
      </c>
      <c r="U728" s="32">
        <f t="shared" si="270"/>
        <v>0.14084507042253522</v>
      </c>
      <c r="V728" s="32">
        <f t="shared" si="271"/>
        <v>1</v>
      </c>
      <c r="W728" s="8">
        <f t="shared" ca="1" si="280"/>
        <v>10222.258849192245</v>
      </c>
      <c r="X728" s="8">
        <f t="shared" ca="1" si="284"/>
        <v>5766212006.7065525</v>
      </c>
      <c r="Y728" s="22">
        <f t="shared" ca="1" si="272"/>
        <v>0.23114008075550552</v>
      </c>
      <c r="Z728" s="8">
        <f t="shared" ca="1" si="281"/>
        <v>247609.88600534515</v>
      </c>
      <c r="AA728" s="12">
        <f t="shared" ca="1" si="282"/>
        <v>1.1347541797997878</v>
      </c>
      <c r="AB728" s="23">
        <f t="shared" ca="1" si="286"/>
        <v>3248695247.1677551</v>
      </c>
      <c r="AC728" s="76">
        <f t="shared" si="283"/>
        <v>0</v>
      </c>
      <c r="AD728" s="85">
        <v>5.8866893909955656E-4</v>
      </c>
      <c r="AE728" s="85">
        <v>8.6040806537623447E-3</v>
      </c>
      <c r="AF728" s="85">
        <v>6.156571053410353E-4</v>
      </c>
    </row>
    <row r="729" spans="1:32">
      <c r="A729" s="7">
        <f t="shared" si="273"/>
        <v>44636</v>
      </c>
      <c r="B729" s="8">
        <f t="shared" ca="1" si="274"/>
        <v>812177410.49233389</v>
      </c>
      <c r="C729" s="144">
        <f t="shared" si="264"/>
        <v>0</v>
      </c>
      <c r="D729" s="136"/>
      <c r="E729" s="143">
        <f>US!D729</f>
        <v>0</v>
      </c>
      <c r="F729" s="78">
        <f t="shared" si="285"/>
        <v>0.6</v>
      </c>
      <c r="G729" s="29">
        <f t="shared" ca="1" si="265"/>
        <v>34874.336482432889</v>
      </c>
      <c r="H729" s="8">
        <f t="shared" ca="1" si="275"/>
        <v>247607.78902527349</v>
      </c>
      <c r="I729" s="8">
        <f t="shared" ca="1" si="276"/>
        <v>5766459614.4955778</v>
      </c>
      <c r="J729" s="8">
        <f t="shared" ca="1" si="277"/>
        <v>1439.4594181859989</v>
      </c>
      <c r="K729" s="12">
        <f t="shared" ca="1" si="263"/>
        <v>0.57785020188876379</v>
      </c>
      <c r="L729" s="48"/>
      <c r="M729" s="38">
        <f ca="1">IF(AND(I$2&gt;0,R722&lt;F722-0.04),0,IF(AND(N729&gt;=L$8,I$2&gt;0),0,IF(OR(AND(N729&gt;=A$2,N729&lt;C$2),N729&gt;=E$1),0,1)))</f>
        <v>0</v>
      </c>
      <c r="N729" s="18">
        <f t="shared" si="278"/>
        <v>44636</v>
      </c>
      <c r="O729" s="11">
        <f t="shared" ca="1" si="266"/>
        <v>0.76886128193274372</v>
      </c>
      <c r="P729" s="11" t="str">
        <f t="shared" si="267"/>
        <v/>
      </c>
      <c r="Q729" s="11">
        <f t="shared" ca="1" si="279"/>
        <v>1</v>
      </c>
      <c r="R729" s="32">
        <f t="shared" ca="1" si="268"/>
        <v>6.9748672964865777E-4</v>
      </c>
      <c r="S729" s="32">
        <v>2.2686995472081075E-5</v>
      </c>
      <c r="T729" s="32">
        <f t="shared" ca="1" si="269"/>
        <v>3.3014371870036466E-5</v>
      </c>
      <c r="U729" s="32">
        <f t="shared" si="270"/>
        <v>0.14084507042253522</v>
      </c>
      <c r="V729" s="32">
        <f t="shared" si="271"/>
        <v>1</v>
      </c>
      <c r="W729" s="8">
        <f t="shared" ca="1" si="280"/>
        <v>10222.105548959253</v>
      </c>
      <c r="X729" s="8">
        <f t="shared" ca="1" si="284"/>
        <v>5766222228.8121014</v>
      </c>
      <c r="Y729" s="22">
        <f t="shared" ca="1" si="272"/>
        <v>0.23113871806725628</v>
      </c>
      <c r="Z729" s="8">
        <f t="shared" ca="1" si="281"/>
        <v>247607.78902527349</v>
      </c>
      <c r="AA729" s="12">
        <f t="shared" ca="1" si="282"/>
        <v>1.1347541797997878</v>
      </c>
      <c r="AB729" s="23">
        <f t="shared" ca="1" si="286"/>
        <v>3248701005.1299105</v>
      </c>
      <c r="AC729" s="76">
        <f t="shared" si="283"/>
        <v>0</v>
      </c>
      <c r="AD729" s="85">
        <v>5.8864033881931687E-4</v>
      </c>
      <c r="AE729" s="85">
        <v>8.6017103158435772E-3</v>
      </c>
      <c r="AF729" s="85">
        <v>6.156324479489329E-4</v>
      </c>
    </row>
    <row r="730" spans="1:32">
      <c r="A730" s="7">
        <f t="shared" si="273"/>
        <v>44637</v>
      </c>
      <c r="B730" s="8">
        <f t="shared" ca="1" si="274"/>
        <v>812178849.9310751</v>
      </c>
      <c r="C730" s="144">
        <f t="shared" si="264"/>
        <v>0</v>
      </c>
      <c r="D730" s="136"/>
      <c r="E730" s="143">
        <f>US!D730</f>
        <v>0</v>
      </c>
      <c r="F730" s="78">
        <f t="shared" si="285"/>
        <v>0.6</v>
      </c>
      <c r="G730" s="29">
        <f t="shared" ca="1" si="265"/>
        <v>34874.042047745315</v>
      </c>
      <c r="H730" s="8">
        <f t="shared" ca="1" si="275"/>
        <v>247605.69853899171</v>
      </c>
      <c r="I730" s="8">
        <f t="shared" ca="1" si="276"/>
        <v>5766469834.5106401</v>
      </c>
      <c r="J730" s="8">
        <f t="shared" ca="1" si="277"/>
        <v>1439.4387412221804</v>
      </c>
      <c r="K730" s="12">
        <f t="shared" ref="K730:K793" ca="1" si="287">IF(C730&gt;0,1+N$2*(C730-C729)/Z730,K$4*Y729*Q730+(1-Q730)*AA729*Y729)</f>
        <v>0.57784679516814075</v>
      </c>
      <c r="L730" s="48"/>
      <c r="M730" s="38">
        <f ca="1">IF(AND(I$2&gt;0,R723&lt;F723-0.06),0,IF(AND(N730&gt;=L$9,I$2&gt;0),0,IF(OR(AND(N730&gt;=A$2,N730&lt;C$2),N730&gt;=E$1),0,1)))</f>
        <v>0</v>
      </c>
      <c r="N730" s="18">
        <f t="shared" si="278"/>
        <v>44637</v>
      </c>
      <c r="O730" s="11">
        <f t="shared" ca="1" si="266"/>
        <v>0.76886264460141873</v>
      </c>
      <c r="P730" s="11" t="str">
        <f t="shared" si="267"/>
        <v/>
      </c>
      <c r="Q730" s="11">
        <f t="shared" ca="1" si="279"/>
        <v>1</v>
      </c>
      <c r="R730" s="32">
        <f t="shared" ca="1" si="268"/>
        <v>6.9748084095490629E-4</v>
      </c>
      <c r="S730" s="32">
        <v>2.2686972940405799E-5</v>
      </c>
      <c r="T730" s="32">
        <f t="shared" ca="1" si="269"/>
        <v>3.3014093138532225E-5</v>
      </c>
      <c r="U730" s="32">
        <f t="shared" si="270"/>
        <v>0.14084507042253522</v>
      </c>
      <c r="V730" s="32">
        <f t="shared" si="271"/>
        <v>1</v>
      </c>
      <c r="W730" s="8">
        <f t="shared" ca="1" si="280"/>
        <v>10221.952942191252</v>
      </c>
      <c r="X730" s="8">
        <f t="shared" ca="1" si="284"/>
        <v>5766232450.7650433</v>
      </c>
      <c r="Y730" s="22">
        <f t="shared" ca="1" si="272"/>
        <v>0.23113735539858127</v>
      </c>
      <c r="Z730" s="8">
        <f t="shared" ca="1" si="281"/>
        <v>247605.69853899171</v>
      </c>
      <c r="AA730" s="12">
        <f t="shared" ca="1" si="282"/>
        <v>1.1347541797997878</v>
      </c>
      <c r="AB730" s="23">
        <f t="shared" ca="1" si="286"/>
        <v>3248706763.0091028</v>
      </c>
      <c r="AC730" s="76">
        <f t="shared" si="283"/>
        <v>0</v>
      </c>
      <c r="AD730" s="85">
        <v>5.8861174572500329E-4</v>
      </c>
      <c r="AE730" s="85">
        <v>8.5993443995721047E-3</v>
      </c>
      <c r="AF730" s="85">
        <v>6.1560779578517734E-4</v>
      </c>
    </row>
    <row r="731" spans="1:32">
      <c r="A731" s="7">
        <f t="shared" si="273"/>
        <v>44638</v>
      </c>
      <c r="B731" s="8">
        <f t="shared" ca="1" si="274"/>
        <v>812180289.34917736</v>
      </c>
      <c r="C731" s="144">
        <f t="shared" si="264"/>
        <v>0</v>
      </c>
      <c r="D731" s="136"/>
      <c r="E731" s="143">
        <f>US!D731</f>
        <v>0</v>
      </c>
      <c r="F731" s="78">
        <f t="shared" si="285"/>
        <v>0.6</v>
      </c>
      <c r="G731" s="29">
        <f t="shared" ca="1" si="265"/>
        <v>34873.748468021447</v>
      </c>
      <c r="H731" s="8">
        <f t="shared" ca="1" si="275"/>
        <v>247603.61412295225</v>
      </c>
      <c r="I731" s="8">
        <f t="shared" ca="1" si="276"/>
        <v>5766480054.3791666</v>
      </c>
      <c r="J731" s="8">
        <f t="shared" ca="1" si="277"/>
        <v>1439.418102274901</v>
      </c>
      <c r="K731" s="12">
        <f t="shared" ca="1" si="287"/>
        <v>0.57784338849645311</v>
      </c>
      <c r="L731" s="48"/>
      <c r="M731" s="39">
        <f ca="1">IF(AND(I$2&gt;0,R724&lt;F724-0.1),0,IF(AND(N731&gt;=L$10,I$2&gt;0),0,IF(OR(AND(N731&gt;=A$2,N731&lt;C$2),N731&gt;=E$1),0,1)))</f>
        <v>0</v>
      </c>
      <c r="N731" s="18">
        <f t="shared" si="278"/>
        <v>44638</v>
      </c>
      <c r="O731" s="11">
        <f t="shared" ca="1" si="266"/>
        <v>0.76886400725055559</v>
      </c>
      <c r="P731" s="11" t="str">
        <f t="shared" si="267"/>
        <v/>
      </c>
      <c r="Q731" s="11">
        <f t="shared" ca="1" si="279"/>
        <v>1</v>
      </c>
      <c r="R731" s="32">
        <f t="shared" ca="1" si="268"/>
        <v>6.9747496936042896E-4</v>
      </c>
      <c r="S731" s="32">
        <v>2.2686950408888941E-5</v>
      </c>
      <c r="T731" s="32">
        <f t="shared" ca="1" si="269"/>
        <v>3.3013815216393635E-5</v>
      </c>
      <c r="U731" s="32">
        <f t="shared" si="270"/>
        <v>0.14084507042253522</v>
      </c>
      <c r="V731" s="32">
        <f t="shared" si="271"/>
        <v>1</v>
      </c>
      <c r="W731" s="8">
        <f t="shared" ca="1" si="280"/>
        <v>10221.800983520418</v>
      </c>
      <c r="X731" s="8">
        <f t="shared" ca="1" si="284"/>
        <v>5766242672.5660267</v>
      </c>
      <c r="Y731" s="22">
        <f t="shared" ca="1" si="272"/>
        <v>0.23113599274944441</v>
      </c>
      <c r="Z731" s="8">
        <f t="shared" ca="1" si="281"/>
        <v>247603.61412295225</v>
      </c>
      <c r="AA731" s="12">
        <f t="shared" ca="1" si="282"/>
        <v>1.1347541797997878</v>
      </c>
      <c r="AB731" s="23">
        <f t="shared" ca="1" si="286"/>
        <v>3248712520.8055</v>
      </c>
      <c r="AC731" s="76">
        <f t="shared" si="283"/>
        <v>0</v>
      </c>
      <c r="AD731" s="85">
        <v>5.8858315981381599E-4</v>
      </c>
      <c r="AE731" s="85">
        <v>8.5969828928304307E-3</v>
      </c>
      <c r="AF731" s="85">
        <v>6.1558314884805785E-4</v>
      </c>
    </row>
    <row r="732" spans="1:32">
      <c r="A732" s="7">
        <f t="shared" si="273"/>
        <v>44639</v>
      </c>
      <c r="B732" s="8">
        <f t="shared" ca="1" si="274"/>
        <v>812181728.74667621</v>
      </c>
      <c r="C732" s="144">
        <f t="shared" si="264"/>
        <v>0</v>
      </c>
      <c r="D732" s="136"/>
      <c r="E732" s="143">
        <f>US!D732</f>
        <v>0</v>
      </c>
      <c r="F732" s="78">
        <f t="shared" si="285"/>
        <v>0.6</v>
      </c>
      <c r="G732" s="29">
        <f t="shared" ca="1" si="265"/>
        <v>34873.455687533402</v>
      </c>
      <c r="H732" s="8">
        <f t="shared" ca="1" si="275"/>
        <v>247601.53538148716</v>
      </c>
      <c r="I732" s="8">
        <f t="shared" ca="1" si="276"/>
        <v>5766490274.101409</v>
      </c>
      <c r="J732" s="8">
        <f t="shared" ca="1" si="277"/>
        <v>1439.397498881036</v>
      </c>
      <c r="K732" s="12">
        <f t="shared" ca="1" si="287"/>
        <v>0.57783998187361107</v>
      </c>
      <c r="L732" s="48"/>
      <c r="M732" s="47">
        <f ca="1">IF(AND(I$2&gt;0,R725&lt;F725-0.12),0,IF(AND(N732&gt;=L$4,I$2&gt;0),0,IF(OR(AND(N732&gt;=A$2,N732&lt;C$2),N732&gt;=E$1),0,1)))</f>
        <v>0</v>
      </c>
      <c r="N732" s="18">
        <f t="shared" si="278"/>
        <v>44639</v>
      </c>
      <c r="O732" s="11">
        <f t="shared" ca="1" si="266"/>
        <v>0.76886536988018783</v>
      </c>
      <c r="P732" s="11" t="str">
        <f t="shared" si="267"/>
        <v/>
      </c>
      <c r="Q732" s="11">
        <f t="shared" ca="1" si="279"/>
        <v>1</v>
      </c>
      <c r="R732" s="32">
        <f t="shared" ca="1" si="268"/>
        <v>6.974691137506681E-4</v>
      </c>
      <c r="S732" s="32">
        <v>2.2686927877530502E-5</v>
      </c>
      <c r="T732" s="32">
        <f t="shared" ca="1" si="269"/>
        <v>3.3013538050864954E-5</v>
      </c>
      <c r="U732" s="32">
        <f t="shared" si="270"/>
        <v>0.14084507042253522</v>
      </c>
      <c r="V732" s="32">
        <f t="shared" si="271"/>
        <v>1</v>
      </c>
      <c r="W732" s="8">
        <f t="shared" ca="1" si="280"/>
        <v>10221.649630565058</v>
      </c>
      <c r="X732" s="8">
        <f t="shared" ca="1" si="284"/>
        <v>5766252894.2156572</v>
      </c>
      <c r="Y732" s="22">
        <f t="shared" ca="1" si="272"/>
        <v>0.23113463011981217</v>
      </c>
      <c r="Z732" s="8">
        <f t="shared" ca="1" si="281"/>
        <v>247601.53538148716</v>
      </c>
      <c r="AA732" s="12">
        <f t="shared" ca="1" si="282"/>
        <v>1.1347541797997878</v>
      </c>
      <c r="AB732" s="23">
        <f t="shared" ca="1" si="286"/>
        <v>3248718278.5192609</v>
      </c>
      <c r="AC732" s="76">
        <f t="shared" si="283"/>
        <v>0</v>
      </c>
      <c r="AD732" s="85">
        <v>5.8855458108295631E-4</v>
      </c>
      <c r="AE732" s="85">
        <v>8.5946257835469424E-3</v>
      </c>
      <c r="AF732" s="85">
        <v>6.1555850713586509E-4</v>
      </c>
    </row>
    <row r="733" spans="1:32">
      <c r="A733" s="7">
        <f t="shared" si="273"/>
        <v>44640</v>
      </c>
      <c r="B733" s="8">
        <f t="shared" ca="1" si="274"/>
        <v>812183168.12360489</v>
      </c>
      <c r="C733" s="144">
        <f t="shared" si="264"/>
        <v>0</v>
      </c>
      <c r="D733" s="136"/>
      <c r="E733" s="143">
        <f>US!D733</f>
        <v>0</v>
      </c>
      <c r="F733" s="78">
        <f t="shared" si="285"/>
        <v>0.6</v>
      </c>
      <c r="G733" s="29">
        <f t="shared" ca="1" si="265"/>
        <v>34873.163654221593</v>
      </c>
      <c r="H733" s="8">
        <f t="shared" ca="1" si="275"/>
        <v>247599.4619449733</v>
      </c>
      <c r="I733" s="8">
        <f t="shared" ca="1" si="276"/>
        <v>5766500493.6776028</v>
      </c>
      <c r="J733" s="8">
        <f t="shared" ca="1" si="277"/>
        <v>1439.3769287396058</v>
      </c>
      <c r="K733" s="12">
        <f t="shared" ca="1" si="287"/>
        <v>0.57783657529953047</v>
      </c>
      <c r="L733" s="48"/>
      <c r="M733" s="46">
        <f ca="1">IF(AND(I$2&gt;0,R726&lt;F726-0.12),0,IF(AND(N733&gt;=L$5,I$2&gt;0),0,IF(OR(AND(N733&gt;=A$2,N733&lt;C$2),N733&gt;=E$1),0,1)))</f>
        <v>0</v>
      </c>
      <c r="N733" s="18">
        <f t="shared" si="278"/>
        <v>44640</v>
      </c>
      <c r="O733" s="11">
        <f t="shared" ca="1" si="266"/>
        <v>0.76886673249034698</v>
      </c>
      <c r="P733" s="11" t="str">
        <f t="shared" si="267"/>
        <v/>
      </c>
      <c r="Q733" s="11">
        <f t="shared" ca="1" si="279"/>
        <v>1</v>
      </c>
      <c r="R733" s="32">
        <f t="shared" ca="1" si="268"/>
        <v>6.9746327308443186E-4</v>
      </c>
      <c r="S733" s="32">
        <v>2.2686905346330476E-5</v>
      </c>
      <c r="T733" s="32">
        <f t="shared" ca="1" si="269"/>
        <v>3.301326159266311E-5</v>
      </c>
      <c r="U733" s="32">
        <f t="shared" si="270"/>
        <v>0.14084507042253522</v>
      </c>
      <c r="V733" s="32">
        <f t="shared" si="271"/>
        <v>1</v>
      </c>
      <c r="W733" s="8">
        <f t="shared" ca="1" si="280"/>
        <v>10221.498843733114</v>
      </c>
      <c r="X733" s="8">
        <f t="shared" ca="1" si="284"/>
        <v>5766263115.7145014</v>
      </c>
      <c r="Y733" s="22">
        <f t="shared" ca="1" si="272"/>
        <v>0.23113326750965302</v>
      </c>
      <c r="Z733" s="8">
        <f t="shared" ca="1" si="281"/>
        <v>247599.4619449733</v>
      </c>
      <c r="AA733" s="12">
        <f t="shared" ca="1" si="282"/>
        <v>1.1347541797997878</v>
      </c>
      <c r="AB733" s="23">
        <f t="shared" ca="1" si="286"/>
        <v>3248724036.1505318</v>
      </c>
      <c r="AC733" s="76">
        <f t="shared" si="283"/>
        <v>0</v>
      </c>
      <c r="AD733" s="85">
        <v>5.8852600952962733E-4</v>
      </c>
      <c r="AE733" s="85">
        <v>8.592273059695673E-3</v>
      </c>
      <c r="AF733" s="85">
        <v>6.155338706468899E-4</v>
      </c>
    </row>
    <row r="734" spans="1:32">
      <c r="A734" s="7">
        <f t="shared" si="273"/>
        <v>44641</v>
      </c>
      <c r="B734" s="8">
        <f t="shared" ca="1" si="274"/>
        <v>812184607.47999454</v>
      </c>
      <c r="C734" s="144">
        <f t="shared" si="264"/>
        <v>0</v>
      </c>
      <c r="D734" s="136"/>
      <c r="E734" s="143">
        <f>US!D734</f>
        <v>0</v>
      </c>
      <c r="F734" s="78">
        <f t="shared" si="285"/>
        <v>0.6</v>
      </c>
      <c r="G734" s="29">
        <f t="shared" ca="1" si="265"/>
        <v>34872.87231945325</v>
      </c>
      <c r="H734" s="8">
        <f t="shared" ca="1" si="275"/>
        <v>247597.39346811804</v>
      </c>
      <c r="I734" s="8">
        <f t="shared" ca="1" si="276"/>
        <v>5766510713.1079693</v>
      </c>
      <c r="J734" s="8">
        <f t="shared" ca="1" si="277"/>
        <v>1439.3563897011047</v>
      </c>
      <c r="K734" s="12">
        <f t="shared" ca="1" si="287"/>
        <v>0.57783316877413249</v>
      </c>
      <c r="L734" s="48"/>
      <c r="M734" s="38">
        <f ca="1">IF(AND(I$2&gt;0,R727&lt;F727),0,IF(AND(N734&gt;=L$6,I$2&gt;0),0,IF(OR(AND(N734&gt;=A$2,N734&lt;C$2),N734&gt;=E$1),0,1)))</f>
        <v>0</v>
      </c>
      <c r="N734" s="18">
        <f t="shared" si="278"/>
        <v>44641</v>
      </c>
      <c r="O734" s="11">
        <f t="shared" ca="1" si="266"/>
        <v>0.76886809508106257</v>
      </c>
      <c r="P734" s="11" t="str">
        <f t="shared" si="267"/>
        <v/>
      </c>
      <c r="Q734" s="11">
        <f t="shared" ca="1" si="279"/>
        <v>1</v>
      </c>
      <c r="R734" s="32">
        <f t="shared" ca="1" si="268"/>
        <v>6.974574463890651E-4</v>
      </c>
      <c r="S734" s="32">
        <v>2.2686882815288862E-5</v>
      </c>
      <c r="T734" s="32">
        <f t="shared" ca="1" si="269"/>
        <v>3.3012985795749069E-5</v>
      </c>
      <c r="U734" s="32">
        <f t="shared" si="270"/>
        <v>0.14084507042253522</v>
      </c>
      <c r="V734" s="32">
        <f t="shared" si="271"/>
        <v>1</v>
      </c>
      <c r="W734" s="8">
        <f t="shared" ca="1" si="280"/>
        <v>10221.34858603855</v>
      </c>
      <c r="X734" s="8">
        <f t="shared" ca="1" si="284"/>
        <v>5766273337.0630875</v>
      </c>
      <c r="Y734" s="22">
        <f t="shared" ca="1" si="272"/>
        <v>0.23113190491893743</v>
      </c>
      <c r="Z734" s="8">
        <f t="shared" ca="1" si="281"/>
        <v>247597.39346811804</v>
      </c>
      <c r="AA734" s="12">
        <f t="shared" ca="1" si="282"/>
        <v>1.1347541797997878</v>
      </c>
      <c r="AB734" s="23">
        <f t="shared" ca="1" si="286"/>
        <v>3248729793.6994514</v>
      </c>
      <c r="AC734" s="76">
        <f t="shared" si="283"/>
        <v>0</v>
      </c>
      <c r="AD734" s="85">
        <v>5.8849744515103344E-4</v>
      </c>
      <c r="AE734" s="85">
        <v>8.5899247092960911E-3</v>
      </c>
      <c r="AF734" s="85">
        <v>6.1550923937942436E-4</v>
      </c>
    </row>
    <row r="735" spans="1:32">
      <c r="A735" s="7">
        <f t="shared" si="273"/>
        <v>44642</v>
      </c>
      <c r="B735" s="8">
        <f t="shared" ca="1" si="274"/>
        <v>812186046.81587434</v>
      </c>
      <c r="C735" s="144">
        <f t="shared" si="264"/>
        <v>0</v>
      </c>
      <c r="D735" s="136"/>
      <c r="E735" s="143">
        <f>US!D735</f>
        <v>0</v>
      </c>
      <c r="F735" s="78">
        <f t="shared" si="285"/>
        <v>0.6</v>
      </c>
      <c r="G735" s="29">
        <f t="shared" ca="1" si="265"/>
        <v>34872.581637796895</v>
      </c>
      <c r="H735" s="8">
        <f t="shared" ca="1" si="275"/>
        <v>247595.32962835795</v>
      </c>
      <c r="I735" s="8">
        <f t="shared" ca="1" si="276"/>
        <v>5766520932.3927155</v>
      </c>
      <c r="J735" s="8">
        <f t="shared" ca="1" si="277"/>
        <v>1439.3358797575288</v>
      </c>
      <c r="K735" s="12">
        <f t="shared" ca="1" si="287"/>
        <v>0.57782976229734362</v>
      </c>
      <c r="L735" s="48"/>
      <c r="M735" s="38">
        <f ca="1">IF(AND(I$2&gt;0,R728&lt;F728-0.02),0,IF(AND(N735&gt;=L$7,I$2&gt;0),0,IF(OR(AND(N735&gt;=A$2,N735&lt;C$2),N735&gt;=E$1),0,1)))</f>
        <v>0</v>
      </c>
      <c r="N735" s="18">
        <f t="shared" si="278"/>
        <v>44642</v>
      </c>
      <c r="O735" s="11">
        <f t="shared" ca="1" si="266"/>
        <v>0.76886945765236203</v>
      </c>
      <c r="P735" s="11" t="str">
        <f t="shared" si="267"/>
        <v/>
      </c>
      <c r="Q735" s="11">
        <f t="shared" ca="1" si="279"/>
        <v>1</v>
      </c>
      <c r="R735" s="32">
        <f t="shared" ca="1" si="268"/>
        <v>6.9745163275593779E-4</v>
      </c>
      <c r="S735" s="32">
        <v>2.2686860284405659E-5</v>
      </c>
      <c r="T735" s="32">
        <f t="shared" ca="1" si="269"/>
        <v>3.3012710617114396E-5</v>
      </c>
      <c r="U735" s="32">
        <f t="shared" si="270"/>
        <v>0.14084507042253522</v>
      </c>
      <c r="V735" s="32">
        <f t="shared" si="271"/>
        <v>1</v>
      </c>
      <c r="W735" s="8">
        <f t="shared" ca="1" si="280"/>
        <v>10221.198822929855</v>
      </c>
      <c r="X735" s="8">
        <f t="shared" ca="1" si="284"/>
        <v>5766283558.2619104</v>
      </c>
      <c r="Y735" s="22">
        <f t="shared" ca="1" si="272"/>
        <v>0.23113054234763797</v>
      </c>
      <c r="Z735" s="8">
        <f t="shared" ca="1" si="281"/>
        <v>247595.32962835795</v>
      </c>
      <c r="AA735" s="12">
        <f t="shared" ca="1" si="282"/>
        <v>1.1347541797997878</v>
      </c>
      <c r="AB735" s="23">
        <f t="shared" ca="1" si="286"/>
        <v>3248735551.1661482</v>
      </c>
      <c r="AC735" s="76">
        <f t="shared" si="283"/>
        <v>0</v>
      </c>
      <c r="AD735" s="85">
        <v>5.8846888794438044E-4</v>
      </c>
      <c r="AE735" s="85">
        <v>8.5875807204128744E-3</v>
      </c>
      <c r="AF735" s="85">
        <v>6.1548461333176094E-4</v>
      </c>
    </row>
    <row r="736" spans="1:32">
      <c r="A736" s="7">
        <f t="shared" si="273"/>
        <v>44643</v>
      </c>
      <c r="B736" s="8">
        <f t="shared" ca="1" si="274"/>
        <v>812187486.13127136</v>
      </c>
      <c r="C736" s="144">
        <f t="shared" si="264"/>
        <v>0</v>
      </c>
      <c r="D736" s="136"/>
      <c r="E736" s="143">
        <f>US!D736</f>
        <v>0</v>
      </c>
      <c r="F736" s="78">
        <f t="shared" si="285"/>
        <v>0.6</v>
      </c>
      <c r="G736" s="29">
        <f t="shared" ca="1" si="265"/>
        <v>34872.291566811677</v>
      </c>
      <c r="H736" s="8">
        <f t="shared" ca="1" si="275"/>
        <v>247593.27012436287</v>
      </c>
      <c r="I736" s="8">
        <f t="shared" ca="1" si="276"/>
        <v>5766531151.5320339</v>
      </c>
      <c r="J736" s="8">
        <f t="shared" ca="1" si="277"/>
        <v>1439.3153970330638</v>
      </c>
      <c r="K736" s="12">
        <f t="shared" ca="1" si="287"/>
        <v>0.57782635586909492</v>
      </c>
      <c r="L736" s="48"/>
      <c r="M736" s="38">
        <f ca="1">IF(AND(I$2&gt;0,R729&lt;F729-0.04),0,IF(AND(N736&gt;=L$8,I$2&gt;0),0,IF(OR(AND(N736&gt;=A$2,N736&lt;C$2),N736&gt;=E$1),0,1)))</f>
        <v>0</v>
      </c>
      <c r="N736" s="18">
        <f t="shared" si="278"/>
        <v>44643</v>
      </c>
      <c r="O736" s="11">
        <f t="shared" ca="1" si="266"/>
        <v>0.76887082020427122</v>
      </c>
      <c r="P736" s="11" t="str">
        <f t="shared" si="267"/>
        <v/>
      </c>
      <c r="Q736" s="11">
        <f t="shared" ca="1" si="279"/>
        <v>1</v>
      </c>
      <c r="R736" s="32">
        <f t="shared" ca="1" si="268"/>
        <v>6.9744583133623356E-4</v>
      </c>
      <c r="S736" s="32">
        <v>2.2686837753680869E-5</v>
      </c>
      <c r="T736" s="32">
        <f t="shared" ca="1" si="269"/>
        <v>3.3012436016581715E-5</v>
      </c>
      <c r="U736" s="32">
        <f t="shared" si="270"/>
        <v>0.14084507042253522</v>
      </c>
      <c r="V736" s="32">
        <f t="shared" si="271"/>
        <v>1</v>
      </c>
      <c r="W736" s="8">
        <f t="shared" ca="1" si="280"/>
        <v>10221.049522129812</v>
      </c>
      <c r="X736" s="8">
        <f t="shared" ca="1" si="284"/>
        <v>5766293779.3114328</v>
      </c>
      <c r="Y736" s="22">
        <f t="shared" ca="1" si="272"/>
        <v>0.23112917979572878</v>
      </c>
      <c r="Z736" s="8">
        <f t="shared" ca="1" si="281"/>
        <v>247593.27012436287</v>
      </c>
      <c r="AA736" s="12">
        <f t="shared" ca="1" si="282"/>
        <v>1.1347541797997878</v>
      </c>
      <c r="AB736" s="23">
        <f t="shared" ca="1" si="286"/>
        <v>3248741308.5507431</v>
      </c>
      <c r="AC736" s="76">
        <f t="shared" si="283"/>
        <v>0</v>
      </c>
      <c r="AD736" s="85">
        <v>5.8844033790687617E-4</v>
      </c>
      <c r="AE736" s="85">
        <v>8.5852410811556902E-3</v>
      </c>
      <c r="AF736" s="85">
        <v>6.1545999250219312E-4</v>
      </c>
    </row>
    <row r="737" spans="1:32">
      <c r="A737" s="7">
        <f t="shared" si="273"/>
        <v>44644</v>
      </c>
      <c r="B737" s="8">
        <f t="shared" ca="1" si="274"/>
        <v>812188925.42621112</v>
      </c>
      <c r="C737" s="144">
        <f t="shared" si="264"/>
        <v>0</v>
      </c>
      <c r="D737" s="136"/>
      <c r="E737" s="143">
        <f>US!D737</f>
        <v>0</v>
      </c>
      <c r="F737" s="78">
        <f t="shared" si="285"/>
        <v>0.6</v>
      </c>
      <c r="G737" s="29">
        <f t="shared" ca="1" si="265"/>
        <v>34872.002066850459</v>
      </c>
      <c r="H737" s="8">
        <f t="shared" ca="1" si="275"/>
        <v>247591.21467463826</v>
      </c>
      <c r="I737" s="8">
        <f t="shared" ca="1" si="276"/>
        <v>5766541370.5261059</v>
      </c>
      <c r="J737" s="8">
        <f t="shared" ca="1" si="277"/>
        <v>1439.294939775383</v>
      </c>
      <c r="K737" s="12">
        <f t="shared" ca="1" si="287"/>
        <v>0.57782294948932189</v>
      </c>
      <c r="L737" s="48"/>
      <c r="M737" s="38">
        <f ca="1">IF(AND(I$2&gt;0,R730&lt;F730-0.06),0,IF(AND(N737&gt;=L$9,I$2&gt;0),0,IF(OR(AND(N737&gt;=A$2,N737&lt;C$2),N737&gt;=E$1),0,1)))</f>
        <v>0</v>
      </c>
      <c r="N737" s="18">
        <f t="shared" si="278"/>
        <v>44644</v>
      </c>
      <c r="O737" s="11">
        <f t="shared" ca="1" si="266"/>
        <v>0.76887218273681412</v>
      </c>
      <c r="P737" s="11" t="str">
        <f t="shared" si="267"/>
        <v/>
      </c>
      <c r="Q737" s="11">
        <f t="shared" ca="1" si="279"/>
        <v>1</v>
      </c>
      <c r="R737" s="32">
        <f t="shared" ca="1" si="268"/>
        <v>6.9744004133700914E-4</v>
      </c>
      <c r="S737" s="32">
        <v>2.2686815223114488E-5</v>
      </c>
      <c r="T737" s="32">
        <f t="shared" ca="1" si="269"/>
        <v>3.3012161956618433E-5</v>
      </c>
      <c r="U737" s="32">
        <f t="shared" si="270"/>
        <v>0.14084507042253522</v>
      </c>
      <c r="V737" s="32">
        <f t="shared" si="271"/>
        <v>1</v>
      </c>
      <c r="W737" s="8">
        <f t="shared" ca="1" si="280"/>
        <v>10220.900653485804</v>
      </c>
      <c r="X737" s="8">
        <f t="shared" ca="1" si="284"/>
        <v>5766304000.2120867</v>
      </c>
      <c r="Y737" s="22">
        <f t="shared" ca="1" si="272"/>
        <v>0.23112781726318588</v>
      </c>
      <c r="Z737" s="8">
        <f t="shared" ca="1" si="281"/>
        <v>247591.21467463826</v>
      </c>
      <c r="AA737" s="12">
        <f t="shared" ca="1" si="282"/>
        <v>1.1347541797997878</v>
      </c>
      <c r="AB737" s="23">
        <f t="shared" ca="1" si="286"/>
        <v>3248747065.8533497</v>
      </c>
      <c r="AC737" s="76">
        <f t="shared" si="283"/>
        <v>0</v>
      </c>
      <c r="AD737" s="85">
        <v>5.8841179503572936E-4</v>
      </c>
      <c r="AE737" s="85">
        <v>8.5829057796789829E-3</v>
      </c>
      <c r="AF737" s="85">
        <v>6.1543537688901501E-4</v>
      </c>
    </row>
    <row r="738" spans="1:32">
      <c r="A738" s="7">
        <f t="shared" si="273"/>
        <v>44645</v>
      </c>
      <c r="B738" s="8">
        <f t="shared" ca="1" si="274"/>
        <v>812190364.70071745</v>
      </c>
      <c r="C738" s="144">
        <f t="shared" si="264"/>
        <v>0</v>
      </c>
      <c r="D738" s="136"/>
      <c r="E738" s="143">
        <f>US!D738</f>
        <v>0</v>
      </c>
      <c r="F738" s="78">
        <f t="shared" si="285"/>
        <v>0.6</v>
      </c>
      <c r="G738" s="29">
        <f t="shared" ca="1" si="265"/>
        <v>34871.713100876041</v>
      </c>
      <c r="H738" s="8">
        <f t="shared" ca="1" si="275"/>
        <v>247589.16301621986</v>
      </c>
      <c r="I738" s="8">
        <f t="shared" ca="1" si="276"/>
        <v>5766551589.3751011</v>
      </c>
      <c r="J738" s="8">
        <f t="shared" ca="1" si="277"/>
        <v>1439.2745063475188</v>
      </c>
      <c r="K738" s="12">
        <f t="shared" ca="1" si="287"/>
        <v>0.57781954315796469</v>
      </c>
      <c r="L738" s="48"/>
      <c r="M738" s="39">
        <f ca="1">IF(AND(I$2&gt;0,R731&lt;F731-0.1),0,IF(AND(N738&gt;=L$10,I$2&gt;0),0,IF(OR(AND(N738&gt;=A$2,N738&lt;C$2),N738&gt;=E$1),0,1)))</f>
        <v>0</v>
      </c>
      <c r="N738" s="18">
        <f t="shared" si="278"/>
        <v>44645</v>
      </c>
      <c r="O738" s="11">
        <f t="shared" ca="1" si="266"/>
        <v>0.7688735452500135</v>
      </c>
      <c r="P738" s="11" t="str">
        <f t="shared" si="267"/>
        <v/>
      </c>
      <c r="Q738" s="11">
        <f t="shared" ca="1" si="279"/>
        <v>1</v>
      </c>
      <c r="R738" s="32">
        <f t="shared" ca="1" si="268"/>
        <v>6.9743426201752078E-4</v>
      </c>
      <c r="S738" s="32">
        <v>2.2686792692706511E-5</v>
      </c>
      <c r="T738" s="32">
        <f t="shared" ca="1" si="269"/>
        <v>3.3011888402162646E-5</v>
      </c>
      <c r="U738" s="32">
        <f t="shared" si="270"/>
        <v>0.14084507042253522</v>
      </c>
      <c r="V738" s="32">
        <f t="shared" si="271"/>
        <v>1</v>
      </c>
      <c r="W738" s="8">
        <f t="shared" ca="1" si="280"/>
        <v>10220.752188830005</v>
      </c>
      <c r="X738" s="8">
        <f t="shared" ca="1" si="284"/>
        <v>5766314220.9642754</v>
      </c>
      <c r="Y738" s="22">
        <f t="shared" ca="1" si="272"/>
        <v>0.2311264547499865</v>
      </c>
      <c r="Z738" s="8">
        <f t="shared" ca="1" si="281"/>
        <v>247589.16301621986</v>
      </c>
      <c r="AA738" s="12">
        <f t="shared" ca="1" si="282"/>
        <v>1.1347541797997878</v>
      </c>
      <c r="AB738" s="23">
        <f t="shared" ca="1" si="286"/>
        <v>3248752823.0740728</v>
      </c>
      <c r="AC738" s="76">
        <f t="shared" si="283"/>
        <v>0</v>
      </c>
      <c r="AD738" s="85">
        <v>5.8838325932815058E-4</v>
      </c>
      <c r="AE738" s="85">
        <v>8.5805748041817478E-3</v>
      </c>
      <c r="AF738" s="85">
        <v>6.1541076649052171E-4</v>
      </c>
    </row>
    <row r="739" spans="1:32">
      <c r="A739" s="7">
        <f t="shared" si="273"/>
        <v>44646</v>
      </c>
      <c r="B739" s="8">
        <f t="shared" ca="1" si="274"/>
        <v>812191803.95481265</v>
      </c>
      <c r="C739" s="144">
        <f t="shared" si="264"/>
        <v>0</v>
      </c>
      <c r="D739" s="136"/>
      <c r="E739" s="143">
        <f>US!D739</f>
        <v>0</v>
      </c>
      <c r="F739" s="78">
        <f t="shared" si="285"/>
        <v>0.6</v>
      </c>
      <c r="G739" s="29">
        <f t="shared" ca="1" si="265"/>
        <v>34871.424634289266</v>
      </c>
      <c r="H739" s="8">
        <f t="shared" ca="1" si="275"/>
        <v>247587.1149034538</v>
      </c>
      <c r="I739" s="8">
        <f t="shared" ca="1" si="276"/>
        <v>5766561808.0791769</v>
      </c>
      <c r="J739" s="8">
        <f t="shared" ca="1" si="277"/>
        <v>1439.2540952202719</v>
      </c>
      <c r="K739" s="12">
        <f t="shared" ca="1" si="287"/>
        <v>0.57781613687496625</v>
      </c>
      <c r="L739" s="48"/>
      <c r="M739" s="47">
        <f ca="1">IF(AND(I$2&gt;0,R732&lt;F732-0.12),0,IF(AND(N739&gt;=L$4,I$2&gt;0),0,IF(OR(AND(N739&gt;=A$2,N739&lt;C$2),N739&gt;=E$1),0,1)))</f>
        <v>0</v>
      </c>
      <c r="N739" s="18">
        <f t="shared" si="278"/>
        <v>44646</v>
      </c>
      <c r="O739" s="11">
        <f t="shared" ca="1" si="266"/>
        <v>0.76887490774389022</v>
      </c>
      <c r="P739" s="11" t="str">
        <f t="shared" si="267"/>
        <v/>
      </c>
      <c r="Q739" s="11">
        <f t="shared" ca="1" si="279"/>
        <v>1</v>
      </c>
      <c r="R739" s="32">
        <f t="shared" ca="1" si="268"/>
        <v>6.9742849268578523E-4</v>
      </c>
      <c r="S739" s="32">
        <v>2.2686770162456944E-5</v>
      </c>
      <c r="T739" s="32">
        <f t="shared" ca="1" si="269"/>
        <v>3.3011615320460504E-5</v>
      </c>
      <c r="U739" s="32">
        <f t="shared" si="270"/>
        <v>0.14084507042253522</v>
      </c>
      <c r="V739" s="32">
        <f t="shared" si="271"/>
        <v>1</v>
      </c>
      <c r="W739" s="8">
        <f t="shared" ca="1" si="280"/>
        <v>10220.604101848743</v>
      </c>
      <c r="X739" s="8">
        <f t="shared" ca="1" si="284"/>
        <v>5766324441.5683775</v>
      </c>
      <c r="Y739" s="22">
        <f t="shared" ca="1" si="272"/>
        <v>0.23112509225610978</v>
      </c>
      <c r="Z739" s="8">
        <f t="shared" ca="1" si="281"/>
        <v>247587.1149034538</v>
      </c>
      <c r="AA739" s="12">
        <f t="shared" ca="1" si="282"/>
        <v>1.1347541797997878</v>
      </c>
      <c r="AB739" s="23">
        <f t="shared" ca="1" si="286"/>
        <v>3248758580.2130108</v>
      </c>
      <c r="AC739" s="76">
        <f t="shared" si="283"/>
        <v>0</v>
      </c>
      <c r="AD739" s="85">
        <v>5.8835473078135191E-4</v>
      </c>
      <c r="AE739" s="85">
        <v>8.5782481429073267E-3</v>
      </c>
      <c r="AF739" s="85">
        <v>6.1538616130500873E-4</v>
      </c>
    </row>
    <row r="740" spans="1:32">
      <c r="A740" s="7">
        <f t="shared" si="273"/>
        <v>44647</v>
      </c>
      <c r="B740" s="8">
        <f t="shared" ca="1" si="274"/>
        <v>812193243.18851757</v>
      </c>
      <c r="C740" s="144">
        <f t="shared" si="264"/>
        <v>0</v>
      </c>
      <c r="D740" s="136"/>
      <c r="E740" s="143">
        <f>US!D740</f>
        <v>0</v>
      </c>
      <c r="F740" s="78">
        <f t="shared" si="285"/>
        <v>0.6</v>
      </c>
      <c r="G740" s="29">
        <f t="shared" ca="1" si="265"/>
        <v>34871.136634768642</v>
      </c>
      <c r="H740" s="8">
        <f t="shared" ca="1" si="275"/>
        <v>247585.07010685734</v>
      </c>
      <c r="I740" s="8">
        <f t="shared" ca="1" si="276"/>
        <v>5766572026.6384821</v>
      </c>
      <c r="J740" s="8">
        <f t="shared" ca="1" si="277"/>
        <v>1439.2337049651112</v>
      </c>
      <c r="K740" s="12">
        <f t="shared" ca="1" si="287"/>
        <v>0.5778127306402745</v>
      </c>
      <c r="L740" s="48"/>
      <c r="M740" s="46">
        <f ca="1">IF(AND(I$2&gt;0,R733&lt;F733-0.12),0,IF(AND(N740&gt;=L$5,I$2&gt;0),0,IF(OR(AND(N740&gt;=A$2,N740&lt;C$2),N740&gt;=E$1),0,1)))</f>
        <v>0</v>
      </c>
      <c r="N740" s="18">
        <f t="shared" si="278"/>
        <v>44647</v>
      </c>
      <c r="O740" s="11">
        <f t="shared" ca="1" si="266"/>
        <v>0.76887627021846427</v>
      </c>
      <c r="P740" s="11" t="str">
        <f t="shared" si="267"/>
        <v/>
      </c>
      <c r="Q740" s="11">
        <f t="shared" ca="1" si="279"/>
        <v>1</v>
      </c>
      <c r="R740" s="32">
        <f t="shared" ca="1" si="268"/>
        <v>6.9742273269537286E-4</v>
      </c>
      <c r="S740" s="32">
        <v>2.2686747632365782E-5</v>
      </c>
      <c r="T740" s="32">
        <f t="shared" ca="1" si="269"/>
        <v>3.3011342680914311E-5</v>
      </c>
      <c r="U740" s="32">
        <f t="shared" si="270"/>
        <v>0.14084507042253522</v>
      </c>
      <c r="V740" s="32">
        <f t="shared" si="271"/>
        <v>1</v>
      </c>
      <c r="W740" s="8">
        <f t="shared" ca="1" si="280"/>
        <v>10220.456367960449</v>
      </c>
      <c r="X740" s="8">
        <f t="shared" ca="1" si="284"/>
        <v>5766334662.024745</v>
      </c>
      <c r="Y740" s="22">
        <f t="shared" ca="1" si="272"/>
        <v>0.23112372978153573</v>
      </c>
      <c r="Z740" s="8">
        <f t="shared" ca="1" si="281"/>
        <v>247585.07010685734</v>
      </c>
      <c r="AA740" s="12">
        <f t="shared" ca="1" si="282"/>
        <v>1.1347541797997878</v>
      </c>
      <c r="AB740" s="23">
        <f t="shared" ca="1" si="286"/>
        <v>3248764337.270257</v>
      </c>
      <c r="AC740" s="76">
        <f t="shared" si="283"/>
        <v>0</v>
      </c>
      <c r="AD740" s="85">
        <v>5.8832620939254694E-4</v>
      </c>
      <c r="AE740" s="85">
        <v>8.5759257841431791E-3</v>
      </c>
      <c r="AF740" s="85">
        <v>6.153615613307728E-4</v>
      </c>
    </row>
    <row r="741" spans="1:32">
      <c r="A741" s="7">
        <f t="shared" si="273"/>
        <v>44648</v>
      </c>
      <c r="B741" s="8">
        <f t="shared" ca="1" si="274"/>
        <v>812194682.40185177</v>
      </c>
      <c r="C741" s="144">
        <f t="shared" si="264"/>
        <v>0</v>
      </c>
      <c r="D741" s="136"/>
      <c r="E741" s="143">
        <f>US!D741</f>
        <v>0</v>
      </c>
      <c r="F741" s="78">
        <f t="shared" si="285"/>
        <v>0.6</v>
      </c>
      <c r="G741" s="29">
        <f t="shared" ca="1" si="265"/>
        <v>34870.849072120356</v>
      </c>
      <c r="H741" s="8">
        <f t="shared" ca="1" si="275"/>
        <v>247583.02841205453</v>
      </c>
      <c r="I741" s="8">
        <f t="shared" ca="1" si="276"/>
        <v>5766582245.0531549</v>
      </c>
      <c r="J741" s="8">
        <f t="shared" ca="1" si="277"/>
        <v>1439.2133342475558</v>
      </c>
      <c r="K741" s="12">
        <f t="shared" ca="1" si="287"/>
        <v>0.57780932445383937</v>
      </c>
      <c r="L741" s="48"/>
      <c r="M741" s="38">
        <f ca="1">IF(AND(I$2&gt;0,R734&lt;F734),0,IF(AND(N741&gt;=L$6,I$2&gt;0),0,IF(OR(AND(N741&gt;=A$2,N741&lt;C$2),N741&gt;=E$1),0,1)))</f>
        <v>0</v>
      </c>
      <c r="N741" s="18">
        <f t="shared" si="278"/>
        <v>44648</v>
      </c>
      <c r="O741" s="11">
        <f t="shared" ca="1" si="266"/>
        <v>0.76887763267375397</v>
      </c>
      <c r="P741" s="11" t="str">
        <f t="shared" si="267"/>
        <v/>
      </c>
      <c r="Q741" s="11">
        <f t="shared" ca="1" si="279"/>
        <v>1</v>
      </c>
      <c r="R741" s="32">
        <f t="shared" ca="1" si="268"/>
        <v>6.9741698144240702E-4</v>
      </c>
      <c r="S741" s="32">
        <v>2.2686725102433018E-5</v>
      </c>
      <c r="T741" s="32">
        <f t="shared" ca="1" si="269"/>
        <v>3.3011070454940601E-5</v>
      </c>
      <c r="U741" s="32">
        <f t="shared" si="270"/>
        <v>0.14084507042253522</v>
      </c>
      <c r="V741" s="32">
        <f t="shared" si="271"/>
        <v>1</v>
      </c>
      <c r="W741" s="8">
        <f t="shared" ca="1" si="280"/>
        <v>10220.308964201678</v>
      </c>
      <c r="X741" s="8">
        <f t="shared" ca="1" si="284"/>
        <v>5766344882.3337088</v>
      </c>
      <c r="Y741" s="22">
        <f t="shared" ca="1" si="272"/>
        <v>0.23112236732624603</v>
      </c>
      <c r="Z741" s="8">
        <f t="shared" ca="1" si="281"/>
        <v>247583.02841205453</v>
      </c>
      <c r="AA741" s="12">
        <f t="shared" ca="1" si="282"/>
        <v>1.1347541797997878</v>
      </c>
      <c r="AB741" s="23">
        <f t="shared" ca="1" si="286"/>
        <v>3248770094.2458973</v>
      </c>
      <c r="AC741" s="76">
        <f t="shared" si="283"/>
        <v>0</v>
      </c>
      <c r="AD741" s="85">
        <v>5.8829769515895047E-4</v>
      </c>
      <c r="AE741" s="85">
        <v>8.5736077162206839E-3</v>
      </c>
      <c r="AF741" s="85">
        <v>6.1533696656611118E-4</v>
      </c>
    </row>
    <row r="742" spans="1:32">
      <c r="A742" s="7">
        <f t="shared" si="273"/>
        <v>44649</v>
      </c>
      <c r="B742" s="8">
        <f t="shared" ca="1" si="274"/>
        <v>812196121.59483361</v>
      </c>
      <c r="C742" s="144">
        <f t="shared" si="264"/>
        <v>0</v>
      </c>
      <c r="D742" s="136"/>
      <c r="E742" s="143">
        <f>US!D742</f>
        <v>0</v>
      </c>
      <c r="F742" s="78">
        <f t="shared" si="285"/>
        <v>0.6</v>
      </c>
      <c r="G742" s="29">
        <f t="shared" ca="1" si="265"/>
        <v>34870.561918138279</v>
      </c>
      <c r="H742" s="8">
        <f t="shared" ca="1" si="275"/>
        <v>247580.98961878178</v>
      </c>
      <c r="I742" s="8">
        <f t="shared" ca="1" si="276"/>
        <v>5766592463.3233261</v>
      </c>
      <c r="J742" s="8">
        <f t="shared" ca="1" si="277"/>
        <v>1439.1929818209755</v>
      </c>
      <c r="K742" s="12">
        <f t="shared" ca="1" si="287"/>
        <v>0.57780591831561501</v>
      </c>
      <c r="L742" s="48"/>
      <c r="M742" s="38">
        <f ca="1">IF(AND(I$2&gt;0,R735&lt;F735-0.02),0,IF(AND(N742&gt;=L$7,I$2&gt;0),0,IF(OR(AND(N742&gt;=A$2,N742&lt;C$2),N742&gt;=E$1),0,1)))</f>
        <v>0</v>
      </c>
      <c r="N742" s="18">
        <f t="shared" si="278"/>
        <v>44649</v>
      </c>
      <c r="O742" s="11">
        <f t="shared" ca="1" si="266"/>
        <v>0.76887899510977686</v>
      </c>
      <c r="P742" s="11" t="str">
        <f t="shared" si="267"/>
        <v/>
      </c>
      <c r="Q742" s="11">
        <f t="shared" ca="1" si="279"/>
        <v>1</v>
      </c>
      <c r="R742" s="32">
        <f t="shared" ca="1" si="268"/>
        <v>6.9741123836276561E-4</v>
      </c>
      <c r="S742" s="32">
        <v>2.2686702572658657E-5</v>
      </c>
      <c r="T742" s="32">
        <f t="shared" ca="1" si="269"/>
        <v>3.3010798615837568E-5</v>
      </c>
      <c r="U742" s="32">
        <f t="shared" si="270"/>
        <v>0.14084507042253522</v>
      </c>
      <c r="V742" s="32">
        <f t="shared" si="271"/>
        <v>1</v>
      </c>
      <c r="W742" s="8">
        <f t="shared" ca="1" si="280"/>
        <v>10220.161869120591</v>
      </c>
      <c r="X742" s="8">
        <f t="shared" ca="1" si="284"/>
        <v>5766355102.4955778</v>
      </c>
      <c r="Y742" s="22">
        <f t="shared" ca="1" si="272"/>
        <v>0.23112100489022314</v>
      </c>
      <c r="Z742" s="8">
        <f t="shared" ca="1" si="281"/>
        <v>247580.98961878178</v>
      </c>
      <c r="AA742" s="12">
        <f t="shared" ca="1" si="282"/>
        <v>1.1347541797997878</v>
      </c>
      <c r="AB742" s="23">
        <f t="shared" ca="1" si="286"/>
        <v>3248775851.1400132</v>
      </c>
      <c r="AC742" s="76">
        <f t="shared" si="283"/>
        <v>0</v>
      </c>
      <c r="AD742" s="85">
        <v>5.8826918807777936E-4</v>
      </c>
      <c r="AE742" s="85">
        <v>8.571293927514918E-3</v>
      </c>
      <c r="AF742" s="85">
        <v>6.1531237700932179E-4</v>
      </c>
    </row>
    <row r="743" spans="1:32">
      <c r="A743" s="7">
        <f t="shared" si="273"/>
        <v>44650</v>
      </c>
      <c r="B743" s="8">
        <f t="shared" ca="1" si="274"/>
        <v>812197560.76748013</v>
      </c>
      <c r="C743" s="144">
        <f t="shared" si="264"/>
        <v>0</v>
      </c>
      <c r="D743" s="136"/>
      <c r="E743" s="143">
        <f>US!D743</f>
        <v>0</v>
      </c>
      <c r="F743" s="78">
        <f t="shared" si="285"/>
        <v>0.6</v>
      </c>
      <c r="G743" s="29">
        <f t="shared" ca="1" si="265"/>
        <v>34870.275146473097</v>
      </c>
      <c r="H743" s="8">
        <f t="shared" ca="1" si="275"/>
        <v>247578.95353995898</v>
      </c>
      <c r="I743" s="8">
        <f t="shared" ca="1" si="276"/>
        <v>5766602681.4491167</v>
      </c>
      <c r="J743" s="8">
        <f t="shared" ca="1" si="277"/>
        <v>1439.1726465208144</v>
      </c>
      <c r="K743" s="12">
        <f t="shared" ca="1" si="287"/>
        <v>0.5778025122255579</v>
      </c>
      <c r="L743" s="48"/>
      <c r="M743" s="38">
        <f ca="1">IF(AND(I$2&gt;0,R736&lt;F736-0.04),0,IF(AND(N743&gt;=L$8,I$2&gt;0),0,IF(OR(AND(N743&gt;=A$2,N743&lt;C$2),N743&gt;=E$1),0,1)))</f>
        <v>0</v>
      </c>
      <c r="N743" s="18">
        <f t="shared" si="278"/>
        <v>44650</v>
      </c>
      <c r="O743" s="11">
        <f t="shared" ca="1" si="266"/>
        <v>0.76888035752654893</v>
      </c>
      <c r="P743" s="11" t="str">
        <f t="shared" si="267"/>
        <v/>
      </c>
      <c r="Q743" s="11">
        <f t="shared" ca="1" si="279"/>
        <v>1</v>
      </c>
      <c r="R743" s="32">
        <f t="shared" ca="1" si="268"/>
        <v>6.9740550292946197E-4</v>
      </c>
      <c r="S743" s="32">
        <v>2.2686680043042697E-5</v>
      </c>
      <c r="T743" s="32">
        <f t="shared" ca="1" si="269"/>
        <v>3.3010527138661197E-5</v>
      </c>
      <c r="U743" s="32">
        <f t="shared" si="270"/>
        <v>0.14084507042253522</v>
      </c>
      <c r="V743" s="32">
        <f t="shared" si="271"/>
        <v>1</v>
      </c>
      <c r="W743" s="8">
        <f t="shared" ca="1" si="280"/>
        <v>10220.015062677481</v>
      </c>
      <c r="X743" s="8">
        <f t="shared" ca="1" si="284"/>
        <v>5766365322.5106401</v>
      </c>
      <c r="Y743" s="22">
        <f t="shared" ca="1" si="272"/>
        <v>0.23111964247345107</v>
      </c>
      <c r="Z743" s="8">
        <f t="shared" ca="1" si="281"/>
        <v>247578.95353995898</v>
      </c>
      <c r="AA743" s="12">
        <f t="shared" ca="1" si="282"/>
        <v>1.1347541797997878</v>
      </c>
      <c r="AB743" s="23">
        <f t="shared" ca="1" si="286"/>
        <v>3248781607.9526811</v>
      </c>
      <c r="AC743" s="76">
        <f t="shared" si="283"/>
        <v>0</v>
      </c>
      <c r="AD743" s="85">
        <v>5.8824068814625164E-4</v>
      </c>
      <c r="AE743" s="85">
        <v>8.5689844064444458E-3</v>
      </c>
      <c r="AF743" s="85">
        <v>6.152877926587036E-4</v>
      </c>
    </row>
    <row r="744" spans="1:32">
      <c r="A744" s="7">
        <f t="shared" si="273"/>
        <v>44651</v>
      </c>
      <c r="B744" s="8">
        <f t="shared" ca="1" si="274"/>
        <v>812198999.91980743</v>
      </c>
      <c r="C744" s="144">
        <f t="shared" si="264"/>
        <v>0</v>
      </c>
      <c r="D744" s="136"/>
      <c r="E744" s="143">
        <f>US!D744</f>
        <v>0</v>
      </c>
      <c r="F744" s="78">
        <f t="shared" si="285"/>
        <v>0.6</v>
      </c>
      <c r="G744" s="29">
        <f t="shared" ca="1" si="265"/>
        <v>34869.988732510108</v>
      </c>
      <c r="H744" s="8">
        <f t="shared" ca="1" si="275"/>
        <v>247576.92000082173</v>
      </c>
      <c r="I744" s="8">
        <f t="shared" ca="1" si="276"/>
        <v>5766612899.4306402</v>
      </c>
      <c r="J744" s="8">
        <f t="shared" ca="1" si="277"/>
        <v>1439.1523272591849</v>
      </c>
      <c r="K744" s="12">
        <f t="shared" ca="1" si="287"/>
        <v>0.57779910618362762</v>
      </c>
      <c r="L744" s="48"/>
      <c r="M744" s="38">
        <f ca="1">IF(AND(I$2&gt;0,R737&lt;F737-0.06),0,IF(AND(N744&gt;=L$9,I$2&gt;0),0,IF(OR(AND(N744&gt;=A$2,N744&lt;C$2),N744&gt;=E$1),0,1)))</f>
        <v>0</v>
      </c>
      <c r="N744" s="18">
        <f t="shared" si="278"/>
        <v>44651</v>
      </c>
      <c r="O744" s="11">
        <f t="shared" ca="1" si="266"/>
        <v>0.76888171992408538</v>
      </c>
      <c r="P744" s="11" t="str">
        <f t="shared" si="267"/>
        <v/>
      </c>
      <c r="Q744" s="11">
        <f t="shared" ca="1" si="279"/>
        <v>1</v>
      </c>
      <c r="R744" s="32">
        <f t="shared" ca="1" si="268"/>
        <v>6.9739977465020219E-4</v>
      </c>
      <c r="S744" s="32">
        <v>2.2686657513585132E-5</v>
      </c>
      <c r="T744" s="32">
        <f t="shared" ca="1" si="269"/>
        <v>3.3010256000109563E-5</v>
      </c>
      <c r="U744" s="32">
        <f t="shared" si="270"/>
        <v>0.14084507042253522</v>
      </c>
      <c r="V744" s="32">
        <f t="shared" si="271"/>
        <v>1</v>
      </c>
      <c r="W744" s="8">
        <f t="shared" ca="1" si="280"/>
        <v>10219.868526151797</v>
      </c>
      <c r="X744" s="8">
        <f t="shared" ca="1" si="284"/>
        <v>5766375542.3791666</v>
      </c>
      <c r="Y744" s="22">
        <f t="shared" ca="1" si="272"/>
        <v>0.23111828007591462</v>
      </c>
      <c r="Z744" s="8">
        <f t="shared" ca="1" si="281"/>
        <v>247576.92000082173</v>
      </c>
      <c r="AA744" s="12">
        <f t="shared" ca="1" si="282"/>
        <v>1.1347541797997878</v>
      </c>
      <c r="AB744" s="23">
        <f t="shared" ca="1" si="286"/>
        <v>3248787364.6839709</v>
      </c>
      <c r="AC744" s="76">
        <f t="shared" si="283"/>
        <v>0</v>
      </c>
      <c r="AD744" s="85">
        <v>5.8821219536158657E-4</v>
      </c>
      <c r="AE744" s="85">
        <v>8.5666791414711185E-3</v>
      </c>
      <c r="AF744" s="85">
        <v>6.1526321351255606E-4</v>
      </c>
    </row>
    <row r="745" spans="1:32">
      <c r="A745" s="7">
        <f t="shared" si="273"/>
        <v>44652</v>
      </c>
      <c r="B745" s="8">
        <f t="shared" ca="1" si="274"/>
        <v>812200439.05183041</v>
      </c>
      <c r="C745" s="144">
        <f t="shared" si="264"/>
        <v>0</v>
      </c>
      <c r="D745" s="136"/>
      <c r="E745" s="143">
        <f>US!D745</f>
        <v>0</v>
      </c>
      <c r="F745" s="78">
        <f t="shared" si="285"/>
        <v>0.6</v>
      </c>
      <c r="G745" s="29">
        <f t="shared" ca="1" si="265"/>
        <v>34869.702653255023</v>
      </c>
      <c r="H745" s="8">
        <f t="shared" ca="1" si="275"/>
        <v>247574.88883811067</v>
      </c>
      <c r="I745" s="8">
        <f t="shared" ca="1" si="276"/>
        <v>5766623117.2680035</v>
      </c>
      <c r="J745" s="8">
        <f t="shared" ca="1" si="277"/>
        <v>1439.1320230198219</v>
      </c>
      <c r="K745" s="12">
        <f t="shared" ca="1" si="287"/>
        <v>0.57779570018978654</v>
      </c>
      <c r="L745" s="48"/>
      <c r="M745" s="39">
        <f ca="1">IF(AND(I$2&gt;0,R738&lt;F738-0.1),0,IF(AND(N745&gt;=L$10,I$2&gt;0),0,IF(OR(AND(N745&gt;=A$2,N745&lt;C$2),N745&gt;=E$1),0,1)))</f>
        <v>0</v>
      </c>
      <c r="N745" s="18">
        <f t="shared" si="278"/>
        <v>44652</v>
      </c>
      <c r="O745" s="11">
        <f t="shared" ca="1" si="266"/>
        <v>0.76888308230240043</v>
      </c>
      <c r="P745" s="11" t="str">
        <f t="shared" si="267"/>
        <v/>
      </c>
      <c r="Q745" s="11">
        <f t="shared" ca="1" si="279"/>
        <v>1</v>
      </c>
      <c r="R745" s="32">
        <f t="shared" ca="1" si="268"/>
        <v>6.9739405306510043E-4</v>
      </c>
      <c r="S745" s="32">
        <v>2.2686634984285963E-5</v>
      </c>
      <c r="T745" s="32">
        <f t="shared" ca="1" si="269"/>
        <v>3.3009985178414754E-5</v>
      </c>
      <c r="U745" s="32">
        <f t="shared" si="270"/>
        <v>0.14084507042253522</v>
      </c>
      <c r="V745" s="32">
        <f t="shared" si="271"/>
        <v>1</v>
      </c>
      <c r="W745" s="8">
        <f t="shared" ca="1" si="280"/>
        <v>10219.722242055355</v>
      </c>
      <c r="X745" s="8">
        <f t="shared" ca="1" si="284"/>
        <v>5766385762.101409</v>
      </c>
      <c r="Y745" s="22">
        <f t="shared" ca="1" si="272"/>
        <v>0.23111691769759957</v>
      </c>
      <c r="Z745" s="8">
        <f t="shared" ca="1" si="281"/>
        <v>247574.88883811067</v>
      </c>
      <c r="AA745" s="12">
        <f t="shared" ca="1" si="282"/>
        <v>1.1347541797997878</v>
      </c>
      <c r="AB745" s="23">
        <f t="shared" ca="1" si="286"/>
        <v>3248793121.3339496</v>
      </c>
      <c r="AC745" s="76">
        <f t="shared" si="283"/>
        <v>0</v>
      </c>
      <c r="AD745" s="85">
        <v>5.8818370972100542E-4</v>
      </c>
      <c r="AE745" s="85">
        <v>8.5643781210998585E-3</v>
      </c>
      <c r="AF745" s="85">
        <v>6.1523863956917978E-4</v>
      </c>
    </row>
    <row r="746" spans="1:32">
      <c r="A746" s="7">
        <f t="shared" si="273"/>
        <v>44653</v>
      </c>
      <c r="B746" s="8">
        <f t="shared" ca="1" si="274"/>
        <v>812201878.16356325</v>
      </c>
      <c r="C746" s="144">
        <f t="shared" si="264"/>
        <v>0</v>
      </c>
      <c r="D746" s="136"/>
      <c r="E746" s="143">
        <f>US!D746</f>
        <v>0</v>
      </c>
      <c r="F746" s="78">
        <f t="shared" si="285"/>
        <v>0.6</v>
      </c>
      <c r="G746" s="29">
        <f t="shared" ca="1" si="265"/>
        <v>34869.416887227359</v>
      </c>
      <c r="H746" s="8">
        <f t="shared" ca="1" si="275"/>
        <v>247572.85989931424</v>
      </c>
      <c r="I746" s="8">
        <f t="shared" ca="1" si="276"/>
        <v>5766633334.9613066</v>
      </c>
      <c r="J746" s="8">
        <f t="shared" ca="1" si="277"/>
        <v>1439.1117328533676</v>
      </c>
      <c r="K746" s="12">
        <f t="shared" ca="1" si="287"/>
        <v>0.57779229424399892</v>
      </c>
      <c r="L746" s="48"/>
      <c r="M746" s="47">
        <f ca="1">IF(AND(I$2&gt;0,R739&lt;F739-0.12),0,IF(AND(N746&gt;=L$4,I$2&gt;0),0,IF(OR(AND(N746&gt;=A$2,N746&lt;C$2),N746&gt;=E$1),0,1)))</f>
        <v>0</v>
      </c>
      <c r="N746" s="18">
        <f t="shared" si="278"/>
        <v>44653</v>
      </c>
      <c r="O746" s="11">
        <f t="shared" ca="1" si="266"/>
        <v>0.76888444466150752</v>
      </c>
      <c r="P746" s="11" t="str">
        <f t="shared" si="267"/>
        <v/>
      </c>
      <c r="Q746" s="11">
        <f t="shared" ca="1" si="279"/>
        <v>1</v>
      </c>
      <c r="R746" s="32">
        <f t="shared" ca="1" si="268"/>
        <v>6.9738833774454713E-4</v>
      </c>
      <c r="S746" s="32">
        <v>2.2686612455145189E-5</v>
      </c>
      <c r="T746" s="32">
        <f t="shared" ca="1" si="269"/>
        <v>3.3009714653241901E-5</v>
      </c>
      <c r="U746" s="32">
        <f t="shared" si="270"/>
        <v>0.14084507042253522</v>
      </c>
      <c r="V746" s="32">
        <f t="shared" si="271"/>
        <v>1</v>
      </c>
      <c r="W746" s="8">
        <f t="shared" ca="1" si="280"/>
        <v>10219.5761940512</v>
      </c>
      <c r="X746" s="8">
        <f t="shared" ca="1" si="284"/>
        <v>5766395981.6776028</v>
      </c>
      <c r="Y746" s="22">
        <f t="shared" ca="1" si="272"/>
        <v>0.23111555533849248</v>
      </c>
      <c r="Z746" s="8">
        <f t="shared" ca="1" si="281"/>
        <v>247572.85989931424</v>
      </c>
      <c r="AA746" s="12">
        <f t="shared" ca="1" si="282"/>
        <v>1.1347541797997878</v>
      </c>
      <c r="AB746" s="23">
        <f t="shared" ca="1" si="286"/>
        <v>3248798877.9026794</v>
      </c>
      <c r="AC746" s="76">
        <f t="shared" si="283"/>
        <v>0</v>
      </c>
      <c r="AD746" s="85">
        <v>5.8815523122173093E-4</v>
      </c>
      <c r="AE746" s="85">
        <v>8.5620813338784518E-3</v>
      </c>
      <c r="AF746" s="85">
        <v>6.1521407082687572E-4</v>
      </c>
    </row>
    <row r="747" spans="1:32">
      <c r="A747" s="7">
        <f t="shared" si="273"/>
        <v>44654</v>
      </c>
      <c r="B747" s="8">
        <f t="shared" ca="1" si="274"/>
        <v>812203317.25501907</v>
      </c>
      <c r="C747" s="144">
        <f t="shared" si="264"/>
        <v>0</v>
      </c>
      <c r="D747" s="136"/>
      <c r="E747" s="143">
        <f>US!D747</f>
        <v>0</v>
      </c>
      <c r="F747" s="78">
        <f t="shared" si="285"/>
        <v>0.6</v>
      </c>
      <c r="G747" s="29">
        <f t="shared" ca="1" si="265"/>
        <v>34869.131414360723</v>
      </c>
      <c r="H747" s="8">
        <f t="shared" ca="1" si="275"/>
        <v>247570.8330419611</v>
      </c>
      <c r="I747" s="8">
        <f t="shared" ca="1" si="276"/>
        <v>5766643552.510643</v>
      </c>
      <c r="J747" s="8">
        <f t="shared" ca="1" si="277"/>
        <v>1439.0914558729669</v>
      </c>
      <c r="K747" s="12">
        <f t="shared" ca="1" si="287"/>
        <v>0.57778888834623121</v>
      </c>
      <c r="L747" s="48"/>
      <c r="M747" s="46">
        <f ca="1">IF(AND(I$2&gt;0,R740&lt;F740-0.12),0,IF(AND(N747&gt;=L$5,I$2&gt;0),0,IF(OR(AND(N747&gt;=A$2,N747&lt;C$2),N747&gt;=E$1),0,1)))</f>
        <v>0</v>
      </c>
      <c r="N747" s="18">
        <f t="shared" si="278"/>
        <v>44654</v>
      </c>
      <c r="O747" s="11">
        <f t="shared" ca="1" si="266"/>
        <v>0.76888580700141906</v>
      </c>
      <c r="P747" s="11" t="str">
        <f t="shared" si="267"/>
        <v/>
      </c>
      <c r="Q747" s="11">
        <f t="shared" ca="1" si="279"/>
        <v>1</v>
      </c>
      <c r="R747" s="32">
        <f t="shared" ca="1" si="268"/>
        <v>6.9738262828721444E-4</v>
      </c>
      <c r="S747" s="32">
        <v>2.268658992616281E-5</v>
      </c>
      <c r="T747" s="32">
        <f t="shared" ca="1" si="269"/>
        <v>3.3009444405594811E-5</v>
      </c>
      <c r="U747" s="32">
        <f t="shared" si="270"/>
        <v>0.14084507042253522</v>
      </c>
      <c r="V747" s="32">
        <f t="shared" si="271"/>
        <v>1</v>
      </c>
      <c r="W747" s="8">
        <f t="shared" ca="1" si="280"/>
        <v>10219.430366877843</v>
      </c>
      <c r="X747" s="8">
        <f t="shared" ca="1" si="284"/>
        <v>5766406201.1079693</v>
      </c>
      <c r="Y747" s="22">
        <f t="shared" ca="1" si="272"/>
        <v>0.23111419299858094</v>
      </c>
      <c r="Z747" s="8">
        <f t="shared" ca="1" si="281"/>
        <v>247570.8330419611</v>
      </c>
      <c r="AA747" s="12">
        <f t="shared" ca="1" si="282"/>
        <v>1.1347541797997878</v>
      </c>
      <c r="AB747" s="23">
        <f t="shared" ca="1" si="286"/>
        <v>3248804634.3902187</v>
      </c>
      <c r="AC747" s="76">
        <f t="shared" si="283"/>
        <v>0</v>
      </c>
      <c r="AD747" s="85">
        <v>5.8812675986098675E-4</v>
      </c>
      <c r="AE747" s="85">
        <v>8.5597887683973462E-3</v>
      </c>
      <c r="AF747" s="85">
        <v>6.151895072839459E-4</v>
      </c>
    </row>
    <row r="748" spans="1:32">
      <c r="A748" s="7">
        <f t="shared" si="273"/>
        <v>44655</v>
      </c>
      <c r="B748" s="8">
        <f t="shared" ca="1" si="274"/>
        <v>812204756.32621026</v>
      </c>
      <c r="C748" s="144">
        <f t="shared" si="264"/>
        <v>0</v>
      </c>
      <c r="D748" s="136"/>
      <c r="E748" s="143">
        <f>US!D748</f>
        <v>0</v>
      </c>
      <c r="F748" s="78">
        <f t="shared" si="285"/>
        <v>0.6</v>
      </c>
      <c r="G748" s="29">
        <f t="shared" ca="1" si="265"/>
        <v>34868.846215909769</v>
      </c>
      <c r="H748" s="8">
        <f t="shared" ca="1" si="275"/>
        <v>247568.80813295933</v>
      </c>
      <c r="I748" s="8">
        <f t="shared" ca="1" si="276"/>
        <v>5766653769.9161005</v>
      </c>
      <c r="J748" s="8">
        <f t="shared" ca="1" si="277"/>
        <v>1439.0711912501522</v>
      </c>
      <c r="K748" s="12">
        <f t="shared" ca="1" si="287"/>
        <v>0.57778548249645234</v>
      </c>
      <c r="L748" s="48"/>
      <c r="M748" s="38">
        <f ca="1">IF(AND(I$2&gt;0,R741&lt;F741),0,IF(AND(N748&gt;=L$6,I$2&gt;0),0,IF(OR(AND(N748&gt;=A$2,N748&lt;C$2),N748&gt;=E$1),0,1)))</f>
        <v>0</v>
      </c>
      <c r="N748" s="18">
        <f t="shared" si="278"/>
        <v>44655</v>
      </c>
      <c r="O748" s="11">
        <f t="shared" ca="1" si="266"/>
        <v>0.76888716932214674</v>
      </c>
      <c r="P748" s="11" t="str">
        <f t="shared" si="267"/>
        <v/>
      </c>
      <c r="Q748" s="11">
        <f t="shared" ca="1" si="279"/>
        <v>1</v>
      </c>
      <c r="R748" s="32">
        <f t="shared" ca="1" si="268"/>
        <v>6.9737692431819532E-4</v>
      </c>
      <c r="S748" s="32">
        <v>2.2686567397338819E-5</v>
      </c>
      <c r="T748" s="32">
        <f t="shared" ca="1" si="269"/>
        <v>3.3009174417727909E-5</v>
      </c>
      <c r="U748" s="32">
        <f t="shared" si="270"/>
        <v>0.14084507042253522</v>
      </c>
      <c r="V748" s="32">
        <f t="shared" si="271"/>
        <v>1</v>
      </c>
      <c r="W748" s="8">
        <f t="shared" ca="1" si="280"/>
        <v>10219.284746278454</v>
      </c>
      <c r="X748" s="8">
        <f t="shared" ca="1" si="284"/>
        <v>5766416420.3927155</v>
      </c>
      <c r="Y748" s="22">
        <f t="shared" ca="1" si="272"/>
        <v>0.23111283067785326</v>
      </c>
      <c r="Z748" s="8">
        <f t="shared" ca="1" si="281"/>
        <v>247568.80813295933</v>
      </c>
      <c r="AA748" s="12">
        <f t="shared" ca="1" si="282"/>
        <v>1.1347541797997878</v>
      </c>
      <c r="AB748" s="23">
        <f t="shared" ca="1" si="286"/>
        <v>3248810390.7966213</v>
      </c>
      <c r="AC748" s="76">
        <f t="shared" si="283"/>
        <v>0</v>
      </c>
      <c r="AD748" s="85">
        <v>5.8809829563599876E-4</v>
      </c>
      <c r="AE748" s="85">
        <v>8.5575004132894469E-3</v>
      </c>
      <c r="AF748" s="85">
        <v>6.1516494893869289E-4</v>
      </c>
    </row>
    <row r="749" spans="1:32">
      <c r="A749" s="7">
        <f t="shared" si="273"/>
        <v>44656</v>
      </c>
      <c r="B749" s="8">
        <f t="shared" ca="1" si="274"/>
        <v>812206195.37714851</v>
      </c>
      <c r="C749" s="144">
        <f t="shared" si="264"/>
        <v>0</v>
      </c>
      <c r="D749" s="136"/>
      <c r="E749" s="143">
        <f>US!D749</f>
        <v>0</v>
      </c>
      <c r="F749" s="78">
        <f t="shared" si="285"/>
        <v>0.6</v>
      </c>
      <c r="G749" s="29">
        <f t="shared" ca="1" si="265"/>
        <v>34868.561274363237</v>
      </c>
      <c r="H749" s="8">
        <f t="shared" ca="1" si="275"/>
        <v>247566.78504797898</v>
      </c>
      <c r="I749" s="8">
        <f t="shared" ca="1" si="276"/>
        <v>5766663987.177762</v>
      </c>
      <c r="J749" s="8">
        <f t="shared" ca="1" si="277"/>
        <v>1439.0509382110015</v>
      </c>
      <c r="K749" s="12">
        <f t="shared" ca="1" si="287"/>
        <v>0.57778207669463311</v>
      </c>
      <c r="L749" s="48"/>
      <c r="M749" s="38">
        <f ca="1">IF(AND(I$2&gt;0,R742&lt;F742-0.02),0,IF(AND(N749&gt;=L$7,I$2&gt;0),0,IF(OR(AND(N749&gt;=A$2,N749&lt;C$2),N749&gt;=E$1),0,1)))</f>
        <v>0</v>
      </c>
      <c r="N749" s="18">
        <f t="shared" si="278"/>
        <v>44656</v>
      </c>
      <c r="O749" s="11">
        <f t="shared" ca="1" si="266"/>
        <v>0.76888853162370163</v>
      </c>
      <c r="P749" s="11" t="str">
        <f t="shared" si="267"/>
        <v/>
      </c>
      <c r="Q749" s="11">
        <f t="shared" ca="1" si="279"/>
        <v>1</v>
      </c>
      <c r="R749" s="32">
        <f t="shared" ca="1" si="268"/>
        <v>6.9737122548726473E-4</v>
      </c>
      <c r="S749" s="32">
        <v>2.268654486867322E-5</v>
      </c>
      <c r="T749" s="32">
        <f t="shared" ca="1" si="269"/>
        <v>3.3008904673063865E-5</v>
      </c>
      <c r="U749" s="32">
        <f t="shared" si="270"/>
        <v>0.14084507042253522</v>
      </c>
      <c r="V749" s="32">
        <f t="shared" si="271"/>
        <v>1</v>
      </c>
      <c r="W749" s="8">
        <f t="shared" ca="1" si="280"/>
        <v>10219.139318934753</v>
      </c>
      <c r="X749" s="8">
        <f t="shared" ca="1" si="284"/>
        <v>5766426639.5320339</v>
      </c>
      <c r="Y749" s="22">
        <f t="shared" ca="1" si="272"/>
        <v>0.23111146837629837</v>
      </c>
      <c r="Z749" s="8">
        <f t="shared" ca="1" si="281"/>
        <v>247566.78504797898</v>
      </c>
      <c r="AA749" s="12">
        <f t="shared" ca="1" si="282"/>
        <v>1.1347541797997878</v>
      </c>
      <c r="AB749" s="23">
        <f t="shared" ca="1" si="286"/>
        <v>3248816147.1219397</v>
      </c>
      <c r="AC749" s="76">
        <f t="shared" si="283"/>
        <v>0</v>
      </c>
      <c r="AD749" s="85">
        <v>5.8806983854399399E-4</v>
      </c>
      <c r="AE749" s="85">
        <v>8.5552162572299084E-3</v>
      </c>
      <c r="AF749" s="85">
        <v>6.1514039578942025E-4</v>
      </c>
    </row>
    <row r="750" spans="1:32">
      <c r="A750" s="7">
        <f t="shared" si="273"/>
        <v>44657</v>
      </c>
      <c r="B750" s="8">
        <f t="shared" ca="1" si="274"/>
        <v>812207634.40784454</v>
      </c>
      <c r="C750" s="144">
        <f t="shared" si="264"/>
        <v>0</v>
      </c>
      <c r="D750" s="136"/>
      <c r="E750" s="143">
        <f>US!D750</f>
        <v>0</v>
      </c>
      <c r="F750" s="78">
        <f t="shared" si="285"/>
        <v>0.6</v>
      </c>
      <c r="G750" s="29">
        <f t="shared" ca="1" si="265"/>
        <v>34868.276573362724</v>
      </c>
      <c r="H750" s="8">
        <f t="shared" ca="1" si="275"/>
        <v>247564.76367087531</v>
      </c>
      <c r="I750" s="8">
        <f t="shared" ca="1" si="276"/>
        <v>5766674204.2957039</v>
      </c>
      <c r="J750" s="8">
        <f t="shared" ca="1" si="277"/>
        <v>1439.0306960325468</v>
      </c>
      <c r="K750" s="12">
        <f t="shared" ca="1" si="287"/>
        <v>0.57777867094074598</v>
      </c>
      <c r="L750" s="48"/>
      <c r="M750" s="38">
        <f ca="1">IF(AND(I$2&gt;0,R743&lt;F743-0.04),0,IF(AND(N750&gt;=L$8,I$2&gt;0),0,IF(OR(AND(N750&gt;=A$2,N750&lt;C$2),N750&gt;=E$1),0,1)))</f>
        <v>0</v>
      </c>
      <c r="N750" s="18">
        <f t="shared" si="278"/>
        <v>44657</v>
      </c>
      <c r="O750" s="11">
        <f t="shared" ca="1" si="266"/>
        <v>0.76888989390609386</v>
      </c>
      <c r="P750" s="11" t="str">
        <f t="shared" si="267"/>
        <v/>
      </c>
      <c r="Q750" s="11">
        <f t="shared" ca="1" si="279"/>
        <v>1</v>
      </c>
      <c r="R750" s="32">
        <f t="shared" ca="1" si="268"/>
        <v>6.9736553146725446E-4</v>
      </c>
      <c r="S750" s="32">
        <v>2.268652234016601E-5</v>
      </c>
      <c r="T750" s="32">
        <f t="shared" ca="1" si="269"/>
        <v>3.3008635156116707E-5</v>
      </c>
      <c r="U750" s="32">
        <f t="shared" si="270"/>
        <v>0.14084507042253522</v>
      </c>
      <c r="V750" s="32">
        <f t="shared" si="271"/>
        <v>1</v>
      </c>
      <c r="W750" s="8">
        <f t="shared" ca="1" si="280"/>
        <v>10218.994072405219</v>
      </c>
      <c r="X750" s="8">
        <f t="shared" ca="1" si="284"/>
        <v>5766436858.5261059</v>
      </c>
      <c r="Y750" s="22">
        <f t="shared" ca="1" si="272"/>
        <v>0.23111010609390614</v>
      </c>
      <c r="Z750" s="8">
        <f t="shared" ca="1" si="281"/>
        <v>247564.76367087531</v>
      </c>
      <c r="AA750" s="12">
        <f t="shared" ca="1" si="282"/>
        <v>1.1347541797997878</v>
      </c>
      <c r="AB750" s="23">
        <f t="shared" ca="1" si="286"/>
        <v>3248821903.366221</v>
      </c>
      <c r="AC750" s="76">
        <f t="shared" si="283"/>
        <v>0</v>
      </c>
      <c r="AD750" s="85">
        <v>5.880413885822009E-4</v>
      </c>
      <c r="AE750" s="85">
        <v>8.55293628893594E-3</v>
      </c>
      <c r="AF750" s="85">
        <v>6.1511584783443217E-4</v>
      </c>
    </row>
    <row r="751" spans="1:32">
      <c r="A751" s="7">
        <f t="shared" si="273"/>
        <v>44658</v>
      </c>
      <c r="B751" s="8">
        <f t="shared" ca="1" si="274"/>
        <v>812209073.41830862</v>
      </c>
      <c r="C751" s="144">
        <f t="shared" si="264"/>
        <v>0</v>
      </c>
      <c r="D751" s="136"/>
      <c r="E751" s="143">
        <f>US!D751</f>
        <v>0</v>
      </c>
      <c r="F751" s="78">
        <f t="shared" si="285"/>
        <v>0.6</v>
      </c>
      <c r="G751" s="29">
        <f t="shared" ca="1" si="265"/>
        <v>34867.99209762676</v>
      </c>
      <c r="H751" s="8">
        <f t="shared" ca="1" si="275"/>
        <v>247562.74389314998</v>
      </c>
      <c r="I751" s="8">
        <f t="shared" ca="1" si="276"/>
        <v>5766684421.2699986</v>
      </c>
      <c r="J751" s="8">
        <f t="shared" ca="1" si="277"/>
        <v>1439.0104640394186</v>
      </c>
      <c r="K751" s="12">
        <f t="shared" ca="1" si="287"/>
        <v>0.57777526523476541</v>
      </c>
      <c r="L751" s="48"/>
      <c r="M751" s="38">
        <f ca="1">IF(AND(I$2&gt;0,R744&lt;F744-0.06),0,IF(AND(N751&gt;=L$9,I$2&gt;0),0,IF(OR(AND(N751&gt;=A$2,N751&lt;C$2),N751&gt;=E$1),0,1)))</f>
        <v>0</v>
      </c>
      <c r="N751" s="18">
        <f t="shared" si="278"/>
        <v>44658</v>
      </c>
      <c r="O751" s="11">
        <f t="shared" ca="1" si="266"/>
        <v>0.76889125616933318</v>
      </c>
      <c r="P751" s="11" t="str">
        <f t="shared" si="267"/>
        <v/>
      </c>
      <c r="Q751" s="11">
        <f t="shared" ca="1" si="279"/>
        <v>1</v>
      </c>
      <c r="R751" s="32">
        <f t="shared" ca="1" si="268"/>
        <v>6.9735984195253519E-4</v>
      </c>
      <c r="S751" s="32">
        <v>2.2686499811817184E-5</v>
      </c>
      <c r="T751" s="32">
        <f t="shared" ca="1" si="269"/>
        <v>3.300836585242E-5</v>
      </c>
      <c r="U751" s="32">
        <f t="shared" si="270"/>
        <v>0.14084507042253522</v>
      </c>
      <c r="V751" s="32">
        <f t="shared" si="271"/>
        <v>1</v>
      </c>
      <c r="W751" s="8">
        <f t="shared" ca="1" si="280"/>
        <v>10218.848995067383</v>
      </c>
      <c r="X751" s="8">
        <f t="shared" ca="1" si="284"/>
        <v>5766447077.3751011</v>
      </c>
      <c r="Y751" s="22">
        <f t="shared" ca="1" si="272"/>
        <v>0.23110874383066682</v>
      </c>
      <c r="Z751" s="8">
        <f t="shared" ca="1" si="281"/>
        <v>247562.74389314998</v>
      </c>
      <c r="AA751" s="12">
        <f t="shared" ca="1" si="282"/>
        <v>1.1347541797997878</v>
      </c>
      <c r="AB751" s="23">
        <f t="shared" ca="1" si="286"/>
        <v>3248827659.5295105</v>
      </c>
      <c r="AC751" s="76">
        <f t="shared" si="283"/>
        <v>0</v>
      </c>
      <c r="AD751" s="85">
        <v>5.8801294574784945E-4</v>
      </c>
      <c r="AE751" s="85">
        <v>8.5506604971665959E-3</v>
      </c>
      <c r="AF751" s="85">
        <v>6.150913050720334E-4</v>
      </c>
    </row>
    <row r="752" spans="1:32">
      <c r="A752" s="7">
        <f t="shared" si="273"/>
        <v>44659</v>
      </c>
      <c r="B752" s="8">
        <f t="shared" ca="1" si="274"/>
        <v>812210512.40855026</v>
      </c>
      <c r="C752" s="144">
        <f t="shared" si="264"/>
        <v>0</v>
      </c>
      <c r="D752" s="136"/>
      <c r="E752" s="143">
        <f>US!D752</f>
        <v>0</v>
      </c>
      <c r="F752" s="78">
        <f t="shared" si="285"/>
        <v>0.6</v>
      </c>
      <c r="G752" s="29">
        <f t="shared" ca="1" si="265"/>
        <v>34867.707832879954</v>
      </c>
      <c r="H752" s="8">
        <f t="shared" ca="1" si="275"/>
        <v>247560.72561344766</v>
      </c>
      <c r="I752" s="8">
        <f t="shared" ca="1" si="276"/>
        <v>5766694638.1007137</v>
      </c>
      <c r="J752" s="8">
        <f t="shared" ca="1" si="277"/>
        <v>1438.9902416007149</v>
      </c>
      <c r="K752" s="12">
        <f t="shared" ca="1" si="287"/>
        <v>0.57777185957666699</v>
      </c>
      <c r="L752" s="48"/>
      <c r="M752" s="39">
        <f ca="1">IF(AND(I$2&gt;0,R745&lt;F745-0.1),0,IF(AND(N752&gt;=L$10,I$2&gt;0),0,IF(OR(AND(N752&gt;=A$2,N752&lt;C$2),N752&gt;=E$1),0,1)))</f>
        <v>0</v>
      </c>
      <c r="N752" s="18">
        <f t="shared" si="278"/>
        <v>44659</v>
      </c>
      <c r="O752" s="11">
        <f t="shared" ca="1" si="266"/>
        <v>0.76889261841342849</v>
      </c>
      <c r="P752" s="11" t="str">
        <f t="shared" si="267"/>
        <v/>
      </c>
      <c r="Q752" s="11">
        <f t="shared" ca="1" si="279"/>
        <v>1</v>
      </c>
      <c r="R752" s="32">
        <f t="shared" ca="1" si="268"/>
        <v>6.9735415665759908E-4</v>
      </c>
      <c r="S752" s="32">
        <v>2.2686477283626744E-5</v>
      </c>
      <c r="T752" s="32">
        <f t="shared" ca="1" si="269"/>
        <v>3.3008096748459687E-5</v>
      </c>
      <c r="U752" s="32">
        <f t="shared" si="270"/>
        <v>0.14084507042253522</v>
      </c>
      <c r="V752" s="32">
        <f t="shared" si="271"/>
        <v>1</v>
      </c>
      <c r="W752" s="8">
        <f t="shared" ca="1" si="280"/>
        <v>10218.70407606393</v>
      </c>
      <c r="X752" s="8">
        <f t="shared" ca="1" si="284"/>
        <v>5766457296.0791769</v>
      </c>
      <c r="Y752" s="22">
        <f t="shared" ca="1" si="272"/>
        <v>0.23110738158657151</v>
      </c>
      <c r="Z752" s="8">
        <f t="shared" ca="1" si="281"/>
        <v>247560.72561344766</v>
      </c>
      <c r="AA752" s="12">
        <f t="shared" ca="1" si="282"/>
        <v>1.1347541797997878</v>
      </c>
      <c r="AB752" s="23">
        <f t="shared" ca="1" si="286"/>
        <v>3248833415.6118507</v>
      </c>
      <c r="AC752" s="76">
        <f t="shared" si="283"/>
        <v>0</v>
      </c>
      <c r="AD752" s="85">
        <v>5.8798451003817147E-4</v>
      </c>
      <c r="AE752" s="85">
        <v>8.5483888707225848E-3</v>
      </c>
      <c r="AF752" s="85">
        <v>6.1506676750053019E-4</v>
      </c>
    </row>
    <row r="753" spans="1:32">
      <c r="A753" s="7">
        <f t="shared" si="273"/>
        <v>44660</v>
      </c>
      <c r="B753" s="8">
        <f t="shared" ca="1" si="274"/>
        <v>812211951.37857842</v>
      </c>
      <c r="C753" s="144">
        <f t="shared" si="264"/>
        <v>0</v>
      </c>
      <c r="D753" s="136"/>
      <c r="E753" s="143">
        <f>US!D753</f>
        <v>0</v>
      </c>
      <c r="F753" s="78">
        <f t="shared" si="285"/>
        <v>0.6</v>
      </c>
      <c r="G753" s="29">
        <f t="shared" ca="1" si="265"/>
        <v>34867.423765786749</v>
      </c>
      <c r="H753" s="8">
        <f t="shared" ca="1" si="275"/>
        <v>247558.70873708592</v>
      </c>
      <c r="I753" s="8">
        <f t="shared" ca="1" si="276"/>
        <v>5766704854.7879133</v>
      </c>
      <c r="J753" s="8">
        <f t="shared" ca="1" si="277"/>
        <v>1438.9700281270693</v>
      </c>
      <c r="K753" s="12">
        <f t="shared" ca="1" si="287"/>
        <v>0.57776845396642873</v>
      </c>
      <c r="L753" s="48"/>
      <c r="M753" s="47">
        <f ca="1">IF(AND(I$2&gt;0,R746&lt;F746-0.12),0,IF(AND(N753&gt;=L$4,I$2&gt;0),0,IF(OR(AND(N753&gt;=A$2,N753&lt;C$2),N753&gt;=E$1),0,1)))</f>
        <v>0</v>
      </c>
      <c r="N753" s="18">
        <f t="shared" si="278"/>
        <v>44660</v>
      </c>
      <c r="O753" s="11">
        <f t="shared" ca="1" si="266"/>
        <v>0.76889398063838843</v>
      </c>
      <c r="P753" s="11" t="str">
        <f t="shared" si="267"/>
        <v/>
      </c>
      <c r="Q753" s="11">
        <f t="shared" ca="1" si="279"/>
        <v>1</v>
      </c>
      <c r="R753" s="32">
        <f t="shared" ca="1" si="268"/>
        <v>6.9734847531573499E-4</v>
      </c>
      <c r="S753" s="32">
        <v>2.2686454755594685E-5</v>
      </c>
      <c r="T753" s="32">
        <f t="shared" ca="1" si="269"/>
        <v>3.3007827831611459E-5</v>
      </c>
      <c r="U753" s="32">
        <f t="shared" si="270"/>
        <v>0.14084507042253522</v>
      </c>
      <c r="V753" s="32">
        <f t="shared" si="271"/>
        <v>1</v>
      </c>
      <c r="W753" s="8">
        <f t="shared" ca="1" si="280"/>
        <v>10218.559305252289</v>
      </c>
      <c r="X753" s="8">
        <f t="shared" ca="1" si="284"/>
        <v>5766467514.6384821</v>
      </c>
      <c r="Y753" s="22">
        <f t="shared" ca="1" si="272"/>
        <v>0.23110601936161157</v>
      </c>
      <c r="Z753" s="8">
        <f t="shared" ca="1" si="281"/>
        <v>247558.70873708592</v>
      </c>
      <c r="AA753" s="12">
        <f t="shared" ca="1" si="282"/>
        <v>1.1347541797997878</v>
      </c>
      <c r="AB753" s="23">
        <f t="shared" ca="1" si="286"/>
        <v>3248839171.6132803</v>
      </c>
      <c r="AC753" s="76">
        <f t="shared" si="283"/>
        <v>0</v>
      </c>
      <c r="AD753" s="85">
        <v>5.8795608145039975E-4</v>
      </c>
      <c r="AE753" s="85">
        <v>8.5461213984460663E-3</v>
      </c>
      <c r="AF753" s="85">
        <v>6.150422351182287E-4</v>
      </c>
    </row>
    <row r="754" spans="1:32">
      <c r="A754" s="7">
        <f t="shared" si="273"/>
        <v>44661</v>
      </c>
      <c r="B754" s="8">
        <f t="shared" ca="1" si="274"/>
        <v>812213390.32840145</v>
      </c>
      <c r="C754" s="144">
        <f t="shared" si="264"/>
        <v>0</v>
      </c>
      <c r="D754" s="136"/>
      <c r="E754" s="143">
        <f>US!D754</f>
        <v>0</v>
      </c>
      <c r="F754" s="78">
        <f t="shared" si="285"/>
        <v>0.6</v>
      </c>
      <c r="G754" s="29">
        <f t="shared" ca="1" si="265"/>
        <v>34867.139883889569</v>
      </c>
      <c r="H754" s="8">
        <f t="shared" ca="1" si="275"/>
        <v>247556.69317561592</v>
      </c>
      <c r="I754" s="8">
        <f t="shared" ca="1" si="276"/>
        <v>5766715071.3316574</v>
      </c>
      <c r="J754" s="8">
        <f t="shared" ca="1" si="277"/>
        <v>1438.9498230679233</v>
      </c>
      <c r="K754" s="12">
        <f t="shared" ca="1" si="287"/>
        <v>0.57776504840402887</v>
      </c>
      <c r="L754" s="48"/>
      <c r="M754" s="46">
        <f ca="1">IF(AND(I$2&gt;0,R747&lt;F747-0.12),0,IF(AND(N754&gt;=L$5,I$2&gt;0),0,IF(OR(AND(N754&gt;=A$2,N754&lt;C$2),N754&gt;=E$1),0,1)))</f>
        <v>0</v>
      </c>
      <c r="N754" s="18">
        <f t="shared" si="278"/>
        <v>44661</v>
      </c>
      <c r="O754" s="11">
        <f t="shared" ca="1" si="266"/>
        <v>0.76889534284422101</v>
      </c>
      <c r="P754" s="11" t="str">
        <f t="shared" si="267"/>
        <v/>
      </c>
      <c r="Q754" s="11">
        <f t="shared" ca="1" si="279"/>
        <v>1</v>
      </c>
      <c r="R754" s="32">
        <f t="shared" ca="1" si="268"/>
        <v>6.9734279767779133E-4</v>
      </c>
      <c r="S754" s="32">
        <v>2.2686432227721011E-5</v>
      </c>
      <c r="T754" s="32">
        <f t="shared" ca="1" si="269"/>
        <v>3.3007559090082123E-5</v>
      </c>
      <c r="U754" s="32">
        <f t="shared" si="270"/>
        <v>0.14084507042253522</v>
      </c>
      <c r="V754" s="32">
        <f t="shared" si="271"/>
        <v>1</v>
      </c>
      <c r="W754" s="8">
        <f t="shared" ca="1" si="280"/>
        <v>10218.414673157646</v>
      </c>
      <c r="X754" s="8">
        <f t="shared" ca="1" si="284"/>
        <v>5766477733.0531549</v>
      </c>
      <c r="Y754" s="22">
        <f t="shared" ca="1" si="272"/>
        <v>0.23110465715577899</v>
      </c>
      <c r="Z754" s="8">
        <f t="shared" ca="1" si="281"/>
        <v>247556.69317561592</v>
      </c>
      <c r="AA754" s="12">
        <f t="shared" ca="1" si="282"/>
        <v>1.1347541797997878</v>
      </c>
      <c r="AB754" s="23">
        <f t="shared" ca="1" si="286"/>
        <v>3248844927.5338373</v>
      </c>
      <c r="AC754" s="76">
        <f t="shared" si="283"/>
        <v>0</v>
      </c>
      <c r="AD754" s="85">
        <v>5.8792765998176913E-4</v>
      </c>
      <c r="AE754" s="85">
        <v>8.5438580692204467E-3</v>
      </c>
      <c r="AF754" s="85">
        <v>6.1501770792343638E-4</v>
      </c>
    </row>
    <row r="755" spans="1:32">
      <c r="A755" s="7">
        <f t="shared" si="273"/>
        <v>44662</v>
      </c>
      <c r="B755" s="8">
        <f t="shared" ca="1" si="274"/>
        <v>812214829.25802732</v>
      </c>
      <c r="C755" s="144">
        <f t="shared" si="264"/>
        <v>0</v>
      </c>
      <c r="D755" s="136"/>
      <c r="E755" s="143">
        <f>US!D755</f>
        <v>0</v>
      </c>
      <c r="F755" s="78">
        <f t="shared" si="285"/>
        <v>0.6</v>
      </c>
      <c r="G755" s="29">
        <f t="shared" ca="1" si="265"/>
        <v>34866.856175550973</v>
      </c>
      <c r="H755" s="8">
        <f t="shared" ca="1" si="275"/>
        <v>247554.6788464119</v>
      </c>
      <c r="I755" s="8">
        <f t="shared" ca="1" si="276"/>
        <v>5766725287.7320013</v>
      </c>
      <c r="J755" s="8">
        <f t="shared" ca="1" si="277"/>
        <v>1438.9296259089645</v>
      </c>
      <c r="K755" s="12">
        <f t="shared" ca="1" si="287"/>
        <v>0.57776164288944742</v>
      </c>
      <c r="L755" s="48"/>
      <c r="M755" s="38">
        <f ca="1">IF(AND(I$2&gt;0,R748&lt;F748),0,IF(AND(N755&gt;=L$6,I$2&gt;0),0,IF(OR(AND(N755&gt;=A$2,N755&lt;C$2),N755&gt;=E$1),0,1)))</f>
        <v>0</v>
      </c>
      <c r="N755" s="18">
        <f t="shared" si="278"/>
        <v>44662</v>
      </c>
      <c r="O755" s="11">
        <f t="shared" ca="1" si="266"/>
        <v>0.76889670503093355</v>
      </c>
      <c r="P755" s="11" t="str">
        <f t="shared" si="267"/>
        <v/>
      </c>
      <c r="Q755" s="11">
        <f t="shared" ca="1" si="279"/>
        <v>1</v>
      </c>
      <c r="R755" s="32">
        <f t="shared" ca="1" si="268"/>
        <v>6.9733712351101936E-4</v>
      </c>
      <c r="S755" s="32">
        <v>2.2686409700005715E-5</v>
      </c>
      <c r="T755" s="32">
        <f t="shared" ca="1" si="269"/>
        <v>3.300729051285492E-5</v>
      </c>
      <c r="U755" s="32">
        <f t="shared" si="270"/>
        <v>0.14084507042253522</v>
      </c>
      <c r="V755" s="32">
        <f t="shared" si="271"/>
        <v>1</v>
      </c>
      <c r="W755" s="8">
        <f t="shared" ca="1" si="280"/>
        <v>10218.270170928927</v>
      </c>
      <c r="X755" s="8">
        <f t="shared" ca="1" si="284"/>
        <v>5766487951.3233261</v>
      </c>
      <c r="Y755" s="22">
        <f t="shared" ca="1" si="272"/>
        <v>0.23110329496906645</v>
      </c>
      <c r="Z755" s="8">
        <f t="shared" ca="1" si="281"/>
        <v>247554.6788464119</v>
      </c>
      <c r="AA755" s="12">
        <f t="shared" ca="1" si="282"/>
        <v>1.1347541797997878</v>
      </c>
      <c r="AB755" s="23">
        <f t="shared" ca="1" si="286"/>
        <v>3248850683.3735557</v>
      </c>
      <c r="AC755" s="76">
        <f t="shared" si="283"/>
        <v>0</v>
      </c>
      <c r="AD755" s="85">
        <v>5.8789924562951544E-4</v>
      </c>
      <c r="AE755" s="85">
        <v>8.5415988719702036E-3</v>
      </c>
      <c r="AF755" s="85">
        <v>6.1499318591446122E-4</v>
      </c>
    </row>
    <row r="756" spans="1:32">
      <c r="A756" s="7">
        <f t="shared" si="273"/>
        <v>44663</v>
      </c>
      <c r="B756" s="8">
        <f t="shared" ca="1" si="274"/>
        <v>812216268.16746354</v>
      </c>
      <c r="C756" s="144">
        <f t="shared" si="264"/>
        <v>0</v>
      </c>
      <c r="D756" s="136"/>
      <c r="E756" s="143">
        <f>US!D756</f>
        <v>0</v>
      </c>
      <c r="F756" s="78">
        <f t="shared" si="285"/>
        <v>0.6</v>
      </c>
      <c r="G756" s="29">
        <f t="shared" ca="1" si="265"/>
        <v>34866.57262989974</v>
      </c>
      <c r="H756" s="8">
        <f t="shared" ca="1" si="275"/>
        <v>247552.66567228813</v>
      </c>
      <c r="I756" s="8">
        <f t="shared" ca="1" si="276"/>
        <v>5766735503.9889984</v>
      </c>
      <c r="J756" s="8">
        <f t="shared" ca="1" si="277"/>
        <v>1438.9094361697432</v>
      </c>
      <c r="K756" s="12">
        <f t="shared" ca="1" si="287"/>
        <v>0.57775823742266619</v>
      </c>
      <c r="L756" s="48"/>
      <c r="M756" s="38">
        <f ca="1">IF(AND(I$2&gt;0,R749&lt;F749-0.02),0,IF(AND(N756&gt;=L$7,I$2&gt;0),0,IF(OR(AND(N756&gt;=A$2,N756&lt;C$2),N756&gt;=E$1),0,1)))</f>
        <v>0</v>
      </c>
      <c r="N756" s="18">
        <f t="shared" si="278"/>
        <v>44663</v>
      </c>
      <c r="O756" s="11">
        <f t="shared" ca="1" si="266"/>
        <v>0.76889806719853315</v>
      </c>
      <c r="P756" s="11" t="str">
        <f t="shared" si="267"/>
        <v/>
      </c>
      <c r="Q756" s="11">
        <f t="shared" ca="1" si="279"/>
        <v>1</v>
      </c>
      <c r="R756" s="32">
        <f t="shared" ca="1" si="268"/>
        <v>6.9733145259799482E-4</v>
      </c>
      <c r="S756" s="32">
        <v>2.2686387172448798E-5</v>
      </c>
      <c r="T756" s="32">
        <f t="shared" ca="1" si="269"/>
        <v>3.3007022089638418E-5</v>
      </c>
      <c r="U756" s="32">
        <f t="shared" si="270"/>
        <v>0.14084507042253522</v>
      </c>
      <c r="V756" s="32">
        <f t="shared" si="271"/>
        <v>1</v>
      </c>
      <c r="W756" s="8">
        <f t="shared" ca="1" si="280"/>
        <v>10218.125790297781</v>
      </c>
      <c r="X756" s="8">
        <f t="shared" ca="1" si="284"/>
        <v>5766498169.4491167</v>
      </c>
      <c r="Y756" s="22">
        <f t="shared" ca="1" si="272"/>
        <v>0.23110193280146685</v>
      </c>
      <c r="Z756" s="8">
        <f t="shared" ca="1" si="281"/>
        <v>247552.66567228813</v>
      </c>
      <c r="AA756" s="12">
        <f t="shared" ca="1" si="282"/>
        <v>1.1347541797997878</v>
      </c>
      <c r="AB756" s="23">
        <f t="shared" ca="1" si="286"/>
        <v>3248856439.1324692</v>
      </c>
      <c r="AC756" s="76">
        <f t="shared" si="283"/>
        <v>0</v>
      </c>
      <c r="AD756" s="85">
        <v>5.8787083839087625E-4</v>
      </c>
      <c r="AE756" s="85">
        <v>8.5393437956606654E-3</v>
      </c>
      <c r="AF756" s="85">
        <v>6.1496866908961197E-4</v>
      </c>
    </row>
    <row r="757" spans="1:32">
      <c r="A757" s="7">
        <f t="shared" si="273"/>
        <v>44664</v>
      </c>
      <c r="B757" s="8">
        <f t="shared" ca="1" si="274"/>
        <v>812217707.05671692</v>
      </c>
      <c r="C757" s="144">
        <f t="shared" si="264"/>
        <v>0</v>
      </c>
      <c r="D757" s="136"/>
      <c r="E757" s="143">
        <f>US!D757</f>
        <v>0</v>
      </c>
      <c r="F757" s="78">
        <f t="shared" si="285"/>
        <v>0.6</v>
      </c>
      <c r="G757" s="29">
        <f t="shared" ca="1" si="265"/>
        <v>34866.289236780372</v>
      </c>
      <c r="H757" s="8">
        <f t="shared" ca="1" si="275"/>
        <v>247550.65358114062</v>
      </c>
      <c r="I757" s="8">
        <f t="shared" ca="1" si="276"/>
        <v>5766745720.1026974</v>
      </c>
      <c r="J757" s="8">
        <f t="shared" ca="1" si="277"/>
        <v>1438.8892534014462</v>
      </c>
      <c r="K757" s="12">
        <f t="shared" ca="1" si="287"/>
        <v>0.57775483200366717</v>
      </c>
      <c r="L757" s="48"/>
      <c r="M757" s="38">
        <f ca="1">IF(AND(I$2&gt;0,R750&lt;F750-0.04),0,IF(AND(N757&gt;=L$8,I$2&gt;0),0,IF(OR(AND(N757&gt;=A$2,N757&lt;C$2),N757&gt;=E$1),0,1)))</f>
        <v>0</v>
      </c>
      <c r="N757" s="18">
        <f t="shared" si="278"/>
        <v>44664</v>
      </c>
      <c r="O757" s="11">
        <f t="shared" ca="1" si="266"/>
        <v>0.76889942934702626</v>
      </c>
      <c r="P757" s="11" t="str">
        <f t="shared" si="267"/>
        <v/>
      </c>
      <c r="Q757" s="11">
        <f t="shared" ca="1" si="279"/>
        <v>1</v>
      </c>
      <c r="R757" s="32">
        <f t="shared" ca="1" si="268"/>
        <v>6.9732578473560749E-4</v>
      </c>
      <c r="S757" s="32">
        <v>2.2686364645050255E-5</v>
      </c>
      <c r="T757" s="32">
        <f t="shared" ca="1" si="269"/>
        <v>3.3006753810818747E-5</v>
      </c>
      <c r="U757" s="32">
        <f t="shared" si="270"/>
        <v>0.14084507042253522</v>
      </c>
      <c r="V757" s="32">
        <f t="shared" si="271"/>
        <v>1</v>
      </c>
      <c r="W757" s="8">
        <f t="shared" ca="1" si="280"/>
        <v>10217.981523540211</v>
      </c>
      <c r="X757" s="8">
        <f t="shared" ca="1" si="284"/>
        <v>5766508387.4306402</v>
      </c>
      <c r="Y757" s="22">
        <f t="shared" ca="1" si="272"/>
        <v>0.23110057065297374</v>
      </c>
      <c r="Z757" s="8">
        <f t="shared" ca="1" si="281"/>
        <v>247550.65358114062</v>
      </c>
      <c r="AA757" s="12">
        <f t="shared" ca="1" si="282"/>
        <v>1.1347541797997878</v>
      </c>
      <c r="AB757" s="23">
        <f t="shared" ca="1" si="286"/>
        <v>3248862194.8106079</v>
      </c>
      <c r="AC757" s="76">
        <f t="shared" si="283"/>
        <v>0</v>
      </c>
      <c r="AD757" s="85">
        <v>5.8784243826309052E-4</v>
      </c>
      <c r="AE757" s="85">
        <v>8.5992693826887675E-3</v>
      </c>
      <c r="AF757" s="85">
        <v>6.1760316253705325E-4</v>
      </c>
    </row>
    <row r="758" spans="1:32">
      <c r="A758" s="7">
        <f t="shared" si="273"/>
        <v>44665</v>
      </c>
      <c r="B758" s="8">
        <f t="shared" ca="1" si="274"/>
        <v>812219145.92579412</v>
      </c>
      <c r="C758" s="144">
        <f t="shared" si="264"/>
        <v>0</v>
      </c>
      <c r="D758" s="136"/>
      <c r="E758" s="143">
        <f>US!D758</f>
        <v>0</v>
      </c>
      <c r="F758" s="78">
        <f t="shared" si="285"/>
        <v>0.6</v>
      </c>
      <c r="G758" s="29">
        <f t="shared" ca="1" si="265"/>
        <v>34866.005986705997</v>
      </c>
      <c r="H758" s="8">
        <f t="shared" ca="1" si="275"/>
        <v>247548.64250561254</v>
      </c>
      <c r="I758" s="8">
        <f t="shared" ca="1" si="276"/>
        <v>5766755936.0731449</v>
      </c>
      <c r="J758" s="8">
        <f t="shared" ca="1" si="277"/>
        <v>1438.8690771848082</v>
      </c>
      <c r="K758" s="12">
        <f t="shared" ca="1" si="287"/>
        <v>0.5777514266324344</v>
      </c>
      <c r="L758" s="48"/>
      <c r="M758" s="38">
        <f ca="1">IF(AND(I$2&gt;0,R751&lt;F751-0.06),0,IF(AND(N758&gt;=L$9,I$2&gt;0),0,IF(OR(AND(N758&gt;=A$2,N758&lt;C$2),N758&gt;=E$1),0,1)))</f>
        <v>0</v>
      </c>
      <c r="N758" s="18">
        <f t="shared" si="278"/>
        <v>44665</v>
      </c>
      <c r="O758" s="11">
        <f t="shared" ca="1" si="266"/>
        <v>0.76890079147641932</v>
      </c>
      <c r="P758" s="11" t="str">
        <f t="shared" si="267"/>
        <v/>
      </c>
      <c r="Q758" s="11">
        <f t="shared" ca="1" si="279"/>
        <v>1</v>
      </c>
      <c r="R758" s="32">
        <f t="shared" ca="1" si="268"/>
        <v>6.9732011973411983E-4</v>
      </c>
      <c r="S758" s="32">
        <v>2.2686342117810091E-5</v>
      </c>
      <c r="T758" s="32">
        <f t="shared" ca="1" si="269"/>
        <v>3.3006485667415005E-5</v>
      </c>
      <c r="U758" s="32">
        <f t="shared" si="270"/>
        <v>0.14084507042253522</v>
      </c>
      <c r="V758" s="32">
        <f t="shared" si="271"/>
        <v>1</v>
      </c>
      <c r="W758" s="8">
        <f t="shared" ca="1" si="280"/>
        <v>10217.837363440734</v>
      </c>
      <c r="X758" s="8">
        <f t="shared" ca="1" si="284"/>
        <v>5766518605.2680035</v>
      </c>
      <c r="Y758" s="22">
        <f t="shared" ca="1" si="272"/>
        <v>0.23109920852358068</v>
      </c>
      <c r="Z758" s="8">
        <f t="shared" ca="1" si="281"/>
        <v>247548.64250561254</v>
      </c>
      <c r="AA758" s="12">
        <f t="shared" ca="1" si="282"/>
        <v>1.1347541797997878</v>
      </c>
      <c r="AB758" s="23">
        <f t="shared" ca="1" si="286"/>
        <v>3248867950.4080005</v>
      </c>
      <c r="AC758" s="76">
        <f t="shared" si="283"/>
        <v>0</v>
      </c>
      <c r="AD758" s="85">
        <v>5.8781404524339896E-4</v>
      </c>
      <c r="AE758" s="85">
        <v>8.6604726902406743E-3</v>
      </c>
      <c r="AF758" s="85">
        <v>6.2030632510302463E-4</v>
      </c>
    </row>
    <row r="759" spans="1:32">
      <c r="A759" s="7">
        <f t="shared" si="273"/>
        <v>44666</v>
      </c>
      <c r="B759" s="8">
        <f t="shared" ca="1" si="274"/>
        <v>812220584.77470124</v>
      </c>
      <c r="C759" s="144">
        <f t="shared" si="264"/>
        <v>0</v>
      </c>
      <c r="D759" s="136"/>
      <c r="E759" s="143">
        <f>US!D759</f>
        <v>0</v>
      </c>
      <c r="F759" s="78">
        <f t="shared" si="285"/>
        <v>0.6</v>
      </c>
      <c r="G759" s="29">
        <f t="shared" ca="1" si="265"/>
        <v>34865.722870814338</v>
      </c>
      <c r="H759" s="8">
        <f t="shared" ca="1" si="275"/>
        <v>247546.6323827818</v>
      </c>
      <c r="I759" s="8">
        <f t="shared" ca="1" si="276"/>
        <v>5766766151.9003859</v>
      </c>
      <c r="J759" s="8">
        <f t="shared" ca="1" si="277"/>
        <v>1438.8489071281704</v>
      </c>
      <c r="K759" s="12">
        <f t="shared" ca="1" si="287"/>
        <v>0.57774802130895164</v>
      </c>
      <c r="L759" s="48"/>
      <c r="M759" s="39">
        <f ca="1">IF(AND(I$2&gt;0,R752&lt;F752-0.1),0,IF(AND(N759&gt;=L$10,I$2&gt;0),0,IF(OR(AND(N759&gt;=A$2,N759&lt;C$2),N759&gt;=E$1),0,1)))</f>
        <v>0</v>
      </c>
      <c r="N759" s="18">
        <f t="shared" si="278"/>
        <v>44666</v>
      </c>
      <c r="O759" s="11">
        <f t="shared" ca="1" si="266"/>
        <v>0.7689021535867181</v>
      </c>
      <c r="P759" s="11" t="str">
        <f t="shared" si="267"/>
        <v/>
      </c>
      <c r="Q759" s="11">
        <f t="shared" ca="1" si="279"/>
        <v>1</v>
      </c>
      <c r="R759" s="32">
        <f t="shared" ca="1" si="268"/>
        <v>6.9731445741628669E-4</v>
      </c>
      <c r="S759" s="32">
        <v>2.2686319590728294E-5</v>
      </c>
      <c r="T759" s="32">
        <f t="shared" ca="1" si="269"/>
        <v>3.3006217651037576E-5</v>
      </c>
      <c r="U759" s="32">
        <f t="shared" si="270"/>
        <v>0.14084507042253522</v>
      </c>
      <c r="V759" s="32">
        <f t="shared" si="271"/>
        <v>1</v>
      </c>
      <c r="W759" s="8">
        <f t="shared" ca="1" si="280"/>
        <v>10217.69330325891</v>
      </c>
      <c r="X759" s="8">
        <f t="shared" ca="1" si="284"/>
        <v>5766528822.9613066</v>
      </c>
      <c r="Y759" s="22">
        <f t="shared" ca="1" si="272"/>
        <v>0.2310978464132819</v>
      </c>
      <c r="Z759" s="8">
        <f t="shared" ca="1" si="281"/>
        <v>247546.6323827818</v>
      </c>
      <c r="AA759" s="12">
        <f t="shared" ca="1" si="282"/>
        <v>1.1347541797997878</v>
      </c>
      <c r="AB759" s="23">
        <f t="shared" ca="1" si="286"/>
        <v>3248873705.924674</v>
      </c>
      <c r="AC759" s="76">
        <f t="shared" si="283"/>
        <v>0</v>
      </c>
      <c r="AD759" s="85">
        <v>5.8778565932904325E-4</v>
      </c>
      <c r="AE759" s="85">
        <v>8.7228826508910801E-3</v>
      </c>
      <c r="AF759" s="85">
        <v>6.2307963167700054E-4</v>
      </c>
    </row>
    <row r="760" spans="1:32">
      <c r="A760" s="7">
        <f t="shared" si="273"/>
        <v>44667</v>
      </c>
      <c r="B760" s="8">
        <f t="shared" ca="1" si="274"/>
        <v>812222023.6034441</v>
      </c>
      <c r="C760" s="144">
        <f t="shared" si="264"/>
        <v>0</v>
      </c>
      <c r="D760" s="136"/>
      <c r="E760" s="143">
        <f>US!D760</f>
        <v>0</v>
      </c>
      <c r="F760" s="78">
        <f t="shared" si="285"/>
        <v>0.6</v>
      </c>
      <c r="G760" s="29">
        <f t="shared" ca="1" si="265"/>
        <v>34865.439880826627</v>
      </c>
      <c r="H760" s="8">
        <f t="shared" ca="1" si="275"/>
        <v>247544.62315386906</v>
      </c>
      <c r="I760" s="8">
        <f t="shared" ca="1" si="276"/>
        <v>5766776367.5844603</v>
      </c>
      <c r="J760" s="8">
        <f t="shared" ca="1" si="277"/>
        <v>1438.8287428656604</v>
      </c>
      <c r="K760" s="12">
        <f t="shared" ca="1" si="287"/>
        <v>0.57774461603320471</v>
      </c>
      <c r="L760" s="48"/>
      <c r="M760" s="47">
        <f ca="1">IF(AND(I$2&gt;0,R753&lt;F753-0.12),0,IF(AND(N760&gt;=L$4,I$2&gt;0),0,IF(OR(AND(N760&gt;=A$2,N760&lt;C$2),N760&gt;=E$1),0,1)))</f>
        <v>0</v>
      </c>
      <c r="N760" s="18">
        <f t="shared" si="278"/>
        <v>44667</v>
      </c>
      <c r="O760" s="11">
        <f t="shared" ca="1" si="266"/>
        <v>0.76890351567792803</v>
      </c>
      <c r="P760" s="11" t="str">
        <f t="shared" si="267"/>
        <v/>
      </c>
      <c r="Q760" s="11">
        <f t="shared" ca="1" si="279"/>
        <v>1</v>
      </c>
      <c r="R760" s="32">
        <f t="shared" ca="1" si="268"/>
        <v>6.973087976165325E-4</v>
      </c>
      <c r="S760" s="32">
        <v>2.2686297063804873E-5</v>
      </c>
      <c r="T760" s="32">
        <f t="shared" ca="1" si="269"/>
        <v>3.3005949753849209E-5</v>
      </c>
      <c r="U760" s="32">
        <f t="shared" si="270"/>
        <v>0.14084507042253522</v>
      </c>
      <c r="V760" s="32">
        <f t="shared" si="271"/>
        <v>1</v>
      </c>
      <c r="W760" s="8">
        <f t="shared" ca="1" si="280"/>
        <v>10217.549336698065</v>
      </c>
      <c r="X760" s="8">
        <f t="shared" ca="1" si="284"/>
        <v>5766539040.510643</v>
      </c>
      <c r="Y760" s="22">
        <f t="shared" ca="1" si="272"/>
        <v>0.23109648432207197</v>
      </c>
      <c r="Z760" s="8">
        <f t="shared" ca="1" si="281"/>
        <v>247544.62315386906</v>
      </c>
      <c r="AA760" s="12">
        <f t="shared" ca="1" si="282"/>
        <v>1.1347541797997878</v>
      </c>
      <c r="AB760" s="23">
        <f t="shared" ca="1" si="286"/>
        <v>3248879461.3606548</v>
      </c>
      <c r="AC760" s="76">
        <f t="shared" si="283"/>
        <v>0</v>
      </c>
      <c r="AD760" s="85">
        <v>5.8775728051726724E-4</v>
      </c>
      <c r="AE760" s="85">
        <v>8.7865193457806433E-3</v>
      </c>
      <c r="AF760" s="85">
        <v>6.2592487918927773E-4</v>
      </c>
    </row>
    <row r="761" spans="1:32">
      <c r="A761" s="7">
        <f t="shared" si="273"/>
        <v>44668</v>
      </c>
      <c r="B761" s="8">
        <f t="shared" ca="1" si="274"/>
        <v>812223462.41202819</v>
      </c>
      <c r="C761" s="144">
        <f t="shared" si="264"/>
        <v>0</v>
      </c>
      <c r="D761" s="136"/>
      <c r="E761" s="143">
        <f>US!D761</f>
        <v>0</v>
      </c>
      <c r="F761" s="78">
        <f t="shared" si="285"/>
        <v>0.6</v>
      </c>
      <c r="G761" s="29">
        <f t="shared" ca="1" si="265"/>
        <v>34865.157009009163</v>
      </c>
      <c r="H761" s="8">
        <f t="shared" ca="1" si="275"/>
        <v>247542.61476396504</v>
      </c>
      <c r="I761" s="8">
        <f t="shared" ca="1" si="276"/>
        <v>5766786583.1254072</v>
      </c>
      <c r="J761" s="8">
        <f t="shared" ca="1" si="277"/>
        <v>1438.8085840554975</v>
      </c>
      <c r="K761" s="12">
        <f t="shared" ca="1" si="287"/>
        <v>0.57774121080517993</v>
      </c>
      <c r="L761" s="48"/>
      <c r="M761" s="46">
        <f ca="1">IF(AND(I$2&gt;0,R754&lt;F754-0.12),0,IF(AND(N761&gt;=L$5,I$2&gt;0),0,IF(OR(AND(N761&gt;=A$2,N761&lt;C$2),N761&gt;=E$1),0,1)))</f>
        <v>0</v>
      </c>
      <c r="N761" s="18">
        <f t="shared" si="278"/>
        <v>44668</v>
      </c>
      <c r="O761" s="11">
        <f t="shared" ca="1" si="266"/>
        <v>0.76890487775005434</v>
      </c>
      <c r="P761" s="11" t="str">
        <f t="shared" si="267"/>
        <v/>
      </c>
      <c r="Q761" s="11">
        <f t="shared" ca="1" si="279"/>
        <v>1</v>
      </c>
      <c r="R761" s="32">
        <f t="shared" ca="1" si="268"/>
        <v>6.9730314018018314E-4</v>
      </c>
      <c r="S761" s="32">
        <v>2.2686274537039819E-5</v>
      </c>
      <c r="T761" s="32">
        <f t="shared" ca="1" si="269"/>
        <v>3.3005681968528673E-5</v>
      </c>
      <c r="U761" s="32">
        <f t="shared" si="270"/>
        <v>0.14084507042253522</v>
      </c>
      <c r="V761" s="32">
        <f t="shared" si="271"/>
        <v>1</v>
      </c>
      <c r="W761" s="8">
        <f t="shared" ca="1" si="280"/>
        <v>10217.405457876081</v>
      </c>
      <c r="X761" s="8">
        <f t="shared" ca="1" si="284"/>
        <v>5766549257.9161005</v>
      </c>
      <c r="Y761" s="22">
        <f t="shared" ca="1" si="272"/>
        <v>0.23109512224994566</v>
      </c>
      <c r="Z761" s="8">
        <f t="shared" ca="1" si="281"/>
        <v>247542.61476396504</v>
      </c>
      <c r="AA761" s="12">
        <f t="shared" ca="1" si="282"/>
        <v>1.1347541797997878</v>
      </c>
      <c r="AB761" s="23">
        <f t="shared" ca="1" si="286"/>
        <v>3248885216.7159662</v>
      </c>
      <c r="AC761" s="76">
        <f t="shared" si="283"/>
        <v>0</v>
      </c>
      <c r="AD761" s="85">
        <v>5.8772890880531576E-4</v>
      </c>
      <c r="AE761" s="85">
        <v>8.8514032446414675E-3</v>
      </c>
      <c r="AF761" s="85">
        <v>6.2884391032672505E-4</v>
      </c>
    </row>
    <row r="762" spans="1:32">
      <c r="A762" s="7">
        <f t="shared" si="273"/>
        <v>44669</v>
      </c>
      <c r="B762" s="8">
        <f t="shared" ca="1" si="274"/>
        <v>812224901.20045853</v>
      </c>
      <c r="C762" s="144">
        <f t="shared" si="264"/>
        <v>0</v>
      </c>
      <c r="D762" s="136"/>
      <c r="E762" s="143">
        <f>US!D762</f>
        <v>0</v>
      </c>
      <c r="F762" s="78">
        <f t="shared" si="285"/>
        <v>0.6</v>
      </c>
      <c r="G762" s="29">
        <f t="shared" ca="1" si="265"/>
        <v>34864.874248137414</v>
      </c>
      <c r="H762" s="8">
        <f t="shared" ca="1" si="275"/>
        <v>247540.60716177564</v>
      </c>
      <c r="I762" s="8">
        <f t="shared" ca="1" si="276"/>
        <v>5766796798.523263</v>
      </c>
      <c r="J762" s="8">
        <f t="shared" ca="1" si="277"/>
        <v>1438.7884303784044</v>
      </c>
      <c r="K762" s="12">
        <f t="shared" ca="1" si="287"/>
        <v>0.5777378056248641</v>
      </c>
      <c r="L762" s="48"/>
      <c r="M762" s="38">
        <f ca="1">IF(AND(I$2&gt;0,R755&lt;F755),0,IF(AND(N762&gt;=L$6,I$2&gt;0),0,IF(OR(AND(N762&gt;=A$2,N762&lt;C$2),N762&gt;=E$1),0,1)))</f>
        <v>0</v>
      </c>
      <c r="N762" s="18">
        <f t="shared" si="278"/>
        <v>44669</v>
      </c>
      <c r="O762" s="11">
        <f t="shared" ca="1" si="266"/>
        <v>0.76890623980310169</v>
      </c>
      <c r="P762" s="11" t="str">
        <f t="shared" si="267"/>
        <v/>
      </c>
      <c r="Q762" s="11">
        <f t="shared" ca="1" si="279"/>
        <v>1</v>
      </c>
      <c r="R762" s="32">
        <f t="shared" ca="1" si="268"/>
        <v>6.9729748496274817E-4</v>
      </c>
      <c r="S762" s="32">
        <v>2.2686252010433141E-5</v>
      </c>
      <c r="T762" s="32">
        <f t="shared" ca="1" si="269"/>
        <v>3.3005414288236753E-5</v>
      </c>
      <c r="U762" s="32">
        <f t="shared" si="270"/>
        <v>0.14084507042253522</v>
      </c>
      <c r="V762" s="32">
        <f t="shared" si="271"/>
        <v>1</v>
      </c>
      <c r="W762" s="8">
        <f t="shared" ca="1" si="280"/>
        <v>10217.261661298111</v>
      </c>
      <c r="X762" s="8">
        <f t="shared" ca="1" si="284"/>
        <v>5766559475.177762</v>
      </c>
      <c r="Y762" s="22">
        <f t="shared" ca="1" si="272"/>
        <v>0.23109376019689831</v>
      </c>
      <c r="Z762" s="8">
        <f t="shared" ca="1" si="281"/>
        <v>247540.60716177564</v>
      </c>
      <c r="AA762" s="12">
        <f t="shared" ca="1" si="282"/>
        <v>1.1347541797997878</v>
      </c>
      <c r="AB762" s="23">
        <f t="shared" ca="1" si="286"/>
        <v>3248890971.9906306</v>
      </c>
      <c r="AC762" s="76">
        <f t="shared" si="283"/>
        <v>0</v>
      </c>
      <c r="AD762" s="85">
        <v>5.8770054419043515E-4</v>
      </c>
      <c r="AE762" s="85">
        <v>8.8553785158850679E-3</v>
      </c>
      <c r="AF762" s="85">
        <v>6.291796095649828E-4</v>
      </c>
    </row>
    <row r="763" spans="1:32">
      <c r="A763" s="7">
        <f t="shared" si="273"/>
        <v>44670</v>
      </c>
      <c r="B763" s="8">
        <f t="shared" ca="1" si="274"/>
        <v>812226339.96874011</v>
      </c>
      <c r="C763" s="144">
        <f t="shared" si="264"/>
        <v>0</v>
      </c>
      <c r="D763" s="136"/>
      <c r="E763" s="143">
        <f>US!D763</f>
        <v>0</v>
      </c>
      <c r="F763" s="78">
        <f t="shared" si="285"/>
        <v>0.6</v>
      </c>
      <c r="G763" s="29">
        <f t="shared" ca="1" si="265"/>
        <v>34864.591591462537</v>
      </c>
      <c r="H763" s="8">
        <f t="shared" ca="1" si="275"/>
        <v>247538.60029938401</v>
      </c>
      <c r="I763" s="8">
        <f t="shared" ca="1" si="276"/>
        <v>5766807013.7780619</v>
      </c>
      <c r="J763" s="8">
        <f t="shared" ca="1" si="277"/>
        <v>1438.7682815361245</v>
      </c>
      <c r="K763" s="12">
        <f t="shared" ca="1" si="287"/>
        <v>0.57773440049224578</v>
      </c>
      <c r="L763" s="48"/>
      <c r="M763" s="38">
        <f ca="1">IF(AND(I$2&gt;0,R756&lt;F756-0.02),0,IF(AND(N763&gt;=L$7,I$2&gt;0),0,IF(OR(AND(N763&gt;=A$2,N763&lt;C$2),N763&gt;=E$1),0,1)))</f>
        <v>0</v>
      </c>
      <c r="N763" s="18">
        <f t="shared" si="278"/>
        <v>44670</v>
      </c>
      <c r="O763" s="11">
        <f t="shared" ca="1" si="266"/>
        <v>0.76890760183707496</v>
      </c>
      <c r="P763" s="11" t="str">
        <f t="shared" si="267"/>
        <v/>
      </c>
      <c r="Q763" s="11">
        <f t="shared" ca="1" si="279"/>
        <v>1</v>
      </c>
      <c r="R763" s="32">
        <f t="shared" ca="1" si="268"/>
        <v>6.9729183182925072E-4</v>
      </c>
      <c r="S763" s="32">
        <v>2.2686229483984823E-5</v>
      </c>
      <c r="T763" s="32">
        <f t="shared" ca="1" si="269"/>
        <v>3.3005146706584537E-5</v>
      </c>
      <c r="U763" s="32">
        <f t="shared" si="270"/>
        <v>0.14084507042253522</v>
      </c>
      <c r="V763" s="32">
        <f t="shared" si="271"/>
        <v>1</v>
      </c>
      <c r="W763" s="8">
        <f t="shared" ca="1" si="280"/>
        <v>10217.117941831082</v>
      </c>
      <c r="X763" s="8">
        <f t="shared" ca="1" si="284"/>
        <v>5766569692.2957039</v>
      </c>
      <c r="Y763" s="22">
        <f t="shared" ca="1" si="272"/>
        <v>0.23109239816292504</v>
      </c>
      <c r="Z763" s="8">
        <f t="shared" ca="1" si="281"/>
        <v>247538.60029938401</v>
      </c>
      <c r="AA763" s="12">
        <f t="shared" ca="1" si="282"/>
        <v>1.1347541797997878</v>
      </c>
      <c r="AB763" s="23">
        <f t="shared" ca="1" si="286"/>
        <v>3248896727.1846695</v>
      </c>
      <c r="AC763" s="76">
        <f t="shared" si="283"/>
        <v>0</v>
      </c>
      <c r="AD763" s="85">
        <v>5.8767218666987348E-4</v>
      </c>
      <c r="AE763" s="85">
        <v>8.9215456183412978E-3</v>
      </c>
      <c r="AF763" s="85">
        <v>6.3218326077049073E-4</v>
      </c>
    </row>
    <row r="764" spans="1:32">
      <c r="A764" s="7">
        <f t="shared" si="273"/>
        <v>44671</v>
      </c>
      <c r="B764" s="8">
        <f t="shared" ca="1" si="274"/>
        <v>812227778.71687734</v>
      </c>
      <c r="C764" s="144">
        <f t="shared" si="264"/>
        <v>0</v>
      </c>
      <c r="D764" s="136"/>
      <c r="E764" s="143">
        <f>US!D764</f>
        <v>0</v>
      </c>
      <c r="F764" s="78">
        <f t="shared" si="285"/>
        <v>0.6</v>
      </c>
      <c r="G764" s="29">
        <f t="shared" ca="1" si="265"/>
        <v>34864.309032680037</v>
      </c>
      <c r="H764" s="8">
        <f t="shared" ca="1" si="275"/>
        <v>247536.59413202823</v>
      </c>
      <c r="I764" s="8">
        <f t="shared" ca="1" si="276"/>
        <v>5766817228.8898363</v>
      </c>
      <c r="J764" s="8">
        <f t="shared" ca="1" si="277"/>
        <v>1438.7481372500431</v>
      </c>
      <c r="K764" s="12">
        <f t="shared" ca="1" si="287"/>
        <v>0.57773099540731265</v>
      </c>
      <c r="L764" s="48"/>
      <c r="M764" s="38">
        <f ca="1">IF(AND(I$2&gt;0,R757&lt;F757-0.04),0,IF(AND(N764&gt;=L$8,I$2&gt;0),0,IF(OR(AND(N764&gt;=A$2,N764&lt;C$2),N764&gt;=E$1),0,1)))</f>
        <v>0</v>
      </c>
      <c r="N764" s="18">
        <f t="shared" si="278"/>
        <v>44671</v>
      </c>
      <c r="O764" s="11">
        <f t="shared" ca="1" si="266"/>
        <v>0.76890896385197816</v>
      </c>
      <c r="P764" s="11" t="str">
        <f t="shared" si="267"/>
        <v/>
      </c>
      <c r="Q764" s="11">
        <f t="shared" ca="1" si="279"/>
        <v>1</v>
      </c>
      <c r="R764" s="32">
        <f t="shared" ca="1" si="268"/>
        <v>6.9728618065360067E-4</v>
      </c>
      <c r="S764" s="32">
        <v>2.2686206957694867E-5</v>
      </c>
      <c r="T764" s="32">
        <f t="shared" ca="1" si="269"/>
        <v>3.3004879217603763E-5</v>
      </c>
      <c r="U764" s="32">
        <f t="shared" si="270"/>
        <v>0.14084507042253522</v>
      </c>
      <c r="V764" s="32">
        <f t="shared" si="271"/>
        <v>1</v>
      </c>
      <c r="W764" s="8">
        <f t="shared" ca="1" si="280"/>
        <v>10216.974294679872</v>
      </c>
      <c r="X764" s="8">
        <f t="shared" ca="1" si="284"/>
        <v>5766579909.2699986</v>
      </c>
      <c r="Y764" s="22">
        <f t="shared" ca="1" si="272"/>
        <v>0.23109103614802184</v>
      </c>
      <c r="Z764" s="8">
        <f t="shared" ca="1" si="281"/>
        <v>247536.59413202823</v>
      </c>
      <c r="AA764" s="12">
        <f t="shared" ca="1" si="282"/>
        <v>1.1347541797997878</v>
      </c>
      <c r="AB764" s="23">
        <f t="shared" ca="1" si="286"/>
        <v>3248902482.2981029</v>
      </c>
      <c r="AC764" s="76">
        <f t="shared" si="283"/>
        <v>0</v>
      </c>
      <c r="AD764" s="85">
        <v>5.8764383624088014E-4</v>
      </c>
      <c r="AE764" s="85">
        <v>8.9890939017836687E-3</v>
      </c>
      <c r="AF764" s="85">
        <v>6.3526503479314925E-4</v>
      </c>
    </row>
    <row r="765" spans="1:32">
      <c r="A765" s="7">
        <f t="shared" si="273"/>
        <v>44672</v>
      </c>
      <c r="B765" s="8">
        <f t="shared" ca="1" si="274"/>
        <v>812229217.44487464</v>
      </c>
      <c r="C765" s="144">
        <f t="shared" si="264"/>
        <v>0</v>
      </c>
      <c r="D765" s="136"/>
      <c r="E765" s="143">
        <f>US!D765</f>
        <v>0</v>
      </c>
      <c r="F765" s="78">
        <f t="shared" si="285"/>
        <v>0.6</v>
      </c>
      <c r="G765" s="29">
        <f t="shared" ca="1" si="265"/>
        <v>34864.026565900502</v>
      </c>
      <c r="H765" s="8">
        <f t="shared" ca="1" si="275"/>
        <v>247534.58861789355</v>
      </c>
      <c r="I765" s="8">
        <f t="shared" ca="1" si="276"/>
        <v>5766827443.8586168</v>
      </c>
      <c r="J765" s="8">
        <f t="shared" ca="1" si="277"/>
        <v>1438.7279972598856</v>
      </c>
      <c r="K765" s="12">
        <f t="shared" ca="1" si="287"/>
        <v>0.57772759037005461</v>
      </c>
      <c r="L765" s="48"/>
      <c r="M765" s="38">
        <f ca="1">IF(AND(I$2&gt;0,R758&lt;F758-0.06),0,IF(AND(N765&gt;=L$9,I$2&gt;0),0,IF(OR(AND(N765&gt;=A$2,N765&lt;C$2),N765&gt;=E$1),0,1)))</f>
        <v>0</v>
      </c>
      <c r="N765" s="18">
        <f t="shared" si="278"/>
        <v>44672</v>
      </c>
      <c r="O765" s="11">
        <f t="shared" ca="1" si="266"/>
        <v>0.7689103258478156</v>
      </c>
      <c r="P765" s="11" t="str">
        <f t="shared" si="267"/>
        <v/>
      </c>
      <c r="Q765" s="11">
        <f t="shared" ca="1" si="279"/>
        <v>1</v>
      </c>
      <c r="R765" s="32">
        <f t="shared" ca="1" si="268"/>
        <v>6.9728053131800998E-4</v>
      </c>
      <c r="S765" s="32">
        <v>2.2686184431563283E-5</v>
      </c>
      <c r="T765" s="32">
        <f t="shared" ca="1" si="269"/>
        <v>3.3004611815719138E-5</v>
      </c>
      <c r="U765" s="32">
        <f t="shared" si="270"/>
        <v>0.14084507042253522</v>
      </c>
      <c r="V765" s="32">
        <f t="shared" si="271"/>
        <v>1</v>
      </c>
      <c r="W765" s="8">
        <f t="shared" ca="1" si="280"/>
        <v>10216.830715365075</v>
      </c>
      <c r="X765" s="8">
        <f t="shared" ca="1" si="284"/>
        <v>5766590126.1007137</v>
      </c>
      <c r="Y765" s="22">
        <f t="shared" ca="1" si="272"/>
        <v>0.2310896741521844</v>
      </c>
      <c r="Z765" s="8">
        <f t="shared" ca="1" si="281"/>
        <v>247534.58861789355</v>
      </c>
      <c r="AA765" s="12">
        <f t="shared" ca="1" si="282"/>
        <v>1.1347541797997878</v>
      </c>
      <c r="AB765" s="23">
        <f t="shared" ca="1" si="286"/>
        <v>3248908237.3309493</v>
      </c>
      <c r="AC765" s="76">
        <f t="shared" si="283"/>
        <v>0</v>
      </c>
      <c r="AD765" s="85">
        <v>5.8761549290070603E-4</v>
      </c>
      <c r="AE765" s="85">
        <v>9.0579536939670319E-3</v>
      </c>
      <c r="AF765" s="85">
        <v>6.3842664699339407E-4</v>
      </c>
    </row>
    <row r="766" spans="1:32">
      <c r="A766" s="7">
        <f t="shared" si="273"/>
        <v>44673</v>
      </c>
      <c r="B766" s="8">
        <f t="shared" ca="1" si="274"/>
        <v>812230656.15273595</v>
      </c>
      <c r="C766" s="144">
        <f t="shared" si="264"/>
        <v>0</v>
      </c>
      <c r="D766" s="136"/>
      <c r="E766" s="143">
        <f>US!D766</f>
        <v>0</v>
      </c>
      <c r="F766" s="78">
        <f t="shared" si="285"/>
        <v>0.6</v>
      </c>
      <c r="G766" s="29">
        <f t="shared" ca="1" si="265"/>
        <v>34863.744185622309</v>
      </c>
      <c r="H766" s="8">
        <f t="shared" ca="1" si="275"/>
        <v>247532.58371791837</v>
      </c>
      <c r="I766" s="8">
        <f t="shared" ca="1" si="276"/>
        <v>5766837658.684432</v>
      </c>
      <c r="J766" s="8">
        <f t="shared" ca="1" si="277"/>
        <v>1438.7078613225192</v>
      </c>
      <c r="K766" s="12">
        <f t="shared" ca="1" si="287"/>
        <v>0.577724185380461</v>
      </c>
      <c r="L766" s="48"/>
      <c r="M766" s="39">
        <f ca="1">IF(AND(I$2&gt;0,R759&lt;F759-0.1),0,IF(AND(N766&gt;=L$10,I$2&gt;0),0,IF(OR(AND(N766&gt;=A$2,N766&lt;C$2),N766&gt;=E$1),0,1)))</f>
        <v>0</v>
      </c>
      <c r="N766" s="18">
        <f t="shared" si="278"/>
        <v>44673</v>
      </c>
      <c r="O766" s="11">
        <f t="shared" ca="1" si="266"/>
        <v>0.76891168782459096</v>
      </c>
      <c r="P766" s="11" t="str">
        <f t="shared" si="267"/>
        <v/>
      </c>
      <c r="Q766" s="11">
        <f t="shared" ca="1" si="279"/>
        <v>1</v>
      </c>
      <c r="R766" s="32">
        <f t="shared" ca="1" si="268"/>
        <v>6.9727488371244622E-4</v>
      </c>
      <c r="S766" s="32">
        <v>2.2686161905590059E-5</v>
      </c>
      <c r="T766" s="32">
        <f t="shared" ca="1" si="269"/>
        <v>3.3004344495722447E-5</v>
      </c>
      <c r="U766" s="32">
        <f t="shared" si="270"/>
        <v>0.14084507042253522</v>
      </c>
      <c r="V766" s="32">
        <f t="shared" si="271"/>
        <v>1</v>
      </c>
      <c r="W766" s="8">
        <f t="shared" ca="1" si="280"/>
        <v>10216.687199702192</v>
      </c>
      <c r="X766" s="8">
        <f t="shared" ca="1" si="284"/>
        <v>5766600342.7879133</v>
      </c>
      <c r="Y766" s="22">
        <f t="shared" ca="1" si="272"/>
        <v>0.23108831217540904</v>
      </c>
      <c r="Z766" s="8">
        <f t="shared" ca="1" si="281"/>
        <v>247532.58371791837</v>
      </c>
      <c r="AA766" s="12">
        <f t="shared" ca="1" si="282"/>
        <v>1.1347541797997878</v>
      </c>
      <c r="AB766" s="23">
        <f t="shared" ca="1" si="286"/>
        <v>3248913992.283227</v>
      </c>
      <c r="AC766" s="76">
        <f t="shared" si="283"/>
        <v>0</v>
      </c>
      <c r="AD766" s="85">
        <v>5.8758715664660344E-4</v>
      </c>
      <c r="AE766" s="85">
        <v>9.1281463332376581E-3</v>
      </c>
      <c r="AF766" s="85">
        <v>6.4167014079415151E-4</v>
      </c>
    </row>
    <row r="767" spans="1:32">
      <c r="A767" s="7">
        <f t="shared" si="273"/>
        <v>44674</v>
      </c>
      <c r="B767" s="8">
        <f t="shared" ca="1" si="274"/>
        <v>812232094.84046519</v>
      </c>
      <c r="C767" s="144">
        <f t="shared" si="264"/>
        <v>0</v>
      </c>
      <c r="D767" s="136"/>
      <c r="E767" s="143">
        <f>US!D767</f>
        <v>0</v>
      </c>
      <c r="F767" s="78">
        <f t="shared" si="285"/>
        <v>0.6</v>
      </c>
      <c r="G767" s="29">
        <f t="shared" ca="1" si="265"/>
        <v>34863.461886706056</v>
      </c>
      <c r="H767" s="8">
        <f t="shared" ca="1" si="275"/>
        <v>247530.57939561296</v>
      </c>
      <c r="I767" s="8">
        <f t="shared" ca="1" si="276"/>
        <v>5766847873.3673096</v>
      </c>
      <c r="J767" s="8">
        <f t="shared" ca="1" si="277"/>
        <v>1438.6877292108165</v>
      </c>
      <c r="K767" s="12">
        <f t="shared" ca="1" si="287"/>
        <v>0.5777207804385226</v>
      </c>
      <c r="L767" s="48"/>
      <c r="M767" s="47">
        <f ca="1">IF(AND(I$2&gt;0,R760&lt;F760-0.12),0,IF(AND(N767&gt;=L$4,I$2&gt;0),0,IF(OR(AND(N767&gt;=A$2,N767&lt;C$2),N767&gt;=E$1),0,1)))</f>
        <v>0</v>
      </c>
      <c r="N767" s="18">
        <f t="shared" si="278"/>
        <v>44674</v>
      </c>
      <c r="O767" s="11">
        <f t="shared" ca="1" si="266"/>
        <v>0.7689130497823079</v>
      </c>
      <c r="P767" s="11" t="str">
        <f t="shared" si="267"/>
        <v/>
      </c>
      <c r="Q767" s="11">
        <f t="shared" ca="1" si="279"/>
        <v>1</v>
      </c>
      <c r="R767" s="32">
        <f t="shared" ca="1" si="268"/>
        <v>6.9726923773412105E-4</v>
      </c>
      <c r="S767" s="32">
        <v>2.2686139379775194E-5</v>
      </c>
      <c r="T767" s="32">
        <f t="shared" ca="1" si="269"/>
        <v>3.3004077252748392E-5</v>
      </c>
      <c r="U767" s="32">
        <f t="shared" si="270"/>
        <v>0.14084507042253522</v>
      </c>
      <c r="V767" s="32">
        <f t="shared" si="271"/>
        <v>1</v>
      </c>
      <c r="W767" s="8">
        <f t="shared" ca="1" si="280"/>
        <v>10216.543743782255</v>
      </c>
      <c r="X767" s="8">
        <f t="shared" ca="1" si="284"/>
        <v>5766610559.3316574</v>
      </c>
      <c r="Y767" s="22">
        <f t="shared" ca="1" si="272"/>
        <v>0.2310869502176921</v>
      </c>
      <c r="Z767" s="8">
        <f t="shared" ca="1" si="281"/>
        <v>247530.57939561296</v>
      </c>
      <c r="AA767" s="12">
        <f t="shared" ca="1" si="282"/>
        <v>1.1347541797997878</v>
      </c>
      <c r="AB767" s="23">
        <f t="shared" ca="1" si="286"/>
        <v>3248919747.154952</v>
      </c>
      <c r="AC767" s="76">
        <f t="shared" si="283"/>
        <v>0</v>
      </c>
      <c r="AD767" s="85">
        <v>5.8755882747582632E-4</v>
      </c>
      <c r="AE767" s="85">
        <v>9.1996935443739627E-3</v>
      </c>
      <c r="AF767" s="85">
        <v>6.4499761157600036E-4</v>
      </c>
    </row>
    <row r="768" spans="1:32">
      <c r="A768" s="7">
        <f t="shared" si="273"/>
        <v>44675</v>
      </c>
      <c r="B768" s="8">
        <f t="shared" ca="1" si="274"/>
        <v>812233533.50806594</v>
      </c>
      <c r="C768" s="144">
        <f t="shared" si="264"/>
        <v>0</v>
      </c>
      <c r="D768" s="136"/>
      <c r="E768" s="143">
        <f>US!D768</f>
        <v>0</v>
      </c>
      <c r="F768" s="78">
        <f t="shared" si="285"/>
        <v>0.6</v>
      </c>
      <c r="G768" s="29">
        <f t="shared" ca="1" si="265"/>
        <v>34863.179664350733</v>
      </c>
      <c r="H768" s="8">
        <f t="shared" ca="1" si="275"/>
        <v>247528.57561689022</v>
      </c>
      <c r="I768" s="8">
        <f t="shared" ca="1" si="276"/>
        <v>5766858087.9072742</v>
      </c>
      <c r="J768" s="8">
        <f t="shared" ca="1" si="277"/>
        <v>1438.6676007126077</v>
      </c>
      <c r="K768" s="12">
        <f t="shared" ca="1" si="287"/>
        <v>0.57771737554423019</v>
      </c>
      <c r="L768" s="48"/>
      <c r="M768" s="46">
        <f ca="1">IF(AND(I$2&gt;0,R761&lt;F761-0.12),0,IF(AND(N768&gt;=L$5,I$2&gt;0),0,IF(OR(AND(N768&gt;=A$2,N768&lt;C$2),N768&gt;=E$1),0,1)))</f>
        <v>0</v>
      </c>
      <c r="N768" s="18">
        <f t="shared" si="278"/>
        <v>44675</v>
      </c>
      <c r="O768" s="11">
        <f t="shared" ca="1" si="266"/>
        <v>0.76891441172096986</v>
      </c>
      <c r="P768" s="11" t="str">
        <f t="shared" si="267"/>
        <v/>
      </c>
      <c r="Q768" s="11">
        <f t="shared" ca="1" si="279"/>
        <v>1</v>
      </c>
      <c r="R768" s="32">
        <f t="shared" ca="1" si="268"/>
        <v>6.9726359328701473E-4</v>
      </c>
      <c r="S768" s="32">
        <v>2.2686116854118693E-5</v>
      </c>
      <c r="T768" s="32">
        <f t="shared" ca="1" si="269"/>
        <v>3.3003810082252027E-5</v>
      </c>
      <c r="U768" s="32">
        <f t="shared" si="270"/>
        <v>0.14084507042253522</v>
      </c>
      <c r="V768" s="32">
        <f t="shared" si="271"/>
        <v>1</v>
      </c>
      <c r="W768" s="8">
        <f t="shared" ca="1" si="280"/>
        <v>10216.400343953646</v>
      </c>
      <c r="X768" s="8">
        <f t="shared" ca="1" si="284"/>
        <v>5766620775.7320013</v>
      </c>
      <c r="Y768" s="22">
        <f t="shared" ca="1" si="272"/>
        <v>0.23108558827903014</v>
      </c>
      <c r="Z768" s="8">
        <f t="shared" ca="1" si="281"/>
        <v>247528.57561689022</v>
      </c>
      <c r="AA768" s="12">
        <f t="shared" ca="1" si="282"/>
        <v>1.1347541797997878</v>
      </c>
      <c r="AB768" s="23">
        <f t="shared" ca="1" si="286"/>
        <v>3248925501.9461408</v>
      </c>
      <c r="AC768" s="76">
        <f t="shared" si="283"/>
        <v>0</v>
      </c>
      <c r="AD768" s="85">
        <v>5.8753050538563033E-4</v>
      </c>
      <c r="AE768" s="85">
        <v>9.2726173014832831E-3</v>
      </c>
      <c r="AF768" s="85">
        <v>6.4841120795238794E-4</v>
      </c>
    </row>
    <row r="769" spans="1:32">
      <c r="A769" s="7">
        <f t="shared" si="273"/>
        <v>44676</v>
      </c>
      <c r="B769" s="8">
        <f t="shared" ca="1" si="274"/>
        <v>812234972.15554154</v>
      </c>
      <c r="C769" s="144">
        <f t="shared" si="264"/>
        <v>0</v>
      </c>
      <c r="D769" s="136"/>
      <c r="E769" s="143">
        <f>US!D769</f>
        <v>0</v>
      </c>
      <c r="F769" s="78">
        <f t="shared" si="285"/>
        <v>0.6</v>
      </c>
      <c r="G769" s="29">
        <f t="shared" ca="1" si="265"/>
        <v>34862.897514071461</v>
      </c>
      <c r="H769" s="8">
        <f t="shared" ca="1" si="275"/>
        <v>247526.57234990736</v>
      </c>
      <c r="I769" s="8">
        <f t="shared" ca="1" si="276"/>
        <v>5766868302.3043509</v>
      </c>
      <c r="J769" s="8">
        <f t="shared" ca="1" si="277"/>
        <v>1438.6474756296918</v>
      </c>
      <c r="K769" s="12">
        <f t="shared" ca="1" si="287"/>
        <v>0.57771397069757535</v>
      </c>
      <c r="L769" s="48"/>
      <c r="M769" s="38">
        <f ca="1">IF(AND(I$2&gt;0,R762&lt;F762),0,IF(AND(N769&gt;=L$6,I$2&gt;0),0,IF(OR(AND(N769&gt;=A$2,N769&lt;C$2),N769&gt;=E$1),0,1)))</f>
        <v>0</v>
      </c>
      <c r="N769" s="18">
        <f t="shared" si="278"/>
        <v>44676</v>
      </c>
      <c r="O769" s="11">
        <f t="shared" ca="1" si="266"/>
        <v>0.76891577364058017</v>
      </c>
      <c r="P769" s="11" t="str">
        <f t="shared" si="267"/>
        <v/>
      </c>
      <c r="Q769" s="11">
        <f t="shared" ca="1" si="279"/>
        <v>1</v>
      </c>
      <c r="R769" s="32">
        <f t="shared" ca="1" si="268"/>
        <v>6.9725795028142924E-4</v>
      </c>
      <c r="S769" s="32">
        <v>2.2686094328620543E-5</v>
      </c>
      <c r="T769" s="32">
        <f t="shared" ca="1" si="269"/>
        <v>3.3003542979987648E-5</v>
      </c>
      <c r="U769" s="32">
        <f t="shared" si="270"/>
        <v>0.14084507042253522</v>
      </c>
      <c r="V769" s="32">
        <f t="shared" si="271"/>
        <v>1</v>
      </c>
      <c r="W769" s="8">
        <f t="shared" ca="1" si="280"/>
        <v>10216.256996805176</v>
      </c>
      <c r="X769" s="8">
        <f t="shared" ca="1" si="284"/>
        <v>5766630991.9889984</v>
      </c>
      <c r="Y769" s="22">
        <f t="shared" ca="1" si="272"/>
        <v>0.23108422635941983</v>
      </c>
      <c r="Z769" s="8">
        <f t="shared" ca="1" si="281"/>
        <v>247526.57234990736</v>
      </c>
      <c r="AA769" s="12">
        <f t="shared" ca="1" si="282"/>
        <v>1.1347541797997878</v>
      </c>
      <c r="AB769" s="23">
        <f t="shared" ca="1" si="286"/>
        <v>3248931256.6568074</v>
      </c>
      <c r="AC769" s="76">
        <f t="shared" si="283"/>
        <v>0</v>
      </c>
      <c r="AD769" s="85">
        <v>5.8750219037327178E-4</v>
      </c>
      <c r="AE769" s="85">
        <v>9.3469398268873766E-3</v>
      </c>
      <c r="AF769" s="85">
        <v>6.5191313310683377E-4</v>
      </c>
    </row>
    <row r="770" spans="1:32">
      <c r="A770" s="7">
        <f t="shared" si="273"/>
        <v>44677</v>
      </c>
      <c r="B770" s="8">
        <f t="shared" ca="1" si="274"/>
        <v>812236410.78289533</v>
      </c>
      <c r="C770" s="144">
        <f t="shared" si="264"/>
        <v>0</v>
      </c>
      <c r="D770" s="136"/>
      <c r="E770" s="143">
        <f>US!D770</f>
        <v>0</v>
      </c>
      <c r="F770" s="78">
        <f t="shared" si="285"/>
        <v>0.6</v>
      </c>
      <c r="G770" s="29">
        <f t="shared" ca="1" si="265"/>
        <v>34862.615431678641</v>
      </c>
      <c r="H770" s="8">
        <f t="shared" ca="1" si="275"/>
        <v>247524.56956491832</v>
      </c>
      <c r="I770" s="8">
        <f t="shared" ca="1" si="276"/>
        <v>5766878516.5585623</v>
      </c>
      <c r="J770" s="8">
        <f t="shared" ca="1" si="277"/>
        <v>1438.6273537769182</v>
      </c>
      <c r="K770" s="12">
        <f t="shared" ca="1" si="287"/>
        <v>0.57771056589854952</v>
      </c>
      <c r="L770" s="48"/>
      <c r="M770" s="38">
        <f ca="1">IF(AND(I$2&gt;0,R763&lt;F763-0.02),0,IF(AND(N770&gt;=L$7,I$2&gt;0),0,IF(OR(AND(N770&gt;=A$2,N770&lt;C$2),N770&gt;=E$1),0,1)))</f>
        <v>0</v>
      </c>
      <c r="N770" s="18">
        <f t="shared" si="278"/>
        <v>44677</v>
      </c>
      <c r="O770" s="11">
        <f t="shared" ca="1" si="266"/>
        <v>0.76891713554114161</v>
      </c>
      <c r="P770" s="11" t="str">
        <f t="shared" si="267"/>
        <v/>
      </c>
      <c r="Q770" s="11">
        <f t="shared" ca="1" si="279"/>
        <v>1</v>
      </c>
      <c r="R770" s="32">
        <f t="shared" ca="1" si="268"/>
        <v>6.9725230863357278E-4</v>
      </c>
      <c r="S770" s="32">
        <v>2.2686071803280755E-5</v>
      </c>
      <c r="T770" s="32">
        <f t="shared" ca="1" si="269"/>
        <v>3.3003275941989109E-5</v>
      </c>
      <c r="U770" s="32">
        <f t="shared" si="270"/>
        <v>0.14084507042253522</v>
      </c>
      <c r="V770" s="32">
        <f t="shared" si="271"/>
        <v>1</v>
      </c>
      <c r="W770" s="8">
        <f t="shared" ca="1" si="280"/>
        <v>10216.113699150268</v>
      </c>
      <c r="X770" s="8">
        <f t="shared" ca="1" si="284"/>
        <v>5766641208.1026974</v>
      </c>
      <c r="Y770" s="22">
        <f t="shared" ca="1" si="272"/>
        <v>0.23108286445885839</v>
      </c>
      <c r="Z770" s="8">
        <f t="shared" ca="1" si="281"/>
        <v>247524.56956491832</v>
      </c>
      <c r="AA770" s="12">
        <f t="shared" ca="1" si="282"/>
        <v>1.1347541797997878</v>
      </c>
      <c r="AB770" s="23">
        <f t="shared" ca="1" si="286"/>
        <v>3248937011.2869673</v>
      </c>
      <c r="AC770" s="76">
        <f t="shared" si="283"/>
        <v>0</v>
      </c>
      <c r="AD770" s="85">
        <v>5.8747388243600928E-4</v>
      </c>
      <c r="AE770" s="85">
        <v>9.4226835900365537E-3</v>
      </c>
      <c r="AF770" s="85">
        <v>6.5550564616307034E-4</v>
      </c>
    </row>
    <row r="771" spans="1:32">
      <c r="A771" s="7">
        <f t="shared" si="273"/>
        <v>44678</v>
      </c>
      <c r="B771" s="8">
        <f t="shared" ca="1" si="274"/>
        <v>812237849.39013028</v>
      </c>
      <c r="C771" s="144">
        <f t="shared" si="264"/>
        <v>0</v>
      </c>
      <c r="D771" s="136"/>
      <c r="E771" s="143">
        <f>US!D771</f>
        <v>0</v>
      </c>
      <c r="F771" s="78">
        <f t="shared" si="285"/>
        <v>0.6</v>
      </c>
      <c r="G771" s="29">
        <f t="shared" ca="1" si="265"/>
        <v>34862.333413258515</v>
      </c>
      <c r="H771" s="8">
        <f t="shared" ca="1" si="275"/>
        <v>247522.56723413547</v>
      </c>
      <c r="I771" s="8">
        <f t="shared" ca="1" si="276"/>
        <v>5766888730.6699305</v>
      </c>
      <c r="J771" s="8">
        <f t="shared" ca="1" si="277"/>
        <v>1438.6072349813264</v>
      </c>
      <c r="K771" s="12">
        <f t="shared" ca="1" si="287"/>
        <v>0.57770716114714604</v>
      </c>
      <c r="L771" s="48"/>
      <c r="M771" s="38">
        <f ca="1">IF(AND(I$2&gt;0,R764&lt;F764-0.04),0,IF(AND(N771&gt;=L$8,I$2&gt;0),0,IF(OR(AND(N771&gt;=A$2,N771&lt;C$2),N771&gt;=E$1),0,1)))</f>
        <v>0</v>
      </c>
      <c r="N771" s="18">
        <f t="shared" si="278"/>
        <v>44678</v>
      </c>
      <c r="O771" s="11">
        <f t="shared" ca="1" si="266"/>
        <v>0.76891849742265739</v>
      </c>
      <c r="P771" s="11" t="str">
        <f t="shared" si="267"/>
        <v/>
      </c>
      <c r="Q771" s="11">
        <f t="shared" ca="1" si="279"/>
        <v>1</v>
      </c>
      <c r="R771" s="32">
        <f t="shared" ca="1" si="268"/>
        <v>6.972466682651702E-4</v>
      </c>
      <c r="S771" s="32">
        <v>2.2686049278099314E-5</v>
      </c>
      <c r="T771" s="32">
        <f t="shared" ca="1" si="269"/>
        <v>3.3003008964551394E-5</v>
      </c>
      <c r="U771" s="32">
        <f t="shared" si="270"/>
        <v>0.14084507042253522</v>
      </c>
      <c r="V771" s="32">
        <f t="shared" si="271"/>
        <v>1</v>
      </c>
      <c r="W771" s="8">
        <f t="shared" ca="1" si="280"/>
        <v>10215.970448012138</v>
      </c>
      <c r="X771" s="8">
        <f t="shared" ca="1" si="284"/>
        <v>5766651424.0731449</v>
      </c>
      <c r="Y771" s="22">
        <f t="shared" ca="1" si="272"/>
        <v>0.23108150257734261</v>
      </c>
      <c r="Z771" s="8">
        <f t="shared" ca="1" si="281"/>
        <v>247522.56723413547</v>
      </c>
      <c r="AA771" s="12">
        <f t="shared" ca="1" si="282"/>
        <v>1.1347541797997878</v>
      </c>
      <c r="AB771" s="23">
        <f t="shared" ca="1" si="286"/>
        <v>3248942765.8366323</v>
      </c>
      <c r="AC771" s="76">
        <f t="shared" si="283"/>
        <v>0</v>
      </c>
      <c r="AD771" s="85">
        <v>5.8744558157110261E-4</v>
      </c>
      <c r="AE771" s="85">
        <v>9.4998713062397124E-3</v>
      </c>
      <c r="AF771" s="85">
        <v>6.5919106358889809E-4</v>
      </c>
    </row>
    <row r="772" spans="1:32">
      <c r="A772" s="7">
        <f t="shared" si="273"/>
        <v>44679</v>
      </c>
      <c r="B772" s="8">
        <f t="shared" ca="1" si="274"/>
        <v>812239287.97724938</v>
      </c>
      <c r="C772" s="144">
        <f t="shared" ref="C772:C835" si="288">IF(H$2=0,D772,IF(H$2=1,E772,D772-E772))</f>
        <v>0</v>
      </c>
      <c r="D772" s="136"/>
      <c r="E772" s="143">
        <f>US!D772</f>
        <v>0</v>
      </c>
      <c r="F772" s="78">
        <f t="shared" si="285"/>
        <v>0.6</v>
      </c>
      <c r="G772" s="29">
        <f t="shared" ref="G772:G835" ca="1" si="289">H772/O$2</f>
        <v>34862.051455155059</v>
      </c>
      <c r="H772" s="8">
        <f t="shared" ca="1" si="275"/>
        <v>247520.5653316009</v>
      </c>
      <c r="I772" s="8">
        <f t="shared" ca="1" si="276"/>
        <v>5766898944.6384764</v>
      </c>
      <c r="J772" s="8">
        <f t="shared" ca="1" si="277"/>
        <v>1438.5871190813482</v>
      </c>
      <c r="K772" s="12">
        <f t="shared" ca="1" si="287"/>
        <v>0.57770375644335648</v>
      </c>
      <c r="L772" s="48"/>
      <c r="M772" s="38">
        <f ca="1">IF(AND(I$2&gt;0,R765&lt;F765-0.06),0,IF(AND(N772&gt;=L$9,I$2&gt;0),0,IF(OR(AND(N772&gt;=A$2,N772&lt;C$2),N772&gt;=E$1),0,1)))</f>
        <v>0</v>
      </c>
      <c r="N772" s="18">
        <f t="shared" si="278"/>
        <v>44679</v>
      </c>
      <c r="O772" s="11">
        <f t="shared" ref="O772:O835" ca="1" si="290">I772/P$2</f>
        <v>0.76891985928513018</v>
      </c>
      <c r="P772" s="11" t="str">
        <f t="shared" ref="P772:P835" si="291">IF(C772&gt;0,Z772/P$2,"")</f>
        <v/>
      </c>
      <c r="Q772" s="11">
        <f t="shared" ca="1" si="279"/>
        <v>1</v>
      </c>
      <c r="R772" s="32">
        <f t="shared" ref="R772:R835" ca="1" si="292">G772*K$2/R$2</f>
        <v>6.9724102910310114E-4</v>
      </c>
      <c r="S772" s="32">
        <v>2.2686026753076228E-5</v>
      </c>
      <c r="T772" s="32">
        <f t="shared" ref="T772:T835" ca="1" si="293">Z772/P$2</f>
        <v>3.3002742044213456E-5</v>
      </c>
      <c r="U772" s="32">
        <f t="shared" ref="U772:U835" si="294">1/O$2</f>
        <v>0.14084507042253522</v>
      </c>
      <c r="V772" s="32">
        <f t="shared" ref="V772:V835" si="295">IF(N772&gt;=G$1,G$2,IF(N772&gt;=F$1,F$2,IF(N772&gt;=E$1,E$2,IF(N772&gt;=C$2,0,IF(N772&gt;=A$2,B$2,IF(M772&lt;1,B$2,0))))))</f>
        <v>1</v>
      </c>
      <c r="W772" s="8">
        <f t="shared" ca="1" si="280"/>
        <v>10215.82724061001</v>
      </c>
      <c r="X772" s="8">
        <f t="shared" ca="1" si="284"/>
        <v>5766661639.9003859</v>
      </c>
      <c r="Y772" s="22">
        <f t="shared" ref="Y772:Y835" ca="1" si="296">IF(I772&lt;P$2,1-I772/P$2,0)</f>
        <v>0.23108014071486982</v>
      </c>
      <c r="Z772" s="8">
        <f t="shared" ca="1" si="281"/>
        <v>247520.5653316009</v>
      </c>
      <c r="AA772" s="12">
        <f t="shared" ca="1" si="282"/>
        <v>1.1347541797997878</v>
      </c>
      <c r="AB772" s="23">
        <f t="shared" ca="1" si="286"/>
        <v>3248948520.3058157</v>
      </c>
      <c r="AC772" s="76">
        <f t="shared" si="283"/>
        <v>0</v>
      </c>
      <c r="AD772" s="85">
        <v>5.8741728777581285E-4</v>
      </c>
      <c r="AE772" s="85">
        <v>9.5150262602415117E-3</v>
      </c>
      <c r="AF772" s="85">
        <v>6.6024385157560823E-4</v>
      </c>
    </row>
    <row r="773" spans="1:32">
      <c r="A773" s="7">
        <f t="shared" ref="A773:A836" si="297">A772+1</f>
        <v>44680</v>
      </c>
      <c r="B773" s="8">
        <f t="shared" ref="B773:B836" ca="1" si="298">B772 + J773</f>
        <v>812240726.54425526</v>
      </c>
      <c r="C773" s="144">
        <f t="shared" si="288"/>
        <v>0</v>
      </c>
      <c r="D773" s="136"/>
      <c r="E773" s="143">
        <f>US!D773</f>
        <v>0</v>
      </c>
      <c r="F773" s="78">
        <f t="shared" si="285"/>
        <v>0.6</v>
      </c>
      <c r="G773" s="29">
        <f t="shared" ca="1" si="289"/>
        <v>34861.769553952938</v>
      </c>
      <c r="H773" s="8">
        <f t="shared" ref="H773:H836" ca="1" si="299">H772+IF(C773&gt;0,O$2*(C773-C772),O$2*J773)-W772</f>
        <v>247518.56383306583</v>
      </c>
      <c r="I773" s="8">
        <f t="shared" ref="I773:I836" ca="1" si="300">I772+IF(C773&gt;0,O$2*(C773-C772),O$2*J773)</f>
        <v>5766909158.4642181</v>
      </c>
      <c r="J773" s="8">
        <f t="shared" ref="J773:J836" ca="1" si="301">IF(C773&gt;0,C773-C772,H772*K772/(N$2*O$2))</f>
        <v>1438.5670059260469</v>
      </c>
      <c r="K773" s="12">
        <f t="shared" ca="1" si="287"/>
        <v>0.5777003517871746</v>
      </c>
      <c r="L773" s="48"/>
      <c r="M773" s="39">
        <f ca="1">IF(AND(I$2&gt;0,R766&lt;F766-0.1),0,IF(AND(N773&gt;=L$10,I$2&gt;0),0,IF(OR(AND(N773&gt;=A$2,N773&lt;C$2),N773&gt;=E$1),0,1)))</f>
        <v>0</v>
      </c>
      <c r="N773" s="18">
        <f t="shared" ref="N773:N836" si="302">N772+1</f>
        <v>44680</v>
      </c>
      <c r="O773" s="11">
        <f t="shared" ca="1" si="290"/>
        <v>0.76892122112856243</v>
      </c>
      <c r="P773" s="11" t="str">
        <f t="shared" si="291"/>
        <v/>
      </c>
      <c r="Q773" s="11">
        <f t="shared" ref="Q773:Q836" ca="1" si="303">IF(J$2&gt;0,100%,(1-M773)*V773)</f>
        <v>1</v>
      </c>
      <c r="R773" s="32">
        <f t="shared" ca="1" si="292"/>
        <v>6.9723539107905872E-4</v>
      </c>
      <c r="S773" s="32">
        <v>2.2686004228211496E-5</v>
      </c>
      <c r="T773" s="32">
        <f t="shared" ca="1" si="293"/>
        <v>3.3002475177742111E-5</v>
      </c>
      <c r="U773" s="32">
        <f t="shared" si="294"/>
        <v>0.14084507042253522</v>
      </c>
      <c r="V773" s="32">
        <f t="shared" si="295"/>
        <v>1</v>
      </c>
      <c r="W773" s="8">
        <f t="shared" ref="W773:W836" ca="1" si="304">IF(ROW(J772)&gt;(1+N$2),OFFSET(J772,2-N$2,0)*O$2,0)</f>
        <v>10215.684074346189</v>
      </c>
      <c r="X773" s="8">
        <f t="shared" ca="1" si="284"/>
        <v>5766671855.5844603</v>
      </c>
      <c r="Y773" s="22">
        <f t="shared" ca="1" si="296"/>
        <v>0.23107877887143757</v>
      </c>
      <c r="Z773" s="8">
        <f t="shared" ref="Z773:Z836" ca="1" si="305">H772+IF(C773&gt;0,O$2*(C773-C772),O$2*J773)-W772</f>
        <v>247518.56383306583</v>
      </c>
      <c r="AA773" s="12">
        <f t="shared" ref="AA773:AA836" ca="1" si="306">IF(C773&gt;0,K773/Y772,AA772)</f>
        <v>1.1347541797997878</v>
      </c>
      <c r="AB773" s="23">
        <f t="shared" ca="1" si="286"/>
        <v>3248954274.6945295</v>
      </c>
      <c r="AC773" s="76">
        <f t="shared" ref="AC773:AC836" si="307">IF(C773&gt;0,N$2*J773*O$2/H772,0)</f>
        <v>0</v>
      </c>
      <c r="AD773" s="85">
        <v>5.8738900104740295E-4</v>
      </c>
      <c r="AE773" s="85">
        <v>9.5290239149932593E-3</v>
      </c>
      <c r="AF773" s="85">
        <v>6.6125323855605468E-4</v>
      </c>
    </row>
    <row r="774" spans="1:32">
      <c r="A774" s="7">
        <f t="shared" si="297"/>
        <v>44681</v>
      </c>
      <c r="B774" s="8">
        <f t="shared" ca="1" si="298"/>
        <v>812242165.09115064</v>
      </c>
      <c r="C774" s="144">
        <f t="shared" si="288"/>
        <v>0</v>
      </c>
      <c r="D774" s="136"/>
      <c r="E774" s="143">
        <f>US!D774</f>
        <v>0</v>
      </c>
      <c r="F774" s="78">
        <f t="shared" si="285"/>
        <v>0.6</v>
      </c>
      <c r="G774" s="29">
        <f t="shared" ca="1" si="289"/>
        <v>34861.487706461703</v>
      </c>
      <c r="H774" s="8">
        <f t="shared" ca="1" si="299"/>
        <v>247516.5627158781</v>
      </c>
      <c r="I774" s="8">
        <f t="shared" ca="1" si="300"/>
        <v>5766919372.1471748</v>
      </c>
      <c r="J774" s="8">
        <f t="shared" ca="1" si="301"/>
        <v>1438.5468953744305</v>
      </c>
      <c r="K774" s="12">
        <f t="shared" ca="1" si="287"/>
        <v>0.57769694717859399</v>
      </c>
      <c r="L774" s="48"/>
      <c r="M774" s="47">
        <f ca="1">IF(AND(I$2&gt;0,R767&lt;F767-0.12),0,IF(AND(N774&gt;=L$4,I$2&gt;0),0,IF(OR(AND(N774&gt;=A$2,N774&lt;C$2),N774&gt;=E$1),0,1)))</f>
        <v>0</v>
      </c>
      <c r="N774" s="18">
        <f t="shared" si="302"/>
        <v>44681</v>
      </c>
      <c r="O774" s="11">
        <f t="shared" ca="1" si="290"/>
        <v>0.76892258295295668</v>
      </c>
      <c r="P774" s="11" t="str">
        <f t="shared" si="291"/>
        <v/>
      </c>
      <c r="Q774" s="11">
        <f t="shared" ca="1" si="303"/>
        <v>1</v>
      </c>
      <c r="R774" s="32">
        <f t="shared" ca="1" si="292"/>
        <v>6.9722975412923405E-4</v>
      </c>
      <c r="S774" s="32">
        <v>2.2685981703505112E-5</v>
      </c>
      <c r="T774" s="32">
        <f t="shared" ca="1" si="293"/>
        <v>3.3002208362117077E-5</v>
      </c>
      <c r="U774" s="32">
        <f t="shared" si="294"/>
        <v>0.14084507042253522</v>
      </c>
      <c r="V774" s="32">
        <f t="shared" si="295"/>
        <v>1</v>
      </c>
      <c r="W774" s="8">
        <f t="shared" ca="1" si="304"/>
        <v>10215.540946794032</v>
      </c>
      <c r="X774" s="8">
        <f t="shared" ref="X774:X837" ca="1" si="308">W774+X773</f>
        <v>5766682071.1254072</v>
      </c>
      <c r="Y774" s="22">
        <f t="shared" ca="1" si="296"/>
        <v>0.23107741704704332</v>
      </c>
      <c r="Z774" s="8">
        <f t="shared" ca="1" si="305"/>
        <v>247516.5627158781</v>
      </c>
      <c r="AA774" s="12">
        <f t="shared" ca="1" si="306"/>
        <v>1.1347541797997878</v>
      </c>
      <c r="AB774" s="23">
        <f t="shared" ca="1" si="286"/>
        <v>3248960029.0027847</v>
      </c>
      <c r="AC774" s="76">
        <f t="shared" si="307"/>
        <v>0</v>
      </c>
      <c r="AD774" s="85">
        <v>5.8736072138313702E-4</v>
      </c>
      <c r="AE774" s="85">
        <v>9.5419111128548732E-3</v>
      </c>
      <c r="AF774" s="85">
        <v>6.6221657809672498E-4</v>
      </c>
    </row>
    <row r="775" spans="1:32">
      <c r="A775" s="7">
        <f t="shared" si="297"/>
        <v>44682</v>
      </c>
      <c r="B775" s="8">
        <f t="shared" ca="1" si="298"/>
        <v>812243603.61793792</v>
      </c>
      <c r="C775" s="144">
        <f t="shared" si="288"/>
        <v>0</v>
      </c>
      <c r="D775" s="136"/>
      <c r="E775" s="143">
        <f>US!D775</f>
        <v>0</v>
      </c>
      <c r="F775" s="78">
        <f t="shared" si="285"/>
        <v>0.6</v>
      </c>
      <c r="G775" s="29">
        <f t="shared" ca="1" si="289"/>
        <v>34861.205909700991</v>
      </c>
      <c r="H775" s="8">
        <f t="shared" ca="1" si="299"/>
        <v>247514.56195887705</v>
      </c>
      <c r="I775" s="8">
        <f t="shared" ca="1" si="300"/>
        <v>5766929585.6873646</v>
      </c>
      <c r="J775" s="8">
        <f t="shared" ca="1" si="301"/>
        <v>1438.5267872947866</v>
      </c>
      <c r="K775" s="12">
        <f t="shared" ca="1" si="287"/>
        <v>0.5776935426176083</v>
      </c>
      <c r="L775" s="48"/>
      <c r="M775" s="46">
        <f ca="1">IF(AND(I$2&gt;0,R768&lt;F768-0.12),0,IF(AND(N775&gt;=L$5,I$2&gt;0),0,IF(OR(AND(N775&gt;=A$2,N775&lt;C$2),N775&gt;=E$1),0,1)))</f>
        <v>0</v>
      </c>
      <c r="N775" s="18">
        <f t="shared" si="302"/>
        <v>44682</v>
      </c>
      <c r="O775" s="11">
        <f t="shared" ca="1" si="290"/>
        <v>0.76892394475831527</v>
      </c>
      <c r="P775" s="11" t="str">
        <f t="shared" si="291"/>
        <v/>
      </c>
      <c r="Q775" s="11">
        <f t="shared" ca="1" si="303"/>
        <v>1</v>
      </c>
      <c r="R775" s="32">
        <f t="shared" ca="1" si="292"/>
        <v>6.9722411819401987E-4</v>
      </c>
      <c r="S775" s="32">
        <v>2.2685959178957076E-5</v>
      </c>
      <c r="T775" s="32">
        <f t="shared" ca="1" si="293"/>
        <v>3.3001941594516941E-5</v>
      </c>
      <c r="U775" s="32">
        <f t="shared" si="294"/>
        <v>0.14084507042253522</v>
      </c>
      <c r="V775" s="32">
        <f t="shared" si="295"/>
        <v>1</v>
      </c>
      <c r="W775" s="8">
        <f t="shared" ca="1" si="304"/>
        <v>10215.397855686671</v>
      </c>
      <c r="X775" s="8">
        <f t="shared" ca="1" si="308"/>
        <v>5766692286.523263</v>
      </c>
      <c r="Y775" s="22">
        <f t="shared" ca="1" si="296"/>
        <v>0.23107605524168473</v>
      </c>
      <c r="Z775" s="8">
        <f t="shared" ca="1" si="305"/>
        <v>247514.56195887705</v>
      </c>
      <c r="AA775" s="12">
        <f t="shared" ca="1" si="306"/>
        <v>1.1347541797997878</v>
      </c>
      <c r="AB775" s="23">
        <f t="shared" ca="1" si="286"/>
        <v>3248965783.2305927</v>
      </c>
      <c r="AC775" s="76">
        <f t="shared" si="307"/>
        <v>0</v>
      </c>
      <c r="AD775" s="85">
        <v>5.8733244878028082E-4</v>
      </c>
      <c r="AE775" s="85">
        <v>9.5536427781063426E-3</v>
      </c>
      <c r="AF775" s="85">
        <v>6.6313082537356621E-4</v>
      </c>
    </row>
    <row r="776" spans="1:32">
      <c r="A776" s="7">
        <f t="shared" si="297"/>
        <v>44683</v>
      </c>
      <c r="B776" s="8">
        <f t="shared" ca="1" si="298"/>
        <v>812245042.12461948</v>
      </c>
      <c r="C776" s="144">
        <f t="shared" si="288"/>
        <v>0</v>
      </c>
      <c r="D776" s="136"/>
      <c r="E776" s="143">
        <f>US!D776</f>
        <v>0</v>
      </c>
      <c r="F776" s="78">
        <f t="shared" ref="F776:F839" si="309">V$2</f>
        <v>0.6</v>
      </c>
      <c r="G776" s="29">
        <f t="shared" ca="1" si="289"/>
        <v>34860.924160886665</v>
      </c>
      <c r="H776" s="8">
        <f t="shared" ca="1" si="299"/>
        <v>247512.56154229533</v>
      </c>
      <c r="I776" s="8">
        <f t="shared" ca="1" si="300"/>
        <v>5766939799.0848036</v>
      </c>
      <c r="J776" s="8">
        <f t="shared" ca="1" si="301"/>
        <v>1438.5066815640764</v>
      </c>
      <c r="K776" s="12">
        <f t="shared" ca="1" si="287"/>
        <v>0.57769013810421188</v>
      </c>
      <c r="L776" s="48"/>
      <c r="M776" s="38">
        <f ca="1">IF(AND(I$2&gt;0,R769&lt;F769),0,IF(AND(N776&gt;=L$6,I$2&gt;0),0,IF(OR(AND(N776&gt;=A$2,N776&lt;C$2),N776&gt;=E$1),0,1)))</f>
        <v>0</v>
      </c>
      <c r="N776" s="18">
        <f t="shared" si="302"/>
        <v>44683</v>
      </c>
      <c r="O776" s="11">
        <f t="shared" ca="1" si="290"/>
        <v>0.76892530654464053</v>
      </c>
      <c r="P776" s="11" t="str">
        <f t="shared" si="291"/>
        <v/>
      </c>
      <c r="Q776" s="11">
        <f t="shared" ca="1" si="303"/>
        <v>1</v>
      </c>
      <c r="R776" s="32">
        <f t="shared" ca="1" si="292"/>
        <v>6.9721848321773329E-4</v>
      </c>
      <c r="S776" s="32">
        <v>2.2685936654567384E-5</v>
      </c>
      <c r="T776" s="32">
        <f t="shared" ca="1" si="293"/>
        <v>3.300167487230604E-5</v>
      </c>
      <c r="U776" s="32">
        <f t="shared" si="294"/>
        <v>0.14084507042253522</v>
      </c>
      <c r="V776" s="32">
        <f t="shared" si="295"/>
        <v>1</v>
      </c>
      <c r="W776" s="8">
        <f t="shared" ca="1" si="304"/>
        <v>10215.254798906484</v>
      </c>
      <c r="X776" s="8">
        <f t="shared" ca="1" si="308"/>
        <v>5766702501.7780619</v>
      </c>
      <c r="Y776" s="22">
        <f t="shared" ca="1" si="296"/>
        <v>0.23107469345535947</v>
      </c>
      <c r="Z776" s="8">
        <f t="shared" ca="1" si="305"/>
        <v>247512.56154229533</v>
      </c>
      <c r="AA776" s="12">
        <f t="shared" ca="1" si="306"/>
        <v>1.1347541797997878</v>
      </c>
      <c r="AB776" s="23">
        <f t="shared" ref="AB776:AB839" ca="1" si="310">AB775+IF(C776&gt;0,C776,B776)-IF(C772&gt;0,C772,B772)</f>
        <v>3248971537.3779631</v>
      </c>
      <c r="AC776" s="76">
        <f t="shared" si="307"/>
        <v>0</v>
      </c>
      <c r="AD776" s="85">
        <v>5.8730418323610139E-4</v>
      </c>
      <c r="AE776" s="85">
        <v>9.5641726536578181E-3</v>
      </c>
      <c r="AF776" s="85">
        <v>6.6399281033979404E-4</v>
      </c>
    </row>
    <row r="777" spans="1:32">
      <c r="A777" s="7">
        <f t="shared" si="297"/>
        <v>44684</v>
      </c>
      <c r="B777" s="8">
        <f t="shared" ca="1" si="298"/>
        <v>812246480.61119759</v>
      </c>
      <c r="C777" s="144">
        <f t="shared" si="288"/>
        <v>0</v>
      </c>
      <c r="D777" s="136"/>
      <c r="E777" s="143">
        <f>US!D777</f>
        <v>0</v>
      </c>
      <c r="F777" s="78">
        <f t="shared" si="309"/>
        <v>0.6</v>
      </c>
      <c r="G777" s="29">
        <f t="shared" ca="1" si="289"/>
        <v>34860.642457417911</v>
      </c>
      <c r="H777" s="8">
        <f t="shared" ca="1" si="299"/>
        <v>247510.56144766713</v>
      </c>
      <c r="I777" s="8">
        <f t="shared" ca="1" si="300"/>
        <v>5766950012.3395081</v>
      </c>
      <c r="J777" s="8">
        <f t="shared" ca="1" si="301"/>
        <v>1438.4865780673626</v>
      </c>
      <c r="K777" s="12">
        <f t="shared" ca="1" si="287"/>
        <v>0.57768673363839862</v>
      </c>
      <c r="L777" s="48"/>
      <c r="M777" s="38">
        <f ca="1">IF(AND(I$2&gt;0,R770&lt;F770-0.02),0,IF(AND(N777&gt;=L$7,I$2&gt;0),0,IF(OR(AND(N777&gt;=A$2,N777&lt;C$2),N777&gt;=E$1),0,1)))</f>
        <v>0</v>
      </c>
      <c r="N777" s="18">
        <f t="shared" si="302"/>
        <v>44684</v>
      </c>
      <c r="O777" s="11">
        <f t="shared" ca="1" si="290"/>
        <v>0.76892666831193446</v>
      </c>
      <c r="P777" s="11" t="str">
        <f t="shared" si="291"/>
        <v/>
      </c>
      <c r="Q777" s="11">
        <f t="shared" ca="1" si="303"/>
        <v>1</v>
      </c>
      <c r="R777" s="32">
        <f t="shared" ca="1" si="292"/>
        <v>6.9721284914835819E-4</v>
      </c>
      <c r="S777" s="32">
        <v>2.268591413033604E-5</v>
      </c>
      <c r="T777" s="32">
        <f t="shared" ca="1" si="293"/>
        <v>3.3001408193022282E-5</v>
      </c>
      <c r="U777" s="32">
        <f t="shared" si="294"/>
        <v>0.14084507042253522</v>
      </c>
      <c r="V777" s="32">
        <f t="shared" si="295"/>
        <v>1</v>
      </c>
      <c r="W777" s="8">
        <f t="shared" ca="1" si="304"/>
        <v>10215.111774475305</v>
      </c>
      <c r="X777" s="8">
        <f t="shared" ca="1" si="308"/>
        <v>5766712716.8898363</v>
      </c>
      <c r="Y777" s="22">
        <f t="shared" ca="1" si="296"/>
        <v>0.23107333168806554</v>
      </c>
      <c r="Z777" s="8">
        <f t="shared" ca="1" si="305"/>
        <v>247510.56144766713</v>
      </c>
      <c r="AA777" s="12">
        <f t="shared" ca="1" si="306"/>
        <v>1.1347541797997878</v>
      </c>
      <c r="AB777" s="23">
        <f t="shared" ca="1" si="310"/>
        <v>3248977291.4449053</v>
      </c>
      <c r="AC777" s="76">
        <f t="shared" si="307"/>
        <v>0</v>
      </c>
      <c r="AD777" s="85">
        <v>5.8727592474786732E-4</v>
      </c>
      <c r="AE777" s="85">
        <v>9.574776545272095E-3</v>
      </c>
      <c r="AF777" s="85">
        <v>6.6486813735081355E-4</v>
      </c>
    </row>
    <row r="778" spans="1:32">
      <c r="A778" s="7">
        <f t="shared" si="297"/>
        <v>44685</v>
      </c>
      <c r="B778" s="8">
        <f t="shared" ca="1" si="298"/>
        <v>812247919.07767427</v>
      </c>
      <c r="C778" s="144">
        <f t="shared" si="288"/>
        <v>0</v>
      </c>
      <c r="D778" s="136"/>
      <c r="E778" s="143">
        <f>US!D778</f>
        <v>0</v>
      </c>
      <c r="F778" s="78">
        <f t="shared" si="309"/>
        <v>0.6</v>
      </c>
      <c r="G778" s="29">
        <f t="shared" ca="1" si="289"/>
        <v>34860.360796865134</v>
      </c>
      <c r="H778" s="8">
        <f t="shared" ca="1" si="299"/>
        <v>247508.56165774245</v>
      </c>
      <c r="I778" s="8">
        <f t="shared" ca="1" si="300"/>
        <v>5766960225.4514923</v>
      </c>
      <c r="J778" s="8">
        <f t="shared" ca="1" si="301"/>
        <v>1438.4664766972735</v>
      </c>
      <c r="K778" s="12">
        <f t="shared" ca="1" si="287"/>
        <v>0.57768332922016385</v>
      </c>
      <c r="L778" s="48"/>
      <c r="M778" s="38">
        <f ca="1">IF(AND(I$2&gt;0,R771&lt;F771-0.04),0,IF(AND(N778&gt;=L$8,I$2&gt;0),0,IF(OR(AND(N778&gt;=A$2,N778&lt;C$2),N778&gt;=E$1),0,1)))</f>
        <v>0</v>
      </c>
      <c r="N778" s="18">
        <f t="shared" si="302"/>
        <v>44685</v>
      </c>
      <c r="O778" s="11">
        <f t="shared" ca="1" si="290"/>
        <v>0.76892803006019894</v>
      </c>
      <c r="P778" s="11" t="str">
        <f t="shared" si="291"/>
        <v/>
      </c>
      <c r="Q778" s="11">
        <f t="shared" ca="1" si="303"/>
        <v>1</v>
      </c>
      <c r="R778" s="32">
        <f t="shared" ca="1" si="292"/>
        <v>6.9720721593730269E-4</v>
      </c>
      <c r="S778" s="32">
        <v>2.2685891606263037E-5</v>
      </c>
      <c r="T778" s="32">
        <f t="shared" ca="1" si="293"/>
        <v>3.300114155436566E-5</v>
      </c>
      <c r="U778" s="32">
        <f t="shared" si="294"/>
        <v>0.14084507042253522</v>
      </c>
      <c r="V778" s="32">
        <f t="shared" si="295"/>
        <v>1</v>
      </c>
      <c r="W778" s="8">
        <f t="shared" ca="1" si="304"/>
        <v>10214.968780545187</v>
      </c>
      <c r="X778" s="8">
        <f t="shared" ca="1" si="308"/>
        <v>5766722931.8586168</v>
      </c>
      <c r="Y778" s="22">
        <f t="shared" ca="1" si="296"/>
        <v>0.23107196993980106</v>
      </c>
      <c r="Z778" s="8">
        <f t="shared" ca="1" si="305"/>
        <v>247508.56165774245</v>
      </c>
      <c r="AA778" s="12">
        <f t="shared" ca="1" si="306"/>
        <v>1.1347541797997878</v>
      </c>
      <c r="AB778" s="23">
        <f t="shared" ca="1" si="310"/>
        <v>3248983045.4314289</v>
      </c>
      <c r="AC778" s="76">
        <f t="shared" si="307"/>
        <v>0</v>
      </c>
      <c r="AD778" s="85">
        <v>5.8724767331284878E-4</v>
      </c>
      <c r="AE778" s="85">
        <v>9.5841336145289901E-3</v>
      </c>
      <c r="AF778" s="85">
        <v>6.6568801696846754E-4</v>
      </c>
    </row>
    <row r="779" spans="1:32">
      <c r="A779" s="7">
        <f t="shared" si="297"/>
        <v>44686</v>
      </c>
      <c r="B779" s="8">
        <f t="shared" ca="1" si="298"/>
        <v>812249357.52405167</v>
      </c>
      <c r="C779" s="144">
        <f t="shared" si="288"/>
        <v>0</v>
      </c>
      <c r="D779" s="136"/>
      <c r="E779" s="143">
        <f>US!D779</f>
        <v>0</v>
      </c>
      <c r="F779" s="78">
        <f t="shared" si="309"/>
        <v>0.6</v>
      </c>
      <c r="G779" s="29">
        <f t="shared" ca="1" si="289"/>
        <v>34860.079176958759</v>
      </c>
      <c r="H779" s="8">
        <f t="shared" ca="1" si="299"/>
        <v>247506.56215640716</v>
      </c>
      <c r="I779" s="8">
        <f t="shared" ca="1" si="300"/>
        <v>5766970438.4207716</v>
      </c>
      <c r="J779" s="8">
        <f t="shared" ca="1" si="301"/>
        <v>1438.4463773535099</v>
      </c>
      <c r="K779" s="12">
        <f t="shared" ca="1" si="287"/>
        <v>0.57767992484950259</v>
      </c>
      <c r="L779" s="48"/>
      <c r="M779" s="38">
        <f ca="1">IF(AND(I$2&gt;0,R772&lt;F772-0.06),0,IF(AND(N779&gt;=L$9,I$2&gt;0),0,IF(OR(AND(N779&gt;=A$2,N779&lt;C$2),N779&gt;=E$1),0,1)))</f>
        <v>0</v>
      </c>
      <c r="N779" s="18">
        <f t="shared" si="302"/>
        <v>44686</v>
      </c>
      <c r="O779" s="11">
        <f t="shared" ca="1" si="290"/>
        <v>0.7689293917894362</v>
      </c>
      <c r="P779" s="11" t="str">
        <f t="shared" si="291"/>
        <v/>
      </c>
      <c r="Q779" s="11">
        <f t="shared" ca="1" si="303"/>
        <v>1</v>
      </c>
      <c r="R779" s="32">
        <f t="shared" ca="1" si="292"/>
        <v>6.9720158353917515E-4</v>
      </c>
      <c r="S779" s="32">
        <v>2.2685869082348375E-5</v>
      </c>
      <c r="T779" s="32">
        <f t="shared" ca="1" si="293"/>
        <v>3.3000874954187623E-5</v>
      </c>
      <c r="U779" s="32">
        <f t="shared" si="294"/>
        <v>0.14084507042253522</v>
      </c>
      <c r="V779" s="32">
        <f t="shared" si="295"/>
        <v>1</v>
      </c>
      <c r="W779" s="8">
        <f t="shared" ca="1" si="304"/>
        <v>10214.825815389886</v>
      </c>
      <c r="X779" s="8">
        <f t="shared" ca="1" si="308"/>
        <v>5766733146.684432</v>
      </c>
      <c r="Y779" s="22">
        <f t="shared" ca="1" si="296"/>
        <v>0.2310706082105638</v>
      </c>
      <c r="Z779" s="8">
        <f t="shared" ca="1" si="305"/>
        <v>247506.56215640716</v>
      </c>
      <c r="AA779" s="12">
        <f t="shared" ca="1" si="306"/>
        <v>1.1347541797997878</v>
      </c>
      <c r="AB779" s="23">
        <f t="shared" ca="1" si="310"/>
        <v>3248988799.3375425</v>
      </c>
      <c r="AC779" s="76">
        <f t="shared" si="307"/>
        <v>0</v>
      </c>
      <c r="AD779" s="85">
        <v>5.8721942892831739E-4</v>
      </c>
      <c r="AE779" s="85">
        <v>9.5921913730845198E-3</v>
      </c>
      <c r="AF779" s="85">
        <v>6.6644899734787718E-4</v>
      </c>
    </row>
    <row r="780" spans="1:32">
      <c r="A780" s="7">
        <f t="shared" si="297"/>
        <v>44687</v>
      </c>
      <c r="B780" s="8">
        <f t="shared" ca="1" si="298"/>
        <v>812250795.95033157</v>
      </c>
      <c r="C780" s="144">
        <f t="shared" si="288"/>
        <v>0</v>
      </c>
      <c r="D780" s="136"/>
      <c r="E780" s="143">
        <f>US!D780</f>
        <v>0</v>
      </c>
      <c r="F780" s="78">
        <f t="shared" si="309"/>
        <v>0.6</v>
      </c>
      <c r="G780" s="29">
        <f t="shared" ca="1" si="289"/>
        <v>34859.79759557861</v>
      </c>
      <c r="H780" s="8">
        <f t="shared" ca="1" si="299"/>
        <v>247504.56292860812</v>
      </c>
      <c r="I780" s="8">
        <f t="shared" ca="1" si="300"/>
        <v>5766980651.2473593</v>
      </c>
      <c r="J780" s="8">
        <f t="shared" ca="1" si="301"/>
        <v>1438.4262799423745</v>
      </c>
      <c r="K780" s="12">
        <f t="shared" ca="1" si="287"/>
        <v>0.5776765205264095</v>
      </c>
      <c r="L780" s="48"/>
      <c r="M780" s="39">
        <f ca="1">IF(AND(I$2&gt;0,R773&lt;F773-0.1),0,IF(AND(N780&gt;=L$10,I$2&gt;0),0,IF(OR(AND(N780&gt;=A$2,N780&lt;C$2),N780&gt;=E$1),0,1)))</f>
        <v>0</v>
      </c>
      <c r="N780" s="18">
        <f t="shared" si="302"/>
        <v>44687</v>
      </c>
      <c r="O780" s="11">
        <f t="shared" ca="1" si="290"/>
        <v>0.7689307534996479</v>
      </c>
      <c r="P780" s="11" t="str">
        <f t="shared" si="291"/>
        <v/>
      </c>
      <c r="Q780" s="11">
        <f t="shared" ca="1" si="303"/>
        <v>1</v>
      </c>
      <c r="R780" s="32">
        <f t="shared" ca="1" si="292"/>
        <v>6.9719595191157209E-4</v>
      </c>
      <c r="S780" s="32">
        <v>2.268584655859205E-5</v>
      </c>
      <c r="T780" s="32">
        <f t="shared" ca="1" si="293"/>
        <v>3.3000608390481083E-5</v>
      </c>
      <c r="U780" s="32">
        <f t="shared" si="294"/>
        <v>0.14084507042253522</v>
      </c>
      <c r="V780" s="32">
        <f t="shared" si="295"/>
        <v>1</v>
      </c>
      <c r="W780" s="8">
        <f t="shared" ca="1" si="304"/>
        <v>10214.682877396797</v>
      </c>
      <c r="X780" s="8">
        <f t="shared" ca="1" si="308"/>
        <v>5766743361.3673096</v>
      </c>
      <c r="Y780" s="22">
        <f t="shared" ca="1" si="296"/>
        <v>0.2310692465003521</v>
      </c>
      <c r="Z780" s="8">
        <f t="shared" ca="1" si="305"/>
        <v>247504.56292860812</v>
      </c>
      <c r="AA780" s="12">
        <f t="shared" ca="1" si="306"/>
        <v>1.1347541797997878</v>
      </c>
      <c r="AB780" s="23">
        <f t="shared" ca="1" si="310"/>
        <v>3248994553.1632547</v>
      </c>
      <c r="AC780" s="76">
        <f t="shared" si="307"/>
        <v>0</v>
      </c>
      <c r="AD780" s="85">
        <v>5.8719119159154594E-4</v>
      </c>
      <c r="AE780" s="85">
        <v>9.5989002547309035E-3</v>
      </c>
      <c r="AF780" s="85">
        <v>6.6714750217119589E-4</v>
      </c>
    </row>
    <row r="781" spans="1:32">
      <c r="A781" s="7">
        <f t="shared" si="297"/>
        <v>44688</v>
      </c>
      <c r="B781" s="8">
        <f t="shared" ca="1" si="298"/>
        <v>812252234.356516</v>
      </c>
      <c r="C781" s="144">
        <f t="shared" si="288"/>
        <v>0</v>
      </c>
      <c r="D781" s="136"/>
      <c r="E781" s="143">
        <f>US!D781</f>
        <v>0</v>
      </c>
      <c r="F781" s="78">
        <f t="shared" si="309"/>
        <v>0.6</v>
      </c>
      <c r="G781" s="29">
        <f t="shared" ca="1" si="289"/>
        <v>34859.51605074414</v>
      </c>
      <c r="H781" s="8">
        <f t="shared" ca="1" si="299"/>
        <v>247502.56396028335</v>
      </c>
      <c r="I781" s="8">
        <f t="shared" ca="1" si="300"/>
        <v>5766990863.9312687</v>
      </c>
      <c r="J781" s="8">
        <f t="shared" ca="1" si="301"/>
        <v>1438.4061843763391</v>
      </c>
      <c r="K781" s="12">
        <f t="shared" ca="1" si="287"/>
        <v>0.57767311625088025</v>
      </c>
      <c r="L781" s="48"/>
      <c r="M781" s="47">
        <f ca="1">IF(AND(I$2&gt;0,R774&lt;F774-0.12),0,IF(AND(N781&gt;=L$4,I$2&gt;0),0,IF(OR(AND(N781&gt;=A$2,N781&lt;C$2),N781&gt;=E$1),0,1)))</f>
        <v>0</v>
      </c>
      <c r="N781" s="18">
        <f t="shared" si="302"/>
        <v>44688</v>
      </c>
      <c r="O781" s="11">
        <f t="shared" ca="1" si="290"/>
        <v>0.76893211519083582</v>
      </c>
      <c r="P781" s="11" t="str">
        <f t="shared" si="291"/>
        <v/>
      </c>
      <c r="Q781" s="11">
        <f t="shared" ca="1" si="303"/>
        <v>1</v>
      </c>
      <c r="R781" s="32">
        <f t="shared" ca="1" si="292"/>
        <v>6.9719032101488274E-4</v>
      </c>
      <c r="S781" s="32">
        <v>2.2685824034994063E-5</v>
      </c>
      <c r="T781" s="32">
        <f t="shared" ca="1" si="293"/>
        <v>3.3000341861371116E-5</v>
      </c>
      <c r="U781" s="32">
        <f t="shared" si="294"/>
        <v>0.14084507042253522</v>
      </c>
      <c r="V781" s="32">
        <f t="shared" si="295"/>
        <v>1</v>
      </c>
      <c r="W781" s="8">
        <f t="shared" ca="1" si="304"/>
        <v>10214.539965059514</v>
      </c>
      <c r="X781" s="8">
        <f t="shared" ca="1" si="308"/>
        <v>5766753575.9072742</v>
      </c>
      <c r="Y781" s="22">
        <f t="shared" ca="1" si="296"/>
        <v>0.23106788480916418</v>
      </c>
      <c r="Z781" s="8">
        <f t="shared" ca="1" si="305"/>
        <v>247502.56396028335</v>
      </c>
      <c r="AA781" s="12">
        <f t="shared" ca="1" si="306"/>
        <v>1.1347541797997878</v>
      </c>
      <c r="AB781" s="23">
        <f t="shared" ca="1" si="310"/>
        <v>3249000306.9085732</v>
      </c>
      <c r="AC781" s="76">
        <f t="shared" si="307"/>
        <v>0</v>
      </c>
      <c r="AD781" s="85">
        <v>5.871629612998093E-4</v>
      </c>
      <c r="AE781" s="85">
        <v>9.6042096003156763E-3</v>
      </c>
      <c r="AF781" s="85">
        <v>6.6777981131508637E-4</v>
      </c>
    </row>
    <row r="782" spans="1:32">
      <c r="A782" s="7">
        <f t="shared" si="297"/>
        <v>44689</v>
      </c>
      <c r="B782" s="8">
        <f t="shared" ca="1" si="298"/>
        <v>812253672.74260652</v>
      </c>
      <c r="C782" s="144">
        <f t="shared" si="288"/>
        <v>0</v>
      </c>
      <c r="D782" s="136"/>
      <c r="E782" s="143">
        <f>US!D782</f>
        <v>0</v>
      </c>
      <c r="F782" s="78">
        <f t="shared" si="309"/>
        <v>0.6</v>
      </c>
      <c r="G782" s="29">
        <f t="shared" ca="1" si="289"/>
        <v>34859.234540605168</v>
      </c>
      <c r="H782" s="8">
        <f t="shared" ca="1" si="299"/>
        <v>247500.56523829667</v>
      </c>
      <c r="I782" s="8">
        <f t="shared" ca="1" si="300"/>
        <v>5767001076.4725113</v>
      </c>
      <c r="J782" s="8">
        <f t="shared" ca="1" si="301"/>
        <v>1438.3860905736387</v>
      </c>
      <c r="K782" s="12">
        <f t="shared" ca="1" si="287"/>
        <v>0.5776697120229104</v>
      </c>
      <c r="L782" s="48"/>
      <c r="M782" s="46">
        <f ca="1">IF(AND(I$2&gt;0,R775&lt;F775-0.12),0,IF(AND(N782&gt;=L$5,I$2&gt;0),0,IF(OR(AND(N782&gt;=A$2,N782&lt;C$2),N782&gt;=E$1),0,1)))</f>
        <v>0</v>
      </c>
      <c r="N782" s="18">
        <f t="shared" si="302"/>
        <v>44689</v>
      </c>
      <c r="O782" s="11">
        <f t="shared" ca="1" si="290"/>
        <v>0.76893347686300151</v>
      </c>
      <c r="P782" s="11" t="str">
        <f t="shared" si="291"/>
        <v/>
      </c>
      <c r="Q782" s="11">
        <f t="shared" ca="1" si="303"/>
        <v>1</v>
      </c>
      <c r="R782" s="32">
        <f t="shared" ca="1" si="292"/>
        <v>6.9718469081210337E-4</v>
      </c>
      <c r="S782" s="32">
        <v>2.2685801511554417E-5</v>
      </c>
      <c r="T782" s="32">
        <f t="shared" ca="1" si="293"/>
        <v>3.3000075365106221E-5</v>
      </c>
      <c r="U782" s="32">
        <f t="shared" si="294"/>
        <v>0.14084507042253522</v>
      </c>
      <c r="V782" s="32">
        <f t="shared" si="295"/>
        <v>1</v>
      </c>
      <c r="W782" s="8">
        <f t="shared" ca="1" si="304"/>
        <v>10214.397076970812</v>
      </c>
      <c r="X782" s="8">
        <f t="shared" ca="1" si="308"/>
        <v>5766763790.3043509</v>
      </c>
      <c r="Y782" s="22">
        <f t="shared" ca="1" si="296"/>
        <v>0.23106652313699849</v>
      </c>
      <c r="Z782" s="8">
        <f t="shared" ca="1" si="305"/>
        <v>247500.56523829667</v>
      </c>
      <c r="AA782" s="12">
        <f t="shared" ca="1" si="306"/>
        <v>1.1347541797997878</v>
      </c>
      <c r="AB782" s="23">
        <f t="shared" ca="1" si="310"/>
        <v>3249006060.5735054</v>
      </c>
      <c r="AC782" s="76">
        <f t="shared" si="307"/>
        <v>0</v>
      </c>
      <c r="AD782" s="85">
        <v>5.8713473805038308E-4</v>
      </c>
      <c r="AE782" s="85">
        <v>9.6080676343324439E-3</v>
      </c>
      <c r="AF782" s="85">
        <v>6.6834205587708903E-4</v>
      </c>
    </row>
    <row r="783" spans="1:32">
      <c r="A783" s="7">
        <f t="shared" si="297"/>
        <v>44690</v>
      </c>
      <c r="B783" s="8">
        <f t="shared" ca="1" si="298"/>
        <v>812255111.10860503</v>
      </c>
      <c r="C783" s="144">
        <f t="shared" si="288"/>
        <v>0</v>
      </c>
      <c r="D783" s="136"/>
      <c r="E783" s="143">
        <f>US!D783</f>
        <v>0</v>
      </c>
      <c r="F783" s="78">
        <f t="shared" si="309"/>
        <v>0.6</v>
      </c>
      <c r="G783" s="29">
        <f t="shared" ca="1" si="289"/>
        <v>34858.953063433364</v>
      </c>
      <c r="H783" s="8">
        <f t="shared" ca="1" si="299"/>
        <v>247498.56675037689</v>
      </c>
      <c r="I783" s="8">
        <f t="shared" ca="1" si="300"/>
        <v>5767011288.8711004</v>
      </c>
      <c r="J783" s="8">
        <f t="shared" ca="1" si="301"/>
        <v>1438.3659984578912</v>
      </c>
      <c r="K783" s="12">
        <f t="shared" ca="1" si="287"/>
        <v>0.57766630784249617</v>
      </c>
      <c r="L783" s="48"/>
      <c r="M783" s="38">
        <f ca="1">IF(AND(I$2&gt;0,R776&lt;F776),0,IF(AND(N783&gt;=L$6,I$2&gt;0),0,IF(OR(AND(N783&gt;=A$2,N783&lt;C$2),N783&gt;=E$1),0,1)))</f>
        <v>0</v>
      </c>
      <c r="N783" s="18">
        <f t="shared" si="302"/>
        <v>44690</v>
      </c>
      <c r="O783" s="11">
        <f t="shared" ca="1" si="290"/>
        <v>0.76893483851614675</v>
      </c>
      <c r="P783" s="11" t="str">
        <f t="shared" si="291"/>
        <v/>
      </c>
      <c r="Q783" s="11">
        <f t="shared" ca="1" si="303"/>
        <v>1</v>
      </c>
      <c r="R783" s="32">
        <f t="shared" ca="1" si="292"/>
        <v>6.9717906126866725E-4</v>
      </c>
      <c r="S783" s="32">
        <v>2.2685778988273105E-5</v>
      </c>
      <c r="T783" s="32">
        <f t="shared" ca="1" si="293"/>
        <v>3.2999808900050255E-5</v>
      </c>
      <c r="U783" s="32">
        <f t="shared" si="294"/>
        <v>0.14084507042253522</v>
      </c>
      <c r="V783" s="32">
        <f t="shared" si="295"/>
        <v>1</v>
      </c>
      <c r="W783" s="8">
        <f t="shared" ca="1" si="304"/>
        <v>10214.254211816118</v>
      </c>
      <c r="X783" s="8">
        <f t="shared" ca="1" si="308"/>
        <v>5766774004.5585623</v>
      </c>
      <c r="Y783" s="22">
        <f t="shared" ca="1" si="296"/>
        <v>0.23106516148385325</v>
      </c>
      <c r="Z783" s="8">
        <f t="shared" ca="1" si="305"/>
        <v>247498.56675037689</v>
      </c>
      <c r="AA783" s="12">
        <f t="shared" ca="1" si="306"/>
        <v>1.1347541797997878</v>
      </c>
      <c r="AB783" s="23">
        <f t="shared" ca="1" si="310"/>
        <v>3249011814.1580586</v>
      </c>
      <c r="AC783" s="76">
        <f t="shared" si="307"/>
        <v>0</v>
      </c>
      <c r="AD783" s="85">
        <v>5.8710652184054495E-4</v>
      </c>
      <c r="AE783" s="85">
        <v>9.6104214510298706E-3</v>
      </c>
      <c r="AF783" s="85">
        <v>6.6883021304619042E-4</v>
      </c>
    </row>
    <row r="784" spans="1:32">
      <c r="A784" s="7">
        <f t="shared" si="297"/>
        <v>44691</v>
      </c>
      <c r="B784" s="8">
        <f t="shared" ca="1" si="298"/>
        <v>812256549.45451295</v>
      </c>
      <c r="C784" s="144">
        <f t="shared" si="288"/>
        <v>0</v>
      </c>
      <c r="D784" s="136"/>
      <c r="E784" s="143">
        <f>US!D784</f>
        <v>0</v>
      </c>
      <c r="F784" s="78">
        <f t="shared" si="309"/>
        <v>0.6</v>
      </c>
      <c r="G784" s="29">
        <f t="shared" ca="1" si="289"/>
        <v>34858.671617614193</v>
      </c>
      <c r="H784" s="8">
        <f t="shared" ca="1" si="299"/>
        <v>247496.56848506076</v>
      </c>
      <c r="I784" s="8">
        <f t="shared" ca="1" si="300"/>
        <v>5767021501.1270466</v>
      </c>
      <c r="J784" s="8">
        <f t="shared" ca="1" si="301"/>
        <v>1438.3459079577447</v>
      </c>
      <c r="K784" s="12">
        <f t="shared" ca="1" si="287"/>
        <v>0.57766290370963314</v>
      </c>
      <c r="L784" s="48"/>
      <c r="M784" s="38">
        <f ca="1">IF(AND(I$2&gt;0,R777&lt;F777-0.02),0,IF(AND(N784&gt;=L$7,I$2&gt;0),0,IF(OR(AND(N784&gt;=A$2,N784&lt;C$2),N784&gt;=E$1),0,1)))</f>
        <v>0</v>
      </c>
      <c r="N784" s="18">
        <f t="shared" si="302"/>
        <v>44691</v>
      </c>
      <c r="O784" s="11">
        <f t="shared" ca="1" si="290"/>
        <v>0.76893620015027286</v>
      </c>
      <c r="P784" s="11" t="str">
        <f t="shared" si="291"/>
        <v/>
      </c>
      <c r="Q784" s="11">
        <f t="shared" ca="1" si="303"/>
        <v>1</v>
      </c>
      <c r="R784" s="32">
        <f t="shared" ca="1" si="292"/>
        <v>6.971734323522839E-4</v>
      </c>
      <c r="S784" s="32">
        <v>2.2685756465150124E-5</v>
      </c>
      <c r="T784" s="32">
        <f t="shared" ca="1" si="293"/>
        <v>3.299954246467477E-5</v>
      </c>
      <c r="U784" s="32">
        <f t="shared" si="294"/>
        <v>0.14084507042253522</v>
      </c>
      <c r="V784" s="32">
        <f t="shared" si="295"/>
        <v>1</v>
      </c>
      <c r="W784" s="8">
        <f t="shared" ca="1" si="304"/>
        <v>10214.111368367418</v>
      </c>
      <c r="X784" s="8">
        <f t="shared" ca="1" si="308"/>
        <v>5766784218.6699305</v>
      </c>
      <c r="Y784" s="22">
        <f t="shared" ca="1" si="296"/>
        <v>0.23106379984972714</v>
      </c>
      <c r="Z784" s="8">
        <f t="shared" ca="1" si="305"/>
        <v>247496.56848506076</v>
      </c>
      <c r="AA784" s="12">
        <f t="shared" ca="1" si="306"/>
        <v>1.1347541797997878</v>
      </c>
      <c r="AB784" s="23">
        <f t="shared" ca="1" si="310"/>
        <v>3249017567.66224</v>
      </c>
      <c r="AC784" s="76">
        <f t="shared" si="307"/>
        <v>0</v>
      </c>
      <c r="AD784" s="85">
        <v>5.8707831266757368E-4</v>
      </c>
      <c r="AE784" s="85">
        <v>9.6112170005664584E-3</v>
      </c>
      <c r="AF784" s="85">
        <v>6.6924010081038791E-4</v>
      </c>
    </row>
    <row r="785" spans="1:32">
      <c r="A785" s="7">
        <f t="shared" si="297"/>
        <v>44692</v>
      </c>
      <c r="B785" s="8">
        <f t="shared" ca="1" si="298"/>
        <v>812257987.78033197</v>
      </c>
      <c r="C785" s="144">
        <f t="shared" si="288"/>
        <v>0</v>
      </c>
      <c r="D785" s="136"/>
      <c r="E785" s="143">
        <f>US!D785</f>
        <v>0</v>
      </c>
      <c r="F785" s="78">
        <f t="shared" si="309"/>
        <v>0.6</v>
      </c>
      <c r="G785" s="29">
        <f t="shared" ca="1" si="289"/>
        <v>34858.390201639406</v>
      </c>
      <c r="H785" s="8">
        <f t="shared" ca="1" si="299"/>
        <v>247494.57043163979</v>
      </c>
      <c r="I785" s="8">
        <f t="shared" ca="1" si="300"/>
        <v>5767031713.2403612</v>
      </c>
      <c r="J785" s="8">
        <f t="shared" ca="1" si="301"/>
        <v>1438.3258190065421</v>
      </c>
      <c r="K785" s="12">
        <f t="shared" ca="1" si="287"/>
        <v>0.57765949962431784</v>
      </c>
      <c r="L785" s="48"/>
      <c r="M785" s="38">
        <f ca="1">IF(AND(I$2&gt;0,R778&lt;F778-0.04),0,IF(AND(N785&gt;=L$8,I$2&gt;0),0,IF(OR(AND(N785&gt;=A$2,N785&lt;C$2),N785&gt;=E$1),0,1)))</f>
        <v>0</v>
      </c>
      <c r="N785" s="18">
        <f t="shared" si="302"/>
        <v>44692</v>
      </c>
      <c r="O785" s="11">
        <f t="shared" ca="1" si="290"/>
        <v>0.76893756176538153</v>
      </c>
      <c r="P785" s="11" t="str">
        <f t="shared" si="291"/>
        <v/>
      </c>
      <c r="Q785" s="11">
        <f t="shared" ca="1" si="303"/>
        <v>1</v>
      </c>
      <c r="R785" s="32">
        <f t="shared" ca="1" si="292"/>
        <v>6.971678040327881E-4</v>
      </c>
      <c r="S785" s="32">
        <v>2.2685733942185477E-5</v>
      </c>
      <c r="T785" s="32">
        <f t="shared" ca="1" si="293"/>
        <v>3.2999276057551974E-5</v>
      </c>
      <c r="U785" s="32">
        <f t="shared" si="294"/>
        <v>0.14084507042253522</v>
      </c>
      <c r="V785" s="32">
        <f t="shared" si="295"/>
        <v>1</v>
      </c>
      <c r="W785" s="8">
        <f t="shared" ca="1" si="304"/>
        <v>10213.968545477572</v>
      </c>
      <c r="X785" s="8">
        <f t="shared" ca="1" si="308"/>
        <v>5766794432.6384764</v>
      </c>
      <c r="Y785" s="22">
        <f t="shared" ca="1" si="296"/>
        <v>0.23106243823461847</v>
      </c>
      <c r="Z785" s="8">
        <f t="shared" ca="1" si="305"/>
        <v>247494.57043163979</v>
      </c>
      <c r="AA785" s="12">
        <f t="shared" ca="1" si="306"/>
        <v>1.1347541797997878</v>
      </c>
      <c r="AB785" s="23">
        <f t="shared" ca="1" si="310"/>
        <v>3249023321.0860562</v>
      </c>
      <c r="AC785" s="76">
        <f t="shared" si="307"/>
        <v>0</v>
      </c>
      <c r="AD785" s="85">
        <v>5.8705011052874966E-4</v>
      </c>
      <c r="AE785" s="85">
        <v>9.6103990751920283E-3</v>
      </c>
      <c r="AF785" s="85">
        <v>6.6956737249632852E-4</v>
      </c>
    </row>
    <row r="786" spans="1:32">
      <c r="A786" s="7">
        <f t="shared" si="297"/>
        <v>44693</v>
      </c>
      <c r="B786" s="8">
        <f t="shared" ca="1" si="298"/>
        <v>812259426.0860635</v>
      </c>
      <c r="C786" s="144">
        <f t="shared" si="288"/>
        <v>0</v>
      </c>
      <c r="D786" s="136"/>
      <c r="E786" s="143">
        <f>US!D786</f>
        <v>0</v>
      </c>
      <c r="F786" s="78">
        <f t="shared" si="309"/>
        <v>0.6</v>
      </c>
      <c r="G786" s="29">
        <f t="shared" ca="1" si="289"/>
        <v>34858.10881410008</v>
      </c>
      <c r="H786" s="8">
        <f t="shared" ca="1" si="299"/>
        <v>247492.57258011054</v>
      </c>
      <c r="I786" s="8">
        <f t="shared" ca="1" si="300"/>
        <v>5767041925.2110548</v>
      </c>
      <c r="J786" s="8">
        <f t="shared" ca="1" si="301"/>
        <v>1438.3057315420174</v>
      </c>
      <c r="K786" s="12">
        <f t="shared" ca="1" si="287"/>
        <v>0.57765609558654618</v>
      </c>
      <c r="L786" s="48"/>
      <c r="M786" s="38">
        <f ca="1">IF(AND(I$2&gt;0,R779&lt;F779-0.06),0,IF(AND(N786&gt;=L$9,I$2&gt;0),0,IF(OR(AND(N786&gt;=A$2,N786&lt;C$2),N786&gt;=E$1),0,1)))</f>
        <v>0</v>
      </c>
      <c r="N786" s="18">
        <f t="shared" si="302"/>
        <v>44693</v>
      </c>
      <c r="O786" s="11">
        <f t="shared" ca="1" si="290"/>
        <v>0.76893892336147396</v>
      </c>
      <c r="P786" s="11" t="str">
        <f t="shared" si="291"/>
        <v/>
      </c>
      <c r="Q786" s="11">
        <f t="shared" ca="1" si="303"/>
        <v>1</v>
      </c>
      <c r="R786" s="32">
        <f t="shared" ca="1" si="292"/>
        <v>6.9716217628200156E-4</v>
      </c>
      <c r="S786" s="32">
        <v>2.268571141937916E-5</v>
      </c>
      <c r="T786" s="32">
        <f t="shared" ca="1" si="293"/>
        <v>3.2999009677348075E-5</v>
      </c>
      <c r="U786" s="32">
        <f t="shared" si="294"/>
        <v>0.14084507042253522</v>
      </c>
      <c r="V786" s="32">
        <f t="shared" si="295"/>
        <v>1</v>
      </c>
      <c r="W786" s="8">
        <f t="shared" ca="1" si="304"/>
        <v>10213.825742074932</v>
      </c>
      <c r="X786" s="8">
        <f t="shared" ca="1" si="308"/>
        <v>5766804646.4642181</v>
      </c>
      <c r="Y786" s="22">
        <f t="shared" ca="1" si="296"/>
        <v>0.23106107663852604</v>
      </c>
      <c r="Z786" s="8">
        <f t="shared" ca="1" si="305"/>
        <v>247492.57258011054</v>
      </c>
      <c r="AA786" s="12">
        <f t="shared" ca="1" si="306"/>
        <v>1.1347541797997878</v>
      </c>
      <c r="AB786" s="23">
        <f t="shared" ca="1" si="310"/>
        <v>3249029074.429513</v>
      </c>
      <c r="AC786" s="76">
        <f t="shared" si="307"/>
        <v>0</v>
      </c>
      <c r="AD786" s="85">
        <v>5.8702191542135478E-4</v>
      </c>
      <c r="AE786" s="85">
        <v>9.6079112954565588E-3</v>
      </c>
      <c r="AF786" s="85">
        <v>6.6980751113595454E-4</v>
      </c>
    </row>
    <row r="787" spans="1:32">
      <c r="A787" s="7">
        <f t="shared" si="297"/>
        <v>44694</v>
      </c>
      <c r="B787" s="8">
        <f t="shared" ca="1" si="298"/>
        <v>812260864.37170899</v>
      </c>
      <c r="C787" s="144">
        <f t="shared" si="288"/>
        <v>0</v>
      </c>
      <c r="D787" s="136"/>
      <c r="E787" s="143">
        <f>US!D787</f>
        <v>0</v>
      </c>
      <c r="F787" s="78">
        <f t="shared" si="309"/>
        <v>0.6</v>
      </c>
      <c r="G787" s="29">
        <f t="shared" ca="1" si="289"/>
        <v>34857.827453680031</v>
      </c>
      <c r="H787" s="8">
        <f t="shared" ca="1" si="299"/>
        <v>247490.57492112822</v>
      </c>
      <c r="I787" s="8">
        <f t="shared" ca="1" si="300"/>
        <v>5767052137.0391378</v>
      </c>
      <c r="J787" s="8">
        <f t="shared" ca="1" si="301"/>
        <v>1438.2856455060016</v>
      </c>
      <c r="K787" s="12">
        <f t="shared" ca="1" si="287"/>
        <v>0.57765269159631516</v>
      </c>
      <c r="L787" s="48"/>
      <c r="M787" s="39">
        <f ca="1">IF(AND(I$2&gt;0,R780&lt;F780-0.1),0,IF(AND(N787&gt;=L$10,I$2&gt;0),0,IF(OR(AND(N787&gt;=A$2,N787&lt;C$2),N787&gt;=E$1),0,1)))</f>
        <v>0</v>
      </c>
      <c r="N787" s="18">
        <f t="shared" si="302"/>
        <v>44694</v>
      </c>
      <c r="O787" s="11">
        <f t="shared" ca="1" si="290"/>
        <v>0.76894028493855171</v>
      </c>
      <c r="P787" s="11" t="str">
        <f t="shared" si="291"/>
        <v/>
      </c>
      <c r="Q787" s="11">
        <f t="shared" ca="1" si="303"/>
        <v>1</v>
      </c>
      <c r="R787" s="32">
        <f t="shared" ca="1" si="292"/>
        <v>6.9715654907360049E-4</v>
      </c>
      <c r="S787" s="32">
        <v>2.2685688896731171E-5</v>
      </c>
      <c r="T787" s="32">
        <f t="shared" ca="1" si="293"/>
        <v>3.2998743322817094E-5</v>
      </c>
      <c r="U787" s="32">
        <f t="shared" si="294"/>
        <v>0.14084507042253522</v>
      </c>
      <c r="V787" s="32">
        <f t="shared" si="295"/>
        <v>1</v>
      </c>
      <c r="W787" s="8">
        <f t="shared" ca="1" si="304"/>
        <v>10213.682957158457</v>
      </c>
      <c r="X787" s="8">
        <f t="shared" ca="1" si="308"/>
        <v>5766814860.1471748</v>
      </c>
      <c r="Y787" s="22">
        <f t="shared" ca="1" si="296"/>
        <v>0.23105971506144829</v>
      </c>
      <c r="Z787" s="8">
        <f t="shared" ca="1" si="305"/>
        <v>247490.57492112822</v>
      </c>
      <c r="AA787" s="12">
        <f t="shared" ca="1" si="306"/>
        <v>1.1347541797997878</v>
      </c>
      <c r="AB787" s="23">
        <f t="shared" ca="1" si="310"/>
        <v>3249034827.6926169</v>
      </c>
      <c r="AC787" s="76">
        <f t="shared" si="307"/>
        <v>0</v>
      </c>
      <c r="AD787" s="85">
        <v>5.8699372734267216E-4</v>
      </c>
      <c r="AE787" s="85">
        <v>9.6050466595686366E-3</v>
      </c>
      <c r="AF787" s="85">
        <v>6.7002650998454157E-4</v>
      </c>
    </row>
    <row r="788" spans="1:32">
      <c r="A788" s="7">
        <f t="shared" si="297"/>
        <v>44695</v>
      </c>
      <c r="B788" s="8">
        <f t="shared" ca="1" si="298"/>
        <v>812262302.63726985</v>
      </c>
      <c r="C788" s="144">
        <f t="shared" si="288"/>
        <v>0</v>
      </c>
      <c r="D788" s="136"/>
      <c r="E788" s="143">
        <f>US!D788</f>
        <v>0</v>
      </c>
      <c r="F788" s="78">
        <f t="shared" si="309"/>
        <v>0.6</v>
      </c>
      <c r="G788" s="29">
        <f t="shared" ca="1" si="289"/>
        <v>34857.54611914976</v>
      </c>
      <c r="H788" s="8">
        <f t="shared" ca="1" si="299"/>
        <v>247488.57744596328</v>
      </c>
      <c r="I788" s="8">
        <f t="shared" ca="1" si="300"/>
        <v>5767062348.7246199</v>
      </c>
      <c r="J788" s="8">
        <f t="shared" ca="1" si="301"/>
        <v>1438.2655608441571</v>
      </c>
      <c r="K788" s="12">
        <f t="shared" ca="1" si="287"/>
        <v>0.57764928765362078</v>
      </c>
      <c r="L788" s="48"/>
      <c r="M788" s="47">
        <f ca="1">IF(AND(I$2&gt;0,R781&lt;F781-0.12),0,IF(AND(N788&gt;=L$4,I$2&gt;0),0,IF(OR(AND(N788&gt;=A$2,N788&lt;C$2),N788&gt;=E$1),0,1)))</f>
        <v>0</v>
      </c>
      <c r="N788" s="18">
        <f t="shared" si="302"/>
        <v>44695</v>
      </c>
      <c r="O788" s="11">
        <f t="shared" ca="1" si="290"/>
        <v>0.768941646496616</v>
      </c>
      <c r="P788" s="11" t="str">
        <f t="shared" si="291"/>
        <v/>
      </c>
      <c r="Q788" s="11">
        <f t="shared" ca="1" si="303"/>
        <v>1</v>
      </c>
      <c r="R788" s="32">
        <f t="shared" ca="1" si="292"/>
        <v>6.9715092238299518E-4</v>
      </c>
      <c r="S788" s="32">
        <v>2.2685666374241507E-5</v>
      </c>
      <c r="T788" s="32">
        <f t="shared" ca="1" si="293"/>
        <v>3.2998476992795107E-5</v>
      </c>
      <c r="U788" s="32">
        <f t="shared" si="294"/>
        <v>0.14084507042253522</v>
      </c>
      <c r="V788" s="32">
        <f t="shared" si="295"/>
        <v>1</v>
      </c>
      <c r="W788" s="8">
        <f t="shared" ca="1" si="304"/>
        <v>10213.540189792984</v>
      </c>
      <c r="X788" s="8">
        <f t="shared" ca="1" si="308"/>
        <v>5766825073.6873646</v>
      </c>
      <c r="Y788" s="22">
        <f t="shared" ca="1" si="296"/>
        <v>0.231058353503384</v>
      </c>
      <c r="Z788" s="8">
        <f t="shared" ca="1" si="305"/>
        <v>247488.57744596328</v>
      </c>
      <c r="AA788" s="12">
        <f t="shared" ca="1" si="306"/>
        <v>1.1347541797997878</v>
      </c>
      <c r="AB788" s="23">
        <f t="shared" ca="1" si="310"/>
        <v>3249040580.8753738</v>
      </c>
      <c r="AC788" s="76">
        <f t="shared" si="307"/>
        <v>0</v>
      </c>
      <c r="AD788" s="85">
        <v>5.869655462899865E-4</v>
      </c>
      <c r="AE788" s="85">
        <v>9.6018259920851983E-3</v>
      </c>
      <c r="AF788" s="85">
        <v>6.7022496168428806E-4</v>
      </c>
    </row>
    <row r="789" spans="1:32">
      <c r="A789" s="7">
        <f t="shared" si="297"/>
        <v>44696</v>
      </c>
      <c r="B789" s="8">
        <f t="shared" ca="1" si="298"/>
        <v>812263740.88274741</v>
      </c>
      <c r="C789" s="144">
        <f t="shared" si="288"/>
        <v>0</v>
      </c>
      <c r="D789" s="136"/>
      <c r="E789" s="143">
        <f>US!D789</f>
        <v>0</v>
      </c>
      <c r="F789" s="78">
        <f t="shared" si="309"/>
        <v>0.6</v>
      </c>
      <c r="G789" s="29">
        <f t="shared" ca="1" si="289"/>
        <v>34857.264809360691</v>
      </c>
      <c r="H789" s="8">
        <f t="shared" ca="1" si="299"/>
        <v>247486.58014646091</v>
      </c>
      <c r="I789" s="8">
        <f t="shared" ca="1" si="300"/>
        <v>5767072560.2675104</v>
      </c>
      <c r="J789" s="8">
        <f t="shared" ca="1" si="301"/>
        <v>1438.2454775057208</v>
      </c>
      <c r="K789" s="12">
        <f t="shared" ca="1" si="287"/>
        <v>0.57764588375845993</v>
      </c>
      <c r="L789" s="48"/>
      <c r="M789" s="46">
        <f ca="1">IF(AND(I$2&gt;0,R782&lt;F782-0.12),0,IF(AND(N789&gt;=L$5,I$2&gt;0),0,IF(OR(AND(N789&gt;=A$2,N789&lt;C$2),N789&gt;=E$1),0,1)))</f>
        <v>0</v>
      </c>
      <c r="N789" s="18">
        <f t="shared" si="302"/>
        <v>44696</v>
      </c>
      <c r="O789" s="11">
        <f t="shared" ca="1" si="290"/>
        <v>0.76894300803566806</v>
      </c>
      <c r="P789" s="11" t="str">
        <f t="shared" si="291"/>
        <v/>
      </c>
      <c r="Q789" s="11">
        <f t="shared" ca="1" si="303"/>
        <v>1</v>
      </c>
      <c r="R789" s="32">
        <f t="shared" ca="1" si="292"/>
        <v>6.971452961872139E-4</v>
      </c>
      <c r="S789" s="32">
        <v>2.2685643851910169E-5</v>
      </c>
      <c r="T789" s="32">
        <f t="shared" ca="1" si="293"/>
        <v>3.2998210686194787E-5</v>
      </c>
      <c r="U789" s="32">
        <f t="shared" si="294"/>
        <v>0.14084507042253522</v>
      </c>
      <c r="V789" s="32">
        <f t="shared" si="295"/>
        <v>1</v>
      </c>
      <c r="W789" s="8">
        <f t="shared" ca="1" si="304"/>
        <v>10213.397439104941</v>
      </c>
      <c r="X789" s="8">
        <f t="shared" ca="1" si="308"/>
        <v>5766835287.0848036</v>
      </c>
      <c r="Y789" s="22">
        <f t="shared" ca="1" si="296"/>
        <v>0.23105699196433194</v>
      </c>
      <c r="Z789" s="8">
        <f t="shared" ca="1" si="305"/>
        <v>247486.58014646091</v>
      </c>
      <c r="AA789" s="12">
        <f t="shared" ca="1" si="306"/>
        <v>1.1347541797997878</v>
      </c>
      <c r="AB789" s="23">
        <f t="shared" ca="1" si="310"/>
        <v>3249046333.9777894</v>
      </c>
      <c r="AC789" s="76">
        <f t="shared" si="307"/>
        <v>0</v>
      </c>
      <c r="AD789" s="85">
        <v>5.8693737226058406E-4</v>
      </c>
      <c r="AE789" s="85">
        <v>9.5982672771905229E-3</v>
      </c>
      <c r="AF789" s="85">
        <v>6.7040353480071334E-4</v>
      </c>
    </row>
    <row r="790" spans="1:32">
      <c r="A790" s="7">
        <f t="shared" si="297"/>
        <v>44697</v>
      </c>
      <c r="B790" s="8">
        <f t="shared" ca="1" si="298"/>
        <v>812265179.10814285</v>
      </c>
      <c r="C790" s="144">
        <f t="shared" si="288"/>
        <v>0</v>
      </c>
      <c r="D790" s="136"/>
      <c r="E790" s="143">
        <f>US!D790</f>
        <v>0</v>
      </c>
      <c r="F790" s="78">
        <f t="shared" si="309"/>
        <v>0.6</v>
      </c>
      <c r="G790" s="29">
        <f t="shared" ca="1" si="289"/>
        <v>34856.983523239891</v>
      </c>
      <c r="H790" s="8">
        <f t="shared" ca="1" si="299"/>
        <v>247484.58301500321</v>
      </c>
      <c r="I790" s="8">
        <f t="shared" ca="1" si="300"/>
        <v>5767082771.6678181</v>
      </c>
      <c r="J790" s="8">
        <f t="shared" ca="1" si="301"/>
        <v>1438.2253954432731</v>
      </c>
      <c r="K790" s="12">
        <f t="shared" ca="1" si="287"/>
        <v>0.57764247991082984</v>
      </c>
      <c r="L790" s="48"/>
      <c r="M790" s="38">
        <f ca="1">IF(AND(I$2&gt;0,R783&lt;F783),0,IF(AND(N790&gt;=L$6,I$2&gt;0),0,IF(OR(AND(N790&gt;=A$2,N790&lt;C$2),N790&gt;=E$1),0,1)))</f>
        <v>0</v>
      </c>
      <c r="N790" s="18">
        <f t="shared" si="302"/>
        <v>44697</v>
      </c>
      <c r="O790" s="11">
        <f t="shared" ca="1" si="290"/>
        <v>0.76894436955570911</v>
      </c>
      <c r="P790" s="11" t="str">
        <f t="shared" si="291"/>
        <v/>
      </c>
      <c r="Q790" s="11">
        <f t="shared" ca="1" si="303"/>
        <v>1</v>
      </c>
      <c r="R790" s="32">
        <f t="shared" ca="1" si="292"/>
        <v>6.9713967046479777E-4</v>
      </c>
      <c r="S790" s="32">
        <v>2.2685621329737159E-5</v>
      </c>
      <c r="T790" s="32">
        <f t="shared" ca="1" si="293"/>
        <v>3.2997944402000426E-5</v>
      </c>
      <c r="U790" s="32">
        <f t="shared" si="294"/>
        <v>0.14084507042253522</v>
      </c>
      <c r="V790" s="32">
        <f t="shared" si="295"/>
        <v>1</v>
      </c>
      <c r="W790" s="8">
        <f t="shared" ca="1" si="304"/>
        <v>10213.254704278273</v>
      </c>
      <c r="X790" s="8">
        <f t="shared" ca="1" si="308"/>
        <v>5766845500.3395081</v>
      </c>
      <c r="Y790" s="22">
        <f t="shared" ca="1" si="296"/>
        <v>0.23105563044429089</v>
      </c>
      <c r="Z790" s="8">
        <f t="shared" ca="1" si="305"/>
        <v>247484.58301500321</v>
      </c>
      <c r="AA790" s="12">
        <f t="shared" ca="1" si="306"/>
        <v>1.1347541797997878</v>
      </c>
      <c r="AB790" s="23">
        <f t="shared" ca="1" si="310"/>
        <v>3249052086.9998689</v>
      </c>
      <c r="AC790" s="76">
        <f t="shared" si="307"/>
        <v>0</v>
      </c>
      <c r="AD790" s="85">
        <v>5.8690920525175238E-4</v>
      </c>
      <c r="AE790" s="85">
        <v>9.5943897040603777E-3</v>
      </c>
      <c r="AF790" s="85">
        <v>6.7056299375650383E-4</v>
      </c>
    </row>
    <row r="791" spans="1:32">
      <c r="A791" s="7">
        <f t="shared" si="297"/>
        <v>44698</v>
      </c>
      <c r="B791" s="8">
        <f t="shared" ca="1" si="298"/>
        <v>812266617.31345749</v>
      </c>
      <c r="C791" s="144">
        <f t="shared" si="288"/>
        <v>0</v>
      </c>
      <c r="D791" s="136"/>
      <c r="E791" s="143">
        <f>US!D791</f>
        <v>0</v>
      </c>
      <c r="F791" s="78">
        <f t="shared" si="309"/>
        <v>0.6</v>
      </c>
      <c r="G791" s="29">
        <f t="shared" ca="1" si="289"/>
        <v>34856.702259785045</v>
      </c>
      <c r="H791" s="8">
        <f t="shared" ca="1" si="299"/>
        <v>247482.58604447381</v>
      </c>
      <c r="I791" s="8">
        <f t="shared" ca="1" si="300"/>
        <v>5767092982.9255514</v>
      </c>
      <c r="J791" s="8">
        <f t="shared" ca="1" si="301"/>
        <v>1438.2053146125161</v>
      </c>
      <c r="K791" s="12">
        <f t="shared" ca="1" si="287"/>
        <v>0.57763907611072729</v>
      </c>
      <c r="L791" s="48"/>
      <c r="M791" s="38">
        <f ca="1">IF(AND(I$2&gt;0,R784&lt;F784-0.02),0,IF(AND(N791&gt;=L$7,I$2&gt;0),0,IF(OR(AND(N791&gt;=A$2,N791&lt;C$2),N791&gt;=E$1),0,1)))</f>
        <v>0</v>
      </c>
      <c r="N791" s="18">
        <f t="shared" si="302"/>
        <v>44698</v>
      </c>
      <c r="O791" s="11">
        <f t="shared" ca="1" si="290"/>
        <v>0.76894573105674013</v>
      </c>
      <c r="P791" s="11" t="str">
        <f t="shared" si="291"/>
        <v/>
      </c>
      <c r="Q791" s="11">
        <f t="shared" ca="1" si="303"/>
        <v>1</v>
      </c>
      <c r="R791" s="32">
        <f t="shared" ca="1" si="292"/>
        <v>6.9713404519570088E-4</v>
      </c>
      <c r="S791" s="32">
        <v>2.268559880772247E-5</v>
      </c>
      <c r="T791" s="32">
        <f t="shared" ca="1" si="293"/>
        <v>3.2997678139263171E-5</v>
      </c>
      <c r="U791" s="32">
        <f t="shared" si="294"/>
        <v>0.14084507042253522</v>
      </c>
      <c r="V791" s="32">
        <f t="shared" si="295"/>
        <v>1</v>
      </c>
      <c r="W791" s="8">
        <f t="shared" ca="1" si="304"/>
        <v>10213.111984550642</v>
      </c>
      <c r="X791" s="8">
        <f t="shared" ca="1" si="308"/>
        <v>5766855713.4514923</v>
      </c>
      <c r="Y791" s="22">
        <f t="shared" ca="1" si="296"/>
        <v>0.23105426894325987</v>
      </c>
      <c r="Z791" s="8">
        <f t="shared" ca="1" si="305"/>
        <v>247482.58604447381</v>
      </c>
      <c r="AA791" s="12">
        <f t="shared" ca="1" si="306"/>
        <v>1.1347541797997878</v>
      </c>
      <c r="AB791" s="23">
        <f t="shared" ca="1" si="310"/>
        <v>3249057839.9416175</v>
      </c>
      <c r="AC791" s="76">
        <f t="shared" si="307"/>
        <v>0</v>
      </c>
      <c r="AD791" s="85">
        <v>5.8688104526078073E-4</v>
      </c>
      <c r="AE791" s="85">
        <v>9.5902137120849468E-3</v>
      </c>
      <c r="AF791" s="85">
        <v>6.7070420449642689E-4</v>
      </c>
    </row>
    <row r="792" spans="1:32">
      <c r="A792" s="7">
        <f t="shared" si="297"/>
        <v>44699</v>
      </c>
      <c r="B792" s="8">
        <f t="shared" ca="1" si="298"/>
        <v>812268055.49869251</v>
      </c>
      <c r="C792" s="144">
        <f t="shared" si="288"/>
        <v>0</v>
      </c>
      <c r="D792" s="136"/>
      <c r="E792" s="143">
        <f>US!D792</f>
        <v>0</v>
      </c>
      <c r="F792" s="78">
        <f t="shared" si="309"/>
        <v>0.6</v>
      </c>
      <c r="G792" s="29">
        <f t="shared" ca="1" si="289"/>
        <v>34856.421018059838</v>
      </c>
      <c r="H792" s="8">
        <f t="shared" ca="1" si="299"/>
        <v>247480.58922822485</v>
      </c>
      <c r="I792" s="8">
        <f t="shared" ca="1" si="300"/>
        <v>5767103194.04072</v>
      </c>
      <c r="J792" s="8">
        <f t="shared" ca="1" si="301"/>
        <v>1438.1852349720668</v>
      </c>
      <c r="K792" s="12">
        <f t="shared" ca="1" si="287"/>
        <v>0.57763567235814972</v>
      </c>
      <c r="L792" s="48"/>
      <c r="M792" s="38">
        <f ca="1">IF(AND(I$2&gt;0,R785&lt;F785-0.04),0,IF(AND(N792&gt;=L$8,I$2&gt;0),0,IF(OR(AND(N792&gt;=A$2,N792&lt;C$2),N792&gt;=E$1),0,1)))</f>
        <v>0</v>
      </c>
      <c r="N792" s="18">
        <f t="shared" si="302"/>
        <v>44699</v>
      </c>
      <c r="O792" s="11">
        <f t="shared" ca="1" si="290"/>
        <v>0.7689470925387627</v>
      </c>
      <c r="P792" s="11" t="str">
        <f t="shared" si="291"/>
        <v/>
      </c>
      <c r="Q792" s="11">
        <f t="shared" ca="1" si="303"/>
        <v>1</v>
      </c>
      <c r="R792" s="32">
        <f t="shared" ca="1" si="292"/>
        <v>6.9712842036119668E-4</v>
      </c>
      <c r="S792" s="32">
        <v>2.2685576285866097E-5</v>
      </c>
      <c r="T792" s="32">
        <f t="shared" ca="1" si="293"/>
        <v>3.2997411897096647E-5</v>
      </c>
      <c r="U792" s="32">
        <f t="shared" si="294"/>
        <v>0.14084507042253522</v>
      </c>
      <c r="V792" s="32">
        <f t="shared" si="295"/>
        <v>1</v>
      </c>
      <c r="W792" s="8">
        <f t="shared" ca="1" si="304"/>
        <v>10212.969279209919</v>
      </c>
      <c r="X792" s="8">
        <f t="shared" ca="1" si="308"/>
        <v>5766865926.4207716</v>
      </c>
      <c r="Y792" s="22">
        <f t="shared" ca="1" si="296"/>
        <v>0.2310529074612373</v>
      </c>
      <c r="Z792" s="8">
        <f t="shared" ca="1" si="305"/>
        <v>247480.58922822485</v>
      </c>
      <c r="AA792" s="12">
        <f t="shared" ca="1" si="306"/>
        <v>1.1347541797997878</v>
      </c>
      <c r="AB792" s="23">
        <f t="shared" ca="1" si="310"/>
        <v>3249063592.80304</v>
      </c>
      <c r="AC792" s="76">
        <f t="shared" si="307"/>
        <v>0</v>
      </c>
      <c r="AD792" s="85">
        <v>5.8685289228495969E-4</v>
      </c>
      <c r="AE792" s="85">
        <v>9.5857335856533842E-3</v>
      </c>
      <c r="AF792" s="85">
        <v>6.7082635804482482E-4</v>
      </c>
    </row>
    <row r="793" spans="1:32">
      <c r="A793" s="7">
        <f t="shared" si="297"/>
        <v>44700</v>
      </c>
      <c r="B793" s="8">
        <f t="shared" ca="1" si="298"/>
        <v>812269493.663849</v>
      </c>
      <c r="C793" s="144">
        <f t="shared" si="288"/>
        <v>0</v>
      </c>
      <c r="D793" s="136"/>
      <c r="E793" s="143">
        <f>US!D793</f>
        <v>0</v>
      </c>
      <c r="F793" s="78">
        <f t="shared" si="309"/>
        <v>0.6</v>
      </c>
      <c r="G793" s="29">
        <f t="shared" ca="1" si="289"/>
        <v>34856.1397971896</v>
      </c>
      <c r="H793" s="8">
        <f t="shared" ca="1" si="299"/>
        <v>247478.59256004615</v>
      </c>
      <c r="I793" s="8">
        <f t="shared" ca="1" si="300"/>
        <v>5767113405.0133314</v>
      </c>
      <c r="J793" s="8">
        <f t="shared" ca="1" si="301"/>
        <v>1438.1651564832671</v>
      </c>
      <c r="K793" s="12">
        <f t="shared" ca="1" si="287"/>
        <v>0.57763226865309325</v>
      </c>
      <c r="L793" s="48"/>
      <c r="M793" s="38">
        <f ca="1">IF(AND(I$2&gt;0,R786&lt;F786-0.06),0,IF(AND(N793&gt;=L$9,I$2&gt;0),0,IF(OR(AND(N793&gt;=A$2,N793&lt;C$2),N793&gt;=E$1),0,1)))</f>
        <v>0</v>
      </c>
      <c r="N793" s="18">
        <f t="shared" si="302"/>
        <v>44700</v>
      </c>
      <c r="O793" s="11">
        <f t="shared" ca="1" si="290"/>
        <v>0.76894845400177747</v>
      </c>
      <c r="P793" s="11" t="str">
        <f t="shared" si="291"/>
        <v/>
      </c>
      <c r="Q793" s="11">
        <f t="shared" ca="1" si="303"/>
        <v>1</v>
      </c>
      <c r="R793" s="32">
        <f t="shared" ca="1" si="292"/>
        <v>6.9712279594379199E-4</v>
      </c>
      <c r="S793" s="32">
        <v>2.2685553764168043E-5</v>
      </c>
      <c r="T793" s="32">
        <f t="shared" ca="1" si="293"/>
        <v>3.2997145674672821E-5</v>
      </c>
      <c r="U793" s="32">
        <f t="shared" si="294"/>
        <v>0.14084507042253522</v>
      </c>
      <c r="V793" s="32">
        <f t="shared" si="295"/>
        <v>1</v>
      </c>
      <c r="W793" s="8">
        <f t="shared" ca="1" si="304"/>
        <v>10212.826587590858</v>
      </c>
      <c r="X793" s="8">
        <f t="shared" ca="1" si="308"/>
        <v>5766876139.2473593</v>
      </c>
      <c r="Y793" s="22">
        <f t="shared" ca="1" si="296"/>
        <v>0.23105154599822253</v>
      </c>
      <c r="Z793" s="8">
        <f t="shared" ca="1" si="305"/>
        <v>247478.59256004615</v>
      </c>
      <c r="AA793" s="12">
        <f t="shared" ca="1" si="306"/>
        <v>1.1347541797997878</v>
      </c>
      <c r="AB793" s="23">
        <f t="shared" ca="1" si="310"/>
        <v>3249069345.5841417</v>
      </c>
      <c r="AC793" s="76">
        <f t="shared" si="307"/>
        <v>0</v>
      </c>
      <c r="AD793" s="85">
        <v>5.8682474632158115E-4</v>
      </c>
      <c r="AE793" s="85">
        <v>9.5809708984429861E-3</v>
      </c>
      <c r="AF793" s="85">
        <v>6.7093040417835E-4</v>
      </c>
    </row>
    <row r="794" spans="1:32">
      <c r="A794" s="7">
        <f t="shared" si="297"/>
        <v>44701</v>
      </c>
      <c r="B794" s="8">
        <f t="shared" ca="1" si="298"/>
        <v>812270931.80892813</v>
      </c>
      <c r="C794" s="144">
        <f t="shared" si="288"/>
        <v>0</v>
      </c>
      <c r="D794" s="136"/>
      <c r="E794" s="143">
        <f>US!D794</f>
        <v>0</v>
      </c>
      <c r="F794" s="78">
        <f t="shared" si="309"/>
        <v>0.6</v>
      </c>
      <c r="G794" s="29">
        <f t="shared" ca="1" si="289"/>
        <v>34855.858596357226</v>
      </c>
      <c r="H794" s="8">
        <f t="shared" ca="1" si="299"/>
        <v>247476.59603413628</v>
      </c>
      <c r="I794" s="8">
        <f t="shared" ca="1" si="300"/>
        <v>5767123615.8433933</v>
      </c>
      <c r="J794" s="8">
        <f t="shared" ca="1" si="301"/>
        <v>1438.1450791100001</v>
      </c>
      <c r="K794" s="12">
        <f t="shared" ref="K794:K857" ca="1" si="311">IF(C794&gt;0,1+N$2*(C794-C793)/Z794,K$4*Y793*Q794+(1-Q794)*AA793*Y793)</f>
        <v>0.57762886499555632</v>
      </c>
      <c r="L794" s="48"/>
      <c r="M794" s="39">
        <f ca="1">IF(AND(I$2&gt;0,R787&lt;F787-0.1),0,IF(AND(N794&gt;=L$10,I$2&gt;0),0,IF(OR(AND(N794&gt;=A$2,N794&lt;C$2),N794&gt;=E$1),0,1)))</f>
        <v>0</v>
      </c>
      <c r="N794" s="18">
        <f t="shared" si="302"/>
        <v>44701</v>
      </c>
      <c r="O794" s="11">
        <f t="shared" ca="1" si="290"/>
        <v>0.76894981544578578</v>
      </c>
      <c r="P794" s="11" t="str">
        <f t="shared" si="291"/>
        <v/>
      </c>
      <c r="Q794" s="11">
        <f t="shared" ca="1" si="303"/>
        <v>1</v>
      </c>
      <c r="R794" s="32">
        <f t="shared" ca="1" si="292"/>
        <v>6.9711717192714453E-4</v>
      </c>
      <c r="S794" s="32">
        <v>2.2685531242628305E-5</v>
      </c>
      <c r="T794" s="32">
        <f t="shared" ca="1" si="293"/>
        <v>3.2996879471218169E-5</v>
      </c>
      <c r="U794" s="32">
        <f t="shared" si="294"/>
        <v>0.14084507042253522</v>
      </c>
      <c r="V794" s="32">
        <f t="shared" si="295"/>
        <v>1</v>
      </c>
      <c r="W794" s="8">
        <f t="shared" ca="1" si="304"/>
        <v>10212.683909072008</v>
      </c>
      <c r="X794" s="8">
        <f t="shared" ca="1" si="308"/>
        <v>5766886351.9312687</v>
      </c>
      <c r="Y794" s="22">
        <f t="shared" ca="1" si="296"/>
        <v>0.23105018455421422</v>
      </c>
      <c r="Z794" s="8">
        <f t="shared" ca="1" si="305"/>
        <v>247476.59603413628</v>
      </c>
      <c r="AA794" s="12">
        <f t="shared" ca="1" si="306"/>
        <v>1.1347541797997878</v>
      </c>
      <c r="AB794" s="23">
        <f t="shared" ca="1" si="310"/>
        <v>3249075098.2849269</v>
      </c>
      <c r="AC794" s="76">
        <f t="shared" si="307"/>
        <v>0</v>
      </c>
      <c r="AD794" s="85">
        <v>5.8679660736793849E-4</v>
      </c>
      <c r="AE794" s="85">
        <v>9.5759486745771779E-3</v>
      </c>
      <c r="AF794" s="85">
        <v>6.7101740636877239E-4</v>
      </c>
    </row>
    <row r="795" spans="1:32">
      <c r="A795" s="7">
        <f t="shared" si="297"/>
        <v>44702</v>
      </c>
      <c r="B795" s="8">
        <f t="shared" ca="1" si="298"/>
        <v>812272369.93393099</v>
      </c>
      <c r="C795" s="144">
        <f t="shared" si="288"/>
        <v>0</v>
      </c>
      <c r="D795" s="136"/>
      <c r="E795" s="143">
        <f>US!D795</f>
        <v>0</v>
      </c>
      <c r="F795" s="78">
        <f t="shared" si="309"/>
        <v>0.6</v>
      </c>
      <c r="G795" s="29">
        <f t="shared" ca="1" si="289"/>
        <v>34855.577414799416</v>
      </c>
      <c r="H795" s="8">
        <f t="shared" ca="1" si="299"/>
        <v>247474.59964507582</v>
      </c>
      <c r="I795" s="8">
        <f t="shared" ca="1" si="300"/>
        <v>5767133826.5309134</v>
      </c>
      <c r="J795" s="8">
        <f t="shared" ca="1" si="301"/>
        <v>1438.1250028185307</v>
      </c>
      <c r="K795" s="12">
        <f t="shared" ca="1" si="311"/>
        <v>0.57762546138553561</v>
      </c>
      <c r="L795" s="48"/>
      <c r="M795" s="47">
        <f ca="1">IF(AND(I$2&gt;0,R788&lt;F788-0.12),0,IF(AND(N795&gt;=L$4,I$2&gt;0),0,IF(OR(AND(N795&gt;=A$2,N795&lt;C$2),N795&gt;=E$1),0,1)))</f>
        <v>0</v>
      </c>
      <c r="N795" s="18">
        <f t="shared" si="302"/>
        <v>44702</v>
      </c>
      <c r="O795" s="11">
        <f t="shared" ca="1" si="290"/>
        <v>0.7689511768707884</v>
      </c>
      <c r="P795" s="11" t="str">
        <f t="shared" si="291"/>
        <v/>
      </c>
      <c r="Q795" s="11">
        <f t="shared" ca="1" si="303"/>
        <v>1</v>
      </c>
      <c r="R795" s="32">
        <f t="shared" ca="1" si="292"/>
        <v>6.9711154829598819E-4</v>
      </c>
      <c r="S795" s="32">
        <v>2.2685508721246888E-5</v>
      </c>
      <c r="T795" s="32">
        <f t="shared" ca="1" si="293"/>
        <v>3.2996613286010111E-5</v>
      </c>
      <c r="U795" s="32">
        <f t="shared" si="294"/>
        <v>0.14084507042253522</v>
      </c>
      <c r="V795" s="32">
        <f t="shared" si="295"/>
        <v>1</v>
      </c>
      <c r="W795" s="8">
        <f t="shared" ca="1" si="304"/>
        <v>10212.541243072834</v>
      </c>
      <c r="X795" s="8">
        <f t="shared" ca="1" si="308"/>
        <v>5766896564.4725113</v>
      </c>
      <c r="Y795" s="22">
        <f t="shared" ca="1" si="296"/>
        <v>0.2310488231292116</v>
      </c>
      <c r="Z795" s="8">
        <f t="shared" ca="1" si="305"/>
        <v>247474.59964507582</v>
      </c>
      <c r="AA795" s="12">
        <f t="shared" ca="1" si="306"/>
        <v>1.1347541797997878</v>
      </c>
      <c r="AB795" s="23">
        <f t="shared" ca="1" si="310"/>
        <v>3249080850.9054003</v>
      </c>
      <c r="AC795" s="76">
        <f t="shared" si="307"/>
        <v>0</v>
      </c>
      <c r="AD795" s="85">
        <v>5.8676847542132686E-4</v>
      </c>
      <c r="AE795" s="85">
        <v>9.5706913007221027E-3</v>
      </c>
      <c r="AF795" s="85">
        <v>6.710885476777775E-4</v>
      </c>
    </row>
    <row r="796" spans="1:32">
      <c r="A796" s="7">
        <f t="shared" si="297"/>
        <v>44703</v>
      </c>
      <c r="B796" s="8">
        <f t="shared" ca="1" si="298"/>
        <v>812273808.03885853</v>
      </c>
      <c r="C796" s="144">
        <f t="shared" si="288"/>
        <v>0</v>
      </c>
      <c r="D796" s="136"/>
      <c r="E796" s="143">
        <f>US!D796</f>
        <v>0</v>
      </c>
      <c r="F796" s="78">
        <f t="shared" si="309"/>
        <v>0.6</v>
      </c>
      <c r="G796" s="29">
        <f t="shared" ca="1" si="289"/>
        <v>34855.296251803113</v>
      </c>
      <c r="H796" s="8">
        <f t="shared" ca="1" si="299"/>
        <v>247472.60338780211</v>
      </c>
      <c r="I796" s="8">
        <f t="shared" ca="1" si="300"/>
        <v>5767144037.0758991</v>
      </c>
      <c r="J796" s="8">
        <f t="shared" ca="1" si="301"/>
        <v>1438.1049275773405</v>
      </c>
      <c r="K796" s="12">
        <f t="shared" ca="1" si="311"/>
        <v>0.577622057823029</v>
      </c>
      <c r="L796" s="48"/>
      <c r="M796" s="46">
        <f ca="1">IF(AND(I$2&gt;0,R789&lt;F789-0.12),0,IF(AND(N796&gt;=L$5,I$2&gt;0),0,IF(OR(AND(N796&gt;=A$2,N796&lt;C$2),N796&gt;=E$1),0,1)))</f>
        <v>0</v>
      </c>
      <c r="N796" s="18">
        <f t="shared" si="302"/>
        <v>44703</v>
      </c>
      <c r="O796" s="11">
        <f t="shared" ca="1" si="290"/>
        <v>0.76895253827678656</v>
      </c>
      <c r="P796" s="11" t="str">
        <f t="shared" si="291"/>
        <v/>
      </c>
      <c r="Q796" s="11">
        <f t="shared" ca="1" si="303"/>
        <v>1</v>
      </c>
      <c r="R796" s="32">
        <f t="shared" ca="1" si="292"/>
        <v>6.9710592503606224E-4</v>
      </c>
      <c r="S796" s="32">
        <v>2.2685486200023781E-5</v>
      </c>
      <c r="T796" s="32">
        <f t="shared" ca="1" si="293"/>
        <v>3.2996347118373616E-5</v>
      </c>
      <c r="U796" s="32">
        <f t="shared" si="294"/>
        <v>0.14084507042253522</v>
      </c>
      <c r="V796" s="32">
        <f t="shared" si="295"/>
        <v>1</v>
      </c>
      <c r="W796" s="8">
        <f t="shared" ca="1" si="304"/>
        <v>10212.398589051027</v>
      </c>
      <c r="X796" s="8">
        <f t="shared" ca="1" si="308"/>
        <v>5766906776.8711004</v>
      </c>
      <c r="Y796" s="22">
        <f t="shared" ca="1" si="296"/>
        <v>0.23104746172321344</v>
      </c>
      <c r="Z796" s="8">
        <f t="shared" ca="1" si="305"/>
        <v>247472.60338780211</v>
      </c>
      <c r="AA796" s="12">
        <f t="shared" ca="1" si="306"/>
        <v>1.1347541797997878</v>
      </c>
      <c r="AB796" s="23">
        <f t="shared" ca="1" si="310"/>
        <v>3249086603.4455662</v>
      </c>
      <c r="AC796" s="76">
        <f t="shared" si="307"/>
        <v>0</v>
      </c>
      <c r="AD796" s="85">
        <v>5.8674035047904258E-4</v>
      </c>
      <c r="AE796" s="85">
        <v>9.5652245639108839E-3</v>
      </c>
      <c r="AF796" s="85">
        <v>6.7114513749707498E-4</v>
      </c>
    </row>
    <row r="797" spans="1:32">
      <c r="A797" s="7">
        <f t="shared" si="297"/>
        <v>44704</v>
      </c>
      <c r="B797" s="8">
        <f t="shared" ca="1" si="298"/>
        <v>812275246.12371194</v>
      </c>
      <c r="C797" s="144">
        <f t="shared" si="288"/>
        <v>0</v>
      </c>
      <c r="D797" s="136"/>
      <c r="E797" s="143">
        <f>US!D797</f>
        <v>0</v>
      </c>
      <c r="F797" s="78">
        <f t="shared" si="309"/>
        <v>0.6</v>
      </c>
      <c r="G797" s="29">
        <f t="shared" ca="1" si="289"/>
        <v>34855.015106702209</v>
      </c>
      <c r="H797" s="8">
        <f t="shared" ca="1" si="299"/>
        <v>247470.60725758568</v>
      </c>
      <c r="I797" s="8">
        <f t="shared" ca="1" si="300"/>
        <v>5767154247.4783583</v>
      </c>
      <c r="J797" s="8">
        <f t="shared" ca="1" si="301"/>
        <v>1438.0848533569877</v>
      </c>
      <c r="K797" s="12">
        <f t="shared" ca="1" si="311"/>
        <v>0.57761865430803361</v>
      </c>
      <c r="L797" s="48"/>
      <c r="M797" s="38">
        <f ca="1">IF(AND(I$2&gt;0,R790&lt;F790),0,IF(AND(N797&gt;=L$6,I$2&gt;0),0,IF(OR(AND(N797&gt;=A$2,N797&lt;C$2),N797&gt;=E$1),0,1)))</f>
        <v>0</v>
      </c>
      <c r="N797" s="18">
        <f t="shared" si="302"/>
        <v>44704</v>
      </c>
      <c r="O797" s="11">
        <f t="shared" ca="1" si="290"/>
        <v>0.76895389966378114</v>
      </c>
      <c r="P797" s="11" t="str">
        <f t="shared" si="291"/>
        <v/>
      </c>
      <c r="Q797" s="11">
        <f t="shared" ca="1" si="303"/>
        <v>1</v>
      </c>
      <c r="R797" s="32">
        <f t="shared" ca="1" si="292"/>
        <v>6.9710030213404421E-4</v>
      </c>
      <c r="S797" s="32">
        <v>2.2685463678958985E-5</v>
      </c>
      <c r="T797" s="32">
        <f t="shared" ca="1" si="293"/>
        <v>3.2996080967678092E-5</v>
      </c>
      <c r="U797" s="32">
        <f t="shared" si="294"/>
        <v>0.14084507042253522</v>
      </c>
      <c r="V797" s="32">
        <f t="shared" si="295"/>
        <v>1</v>
      </c>
      <c r="W797" s="8">
        <f t="shared" ca="1" si="304"/>
        <v>10212.255946499987</v>
      </c>
      <c r="X797" s="8">
        <f t="shared" ca="1" si="308"/>
        <v>5766916989.1270466</v>
      </c>
      <c r="Y797" s="22">
        <f t="shared" ca="1" si="296"/>
        <v>0.23104610033621886</v>
      </c>
      <c r="Z797" s="8">
        <f t="shared" ca="1" si="305"/>
        <v>247470.60725758568</v>
      </c>
      <c r="AA797" s="12">
        <f t="shared" ca="1" si="306"/>
        <v>1.1347541797997878</v>
      </c>
      <c r="AB797" s="23">
        <f t="shared" ca="1" si="310"/>
        <v>3249092355.9054294</v>
      </c>
      <c r="AC797" s="76">
        <f t="shared" si="307"/>
        <v>0</v>
      </c>
      <c r="AD797" s="85">
        <v>5.8671223253838338E-4</v>
      </c>
      <c r="AE797" s="85">
        <v>9.5595756904371717E-3</v>
      </c>
      <c r="AF797" s="85">
        <v>6.7118861858659977E-4</v>
      </c>
    </row>
    <row r="798" spans="1:32">
      <c r="A798" s="7">
        <f t="shared" si="297"/>
        <v>44705</v>
      </c>
      <c r="B798" s="8">
        <f t="shared" ca="1" si="298"/>
        <v>812276684.18849206</v>
      </c>
      <c r="C798" s="144">
        <f t="shared" si="288"/>
        <v>0</v>
      </c>
      <c r="D798" s="136"/>
      <c r="E798" s="143">
        <f>US!D798</f>
        <v>0</v>
      </c>
      <c r="F798" s="78">
        <f t="shared" si="309"/>
        <v>0.6</v>
      </c>
      <c r="G798" s="29">
        <f t="shared" ca="1" si="289"/>
        <v>34854.733978874428</v>
      </c>
      <c r="H798" s="8">
        <f t="shared" ca="1" si="299"/>
        <v>247468.61125000843</v>
      </c>
      <c r="I798" s="8">
        <f t="shared" ca="1" si="300"/>
        <v>5767164457.7382975</v>
      </c>
      <c r="J798" s="8">
        <f t="shared" ca="1" si="301"/>
        <v>1438.0647801299651</v>
      </c>
      <c r="K798" s="12">
        <f t="shared" ca="1" si="311"/>
        <v>0.57761525084054721</v>
      </c>
      <c r="L798" s="48"/>
      <c r="M798" s="38">
        <f ca="1">IF(AND(I$2&gt;0,R791&lt;F791-0.02),0,IF(AND(N798&gt;=L$7,I$2&gt;0),0,IF(OR(AND(N798&gt;=A$2,N798&lt;C$2),N798&gt;=E$1),0,1)))</f>
        <v>0</v>
      </c>
      <c r="N798" s="18">
        <f t="shared" si="302"/>
        <v>44705</v>
      </c>
      <c r="O798" s="11">
        <f t="shared" ca="1" si="290"/>
        <v>0.76895526103177303</v>
      </c>
      <c r="P798" s="11" t="str">
        <f t="shared" si="291"/>
        <v/>
      </c>
      <c r="Q798" s="11">
        <f t="shared" ca="1" si="303"/>
        <v>1</v>
      </c>
      <c r="R798" s="32">
        <f t="shared" ca="1" si="292"/>
        <v>6.9709467957748846E-4</v>
      </c>
      <c r="S798" s="32">
        <v>2.2685441158052499E-5</v>
      </c>
      <c r="T798" s="32">
        <f t="shared" ca="1" si="293"/>
        <v>3.2995814833334458E-5</v>
      </c>
      <c r="U798" s="32">
        <f t="shared" si="294"/>
        <v>0.14084507042253522</v>
      </c>
      <c r="V798" s="32">
        <f t="shared" si="295"/>
        <v>1</v>
      </c>
      <c r="W798" s="8">
        <f t="shared" ca="1" si="304"/>
        <v>10212.113314946449</v>
      </c>
      <c r="X798" s="8">
        <f t="shared" ca="1" si="308"/>
        <v>5766927201.2403612</v>
      </c>
      <c r="Y798" s="22">
        <f t="shared" ca="1" si="296"/>
        <v>0.23104473896822697</v>
      </c>
      <c r="Z798" s="8">
        <f t="shared" ca="1" si="305"/>
        <v>247468.61125000843</v>
      </c>
      <c r="AA798" s="12">
        <f t="shared" ca="1" si="306"/>
        <v>1.1347541797997878</v>
      </c>
      <c r="AB798" s="23">
        <f t="shared" ca="1" si="310"/>
        <v>3249098108.2849936</v>
      </c>
      <c r="AC798" s="76">
        <f t="shared" si="307"/>
        <v>0</v>
      </c>
      <c r="AD798" s="85">
        <v>5.8668412159664863E-4</v>
      </c>
      <c r="AE798" s="85">
        <v>9.5537733854265047E-3</v>
      </c>
      <c r="AF798" s="85">
        <v>6.7122057442225254E-4</v>
      </c>
    </row>
    <row r="799" spans="1:32">
      <c r="A799" s="7">
        <f t="shared" si="297"/>
        <v>44706</v>
      </c>
      <c r="B799" s="8">
        <f t="shared" ca="1" si="298"/>
        <v>812278122.23319995</v>
      </c>
      <c r="C799" s="144">
        <f t="shared" si="288"/>
        <v>0</v>
      </c>
      <c r="D799" s="136"/>
      <c r="E799" s="143">
        <f>US!D799</f>
        <v>0</v>
      </c>
      <c r="F799" s="78">
        <f t="shared" si="309"/>
        <v>0.6</v>
      </c>
      <c r="G799" s="29">
        <f t="shared" ca="1" si="289"/>
        <v>34854.452867738466</v>
      </c>
      <c r="H799" s="8">
        <f t="shared" ca="1" si="299"/>
        <v>247466.61536094308</v>
      </c>
      <c r="I799" s="8">
        <f t="shared" ca="1" si="300"/>
        <v>5767174667.8557234</v>
      </c>
      <c r="J799" s="8">
        <f t="shared" ca="1" si="301"/>
        <v>1438.0447078705783</v>
      </c>
      <c r="K799" s="12">
        <f t="shared" ca="1" si="311"/>
        <v>0.57761184742056737</v>
      </c>
      <c r="L799" s="48"/>
      <c r="M799" s="38">
        <f ca="1">IF(AND(I$2&gt;0,R792&lt;F792-0.04),0,IF(AND(N799&gt;=L$8,I$2&gt;0),0,IF(OR(AND(N799&gt;=A$2,N799&lt;C$2),N799&gt;=E$1),0,1)))</f>
        <v>0</v>
      </c>
      <c r="N799" s="18">
        <f t="shared" si="302"/>
        <v>44706</v>
      </c>
      <c r="O799" s="11">
        <f t="shared" ca="1" si="290"/>
        <v>0.76895662238076312</v>
      </c>
      <c r="P799" s="11" t="str">
        <f t="shared" si="291"/>
        <v/>
      </c>
      <c r="Q799" s="11">
        <f t="shared" ca="1" si="303"/>
        <v>1</v>
      </c>
      <c r="R799" s="32">
        <f t="shared" ca="1" si="292"/>
        <v>6.9708905735476928E-4</v>
      </c>
      <c r="S799" s="32">
        <v>2.2685418637304324E-5</v>
      </c>
      <c r="T799" s="32">
        <f t="shared" ca="1" si="293"/>
        <v>3.2995548714792413E-5</v>
      </c>
      <c r="U799" s="32">
        <f t="shared" si="294"/>
        <v>0.14084507042253522</v>
      </c>
      <c r="V799" s="32">
        <f t="shared" si="295"/>
        <v>1</v>
      </c>
      <c r="W799" s="8">
        <f t="shared" ca="1" si="304"/>
        <v>10211.970693948322</v>
      </c>
      <c r="X799" s="8">
        <f t="shared" ca="1" si="308"/>
        <v>5766937413.2110548</v>
      </c>
      <c r="Y799" s="22">
        <f t="shared" ca="1" si="296"/>
        <v>0.23104337761923688</v>
      </c>
      <c r="Z799" s="8">
        <f t="shared" ca="1" si="305"/>
        <v>247466.61536094308</v>
      </c>
      <c r="AA799" s="12">
        <f t="shared" ca="1" si="306"/>
        <v>1.1347541797997878</v>
      </c>
      <c r="AB799" s="23">
        <f t="shared" ca="1" si="310"/>
        <v>3249103860.5842628</v>
      </c>
      <c r="AC799" s="76">
        <f t="shared" si="307"/>
        <v>0</v>
      </c>
      <c r="AD799" s="85">
        <v>5.8665601765113887E-4</v>
      </c>
      <c r="AE799" s="85">
        <v>9.5478478730970876E-3</v>
      </c>
      <c r="AF799" s="85">
        <v>6.7124273686516606E-4</v>
      </c>
    </row>
    <row r="800" spans="1:32">
      <c r="A800" s="7">
        <f t="shared" si="297"/>
        <v>44707</v>
      </c>
      <c r="B800" s="8">
        <f t="shared" ca="1" si="298"/>
        <v>812279560.25783646</v>
      </c>
      <c r="C800" s="144">
        <f t="shared" si="288"/>
        <v>0</v>
      </c>
      <c r="D800" s="136"/>
      <c r="E800" s="143">
        <f>US!D800</f>
        <v>0</v>
      </c>
      <c r="F800" s="78">
        <f t="shared" si="309"/>
        <v>0.6</v>
      </c>
      <c r="G800" s="29">
        <f t="shared" ca="1" si="289"/>
        <v>34854.171772751266</v>
      </c>
      <c r="H800" s="8">
        <f t="shared" ca="1" si="299"/>
        <v>247464.61958653398</v>
      </c>
      <c r="I800" s="8">
        <f t="shared" ca="1" si="300"/>
        <v>5767184877.8306427</v>
      </c>
      <c r="J800" s="8">
        <f t="shared" ca="1" si="301"/>
        <v>1438.0246365548219</v>
      </c>
      <c r="K800" s="12">
        <f t="shared" ca="1" si="311"/>
        <v>0.5776084440480922</v>
      </c>
      <c r="L800" s="48"/>
      <c r="M800" s="38">
        <f ca="1">IF(AND(I$2&gt;0,R793&lt;F793-0.06),0,IF(AND(N800&gt;=L$9,I$2&gt;0),0,IF(OR(AND(N800&gt;=A$2,N800&lt;C$2),N800&gt;=E$1),0,1)))</f>
        <v>0</v>
      </c>
      <c r="N800" s="18">
        <f t="shared" si="302"/>
        <v>44707</v>
      </c>
      <c r="O800" s="11">
        <f t="shared" ca="1" si="290"/>
        <v>0.76895798371075241</v>
      </c>
      <c r="P800" s="11" t="str">
        <f t="shared" si="291"/>
        <v/>
      </c>
      <c r="Q800" s="11">
        <f t="shared" ca="1" si="303"/>
        <v>1</v>
      </c>
      <c r="R800" s="32">
        <f t="shared" ca="1" si="292"/>
        <v>6.9708343545502537E-4</v>
      </c>
      <c r="S800" s="32">
        <v>2.2685396116714456E-5</v>
      </c>
      <c r="T800" s="32">
        <f t="shared" ca="1" si="293"/>
        <v>3.2995282611537862E-5</v>
      </c>
      <c r="U800" s="32">
        <f t="shared" si="294"/>
        <v>0.14084507042253522</v>
      </c>
      <c r="V800" s="32">
        <f t="shared" si="295"/>
        <v>1</v>
      </c>
      <c r="W800" s="8">
        <f t="shared" ca="1" si="304"/>
        <v>10211.828083092611</v>
      </c>
      <c r="X800" s="8">
        <f t="shared" ca="1" si="308"/>
        <v>5766947625.0391378</v>
      </c>
      <c r="Y800" s="22">
        <f t="shared" ca="1" si="296"/>
        <v>0.23104201628924759</v>
      </c>
      <c r="Z800" s="8">
        <f t="shared" ca="1" si="305"/>
        <v>247464.61958653398</v>
      </c>
      <c r="AA800" s="12">
        <f t="shared" ca="1" si="306"/>
        <v>1.1347541797997878</v>
      </c>
      <c r="AB800" s="23">
        <f t="shared" ca="1" si="310"/>
        <v>3249109612.8032408</v>
      </c>
      <c r="AC800" s="76">
        <f t="shared" si="307"/>
        <v>0</v>
      </c>
      <c r="AD800" s="85">
        <v>5.8662792069915628E-4</v>
      </c>
      <c r="AE800" s="85">
        <v>9.5418309377233636E-3</v>
      </c>
      <c r="AF800" s="85">
        <v>6.7125699416491647E-4</v>
      </c>
    </row>
    <row r="801" spans="1:32">
      <c r="A801" s="7">
        <f t="shared" si="297"/>
        <v>44708</v>
      </c>
      <c r="B801" s="8">
        <f t="shared" ca="1" si="298"/>
        <v>812280998.26240265</v>
      </c>
      <c r="C801" s="144">
        <f t="shared" si="288"/>
        <v>0</v>
      </c>
      <c r="D801" s="136"/>
      <c r="E801" s="143">
        <f>US!D801</f>
        <v>0</v>
      </c>
      <c r="F801" s="78">
        <f t="shared" si="309"/>
        <v>0.6</v>
      </c>
      <c r="G801" s="29">
        <f t="shared" ca="1" si="289"/>
        <v>34853.890693405534</v>
      </c>
      <c r="H801" s="8">
        <f t="shared" ca="1" si="299"/>
        <v>247462.62392317929</v>
      </c>
      <c r="I801" s="8">
        <f t="shared" ca="1" si="300"/>
        <v>5767195087.6630621</v>
      </c>
      <c r="J801" s="8">
        <f t="shared" ca="1" si="301"/>
        <v>1438.0045661602712</v>
      </c>
      <c r="K801" s="12">
        <f t="shared" ca="1" si="311"/>
        <v>0.57760504072311902</v>
      </c>
      <c r="L801" s="48"/>
      <c r="M801" s="39">
        <f ca="1">IF(AND(I$2&gt;0,R794&lt;F794-0.1),0,IF(AND(N801&gt;=L$10,I$2&gt;0),0,IF(OR(AND(N801&gt;=A$2,N801&lt;C$2),N801&gt;=E$1),0,1)))</f>
        <v>0</v>
      </c>
      <c r="N801" s="18">
        <f t="shared" si="302"/>
        <v>44708</v>
      </c>
      <c r="O801" s="11">
        <f t="shared" ca="1" si="290"/>
        <v>0.76895934502174157</v>
      </c>
      <c r="P801" s="11" t="str">
        <f t="shared" si="291"/>
        <v/>
      </c>
      <c r="Q801" s="11">
        <f t="shared" ca="1" si="303"/>
        <v>1</v>
      </c>
      <c r="R801" s="32">
        <f t="shared" ca="1" si="292"/>
        <v>6.9707781386811065E-4</v>
      </c>
      <c r="S801" s="32">
        <v>2.2685373596282895E-5</v>
      </c>
      <c r="T801" s="32">
        <f t="shared" ca="1" si="293"/>
        <v>3.2995016523090572E-5</v>
      </c>
      <c r="U801" s="32">
        <f t="shared" si="294"/>
        <v>0.14084507042253522</v>
      </c>
      <c r="V801" s="32">
        <f t="shared" si="295"/>
        <v>1</v>
      </c>
      <c r="W801" s="8">
        <f t="shared" ca="1" si="304"/>
        <v>10211.685481993514</v>
      </c>
      <c r="X801" s="8">
        <f t="shared" ca="1" si="308"/>
        <v>5766957836.7246199</v>
      </c>
      <c r="Y801" s="22">
        <f t="shared" ca="1" si="296"/>
        <v>0.23104065497825843</v>
      </c>
      <c r="Z801" s="8">
        <f t="shared" ca="1" si="305"/>
        <v>247462.62392317929</v>
      </c>
      <c r="AA801" s="12">
        <f t="shared" ca="1" si="306"/>
        <v>1.1347541797997878</v>
      </c>
      <c r="AB801" s="23">
        <f t="shared" ca="1" si="310"/>
        <v>3249115364.9419312</v>
      </c>
      <c r="AC801" s="76">
        <f t="shared" si="307"/>
        <v>0</v>
      </c>
      <c r="AD801" s="85">
        <v>5.8659983073800469E-4</v>
      </c>
      <c r="AE801" s="85">
        <v>9.5357559653164066E-3</v>
      </c>
      <c r="AF801" s="85">
        <v>6.7126539930954115E-4</v>
      </c>
    </row>
    <row r="802" spans="1:32">
      <c r="A802" s="7">
        <f t="shared" si="297"/>
        <v>44709</v>
      </c>
      <c r="B802" s="8">
        <f t="shared" ca="1" si="298"/>
        <v>812282436.24689937</v>
      </c>
      <c r="C802" s="144">
        <f t="shared" si="288"/>
        <v>0</v>
      </c>
      <c r="D802" s="136"/>
      <c r="E802" s="143">
        <f>US!D802</f>
        <v>0</v>
      </c>
      <c r="F802" s="78">
        <f t="shared" si="309"/>
        <v>0.6</v>
      </c>
      <c r="G802" s="29">
        <f t="shared" ca="1" si="289"/>
        <v>34853.609629227358</v>
      </c>
      <c r="H802" s="8">
        <f t="shared" ca="1" si="299"/>
        <v>247460.6283675142</v>
      </c>
      <c r="I802" s="8">
        <f t="shared" ca="1" si="300"/>
        <v>5767205297.3529882</v>
      </c>
      <c r="J802" s="8">
        <f t="shared" ca="1" si="301"/>
        <v>1437.9844966659746</v>
      </c>
      <c r="K802" s="12">
        <f t="shared" ca="1" si="311"/>
        <v>0.57760163744564608</v>
      </c>
      <c r="L802" s="48"/>
      <c r="M802" s="47">
        <f ca="1">IF(AND(I$2&gt;0,R795&lt;F795-0.12),0,IF(AND(N802&gt;=L$4,I$2&gt;0),0,IF(OR(AND(N802&gt;=A$2,N802&lt;C$2),N802&gt;=E$1),0,1)))</f>
        <v>0</v>
      </c>
      <c r="N802" s="18">
        <f t="shared" si="302"/>
        <v>44709</v>
      </c>
      <c r="O802" s="11">
        <f t="shared" ca="1" si="290"/>
        <v>0.76896070631373181</v>
      </c>
      <c r="P802" s="11" t="str">
        <f t="shared" si="291"/>
        <v/>
      </c>
      <c r="Q802" s="11">
        <f t="shared" ca="1" si="303"/>
        <v>1</v>
      </c>
      <c r="R802" s="32">
        <f t="shared" ca="1" si="292"/>
        <v>6.9707219258454724E-4</v>
      </c>
      <c r="S802" s="32">
        <v>2.2685351076009637E-5</v>
      </c>
      <c r="T802" s="32">
        <f t="shared" ca="1" si="293"/>
        <v>3.2994750449001894E-5</v>
      </c>
      <c r="U802" s="32">
        <f t="shared" si="294"/>
        <v>0.14084507042253522</v>
      </c>
      <c r="V802" s="32">
        <f t="shared" si="295"/>
        <v>1</v>
      </c>
      <c r="W802" s="8">
        <f t="shared" ca="1" si="304"/>
        <v>10211.542890290617</v>
      </c>
      <c r="X802" s="8">
        <f t="shared" ca="1" si="308"/>
        <v>5766968048.2675104</v>
      </c>
      <c r="Y802" s="22">
        <f t="shared" ca="1" si="296"/>
        <v>0.23103929368626819</v>
      </c>
      <c r="Z802" s="8">
        <f t="shared" ca="1" si="305"/>
        <v>247460.6283675142</v>
      </c>
      <c r="AA802" s="12">
        <f t="shared" ca="1" si="306"/>
        <v>1.1347541797997878</v>
      </c>
      <c r="AB802" s="23">
        <f t="shared" ca="1" si="310"/>
        <v>3249121117.0003386</v>
      </c>
      <c r="AC802" s="76">
        <f t="shared" si="307"/>
        <v>0</v>
      </c>
      <c r="AD802" s="85">
        <v>5.8657174776498896E-4</v>
      </c>
      <c r="AE802" s="85">
        <v>9.529629989802885E-3</v>
      </c>
      <c r="AF802" s="85">
        <v>6.7126835035307276E-4</v>
      </c>
    </row>
    <row r="803" spans="1:32">
      <c r="A803" s="7">
        <f t="shared" si="297"/>
        <v>44710</v>
      </c>
      <c r="B803" s="8">
        <f t="shared" ca="1" si="298"/>
        <v>812283874.21132743</v>
      </c>
      <c r="C803" s="144">
        <f t="shared" si="288"/>
        <v>0</v>
      </c>
      <c r="D803" s="136"/>
      <c r="E803" s="143">
        <f>US!D803</f>
        <v>0</v>
      </c>
      <c r="F803" s="78">
        <f t="shared" si="309"/>
        <v>0.6</v>
      </c>
      <c r="G803" s="29">
        <f t="shared" ca="1" si="289"/>
        <v>34853.328579773995</v>
      </c>
      <c r="H803" s="8">
        <f t="shared" ca="1" si="299"/>
        <v>247458.63291639535</v>
      </c>
      <c r="I803" s="8">
        <f t="shared" ca="1" si="300"/>
        <v>5767215506.9004278</v>
      </c>
      <c r="J803" s="8">
        <f t="shared" ca="1" si="301"/>
        <v>1437.9644280523612</v>
      </c>
      <c r="K803" s="12">
        <f t="shared" ca="1" si="311"/>
        <v>0.57759823421567047</v>
      </c>
      <c r="L803" s="48"/>
      <c r="M803" s="46">
        <f ca="1">IF(AND(I$2&gt;0,R796&lt;F796-0.12),0,IF(AND(N803&gt;=L$5,I$2&gt;0),0,IF(OR(AND(N803&gt;=A$2,N803&lt;C$2),N803&gt;=E$1),0,1)))</f>
        <v>0</v>
      </c>
      <c r="N803" s="18">
        <f t="shared" si="302"/>
        <v>44710</v>
      </c>
      <c r="O803" s="11">
        <f t="shared" ca="1" si="290"/>
        <v>0.7689620675867237</v>
      </c>
      <c r="P803" s="11" t="str">
        <f t="shared" si="291"/>
        <v/>
      </c>
      <c r="Q803" s="11">
        <f t="shared" ca="1" si="303"/>
        <v>1</v>
      </c>
      <c r="R803" s="32">
        <f t="shared" ca="1" si="292"/>
        <v>6.9706657159547981E-4</v>
      </c>
      <c r="S803" s="32">
        <v>2.2685328555894683E-5</v>
      </c>
      <c r="T803" s="32">
        <f t="shared" ca="1" si="293"/>
        <v>3.2994484388852714E-5</v>
      </c>
      <c r="U803" s="32">
        <f t="shared" si="294"/>
        <v>0.14084507042253522</v>
      </c>
      <c r="V803" s="32">
        <f t="shared" si="295"/>
        <v>1</v>
      </c>
      <c r="W803" s="8">
        <f t="shared" ca="1" si="304"/>
        <v>10211.400307647238</v>
      </c>
      <c r="X803" s="8">
        <f t="shared" ca="1" si="308"/>
        <v>5766978259.6678181</v>
      </c>
      <c r="Y803" s="22">
        <f t="shared" ca="1" si="296"/>
        <v>0.2310379324132763</v>
      </c>
      <c r="Z803" s="8">
        <f t="shared" ca="1" si="305"/>
        <v>247458.63291639535</v>
      </c>
      <c r="AA803" s="12">
        <f t="shared" ca="1" si="306"/>
        <v>1.1347541797997878</v>
      </c>
      <c r="AB803" s="23">
        <f t="shared" ca="1" si="310"/>
        <v>3249126868.978466</v>
      </c>
      <c r="AC803" s="76">
        <f t="shared" si="307"/>
        <v>0</v>
      </c>
      <c r="AD803" s="85">
        <v>5.8654367177741562E-4</v>
      </c>
      <c r="AE803" s="85">
        <v>9.5234596647833965E-3</v>
      </c>
      <c r="AF803" s="85">
        <v>6.7126623991914001E-4</v>
      </c>
    </row>
    <row r="804" spans="1:32">
      <c r="A804" s="7">
        <f t="shared" si="297"/>
        <v>44711</v>
      </c>
      <c r="B804" s="8">
        <f t="shared" ca="1" si="298"/>
        <v>812285312.15568769</v>
      </c>
      <c r="C804" s="144">
        <f t="shared" si="288"/>
        <v>0</v>
      </c>
      <c r="D804" s="136"/>
      <c r="E804" s="143">
        <f>US!D804</f>
        <v>0</v>
      </c>
      <c r="F804" s="78">
        <f t="shared" si="309"/>
        <v>0.6</v>
      </c>
      <c r="G804" s="29">
        <f t="shared" ca="1" si="289"/>
        <v>34853.047544631867</v>
      </c>
      <c r="H804" s="8">
        <f t="shared" ca="1" si="299"/>
        <v>247456.63756688623</v>
      </c>
      <c r="I804" s="8">
        <f t="shared" ca="1" si="300"/>
        <v>5767225716.3053856</v>
      </c>
      <c r="J804" s="8">
        <f t="shared" ca="1" si="301"/>
        <v>1437.9443603011443</v>
      </c>
      <c r="K804" s="12">
        <f t="shared" ca="1" si="311"/>
        <v>0.57759483103319076</v>
      </c>
      <c r="L804" s="48"/>
      <c r="M804" s="38">
        <f ca="1">IF(AND(I$2&gt;0,R797&lt;F797),0,IF(AND(N804&gt;=L$6,I$2&gt;0),0,IF(OR(AND(N804&gt;=A$2,N804&lt;C$2),N804&gt;=E$1),0,1)))</f>
        <v>0</v>
      </c>
      <c r="N804" s="18">
        <f t="shared" si="302"/>
        <v>44711</v>
      </c>
      <c r="O804" s="11">
        <f t="shared" ca="1" si="290"/>
        <v>0.76896342884071811</v>
      </c>
      <c r="P804" s="11" t="str">
        <f t="shared" si="291"/>
        <v/>
      </c>
      <c r="Q804" s="11">
        <f t="shared" ca="1" si="303"/>
        <v>1</v>
      </c>
      <c r="R804" s="32">
        <f t="shared" ca="1" si="292"/>
        <v>6.9706095089263731E-4</v>
      </c>
      <c r="S804" s="32">
        <v>2.268530603593803E-5</v>
      </c>
      <c r="T804" s="32">
        <f t="shared" ca="1" si="293"/>
        <v>3.2994218342251495E-5</v>
      </c>
      <c r="U804" s="32">
        <f t="shared" si="294"/>
        <v>0.14084507042253522</v>
      </c>
      <c r="V804" s="32">
        <f t="shared" si="295"/>
        <v>1</v>
      </c>
      <c r="W804" s="8">
        <f t="shared" ca="1" si="304"/>
        <v>10211.257733748864</v>
      </c>
      <c r="X804" s="8">
        <f t="shared" ca="1" si="308"/>
        <v>5766988470.9255514</v>
      </c>
      <c r="Y804" s="22">
        <f t="shared" ca="1" si="296"/>
        <v>0.23103657115928189</v>
      </c>
      <c r="Z804" s="8">
        <f t="shared" ca="1" si="305"/>
        <v>247456.63756688623</v>
      </c>
      <c r="AA804" s="12">
        <f t="shared" ca="1" si="306"/>
        <v>1.1347541797997878</v>
      </c>
      <c r="AB804" s="23">
        <f t="shared" ca="1" si="310"/>
        <v>3249132620.8763175</v>
      </c>
      <c r="AC804" s="76">
        <f t="shared" si="307"/>
        <v>0</v>
      </c>
      <c r="AD804" s="85">
        <v>5.8651560277259271E-4</v>
      </c>
      <c r="AE804" s="85">
        <v>9.5172513619338744E-3</v>
      </c>
      <c r="AF804" s="85">
        <v>6.7125945329796547E-4</v>
      </c>
    </row>
    <row r="805" spans="1:32">
      <c r="A805" s="7">
        <f t="shared" si="297"/>
        <v>44712</v>
      </c>
      <c r="B805" s="8">
        <f t="shared" ca="1" si="298"/>
        <v>812286750.07998109</v>
      </c>
      <c r="C805" s="144">
        <f t="shared" si="288"/>
        <v>0</v>
      </c>
      <c r="D805" s="136"/>
      <c r="E805" s="143">
        <f>US!D805</f>
        <v>0</v>
      </c>
      <c r="F805" s="78">
        <f t="shared" si="309"/>
        <v>0.6</v>
      </c>
      <c r="G805" s="29">
        <f t="shared" ca="1" si="289"/>
        <v>34852.76652341459</v>
      </c>
      <c r="H805" s="8">
        <f t="shared" ca="1" si="299"/>
        <v>247454.64231624358</v>
      </c>
      <c r="I805" s="8">
        <f t="shared" ca="1" si="300"/>
        <v>5767235925.5678682</v>
      </c>
      <c r="J805" s="8">
        <f t="shared" ca="1" si="301"/>
        <v>1437.9242933952435</v>
      </c>
      <c r="K805" s="12">
        <f t="shared" ca="1" si="311"/>
        <v>0.57759142789820472</v>
      </c>
      <c r="L805" s="48"/>
      <c r="M805" s="38">
        <f ca="1">IF(AND(I$2&gt;0,R798&lt;F798-0.02),0,IF(AND(N805&gt;=L$7,I$2&gt;0),0,IF(OR(AND(N805&gt;=A$2,N805&lt;C$2),N805&gt;=E$1),0,1)))</f>
        <v>0</v>
      </c>
      <c r="N805" s="18">
        <f t="shared" si="302"/>
        <v>44712</v>
      </c>
      <c r="O805" s="11">
        <f t="shared" ca="1" si="290"/>
        <v>0.76896479007571572</v>
      </c>
      <c r="P805" s="11" t="str">
        <f t="shared" si="291"/>
        <v/>
      </c>
      <c r="Q805" s="11">
        <f t="shared" ca="1" si="303"/>
        <v>1</v>
      </c>
      <c r="R805" s="32">
        <f t="shared" ca="1" si="292"/>
        <v>6.9705533046829186E-4</v>
      </c>
      <c r="S805" s="32">
        <v>2.2685283516139673E-5</v>
      </c>
      <c r="T805" s="32">
        <f t="shared" ca="1" si="293"/>
        <v>3.299395230883248E-5</v>
      </c>
      <c r="U805" s="32">
        <f t="shared" si="294"/>
        <v>0.14084507042253522</v>
      </c>
      <c r="V805" s="32">
        <f t="shared" si="295"/>
        <v>1</v>
      </c>
      <c r="W805" s="8">
        <f t="shared" ca="1" si="304"/>
        <v>10211.115168301674</v>
      </c>
      <c r="X805" s="8">
        <f t="shared" ca="1" si="308"/>
        <v>5766998682.04072</v>
      </c>
      <c r="Y805" s="22">
        <f t="shared" ca="1" si="296"/>
        <v>0.23103520992428428</v>
      </c>
      <c r="Z805" s="8">
        <f t="shared" ca="1" si="305"/>
        <v>247454.64231624358</v>
      </c>
      <c r="AA805" s="12">
        <f t="shared" ca="1" si="306"/>
        <v>1.1347541797997878</v>
      </c>
      <c r="AB805" s="23">
        <f t="shared" ca="1" si="310"/>
        <v>3249138372.6938963</v>
      </c>
      <c r="AC805" s="76">
        <f t="shared" si="307"/>
        <v>0</v>
      </c>
      <c r="AD805" s="85">
        <v>5.8648754074782934E-4</v>
      </c>
      <c r="AE805" s="85">
        <v>9.5110111429614688E-3</v>
      </c>
      <c r="AF805" s="85">
        <v>6.7124836578292711E-4</v>
      </c>
    </row>
    <row r="806" spans="1:32">
      <c r="A806" s="7">
        <f t="shared" si="297"/>
        <v>44713</v>
      </c>
      <c r="B806" s="8">
        <f t="shared" ca="1" si="298"/>
        <v>812288187.98420846</v>
      </c>
      <c r="C806" s="144">
        <f t="shared" si="288"/>
        <v>0</v>
      </c>
      <c r="D806" s="136"/>
      <c r="E806" s="143">
        <f>US!D806</f>
        <v>0</v>
      </c>
      <c r="F806" s="78">
        <f t="shared" si="309"/>
        <v>0.6</v>
      </c>
      <c r="G806" s="29">
        <f t="shared" ca="1" si="289"/>
        <v>34852.485515761226</v>
      </c>
      <c r="H806" s="8">
        <f t="shared" ca="1" si="299"/>
        <v>247452.64716190466</v>
      </c>
      <c r="I806" s="8">
        <f t="shared" ca="1" si="300"/>
        <v>5767246134.6878824</v>
      </c>
      <c r="J806" s="8">
        <f t="shared" ca="1" si="301"/>
        <v>1437.9042273186988</v>
      </c>
      <c r="K806" s="12">
        <f t="shared" ca="1" si="311"/>
        <v>0.5775880248107107</v>
      </c>
      <c r="L806" s="48"/>
      <c r="M806" s="38">
        <f ca="1">IF(AND(I$2&gt;0,R799&lt;F799-0.04),0,IF(AND(N806&gt;=L$8,I$2&gt;0),0,IF(OR(AND(N806&gt;=A$2,N806&lt;C$2),N806&gt;=E$1),0,1)))</f>
        <v>0</v>
      </c>
      <c r="N806" s="18">
        <f t="shared" si="302"/>
        <v>44713</v>
      </c>
      <c r="O806" s="11">
        <f t="shared" ca="1" si="290"/>
        <v>0.76896615129171764</v>
      </c>
      <c r="P806" s="11" t="str">
        <f t="shared" si="291"/>
        <v/>
      </c>
      <c r="Q806" s="11">
        <f t="shared" ca="1" si="303"/>
        <v>1</v>
      </c>
      <c r="R806" s="32">
        <f t="shared" ca="1" si="292"/>
        <v>6.9704971031522443E-4</v>
      </c>
      <c r="S806" s="32">
        <v>2.2685260996499617E-5</v>
      </c>
      <c r="T806" s="32">
        <f t="shared" ca="1" si="293"/>
        <v>3.2993686288253956E-5</v>
      </c>
      <c r="U806" s="32">
        <f t="shared" si="294"/>
        <v>0.14084507042253522</v>
      </c>
      <c r="V806" s="32">
        <f t="shared" si="295"/>
        <v>1</v>
      </c>
      <c r="W806" s="8">
        <f t="shared" ca="1" si="304"/>
        <v>10210.972611031195</v>
      </c>
      <c r="X806" s="8">
        <f t="shared" ca="1" si="308"/>
        <v>5767008893.0133314</v>
      </c>
      <c r="Y806" s="22">
        <f t="shared" ca="1" si="296"/>
        <v>0.23103384870828236</v>
      </c>
      <c r="Z806" s="8">
        <f t="shared" ca="1" si="305"/>
        <v>247452.64716190466</v>
      </c>
      <c r="AA806" s="12">
        <f t="shared" ca="1" si="306"/>
        <v>1.1347541797997878</v>
      </c>
      <c r="AB806" s="23">
        <f t="shared" ca="1" si="310"/>
        <v>3249144124.4312057</v>
      </c>
      <c r="AC806" s="76">
        <f t="shared" si="307"/>
        <v>0</v>
      </c>
      <c r="AD806" s="85">
        <v>5.864594857004368E-4</v>
      </c>
      <c r="AE806" s="85">
        <v>9.5047447301555427E-3</v>
      </c>
      <c r="AF806" s="85">
        <v>6.7123333979379567E-4</v>
      </c>
    </row>
    <row r="807" spans="1:32">
      <c r="A807" s="7">
        <f t="shared" si="297"/>
        <v>44714</v>
      </c>
      <c r="B807" s="8">
        <f t="shared" ca="1" si="298"/>
        <v>812289625.86837053</v>
      </c>
      <c r="C807" s="144">
        <f t="shared" si="288"/>
        <v>0</v>
      </c>
      <c r="D807" s="136"/>
      <c r="E807" s="143">
        <f>US!D807</f>
        <v>0</v>
      </c>
      <c r="F807" s="78">
        <f t="shared" si="309"/>
        <v>0.6</v>
      </c>
      <c r="G807" s="29">
        <f t="shared" ca="1" si="289"/>
        <v>34852.204521334555</v>
      </c>
      <c r="H807" s="8">
        <f t="shared" ca="1" si="299"/>
        <v>247450.65210147534</v>
      </c>
      <c r="I807" s="8">
        <f t="shared" ca="1" si="300"/>
        <v>5767256343.6654329</v>
      </c>
      <c r="J807" s="8">
        <f t="shared" ca="1" si="301"/>
        <v>1437.884162056602</v>
      </c>
      <c r="K807" s="12">
        <f t="shared" ca="1" si="311"/>
        <v>0.57758462177070591</v>
      </c>
      <c r="L807" s="48"/>
      <c r="M807" s="38">
        <f ca="1">IF(AND(I$2&gt;0,R800&lt;F800-0.06),0,IF(AND(N807&gt;=L$9,I$2&gt;0),0,IF(OR(AND(N807&gt;=A$2,N807&lt;C$2),N807&gt;=E$1),0,1)))</f>
        <v>0</v>
      </c>
      <c r="N807" s="18">
        <f t="shared" si="302"/>
        <v>44714</v>
      </c>
      <c r="O807" s="11">
        <f t="shared" ca="1" si="290"/>
        <v>0.76896751248872441</v>
      </c>
      <c r="P807" s="11" t="str">
        <f t="shared" si="291"/>
        <v/>
      </c>
      <c r="Q807" s="11">
        <f t="shared" ca="1" si="303"/>
        <v>1</v>
      </c>
      <c r="R807" s="32">
        <f t="shared" ca="1" si="292"/>
        <v>6.9704409042669116E-4</v>
      </c>
      <c r="S807" s="32">
        <v>2.2685238477017861E-5</v>
      </c>
      <c r="T807" s="32">
        <f t="shared" ca="1" si="293"/>
        <v>3.2993420280196713E-5</v>
      </c>
      <c r="U807" s="32">
        <f t="shared" si="294"/>
        <v>0.14084507042253522</v>
      </c>
      <c r="V807" s="32">
        <f t="shared" si="295"/>
        <v>1</v>
      </c>
      <c r="W807" s="8">
        <f t="shared" ca="1" si="304"/>
        <v>10210.830061680999</v>
      </c>
      <c r="X807" s="8">
        <f t="shared" ca="1" si="308"/>
        <v>5767019103.8433933</v>
      </c>
      <c r="Y807" s="22">
        <f t="shared" ca="1" si="296"/>
        <v>0.23103248751127559</v>
      </c>
      <c r="Z807" s="8">
        <f t="shared" ca="1" si="305"/>
        <v>247450.65210147534</v>
      </c>
      <c r="AA807" s="12">
        <f t="shared" ca="1" si="306"/>
        <v>1.1347541797997878</v>
      </c>
      <c r="AB807" s="23">
        <f t="shared" ca="1" si="310"/>
        <v>3249149876.0882487</v>
      </c>
      <c r="AC807" s="76">
        <f t="shared" si="307"/>
        <v>0</v>
      </c>
      <c r="AD807" s="85">
        <v>5.8643143762772702E-4</v>
      </c>
      <c r="AE807" s="85">
        <v>9.4984580305996075E-3</v>
      </c>
      <c r="AF807" s="85">
        <v>6.7121476779694815E-4</v>
      </c>
    </row>
    <row r="808" spans="1:32">
      <c r="A808" s="7">
        <f t="shared" si="297"/>
        <v>44715</v>
      </c>
      <c r="B808" s="8">
        <f t="shared" ca="1" si="298"/>
        <v>812291063.73246813</v>
      </c>
      <c r="C808" s="144">
        <f t="shared" si="288"/>
        <v>0</v>
      </c>
      <c r="D808" s="136"/>
      <c r="E808" s="143">
        <f>US!D808</f>
        <v>0</v>
      </c>
      <c r="F808" s="78">
        <f t="shared" si="309"/>
        <v>0.6</v>
      </c>
      <c r="G808" s="29">
        <f t="shared" ca="1" si="289"/>
        <v>34851.923539819581</v>
      </c>
      <c r="H808" s="8">
        <f t="shared" ca="1" si="299"/>
        <v>247448.657132719</v>
      </c>
      <c r="I808" s="8">
        <f t="shared" ca="1" si="300"/>
        <v>5767266552.5005255</v>
      </c>
      <c r="J808" s="8">
        <f t="shared" ca="1" si="301"/>
        <v>1437.8640975950218</v>
      </c>
      <c r="K808" s="12">
        <f t="shared" ca="1" si="311"/>
        <v>0.57758121877818902</v>
      </c>
      <c r="L808" s="48"/>
      <c r="M808" s="39">
        <f ca="1">IF(AND(I$2&gt;0,R801&lt;F801-0.1),0,IF(AND(N808&gt;=L$10,I$2&gt;0),0,IF(OR(AND(N808&gt;=A$2,N808&lt;C$2),N808&gt;=E$1),0,1)))</f>
        <v>0</v>
      </c>
      <c r="N808" s="18">
        <f t="shared" si="302"/>
        <v>44715</v>
      </c>
      <c r="O808" s="11">
        <f t="shared" ca="1" si="290"/>
        <v>0.76896887366673672</v>
      </c>
      <c r="P808" s="11" t="str">
        <f t="shared" si="291"/>
        <v/>
      </c>
      <c r="Q808" s="11">
        <f t="shared" ca="1" si="303"/>
        <v>1</v>
      </c>
      <c r="R808" s="32">
        <f t="shared" ca="1" si="292"/>
        <v>6.9703847079639154E-4</v>
      </c>
      <c r="S808" s="32">
        <v>2.2685215957694399E-5</v>
      </c>
      <c r="T808" s="32">
        <f t="shared" ca="1" si="293"/>
        <v>3.2993154284362535E-5</v>
      </c>
      <c r="U808" s="32">
        <f t="shared" si="294"/>
        <v>0.14084507042253522</v>
      </c>
      <c r="V808" s="32">
        <f t="shared" si="295"/>
        <v>1</v>
      </c>
      <c r="W808" s="8">
        <f t="shared" ca="1" si="304"/>
        <v>10210.687520011566</v>
      </c>
      <c r="X808" s="8">
        <f t="shared" ca="1" si="308"/>
        <v>5767029314.5309134</v>
      </c>
      <c r="Y808" s="22">
        <f t="shared" ca="1" si="296"/>
        <v>0.23103112633326328</v>
      </c>
      <c r="Z808" s="8">
        <f t="shared" ca="1" si="305"/>
        <v>247448.657132719</v>
      </c>
      <c r="AA808" s="12">
        <f t="shared" ca="1" si="306"/>
        <v>1.1347541797997878</v>
      </c>
      <c r="AB808" s="23">
        <f t="shared" ca="1" si="310"/>
        <v>3249155627.665029</v>
      </c>
      <c r="AC808" s="76">
        <f t="shared" si="307"/>
        <v>0</v>
      </c>
      <c r="AD808" s="85">
        <v>5.8640339652701369E-4</v>
      </c>
      <c r="AE808" s="85">
        <v>9.4921565871662252E-3</v>
      </c>
      <c r="AF808" s="85">
        <v>6.7119302765291072E-4</v>
      </c>
    </row>
    <row r="809" spans="1:32">
      <c r="A809" s="7">
        <f t="shared" si="297"/>
        <v>44716</v>
      </c>
      <c r="B809" s="8">
        <f t="shared" ca="1" si="298"/>
        <v>812292501.57650208</v>
      </c>
      <c r="C809" s="144">
        <f t="shared" si="288"/>
        <v>0</v>
      </c>
      <c r="D809" s="136"/>
      <c r="E809" s="143">
        <f>US!D809</f>
        <v>0</v>
      </c>
      <c r="F809" s="78">
        <f t="shared" si="309"/>
        <v>0.6</v>
      </c>
      <c r="G809" s="29">
        <f t="shared" ca="1" si="289"/>
        <v>34851.642570921991</v>
      </c>
      <c r="H809" s="8">
        <f t="shared" ca="1" si="299"/>
        <v>247446.66225354615</v>
      </c>
      <c r="I809" s="8">
        <f t="shared" ca="1" si="300"/>
        <v>5767276761.1931667</v>
      </c>
      <c r="J809" s="8">
        <f t="shared" ca="1" si="301"/>
        <v>1437.8440339209465</v>
      </c>
      <c r="K809" s="12">
        <f t="shared" ca="1" si="311"/>
        <v>0.57757781583315815</v>
      </c>
      <c r="L809" s="48"/>
      <c r="M809" s="47">
        <f ca="1">IF(AND(I$2&gt;0,R802&lt;F802-0.12),0,IF(AND(N809&gt;=L$4,I$2&gt;0),0,IF(OR(AND(N809&gt;=A$2,N809&lt;C$2),N809&gt;=E$1),0,1)))</f>
        <v>0</v>
      </c>
      <c r="N809" s="18">
        <f t="shared" si="302"/>
        <v>44716</v>
      </c>
      <c r="O809" s="11">
        <f t="shared" ca="1" si="290"/>
        <v>0.76897023482575555</v>
      </c>
      <c r="P809" s="11" t="str">
        <f t="shared" si="291"/>
        <v/>
      </c>
      <c r="Q809" s="11">
        <f t="shared" ca="1" si="303"/>
        <v>1</v>
      </c>
      <c r="R809" s="32">
        <f t="shared" ca="1" si="292"/>
        <v>6.9703285141843976E-4</v>
      </c>
      <c r="S809" s="32">
        <v>2.2685193438529226E-5</v>
      </c>
      <c r="T809" s="32">
        <f t="shared" ca="1" si="293"/>
        <v>3.2992888300472823E-5</v>
      </c>
      <c r="U809" s="32">
        <f t="shared" si="294"/>
        <v>0.14084507042253522</v>
      </c>
      <c r="V809" s="32">
        <f t="shared" si="295"/>
        <v>1</v>
      </c>
      <c r="W809" s="8">
        <f t="shared" ca="1" si="304"/>
        <v>10210.544985799117</v>
      </c>
      <c r="X809" s="8">
        <f t="shared" ca="1" si="308"/>
        <v>5767039525.0758991</v>
      </c>
      <c r="Y809" s="22">
        <f t="shared" ca="1" si="296"/>
        <v>0.23102976517424445</v>
      </c>
      <c r="Z809" s="8">
        <f t="shared" ca="1" si="305"/>
        <v>247446.66225354615</v>
      </c>
      <c r="AA809" s="12">
        <f t="shared" ca="1" si="306"/>
        <v>1.1347541797997878</v>
      </c>
      <c r="AB809" s="23">
        <f t="shared" ca="1" si="310"/>
        <v>3249161379.1615505</v>
      </c>
      <c r="AC809" s="76">
        <f t="shared" si="307"/>
        <v>0</v>
      </c>
      <c r="AD809" s="85">
        <v>5.8637536239561209E-4</v>
      </c>
      <c r="AE809" s="85">
        <v>9.4858455436252487E-3</v>
      </c>
      <c r="AF809" s="85">
        <v>6.7116847930431594E-4</v>
      </c>
    </row>
    <row r="810" spans="1:32">
      <c r="A810" s="7">
        <f t="shared" si="297"/>
        <v>44717</v>
      </c>
      <c r="B810" s="8">
        <f t="shared" ca="1" si="298"/>
        <v>812293939.40047312</v>
      </c>
      <c r="C810" s="144">
        <f t="shared" si="288"/>
        <v>0</v>
      </c>
      <c r="D810" s="136"/>
      <c r="E810" s="143">
        <f>US!D810</f>
        <v>0</v>
      </c>
      <c r="F810" s="78">
        <f t="shared" si="309"/>
        <v>0.6</v>
      </c>
      <c r="G810" s="29">
        <f t="shared" ca="1" si="289"/>
        <v>34851.36161436687</v>
      </c>
      <c r="H810" s="8">
        <f t="shared" ca="1" si="299"/>
        <v>247444.66746200476</v>
      </c>
      <c r="I810" s="8">
        <f t="shared" ca="1" si="300"/>
        <v>5767286969.7433605</v>
      </c>
      <c r="J810" s="8">
        <f t="shared" ca="1" si="301"/>
        <v>1437.8239710222169</v>
      </c>
      <c r="K810" s="12">
        <f t="shared" ca="1" si="311"/>
        <v>0.57757441293561107</v>
      </c>
      <c r="L810" s="48"/>
      <c r="M810" s="46">
        <f ca="1">IF(AND(I$2&gt;0,R803&lt;F803-0.12),0,IF(AND(N810&gt;=L$5,I$2&gt;0),0,IF(OR(AND(N810&gt;=A$2,N810&lt;C$2),N810&gt;=E$1),0,1)))</f>
        <v>0</v>
      </c>
      <c r="N810" s="18">
        <f t="shared" si="302"/>
        <v>44717</v>
      </c>
      <c r="O810" s="11">
        <f t="shared" ca="1" si="290"/>
        <v>0.76897159596578135</v>
      </c>
      <c r="P810" s="11" t="str">
        <f t="shared" si="291"/>
        <v/>
      </c>
      <c r="Q810" s="11">
        <f t="shared" ca="1" si="303"/>
        <v>1</v>
      </c>
      <c r="R810" s="32">
        <f t="shared" ca="1" si="292"/>
        <v>6.9702723228733728E-4</v>
      </c>
      <c r="S810" s="32">
        <v>2.2685170919522348E-5</v>
      </c>
      <c r="T810" s="32">
        <f t="shared" ca="1" si="293"/>
        <v>3.29926223282673E-5</v>
      </c>
      <c r="U810" s="32">
        <f t="shared" si="294"/>
        <v>0.14084507042253522</v>
      </c>
      <c r="V810" s="32">
        <f t="shared" si="295"/>
        <v>1</v>
      </c>
      <c r="W810" s="8">
        <f t="shared" ca="1" si="304"/>
        <v>10210.402458834611</v>
      </c>
      <c r="X810" s="8">
        <f t="shared" ca="1" si="308"/>
        <v>5767049735.4783583</v>
      </c>
      <c r="Y810" s="22">
        <f t="shared" ca="1" si="296"/>
        <v>0.23102840403421865</v>
      </c>
      <c r="Z810" s="8">
        <f t="shared" ca="1" si="305"/>
        <v>247444.66746200476</v>
      </c>
      <c r="AA810" s="12">
        <f t="shared" ca="1" si="306"/>
        <v>1.1347541797997878</v>
      </c>
      <c r="AB810" s="23">
        <f t="shared" ca="1" si="310"/>
        <v>3249167130.5778151</v>
      </c>
      <c r="AC810" s="76">
        <f t="shared" si="307"/>
        <v>0</v>
      </c>
      <c r="AD810" s="85">
        <v>5.8634733523083883E-4</v>
      </c>
      <c r="AE810" s="85">
        <v>9.4795296120559116E-3</v>
      </c>
      <c r="AF810" s="85">
        <v>6.7114146123342612E-4</v>
      </c>
    </row>
    <row r="811" spans="1:32">
      <c r="A811" s="7">
        <f t="shared" si="297"/>
        <v>44718</v>
      </c>
      <c r="B811" s="8">
        <f t="shared" ca="1" si="298"/>
        <v>812295377.20438206</v>
      </c>
      <c r="C811" s="144">
        <f t="shared" si="288"/>
        <v>0</v>
      </c>
      <c r="D811" s="136"/>
      <c r="E811" s="143">
        <f>US!D811</f>
        <v>0</v>
      </c>
      <c r="F811" s="78">
        <f t="shared" si="309"/>
        <v>0.6</v>
      </c>
      <c r="G811" s="29">
        <f t="shared" ca="1" si="289"/>
        <v>34851.080669897354</v>
      </c>
      <c r="H811" s="8">
        <f t="shared" ca="1" si="299"/>
        <v>247442.6727562712</v>
      </c>
      <c r="I811" s="8">
        <f t="shared" ca="1" si="300"/>
        <v>5767297178.1511135</v>
      </c>
      <c r="J811" s="8">
        <f t="shared" ca="1" si="301"/>
        <v>1437.8039088874739</v>
      </c>
      <c r="K811" s="12">
        <f t="shared" ca="1" si="311"/>
        <v>0.57757101008554668</v>
      </c>
      <c r="L811" s="48"/>
      <c r="M811" s="38">
        <f ca="1">IF(AND(I$2&gt;0,R804&lt;F804),0,IF(AND(N811&gt;=L$6,I$2&gt;0),0,IF(OR(AND(N811&gt;=A$2,N811&lt;C$2),N811&gt;=E$1),0,1)))</f>
        <v>0</v>
      </c>
      <c r="N811" s="18">
        <f t="shared" si="302"/>
        <v>44718</v>
      </c>
      <c r="O811" s="11">
        <f t="shared" ca="1" si="290"/>
        <v>0.76897295708681512</v>
      </c>
      <c r="P811" s="11" t="str">
        <f t="shared" si="291"/>
        <v/>
      </c>
      <c r="Q811" s="11">
        <f t="shared" ca="1" si="303"/>
        <v>1</v>
      </c>
      <c r="R811" s="32">
        <f t="shared" ca="1" si="292"/>
        <v>6.9702161339794705E-4</v>
      </c>
      <c r="S811" s="32">
        <v>2.2685148400673759E-5</v>
      </c>
      <c r="T811" s="32">
        <f t="shared" ca="1" si="293"/>
        <v>3.2992356367502828E-5</v>
      </c>
      <c r="U811" s="32">
        <f t="shared" si="294"/>
        <v>0.14084507042253522</v>
      </c>
      <c r="V811" s="32">
        <f t="shared" si="295"/>
        <v>1</v>
      </c>
      <c r="W811" s="8">
        <f t="shared" ca="1" si="304"/>
        <v>10210.259938922753</v>
      </c>
      <c r="X811" s="8">
        <f t="shared" ca="1" si="308"/>
        <v>5767059945.7382975</v>
      </c>
      <c r="Y811" s="22">
        <f t="shared" ca="1" si="296"/>
        <v>0.23102704291318488</v>
      </c>
      <c r="Z811" s="8">
        <f t="shared" ca="1" si="305"/>
        <v>247442.6727562712</v>
      </c>
      <c r="AA811" s="12">
        <f t="shared" ca="1" si="306"/>
        <v>1.1347541797997878</v>
      </c>
      <c r="AB811" s="23">
        <f t="shared" ca="1" si="310"/>
        <v>3249172881.9138265</v>
      </c>
      <c r="AC811" s="76">
        <f t="shared" si="307"/>
        <v>0</v>
      </c>
      <c r="AD811" s="85">
        <v>5.863193150300117E-4</v>
      </c>
      <c r="AE811" s="85">
        <v>9.4732130391900066E-3</v>
      </c>
      <c r="AF811" s="85">
        <v>6.7111228665666593E-4</v>
      </c>
    </row>
    <row r="812" spans="1:32">
      <c r="A812" s="7">
        <f t="shared" si="297"/>
        <v>44719</v>
      </c>
      <c r="B812" s="8">
        <f t="shared" ca="1" si="298"/>
        <v>812296814.98822951</v>
      </c>
      <c r="C812" s="144">
        <f t="shared" si="288"/>
        <v>0</v>
      </c>
      <c r="D812" s="136"/>
      <c r="E812" s="143">
        <f>US!D812</f>
        <v>0</v>
      </c>
      <c r="F812" s="78">
        <f t="shared" si="309"/>
        <v>0.6</v>
      </c>
      <c r="G812" s="29">
        <f t="shared" ca="1" si="289"/>
        <v>34850.799737273497</v>
      </c>
      <c r="H812" s="8">
        <f t="shared" ca="1" si="299"/>
        <v>247440.67813464181</v>
      </c>
      <c r="I812" s="8">
        <f t="shared" ca="1" si="300"/>
        <v>5767307386.4164305</v>
      </c>
      <c r="J812" s="8">
        <f t="shared" ca="1" si="301"/>
        <v>1437.7838475061062</v>
      </c>
      <c r="K812" s="12">
        <f t="shared" ca="1" si="311"/>
        <v>0.57756760728296219</v>
      </c>
      <c r="L812" s="48"/>
      <c r="M812" s="38">
        <f ca="1">IF(AND(I$2&gt;0,R805&lt;F805-0.02),0,IF(AND(N812&gt;=L$7,I$2&gt;0),0,IF(OR(AND(N812&gt;=A$2,N812&lt;C$2),N812&gt;=E$1),0,1)))</f>
        <v>0</v>
      </c>
      <c r="N812" s="18">
        <f t="shared" si="302"/>
        <v>44719</v>
      </c>
      <c r="O812" s="11">
        <f t="shared" ca="1" si="290"/>
        <v>0.76897431818885742</v>
      </c>
      <c r="P812" s="11" t="str">
        <f t="shared" si="291"/>
        <v/>
      </c>
      <c r="Q812" s="11">
        <f t="shared" ca="1" si="303"/>
        <v>1</v>
      </c>
      <c r="R812" s="32">
        <f t="shared" ca="1" si="292"/>
        <v>6.9701599474546996E-4</v>
      </c>
      <c r="S812" s="32">
        <v>2.2685125881983457E-5</v>
      </c>
      <c r="T812" s="32">
        <f t="shared" ca="1" si="293"/>
        <v>3.2992090417952244E-5</v>
      </c>
      <c r="U812" s="32">
        <f t="shared" si="294"/>
        <v>0.14084507042253522</v>
      </c>
      <c r="V812" s="32">
        <f t="shared" si="295"/>
        <v>1</v>
      </c>
      <c r="W812" s="8">
        <f t="shared" ca="1" si="304"/>
        <v>10210.117425881106</v>
      </c>
      <c r="X812" s="8">
        <f t="shared" ca="1" si="308"/>
        <v>5767070155.8557234</v>
      </c>
      <c r="Y812" s="22">
        <f t="shared" ca="1" si="296"/>
        <v>0.23102568181114258</v>
      </c>
      <c r="Z812" s="8">
        <f t="shared" ca="1" si="305"/>
        <v>247440.67813464181</v>
      </c>
      <c r="AA812" s="12">
        <f t="shared" ca="1" si="306"/>
        <v>1.1347541797997878</v>
      </c>
      <c r="AB812" s="23">
        <f t="shared" ca="1" si="310"/>
        <v>3249178633.1695876</v>
      </c>
      <c r="AC812" s="76">
        <f t="shared" si="307"/>
        <v>0</v>
      </c>
      <c r="AD812" s="85">
        <v>5.8629130179045034E-4</v>
      </c>
      <c r="AE812" s="85">
        <v>9.4668995716508716E-3</v>
      </c>
      <c r="AF812" s="85">
        <v>6.7108123944189743E-4</v>
      </c>
    </row>
    <row r="813" spans="1:32">
      <c r="A813" s="7">
        <f t="shared" si="297"/>
        <v>44720</v>
      </c>
      <c r="B813" s="8">
        <f t="shared" ca="1" si="298"/>
        <v>812298252.75201643</v>
      </c>
      <c r="C813" s="144">
        <f t="shared" si="288"/>
        <v>0</v>
      </c>
      <c r="D813" s="136"/>
      <c r="E813" s="143">
        <f>US!D813</f>
        <v>0</v>
      </c>
      <c r="F813" s="78">
        <f t="shared" si="309"/>
        <v>0.6</v>
      </c>
      <c r="G813" s="29">
        <f t="shared" ca="1" si="289"/>
        <v>34850.518816271113</v>
      </c>
      <c r="H813" s="8">
        <f t="shared" ca="1" si="299"/>
        <v>247438.6835955249</v>
      </c>
      <c r="I813" s="8">
        <f t="shared" ca="1" si="300"/>
        <v>5767317594.5393171</v>
      </c>
      <c r="J813" s="8">
        <f t="shared" ca="1" si="301"/>
        <v>1437.7637868681957</v>
      </c>
      <c r="K813" s="12">
        <f t="shared" ca="1" si="311"/>
        <v>0.5775642045278564</v>
      </c>
      <c r="L813" s="48"/>
      <c r="M813" s="38">
        <f ca="1">IF(AND(I$2&gt;0,R806&lt;F806-0.04),0,IF(AND(N813&gt;=L$8,I$2&gt;0),0,IF(OR(AND(N813&gt;=A$2,N813&lt;C$2),N813&gt;=E$1),0,1)))</f>
        <v>0</v>
      </c>
      <c r="N813" s="18">
        <f t="shared" si="302"/>
        <v>44720</v>
      </c>
      <c r="O813" s="11">
        <f t="shared" ca="1" si="290"/>
        <v>0.76897567927190891</v>
      </c>
      <c r="P813" s="11" t="str">
        <f t="shared" si="291"/>
        <v/>
      </c>
      <c r="Q813" s="11">
        <f t="shared" ca="1" si="303"/>
        <v>1</v>
      </c>
      <c r="R813" s="32">
        <f t="shared" ca="1" si="292"/>
        <v>6.9701037632542218E-4</v>
      </c>
      <c r="S813" s="32">
        <v>2.2685103363451442E-5</v>
      </c>
      <c r="T813" s="32">
        <f t="shared" ca="1" si="293"/>
        <v>3.2991824479403318E-5</v>
      </c>
      <c r="U813" s="32">
        <f t="shared" si="294"/>
        <v>0.14084507042253522</v>
      </c>
      <c r="V813" s="32">
        <f t="shared" si="295"/>
        <v>1</v>
      </c>
      <c r="W813" s="8">
        <f t="shared" ca="1" si="304"/>
        <v>10209.974919539234</v>
      </c>
      <c r="X813" s="8">
        <f t="shared" ca="1" si="308"/>
        <v>5767080365.8306427</v>
      </c>
      <c r="Y813" s="22">
        <f t="shared" ca="1" si="296"/>
        <v>0.23102432072809109</v>
      </c>
      <c r="Z813" s="8">
        <f t="shared" ca="1" si="305"/>
        <v>247438.6835955249</v>
      </c>
      <c r="AA813" s="12">
        <f t="shared" ca="1" si="306"/>
        <v>1.1347541797997878</v>
      </c>
      <c r="AB813" s="23">
        <f t="shared" ca="1" si="310"/>
        <v>3249184384.3451023</v>
      </c>
      <c r="AC813" s="76">
        <f t="shared" si="307"/>
        <v>0</v>
      </c>
      <c r="AD813" s="85">
        <v>5.8626329550947557E-4</v>
      </c>
      <c r="AE813" s="85">
        <v>9.460592420066128E-3</v>
      </c>
      <c r="AF813" s="85">
        <v>6.7104856973351909E-4</v>
      </c>
    </row>
    <row r="814" spans="1:32">
      <c r="A814" s="7">
        <f t="shared" si="297"/>
        <v>44721</v>
      </c>
      <c r="B814" s="8">
        <f t="shared" ca="1" si="298"/>
        <v>812299690.49574339</v>
      </c>
      <c r="C814" s="144">
        <f t="shared" si="288"/>
        <v>0</v>
      </c>
      <c r="D814" s="136"/>
      <c r="E814" s="143">
        <f>US!D814</f>
        <v>0</v>
      </c>
      <c r="F814" s="78">
        <f t="shared" si="309"/>
        <v>0.6</v>
      </c>
      <c r="G814" s="29">
        <f t="shared" ca="1" si="289"/>
        <v>34850.237906680777</v>
      </c>
      <c r="H814" s="8">
        <f t="shared" ca="1" si="299"/>
        <v>247436.68913743348</v>
      </c>
      <c r="I814" s="8">
        <f t="shared" ca="1" si="300"/>
        <v>5767327802.5197783</v>
      </c>
      <c r="J814" s="8">
        <f t="shared" ca="1" si="301"/>
        <v>1437.7437269644797</v>
      </c>
      <c r="K814" s="12">
        <f t="shared" ca="1" si="311"/>
        <v>0.57756080182022773</v>
      </c>
      <c r="L814" s="48"/>
      <c r="M814" s="38">
        <f ca="1">IF(AND(I$2&gt;0,R807&lt;F807-0.06),0,IF(AND(N814&gt;=L$9,I$2&gt;0),0,IF(OR(AND(N814&gt;=A$2,N814&lt;C$2),N814&gt;=E$1),0,1)))</f>
        <v>0</v>
      </c>
      <c r="N814" s="18">
        <f t="shared" si="302"/>
        <v>44721</v>
      </c>
      <c r="O814" s="11">
        <f t="shared" ca="1" si="290"/>
        <v>0.76897704033597047</v>
      </c>
      <c r="P814" s="11" t="str">
        <f t="shared" si="291"/>
        <v/>
      </c>
      <c r="Q814" s="11">
        <f t="shared" ca="1" si="303"/>
        <v>1</v>
      </c>
      <c r="R814" s="32">
        <f t="shared" ca="1" si="292"/>
        <v>6.9700475813361555E-4</v>
      </c>
      <c r="S814" s="32">
        <v>2.2685080845077713E-5</v>
      </c>
      <c r="T814" s="32">
        <f t="shared" ca="1" si="293"/>
        <v>3.2991558551657796E-5</v>
      </c>
      <c r="U814" s="32">
        <f t="shared" si="294"/>
        <v>0.14084507042253522</v>
      </c>
      <c r="V814" s="32">
        <f t="shared" si="295"/>
        <v>1</v>
      </c>
      <c r="W814" s="8">
        <f t="shared" ca="1" si="304"/>
        <v>10209.832419737924</v>
      </c>
      <c r="X814" s="8">
        <f t="shared" ca="1" si="308"/>
        <v>5767090575.6630621</v>
      </c>
      <c r="Y814" s="22">
        <f t="shared" ca="1" si="296"/>
        <v>0.23102295966402953</v>
      </c>
      <c r="Z814" s="8">
        <f t="shared" ca="1" si="305"/>
        <v>247436.68913743348</v>
      </c>
      <c r="AA814" s="12">
        <f t="shared" ca="1" si="306"/>
        <v>1.1347541797997878</v>
      </c>
      <c r="AB814" s="23">
        <f t="shared" ca="1" si="310"/>
        <v>3249190135.4403725</v>
      </c>
      <c r="AC814" s="76">
        <f t="shared" si="307"/>
        <v>0</v>
      </c>
      <c r="AD814" s="85">
        <v>5.8623529618440974E-4</v>
      </c>
      <c r="AE814" s="85">
        <v>9.4542942220319243E-3</v>
      </c>
      <c r="AF814" s="85">
        <v>6.7101448926979292E-4</v>
      </c>
    </row>
    <row r="815" spans="1:32">
      <c r="A815" s="7">
        <f t="shared" si="297"/>
        <v>44722</v>
      </c>
      <c r="B815" s="8">
        <f t="shared" ca="1" si="298"/>
        <v>812301128.21941113</v>
      </c>
      <c r="C815" s="144">
        <f t="shared" si="288"/>
        <v>0</v>
      </c>
      <c r="D815" s="136"/>
      <c r="E815" s="143">
        <f>US!D815</f>
        <v>0</v>
      </c>
      <c r="F815" s="78">
        <f t="shared" si="309"/>
        <v>0.6</v>
      </c>
      <c r="G815" s="29">
        <f t="shared" ca="1" si="289"/>
        <v>34849.95700830681</v>
      </c>
      <c r="H815" s="8">
        <f t="shared" ca="1" si="299"/>
        <v>247434.69475897832</v>
      </c>
      <c r="I815" s="8">
        <f t="shared" ca="1" si="300"/>
        <v>5767338010.3578196</v>
      </c>
      <c r="J815" s="8">
        <f t="shared" ca="1" si="301"/>
        <v>1437.7236677863032</v>
      </c>
      <c r="K815" s="12">
        <f t="shared" ca="1" si="311"/>
        <v>0.57755739916007376</v>
      </c>
      <c r="L815" s="48"/>
      <c r="M815" s="39">
        <f ca="1">IF(AND(I$2&gt;0,R808&lt;F808-0.1),0,IF(AND(N815&gt;=L$10,I$2&gt;0),0,IF(OR(AND(N815&gt;=A$2,N815&lt;C$2),N815&gt;=E$1),0,1)))</f>
        <v>0</v>
      </c>
      <c r="N815" s="18">
        <f t="shared" si="302"/>
        <v>44722</v>
      </c>
      <c r="O815" s="11">
        <f t="shared" ca="1" si="290"/>
        <v>0.76897840138104256</v>
      </c>
      <c r="P815" s="11" t="str">
        <f t="shared" si="291"/>
        <v/>
      </c>
      <c r="Q815" s="11">
        <f t="shared" ca="1" si="303"/>
        <v>1</v>
      </c>
      <c r="R815" s="32">
        <f t="shared" ca="1" si="292"/>
        <v>6.969991401661362E-4</v>
      </c>
      <c r="S815" s="32">
        <v>2.2685058326862265E-5</v>
      </c>
      <c r="T815" s="32">
        <f t="shared" ca="1" si="293"/>
        <v>3.2991292634530441E-5</v>
      </c>
      <c r="U815" s="32">
        <f t="shared" si="294"/>
        <v>0.14084507042253522</v>
      </c>
      <c r="V815" s="32">
        <f t="shared" si="295"/>
        <v>1</v>
      </c>
      <c r="W815" s="8">
        <f t="shared" ca="1" si="304"/>
        <v>10209.689926328419</v>
      </c>
      <c r="X815" s="8">
        <f t="shared" ca="1" si="308"/>
        <v>5767100785.3529882</v>
      </c>
      <c r="Y815" s="22">
        <f t="shared" ca="1" si="296"/>
        <v>0.23102159861895744</v>
      </c>
      <c r="Z815" s="8">
        <f t="shared" ca="1" si="305"/>
        <v>247434.69475897832</v>
      </c>
      <c r="AA815" s="12">
        <f t="shared" ca="1" si="306"/>
        <v>1.1347541797997878</v>
      </c>
      <c r="AB815" s="23">
        <f t="shared" ca="1" si="310"/>
        <v>3249195886.4554014</v>
      </c>
      <c r="AC815" s="76">
        <f t="shared" si="307"/>
        <v>0</v>
      </c>
      <c r="AD815" s="85">
        <v>5.8620730381257649E-4</v>
      </c>
      <c r="AE815" s="85">
        <v>9.44800700390604E-3</v>
      </c>
      <c r="AF815" s="85">
        <v>6.7097916637609588E-4</v>
      </c>
    </row>
    <row r="816" spans="1:32">
      <c r="A816" s="7">
        <f t="shared" si="297"/>
        <v>44723</v>
      </c>
      <c r="B816" s="8">
        <f t="shared" ca="1" si="298"/>
        <v>812302565.92302048</v>
      </c>
      <c r="C816" s="144">
        <f t="shared" si="288"/>
        <v>0</v>
      </c>
      <c r="D816" s="136"/>
      <c r="E816" s="143">
        <f>US!D816</f>
        <v>0</v>
      </c>
      <c r="F816" s="78">
        <f t="shared" si="309"/>
        <v>0.6</v>
      </c>
      <c r="G816" s="29">
        <f t="shared" ca="1" si="289"/>
        <v>34849.676120966411</v>
      </c>
      <c r="H816" s="8">
        <f t="shared" ca="1" si="299"/>
        <v>247432.70045886148</v>
      </c>
      <c r="I816" s="8">
        <f t="shared" ca="1" si="300"/>
        <v>5767348218.0534458</v>
      </c>
      <c r="J816" s="8">
        <f t="shared" ca="1" si="301"/>
        <v>1437.7036093255761</v>
      </c>
      <c r="K816" s="12">
        <f t="shared" ca="1" si="311"/>
        <v>0.57755399654739359</v>
      </c>
      <c r="L816" s="48"/>
      <c r="M816" s="47">
        <f ca="1">IF(AND(I$2&gt;0,R809&lt;F809-0.12),0,IF(AND(N816&gt;=L$4,I$2&gt;0),0,IF(OR(AND(N816&gt;=A$2,N816&lt;C$2),N816&gt;=E$1),0,1)))</f>
        <v>0</v>
      </c>
      <c r="N816" s="18">
        <f t="shared" si="302"/>
        <v>44723</v>
      </c>
      <c r="O816" s="11">
        <f t="shared" ca="1" si="290"/>
        <v>0.76897976240712607</v>
      </c>
      <c r="P816" s="11" t="str">
        <f t="shared" si="291"/>
        <v/>
      </c>
      <c r="Q816" s="11">
        <f t="shared" ca="1" si="303"/>
        <v>1</v>
      </c>
      <c r="R816" s="32">
        <f t="shared" ca="1" si="292"/>
        <v>6.969935224193282E-4</v>
      </c>
      <c r="S816" s="32">
        <v>2.26850358088051E-5</v>
      </c>
      <c r="T816" s="32">
        <f t="shared" ca="1" si="293"/>
        <v>3.2991026727848196E-5</v>
      </c>
      <c r="U816" s="32">
        <f t="shared" si="294"/>
        <v>0.14084507042253522</v>
      </c>
      <c r="V816" s="32">
        <f t="shared" si="295"/>
        <v>1</v>
      </c>
      <c r="W816" s="8">
        <f t="shared" ca="1" si="304"/>
        <v>10209.547439171763</v>
      </c>
      <c r="X816" s="8">
        <f t="shared" ca="1" si="308"/>
        <v>5767110994.9004278</v>
      </c>
      <c r="Y816" s="22">
        <f t="shared" ca="1" si="296"/>
        <v>0.23102023759287393</v>
      </c>
      <c r="Z816" s="8">
        <f t="shared" ca="1" si="305"/>
        <v>247432.70045886148</v>
      </c>
      <c r="AA816" s="12">
        <f t="shared" ca="1" si="306"/>
        <v>1.1347541797997878</v>
      </c>
      <c r="AB816" s="23">
        <f t="shared" ca="1" si="310"/>
        <v>3249201637.390192</v>
      </c>
      <c r="AC816" s="76">
        <f t="shared" si="307"/>
        <v>0</v>
      </c>
      <c r="AD816" s="85">
        <v>5.861793183913011E-4</v>
      </c>
      <c r="AE816" s="85">
        <v>9.4417321414069742E-3</v>
      </c>
      <c r="AF816" s="85">
        <v>6.7094272061705193E-4</v>
      </c>
    </row>
    <row r="817" spans="1:32">
      <c r="A817" s="7">
        <f t="shared" si="297"/>
        <v>44724</v>
      </c>
      <c r="B817" s="8">
        <f t="shared" ca="1" si="298"/>
        <v>812304003.60657203</v>
      </c>
      <c r="C817" s="144">
        <f t="shared" si="288"/>
        <v>0</v>
      </c>
      <c r="D817" s="136"/>
      <c r="E817" s="143">
        <f>US!D817</f>
        <v>0</v>
      </c>
      <c r="F817" s="78">
        <f t="shared" si="309"/>
        <v>0.6</v>
      </c>
      <c r="G817" s="29">
        <f t="shared" ca="1" si="289"/>
        <v>34849.395244488791</v>
      </c>
      <c r="H817" s="8">
        <f t="shared" ca="1" si="299"/>
        <v>247430.7062358704</v>
      </c>
      <c r="I817" s="8">
        <f t="shared" ca="1" si="300"/>
        <v>5767358425.6066618</v>
      </c>
      <c r="J817" s="8">
        <f t="shared" ca="1" si="301"/>
        <v>1437.6835515747441</v>
      </c>
      <c r="K817" s="12">
        <f t="shared" ca="1" si="311"/>
        <v>0.57755059398218478</v>
      </c>
      <c r="L817" s="48"/>
      <c r="M817" s="46">
        <f ca="1">IF(AND(I$2&gt;0,R810&lt;F810-0.12),0,IF(AND(N817&gt;=L$5,I$2&gt;0),0,IF(OR(AND(N817&gt;=A$2,N817&lt;C$2),N817&gt;=E$1),0,1)))</f>
        <v>0</v>
      </c>
      <c r="N817" s="18">
        <f t="shared" si="302"/>
        <v>44724</v>
      </c>
      <c r="O817" s="11">
        <f t="shared" ca="1" si="290"/>
        <v>0.76898112341422153</v>
      </c>
      <c r="P817" s="11" t="str">
        <f t="shared" si="291"/>
        <v/>
      </c>
      <c r="Q817" s="11">
        <f t="shared" ca="1" si="303"/>
        <v>1</v>
      </c>
      <c r="R817" s="32">
        <f t="shared" ca="1" si="292"/>
        <v>6.9698790488977589E-4</v>
      </c>
      <c r="S817" s="32">
        <v>2.2685013290906218E-5</v>
      </c>
      <c r="T817" s="32">
        <f t="shared" ca="1" si="293"/>
        <v>3.2990760831449384E-5</v>
      </c>
      <c r="U817" s="32">
        <f t="shared" si="294"/>
        <v>0.14084507042253522</v>
      </c>
      <c r="V817" s="32">
        <f t="shared" si="295"/>
        <v>1</v>
      </c>
      <c r="W817" s="8">
        <f t="shared" ca="1" si="304"/>
        <v>10209.404958138124</v>
      </c>
      <c r="X817" s="8">
        <f t="shared" ca="1" si="308"/>
        <v>5767121204.3053856</v>
      </c>
      <c r="Y817" s="22">
        <f t="shared" ca="1" si="296"/>
        <v>0.23101887658577847</v>
      </c>
      <c r="Z817" s="8">
        <f t="shared" ca="1" si="305"/>
        <v>247430.7062358704</v>
      </c>
      <c r="AA817" s="12">
        <f t="shared" ca="1" si="306"/>
        <v>1.1347541797997878</v>
      </c>
      <c r="AB817" s="23">
        <f t="shared" ca="1" si="310"/>
        <v>3249207388.2447476</v>
      </c>
      <c r="AC817" s="76">
        <f t="shared" si="307"/>
        <v>0</v>
      </c>
      <c r="AD817" s="85">
        <v>5.8615133991791015E-4</v>
      </c>
      <c r="AE817" s="85">
        <v>9.4354708846069724E-3</v>
      </c>
      <c r="AF817" s="85">
        <v>6.7090526429803448E-4</v>
      </c>
    </row>
    <row r="818" spans="1:32">
      <c r="A818" s="7">
        <f t="shared" si="297"/>
        <v>44725</v>
      </c>
      <c r="B818" s="8">
        <f t="shared" ca="1" si="298"/>
        <v>812305441.2700665</v>
      </c>
      <c r="C818" s="144">
        <f t="shared" si="288"/>
        <v>0</v>
      </c>
      <c r="D818" s="136"/>
      <c r="E818" s="143">
        <f>US!D818</f>
        <v>0</v>
      </c>
      <c r="F818" s="78">
        <f t="shared" si="309"/>
        <v>0.6</v>
      </c>
      <c r="G818" s="29">
        <f t="shared" ca="1" si="289"/>
        <v>34849.114378714388</v>
      </c>
      <c r="H818" s="8">
        <f t="shared" ca="1" si="299"/>
        <v>247428.71208887215</v>
      </c>
      <c r="I818" s="8">
        <f t="shared" ca="1" si="300"/>
        <v>5767368633.0174732</v>
      </c>
      <c r="J818" s="8">
        <f t="shared" ca="1" si="301"/>
        <v>1437.6634945267449</v>
      </c>
      <c r="K818" s="12">
        <f t="shared" ca="1" si="311"/>
        <v>0.57754719146444611</v>
      </c>
      <c r="L818" s="48"/>
      <c r="M818" s="38">
        <f ca="1">IF(AND(I$2&gt;0,R811&lt;F811),0,IF(AND(N818&gt;=L$6,I$2&gt;0),0,IF(OR(AND(N818&gt;=A$2,N818&lt;C$2),N818&gt;=E$1),0,1)))</f>
        <v>0</v>
      </c>
      <c r="N818" s="18">
        <f t="shared" si="302"/>
        <v>44725</v>
      </c>
      <c r="O818" s="11">
        <f t="shared" ca="1" si="290"/>
        <v>0.76898248440232975</v>
      </c>
      <c r="P818" s="11" t="str">
        <f t="shared" si="291"/>
        <v/>
      </c>
      <c r="Q818" s="11">
        <f t="shared" ca="1" si="303"/>
        <v>1</v>
      </c>
      <c r="R818" s="32">
        <f t="shared" ca="1" si="292"/>
        <v>6.969822875742878E-4</v>
      </c>
      <c r="S818" s="32">
        <v>2.2684990773165609E-5</v>
      </c>
      <c r="T818" s="32">
        <f t="shared" ca="1" si="293"/>
        <v>3.2990494945182957E-5</v>
      </c>
      <c r="U818" s="32">
        <f t="shared" si="294"/>
        <v>0.14084507042253522</v>
      </c>
      <c r="V818" s="32">
        <f t="shared" si="295"/>
        <v>1</v>
      </c>
      <c r="W818" s="8">
        <f t="shared" ca="1" si="304"/>
        <v>10209.262483106228</v>
      </c>
      <c r="X818" s="8">
        <f t="shared" ca="1" si="308"/>
        <v>5767131413.5678682</v>
      </c>
      <c r="Y818" s="22">
        <f t="shared" ca="1" si="296"/>
        <v>0.23101751559767025</v>
      </c>
      <c r="Z818" s="8">
        <f t="shared" ca="1" si="305"/>
        <v>247428.71208887215</v>
      </c>
      <c r="AA818" s="12">
        <f t="shared" ca="1" si="306"/>
        <v>1.1347541797997878</v>
      </c>
      <c r="AB818" s="23">
        <f t="shared" ca="1" si="310"/>
        <v>3249213139.0190711</v>
      </c>
      <c r="AC818" s="76">
        <f t="shared" si="307"/>
        <v>0</v>
      </c>
      <c r="AD818" s="85">
        <v>5.8612336838973183E-4</v>
      </c>
      <c r="AE818" s="85">
        <v>9.429224365043249E-3</v>
      </c>
      <c r="AF818" s="85">
        <v>6.7086690242739594E-4</v>
      </c>
    </row>
    <row r="819" spans="1:32">
      <c r="A819" s="7">
        <f t="shared" si="297"/>
        <v>44726</v>
      </c>
      <c r="B819" s="8">
        <f t="shared" ca="1" si="298"/>
        <v>812306878.91350472</v>
      </c>
      <c r="C819" s="144">
        <f t="shared" si="288"/>
        <v>0</v>
      </c>
      <c r="D819" s="136"/>
      <c r="E819" s="143">
        <f>US!D819</f>
        <v>0</v>
      </c>
      <c r="F819" s="78">
        <f t="shared" si="309"/>
        <v>0.6</v>
      </c>
      <c r="G819" s="29">
        <f t="shared" ca="1" si="289"/>
        <v>34848.833523494126</v>
      </c>
      <c r="H819" s="8">
        <f t="shared" ca="1" si="299"/>
        <v>247426.7180168083</v>
      </c>
      <c r="I819" s="8">
        <f t="shared" ca="1" si="300"/>
        <v>5767378840.2858839</v>
      </c>
      <c r="J819" s="8">
        <f t="shared" ca="1" si="301"/>
        <v>1437.6434381749816</v>
      </c>
      <c r="K819" s="12">
        <f t="shared" ca="1" si="311"/>
        <v>0.57754378899417569</v>
      </c>
      <c r="L819" s="48"/>
      <c r="M819" s="38">
        <f ca="1">IF(AND(I$2&gt;0,R812&lt;F812-0.02),0,IF(AND(N819&gt;=L$7,I$2&gt;0),0,IF(OR(AND(N819&gt;=A$2,N819&lt;C$2),N819&gt;=E$1),0,1)))</f>
        <v>0</v>
      </c>
      <c r="N819" s="18">
        <f t="shared" si="302"/>
        <v>44726</v>
      </c>
      <c r="O819" s="11">
        <f t="shared" ca="1" si="290"/>
        <v>0.76898384537145115</v>
      </c>
      <c r="P819" s="11" t="str">
        <f t="shared" si="291"/>
        <v/>
      </c>
      <c r="Q819" s="11">
        <f t="shared" ca="1" si="303"/>
        <v>1</v>
      </c>
      <c r="R819" s="32">
        <f t="shared" ca="1" si="292"/>
        <v>6.9697667046988261E-4</v>
      </c>
      <c r="S819" s="32">
        <v>2.2684968255583281E-5</v>
      </c>
      <c r="T819" s="32">
        <f t="shared" ca="1" si="293"/>
        <v>3.2990229068907771E-5</v>
      </c>
      <c r="U819" s="32">
        <f t="shared" si="294"/>
        <v>0.14084507042253522</v>
      </c>
      <c r="V819" s="32">
        <f t="shared" si="295"/>
        <v>1</v>
      </c>
      <c r="W819" s="8">
        <f t="shared" ca="1" si="304"/>
        <v>10209.12001396276</v>
      </c>
      <c r="X819" s="8">
        <f t="shared" ca="1" si="308"/>
        <v>5767141622.6878824</v>
      </c>
      <c r="Y819" s="22">
        <f t="shared" ca="1" si="296"/>
        <v>0.23101615462854885</v>
      </c>
      <c r="Z819" s="8">
        <f t="shared" ca="1" si="305"/>
        <v>247426.7180168083</v>
      </c>
      <c r="AA819" s="12">
        <f t="shared" ca="1" si="306"/>
        <v>1.1347541797997878</v>
      </c>
      <c r="AB819" s="23">
        <f t="shared" ca="1" si="310"/>
        <v>3249218889.7131643</v>
      </c>
      <c r="AC819" s="76">
        <f t="shared" si="307"/>
        <v>0</v>
      </c>
      <c r="AD819" s="85">
        <v>5.8609540380409554E-4</v>
      </c>
      <c r="AE819" s="85">
        <v>9.4229936000419061E-3</v>
      </c>
      <c r="AF819" s="85">
        <v>6.7082773272188418E-4</v>
      </c>
    </row>
    <row r="820" spans="1:32">
      <c r="A820" s="7">
        <f t="shared" si="297"/>
        <v>44727</v>
      </c>
      <c r="B820" s="8">
        <f t="shared" ca="1" si="298"/>
        <v>812308316.53688729</v>
      </c>
      <c r="C820" s="144">
        <f t="shared" si="288"/>
        <v>0</v>
      </c>
      <c r="D820" s="136"/>
      <c r="E820" s="143">
        <f>US!D820</f>
        <v>0</v>
      </c>
      <c r="F820" s="78">
        <f t="shared" si="309"/>
        <v>0.6</v>
      </c>
      <c r="G820" s="29">
        <f t="shared" ca="1" si="289"/>
        <v>34848.55267868872</v>
      </c>
      <c r="H820" s="8">
        <f t="shared" ca="1" si="299"/>
        <v>247424.72401868989</v>
      </c>
      <c r="I820" s="8">
        <f t="shared" ca="1" si="300"/>
        <v>5767389047.4118996</v>
      </c>
      <c r="J820" s="8">
        <f t="shared" ca="1" si="301"/>
        <v>1437.6233825132895</v>
      </c>
      <c r="K820" s="12">
        <f t="shared" ca="1" si="311"/>
        <v>0.57754038657137219</v>
      </c>
      <c r="L820" s="48"/>
      <c r="M820" s="38">
        <f ca="1">IF(AND(I$2&gt;0,R813&lt;F813-0.04),0,IF(AND(N820&gt;=L$8,I$2&gt;0),0,IF(OR(AND(N820&gt;=A$2,N820&lt;C$2),N820&gt;=E$1),0,1)))</f>
        <v>0</v>
      </c>
      <c r="N820" s="18">
        <f t="shared" si="302"/>
        <v>44727</v>
      </c>
      <c r="O820" s="11">
        <f t="shared" ca="1" si="290"/>
        <v>0.76898520632158662</v>
      </c>
      <c r="P820" s="11" t="str">
        <f t="shared" si="291"/>
        <v/>
      </c>
      <c r="Q820" s="11">
        <f t="shared" ca="1" si="303"/>
        <v>1</v>
      </c>
      <c r="R820" s="32">
        <f t="shared" ca="1" si="292"/>
        <v>6.9697105357377433E-4</v>
      </c>
      <c r="S820" s="32">
        <v>2.2684945738159229E-5</v>
      </c>
      <c r="T820" s="32">
        <f t="shared" ca="1" si="293"/>
        <v>3.2989963202491987E-5</v>
      </c>
      <c r="U820" s="32">
        <f t="shared" si="294"/>
        <v>0.14084507042253522</v>
      </c>
      <c r="V820" s="32">
        <f t="shared" si="295"/>
        <v>1</v>
      </c>
      <c r="W820" s="8">
        <f t="shared" ca="1" si="304"/>
        <v>10208.977550601874</v>
      </c>
      <c r="X820" s="8">
        <f t="shared" ca="1" si="308"/>
        <v>5767151831.6654329</v>
      </c>
      <c r="Y820" s="22">
        <f t="shared" ca="1" si="296"/>
        <v>0.23101479367841338</v>
      </c>
      <c r="Z820" s="8">
        <f t="shared" ca="1" si="305"/>
        <v>247424.72401868989</v>
      </c>
      <c r="AA820" s="12">
        <f t="shared" ca="1" si="306"/>
        <v>1.1347541797997878</v>
      </c>
      <c r="AB820" s="23">
        <f t="shared" ca="1" si="310"/>
        <v>3249224640.3270311</v>
      </c>
      <c r="AC820" s="76">
        <f t="shared" si="307"/>
        <v>0</v>
      </c>
      <c r="AD820" s="85">
        <v>5.8606744615833208E-4</v>
      </c>
      <c r="AE820" s="85">
        <v>9.4167794976433954E-3</v>
      </c>
      <c r="AF820" s="85">
        <v>6.7078784568092942E-4</v>
      </c>
    </row>
    <row r="821" spans="1:32">
      <c r="A821" s="7">
        <f t="shared" si="297"/>
        <v>44728</v>
      </c>
      <c r="B821" s="8">
        <f t="shared" ca="1" si="298"/>
        <v>812309754.1402148</v>
      </c>
      <c r="C821" s="144">
        <f t="shared" si="288"/>
        <v>0</v>
      </c>
      <c r="D821" s="136"/>
      <c r="E821" s="143">
        <f>US!D821</f>
        <v>0</v>
      </c>
      <c r="F821" s="78">
        <f t="shared" si="309"/>
        <v>0.6</v>
      </c>
      <c r="G821" s="29">
        <f t="shared" ca="1" si="289"/>
        <v>34848.271844168026</v>
      </c>
      <c r="H821" s="8">
        <f t="shared" ca="1" si="299"/>
        <v>247422.73009359295</v>
      </c>
      <c r="I821" s="8">
        <f t="shared" ca="1" si="300"/>
        <v>5767399254.395525</v>
      </c>
      <c r="J821" s="8">
        <f t="shared" ca="1" si="301"/>
        <v>1437.603327535908</v>
      </c>
      <c r="K821" s="12">
        <f t="shared" ca="1" si="311"/>
        <v>0.57753698419603339</v>
      </c>
      <c r="L821" s="48"/>
      <c r="M821" s="38">
        <f ca="1">IF(AND(I$2&gt;0,R814&lt;F814-0.06),0,IF(AND(N821&gt;=L$9,I$2&gt;0),0,IF(OR(AND(N821&gt;=A$2,N821&lt;C$2),N821&gt;=E$1),0,1)))</f>
        <v>0</v>
      </c>
      <c r="N821" s="18">
        <f t="shared" si="302"/>
        <v>44728</v>
      </c>
      <c r="O821" s="11">
        <f t="shared" ca="1" si="290"/>
        <v>0.76898656725273662</v>
      </c>
      <c r="P821" s="11" t="str">
        <f t="shared" si="291"/>
        <v/>
      </c>
      <c r="Q821" s="11">
        <f t="shared" ca="1" si="303"/>
        <v>1</v>
      </c>
      <c r="R821" s="32">
        <f t="shared" ca="1" si="292"/>
        <v>6.9696543688336045E-4</v>
      </c>
      <c r="S821" s="32">
        <v>2.2684923220893446E-5</v>
      </c>
      <c r="T821" s="32">
        <f t="shared" ca="1" si="293"/>
        <v>3.2989697345812394E-5</v>
      </c>
      <c r="U821" s="32">
        <f t="shared" si="294"/>
        <v>0.14084507042253522</v>
      </c>
      <c r="V821" s="32">
        <f t="shared" si="295"/>
        <v>1</v>
      </c>
      <c r="W821" s="8">
        <f t="shared" ca="1" si="304"/>
        <v>10208.835092924654</v>
      </c>
      <c r="X821" s="8">
        <f t="shared" ca="1" si="308"/>
        <v>5767162040.5005255</v>
      </c>
      <c r="Y821" s="22">
        <f t="shared" ca="1" si="296"/>
        <v>0.23101343274726338</v>
      </c>
      <c r="Z821" s="8">
        <f t="shared" ca="1" si="305"/>
        <v>247422.73009359295</v>
      </c>
      <c r="AA821" s="12">
        <f t="shared" ca="1" si="306"/>
        <v>1.1347541797997878</v>
      </c>
      <c r="AB821" s="23">
        <f t="shared" ca="1" si="310"/>
        <v>3249230390.8606739</v>
      </c>
      <c r="AC821" s="76">
        <f t="shared" si="307"/>
        <v>0</v>
      </c>
      <c r="AD821" s="85">
        <v>5.8603949544977388E-4</v>
      </c>
      <c r="AE821" s="85">
        <v>9.4105828621677545E-3</v>
      </c>
      <c r="AF821" s="85">
        <v>6.7074732473702424E-4</v>
      </c>
    </row>
    <row r="822" spans="1:32">
      <c r="A822" s="7">
        <f t="shared" si="297"/>
        <v>44729</v>
      </c>
      <c r="B822" s="8">
        <f t="shared" ca="1" si="298"/>
        <v>812311191.72348809</v>
      </c>
      <c r="C822" s="144">
        <f t="shared" si="288"/>
        <v>0</v>
      </c>
      <c r="D822" s="136"/>
      <c r="E822" s="143">
        <f>US!D822</f>
        <v>0</v>
      </c>
      <c r="F822" s="78">
        <f t="shared" si="309"/>
        <v>0.6</v>
      </c>
      <c r="G822" s="29">
        <f t="shared" ca="1" si="289"/>
        <v>34847.991019810455</v>
      </c>
      <c r="H822" s="8">
        <f t="shared" ca="1" si="299"/>
        <v>247420.73624065422</v>
      </c>
      <c r="I822" s="8">
        <f t="shared" ca="1" si="300"/>
        <v>5767409461.2367649</v>
      </c>
      <c r="J822" s="8">
        <f t="shared" ca="1" si="301"/>
        <v>1437.5832732374531</v>
      </c>
      <c r="K822" s="12">
        <f t="shared" ca="1" si="311"/>
        <v>0.5775335818681584</v>
      </c>
      <c r="L822" s="48"/>
      <c r="M822" s="39">
        <f ca="1">IF(AND(I$2&gt;0,R815&lt;F815-0.1),0,IF(AND(N822&gt;=L$10,I$2&gt;0),0,IF(OR(AND(N822&gt;=A$2,N822&lt;C$2),N822&gt;=E$1),0,1)))</f>
        <v>0</v>
      </c>
      <c r="N822" s="18">
        <f t="shared" si="302"/>
        <v>44729</v>
      </c>
      <c r="O822" s="11">
        <f t="shared" ca="1" si="290"/>
        <v>0.76898792816490202</v>
      </c>
      <c r="P822" s="11" t="str">
        <f t="shared" si="291"/>
        <v/>
      </c>
      <c r="Q822" s="11">
        <f t="shared" ca="1" si="303"/>
        <v>1</v>
      </c>
      <c r="R822" s="32">
        <f t="shared" ca="1" si="292"/>
        <v>6.9695982039620912E-4</v>
      </c>
      <c r="S822" s="32">
        <v>2.2684900703785937E-5</v>
      </c>
      <c r="T822" s="32">
        <f t="shared" ca="1" si="293"/>
        <v>3.2989431498753895E-5</v>
      </c>
      <c r="U822" s="32">
        <f t="shared" si="294"/>
        <v>0.14084507042253522</v>
      </c>
      <c r="V822" s="32">
        <f t="shared" si="295"/>
        <v>1</v>
      </c>
      <c r="W822" s="8">
        <f t="shared" ca="1" si="304"/>
        <v>10208.692640838719</v>
      </c>
      <c r="X822" s="8">
        <f t="shared" ca="1" si="308"/>
        <v>5767172249.1931667</v>
      </c>
      <c r="Y822" s="22">
        <f t="shared" ca="1" si="296"/>
        <v>0.23101207183509798</v>
      </c>
      <c r="Z822" s="8">
        <f t="shared" ca="1" si="305"/>
        <v>247420.73624065422</v>
      </c>
      <c r="AA822" s="12">
        <f t="shared" ca="1" si="306"/>
        <v>1.1347541797997878</v>
      </c>
      <c r="AB822" s="23">
        <f t="shared" ca="1" si="310"/>
        <v>3249236141.3140955</v>
      </c>
      <c r="AC822" s="76">
        <f t="shared" si="307"/>
        <v>0</v>
      </c>
      <c r="AD822" s="85">
        <v>5.8601155167575466E-4</v>
      </c>
      <c r="AE822" s="85">
        <v>9.4044043895151891E-3</v>
      </c>
      <c r="AF822" s="85">
        <v>6.7070624530370603E-4</v>
      </c>
    </row>
    <row r="823" spans="1:32">
      <c r="A823" s="7">
        <f t="shared" si="297"/>
        <v>44730</v>
      </c>
      <c r="B823" s="8">
        <f t="shared" ca="1" si="298"/>
        <v>812312629.28670776</v>
      </c>
      <c r="C823" s="144">
        <f t="shared" si="288"/>
        <v>0</v>
      </c>
      <c r="D823" s="136"/>
      <c r="E823" s="143">
        <f>US!D823</f>
        <v>0</v>
      </c>
      <c r="F823" s="78">
        <f t="shared" si="309"/>
        <v>0.6</v>
      </c>
      <c r="G823" s="29">
        <f t="shared" ca="1" si="289"/>
        <v>34847.710205502408</v>
      </c>
      <c r="H823" s="8">
        <f t="shared" ca="1" si="299"/>
        <v>247418.74245906709</v>
      </c>
      <c r="I823" s="8">
        <f t="shared" ca="1" si="300"/>
        <v>5767419667.9356241</v>
      </c>
      <c r="J823" s="8">
        <f t="shared" ca="1" si="301"/>
        <v>1437.5632196128963</v>
      </c>
      <c r="K823" s="12">
        <f t="shared" ca="1" si="311"/>
        <v>0.577530179587745</v>
      </c>
      <c r="L823" s="48"/>
      <c r="M823" s="47">
        <f ca="1">IF(AND(I$2&gt;0,R816&lt;F816-0.12),0,IF(AND(N823&gt;=L$4,I$2&gt;0),0,IF(OR(AND(N823&gt;=A$2,N823&lt;C$2),N823&gt;=E$1),0,1)))</f>
        <v>0</v>
      </c>
      <c r="N823" s="18">
        <f t="shared" si="302"/>
        <v>44730</v>
      </c>
      <c r="O823" s="11">
        <f t="shared" ca="1" si="290"/>
        <v>0.76898928905808317</v>
      </c>
      <c r="P823" s="11" t="str">
        <f t="shared" si="291"/>
        <v/>
      </c>
      <c r="Q823" s="11">
        <f t="shared" ca="1" si="303"/>
        <v>1</v>
      </c>
      <c r="R823" s="32">
        <f t="shared" ca="1" si="292"/>
        <v>6.9695420411004805E-4</v>
      </c>
      <c r="S823" s="32">
        <v>2.2684878186836698E-5</v>
      </c>
      <c r="T823" s="32">
        <f t="shared" ca="1" si="293"/>
        <v>3.2989165661208945E-5</v>
      </c>
      <c r="U823" s="32">
        <f t="shared" si="294"/>
        <v>0.14084507042253522</v>
      </c>
      <c r="V823" s="32">
        <f t="shared" si="295"/>
        <v>1</v>
      </c>
      <c r="W823" s="8">
        <f t="shared" ca="1" si="304"/>
        <v>10208.550194257739</v>
      </c>
      <c r="X823" s="8">
        <f t="shared" ca="1" si="308"/>
        <v>5767182457.7433605</v>
      </c>
      <c r="Y823" s="22">
        <f t="shared" ca="1" si="296"/>
        <v>0.23101071094191683</v>
      </c>
      <c r="Z823" s="8">
        <f t="shared" ca="1" si="305"/>
        <v>247418.74245906709</v>
      </c>
      <c r="AA823" s="12">
        <f t="shared" ca="1" si="306"/>
        <v>1.1347541797997878</v>
      </c>
      <c r="AB823" s="23">
        <f t="shared" ca="1" si="310"/>
        <v>3249241891.6872988</v>
      </c>
      <c r="AC823" s="76">
        <f t="shared" si="307"/>
        <v>0</v>
      </c>
      <c r="AD823" s="85">
        <v>5.8598361483360947E-4</v>
      </c>
      <c r="AE823" s="85">
        <v>9.3982446732327161E-3</v>
      </c>
      <c r="AF823" s="85">
        <v>6.7066467495053065E-4</v>
      </c>
    </row>
    <row r="824" spans="1:32">
      <c r="A824" s="7">
        <f t="shared" si="297"/>
        <v>44731</v>
      </c>
      <c r="B824" s="8">
        <f t="shared" ca="1" si="298"/>
        <v>812314066.8298744</v>
      </c>
      <c r="C824" s="144">
        <f t="shared" si="288"/>
        <v>0</v>
      </c>
      <c r="D824" s="136"/>
      <c r="E824" s="143">
        <f>US!D824</f>
        <v>0</v>
      </c>
      <c r="F824" s="78">
        <f t="shared" si="309"/>
        <v>0.6</v>
      </c>
      <c r="G824" s="29">
        <f t="shared" ca="1" si="289"/>
        <v>34847.429401137728</v>
      </c>
      <c r="H824" s="8">
        <f t="shared" ca="1" si="299"/>
        <v>247416.74874807784</v>
      </c>
      <c r="I824" s="8">
        <f t="shared" ca="1" si="300"/>
        <v>5767429874.4921074</v>
      </c>
      <c r="J824" s="8">
        <f t="shared" ca="1" si="301"/>
        <v>1437.5431666575357</v>
      </c>
      <c r="K824" s="12">
        <f t="shared" ca="1" si="311"/>
        <v>0.57752677735479208</v>
      </c>
      <c r="L824" s="48"/>
      <c r="M824" s="46">
        <f ca="1">IF(AND(I$2&gt;0,R817&lt;F817-0.12),0,IF(AND(N824&gt;=L$5,I$2&gt;0),0,IF(OR(AND(N824&gt;=A$2,N824&lt;C$2),N824&gt;=E$1),0,1)))</f>
        <v>0</v>
      </c>
      <c r="N824" s="18">
        <f t="shared" si="302"/>
        <v>44731</v>
      </c>
      <c r="O824" s="11">
        <f t="shared" ca="1" si="290"/>
        <v>0.76899064993228095</v>
      </c>
      <c r="P824" s="11" t="str">
        <f t="shared" si="291"/>
        <v/>
      </c>
      <c r="Q824" s="11">
        <f t="shared" ca="1" si="303"/>
        <v>1</v>
      </c>
      <c r="R824" s="32">
        <f t="shared" ca="1" si="292"/>
        <v>6.9694858802275459E-4</v>
      </c>
      <c r="S824" s="32">
        <v>2.2684855670045732E-5</v>
      </c>
      <c r="T824" s="32">
        <f t="shared" ca="1" si="293"/>
        <v>3.2988899833077045E-5</v>
      </c>
      <c r="U824" s="32">
        <f t="shared" si="294"/>
        <v>0.14084507042253522</v>
      </c>
      <c r="V824" s="32">
        <f t="shared" si="295"/>
        <v>1</v>
      </c>
      <c r="W824" s="8">
        <f t="shared" ca="1" si="304"/>
        <v>10208.407753101064</v>
      </c>
      <c r="X824" s="8">
        <f t="shared" ca="1" si="308"/>
        <v>5767192666.1511135</v>
      </c>
      <c r="Y824" s="22">
        <f t="shared" ca="1" si="296"/>
        <v>0.23100935006771905</v>
      </c>
      <c r="Z824" s="8">
        <f t="shared" ca="1" si="305"/>
        <v>247416.74874807784</v>
      </c>
      <c r="AA824" s="12">
        <f t="shared" ca="1" si="306"/>
        <v>1.1347541797997878</v>
      </c>
      <c r="AB824" s="23">
        <f t="shared" ca="1" si="310"/>
        <v>3249247641.9802861</v>
      </c>
      <c r="AC824" s="76">
        <f t="shared" si="307"/>
        <v>0</v>
      </c>
      <c r="AD824" s="85">
        <v>5.8595568492067517E-4</v>
      </c>
      <c r="AE824" s="85">
        <v>9.39210421135378E-3</v>
      </c>
      <c r="AF824" s="85">
        <v>6.7062267366800902E-4</v>
      </c>
    </row>
    <row r="825" spans="1:32">
      <c r="A825" s="7">
        <f t="shared" si="297"/>
        <v>44732</v>
      </c>
      <c r="B825" s="8">
        <f t="shared" ca="1" si="298"/>
        <v>812315504.35298872</v>
      </c>
      <c r="C825" s="144">
        <f t="shared" si="288"/>
        <v>0</v>
      </c>
      <c r="D825" s="136"/>
      <c r="E825" s="143">
        <f>US!D825</f>
        <v>0</v>
      </c>
      <c r="F825" s="78">
        <f t="shared" si="309"/>
        <v>0.6</v>
      </c>
      <c r="G825" s="29">
        <f t="shared" ca="1" si="289"/>
        <v>34847.148606617229</v>
      </c>
      <c r="H825" s="8">
        <f t="shared" ca="1" si="299"/>
        <v>247414.75510698234</v>
      </c>
      <c r="I825" s="8">
        <f t="shared" ca="1" si="300"/>
        <v>5767440080.9062195</v>
      </c>
      <c r="J825" s="8">
        <f t="shared" ca="1" si="301"/>
        <v>1437.5231143669789</v>
      </c>
      <c r="K825" s="12">
        <f t="shared" ca="1" si="311"/>
        <v>0.57752337516929764</v>
      </c>
      <c r="L825" s="48"/>
      <c r="M825" s="38">
        <f ca="1">IF(AND(I$2&gt;0,R818&lt;F818),0,IF(AND(N825&gt;=L$6,I$2&gt;0),0,IF(OR(AND(N825&gt;=A$2,N825&lt;C$2),N825&gt;=E$1),0,1)))</f>
        <v>0</v>
      </c>
      <c r="N825" s="18">
        <f t="shared" si="302"/>
        <v>44732</v>
      </c>
      <c r="O825" s="11">
        <f t="shared" ca="1" si="290"/>
        <v>0.76899201078749591</v>
      </c>
      <c r="P825" s="11" t="str">
        <f t="shared" si="291"/>
        <v/>
      </c>
      <c r="Q825" s="11">
        <f t="shared" ca="1" si="303"/>
        <v>1</v>
      </c>
      <c r="R825" s="32">
        <f t="shared" ca="1" si="292"/>
        <v>6.9694297213234444E-4</v>
      </c>
      <c r="S825" s="32">
        <v>2.2684833153413029E-5</v>
      </c>
      <c r="T825" s="32">
        <f t="shared" ca="1" si="293"/>
        <v>3.298863401426431E-5</v>
      </c>
      <c r="U825" s="32">
        <f t="shared" si="294"/>
        <v>0.14084507042253522</v>
      </c>
      <c r="V825" s="32">
        <f t="shared" si="295"/>
        <v>1</v>
      </c>
      <c r="W825" s="8">
        <f t="shared" ca="1" si="304"/>
        <v>10208.265317293353</v>
      </c>
      <c r="X825" s="8">
        <f t="shared" ca="1" si="308"/>
        <v>5767202874.4164305</v>
      </c>
      <c r="Y825" s="22">
        <f t="shared" ca="1" si="296"/>
        <v>0.23100798921250409</v>
      </c>
      <c r="Z825" s="8">
        <f t="shared" ca="1" si="305"/>
        <v>247414.75510698234</v>
      </c>
      <c r="AA825" s="12">
        <f t="shared" ca="1" si="306"/>
        <v>1.1347541797997878</v>
      </c>
      <c r="AB825" s="23">
        <f t="shared" ca="1" si="310"/>
        <v>3249253392.1930599</v>
      </c>
      <c r="AC825" s="76">
        <f t="shared" si="307"/>
        <v>0</v>
      </c>
      <c r="AD825" s="85">
        <v>5.859277619342894E-4</v>
      </c>
      <c r="AE825" s="85">
        <v>9.3859834139548137E-3</v>
      </c>
      <c r="AF825" s="85">
        <v>6.7058029423056672E-4</v>
      </c>
    </row>
    <row r="826" spans="1:32">
      <c r="A826" s="7">
        <f t="shared" si="297"/>
        <v>44733</v>
      </c>
      <c r="B826" s="8">
        <f t="shared" ca="1" si="298"/>
        <v>812316941.85605145</v>
      </c>
      <c r="C826" s="144">
        <f t="shared" si="288"/>
        <v>0</v>
      </c>
      <c r="D826" s="136"/>
      <c r="E826" s="143">
        <f>US!D826</f>
        <v>0</v>
      </c>
      <c r="F826" s="78">
        <f t="shared" si="309"/>
        <v>0.6</v>
      </c>
      <c r="G826" s="29">
        <f t="shared" ca="1" si="289"/>
        <v>34846.867821848246</v>
      </c>
      <c r="H826" s="8">
        <f t="shared" ca="1" si="299"/>
        <v>247412.76153512252</v>
      </c>
      <c r="I826" s="8">
        <f t="shared" ca="1" si="300"/>
        <v>5767450287.1779652</v>
      </c>
      <c r="J826" s="8">
        <f t="shared" ca="1" si="301"/>
        <v>1437.5030627371193</v>
      </c>
      <c r="K826" s="12">
        <f t="shared" ca="1" si="311"/>
        <v>0.57751997303126024</v>
      </c>
      <c r="L826" s="48"/>
      <c r="M826" s="38">
        <f ca="1">IF(AND(I$2&gt;0,R819&lt;F819-0.02),0,IF(AND(N826&gt;=L$7,I$2&gt;0),0,IF(OR(AND(N826&gt;=A$2,N826&lt;C$2),N826&gt;=E$1),0,1)))</f>
        <v>0</v>
      </c>
      <c r="N826" s="18">
        <f t="shared" si="302"/>
        <v>44733</v>
      </c>
      <c r="O826" s="11">
        <f t="shared" ca="1" si="290"/>
        <v>0.76899337162372872</v>
      </c>
      <c r="P826" s="11" t="str">
        <f t="shared" si="291"/>
        <v/>
      </c>
      <c r="Q826" s="11">
        <f t="shared" ca="1" si="303"/>
        <v>1</v>
      </c>
      <c r="R826" s="32">
        <f t="shared" ca="1" si="292"/>
        <v>6.9693735643696481E-4</v>
      </c>
      <c r="S826" s="32">
        <v>2.2684810636938596E-5</v>
      </c>
      <c r="T826" s="32">
        <f t="shared" ca="1" si="293"/>
        <v>3.2988368204683001E-5</v>
      </c>
      <c r="U826" s="32">
        <f t="shared" si="294"/>
        <v>0.14084507042253522</v>
      </c>
      <c r="V826" s="32">
        <f t="shared" si="295"/>
        <v>1</v>
      </c>
      <c r="W826" s="8">
        <f t="shared" ca="1" si="304"/>
        <v>10208.122886764189</v>
      </c>
      <c r="X826" s="8">
        <f t="shared" ca="1" si="308"/>
        <v>5767213082.5393171</v>
      </c>
      <c r="Y826" s="22">
        <f t="shared" ca="1" si="296"/>
        <v>0.23100662837627128</v>
      </c>
      <c r="Z826" s="8">
        <f t="shared" ca="1" si="305"/>
        <v>247412.76153512252</v>
      </c>
      <c r="AA826" s="12">
        <f t="shared" ca="1" si="306"/>
        <v>1.1347541797997878</v>
      </c>
      <c r="AB826" s="23">
        <f t="shared" ca="1" si="310"/>
        <v>3249259142.3256235</v>
      </c>
      <c r="AC826" s="76">
        <f t="shared" si="307"/>
        <v>0</v>
      </c>
      <c r="AD826" s="85">
        <v>5.8589984587179207E-4</v>
      </c>
      <c r="AE826" s="85">
        <v>9.3798826114551426E-3</v>
      </c>
      <c r="AF826" s="85">
        <v>6.7053758266675297E-4</v>
      </c>
    </row>
    <row r="827" spans="1:32">
      <c r="A827" s="7">
        <f t="shared" si="297"/>
        <v>44734</v>
      </c>
      <c r="B827" s="8">
        <f t="shared" ca="1" si="298"/>
        <v>812318379.33906317</v>
      </c>
      <c r="C827" s="144">
        <f t="shared" si="288"/>
        <v>0</v>
      </c>
      <c r="D827" s="136"/>
      <c r="E827" s="143">
        <f>US!D827</f>
        <v>0</v>
      </c>
      <c r="F827" s="78">
        <f t="shared" si="309"/>
        <v>0.6</v>
      </c>
      <c r="G827" s="29">
        <f t="shared" ca="1" si="289"/>
        <v>34846.587046744171</v>
      </c>
      <c r="H827" s="8">
        <f t="shared" ca="1" si="299"/>
        <v>247410.76803188361</v>
      </c>
      <c r="I827" s="8">
        <f t="shared" ca="1" si="300"/>
        <v>5767460493.3073483</v>
      </c>
      <c r="J827" s="8">
        <f t="shared" ca="1" si="301"/>
        <v>1437.4830117641206</v>
      </c>
      <c r="K827" s="12">
        <f t="shared" ca="1" si="311"/>
        <v>0.57751657094067821</v>
      </c>
      <c r="L827" s="48"/>
      <c r="M827" s="38">
        <f ca="1">IF(AND(I$2&gt;0,R820&lt;F820-0.04),0,IF(AND(N827&gt;=L$8,I$2&gt;0),0,IF(OR(AND(N827&gt;=A$2,N827&lt;C$2),N827&gt;=E$1),0,1)))</f>
        <v>0</v>
      </c>
      <c r="N827" s="18">
        <f t="shared" si="302"/>
        <v>44734</v>
      </c>
      <c r="O827" s="11">
        <f t="shared" ca="1" si="290"/>
        <v>0.76899473244097971</v>
      </c>
      <c r="P827" s="11" t="str">
        <f t="shared" si="291"/>
        <v/>
      </c>
      <c r="Q827" s="11">
        <f t="shared" ca="1" si="303"/>
        <v>1</v>
      </c>
      <c r="R827" s="32">
        <f t="shared" ca="1" si="292"/>
        <v>6.9693174093488335E-4</v>
      </c>
      <c r="S827" s="32">
        <v>2.2684788120622425E-5</v>
      </c>
      <c r="T827" s="32">
        <f t="shared" ca="1" si="293"/>
        <v>3.2988102404251145E-5</v>
      </c>
      <c r="U827" s="32">
        <f t="shared" si="294"/>
        <v>0.14084507042253522</v>
      </c>
      <c r="V827" s="32">
        <f t="shared" si="295"/>
        <v>1</v>
      </c>
      <c r="W827" s="8">
        <f t="shared" ca="1" si="304"/>
        <v>10207.980461447805</v>
      </c>
      <c r="X827" s="8">
        <f t="shared" ca="1" si="308"/>
        <v>5767223290.5197783</v>
      </c>
      <c r="Y827" s="22">
        <f t="shared" ca="1" si="296"/>
        <v>0.23100526755902029</v>
      </c>
      <c r="Z827" s="8">
        <f t="shared" ca="1" si="305"/>
        <v>247410.76803188361</v>
      </c>
      <c r="AA827" s="12">
        <f t="shared" ca="1" si="306"/>
        <v>1.1347541797997878</v>
      </c>
      <c r="AB827" s="23">
        <f t="shared" ca="1" si="310"/>
        <v>3249264892.3779788</v>
      </c>
      <c r="AC827" s="76">
        <f t="shared" si="307"/>
        <v>0</v>
      </c>
      <c r="AD827" s="85">
        <v>5.8587193673052362E-4</v>
      </c>
      <c r="AE827" s="85">
        <v>9.3738020636875315E-3</v>
      </c>
      <c r="AF827" s="85">
        <v>6.7049457884652192E-4</v>
      </c>
    </row>
    <row r="828" spans="1:32">
      <c r="A828" s="7">
        <f t="shared" si="297"/>
        <v>44735</v>
      </c>
      <c r="B828" s="8">
        <f t="shared" ca="1" si="298"/>
        <v>812319816.8020246</v>
      </c>
      <c r="C828" s="144">
        <f t="shared" si="288"/>
        <v>0</v>
      </c>
      <c r="D828" s="136"/>
      <c r="E828" s="143">
        <f>US!D828</f>
        <v>0</v>
      </c>
      <c r="F828" s="78">
        <f t="shared" si="309"/>
        <v>0.6</v>
      </c>
      <c r="G828" s="29">
        <f t="shared" ca="1" si="289"/>
        <v>34846.30628122409</v>
      </c>
      <c r="H828" s="8">
        <f t="shared" ca="1" si="299"/>
        <v>247408.77459669102</v>
      </c>
      <c r="I828" s="8">
        <f t="shared" ca="1" si="300"/>
        <v>5767470699.2943745</v>
      </c>
      <c r="J828" s="8">
        <f t="shared" ca="1" si="301"/>
        <v>1437.4629614443966</v>
      </c>
      <c r="K828" s="12">
        <f t="shared" ca="1" si="311"/>
        <v>0.57751316889755078</v>
      </c>
      <c r="L828" s="48"/>
      <c r="M828" s="38">
        <f ca="1">IF(AND(I$2&gt;0,R821&lt;F821-0.06),0,IF(AND(N828&gt;=L$9,I$2&gt;0),0,IF(OR(AND(N828&gt;=A$2,N828&lt;C$2),N828&gt;=E$1),0,1)))</f>
        <v>0</v>
      </c>
      <c r="N828" s="18">
        <f t="shared" si="302"/>
        <v>44735</v>
      </c>
      <c r="O828" s="11">
        <f t="shared" ca="1" si="290"/>
        <v>0.76899609323924989</v>
      </c>
      <c r="P828" s="11" t="str">
        <f t="shared" si="291"/>
        <v/>
      </c>
      <c r="Q828" s="11">
        <f t="shared" ca="1" si="303"/>
        <v>1</v>
      </c>
      <c r="R828" s="32">
        <f t="shared" ca="1" si="292"/>
        <v>6.9692612562448179E-4</v>
      </c>
      <c r="S828" s="32">
        <v>2.2684765604464515E-5</v>
      </c>
      <c r="T828" s="32">
        <f t="shared" ca="1" si="293"/>
        <v>3.2987836612892137E-5</v>
      </c>
      <c r="U828" s="32">
        <f t="shared" si="294"/>
        <v>0.14084507042253522</v>
      </c>
      <c r="V828" s="32">
        <f t="shared" si="295"/>
        <v>1</v>
      </c>
      <c r="W828" s="8">
        <f t="shared" ca="1" si="304"/>
        <v>10207.838041282752</v>
      </c>
      <c r="X828" s="8">
        <f t="shared" ca="1" si="308"/>
        <v>5767233498.3578196</v>
      </c>
      <c r="Y828" s="22">
        <f t="shared" ca="1" si="296"/>
        <v>0.23100390676075011</v>
      </c>
      <c r="Z828" s="8">
        <f t="shared" ca="1" si="305"/>
        <v>247408.77459669102</v>
      </c>
      <c r="AA828" s="12">
        <f t="shared" ca="1" si="306"/>
        <v>1.1347541797997878</v>
      </c>
      <c r="AB828" s="23">
        <f t="shared" ca="1" si="310"/>
        <v>3249270642.3501287</v>
      </c>
      <c r="AC828" s="76">
        <f t="shared" si="307"/>
        <v>0</v>
      </c>
      <c r="AD828" s="85">
        <v>5.8584403450782669E-4</v>
      </c>
      <c r="AE828" s="85">
        <v>9.367741969767274E-3</v>
      </c>
      <c r="AF828" s="85">
        <v>6.7045131719603546E-4</v>
      </c>
    </row>
    <row r="829" spans="1:32">
      <c r="A829" s="7">
        <f t="shared" si="297"/>
        <v>44736</v>
      </c>
      <c r="B829" s="8">
        <f t="shared" ca="1" si="298"/>
        <v>812321254.24493635</v>
      </c>
      <c r="C829" s="144">
        <f t="shared" si="288"/>
        <v>0</v>
      </c>
      <c r="D829" s="136"/>
      <c r="E829" s="143">
        <f>US!D829</f>
        <v>0</v>
      </c>
      <c r="F829" s="78">
        <f t="shared" si="309"/>
        <v>0.6</v>
      </c>
      <c r="G829" s="29">
        <f t="shared" ca="1" si="289"/>
        <v>34846.025525212382</v>
      </c>
      <c r="H829" s="8">
        <f t="shared" ca="1" si="299"/>
        <v>247406.7812290079</v>
      </c>
      <c r="I829" s="8">
        <f t="shared" ca="1" si="300"/>
        <v>5767480905.1390476</v>
      </c>
      <c r="J829" s="8">
        <f t="shared" ca="1" si="301"/>
        <v>1437.4429117745965</v>
      </c>
      <c r="K829" s="12">
        <f t="shared" ca="1" si="311"/>
        <v>0.57750976690187528</v>
      </c>
      <c r="L829" s="48"/>
      <c r="M829" s="39">
        <f ca="1">IF(AND(I$2&gt;0,R822&lt;F822-0.1),0,IF(AND(N829&gt;=L$10,I$2&gt;0),0,IF(OR(AND(N829&gt;=A$2,N829&lt;C$2),N829&gt;=E$1),0,1)))</f>
        <v>0</v>
      </c>
      <c r="N829" s="18">
        <f t="shared" si="302"/>
        <v>44736</v>
      </c>
      <c r="O829" s="11">
        <f t="shared" ca="1" si="290"/>
        <v>0.76899745401853969</v>
      </c>
      <c r="P829" s="11" t="str">
        <f t="shared" si="291"/>
        <v/>
      </c>
      <c r="Q829" s="11">
        <f t="shared" ca="1" si="303"/>
        <v>1</v>
      </c>
      <c r="R829" s="32">
        <f t="shared" ca="1" si="292"/>
        <v>6.9692051050424756E-4</v>
      </c>
      <c r="S829" s="32">
        <v>2.2684743088464871E-5</v>
      </c>
      <c r="T829" s="32">
        <f t="shared" ca="1" si="293"/>
        <v>3.2987570830534386E-5</v>
      </c>
      <c r="U829" s="32">
        <f t="shared" si="294"/>
        <v>0.14084507042253522</v>
      </c>
      <c r="V829" s="32">
        <f t="shared" si="295"/>
        <v>1</v>
      </c>
      <c r="W829" s="8">
        <f t="shared" ca="1" si="304"/>
        <v>10207.695626211589</v>
      </c>
      <c r="X829" s="8">
        <f t="shared" ca="1" si="308"/>
        <v>5767243706.0534458</v>
      </c>
      <c r="Y829" s="22">
        <f t="shared" ca="1" si="296"/>
        <v>0.23100254598146031</v>
      </c>
      <c r="Z829" s="8">
        <f t="shared" ca="1" si="305"/>
        <v>247406.7812290079</v>
      </c>
      <c r="AA829" s="12">
        <f t="shared" ca="1" si="306"/>
        <v>1.1347541797997878</v>
      </c>
      <c r="AB829" s="23">
        <f t="shared" ca="1" si="310"/>
        <v>3249276392.2420764</v>
      </c>
      <c r="AC829" s="76">
        <f t="shared" si="307"/>
        <v>0</v>
      </c>
      <c r="AD829" s="85">
        <v>5.8581613920104475E-4</v>
      </c>
      <c r="AE829" s="85">
        <v>9.3617024787882898E-3</v>
      </c>
      <c r="AF829" s="85">
        <v>6.704078275510994E-4</v>
      </c>
    </row>
    <row r="830" spans="1:32">
      <c r="A830" s="7">
        <f t="shared" si="297"/>
        <v>44737</v>
      </c>
      <c r="B830" s="8">
        <f t="shared" ca="1" si="298"/>
        <v>812322691.66779912</v>
      </c>
      <c r="C830" s="144">
        <f t="shared" si="288"/>
        <v>0</v>
      </c>
      <c r="D830" s="136"/>
      <c r="E830" s="143">
        <f>US!D830</f>
        <v>0</v>
      </c>
      <c r="F830" s="78">
        <f t="shared" si="309"/>
        <v>0.6</v>
      </c>
      <c r="G830" s="29">
        <f t="shared" ca="1" si="289"/>
        <v>34845.744778638393</v>
      </c>
      <c r="H830" s="8">
        <f t="shared" ca="1" si="299"/>
        <v>247404.78792833257</v>
      </c>
      <c r="I830" s="8">
        <f t="shared" ca="1" si="300"/>
        <v>5767491110.8413734</v>
      </c>
      <c r="J830" s="8">
        <f t="shared" ca="1" si="301"/>
        <v>1437.4228627515859</v>
      </c>
      <c r="K830" s="12">
        <f t="shared" ca="1" si="311"/>
        <v>0.57750636495365071</v>
      </c>
      <c r="L830" s="48"/>
      <c r="M830" s="47">
        <f ca="1">IF(AND(I$2&gt;0,R823&lt;F823-0.12),0,IF(AND(N830&gt;=L$4,I$2&gt;0),0,IF(OR(AND(N830&gt;=A$2,N830&lt;C$2),N830&gt;=E$1),0,1)))</f>
        <v>0</v>
      </c>
      <c r="N830" s="18">
        <f t="shared" si="302"/>
        <v>44737</v>
      </c>
      <c r="O830" s="11">
        <f t="shared" ca="1" si="290"/>
        <v>0.76899881477884979</v>
      </c>
      <c r="P830" s="11" t="str">
        <f t="shared" si="291"/>
        <v/>
      </c>
      <c r="Q830" s="11">
        <f t="shared" ca="1" si="303"/>
        <v>1</v>
      </c>
      <c r="R830" s="32">
        <f t="shared" ca="1" si="292"/>
        <v>6.9691489557276783E-4</v>
      </c>
      <c r="S830" s="32">
        <v>2.2684720572623479E-5</v>
      </c>
      <c r="T830" s="32">
        <f t="shared" ca="1" si="293"/>
        <v>3.2987305057111009E-5</v>
      </c>
      <c r="U830" s="32">
        <f t="shared" si="294"/>
        <v>0.14084507042253522</v>
      </c>
      <c r="V830" s="32">
        <f t="shared" si="295"/>
        <v>1</v>
      </c>
      <c r="W830" s="8">
        <f t="shared" ca="1" si="304"/>
        <v>10207.553216180682</v>
      </c>
      <c r="X830" s="8">
        <f t="shared" ca="1" si="308"/>
        <v>5767253913.6066618</v>
      </c>
      <c r="Y830" s="22">
        <f t="shared" ca="1" si="296"/>
        <v>0.23100118522115021</v>
      </c>
      <c r="Z830" s="8">
        <f t="shared" ca="1" si="305"/>
        <v>247404.78792833257</v>
      </c>
      <c r="AA830" s="12">
        <f t="shared" ca="1" si="306"/>
        <v>1.1347541797997878</v>
      </c>
      <c r="AB830" s="23">
        <f t="shared" ca="1" si="310"/>
        <v>3249282142.0538239</v>
      </c>
      <c r="AC830" s="76">
        <f t="shared" si="307"/>
        <v>0</v>
      </c>
      <c r="AD830" s="85">
        <v>5.8578825080752303E-4</v>
      </c>
      <c r="AE830" s="85">
        <v>9.3556837013752427E-3</v>
      </c>
      <c r="AF830" s="85">
        <v>6.7036413616104295E-4</v>
      </c>
    </row>
    <row r="831" spans="1:32">
      <c r="A831" s="7">
        <f t="shared" si="297"/>
        <v>44738</v>
      </c>
      <c r="B831" s="8">
        <f t="shared" ca="1" si="298"/>
        <v>812324129.0706135</v>
      </c>
      <c r="C831" s="144">
        <f t="shared" si="288"/>
        <v>0</v>
      </c>
      <c r="D831" s="136"/>
      <c r="E831" s="143">
        <f>US!D831</f>
        <v>0</v>
      </c>
      <c r="F831" s="78">
        <f t="shared" si="309"/>
        <v>0.6</v>
      </c>
      <c r="G831" s="29">
        <f t="shared" ca="1" si="289"/>
        <v>34845.464041436084</v>
      </c>
      <c r="H831" s="8">
        <f t="shared" ca="1" si="299"/>
        <v>247402.7946941962</v>
      </c>
      <c r="I831" s="8">
        <f t="shared" ca="1" si="300"/>
        <v>5767501316.4013557</v>
      </c>
      <c r="J831" s="8">
        <f t="shared" ca="1" si="301"/>
        <v>1437.4028143724368</v>
      </c>
      <c r="K831" s="12">
        <f t="shared" ca="1" si="311"/>
        <v>0.57750296305287552</v>
      </c>
      <c r="L831" s="48"/>
      <c r="M831" s="46">
        <f ca="1">IF(AND(I$2&gt;0,R824&lt;F824-0.12),0,IF(AND(N831&gt;=L$5,I$2&gt;0),0,IF(OR(AND(N831&gt;=A$2,N831&lt;C$2),N831&gt;=E$1),0,1)))</f>
        <v>0</v>
      </c>
      <c r="N831" s="18">
        <f t="shared" si="302"/>
        <v>44738</v>
      </c>
      <c r="O831" s="11">
        <f t="shared" ca="1" si="290"/>
        <v>0.76900017552018074</v>
      </c>
      <c r="P831" s="11" t="str">
        <f t="shared" si="291"/>
        <v/>
      </c>
      <c r="Q831" s="11">
        <f t="shared" ca="1" si="303"/>
        <v>1</v>
      </c>
      <c r="R831" s="32">
        <f t="shared" ca="1" si="292"/>
        <v>6.9690928082872172E-4</v>
      </c>
      <c r="S831" s="32">
        <v>2.2684698056940348E-5</v>
      </c>
      <c r="T831" s="32">
        <f t="shared" ca="1" si="293"/>
        <v>3.2987039292559496E-5</v>
      </c>
      <c r="U831" s="32">
        <f t="shared" si="294"/>
        <v>0.14084507042253522</v>
      </c>
      <c r="V831" s="32">
        <f t="shared" si="295"/>
        <v>1</v>
      </c>
      <c r="W831" s="8">
        <f t="shared" ca="1" si="304"/>
        <v>10207.410811139889</v>
      </c>
      <c r="X831" s="8">
        <f t="shared" ca="1" si="308"/>
        <v>5767264121.0174732</v>
      </c>
      <c r="Y831" s="22">
        <f t="shared" ca="1" si="296"/>
        <v>0.23099982447981926</v>
      </c>
      <c r="Z831" s="8">
        <f t="shared" ca="1" si="305"/>
        <v>247402.7946941962</v>
      </c>
      <c r="AA831" s="12">
        <f t="shared" ca="1" si="306"/>
        <v>1.1347541797997878</v>
      </c>
      <c r="AB831" s="23">
        <f t="shared" ca="1" si="310"/>
        <v>3249287891.7853742</v>
      </c>
      <c r="AC831" s="76">
        <f t="shared" si="307"/>
        <v>0</v>
      </c>
      <c r="AD831" s="85">
        <v>5.8576036932460806E-4</v>
      </c>
      <c r="AE831" s="85">
        <v>9.349685722121354E-3</v>
      </c>
      <c r="AF831" s="85">
        <v>6.7032026685557634E-4</v>
      </c>
    </row>
    <row r="832" spans="1:32">
      <c r="A832" s="7">
        <f t="shared" si="297"/>
        <v>44739</v>
      </c>
      <c r="B832" s="8">
        <f t="shared" ca="1" si="298"/>
        <v>812325566.45338011</v>
      </c>
      <c r="C832" s="144">
        <f t="shared" si="288"/>
        <v>0</v>
      </c>
      <c r="D832" s="136"/>
      <c r="E832" s="143">
        <f>US!D832</f>
        <v>0</v>
      </c>
      <c r="F832" s="78">
        <f t="shared" si="309"/>
        <v>0.6</v>
      </c>
      <c r="G832" s="29">
        <f t="shared" ca="1" si="289"/>
        <v>34845.183313543756</v>
      </c>
      <c r="H832" s="8">
        <f t="shared" ca="1" si="299"/>
        <v>247400.80152616065</v>
      </c>
      <c r="I832" s="8">
        <f t="shared" ca="1" si="300"/>
        <v>5767511521.8189993</v>
      </c>
      <c r="J832" s="8">
        <f t="shared" ca="1" si="301"/>
        <v>1437.3827666344121</v>
      </c>
      <c r="K832" s="12">
        <f t="shared" ca="1" si="311"/>
        <v>0.57749956119954815</v>
      </c>
      <c r="L832" s="48"/>
      <c r="M832" s="38">
        <f ca="1">IF(AND(I$2&gt;0,R825&lt;F825),0,IF(AND(N832&gt;=L$6,I$2&gt;0),0,IF(OR(AND(N832&gt;=A$2,N832&lt;C$2),N832&gt;=E$1),0,1)))</f>
        <v>0</v>
      </c>
      <c r="N832" s="18">
        <f t="shared" si="302"/>
        <v>44739</v>
      </c>
      <c r="O832" s="11">
        <f t="shared" ca="1" si="290"/>
        <v>0.7690015362425332</v>
      </c>
      <c r="P832" s="11" t="str">
        <f t="shared" si="291"/>
        <v/>
      </c>
      <c r="Q832" s="11">
        <f t="shared" ca="1" si="303"/>
        <v>1</v>
      </c>
      <c r="R832" s="32">
        <f t="shared" ca="1" si="292"/>
        <v>6.9690366627087508E-4</v>
      </c>
      <c r="S832" s="32">
        <v>2.2684675541415469E-5</v>
      </c>
      <c r="T832" s="32">
        <f t="shared" ca="1" si="293"/>
        <v>3.2986773536821422E-5</v>
      </c>
      <c r="U832" s="32">
        <f t="shared" si="294"/>
        <v>0.14084507042253522</v>
      </c>
      <c r="V832" s="32">
        <f t="shared" si="295"/>
        <v>1</v>
      </c>
      <c r="W832" s="8">
        <f t="shared" ca="1" si="304"/>
        <v>10207.268411042369</v>
      </c>
      <c r="X832" s="8">
        <f t="shared" ca="1" si="308"/>
        <v>5767274328.2858839</v>
      </c>
      <c r="Y832" s="22">
        <f t="shared" ca="1" si="296"/>
        <v>0.2309984637574668</v>
      </c>
      <c r="Z832" s="8">
        <f t="shared" ca="1" si="305"/>
        <v>247400.80152616065</v>
      </c>
      <c r="AA832" s="12">
        <f t="shared" ca="1" si="306"/>
        <v>1.1347541797997878</v>
      </c>
      <c r="AB832" s="23">
        <f t="shared" ca="1" si="310"/>
        <v>3249293641.4367294</v>
      </c>
      <c r="AC832" s="76">
        <f t="shared" si="307"/>
        <v>0</v>
      </c>
      <c r="AD832" s="85">
        <v>5.8573249474964766E-4</v>
      </c>
      <c r="AE832" s="85">
        <v>9.3437086018024092E-3</v>
      </c>
      <c r="AF832" s="85">
        <v>6.7027624117122527E-4</v>
      </c>
    </row>
    <row r="833" spans="1:32">
      <c r="A833" s="7">
        <f t="shared" si="297"/>
        <v>44740</v>
      </c>
      <c r="B833" s="8">
        <f t="shared" ca="1" si="298"/>
        <v>812327003.81609964</v>
      </c>
      <c r="C833" s="144">
        <f t="shared" si="288"/>
        <v>0</v>
      </c>
      <c r="D833" s="136"/>
      <c r="E833" s="143">
        <f>US!D833</f>
        <v>0</v>
      </c>
      <c r="F833" s="78">
        <f t="shared" si="309"/>
        <v>0.6</v>
      </c>
      <c r="G833" s="29">
        <f t="shared" ca="1" si="289"/>
        <v>34844.902594903724</v>
      </c>
      <c r="H833" s="8">
        <f t="shared" ca="1" si="299"/>
        <v>247398.80842381643</v>
      </c>
      <c r="I833" s="8">
        <f t="shared" ca="1" si="300"/>
        <v>5767521727.0943079</v>
      </c>
      <c r="J833" s="8">
        <f t="shared" ca="1" si="301"/>
        <v>1437.3627195349525</v>
      </c>
      <c r="K833" s="12">
        <f t="shared" ca="1" si="311"/>
        <v>0.57749615939366694</v>
      </c>
      <c r="L833" s="48"/>
      <c r="M833" s="38">
        <f ca="1">IF(AND(I$2&gt;0,R826&lt;F826-0.02),0,IF(AND(N833&gt;=L$7,I$2&gt;0),0,IF(OR(AND(N833&gt;=A$2,N833&lt;C$2),N833&gt;=E$1),0,1)))</f>
        <v>0</v>
      </c>
      <c r="N833" s="18">
        <f t="shared" si="302"/>
        <v>44740</v>
      </c>
      <c r="O833" s="11">
        <f t="shared" ca="1" si="290"/>
        <v>0.76900289694590773</v>
      </c>
      <c r="P833" s="11" t="str">
        <f t="shared" si="291"/>
        <v/>
      </c>
      <c r="Q833" s="11">
        <f t="shared" ca="1" si="303"/>
        <v>1</v>
      </c>
      <c r="R833" s="32">
        <f t="shared" ca="1" si="292"/>
        <v>6.9689805189807443E-4</v>
      </c>
      <c r="S833" s="32">
        <v>2.2684653026048846E-5</v>
      </c>
      <c r="T833" s="32">
        <f t="shared" ca="1" si="293"/>
        <v>3.298650778984219E-5</v>
      </c>
      <c r="U833" s="32">
        <f t="shared" si="294"/>
        <v>0.14084507042253522</v>
      </c>
      <c r="V833" s="32">
        <f t="shared" si="295"/>
        <v>1</v>
      </c>
      <c r="W833" s="8">
        <f t="shared" ca="1" si="304"/>
        <v>10207.126015844355</v>
      </c>
      <c r="X833" s="8">
        <f t="shared" ca="1" si="308"/>
        <v>5767284535.4118996</v>
      </c>
      <c r="Y833" s="22">
        <f t="shared" ca="1" si="296"/>
        <v>0.23099710305409227</v>
      </c>
      <c r="Z833" s="8">
        <f t="shared" ca="1" si="305"/>
        <v>247398.80842381643</v>
      </c>
      <c r="AA833" s="12">
        <f t="shared" ca="1" si="306"/>
        <v>1.1347541797997878</v>
      </c>
      <c r="AB833" s="23">
        <f t="shared" ca="1" si="310"/>
        <v>3249299391.0078926</v>
      </c>
      <c r="AC833" s="76">
        <f t="shared" si="307"/>
        <v>0</v>
      </c>
      <c r="AD833" s="85">
        <v>5.8570462707999127E-4</v>
      </c>
      <c r="AE833" s="85">
        <v>9.3377523794549947E-3</v>
      </c>
      <c r="AF833" s="85">
        <v>6.7023207848178074E-4</v>
      </c>
    </row>
    <row r="834" spans="1:32">
      <c r="A834" s="7">
        <f t="shared" si="297"/>
        <v>44741</v>
      </c>
      <c r="B834" s="8">
        <f t="shared" ca="1" si="298"/>
        <v>812328441.15877271</v>
      </c>
      <c r="C834" s="144">
        <f t="shared" si="288"/>
        <v>0</v>
      </c>
      <c r="D834" s="136"/>
      <c r="E834" s="143">
        <f>US!D834</f>
        <v>0</v>
      </c>
      <c r="F834" s="78">
        <f t="shared" si="309"/>
        <v>0.6</v>
      </c>
      <c r="G834" s="29">
        <f t="shared" ca="1" si="289"/>
        <v>34844.621885462104</v>
      </c>
      <c r="H834" s="8">
        <f t="shared" ca="1" si="299"/>
        <v>247396.81538678092</v>
      </c>
      <c r="I834" s="8">
        <f t="shared" ca="1" si="300"/>
        <v>5767531932.2272863</v>
      </c>
      <c r="J834" s="8">
        <f t="shared" ca="1" si="301"/>
        <v>1437.342673071666</v>
      </c>
      <c r="K834" s="12">
        <f t="shared" ca="1" si="311"/>
        <v>0.57749275763523067</v>
      </c>
      <c r="L834" s="48"/>
      <c r="M834" s="38">
        <f ca="1">IF(AND(I$2&gt;0,R827&lt;F827-0.04),0,IF(AND(N834&gt;=L$8,I$2&gt;0),0,IF(OR(AND(N834&gt;=A$2,N834&lt;C$2),N834&gt;=E$1),0,1)))</f>
        <v>0</v>
      </c>
      <c r="N834" s="18">
        <f t="shared" si="302"/>
        <v>44741</v>
      </c>
      <c r="O834" s="11">
        <f t="shared" ca="1" si="290"/>
        <v>0.76900425763030489</v>
      </c>
      <c r="P834" s="11" t="str">
        <f t="shared" si="291"/>
        <v/>
      </c>
      <c r="Q834" s="11">
        <f t="shared" ca="1" si="303"/>
        <v>1</v>
      </c>
      <c r="R834" s="32">
        <f t="shared" ca="1" si="292"/>
        <v>6.9689243770924196E-4</v>
      </c>
      <c r="S834" s="32">
        <v>2.268463051084048E-5</v>
      </c>
      <c r="T834" s="32">
        <f t="shared" ca="1" si="293"/>
        <v>3.2986242051570789E-5</v>
      </c>
      <c r="U834" s="32">
        <f t="shared" si="294"/>
        <v>0.14084507042253522</v>
      </c>
      <c r="V834" s="32">
        <f t="shared" si="295"/>
        <v>1</v>
      </c>
      <c r="W834" s="8">
        <f t="shared" ca="1" si="304"/>
        <v>10206.983625504947</v>
      </c>
      <c r="X834" s="8">
        <f t="shared" ca="1" si="308"/>
        <v>5767294742.395525</v>
      </c>
      <c r="Y834" s="22">
        <f t="shared" ca="1" si="296"/>
        <v>0.23099574236969511</v>
      </c>
      <c r="Z834" s="8">
        <f t="shared" ca="1" si="305"/>
        <v>247396.81538678092</v>
      </c>
      <c r="AA834" s="12">
        <f t="shared" ca="1" si="306"/>
        <v>1.1347541797997878</v>
      </c>
      <c r="AB834" s="23">
        <f t="shared" ca="1" si="310"/>
        <v>3249305140.4988661</v>
      </c>
      <c r="AC834" s="76">
        <f t="shared" si="307"/>
        <v>0</v>
      </c>
      <c r="AD834" s="85">
        <v>5.8567676631298988E-4</v>
      </c>
      <c r="AE834" s="85">
        <v>9.3318170743894712E-3</v>
      </c>
      <c r="AF834" s="85">
        <v>6.7018779613187683E-4</v>
      </c>
    </row>
    <row r="835" spans="1:32">
      <c r="A835" s="7">
        <f t="shared" si="297"/>
        <v>44742</v>
      </c>
      <c r="B835" s="8">
        <f t="shared" ca="1" si="298"/>
        <v>812329878.48139989</v>
      </c>
      <c r="C835" s="144">
        <f t="shared" si="288"/>
        <v>0</v>
      </c>
      <c r="D835" s="136"/>
      <c r="E835" s="143">
        <f>US!D835</f>
        <v>0</v>
      </c>
      <c r="F835" s="78">
        <f t="shared" si="309"/>
        <v>0.6</v>
      </c>
      <c r="G835" s="29">
        <f t="shared" ca="1" si="289"/>
        <v>34844.341185168509</v>
      </c>
      <c r="H835" s="8">
        <f t="shared" ca="1" si="299"/>
        <v>247394.82241469642</v>
      </c>
      <c r="I835" s="8">
        <f t="shared" ca="1" si="300"/>
        <v>5767542137.2179394</v>
      </c>
      <c r="J835" s="8">
        <f t="shared" ca="1" si="301"/>
        <v>1437.3226272423158</v>
      </c>
      <c r="K835" s="12">
        <f t="shared" ca="1" si="311"/>
        <v>0.57748935592423778</v>
      </c>
      <c r="L835" s="48"/>
      <c r="M835" s="38">
        <f ca="1">IF(AND(I$2&gt;0,R828&lt;F828-0.06),0,IF(AND(N835&gt;=L$9,I$2&gt;0),0,IF(OR(AND(N835&gt;=A$2,N835&lt;C$2),N835&gt;=E$1),0,1)))</f>
        <v>0</v>
      </c>
      <c r="N835" s="18">
        <f t="shared" si="302"/>
        <v>44742</v>
      </c>
      <c r="O835" s="11">
        <f t="shared" ca="1" si="290"/>
        <v>0.76900561829572522</v>
      </c>
      <c r="P835" s="11" t="str">
        <f t="shared" si="291"/>
        <v/>
      </c>
      <c r="Q835" s="11">
        <f t="shared" ca="1" si="303"/>
        <v>1</v>
      </c>
      <c r="R835" s="32">
        <f t="shared" ca="1" si="292"/>
        <v>6.9688682370337013E-4</v>
      </c>
      <c r="S835" s="32">
        <v>2.2684607995790363E-5</v>
      </c>
      <c r="T835" s="32">
        <f t="shared" ca="1" si="293"/>
        <v>3.298597632195952E-5</v>
      </c>
      <c r="U835" s="32">
        <f t="shared" si="294"/>
        <v>0.14084507042253522</v>
      </c>
      <c r="V835" s="32">
        <f t="shared" si="295"/>
        <v>1</v>
      </c>
      <c r="W835" s="8">
        <f t="shared" ca="1" si="304"/>
        <v>10206.841239985917</v>
      </c>
      <c r="X835" s="8">
        <f t="shared" ca="1" si="308"/>
        <v>5767304949.2367649</v>
      </c>
      <c r="Y835" s="22">
        <f t="shared" ca="1" si="296"/>
        <v>0.23099438170427478</v>
      </c>
      <c r="Z835" s="8">
        <f t="shared" ca="1" si="305"/>
        <v>247394.82241469642</v>
      </c>
      <c r="AA835" s="12">
        <f t="shared" ca="1" si="306"/>
        <v>1.1347541797997878</v>
      </c>
      <c r="AB835" s="23">
        <f t="shared" ca="1" si="310"/>
        <v>3249310889.9096527</v>
      </c>
      <c r="AC835" s="76">
        <f t="shared" si="307"/>
        <v>0</v>
      </c>
      <c r="AD835" s="85">
        <v>5.8564891244599531E-4</v>
      </c>
      <c r="AE835" s="85">
        <v>9.3259026881254738E-3</v>
      </c>
      <c r="AF835" s="85">
        <v>6.7014340957200055E-4</v>
      </c>
    </row>
    <row r="836" spans="1:32">
      <c r="A836" s="7">
        <f t="shared" si="297"/>
        <v>44743</v>
      </c>
      <c r="B836" s="8">
        <f t="shared" ca="1" si="298"/>
        <v>812331315.78398192</v>
      </c>
      <c r="C836" s="144">
        <f t="shared" ref="C836:C899" si="312">IF(H$2=0,D836,IF(H$2=1,E836,D836-E836))</f>
        <v>0</v>
      </c>
      <c r="D836" s="136"/>
      <c r="E836" s="143">
        <f>US!D836</f>
        <v>0</v>
      </c>
      <c r="F836" s="78">
        <f t="shared" si="309"/>
        <v>0.6</v>
      </c>
      <c r="G836" s="29">
        <f t="shared" ref="G836:G899" ca="1" si="313">H836/O$2</f>
        <v>34844.06049397587</v>
      </c>
      <c r="H836" s="8">
        <f t="shared" ca="1" si="299"/>
        <v>247392.82950722866</v>
      </c>
      <c r="I836" s="8">
        <f t="shared" ca="1" si="300"/>
        <v>5767552342.0662718</v>
      </c>
      <c r="J836" s="8">
        <f t="shared" ca="1" si="301"/>
        <v>1437.3025820448113</v>
      </c>
      <c r="K836" s="12">
        <f t="shared" ca="1" si="311"/>
        <v>0.57748595426068694</v>
      </c>
      <c r="L836" s="48"/>
      <c r="M836" s="39">
        <f ca="1">IF(AND(I$2&gt;0,R829&lt;F829-0.1),0,IF(AND(N836&gt;=L$10,I$2&gt;0),0,IF(OR(AND(N836&gt;=A$2,N836&lt;C$2),N836&gt;=E$1),0,1)))</f>
        <v>0</v>
      </c>
      <c r="N836" s="18">
        <f t="shared" si="302"/>
        <v>44743</v>
      </c>
      <c r="O836" s="11">
        <f t="shared" ref="O836:O899" ca="1" si="314">I836/P$2</f>
        <v>0.76900697894216952</v>
      </c>
      <c r="P836" s="11" t="str">
        <f t="shared" ref="P836:P899" si="315">IF(C836&gt;0,Z836/P$2,"")</f>
        <v/>
      </c>
      <c r="Q836" s="11">
        <f t="shared" ca="1" si="303"/>
        <v>1</v>
      </c>
      <c r="R836" s="32">
        <f t="shared" ref="R836:R899" ca="1" si="316">G836*K$2/R$2</f>
        <v>6.9688120987951741E-4</v>
      </c>
      <c r="S836" s="32">
        <v>2.2684585480898496E-5</v>
      </c>
      <c r="T836" s="32">
        <f t="shared" ref="T836:T899" ca="1" si="317">Z836/P$2</f>
        <v>3.2985710600963824E-5</v>
      </c>
      <c r="U836" s="32">
        <f t="shared" ref="U836:U899" si="318">1/O$2</f>
        <v>0.14084507042253522</v>
      </c>
      <c r="V836" s="32">
        <f t="shared" ref="V836:V899" si="319">IF(N836&gt;=G$1,G$2,IF(N836&gt;=F$1,F$2,IF(N836&gt;=E$1,E$2,IF(N836&gt;=C$2,0,IF(N836&gt;=A$2,B$2,IF(M836&lt;1,B$2,0))))))</f>
        <v>1</v>
      </c>
      <c r="W836" s="8">
        <f t="shared" ca="1" si="304"/>
        <v>10206.698859251563</v>
      </c>
      <c r="X836" s="8">
        <f t="shared" ca="1" si="308"/>
        <v>5767315155.9356241</v>
      </c>
      <c r="Y836" s="22">
        <f t="shared" ref="Y836:Y899" ca="1" si="320">IF(I836&lt;P$2,1-I836/P$2,0)</f>
        <v>0.23099302105783048</v>
      </c>
      <c r="Z836" s="8">
        <f t="shared" ca="1" si="305"/>
        <v>247392.82950722866</v>
      </c>
      <c r="AA836" s="12">
        <f t="shared" ca="1" si="306"/>
        <v>1.1347541797997878</v>
      </c>
      <c r="AB836" s="23">
        <f t="shared" ca="1" si="310"/>
        <v>3249316639.2402544</v>
      </c>
      <c r="AC836" s="76">
        <f t="shared" si="307"/>
        <v>0</v>
      </c>
      <c r="AD836" s="85">
        <v>5.8562106547636135E-4</v>
      </c>
      <c r="AE836" s="85">
        <v>9.3200092062368355E-3</v>
      </c>
      <c r="AF836" s="85">
        <v>6.7009893249301026E-4</v>
      </c>
    </row>
    <row r="837" spans="1:32">
      <c r="A837" s="7">
        <f t="shared" ref="A837:A899" si="321">A836+1</f>
        <v>44744</v>
      </c>
      <c r="B837" s="8">
        <f t="shared" ref="B837:B899" ca="1" si="322">B836 + J837</f>
        <v>812332753.06651938</v>
      </c>
      <c r="C837" s="144">
        <f t="shared" si="312"/>
        <v>0</v>
      </c>
      <c r="D837" s="136"/>
      <c r="E837" s="143">
        <f>US!D837</f>
        <v>0</v>
      </c>
      <c r="F837" s="78">
        <f t="shared" si="309"/>
        <v>0.6</v>
      </c>
      <c r="G837" s="29">
        <f t="shared" ca="1" si="313"/>
        <v>34843.77981184017</v>
      </c>
      <c r="H837" s="8">
        <f t="shared" ref="H837:H899" ca="1" si="323">H836+IF(C837&gt;0,O$2*(C837-C836),O$2*J837)-W836</f>
        <v>247390.83666406519</v>
      </c>
      <c r="I837" s="8">
        <f t="shared" ref="I837:I899" ca="1" si="324">I836+IF(C837&gt;0,O$2*(C837-C836),O$2*J837)</f>
        <v>5767562546.7722883</v>
      </c>
      <c r="J837" s="8">
        <f t="shared" ref="J837:J899" ca="1" si="325">IF(C837&gt;0,C837-C836,H836*K836/(N$2*O$2))</f>
        <v>1437.2825374771969</v>
      </c>
      <c r="K837" s="12">
        <f t="shared" ca="1" si="311"/>
        <v>0.57748255264457615</v>
      </c>
      <c r="L837" s="48"/>
      <c r="M837" s="47">
        <f ca="1">IF(AND(I$2&gt;0,R830&lt;F830-0.12),0,IF(AND(N837&gt;=L$4,I$2&gt;0),0,IF(OR(AND(N837&gt;=A$2,N837&lt;C$2),N837&gt;=E$1),0,1)))</f>
        <v>0</v>
      </c>
      <c r="N837" s="18">
        <f t="shared" ref="N837:N899" si="326">N836+1</f>
        <v>44744</v>
      </c>
      <c r="O837" s="11">
        <f t="shared" ca="1" si="314"/>
        <v>0.76900833956963843</v>
      </c>
      <c r="P837" s="11" t="str">
        <f t="shared" si="315"/>
        <v/>
      </c>
      <c r="Q837" s="11">
        <f t="shared" ref="Q837:Q899" ca="1" si="327">IF(J$2&gt;0,100%,(1-M837)*V837)</f>
        <v>1</v>
      </c>
      <c r="R837" s="32">
        <f t="shared" ca="1" si="316"/>
        <v>6.9687559623680332E-4</v>
      </c>
      <c r="S837" s="32">
        <v>2.2684562966164878E-5</v>
      </c>
      <c r="T837" s="32">
        <f t="shared" ca="1" si="317"/>
        <v>3.2985444888542025E-5</v>
      </c>
      <c r="U837" s="32">
        <f t="shared" si="318"/>
        <v>0.14084507042253522</v>
      </c>
      <c r="V837" s="32">
        <f t="shared" si="319"/>
        <v>1</v>
      </c>
      <c r="W837" s="8">
        <f t="shared" ref="W837:W899" ca="1" si="328">IF(ROW(J836)&gt;(1+N$2),OFFSET(J836,2-N$2,0)*O$2,0)</f>
        <v>10206.556483268503</v>
      </c>
      <c r="X837" s="8">
        <f t="shared" ca="1" si="308"/>
        <v>5767325362.4921074</v>
      </c>
      <c r="Y837" s="22">
        <f t="shared" ca="1" si="320"/>
        <v>0.23099166043036157</v>
      </c>
      <c r="Z837" s="8">
        <f t="shared" ref="Z837:Z899" ca="1" si="329">H836+IF(C837&gt;0,O$2*(C837-C836),O$2*J837)-W836</f>
        <v>247390.83666406519</v>
      </c>
      <c r="AA837" s="12">
        <f t="shared" ref="AA837:AA899" ca="1" si="330">IF(C837&gt;0,K837/Y836,AA836)</f>
        <v>1.1347541797997878</v>
      </c>
      <c r="AB837" s="23">
        <f t="shared" ca="1" si="310"/>
        <v>3249322388.490674</v>
      </c>
      <c r="AC837" s="76">
        <f t="shared" ref="AC837:AC899" si="331">IF(C837&gt;0,N$2*J837*O$2/H836,0)</f>
        <v>0</v>
      </c>
      <c r="AD837" s="85">
        <v>5.8559322540144309E-4</v>
      </c>
      <c r="AE837" s="85">
        <v>9.2548007961600152E-3</v>
      </c>
      <c r="AF837" s="85">
        <v>6.6718429599579745E-4</v>
      </c>
    </row>
    <row r="838" spans="1:32">
      <c r="A838" s="7">
        <f t="shared" si="321"/>
        <v>44745</v>
      </c>
      <c r="B838" s="8">
        <f t="shared" ca="1" si="322"/>
        <v>812334190.32901287</v>
      </c>
      <c r="C838" s="144">
        <f t="shared" si="312"/>
        <v>0</v>
      </c>
      <c r="D838" s="136"/>
      <c r="E838" s="143">
        <f>US!D838</f>
        <v>0</v>
      </c>
      <c r="F838" s="78">
        <f t="shared" si="309"/>
        <v>0.6</v>
      </c>
      <c r="G838" s="29">
        <f t="shared" ca="1" si="313"/>
        <v>34843.499138720275</v>
      </c>
      <c r="H838" s="8">
        <f t="shared" ca="1" si="323"/>
        <v>247388.84388491395</v>
      </c>
      <c r="I838" s="8">
        <f t="shared" ca="1" si="324"/>
        <v>5767572751.3359928</v>
      </c>
      <c r="J838" s="8">
        <f t="shared" ca="1" si="325"/>
        <v>1437.2624935376439</v>
      </c>
      <c r="K838" s="12">
        <f t="shared" ca="1" si="311"/>
        <v>0.57747915107590386</v>
      </c>
      <c r="L838" s="48"/>
      <c r="M838" s="46">
        <f ca="1">IF(AND(I$2&gt;0,R831&lt;F831-0.12),0,IF(AND(N838&gt;=L$5,I$2&gt;0),0,IF(OR(AND(N838&gt;=A$2,N838&lt;C$2),N838&gt;=E$1),0,1)))</f>
        <v>0</v>
      </c>
      <c r="N838" s="18">
        <f t="shared" si="326"/>
        <v>44745</v>
      </c>
      <c r="O838" s="11">
        <f t="shared" ca="1" si="314"/>
        <v>0.76900970017813242</v>
      </c>
      <c r="P838" s="11" t="str">
        <f t="shared" si="315"/>
        <v/>
      </c>
      <c r="Q838" s="11">
        <f t="shared" ca="1" si="327"/>
        <v>1</v>
      </c>
      <c r="R838" s="32">
        <f t="shared" ca="1" si="316"/>
        <v>6.968699827744055E-4</v>
      </c>
      <c r="S838" s="32">
        <v>2.2684540451589502E-5</v>
      </c>
      <c r="T838" s="32">
        <f t="shared" ca="1" si="317"/>
        <v>3.2985179184655195E-5</v>
      </c>
      <c r="U838" s="32">
        <f t="shared" si="318"/>
        <v>0.14084507042253522</v>
      </c>
      <c r="V838" s="32">
        <f t="shared" si="319"/>
        <v>1</v>
      </c>
      <c r="W838" s="8">
        <f t="shared" ca="1" si="328"/>
        <v>10206.41411200555</v>
      </c>
      <c r="X838" s="8">
        <f t="shared" ref="X838:X899" ca="1" si="332">W838+X837</f>
        <v>5767335568.9062195</v>
      </c>
      <c r="Y838" s="22">
        <f t="shared" ca="1" si="320"/>
        <v>0.23099029982186758</v>
      </c>
      <c r="Z838" s="8">
        <f t="shared" ca="1" si="329"/>
        <v>247388.84388491395</v>
      </c>
      <c r="AA838" s="12">
        <f t="shared" ca="1" si="330"/>
        <v>1.1347541797997878</v>
      </c>
      <c r="AB838" s="23">
        <f t="shared" ca="1" si="310"/>
        <v>3249328137.6609144</v>
      </c>
      <c r="AC838" s="76">
        <f t="shared" si="331"/>
        <v>0</v>
      </c>
      <c r="AD838" s="85">
        <v>5.8556539221859682E-4</v>
      </c>
      <c r="AE838" s="85">
        <v>9.1889980482125905E-3</v>
      </c>
      <c r="AF838" s="85">
        <v>6.6420862905868547E-4</v>
      </c>
    </row>
    <row r="839" spans="1:32">
      <c r="A839" s="7">
        <f t="shared" si="321"/>
        <v>44746</v>
      </c>
      <c r="B839" s="8">
        <f t="shared" ca="1" si="322"/>
        <v>812335627.57146311</v>
      </c>
      <c r="C839" s="144">
        <f t="shared" si="312"/>
        <v>0</v>
      </c>
      <c r="D839" s="136"/>
      <c r="E839" s="143">
        <f>US!D839</f>
        <v>0</v>
      </c>
      <c r="F839" s="78">
        <f t="shared" si="309"/>
        <v>0.6</v>
      </c>
      <c r="G839" s="29">
        <f t="shared" ca="1" si="313"/>
        <v>34843.218474577741</v>
      </c>
      <c r="H839" s="8">
        <f t="shared" ca="1" si="323"/>
        <v>247386.85116950193</v>
      </c>
      <c r="I839" s="8">
        <f t="shared" ca="1" si="324"/>
        <v>5767582955.7573891</v>
      </c>
      <c r="J839" s="8">
        <f t="shared" ca="1" si="325"/>
        <v>1437.242450224441</v>
      </c>
      <c r="K839" s="12">
        <f t="shared" ca="1" si="311"/>
        <v>0.57747574955466896</v>
      </c>
      <c r="L839" s="48"/>
      <c r="M839" s="38">
        <f ca="1">IF(AND(I$2&gt;0,R832&lt;F832),0,IF(AND(N839&gt;=L$6,I$2&gt;0),0,IF(OR(AND(N839&gt;=A$2,N839&lt;C$2),N839&gt;=E$1),0,1)))</f>
        <v>0</v>
      </c>
      <c r="N839" s="18">
        <f t="shared" si="326"/>
        <v>44746</v>
      </c>
      <c r="O839" s="11">
        <f t="shared" ca="1" si="314"/>
        <v>0.76901106076765191</v>
      </c>
      <c r="P839" s="11" t="str">
        <f t="shared" si="315"/>
        <v/>
      </c>
      <c r="Q839" s="11">
        <f t="shared" ca="1" si="327"/>
        <v>1</v>
      </c>
      <c r="R839" s="32">
        <f t="shared" ca="1" si="316"/>
        <v>6.9686436949155481E-4</v>
      </c>
      <c r="S839" s="32">
        <v>2.268451793717237E-5</v>
      </c>
      <c r="T839" s="32">
        <f t="shared" ca="1" si="317"/>
        <v>3.2984913489266924E-5</v>
      </c>
      <c r="U839" s="32">
        <f t="shared" si="318"/>
        <v>0.14084507042253522</v>
      </c>
      <c r="V839" s="32">
        <f t="shared" si="319"/>
        <v>1</v>
      </c>
      <c r="W839" s="8">
        <f t="shared" ca="1" si="328"/>
        <v>10206.271745433547</v>
      </c>
      <c r="X839" s="8">
        <f t="shared" ca="1" si="332"/>
        <v>5767345775.1779652</v>
      </c>
      <c r="Y839" s="22">
        <f t="shared" ca="1" si="320"/>
        <v>0.23098893923234809</v>
      </c>
      <c r="Z839" s="8">
        <f t="shared" ca="1" si="329"/>
        <v>247386.85116950193</v>
      </c>
      <c r="AA839" s="12">
        <f t="shared" ca="1" si="330"/>
        <v>1.1347541797997878</v>
      </c>
      <c r="AB839" s="23">
        <f t="shared" ca="1" si="310"/>
        <v>3249333886.7509775</v>
      </c>
      <c r="AC839" s="76">
        <f t="shared" si="331"/>
        <v>0</v>
      </c>
      <c r="AD839" s="85">
        <v>5.8553756592518043E-4</v>
      </c>
      <c r="AE839" s="85">
        <v>9.122659945206571E-3</v>
      </c>
      <c r="AF839" s="85">
        <v>6.6117093353635964E-4</v>
      </c>
    </row>
    <row r="840" spans="1:32">
      <c r="A840" s="7">
        <f t="shared" si="321"/>
        <v>44747</v>
      </c>
      <c r="B840" s="8">
        <f t="shared" ca="1" si="322"/>
        <v>812337064.79387069</v>
      </c>
      <c r="C840" s="144">
        <f t="shared" si="312"/>
        <v>0</v>
      </c>
      <c r="D840" s="136"/>
      <c r="E840" s="143">
        <f>US!D840</f>
        <v>0</v>
      </c>
      <c r="F840" s="78">
        <f t="shared" ref="F840:F899" si="333">V$2</f>
        <v>0.6</v>
      </c>
      <c r="G840" s="29">
        <f t="shared" ca="1" si="313"/>
        <v>34842.93781937661</v>
      </c>
      <c r="H840" s="8">
        <f t="shared" ca="1" si="323"/>
        <v>247384.85851757391</v>
      </c>
      <c r="I840" s="8">
        <f t="shared" ca="1" si="324"/>
        <v>5767593160.0364828</v>
      </c>
      <c r="J840" s="8">
        <f t="shared" ca="1" si="325"/>
        <v>1437.2224075359904</v>
      </c>
      <c r="K840" s="12">
        <f t="shared" ca="1" si="311"/>
        <v>0.57747234808087022</v>
      </c>
      <c r="L840" s="48"/>
      <c r="M840" s="38">
        <f ca="1">IF(AND(I$2&gt;0,R833&lt;F833-0.02),0,IF(AND(N840&gt;=L$7,I$2&gt;0),0,IF(OR(AND(N840&gt;=A$2,N840&lt;C$2),N840&gt;=E$1),0,1)))</f>
        <v>0</v>
      </c>
      <c r="N840" s="18">
        <f t="shared" si="326"/>
        <v>44747</v>
      </c>
      <c r="O840" s="11">
        <f t="shared" ca="1" si="314"/>
        <v>0.76901242133819769</v>
      </c>
      <c r="P840" s="11" t="str">
        <f t="shared" si="315"/>
        <v/>
      </c>
      <c r="Q840" s="11">
        <f t="shared" ca="1" si="327"/>
        <v>1</v>
      </c>
      <c r="R840" s="32">
        <f t="shared" ca="1" si="316"/>
        <v>6.968587563875321E-4</v>
      </c>
      <c r="S840" s="32">
        <v>2.2684495422913487E-5</v>
      </c>
      <c r="T840" s="32">
        <f t="shared" ca="1" si="317"/>
        <v>3.2984647802343189E-5</v>
      </c>
      <c r="U840" s="32">
        <f t="shared" si="318"/>
        <v>0.14084507042253522</v>
      </c>
      <c r="V840" s="32">
        <f t="shared" si="319"/>
        <v>1</v>
      </c>
      <c r="W840" s="8">
        <f t="shared" ca="1" si="328"/>
        <v>10206.129383525256</v>
      </c>
      <c r="X840" s="8">
        <f t="shared" ca="1" si="332"/>
        <v>5767355981.3073483</v>
      </c>
      <c r="Y840" s="22">
        <f t="shared" ca="1" si="320"/>
        <v>0.23098757866180231</v>
      </c>
      <c r="Z840" s="8">
        <f t="shared" ca="1" si="329"/>
        <v>247384.85851757391</v>
      </c>
      <c r="AA840" s="12">
        <f t="shared" ca="1" si="330"/>
        <v>1.1347541797997878</v>
      </c>
      <c r="AB840" s="23">
        <f t="shared" ref="AB840:AB899" ca="1" si="334">AB839+IF(C840&gt;0,C840,B840)-IF(C836&gt;0,C836,B836)</f>
        <v>3249339635.7608666</v>
      </c>
      <c r="AC840" s="76">
        <f t="shared" si="331"/>
        <v>0</v>
      </c>
      <c r="AD840" s="85">
        <v>5.8550974651855336E-4</v>
      </c>
      <c r="AE840" s="85">
        <v>9.0557811796278115E-3</v>
      </c>
      <c r="AF840" s="85">
        <v>6.5806990871223096E-4</v>
      </c>
    </row>
    <row r="841" spans="1:32">
      <c r="A841" s="7">
        <f t="shared" si="321"/>
        <v>44748</v>
      </c>
      <c r="B841" s="8">
        <f t="shared" ca="1" si="322"/>
        <v>812338501.99623621</v>
      </c>
      <c r="C841" s="144">
        <f t="shared" si="312"/>
        <v>0</v>
      </c>
      <c r="D841" s="136"/>
      <c r="E841" s="143">
        <f>US!D841</f>
        <v>0</v>
      </c>
      <c r="F841" s="78">
        <f t="shared" si="333"/>
        <v>0.6</v>
      </c>
      <c r="G841" s="29">
        <f t="shared" ca="1" si="313"/>
        <v>34842.657173083287</v>
      </c>
      <c r="H841" s="8">
        <f t="shared" ca="1" si="323"/>
        <v>247382.86592889132</v>
      </c>
      <c r="I841" s="8">
        <f t="shared" ca="1" si="324"/>
        <v>5767603364.1732779</v>
      </c>
      <c r="J841" s="8">
        <f t="shared" ca="1" si="325"/>
        <v>1437.2023654707978</v>
      </c>
      <c r="K841" s="12">
        <f t="shared" ca="1" si="311"/>
        <v>0.57746894665450577</v>
      </c>
      <c r="L841" s="48"/>
      <c r="M841" s="38">
        <f ca="1">IF(AND(I$2&gt;0,R834&lt;F834-0.04),0,IF(AND(N841&gt;=L$8,I$2&gt;0),0,IF(OR(AND(N841&gt;=A$2,N841&lt;C$2),N841&gt;=E$1),0,1)))</f>
        <v>0</v>
      </c>
      <c r="N841" s="18">
        <f t="shared" si="326"/>
        <v>44748</v>
      </c>
      <c r="O841" s="11">
        <f t="shared" ca="1" si="314"/>
        <v>0.76901378188977043</v>
      </c>
      <c r="P841" s="11" t="str">
        <f t="shared" si="315"/>
        <v/>
      </c>
      <c r="Q841" s="11">
        <f t="shared" ca="1" si="327"/>
        <v>1</v>
      </c>
      <c r="R841" s="32">
        <f t="shared" ca="1" si="316"/>
        <v>6.9685314346166571E-4</v>
      </c>
      <c r="S841" s="32">
        <v>2.2684472908812843E-5</v>
      </c>
      <c r="T841" s="32">
        <f t="shared" ca="1" si="317"/>
        <v>3.2984382123852175E-5</v>
      </c>
      <c r="U841" s="32">
        <f t="shared" si="318"/>
        <v>0.14084507042253522</v>
      </c>
      <c r="V841" s="32">
        <f t="shared" si="319"/>
        <v>1</v>
      </c>
      <c r="W841" s="8">
        <f t="shared" ca="1" si="328"/>
        <v>10205.987026255216</v>
      </c>
      <c r="X841" s="8">
        <f t="shared" ca="1" si="332"/>
        <v>5767366187.2943745</v>
      </c>
      <c r="Y841" s="22">
        <f t="shared" ca="1" si="320"/>
        <v>0.23098621811022957</v>
      </c>
      <c r="Z841" s="8">
        <f t="shared" ca="1" si="329"/>
        <v>247382.86592889132</v>
      </c>
      <c r="AA841" s="12">
        <f t="shared" ca="1" si="330"/>
        <v>1.1347541797997878</v>
      </c>
      <c r="AB841" s="23">
        <f t="shared" ca="1" si="334"/>
        <v>3249345384.6905837</v>
      </c>
      <c r="AC841" s="76">
        <f t="shared" si="331"/>
        <v>0</v>
      </c>
      <c r="AD841" s="85">
        <v>5.854819339960759E-4</v>
      </c>
      <c r="AE841" s="85">
        <v>8.9883563095312889E-3</v>
      </c>
      <c r="AF841" s="85">
        <v>6.5490422522894182E-4</v>
      </c>
    </row>
    <row r="842" spans="1:32">
      <c r="A842" s="7">
        <f t="shared" si="321"/>
        <v>44749</v>
      </c>
      <c r="B842" s="8">
        <f t="shared" ca="1" si="322"/>
        <v>812339939.17856026</v>
      </c>
      <c r="C842" s="144">
        <f t="shared" si="312"/>
        <v>0</v>
      </c>
      <c r="D842" s="136"/>
      <c r="E842" s="143">
        <f>US!D842</f>
        <v>0</v>
      </c>
      <c r="F842" s="78">
        <f t="shared" si="333"/>
        <v>0.6</v>
      </c>
      <c r="G842" s="29">
        <f t="shared" ca="1" si="313"/>
        <v>34842.37653566635</v>
      </c>
      <c r="H842" s="8">
        <f t="shared" ca="1" si="323"/>
        <v>247380.87340323106</v>
      </c>
      <c r="I842" s="8">
        <f t="shared" ca="1" si="324"/>
        <v>5767613568.167778</v>
      </c>
      <c r="J842" s="8">
        <f t="shared" ca="1" si="325"/>
        <v>1437.1823240274618</v>
      </c>
      <c r="K842" s="12">
        <f t="shared" ca="1" si="311"/>
        <v>0.57746554527557392</v>
      </c>
      <c r="L842" s="48"/>
      <c r="M842" s="38">
        <f ca="1">IF(AND(I$2&gt;0,R835&lt;F835-0.06),0,IF(AND(N842&gt;=L$9,I$2&gt;0),0,IF(OR(AND(N842&gt;=A$2,N842&lt;C$2),N842&gt;=E$1),0,1)))</f>
        <v>0</v>
      </c>
      <c r="N842" s="18">
        <f t="shared" si="326"/>
        <v>44749</v>
      </c>
      <c r="O842" s="11">
        <f t="shared" ca="1" si="314"/>
        <v>0.76901514242237046</v>
      </c>
      <c r="P842" s="11" t="str">
        <f t="shared" si="315"/>
        <v/>
      </c>
      <c r="Q842" s="11">
        <f t="shared" ca="1" si="327"/>
        <v>1</v>
      </c>
      <c r="R842" s="32">
        <f t="shared" ca="1" si="316"/>
        <v>6.9684753071332702E-4</v>
      </c>
      <c r="S842" s="32">
        <v>2.2684450394870442E-5</v>
      </c>
      <c r="T842" s="32">
        <f t="shared" ca="1" si="317"/>
        <v>3.2984116453764141E-5</v>
      </c>
      <c r="U842" s="32">
        <f t="shared" si="318"/>
        <v>0.14084507042253522</v>
      </c>
      <c r="V842" s="32">
        <f t="shared" si="319"/>
        <v>1</v>
      </c>
      <c r="W842" s="8">
        <f t="shared" ca="1" si="328"/>
        <v>10205.844673599635</v>
      </c>
      <c r="X842" s="8">
        <f t="shared" ca="1" si="332"/>
        <v>5767376393.1390476</v>
      </c>
      <c r="Y842" s="22">
        <f t="shared" ca="1" si="320"/>
        <v>0.23098485757762954</v>
      </c>
      <c r="Z842" s="8">
        <f t="shared" ca="1" si="329"/>
        <v>247380.87340323106</v>
      </c>
      <c r="AA842" s="12">
        <f t="shared" ca="1" si="330"/>
        <v>1.1347541797997878</v>
      </c>
      <c r="AB842" s="23">
        <f t="shared" ca="1" si="334"/>
        <v>3249351133.5401311</v>
      </c>
      <c r="AC842" s="76">
        <f t="shared" si="331"/>
        <v>0</v>
      </c>
      <c r="AD842" s="85">
        <v>5.854541283551103E-4</v>
      </c>
      <c r="AE842" s="85">
        <v>8.9797156328826639E-3</v>
      </c>
      <c r="AF842" s="85">
        <v>6.5454260566128418E-4</v>
      </c>
    </row>
    <row r="843" spans="1:32">
      <c r="A843" s="7">
        <f t="shared" si="321"/>
        <v>44750</v>
      </c>
      <c r="B843" s="8">
        <f t="shared" ca="1" si="322"/>
        <v>812341376.34084344</v>
      </c>
      <c r="C843" s="144">
        <f t="shared" si="312"/>
        <v>0</v>
      </c>
      <c r="D843" s="136"/>
      <c r="E843" s="143">
        <f>US!D843</f>
        <v>0</v>
      </c>
      <c r="F843" s="78">
        <f t="shared" si="333"/>
        <v>0.6</v>
      </c>
      <c r="G843" s="29">
        <f t="shared" ca="1" si="313"/>
        <v>34842.095907096424</v>
      </c>
      <c r="H843" s="8">
        <f t="shared" ca="1" si="323"/>
        <v>247378.88094038461</v>
      </c>
      <c r="I843" s="8">
        <f t="shared" ca="1" si="324"/>
        <v>5767623772.019989</v>
      </c>
      <c r="J843" s="8">
        <f t="shared" ca="1" si="325"/>
        <v>1437.1622832046735</v>
      </c>
      <c r="K843" s="12">
        <f t="shared" ca="1" si="311"/>
        <v>0.57746214394407391</v>
      </c>
      <c r="L843" s="48"/>
      <c r="M843" s="39">
        <f ca="1">IF(AND(I$2&gt;0,R836&lt;F836-0.1),0,IF(AND(N843&gt;=L$10,I$2&gt;0),0,IF(OR(AND(N843&gt;=A$2,N843&lt;C$2),N843&gt;=E$1),0,1)))</f>
        <v>0</v>
      </c>
      <c r="N843" s="18">
        <f t="shared" si="326"/>
        <v>44750</v>
      </c>
      <c r="O843" s="11">
        <f t="shared" ca="1" si="314"/>
        <v>0.76901650293599855</v>
      </c>
      <c r="P843" s="11" t="str">
        <f t="shared" si="315"/>
        <v/>
      </c>
      <c r="Q843" s="11">
        <f t="shared" ca="1" si="327"/>
        <v>1</v>
      </c>
      <c r="R843" s="32">
        <f t="shared" ca="1" si="316"/>
        <v>6.9684191814192839E-4</v>
      </c>
      <c r="S843" s="32">
        <v>2.2684427881086277E-5</v>
      </c>
      <c r="T843" s="32">
        <f t="shared" ca="1" si="317"/>
        <v>3.2983850792051284E-5</v>
      </c>
      <c r="U843" s="32">
        <f t="shared" si="318"/>
        <v>0.14084507042253522</v>
      </c>
      <c r="V843" s="32">
        <f t="shared" si="319"/>
        <v>1</v>
      </c>
      <c r="W843" s="8">
        <f t="shared" ca="1" si="328"/>
        <v>10205.702325536258</v>
      </c>
      <c r="X843" s="8">
        <f t="shared" ca="1" si="332"/>
        <v>5767386598.8413734</v>
      </c>
      <c r="Y843" s="22">
        <f t="shared" ca="1" si="320"/>
        <v>0.23098349706400145</v>
      </c>
      <c r="Z843" s="8">
        <f t="shared" ca="1" si="329"/>
        <v>247378.88094038461</v>
      </c>
      <c r="AA843" s="12">
        <f t="shared" ca="1" si="330"/>
        <v>1.1347541797997878</v>
      </c>
      <c r="AB843" s="23">
        <f t="shared" ca="1" si="334"/>
        <v>3249356882.3095117</v>
      </c>
      <c r="AC843" s="76">
        <f t="shared" si="331"/>
        <v>0</v>
      </c>
      <c r="AD843" s="85">
        <v>5.8542632959301987E-4</v>
      </c>
      <c r="AE843" s="85">
        <v>8.9117971445692723E-3</v>
      </c>
      <c r="AF843" s="85">
        <v>6.5130446274358532E-4</v>
      </c>
    </row>
    <row r="844" spans="1:32">
      <c r="A844" s="7">
        <f t="shared" si="321"/>
        <v>44751</v>
      </c>
      <c r="B844" s="8">
        <f t="shared" ca="1" si="322"/>
        <v>812342813.48308647</v>
      </c>
      <c r="C844" s="144">
        <f t="shared" si="312"/>
        <v>0</v>
      </c>
      <c r="D844" s="136"/>
      <c r="E844" s="143">
        <f>US!D844</f>
        <v>0</v>
      </c>
      <c r="F844" s="78">
        <f t="shared" si="333"/>
        <v>0.6</v>
      </c>
      <c r="G844" s="29">
        <f t="shared" ca="1" si="313"/>
        <v>34841.815287346049</v>
      </c>
      <c r="H844" s="8">
        <f t="shared" ca="1" si="323"/>
        <v>247376.88854015694</v>
      </c>
      <c r="I844" s="8">
        <f t="shared" ca="1" si="324"/>
        <v>5767633975.7299147</v>
      </c>
      <c r="J844" s="8">
        <f t="shared" ca="1" si="325"/>
        <v>1437.1422430012103</v>
      </c>
      <c r="K844" s="12">
        <f t="shared" ca="1" si="311"/>
        <v>0.57745874266000363</v>
      </c>
      <c r="L844" s="48"/>
      <c r="M844" s="47">
        <f ca="1">IF(AND(I$2&gt;0,R837&lt;F837-0.12),0,IF(AND(N844&gt;=L$4,I$2&gt;0),0,IF(OR(AND(N844&gt;=A$2,N844&lt;C$2),N844&gt;=E$1),0,1)))</f>
        <v>0</v>
      </c>
      <c r="N844" s="18">
        <f t="shared" si="326"/>
        <v>44751</v>
      </c>
      <c r="O844" s="11">
        <f t="shared" ca="1" si="314"/>
        <v>0.76901786343065526</v>
      </c>
      <c r="P844" s="11" t="str">
        <f t="shared" si="315"/>
        <v/>
      </c>
      <c r="Q844" s="11">
        <f t="shared" ca="1" si="327"/>
        <v>1</v>
      </c>
      <c r="R844" s="32">
        <f t="shared" ca="1" si="316"/>
        <v>6.9683630574692099E-4</v>
      </c>
      <c r="S844" s="32">
        <v>2.2684405367460348E-5</v>
      </c>
      <c r="T844" s="32">
        <f t="shared" ca="1" si="317"/>
        <v>3.2983585138687591E-5</v>
      </c>
      <c r="U844" s="32">
        <f t="shared" si="318"/>
        <v>0.14084507042253522</v>
      </c>
      <c r="V844" s="32">
        <f t="shared" si="319"/>
        <v>1</v>
      </c>
      <c r="W844" s="8">
        <f t="shared" ca="1" si="328"/>
        <v>10205.5599820443</v>
      </c>
      <c r="X844" s="8">
        <f t="shared" ca="1" si="332"/>
        <v>5767396804.4013557</v>
      </c>
      <c r="Y844" s="22">
        <f t="shared" ca="1" si="320"/>
        <v>0.23098213656934474</v>
      </c>
      <c r="Z844" s="8">
        <f t="shared" ca="1" si="329"/>
        <v>247376.88854015694</v>
      </c>
      <c r="AA844" s="12">
        <f t="shared" ca="1" si="330"/>
        <v>1.1347541797997878</v>
      </c>
      <c r="AB844" s="23">
        <f t="shared" ca="1" si="334"/>
        <v>3249362630.9987278</v>
      </c>
      <c r="AC844" s="76">
        <f t="shared" si="331"/>
        <v>0</v>
      </c>
      <c r="AD844" s="85">
        <v>5.8539853770716991E-4</v>
      </c>
      <c r="AE844" s="85">
        <v>8.8432568077143787E-3</v>
      </c>
      <c r="AF844" s="85">
        <v>6.4799850432884594E-4</v>
      </c>
    </row>
    <row r="845" spans="1:32">
      <c r="A845" s="7">
        <f t="shared" si="321"/>
        <v>44752</v>
      </c>
      <c r="B845" s="8">
        <f t="shared" ca="1" si="322"/>
        <v>812344250.60528994</v>
      </c>
      <c r="C845" s="144">
        <f t="shared" si="312"/>
        <v>0</v>
      </c>
      <c r="D845" s="136"/>
      <c r="E845" s="143">
        <f>US!D845</f>
        <v>0</v>
      </c>
      <c r="F845" s="78">
        <f t="shared" si="333"/>
        <v>0.6</v>
      </c>
      <c r="G845" s="29">
        <f t="shared" ca="1" si="313"/>
        <v>34841.534676389536</v>
      </c>
      <c r="H845" s="8">
        <f t="shared" ca="1" si="323"/>
        <v>247374.89620236569</v>
      </c>
      <c r="I845" s="8">
        <f t="shared" ca="1" si="324"/>
        <v>5767644179.2975588</v>
      </c>
      <c r="J845" s="8">
        <f t="shared" ca="1" si="325"/>
        <v>1437.1222034159246</v>
      </c>
      <c r="K845" s="12">
        <f t="shared" ca="1" si="311"/>
        <v>0.57745534142336186</v>
      </c>
      <c r="L845" s="48"/>
      <c r="M845" s="46">
        <f ca="1">IF(AND(I$2&gt;0,R838&lt;F838-0.12),0,IF(AND(N845&gt;=L$5,I$2&gt;0),0,IF(OR(AND(N845&gt;=A$2,N845&lt;C$2),N845&gt;=E$1),0,1)))</f>
        <v>0</v>
      </c>
      <c r="N845" s="18">
        <f t="shared" si="326"/>
        <v>44752</v>
      </c>
      <c r="O845" s="11">
        <f t="shared" ca="1" si="314"/>
        <v>0.76901922390634114</v>
      </c>
      <c r="P845" s="11" t="str">
        <f t="shared" si="315"/>
        <v/>
      </c>
      <c r="Q845" s="11">
        <f t="shared" ca="1" si="327"/>
        <v>1</v>
      </c>
      <c r="R845" s="32">
        <f t="shared" ca="1" si="316"/>
        <v>6.9683069352779071E-4</v>
      </c>
      <c r="S845" s="32">
        <v>2.2684382853992651E-5</v>
      </c>
      <c r="T845" s="32">
        <f t="shared" ca="1" si="317"/>
        <v>3.298331949364876E-5</v>
      </c>
      <c r="U845" s="32">
        <f t="shared" si="318"/>
        <v>0.14084507042253522</v>
      </c>
      <c r="V845" s="32">
        <f t="shared" si="319"/>
        <v>1</v>
      </c>
      <c r="W845" s="8">
        <f t="shared" ca="1" si="328"/>
        <v>10205.417643104325</v>
      </c>
      <c r="X845" s="8">
        <f t="shared" ca="1" si="332"/>
        <v>5767407009.8189993</v>
      </c>
      <c r="Y845" s="22">
        <f t="shared" ca="1" si="320"/>
        <v>0.23098077609365886</v>
      </c>
      <c r="Z845" s="8">
        <f t="shared" ca="1" si="329"/>
        <v>247374.89620236569</v>
      </c>
      <c r="AA845" s="12">
        <f t="shared" ca="1" si="330"/>
        <v>1.1347541797997878</v>
      </c>
      <c r="AB845" s="23">
        <f t="shared" ca="1" si="334"/>
        <v>3249368379.6077814</v>
      </c>
      <c r="AC845" s="76">
        <f t="shared" si="331"/>
        <v>0</v>
      </c>
      <c r="AD845" s="85">
        <v>5.8537075269492623E-4</v>
      </c>
      <c r="AE845" s="85">
        <v>8.7741532057677742E-3</v>
      </c>
      <c r="AF845" s="85">
        <v>6.4462358328673162E-4</v>
      </c>
    </row>
    <row r="846" spans="1:32">
      <c r="A846" s="7">
        <f t="shared" si="321"/>
        <v>44753</v>
      </c>
      <c r="B846" s="8">
        <f t="shared" ca="1" si="322"/>
        <v>812345687.70745444</v>
      </c>
      <c r="C846" s="144">
        <f t="shared" si="312"/>
        <v>0</v>
      </c>
      <c r="D846" s="136"/>
      <c r="E846" s="143">
        <f>US!D846</f>
        <v>0</v>
      </c>
      <c r="F846" s="78">
        <f t="shared" si="333"/>
        <v>0.6</v>
      </c>
      <c r="G846" s="29">
        <f t="shared" ca="1" si="313"/>
        <v>34841.254074202865</v>
      </c>
      <c r="H846" s="8">
        <f t="shared" ca="1" si="323"/>
        <v>247372.90392684034</v>
      </c>
      <c r="I846" s="8">
        <f t="shared" ca="1" si="324"/>
        <v>5767654382.7229261</v>
      </c>
      <c r="J846" s="8">
        <f t="shared" ca="1" si="325"/>
        <v>1437.1021644477444</v>
      </c>
      <c r="K846" s="12">
        <f t="shared" ca="1" si="311"/>
        <v>0.57745194023414714</v>
      </c>
      <c r="L846" s="48"/>
      <c r="M846" s="38">
        <f ca="1">IF(AND(I$2&gt;0,R839&lt;F839),0,IF(AND(N846&gt;=L$6,I$2&gt;0),0,IF(OR(AND(N846&gt;=A$2,N846&lt;C$2),N846&gt;=E$1),0,1)))</f>
        <v>0</v>
      </c>
      <c r="N846" s="18">
        <f t="shared" si="326"/>
        <v>44753</v>
      </c>
      <c r="O846" s="11">
        <f t="shared" ca="1" si="314"/>
        <v>0.76902058436305687</v>
      </c>
      <c r="P846" s="11" t="str">
        <f t="shared" si="315"/>
        <v/>
      </c>
      <c r="Q846" s="11">
        <f t="shared" ca="1" si="327"/>
        <v>1</v>
      </c>
      <c r="R846" s="32">
        <f t="shared" ca="1" si="316"/>
        <v>6.9682508148405733E-4</v>
      </c>
      <c r="S846" s="32">
        <v>2.2684360340683194E-5</v>
      </c>
      <c r="T846" s="32">
        <f t="shared" ca="1" si="317"/>
        <v>3.2983053856912046E-5</v>
      </c>
      <c r="U846" s="32">
        <f t="shared" si="318"/>
        <v>0.14084507042253522</v>
      </c>
      <c r="V846" s="32">
        <f t="shared" si="319"/>
        <v>1</v>
      </c>
      <c r="W846" s="8">
        <f t="shared" ca="1" si="328"/>
        <v>10205.275308698163</v>
      </c>
      <c r="X846" s="8">
        <f t="shared" ca="1" si="332"/>
        <v>5767417215.0943079</v>
      </c>
      <c r="Y846" s="22">
        <f t="shared" ca="1" si="320"/>
        <v>0.23097941563694313</v>
      </c>
      <c r="Z846" s="8">
        <f t="shared" ca="1" si="329"/>
        <v>247372.90392684034</v>
      </c>
      <c r="AA846" s="12">
        <f t="shared" ca="1" si="330"/>
        <v>1.1347541797997878</v>
      </c>
      <c r="AB846" s="23">
        <f t="shared" ca="1" si="334"/>
        <v>3249374128.1366758</v>
      </c>
      <c r="AC846" s="76">
        <f t="shared" si="331"/>
        <v>0</v>
      </c>
      <c r="AD846" s="85">
        <v>5.8534297455365672E-4</v>
      </c>
      <c r="AE846" s="85">
        <v>8.7044807031760145E-3</v>
      </c>
      <c r="AF846" s="85">
        <v>6.4117824753236392E-4</v>
      </c>
    </row>
    <row r="847" spans="1:32">
      <c r="A847" s="7">
        <f t="shared" si="321"/>
        <v>44754</v>
      </c>
      <c r="B847" s="8">
        <f t="shared" ca="1" si="322"/>
        <v>812347124.78958058</v>
      </c>
      <c r="C847" s="144">
        <f t="shared" si="312"/>
        <v>0</v>
      </c>
      <c r="D847" s="136"/>
      <c r="E847" s="143">
        <f>US!D847</f>
        <v>0</v>
      </c>
      <c r="F847" s="78">
        <f t="shared" si="333"/>
        <v>0.6</v>
      </c>
      <c r="G847" s="29">
        <f t="shared" ca="1" si="313"/>
        <v>34840.973480763583</v>
      </c>
      <c r="H847" s="8">
        <f t="shared" ca="1" si="323"/>
        <v>247370.91171342143</v>
      </c>
      <c r="I847" s="8">
        <f t="shared" ca="1" si="324"/>
        <v>5767664586.0060215</v>
      </c>
      <c r="J847" s="8">
        <f t="shared" ca="1" si="325"/>
        <v>1437.0821260956664</v>
      </c>
      <c r="K847" s="12">
        <f t="shared" ca="1" si="311"/>
        <v>0.57744853909235783</v>
      </c>
      <c r="L847" s="48"/>
      <c r="M847" s="38">
        <f ca="1">IF(AND(I$2&gt;0,R840&lt;F840-0.02),0,IF(AND(N847&gt;=L$7,I$2&gt;0),0,IF(OR(AND(N847&gt;=A$2,N847&lt;C$2),N847&gt;=E$1),0,1)))</f>
        <v>0</v>
      </c>
      <c r="N847" s="18">
        <f t="shared" si="326"/>
        <v>44754</v>
      </c>
      <c r="O847" s="11">
        <f t="shared" ca="1" si="314"/>
        <v>0.76902194480080288</v>
      </c>
      <c r="P847" s="11" t="str">
        <f t="shared" si="315"/>
        <v/>
      </c>
      <c r="Q847" s="11">
        <f t="shared" ca="1" si="327"/>
        <v>1</v>
      </c>
      <c r="R847" s="32">
        <f t="shared" ca="1" si="316"/>
        <v>6.9681946961527169E-4</v>
      </c>
      <c r="S847" s="32">
        <v>2.2684337827531965E-5</v>
      </c>
      <c r="T847" s="32">
        <f t="shared" ca="1" si="317"/>
        <v>3.298278822845619E-5</v>
      </c>
      <c r="U847" s="32">
        <f t="shared" si="318"/>
        <v>0.14084507042253522</v>
      </c>
      <c r="V847" s="32">
        <f t="shared" si="319"/>
        <v>1</v>
      </c>
      <c r="W847" s="8">
        <f t="shared" ca="1" si="328"/>
        <v>10205.132978808828</v>
      </c>
      <c r="X847" s="8">
        <f t="shared" ca="1" si="332"/>
        <v>5767427420.2272863</v>
      </c>
      <c r="Y847" s="22">
        <f t="shared" ca="1" si="320"/>
        <v>0.23097805519919712</v>
      </c>
      <c r="Z847" s="8">
        <f t="shared" ca="1" si="329"/>
        <v>247370.91171342143</v>
      </c>
      <c r="AA847" s="12">
        <f t="shared" ca="1" si="330"/>
        <v>1.1347541797997878</v>
      </c>
      <c r="AB847" s="23">
        <f t="shared" ca="1" si="334"/>
        <v>3249379876.585413</v>
      </c>
      <c r="AC847" s="76">
        <f t="shared" si="331"/>
        <v>0</v>
      </c>
      <c r="AD847" s="85">
        <v>5.8531520328073035E-4</v>
      </c>
      <c r="AE847" s="85">
        <v>8.6342335303878064E-3</v>
      </c>
      <c r="AF847" s="85">
        <v>6.376610137645124E-4</v>
      </c>
    </row>
    <row r="848" spans="1:32">
      <c r="A848" s="7">
        <f t="shared" si="321"/>
        <v>44755</v>
      </c>
      <c r="B848" s="8">
        <f t="shared" ca="1" si="322"/>
        <v>812348561.85166895</v>
      </c>
      <c r="C848" s="144">
        <f t="shared" si="312"/>
        <v>0</v>
      </c>
      <c r="D848" s="136"/>
      <c r="E848" s="143">
        <f>US!D848</f>
        <v>0</v>
      </c>
      <c r="F848" s="78">
        <f t="shared" si="333"/>
        <v>0.6</v>
      </c>
      <c r="G848" s="29">
        <f t="shared" ca="1" si="313"/>
        <v>34840.69289605067</v>
      </c>
      <c r="H848" s="8">
        <f t="shared" ca="1" si="323"/>
        <v>247368.91956195974</v>
      </c>
      <c r="I848" s="8">
        <f t="shared" ca="1" si="324"/>
        <v>5767674789.1468487</v>
      </c>
      <c r="J848" s="8">
        <f t="shared" ca="1" si="325"/>
        <v>1437.062088358751</v>
      </c>
      <c r="K848" s="12">
        <f t="shared" ca="1" si="311"/>
        <v>0.5774451379979928</v>
      </c>
      <c r="L848" s="48"/>
      <c r="M848" s="38">
        <f ca="1">IF(AND(I$2&gt;0,R841&lt;F841-0.04),0,IF(AND(N848&gt;=L$8,I$2&gt;0),0,IF(OR(AND(N848&gt;=A$2,N848&lt;C$2),N848&gt;=E$1),0,1)))</f>
        <v>0</v>
      </c>
      <c r="N848" s="18">
        <f t="shared" si="326"/>
        <v>44755</v>
      </c>
      <c r="O848" s="11">
        <f t="shared" ca="1" si="314"/>
        <v>0.76902330521957984</v>
      </c>
      <c r="P848" s="11" t="str">
        <f t="shared" si="315"/>
        <v/>
      </c>
      <c r="Q848" s="11">
        <f t="shared" ca="1" si="327"/>
        <v>1</v>
      </c>
      <c r="R848" s="32">
        <f t="shared" ca="1" si="316"/>
        <v>6.9681385792101343E-4</v>
      </c>
      <c r="S848" s="32">
        <v>2.2684315314538966E-5</v>
      </c>
      <c r="T848" s="32">
        <f t="shared" ca="1" si="317"/>
        <v>3.2982522608261297E-5</v>
      </c>
      <c r="U848" s="32">
        <f t="shared" si="318"/>
        <v>0.14084507042253522</v>
      </c>
      <c r="V848" s="32">
        <f t="shared" si="319"/>
        <v>1</v>
      </c>
      <c r="W848" s="8">
        <f t="shared" ca="1" si="328"/>
        <v>10204.990653420442</v>
      </c>
      <c r="X848" s="8">
        <f t="shared" ca="1" si="332"/>
        <v>5767437625.2179394</v>
      </c>
      <c r="Y848" s="22">
        <f t="shared" ca="1" si="320"/>
        <v>0.23097669478042016</v>
      </c>
      <c r="Z848" s="8">
        <f t="shared" ca="1" si="329"/>
        <v>247368.91956195974</v>
      </c>
      <c r="AA848" s="12">
        <f t="shared" ca="1" si="330"/>
        <v>1.1347541797997878</v>
      </c>
      <c r="AB848" s="23">
        <f t="shared" ca="1" si="334"/>
        <v>3249385624.9539952</v>
      </c>
      <c r="AC848" s="76">
        <f t="shared" si="331"/>
        <v>0</v>
      </c>
      <c r="AD848" s="85">
        <v>5.8528743887351748E-4</v>
      </c>
      <c r="AE848" s="85">
        <v>8.5634058529668218E-3</v>
      </c>
      <c r="AF848" s="85">
        <v>6.3407036688830059E-4</v>
      </c>
    </row>
    <row r="849" spans="1:32">
      <c r="A849" s="7">
        <f t="shared" si="321"/>
        <v>44756</v>
      </c>
      <c r="B849" s="8">
        <f t="shared" ca="1" si="322"/>
        <v>812349998.89372015</v>
      </c>
      <c r="C849" s="144">
        <f t="shared" si="312"/>
        <v>0</v>
      </c>
      <c r="D849" s="136"/>
      <c r="E849" s="143">
        <f>US!D849</f>
        <v>0</v>
      </c>
      <c r="F849" s="78">
        <f t="shared" si="333"/>
        <v>0.6</v>
      </c>
      <c r="G849" s="29">
        <f t="shared" ca="1" si="313"/>
        <v>34840.412320044474</v>
      </c>
      <c r="H849" s="8">
        <f t="shared" ca="1" si="323"/>
        <v>247366.92747231573</v>
      </c>
      <c r="I849" s="8">
        <f t="shared" ca="1" si="324"/>
        <v>5767684992.1454124</v>
      </c>
      <c r="J849" s="8">
        <f t="shared" ca="1" si="325"/>
        <v>1437.0420512361193</v>
      </c>
      <c r="K849" s="12">
        <f t="shared" ca="1" si="311"/>
        <v>0.57744173695105039</v>
      </c>
      <c r="L849" s="48"/>
      <c r="M849" s="38">
        <f ca="1">IF(AND(I$2&gt;0,R842&lt;F842-0.06),0,IF(AND(N849&gt;=L$9,I$2&gt;0),0,IF(OR(AND(N849&gt;=A$2,N849&lt;C$2),N849&gt;=E$1),0,1)))</f>
        <v>0</v>
      </c>
      <c r="N849" s="18">
        <f t="shared" si="326"/>
        <v>44756</v>
      </c>
      <c r="O849" s="11">
        <f t="shared" ca="1" si="314"/>
        <v>0.76902466561938831</v>
      </c>
      <c r="P849" s="11" t="str">
        <f t="shared" si="315"/>
        <v/>
      </c>
      <c r="Q849" s="11">
        <f t="shared" ca="1" si="327"/>
        <v>1</v>
      </c>
      <c r="R849" s="32">
        <f t="shared" ca="1" si="316"/>
        <v>6.9680824640088943E-4</v>
      </c>
      <c r="S849" s="32">
        <v>2.26842928017042E-5</v>
      </c>
      <c r="T849" s="32">
        <f t="shared" ca="1" si="317"/>
        <v>3.2982256996308766E-5</v>
      </c>
      <c r="U849" s="32">
        <f t="shared" si="318"/>
        <v>0.14084507042253522</v>
      </c>
      <c r="V849" s="32">
        <f t="shared" si="319"/>
        <v>1</v>
      </c>
      <c r="W849" s="8">
        <f t="shared" ca="1" si="328"/>
        <v>10204.848332518161</v>
      </c>
      <c r="X849" s="8">
        <f t="shared" ca="1" si="332"/>
        <v>5767447830.0662718</v>
      </c>
      <c r="Y849" s="22">
        <f t="shared" ca="1" si="320"/>
        <v>0.23097533438061169</v>
      </c>
      <c r="Z849" s="8">
        <f t="shared" ca="1" si="329"/>
        <v>247366.92747231573</v>
      </c>
      <c r="AA849" s="12">
        <f t="shared" ca="1" si="330"/>
        <v>1.1347541797997878</v>
      </c>
      <c r="AB849" s="23">
        <f t="shared" ca="1" si="334"/>
        <v>3249391373.2424254</v>
      </c>
      <c r="AC849" s="76">
        <f t="shared" si="331"/>
        <v>0</v>
      </c>
      <c r="AD849" s="85">
        <v>5.8525968132939012E-4</v>
      </c>
      <c r="AE849" s="85">
        <v>8.4919917710475096E-3</v>
      </c>
      <c r="AF849" s="85">
        <v>6.3040475939475182E-4</v>
      </c>
    </row>
    <row r="850" spans="1:32">
      <c r="A850" s="7">
        <f t="shared" si="321"/>
        <v>44757</v>
      </c>
      <c r="B850" s="8">
        <f t="shared" ca="1" si="322"/>
        <v>812351435.91573489</v>
      </c>
      <c r="C850" s="144">
        <f t="shared" si="312"/>
        <v>0</v>
      </c>
      <c r="D850" s="136"/>
      <c r="E850" s="143">
        <f>US!D850</f>
        <v>0</v>
      </c>
      <c r="F850" s="78">
        <f t="shared" si="333"/>
        <v>0.6</v>
      </c>
      <c r="G850" s="29">
        <f t="shared" ca="1" si="313"/>
        <v>34840.131752726607</v>
      </c>
      <c r="H850" s="8">
        <f t="shared" ca="1" si="323"/>
        <v>247364.93544435888</v>
      </c>
      <c r="I850" s="8">
        <f t="shared" ca="1" si="324"/>
        <v>5767695195.0017166</v>
      </c>
      <c r="J850" s="8">
        <f t="shared" ca="1" si="325"/>
        <v>1437.022014726947</v>
      </c>
      <c r="K850" s="12">
        <f t="shared" ca="1" si="311"/>
        <v>0.57743833595152916</v>
      </c>
      <c r="L850" s="48"/>
      <c r="M850" s="39">
        <f ca="1">IF(AND(I$2&gt;0,R843&lt;F843-0.1),0,IF(AND(N850&gt;=L$10,I$2&gt;0),0,IF(OR(AND(N850&gt;=A$2,N850&lt;C$2),N850&gt;=E$1),0,1)))</f>
        <v>0</v>
      </c>
      <c r="N850" s="18">
        <f t="shared" si="326"/>
        <v>44757</v>
      </c>
      <c r="O850" s="11">
        <f t="shared" ca="1" si="314"/>
        <v>0.76902602600022885</v>
      </c>
      <c r="P850" s="11" t="str">
        <f t="shared" si="315"/>
        <v/>
      </c>
      <c r="Q850" s="11">
        <f t="shared" ca="1" si="327"/>
        <v>1</v>
      </c>
      <c r="R850" s="32">
        <f t="shared" ca="1" si="316"/>
        <v>6.9680263505453213E-4</v>
      </c>
      <c r="S850" s="32">
        <v>2.2684270289027656E-5</v>
      </c>
      <c r="T850" s="32">
        <f t="shared" ca="1" si="317"/>
        <v>3.2981991392581183E-5</v>
      </c>
      <c r="U850" s="32">
        <f t="shared" si="318"/>
        <v>0.14084507042253522</v>
      </c>
      <c r="V850" s="32">
        <f t="shared" si="319"/>
        <v>1</v>
      </c>
      <c r="W850" s="8">
        <f t="shared" ca="1" si="328"/>
        <v>10204.706016088097</v>
      </c>
      <c r="X850" s="8">
        <f t="shared" ca="1" si="332"/>
        <v>5767458034.7722883</v>
      </c>
      <c r="Y850" s="22">
        <f t="shared" ca="1" si="320"/>
        <v>0.23097397399977115</v>
      </c>
      <c r="Z850" s="8">
        <f t="shared" ca="1" si="329"/>
        <v>247364.93544435888</v>
      </c>
      <c r="AA850" s="12">
        <f t="shared" ca="1" si="330"/>
        <v>1.1347541797997878</v>
      </c>
      <c r="AB850" s="23">
        <f t="shared" ca="1" si="334"/>
        <v>3249397121.4507055</v>
      </c>
      <c r="AC850" s="76">
        <f t="shared" si="331"/>
        <v>0</v>
      </c>
      <c r="AD850" s="85">
        <v>5.8523193064572169E-4</v>
      </c>
      <c r="AE850" s="85">
        <v>8.4199853186585193E-3</v>
      </c>
      <c r="AF850" s="85">
        <v>6.2666261072342837E-4</v>
      </c>
    </row>
    <row r="851" spans="1:32">
      <c r="A851" s="7">
        <f t="shared" si="321"/>
        <v>44758</v>
      </c>
      <c r="B851" s="8">
        <f t="shared" ca="1" si="322"/>
        <v>812352872.91771376</v>
      </c>
      <c r="C851" s="144">
        <f t="shared" si="312"/>
        <v>0</v>
      </c>
      <c r="D851" s="136"/>
      <c r="E851" s="143">
        <f>US!D851</f>
        <v>0</v>
      </c>
      <c r="F851" s="78">
        <f t="shared" si="333"/>
        <v>0.6</v>
      </c>
      <c r="G851" s="29">
        <f t="shared" ca="1" si="313"/>
        <v>34839.851194079871</v>
      </c>
      <c r="H851" s="8">
        <f t="shared" ca="1" si="323"/>
        <v>247362.94347796706</v>
      </c>
      <c r="I851" s="8">
        <f t="shared" ca="1" si="324"/>
        <v>5767705397.715766</v>
      </c>
      <c r="J851" s="8">
        <f t="shared" ca="1" si="325"/>
        <v>1437.0019788304633</v>
      </c>
      <c r="K851" s="12">
        <f t="shared" ca="1" si="311"/>
        <v>0.57743493499942788</v>
      </c>
      <c r="L851" s="48"/>
      <c r="M851" s="47">
        <f ca="1">IF(AND(I$2&gt;0,R844&lt;F844-0.12),0,IF(AND(N851&gt;=L$4,I$2&gt;0),0,IF(OR(AND(N851&gt;=A$2,N851&lt;C$2),N851&gt;=E$1),0,1)))</f>
        <v>0</v>
      </c>
      <c r="N851" s="18">
        <f t="shared" si="326"/>
        <v>44758</v>
      </c>
      <c r="O851" s="11">
        <f t="shared" ca="1" si="314"/>
        <v>0.76902738636210211</v>
      </c>
      <c r="P851" s="11" t="str">
        <f t="shared" si="315"/>
        <v/>
      </c>
      <c r="Q851" s="11">
        <f t="shared" ca="1" si="327"/>
        <v>1</v>
      </c>
      <c r="R851" s="32">
        <f t="shared" ca="1" si="316"/>
        <v>6.9679702388159741E-4</v>
      </c>
      <c r="S851" s="32">
        <v>2.268424777650934E-5</v>
      </c>
      <c r="T851" s="32">
        <f t="shared" ca="1" si="317"/>
        <v>3.2981725797062277E-5</v>
      </c>
      <c r="U851" s="32">
        <f t="shared" si="318"/>
        <v>0.14084507042253522</v>
      </c>
      <c r="V851" s="32">
        <f t="shared" si="319"/>
        <v>1</v>
      </c>
      <c r="W851" s="8">
        <f t="shared" ca="1" si="328"/>
        <v>10204.56370411727</v>
      </c>
      <c r="X851" s="8">
        <f t="shared" ca="1" si="332"/>
        <v>5767468239.3359928</v>
      </c>
      <c r="Y851" s="22">
        <f t="shared" ca="1" si="320"/>
        <v>0.23097261363789789</v>
      </c>
      <c r="Z851" s="8">
        <f t="shared" ca="1" si="329"/>
        <v>247362.94347796706</v>
      </c>
      <c r="AA851" s="12">
        <f t="shared" ca="1" si="330"/>
        <v>1.1347541797997878</v>
      </c>
      <c r="AB851" s="23">
        <f t="shared" ca="1" si="334"/>
        <v>3249402869.5788383</v>
      </c>
      <c r="AC851" s="76">
        <f t="shared" si="331"/>
        <v>0</v>
      </c>
      <c r="AD851" s="85">
        <v>5.8520418681988679E-4</v>
      </c>
      <c r="AE851" s="85">
        <v>8.3473804629899083E-3</v>
      </c>
      <c r="AF851" s="85">
        <v>6.2284230660779154E-4</v>
      </c>
    </row>
    <row r="852" spans="1:32">
      <c r="A852" s="7">
        <f t="shared" si="321"/>
        <v>44759</v>
      </c>
      <c r="B852" s="8">
        <f t="shared" ca="1" si="322"/>
        <v>812354309.89965725</v>
      </c>
      <c r="C852" s="144">
        <f t="shared" si="312"/>
        <v>0</v>
      </c>
      <c r="D852" s="136"/>
      <c r="E852" s="143">
        <f>US!D852</f>
        <v>0</v>
      </c>
      <c r="F852" s="78">
        <f t="shared" si="333"/>
        <v>0.6</v>
      </c>
      <c r="G852" s="29">
        <f t="shared" ca="1" si="313"/>
        <v>34839.570644088177</v>
      </c>
      <c r="H852" s="8">
        <f t="shared" ca="1" si="323"/>
        <v>247360.95157302602</v>
      </c>
      <c r="I852" s="8">
        <f t="shared" ca="1" si="324"/>
        <v>5767715600.2875652</v>
      </c>
      <c r="J852" s="8">
        <f t="shared" ca="1" si="325"/>
        <v>1436.9819435459465</v>
      </c>
      <c r="K852" s="12">
        <f t="shared" ca="1" si="311"/>
        <v>0.57743153409474468</v>
      </c>
      <c r="L852" s="48"/>
      <c r="M852" s="46">
        <f ca="1">IF(AND(I$2&gt;0,R845&lt;F845-0.12),0,IF(AND(N852&gt;=L$5,I$2&gt;0),0,IF(OR(AND(N852&gt;=A$2,N852&lt;C$2),N852&gt;=E$1),0,1)))</f>
        <v>0</v>
      </c>
      <c r="N852" s="18">
        <f t="shared" si="326"/>
        <v>44759</v>
      </c>
      <c r="O852" s="11">
        <f t="shared" ca="1" si="314"/>
        <v>0.76902874670500865</v>
      </c>
      <c r="P852" s="11" t="str">
        <f t="shared" si="315"/>
        <v/>
      </c>
      <c r="Q852" s="11">
        <f t="shared" ca="1" si="327"/>
        <v>1</v>
      </c>
      <c r="R852" s="32">
        <f t="shared" ca="1" si="316"/>
        <v>6.9679141288176349E-4</v>
      </c>
      <c r="S852" s="32">
        <v>2.2684225264149248E-5</v>
      </c>
      <c r="T852" s="32">
        <f t="shared" ca="1" si="317"/>
        <v>3.2981460209736803E-5</v>
      </c>
      <c r="U852" s="32">
        <f t="shared" si="318"/>
        <v>0.14084507042253522</v>
      </c>
      <c r="V852" s="32">
        <f t="shared" si="319"/>
        <v>1</v>
      </c>
      <c r="W852" s="8">
        <f t="shared" ca="1" si="328"/>
        <v>10204.421396593531</v>
      </c>
      <c r="X852" s="8">
        <f t="shared" ca="1" si="332"/>
        <v>5767478443.7573891</v>
      </c>
      <c r="Y852" s="22">
        <f t="shared" ca="1" si="320"/>
        <v>0.23097125329499135</v>
      </c>
      <c r="Z852" s="8">
        <f t="shared" ca="1" si="329"/>
        <v>247360.95157302602</v>
      </c>
      <c r="AA852" s="12">
        <f t="shared" ca="1" si="330"/>
        <v>1.1347541797997878</v>
      </c>
      <c r="AB852" s="23">
        <f t="shared" ca="1" si="334"/>
        <v>3249408617.6268268</v>
      </c>
      <c r="AC852" s="76">
        <f t="shared" si="331"/>
        <v>0</v>
      </c>
      <c r="AD852" s="85">
        <v>5.8517644984926133E-4</v>
      </c>
      <c r="AE852" s="85">
        <v>8.3342472366711457E-3</v>
      </c>
      <c r="AF852" s="85">
        <v>6.2187369345290653E-4</v>
      </c>
    </row>
    <row r="853" spans="1:32">
      <c r="A853" s="7">
        <f t="shared" si="321"/>
        <v>44760</v>
      </c>
      <c r="B853" s="8">
        <f t="shared" ca="1" si="322"/>
        <v>812355746.86156607</v>
      </c>
      <c r="C853" s="144">
        <f t="shared" si="312"/>
        <v>0</v>
      </c>
      <c r="D853" s="136"/>
      <c r="E853" s="143">
        <f>US!D853</f>
        <v>0</v>
      </c>
      <c r="F853" s="78">
        <f t="shared" si="333"/>
        <v>0.6</v>
      </c>
      <c r="G853" s="29">
        <f t="shared" ca="1" si="313"/>
        <v>34839.29010273645</v>
      </c>
      <c r="H853" s="8">
        <f t="shared" ca="1" si="323"/>
        <v>247358.95972942878</v>
      </c>
      <c r="I853" s="8">
        <f t="shared" ca="1" si="324"/>
        <v>5767725802.7171183</v>
      </c>
      <c r="J853" s="8">
        <f t="shared" ca="1" si="325"/>
        <v>1436.9619088727191</v>
      </c>
      <c r="K853" s="12">
        <f t="shared" ca="1" si="311"/>
        <v>0.57742813323747844</v>
      </c>
      <c r="L853" s="48"/>
      <c r="M853" s="38">
        <f ca="1">IF(AND(I$2&gt;0,R846&lt;F846),0,IF(AND(N853&gt;=L$6,I$2&gt;0),0,IF(OR(AND(N853&gt;=A$2,N853&lt;C$2),N853&gt;=E$1),0,1)))</f>
        <v>0</v>
      </c>
      <c r="N853" s="18">
        <f t="shared" si="326"/>
        <v>44760</v>
      </c>
      <c r="O853" s="11">
        <f t="shared" ca="1" si="314"/>
        <v>0.76903010702894914</v>
      </c>
      <c r="P853" s="11" t="str">
        <f t="shared" si="315"/>
        <v/>
      </c>
      <c r="Q853" s="11">
        <f t="shared" ca="1" si="327"/>
        <v>1</v>
      </c>
      <c r="R853" s="32">
        <f t="shared" ca="1" si="316"/>
        <v>6.9678580205472906E-4</v>
      </c>
      <c r="S853" s="32">
        <v>2.2684202751947377E-5</v>
      </c>
      <c r="T853" s="32">
        <f t="shared" ca="1" si="317"/>
        <v>3.2981194630590502E-5</v>
      </c>
      <c r="U853" s="32">
        <f t="shared" si="318"/>
        <v>0.14084507042253522</v>
      </c>
      <c r="V853" s="32">
        <f t="shared" si="319"/>
        <v>1</v>
      </c>
      <c r="W853" s="8">
        <f t="shared" ca="1" si="328"/>
        <v>10204.279093505531</v>
      </c>
      <c r="X853" s="8">
        <f t="shared" ca="1" si="332"/>
        <v>5767488648.0364828</v>
      </c>
      <c r="Y853" s="22">
        <f t="shared" ca="1" si="320"/>
        <v>0.23096989297105086</v>
      </c>
      <c r="Z853" s="8">
        <f t="shared" ca="1" si="329"/>
        <v>247358.95972942878</v>
      </c>
      <c r="AA853" s="12">
        <f t="shared" ca="1" si="330"/>
        <v>1.1347541797997878</v>
      </c>
      <c r="AB853" s="23">
        <f t="shared" ca="1" si="334"/>
        <v>3249414365.5946727</v>
      </c>
      <c r="AC853" s="76">
        <f t="shared" si="331"/>
        <v>0</v>
      </c>
      <c r="AD853" s="85">
        <v>5.8514871973122293E-4</v>
      </c>
      <c r="AE853" s="85">
        <v>8.3218742639539975E-3</v>
      </c>
      <c r="AF853" s="85">
        <v>6.2094857620594219E-4</v>
      </c>
    </row>
    <row r="854" spans="1:32">
      <c r="A854" s="7">
        <f t="shared" si="321"/>
        <v>44761</v>
      </c>
      <c r="B854" s="8">
        <f t="shared" ca="1" si="322"/>
        <v>812357183.80344093</v>
      </c>
      <c r="C854" s="144">
        <f t="shared" si="312"/>
        <v>0</v>
      </c>
      <c r="D854" s="136"/>
      <c r="E854" s="143">
        <f>US!D854</f>
        <v>0</v>
      </c>
      <c r="F854" s="78">
        <f t="shared" si="333"/>
        <v>0.6</v>
      </c>
      <c r="G854" s="29">
        <f t="shared" ca="1" si="313"/>
        <v>34839.00957001061</v>
      </c>
      <c r="H854" s="8">
        <f t="shared" ca="1" si="323"/>
        <v>247356.96794707532</v>
      </c>
      <c r="I854" s="8">
        <f t="shared" ca="1" si="324"/>
        <v>5767736005.0044298</v>
      </c>
      <c r="J854" s="8">
        <f t="shared" ca="1" si="325"/>
        <v>1436.9418748101477</v>
      </c>
      <c r="K854" s="12">
        <f t="shared" ca="1" si="311"/>
        <v>0.57742473242762715</v>
      </c>
      <c r="L854" s="48"/>
      <c r="M854" s="38">
        <f ca="1">IF(AND(I$2&gt;0,R847&lt;F847-0.02),0,IF(AND(N854&gt;=L$7,I$2&gt;0),0,IF(OR(AND(N854&gt;=A$2,N854&lt;C$2),N854&gt;=E$1),0,1)))</f>
        <v>0</v>
      </c>
      <c r="N854" s="18">
        <f t="shared" si="326"/>
        <v>44761</v>
      </c>
      <c r="O854" s="11">
        <f t="shared" ca="1" si="314"/>
        <v>0.76903146733392402</v>
      </c>
      <c r="P854" s="11" t="str">
        <f t="shared" si="315"/>
        <v/>
      </c>
      <c r="Q854" s="11">
        <f t="shared" ca="1" si="327"/>
        <v>1</v>
      </c>
      <c r="R854" s="32">
        <f t="shared" ca="1" si="316"/>
        <v>6.9678019140021223E-4</v>
      </c>
      <c r="S854" s="32">
        <v>2.2684180239903726E-5</v>
      </c>
      <c r="T854" s="32">
        <f t="shared" ca="1" si="317"/>
        <v>3.2980929059610039E-5</v>
      </c>
      <c r="U854" s="32">
        <f t="shared" si="318"/>
        <v>0.14084507042253522</v>
      </c>
      <c r="V854" s="32">
        <f t="shared" si="319"/>
        <v>1</v>
      </c>
      <c r="W854" s="8">
        <f t="shared" ca="1" si="328"/>
        <v>10204.136794842663</v>
      </c>
      <c r="X854" s="8">
        <f t="shared" ca="1" si="332"/>
        <v>5767498852.1732779</v>
      </c>
      <c r="Y854" s="22">
        <f t="shared" ca="1" si="320"/>
        <v>0.23096853266607598</v>
      </c>
      <c r="Z854" s="8">
        <f t="shared" ca="1" si="329"/>
        <v>247356.96794707532</v>
      </c>
      <c r="AA854" s="12">
        <f t="shared" ca="1" si="330"/>
        <v>1.1347541797997878</v>
      </c>
      <c r="AB854" s="23">
        <f t="shared" ca="1" si="334"/>
        <v>3249420113.482379</v>
      </c>
      <c r="AC854" s="76">
        <f t="shared" si="331"/>
        <v>0</v>
      </c>
      <c r="AD854" s="85">
        <v>5.8512099646315023E-4</v>
      </c>
      <c r="AE854" s="85">
        <v>8.3102103937455624E-3</v>
      </c>
      <c r="AF854" s="85">
        <v>6.2006892092422131E-4</v>
      </c>
    </row>
    <row r="855" spans="1:32">
      <c r="A855" s="7">
        <f t="shared" si="321"/>
        <v>44762</v>
      </c>
      <c r="B855" s="8">
        <f t="shared" ca="1" si="322"/>
        <v>812358620.72528231</v>
      </c>
      <c r="C855" s="144">
        <f t="shared" si="312"/>
        <v>0</v>
      </c>
      <c r="D855" s="136"/>
      <c r="E855" s="143">
        <f>US!D855</f>
        <v>0</v>
      </c>
      <c r="F855" s="78">
        <f t="shared" si="333"/>
        <v>0.6</v>
      </c>
      <c r="G855" s="29">
        <f t="shared" ca="1" si="313"/>
        <v>34838.729045897453</v>
      </c>
      <c r="H855" s="8">
        <f t="shared" ca="1" si="323"/>
        <v>247354.97622587188</v>
      </c>
      <c r="I855" s="8">
        <f t="shared" ca="1" si="324"/>
        <v>5767746207.1495037</v>
      </c>
      <c r="J855" s="8">
        <f t="shared" ca="1" si="325"/>
        <v>1436.921841357637</v>
      </c>
      <c r="K855" s="12">
        <f t="shared" ca="1" si="311"/>
        <v>0.57742133166518994</v>
      </c>
      <c r="L855" s="48"/>
      <c r="M855" s="38">
        <f ca="1">IF(AND(I$2&gt;0,R848&lt;F848-0.04),0,IF(AND(N855&gt;=L$8,I$2&gt;0),0,IF(OR(AND(N855&gt;=A$2,N855&lt;C$2),N855&gt;=E$1),0,1)))</f>
        <v>0</v>
      </c>
      <c r="N855" s="18">
        <f t="shared" si="326"/>
        <v>44762</v>
      </c>
      <c r="O855" s="11">
        <f t="shared" ca="1" si="314"/>
        <v>0.76903282761993386</v>
      </c>
      <c r="P855" s="11" t="str">
        <f t="shared" si="315"/>
        <v/>
      </c>
      <c r="Q855" s="11">
        <f t="shared" ca="1" si="327"/>
        <v>1</v>
      </c>
      <c r="R855" s="32">
        <f t="shared" ca="1" si="316"/>
        <v>6.9677458091794899E-4</v>
      </c>
      <c r="S855" s="32">
        <v>2.2684157728018294E-5</v>
      </c>
      <c r="T855" s="32">
        <f t="shared" ca="1" si="317"/>
        <v>3.2980663496782919E-5</v>
      </c>
      <c r="U855" s="32">
        <f t="shared" si="318"/>
        <v>0.14084507042253522</v>
      </c>
      <c r="V855" s="32">
        <f t="shared" si="319"/>
        <v>1</v>
      </c>
      <c r="W855" s="8">
        <f t="shared" ca="1" si="328"/>
        <v>10203.994500594979</v>
      </c>
      <c r="X855" s="8">
        <f t="shared" ca="1" si="332"/>
        <v>5767509056.167778</v>
      </c>
      <c r="Y855" s="22">
        <f t="shared" ca="1" si="320"/>
        <v>0.23096717238006614</v>
      </c>
      <c r="Z855" s="8">
        <f t="shared" ca="1" si="329"/>
        <v>247354.97622587188</v>
      </c>
      <c r="AA855" s="12">
        <f t="shared" ca="1" si="330"/>
        <v>1.1347541797997878</v>
      </c>
      <c r="AB855" s="23">
        <f t="shared" ca="1" si="334"/>
        <v>3249425861.2899475</v>
      </c>
      <c r="AC855" s="76">
        <f t="shared" si="331"/>
        <v>0</v>
      </c>
      <c r="AD855" s="85">
        <v>5.8509328004242368E-4</v>
      </c>
      <c r="AE855" s="85">
        <v>8.2992688892739672E-3</v>
      </c>
      <c r="AF855" s="85">
        <v>6.1923704305292572E-4</v>
      </c>
    </row>
    <row r="856" spans="1:32">
      <c r="A856" s="7">
        <f t="shared" si="321"/>
        <v>44763</v>
      </c>
      <c r="B856" s="8">
        <f t="shared" ca="1" si="322"/>
        <v>812360057.62709081</v>
      </c>
      <c r="C856" s="144">
        <f t="shared" si="312"/>
        <v>0</v>
      </c>
      <c r="D856" s="136"/>
      <c r="E856" s="143">
        <f>US!D856</f>
        <v>0</v>
      </c>
      <c r="F856" s="78">
        <f t="shared" si="333"/>
        <v>0.6</v>
      </c>
      <c r="G856" s="29">
        <f t="shared" ca="1" si="313"/>
        <v>34838.448530384623</v>
      </c>
      <c r="H856" s="8">
        <f t="shared" ca="1" si="323"/>
        <v>247352.98456573079</v>
      </c>
      <c r="I856" s="8">
        <f t="shared" ca="1" si="324"/>
        <v>5767756409.1523437</v>
      </c>
      <c r="J856" s="8">
        <f t="shared" ca="1" si="325"/>
        <v>1436.9018085146313</v>
      </c>
      <c r="K856" s="12">
        <f t="shared" ca="1" si="311"/>
        <v>0.57741793095016536</v>
      </c>
      <c r="L856" s="48"/>
      <c r="M856" s="38">
        <f ca="1">IF(AND(I$2&gt;0,R849&lt;F849-0.06),0,IF(AND(N856&gt;=L$9,I$2&gt;0),0,IF(OR(AND(N856&gt;=A$2,N856&lt;C$2),N856&gt;=E$1),0,1)))</f>
        <v>0</v>
      </c>
      <c r="N856" s="18">
        <f t="shared" si="326"/>
        <v>44763</v>
      </c>
      <c r="O856" s="11">
        <f t="shared" ca="1" si="314"/>
        <v>0.76903418788697919</v>
      </c>
      <c r="P856" s="11" t="str">
        <f t="shared" si="315"/>
        <v/>
      </c>
      <c r="Q856" s="11">
        <f t="shared" ca="1" si="327"/>
        <v>1</v>
      </c>
      <c r="R856" s="32">
        <f t="shared" ca="1" si="316"/>
        <v>6.9676897060769248E-4</v>
      </c>
      <c r="S856" s="32">
        <v>2.2684135216291077E-5</v>
      </c>
      <c r="T856" s="32">
        <f t="shared" ca="1" si="317"/>
        <v>3.2980397942097439E-5</v>
      </c>
      <c r="U856" s="32">
        <f t="shared" si="318"/>
        <v>0.14084507042253522</v>
      </c>
      <c r="V856" s="32">
        <f t="shared" si="319"/>
        <v>1</v>
      </c>
      <c r="W856" s="8">
        <f t="shared" ca="1" si="328"/>
        <v>10203.852210753181</v>
      </c>
      <c r="X856" s="8">
        <f t="shared" ca="1" si="332"/>
        <v>5767519260.019989</v>
      </c>
      <c r="Y856" s="22">
        <f t="shared" ca="1" si="320"/>
        <v>0.23096581211302081</v>
      </c>
      <c r="Z856" s="8">
        <f t="shared" ca="1" si="329"/>
        <v>247352.98456573079</v>
      </c>
      <c r="AA856" s="12">
        <f t="shared" ca="1" si="330"/>
        <v>1.1347541797997878</v>
      </c>
      <c r="AB856" s="23">
        <f t="shared" ca="1" si="334"/>
        <v>3249431609.0173812</v>
      </c>
      <c r="AC856" s="76">
        <f t="shared" si="331"/>
        <v>0</v>
      </c>
      <c r="AD856" s="85">
        <v>5.8506557046642481E-4</v>
      </c>
      <c r="AE856" s="85">
        <v>8.2890632779036438E-3</v>
      </c>
      <c r="AF856" s="85">
        <v>6.1845533526312072E-4</v>
      </c>
    </row>
    <row r="857" spans="1:32">
      <c r="A857" s="7">
        <f t="shared" si="321"/>
        <v>44764</v>
      </c>
      <c r="B857" s="8">
        <f t="shared" ca="1" si="322"/>
        <v>812361494.50886714</v>
      </c>
      <c r="C857" s="144">
        <f t="shared" si="312"/>
        <v>0</v>
      </c>
      <c r="D857" s="136"/>
      <c r="E857" s="143">
        <f>US!D857</f>
        <v>0</v>
      </c>
      <c r="F857" s="78">
        <f t="shared" si="333"/>
        <v>0.6</v>
      </c>
      <c r="G857" s="29">
        <f t="shared" ca="1" si="313"/>
        <v>34838.168023460552</v>
      </c>
      <c r="H857" s="8">
        <f t="shared" ca="1" si="323"/>
        <v>247350.9929665699</v>
      </c>
      <c r="I857" s="8">
        <f t="shared" ca="1" si="324"/>
        <v>5767766611.0129557</v>
      </c>
      <c r="J857" s="8">
        <f t="shared" ca="1" si="325"/>
        <v>1436.8817762806082</v>
      </c>
      <c r="K857" s="12">
        <f t="shared" ca="1" si="311"/>
        <v>0.57741453028255196</v>
      </c>
      <c r="L857" s="48"/>
      <c r="M857" s="39">
        <f ca="1">IF(AND(I$2&gt;0,R850&lt;F850-0.1),0,IF(AND(N857&gt;=L$10,I$2&gt;0),0,IF(OR(AND(N857&gt;=A$2,N857&lt;C$2),N857&gt;=E$1),0,1)))</f>
        <v>0</v>
      </c>
      <c r="N857" s="18">
        <f t="shared" si="326"/>
        <v>44764</v>
      </c>
      <c r="O857" s="11">
        <f t="shared" ca="1" si="314"/>
        <v>0.76903554813506081</v>
      </c>
      <c r="P857" s="11" t="str">
        <f t="shared" si="315"/>
        <v/>
      </c>
      <c r="Q857" s="11">
        <f t="shared" ca="1" si="327"/>
        <v>1</v>
      </c>
      <c r="R857" s="32">
        <f t="shared" ca="1" si="316"/>
        <v>6.96763360469211E-4</v>
      </c>
      <c r="S857" s="32">
        <v>2.2684112704722079E-5</v>
      </c>
      <c r="T857" s="32">
        <f t="shared" ca="1" si="317"/>
        <v>3.2980132395542655E-5</v>
      </c>
      <c r="U857" s="32">
        <f t="shared" si="318"/>
        <v>0.14084507042253522</v>
      </c>
      <c r="V857" s="32">
        <f t="shared" si="319"/>
        <v>1</v>
      </c>
      <c r="W857" s="8">
        <f t="shared" ca="1" si="328"/>
        <v>10203.709925308593</v>
      </c>
      <c r="X857" s="8">
        <f t="shared" ca="1" si="332"/>
        <v>5767529463.7299147</v>
      </c>
      <c r="Y857" s="22">
        <f t="shared" ca="1" si="320"/>
        <v>0.23096445186493919</v>
      </c>
      <c r="Z857" s="8">
        <f t="shared" ca="1" si="329"/>
        <v>247350.9929665699</v>
      </c>
      <c r="AA857" s="12">
        <f t="shared" ca="1" si="330"/>
        <v>1.1347541797997878</v>
      </c>
      <c r="AB857" s="23">
        <f t="shared" ca="1" si="334"/>
        <v>3249437356.6646824</v>
      </c>
      <c r="AC857" s="76">
        <f t="shared" si="331"/>
        <v>0</v>
      </c>
      <c r="AD857" s="85">
        <v>5.8503786773253681E-4</v>
      </c>
      <c r="AE857" s="85">
        <v>8.2788669552187246E-3</v>
      </c>
      <c r="AF857" s="85">
        <v>6.1766485561193468E-4</v>
      </c>
    </row>
    <row r="858" spans="1:32">
      <c r="A858" s="7">
        <f t="shared" si="321"/>
        <v>44765</v>
      </c>
      <c r="B858" s="8">
        <f t="shared" ca="1" si="322"/>
        <v>812362931.37061179</v>
      </c>
      <c r="C858" s="144">
        <f t="shared" si="312"/>
        <v>0</v>
      </c>
      <c r="D858" s="136"/>
      <c r="E858" s="143">
        <f>US!D858</f>
        <v>0</v>
      </c>
      <c r="F858" s="78">
        <f t="shared" si="333"/>
        <v>0.6</v>
      </c>
      <c r="G858" s="29">
        <f t="shared" ca="1" si="313"/>
        <v>34837.88752511442</v>
      </c>
      <c r="H858" s="8">
        <f t="shared" ca="1" si="323"/>
        <v>247349.00142831236</v>
      </c>
      <c r="I858" s="8">
        <f t="shared" ca="1" si="324"/>
        <v>5767776812.7313423</v>
      </c>
      <c r="J858" s="8">
        <f t="shared" ca="1" si="325"/>
        <v>1436.8617446550784</v>
      </c>
      <c r="K858" s="12">
        <f t="shared" ref="K858:K899" ca="1" si="335">IF(C858&gt;0,1+N$2*(C858-C857)/Z858,K$4*Y857*Q858+(1-Q858)*AA857*Y857)</f>
        <v>0.57741112966234798</v>
      </c>
      <c r="L858" s="48"/>
      <c r="M858" s="47">
        <f ca="1">IF(AND(I$2&gt;0,R851&lt;F851-0.12),0,IF(AND(N858&gt;=L$4,I$2&gt;0),0,IF(OR(AND(N858&gt;=A$2,N858&lt;C$2),N858&gt;=E$1),0,1)))</f>
        <v>0</v>
      </c>
      <c r="N858" s="18">
        <f t="shared" si="326"/>
        <v>44765</v>
      </c>
      <c r="O858" s="11">
        <f t="shared" ca="1" si="314"/>
        <v>0.76903690836417893</v>
      </c>
      <c r="P858" s="11" t="str">
        <f t="shared" si="315"/>
        <v/>
      </c>
      <c r="Q858" s="11">
        <f t="shared" ca="1" si="327"/>
        <v>1</v>
      </c>
      <c r="R858" s="32">
        <f t="shared" ca="1" si="316"/>
        <v>6.9675775050228835E-4</v>
      </c>
      <c r="S858" s="32">
        <v>2.2684090193311297E-5</v>
      </c>
      <c r="T858" s="32">
        <f t="shared" ca="1" si="317"/>
        <v>3.2979866857108316E-5</v>
      </c>
      <c r="U858" s="32">
        <f t="shared" si="318"/>
        <v>0.14084507042253522</v>
      </c>
      <c r="V858" s="32">
        <f t="shared" si="319"/>
        <v>1</v>
      </c>
      <c r="W858" s="8">
        <f t="shared" ca="1" si="328"/>
        <v>10203.567644253064</v>
      </c>
      <c r="X858" s="8">
        <f t="shared" ca="1" si="332"/>
        <v>5767539667.2975588</v>
      </c>
      <c r="Y858" s="22">
        <f t="shared" ca="1" si="320"/>
        <v>0.23096309163582107</v>
      </c>
      <c r="Z858" s="8">
        <f t="shared" ca="1" si="329"/>
        <v>247349.00142831236</v>
      </c>
      <c r="AA858" s="12">
        <f t="shared" ca="1" si="330"/>
        <v>1.1347541797997878</v>
      </c>
      <c r="AB858" s="23">
        <f t="shared" ca="1" si="334"/>
        <v>3249443104.231853</v>
      </c>
      <c r="AC858" s="76">
        <f t="shared" si="331"/>
        <v>0</v>
      </c>
      <c r="AD858" s="85">
        <v>5.8501017183814393E-4</v>
      </c>
      <c r="AE858" s="85">
        <v>8.2694187504523328E-3</v>
      </c>
      <c r="AF858" s="85">
        <v>6.1692696503494221E-4</v>
      </c>
    </row>
    <row r="859" spans="1:32">
      <c r="A859" s="7">
        <f t="shared" si="321"/>
        <v>44766</v>
      </c>
      <c r="B859" s="8">
        <f t="shared" ca="1" si="322"/>
        <v>812364368.21232545</v>
      </c>
      <c r="C859" s="144">
        <f t="shared" si="312"/>
        <v>0</v>
      </c>
      <c r="D859" s="136"/>
      <c r="E859" s="143">
        <f>US!D859</f>
        <v>0</v>
      </c>
      <c r="F859" s="78">
        <f t="shared" si="333"/>
        <v>0.6</v>
      </c>
      <c r="G859" s="29">
        <f t="shared" ca="1" si="313"/>
        <v>34837.607035336077</v>
      </c>
      <c r="H859" s="8">
        <f t="shared" ca="1" si="323"/>
        <v>247347.00995088613</v>
      </c>
      <c r="I859" s="8">
        <f t="shared" ca="1" si="324"/>
        <v>5767787014.3075094</v>
      </c>
      <c r="J859" s="8">
        <f t="shared" ca="1" si="325"/>
        <v>1436.8417136375813</v>
      </c>
      <c r="K859" s="12">
        <f t="shared" ca="1" si="335"/>
        <v>0.57740772908955273</v>
      </c>
      <c r="L859" s="48"/>
      <c r="M859" s="46">
        <f ca="1">IF(AND(I$2&gt;0,R852&lt;F852-0.12),0,IF(AND(N859&gt;=L$5,I$2&gt;0),0,IF(OR(AND(N859&gt;=A$2,N859&lt;C$2),N859&gt;=E$1),0,1)))</f>
        <v>0</v>
      </c>
      <c r="N859" s="18">
        <f t="shared" si="326"/>
        <v>44766</v>
      </c>
      <c r="O859" s="11">
        <f t="shared" ca="1" si="314"/>
        <v>0.76903826857433455</v>
      </c>
      <c r="P859" s="11" t="str">
        <f t="shared" si="315"/>
        <v/>
      </c>
      <c r="Q859" s="11">
        <f t="shared" ca="1" si="327"/>
        <v>1</v>
      </c>
      <c r="R859" s="32">
        <f t="shared" ca="1" si="316"/>
        <v>6.9675214070672158E-4</v>
      </c>
      <c r="S859" s="32">
        <v>2.2684067682058724E-5</v>
      </c>
      <c r="T859" s="32">
        <f t="shared" ca="1" si="317"/>
        <v>3.2979601326784818E-5</v>
      </c>
      <c r="U859" s="32">
        <f t="shared" si="318"/>
        <v>0.14084507042253522</v>
      </c>
      <c r="V859" s="32">
        <f t="shared" si="319"/>
        <v>1</v>
      </c>
      <c r="W859" s="8">
        <f t="shared" ca="1" si="328"/>
        <v>10203.425367578984</v>
      </c>
      <c r="X859" s="8">
        <f t="shared" ca="1" si="332"/>
        <v>5767549870.7229261</v>
      </c>
      <c r="Y859" s="22">
        <f t="shared" ca="1" si="320"/>
        <v>0.23096173142566545</v>
      </c>
      <c r="Z859" s="8">
        <f t="shared" ca="1" si="329"/>
        <v>247347.00995088613</v>
      </c>
      <c r="AA859" s="12">
        <f t="shared" ca="1" si="330"/>
        <v>1.1347541797997878</v>
      </c>
      <c r="AB859" s="23">
        <f t="shared" ca="1" si="334"/>
        <v>3249448851.7188964</v>
      </c>
      <c r="AC859" s="76">
        <f t="shared" si="331"/>
        <v>0</v>
      </c>
      <c r="AD859" s="85">
        <v>5.8498248278063215E-4</v>
      </c>
      <c r="AE859" s="85">
        <v>8.260734093669491E-3</v>
      </c>
      <c r="AF859" s="85">
        <v>6.1624423045647395E-4</v>
      </c>
    </row>
    <row r="860" spans="1:32">
      <c r="A860" s="7">
        <f t="shared" si="321"/>
        <v>44767</v>
      </c>
      <c r="B860" s="8">
        <f t="shared" ca="1" si="322"/>
        <v>812365805.03400862</v>
      </c>
      <c r="C860" s="144">
        <f t="shared" si="312"/>
        <v>0</v>
      </c>
      <c r="D860" s="136"/>
      <c r="E860" s="143">
        <f>US!D860</f>
        <v>0</v>
      </c>
      <c r="F860" s="78">
        <f t="shared" si="333"/>
        <v>0.6</v>
      </c>
      <c r="G860" s="29">
        <f t="shared" ca="1" si="313"/>
        <v>34837.326554116022</v>
      </c>
      <c r="H860" s="8">
        <f t="shared" ca="1" si="323"/>
        <v>247345.01853422372</v>
      </c>
      <c r="I860" s="8">
        <f t="shared" ca="1" si="324"/>
        <v>5767797215.7414608</v>
      </c>
      <c r="J860" s="8">
        <f t="shared" ca="1" si="325"/>
        <v>1436.821683227688</v>
      </c>
      <c r="K860" s="12">
        <f t="shared" ca="1" si="335"/>
        <v>0.57740432856416368</v>
      </c>
      <c r="L860" s="48"/>
      <c r="M860" s="38">
        <f ca="1">IF(AND(I$2&gt;0,R853&lt;F853),0,IF(AND(N860&gt;=L$6,I$2&gt;0),0,IF(OR(AND(N860&gt;=A$2,N860&lt;C$2),N860&gt;=E$1),0,1)))</f>
        <v>0</v>
      </c>
      <c r="N860" s="18">
        <f t="shared" si="326"/>
        <v>44767</v>
      </c>
      <c r="O860" s="11">
        <f t="shared" ca="1" si="314"/>
        <v>0.76903962876552812</v>
      </c>
      <c r="P860" s="11" t="str">
        <f t="shared" si="315"/>
        <v/>
      </c>
      <c r="Q860" s="11">
        <f t="shared" ca="1" si="327"/>
        <v>1</v>
      </c>
      <c r="R860" s="32">
        <f t="shared" ca="1" si="316"/>
        <v>6.9674653108232041E-4</v>
      </c>
      <c r="S860" s="32">
        <v>2.2684045170964366E-5</v>
      </c>
      <c r="T860" s="32">
        <f t="shared" ca="1" si="317"/>
        <v>3.2979335804563163E-5</v>
      </c>
      <c r="U860" s="32">
        <f t="shared" si="318"/>
        <v>0.14084507042253522</v>
      </c>
      <c r="V860" s="32">
        <f t="shared" si="319"/>
        <v>1</v>
      </c>
      <c r="W860" s="8">
        <f t="shared" ca="1" si="328"/>
        <v>10203.28309527923</v>
      </c>
      <c r="X860" s="8">
        <f t="shared" ca="1" si="332"/>
        <v>5767560074.0060215</v>
      </c>
      <c r="Y860" s="22">
        <f t="shared" ca="1" si="320"/>
        <v>0.23096037123447188</v>
      </c>
      <c r="Z860" s="8">
        <f t="shared" ca="1" si="329"/>
        <v>247345.01853422372</v>
      </c>
      <c r="AA860" s="12">
        <f t="shared" ca="1" si="330"/>
        <v>1.1347541797997878</v>
      </c>
      <c r="AB860" s="23">
        <f t="shared" ca="1" si="334"/>
        <v>3249454599.125814</v>
      </c>
      <c r="AC860" s="76">
        <f t="shared" si="331"/>
        <v>0</v>
      </c>
      <c r="AD860" s="85">
        <v>5.8495480055738844E-4</v>
      </c>
      <c r="AE860" s="85">
        <v>8.2528271142094621E-3</v>
      </c>
      <c r="AF860" s="85">
        <v>6.1561929192421362E-4</v>
      </c>
    </row>
    <row r="861" spans="1:32">
      <c r="A861" s="7">
        <f t="shared" si="321"/>
        <v>44768</v>
      </c>
      <c r="B861" s="8">
        <f t="shared" ca="1" si="322"/>
        <v>812367241.83566201</v>
      </c>
      <c r="C861" s="144">
        <f t="shared" si="312"/>
        <v>0</v>
      </c>
      <c r="D861" s="136"/>
      <c r="E861" s="143">
        <f>US!D861</f>
        <v>0</v>
      </c>
      <c r="F861" s="78">
        <f t="shared" si="333"/>
        <v>0.6</v>
      </c>
      <c r="G861" s="29">
        <f t="shared" ca="1" si="313"/>
        <v>34837.04608144534</v>
      </c>
      <c r="H861" s="8">
        <f t="shared" ca="1" si="323"/>
        <v>247343.02717826192</v>
      </c>
      <c r="I861" s="8">
        <f t="shared" ca="1" si="324"/>
        <v>5767807417.0332003</v>
      </c>
      <c r="J861" s="8">
        <f t="shared" ca="1" si="325"/>
        <v>1436.8016534249907</v>
      </c>
      <c r="K861" s="12">
        <f t="shared" ca="1" si="335"/>
        <v>0.57740092808617971</v>
      </c>
      <c r="L861" s="48"/>
      <c r="M861" s="38">
        <f ca="1">IF(AND(I$2&gt;0,R854&lt;F854-0.02),0,IF(AND(N861&gt;=L$7,I$2&gt;0),0,IF(OR(AND(N861&gt;=A$2,N861&lt;C$2),N861&gt;=E$1),0,1)))</f>
        <v>0</v>
      </c>
      <c r="N861" s="18">
        <f t="shared" si="326"/>
        <v>44768</v>
      </c>
      <c r="O861" s="11">
        <f t="shared" ca="1" si="314"/>
        <v>0.76904098893776007</v>
      </c>
      <c r="P861" s="11" t="str">
        <f t="shared" si="315"/>
        <v/>
      </c>
      <c r="Q861" s="11">
        <f t="shared" ca="1" si="327"/>
        <v>1</v>
      </c>
      <c r="R861" s="32">
        <f t="shared" ca="1" si="316"/>
        <v>6.9674092162890671E-4</v>
      </c>
      <c r="S861" s="32">
        <v>2.2684022660028217E-5</v>
      </c>
      <c r="T861" s="32">
        <f t="shared" ca="1" si="317"/>
        <v>3.2979070290434921E-5</v>
      </c>
      <c r="U861" s="32">
        <f t="shared" si="318"/>
        <v>0.14084507042253522</v>
      </c>
      <c r="V861" s="32">
        <f t="shared" si="319"/>
        <v>1</v>
      </c>
      <c r="W861" s="8">
        <f t="shared" ca="1" si="328"/>
        <v>10203.140827347132</v>
      </c>
      <c r="X861" s="8">
        <f t="shared" ca="1" si="332"/>
        <v>5767570277.1468487</v>
      </c>
      <c r="Y861" s="22">
        <f t="shared" ca="1" si="320"/>
        <v>0.23095901106223993</v>
      </c>
      <c r="Z861" s="8">
        <f t="shared" ca="1" si="329"/>
        <v>247343.02717826192</v>
      </c>
      <c r="AA861" s="12">
        <f t="shared" ca="1" si="330"/>
        <v>1.1347541797997878</v>
      </c>
      <c r="AB861" s="23">
        <f t="shared" ca="1" si="334"/>
        <v>3249460346.4526086</v>
      </c>
      <c r="AC861" s="76">
        <f t="shared" si="331"/>
        <v>0</v>
      </c>
      <c r="AD861" s="85">
        <v>5.8492712516580161E-4</v>
      </c>
      <c r="AE861" s="85">
        <v>8.2457121444771807E-3</v>
      </c>
      <c r="AF861" s="85">
        <v>6.1505487612864649E-4</v>
      </c>
    </row>
    <row r="862" spans="1:32">
      <c r="A862" s="7">
        <f t="shared" si="321"/>
        <v>44769</v>
      </c>
      <c r="B862" s="8">
        <f t="shared" ca="1" si="322"/>
        <v>812368678.61728621</v>
      </c>
      <c r="C862" s="144">
        <f t="shared" si="312"/>
        <v>0</v>
      </c>
      <c r="D862" s="136"/>
      <c r="E862" s="143">
        <f>US!D862</f>
        <v>0</v>
      </c>
      <c r="F862" s="78">
        <f t="shared" si="333"/>
        <v>0.6</v>
      </c>
      <c r="G862" s="29">
        <f t="shared" ca="1" si="313"/>
        <v>34836.765617315708</v>
      </c>
      <c r="H862" s="8">
        <f t="shared" ca="1" si="323"/>
        <v>247341.03588294151</v>
      </c>
      <c r="I862" s="8">
        <f t="shared" ca="1" si="324"/>
        <v>5767817618.1827326</v>
      </c>
      <c r="J862" s="8">
        <f t="shared" ca="1" si="325"/>
        <v>1436.7816242291108</v>
      </c>
      <c r="K862" s="12">
        <f t="shared" ca="1" si="335"/>
        <v>0.57739752765559982</v>
      </c>
      <c r="L862" s="48"/>
      <c r="M862" s="38">
        <f ca="1">IF(AND(I$2&gt;0,R855&lt;F855-0.04),0,IF(AND(N862&gt;=L$8,I$2&gt;0),0,IF(OR(AND(N862&gt;=A$2,N862&lt;C$2),N862&gt;=E$1),0,1)))</f>
        <v>0</v>
      </c>
      <c r="N862" s="18">
        <f t="shared" si="326"/>
        <v>44769</v>
      </c>
      <c r="O862" s="11">
        <f t="shared" ca="1" si="314"/>
        <v>0.76904234909103097</v>
      </c>
      <c r="P862" s="11" t="str">
        <f t="shared" si="315"/>
        <v/>
      </c>
      <c r="Q862" s="11">
        <f t="shared" ca="1" si="327"/>
        <v>1</v>
      </c>
      <c r="R862" s="32">
        <f t="shared" ca="1" si="316"/>
        <v>6.9673531234631415E-4</v>
      </c>
      <c r="S862" s="32">
        <v>2.2684000149250277E-5</v>
      </c>
      <c r="T862" s="32">
        <f t="shared" ca="1" si="317"/>
        <v>3.2978804784392199E-5</v>
      </c>
      <c r="U862" s="32">
        <f t="shared" si="318"/>
        <v>0.14084507042253522</v>
      </c>
      <c r="V862" s="32">
        <f t="shared" si="319"/>
        <v>1</v>
      </c>
      <c r="W862" s="8">
        <f t="shared" ca="1" si="328"/>
        <v>10202.998563776446</v>
      </c>
      <c r="X862" s="8">
        <f t="shared" ca="1" si="332"/>
        <v>5767580480.1454124</v>
      </c>
      <c r="Y862" s="22">
        <f t="shared" ca="1" si="320"/>
        <v>0.23095765090896903</v>
      </c>
      <c r="Z862" s="8">
        <f t="shared" ca="1" si="329"/>
        <v>247341.03588294151</v>
      </c>
      <c r="AA862" s="12">
        <f t="shared" ca="1" si="330"/>
        <v>1.1347541797997878</v>
      </c>
      <c r="AB862" s="23">
        <f t="shared" ca="1" si="334"/>
        <v>3249466093.6992831</v>
      </c>
      <c r="AC862" s="76">
        <f t="shared" si="331"/>
        <v>0</v>
      </c>
      <c r="AD862" s="85">
        <v>5.8489945660326144E-4</v>
      </c>
      <c r="AE862" s="85">
        <v>8.2394037251182425E-3</v>
      </c>
      <c r="AF862" s="85">
        <v>6.1455379889284976E-4</v>
      </c>
    </row>
    <row r="863" spans="1:32">
      <c r="A863" s="7">
        <f t="shared" si="321"/>
        <v>44770</v>
      </c>
      <c r="B863" s="8">
        <f t="shared" ca="1" si="322"/>
        <v>812370115.37888181</v>
      </c>
      <c r="C863" s="144">
        <f t="shared" si="312"/>
        <v>0</v>
      </c>
      <c r="D863" s="136"/>
      <c r="E863" s="143">
        <f>US!D863</f>
        <v>0</v>
      </c>
      <c r="F863" s="78">
        <f t="shared" si="333"/>
        <v>0.6</v>
      </c>
      <c r="G863" s="29">
        <f t="shared" ca="1" si="313"/>
        <v>34836.485161719283</v>
      </c>
      <c r="H863" s="8">
        <f t="shared" ca="1" si="323"/>
        <v>247339.04464820688</v>
      </c>
      <c r="I863" s="8">
        <f t="shared" ca="1" si="324"/>
        <v>5767827819.1900616</v>
      </c>
      <c r="J863" s="8">
        <f t="shared" ca="1" si="325"/>
        <v>1436.7615956396926</v>
      </c>
      <c r="K863" s="12">
        <f t="shared" ca="1" si="335"/>
        <v>0.57739412727242256</v>
      </c>
      <c r="L863" s="48"/>
      <c r="M863" s="38">
        <f ca="1">IF(AND(I$2&gt;0,R856&lt;F856-0.06),0,IF(AND(N863&gt;=L$9,I$2&gt;0),0,IF(OR(AND(N863&gt;=A$2,N863&lt;C$2),N863&gt;=E$1),0,1)))</f>
        <v>0</v>
      </c>
      <c r="N863" s="18">
        <f t="shared" si="326"/>
        <v>44770</v>
      </c>
      <c r="O863" s="11">
        <f t="shared" ca="1" si="314"/>
        <v>0.76904370922534149</v>
      </c>
      <c r="P863" s="11" t="str">
        <f t="shared" si="315"/>
        <v/>
      </c>
      <c r="Q863" s="11">
        <f t="shared" ca="1" si="327"/>
        <v>1</v>
      </c>
      <c r="R863" s="32">
        <f t="shared" ca="1" si="316"/>
        <v>6.9672970323438575E-4</v>
      </c>
      <c r="S863" s="32">
        <v>2.2683977638630539E-5</v>
      </c>
      <c r="T863" s="32">
        <f t="shared" ca="1" si="317"/>
        <v>3.2978539286427582E-5</v>
      </c>
      <c r="U863" s="32">
        <f t="shared" si="318"/>
        <v>0.14084507042253522</v>
      </c>
      <c r="V863" s="32">
        <f t="shared" si="319"/>
        <v>1</v>
      </c>
      <c r="W863" s="8">
        <f t="shared" ca="1" si="328"/>
        <v>10202.856304561323</v>
      </c>
      <c r="X863" s="8">
        <f t="shared" ca="1" si="332"/>
        <v>5767590683.0017166</v>
      </c>
      <c r="Y863" s="22">
        <f t="shared" ca="1" si="320"/>
        <v>0.23095629077465851</v>
      </c>
      <c r="Z863" s="8">
        <f t="shared" ca="1" si="329"/>
        <v>247339.04464820688</v>
      </c>
      <c r="AA863" s="12">
        <f t="shared" ca="1" si="330"/>
        <v>1.1347541797997878</v>
      </c>
      <c r="AB863" s="23">
        <f t="shared" ca="1" si="334"/>
        <v>3249471840.8658395</v>
      </c>
      <c r="AC863" s="76">
        <f t="shared" si="331"/>
        <v>0</v>
      </c>
      <c r="AD863" s="85">
        <v>5.8487179486715955E-4</v>
      </c>
      <c r="AE863" s="85">
        <v>8.2339166078956964E-3</v>
      </c>
      <c r="AF863" s="85">
        <v>6.1411896772581537E-4</v>
      </c>
    </row>
    <row r="864" spans="1:32">
      <c r="A864" s="7">
        <f t="shared" si="321"/>
        <v>44771</v>
      </c>
      <c r="B864" s="8">
        <f t="shared" ca="1" si="322"/>
        <v>812371552.12044942</v>
      </c>
      <c r="C864" s="144">
        <f t="shared" si="312"/>
        <v>0</v>
      </c>
      <c r="D864" s="136"/>
      <c r="E864" s="143">
        <f>US!D864</f>
        <v>0</v>
      </c>
      <c r="F864" s="78">
        <f t="shared" si="333"/>
        <v>0.6</v>
      </c>
      <c r="G864" s="29">
        <f t="shared" ca="1" si="313"/>
        <v>34836.204714648738</v>
      </c>
      <c r="H864" s="8">
        <f t="shared" ca="1" si="323"/>
        <v>247337.05347400601</v>
      </c>
      <c r="I864" s="8">
        <f t="shared" ca="1" si="324"/>
        <v>5767838020.055192</v>
      </c>
      <c r="J864" s="8">
        <f t="shared" ca="1" si="325"/>
        <v>1436.7415676564001</v>
      </c>
      <c r="K864" s="12">
        <f t="shared" ca="1" si="335"/>
        <v>0.57739072693664628</v>
      </c>
      <c r="L864" s="48"/>
      <c r="M864" s="39">
        <f ca="1">IF(AND(I$2&gt;0,R857&lt;F857-0.1),0,IF(AND(N864&gt;=L$10,I$2&gt;0),0,IF(OR(AND(N864&gt;=A$2,N864&lt;C$2),N864&gt;=E$1),0,1)))</f>
        <v>0</v>
      </c>
      <c r="N864" s="18">
        <f t="shared" si="326"/>
        <v>44771</v>
      </c>
      <c r="O864" s="11">
        <f t="shared" ca="1" si="314"/>
        <v>0.76904506934069228</v>
      </c>
      <c r="P864" s="11" t="str">
        <f t="shared" si="315"/>
        <v/>
      </c>
      <c r="Q864" s="11">
        <f t="shared" ca="1" si="327"/>
        <v>1</v>
      </c>
      <c r="R864" s="32">
        <f t="shared" ca="1" si="316"/>
        <v>6.9672409429297481E-4</v>
      </c>
      <c r="S864" s="32">
        <v>2.2683955128169009E-5</v>
      </c>
      <c r="T864" s="32">
        <f t="shared" ca="1" si="317"/>
        <v>3.2978273796534132E-5</v>
      </c>
      <c r="U864" s="32">
        <f t="shared" si="318"/>
        <v>0.14084507042253522</v>
      </c>
      <c r="V864" s="32">
        <f t="shared" si="319"/>
        <v>1</v>
      </c>
      <c r="W864" s="8">
        <f t="shared" ca="1" si="328"/>
        <v>10202.714049696289</v>
      </c>
      <c r="X864" s="8">
        <f t="shared" ca="1" si="332"/>
        <v>5767600885.715766</v>
      </c>
      <c r="Y864" s="22">
        <f t="shared" ca="1" si="320"/>
        <v>0.23095493065930772</v>
      </c>
      <c r="Z864" s="8">
        <f t="shared" ca="1" si="329"/>
        <v>247337.05347400601</v>
      </c>
      <c r="AA864" s="12">
        <f t="shared" ca="1" si="330"/>
        <v>1.1347541797997878</v>
      </c>
      <c r="AB864" s="23">
        <f t="shared" ca="1" si="334"/>
        <v>3249477587.9522805</v>
      </c>
      <c r="AC864" s="76">
        <f t="shared" si="331"/>
        <v>0</v>
      </c>
      <c r="AD864" s="85">
        <v>5.8484413995488844E-4</v>
      </c>
      <c r="AE864" s="85">
        <v>8.2292657585942702E-3</v>
      </c>
      <c r="AF864" s="85">
        <v>6.1375338444257682E-4</v>
      </c>
    </row>
    <row r="865" spans="1:32">
      <c r="A865" s="7">
        <f t="shared" si="321"/>
        <v>44772</v>
      </c>
      <c r="B865" s="8">
        <f t="shared" ca="1" si="322"/>
        <v>812372988.84198976</v>
      </c>
      <c r="C865" s="144">
        <f t="shared" si="312"/>
        <v>0</v>
      </c>
      <c r="D865" s="136"/>
      <c r="E865" s="143">
        <f>US!D865</f>
        <v>0</v>
      </c>
      <c r="F865" s="78">
        <f t="shared" si="333"/>
        <v>0.6</v>
      </c>
      <c r="G865" s="29">
        <f t="shared" ca="1" si="313"/>
        <v>34835.92427609719</v>
      </c>
      <c r="H865" s="8">
        <f t="shared" ca="1" si="323"/>
        <v>247335.06236029006</v>
      </c>
      <c r="I865" s="8">
        <f t="shared" ca="1" si="324"/>
        <v>5767848220.7781277</v>
      </c>
      <c r="J865" s="8">
        <f t="shared" ca="1" si="325"/>
        <v>1436.7215402789186</v>
      </c>
      <c r="K865" s="12">
        <f t="shared" ca="1" si="335"/>
        <v>0.57738732664826931</v>
      </c>
      <c r="L865" s="48"/>
      <c r="M865" s="47">
        <f ca="1">IF(AND(I$2&gt;0,R858&lt;F858-0.12),0,IF(AND(N865&gt;=L$4,I$2&gt;0),0,IF(OR(AND(N865&gt;=A$2,N865&lt;C$2),N865&gt;=E$1),0,1)))</f>
        <v>0</v>
      </c>
      <c r="N865" s="18">
        <f t="shared" si="326"/>
        <v>44772</v>
      </c>
      <c r="O865" s="11">
        <f t="shared" ca="1" si="314"/>
        <v>0.76904642943708368</v>
      </c>
      <c r="P865" s="11" t="str">
        <f t="shared" si="315"/>
        <v/>
      </c>
      <c r="Q865" s="11">
        <f t="shared" ca="1" si="327"/>
        <v>1</v>
      </c>
      <c r="R865" s="32">
        <f t="shared" ca="1" si="316"/>
        <v>6.9671848552194375E-4</v>
      </c>
      <c r="S865" s="32">
        <v>2.2683932617865682E-5</v>
      </c>
      <c r="T865" s="32">
        <f t="shared" ca="1" si="317"/>
        <v>3.2978008314705344E-5</v>
      </c>
      <c r="U865" s="32">
        <f t="shared" si="318"/>
        <v>0.14084507042253522</v>
      </c>
      <c r="V865" s="32">
        <f t="shared" si="319"/>
        <v>1</v>
      </c>
      <c r="W865" s="8">
        <f t="shared" ca="1" si="328"/>
        <v>10202.571799176219</v>
      </c>
      <c r="X865" s="8">
        <f t="shared" ca="1" si="332"/>
        <v>5767611088.2875652</v>
      </c>
      <c r="Y865" s="22">
        <f t="shared" ca="1" si="320"/>
        <v>0.23095357056291632</v>
      </c>
      <c r="Z865" s="8">
        <f t="shared" ca="1" si="329"/>
        <v>247335.06236029006</v>
      </c>
      <c r="AA865" s="12">
        <f t="shared" ca="1" si="330"/>
        <v>1.1347541797997878</v>
      </c>
      <c r="AB865" s="23">
        <f t="shared" ca="1" si="334"/>
        <v>3249483334.9586086</v>
      </c>
      <c r="AC865" s="76">
        <f t="shared" si="331"/>
        <v>0</v>
      </c>
      <c r="AD865" s="85">
        <v>5.8481649186384245E-4</v>
      </c>
      <c r="AE865" s="85">
        <v>8.2254663599558211E-3</v>
      </c>
      <c r="AF865" s="85">
        <v>6.1346014785289055E-4</v>
      </c>
    </row>
    <row r="866" spans="1:32">
      <c r="A866" s="7">
        <f t="shared" si="321"/>
        <v>44773</v>
      </c>
      <c r="B866" s="8">
        <f t="shared" ca="1" si="322"/>
        <v>812374425.54350328</v>
      </c>
      <c r="C866" s="144">
        <f t="shared" si="312"/>
        <v>0</v>
      </c>
      <c r="D866" s="136"/>
      <c r="E866" s="143">
        <f>US!D866</f>
        <v>0</v>
      </c>
      <c r="F866" s="78">
        <f t="shared" si="333"/>
        <v>0.6</v>
      </c>
      <c r="G866" s="29">
        <f t="shared" ca="1" si="313"/>
        <v>34835.643846058199</v>
      </c>
      <c r="H866" s="8">
        <f t="shared" ca="1" si="323"/>
        <v>247333.07130701319</v>
      </c>
      <c r="I866" s="8">
        <f t="shared" ca="1" si="324"/>
        <v>5767858421.3588734</v>
      </c>
      <c r="J866" s="8">
        <f t="shared" ca="1" si="325"/>
        <v>1436.7015135069505</v>
      </c>
      <c r="K866" s="12">
        <f t="shared" ca="1" si="335"/>
        <v>0.57738392640729086</v>
      </c>
      <c r="L866" s="48"/>
      <c r="M866" s="46">
        <f ca="1">IF(AND(I$2&gt;0,R859&lt;F859-0.12),0,IF(AND(N866&gt;=L$5,I$2&gt;0),0,IF(OR(AND(N866&gt;=A$2,N866&lt;C$2),N866&gt;=E$1),0,1)))</f>
        <v>0</v>
      </c>
      <c r="N866" s="18">
        <f t="shared" si="326"/>
        <v>44773</v>
      </c>
      <c r="O866" s="11">
        <f t="shared" ca="1" si="314"/>
        <v>0.76904778951451647</v>
      </c>
      <c r="P866" s="11" t="str">
        <f t="shared" si="315"/>
        <v/>
      </c>
      <c r="Q866" s="11">
        <f t="shared" ca="1" si="327"/>
        <v>1</v>
      </c>
      <c r="R866" s="32">
        <f t="shared" ca="1" si="316"/>
        <v>6.9671287692116399E-4</v>
      </c>
      <c r="S866" s="32">
        <v>2.2683910107720553E-5</v>
      </c>
      <c r="T866" s="32">
        <f t="shared" ca="1" si="317"/>
        <v>3.2977742840935092E-5</v>
      </c>
      <c r="U866" s="32">
        <f t="shared" si="318"/>
        <v>0.14084507042253522</v>
      </c>
      <c r="V866" s="32">
        <f t="shared" si="319"/>
        <v>1</v>
      </c>
      <c r="W866" s="8">
        <f t="shared" ca="1" si="328"/>
        <v>10202.429552996306</v>
      </c>
      <c r="X866" s="8">
        <f t="shared" ca="1" si="332"/>
        <v>5767621290.7171183</v>
      </c>
      <c r="Y866" s="22">
        <f t="shared" ca="1" si="320"/>
        <v>0.23095221048548353</v>
      </c>
      <c r="Z866" s="8">
        <f t="shared" ca="1" si="329"/>
        <v>247333.07130701319</v>
      </c>
      <c r="AA866" s="12">
        <f t="shared" ca="1" si="330"/>
        <v>1.1347541797997878</v>
      </c>
      <c r="AB866" s="23">
        <f t="shared" ca="1" si="334"/>
        <v>3249489081.8848257</v>
      </c>
      <c r="AC866" s="76">
        <f t="shared" si="331"/>
        <v>0</v>
      </c>
      <c r="AD866" s="85">
        <v>5.8478885059141689E-4</v>
      </c>
      <c r="AE866" s="85">
        <v>8.2225338146466459E-3</v>
      </c>
      <c r="AF866" s="85">
        <v>6.1324245652026306E-4</v>
      </c>
    </row>
    <row r="867" spans="1:32">
      <c r="A867" s="7">
        <f t="shared" si="321"/>
        <v>44774</v>
      </c>
      <c r="B867" s="8">
        <f t="shared" ca="1" si="322"/>
        <v>812375862.22499061</v>
      </c>
      <c r="C867" s="144">
        <f t="shared" si="312"/>
        <v>0</v>
      </c>
      <c r="D867" s="136"/>
      <c r="E867" s="143">
        <f>US!D867</f>
        <v>0</v>
      </c>
      <c r="F867" s="78">
        <f t="shared" si="333"/>
        <v>0.6</v>
      </c>
      <c r="G867" s="29">
        <f t="shared" ca="1" si="313"/>
        <v>34835.363424525698</v>
      </c>
      <c r="H867" s="8">
        <f t="shared" ca="1" si="323"/>
        <v>247331.08031413244</v>
      </c>
      <c r="I867" s="8">
        <f t="shared" ca="1" si="324"/>
        <v>5767868621.7974339</v>
      </c>
      <c r="J867" s="8">
        <f t="shared" ca="1" si="325"/>
        <v>1436.6814873402186</v>
      </c>
      <c r="K867" s="12">
        <f t="shared" ca="1" si="335"/>
        <v>0.57738052621370883</v>
      </c>
      <c r="L867" s="48"/>
      <c r="M867" s="38">
        <f ca="1">IF(AND(I$2&gt;0,R860&lt;F860),0,IF(AND(N867&gt;=L$6,I$2&gt;0),0,IF(OR(AND(N867&gt;=A$2,N867&lt;C$2),N867&gt;=E$1),0,1)))</f>
        <v>0</v>
      </c>
      <c r="N867" s="18">
        <f t="shared" si="326"/>
        <v>44774</v>
      </c>
      <c r="O867" s="11">
        <f t="shared" ca="1" si="314"/>
        <v>0.7690491495729912</v>
      </c>
      <c r="P867" s="11" t="str">
        <f t="shared" si="315"/>
        <v/>
      </c>
      <c r="Q867" s="11">
        <f t="shared" ca="1" si="327"/>
        <v>1</v>
      </c>
      <c r="R867" s="32">
        <f t="shared" ca="1" si="316"/>
        <v>6.9670726849051397E-4</v>
      </c>
      <c r="S867" s="32">
        <v>2.2683887597733627E-5</v>
      </c>
      <c r="T867" s="32">
        <f t="shared" ca="1" si="317"/>
        <v>3.2977477375217657E-5</v>
      </c>
      <c r="U867" s="32">
        <f t="shared" si="318"/>
        <v>0.14084507042253522</v>
      </c>
      <c r="V867" s="32">
        <f t="shared" si="319"/>
        <v>1</v>
      </c>
      <c r="W867" s="8">
        <f t="shared" ca="1" si="328"/>
        <v>10202.287311152048</v>
      </c>
      <c r="X867" s="8">
        <f t="shared" ca="1" si="332"/>
        <v>5767631493.0044298</v>
      </c>
      <c r="Y867" s="22">
        <f t="shared" ca="1" si="320"/>
        <v>0.2309508504270088</v>
      </c>
      <c r="Z867" s="8">
        <f t="shared" ca="1" si="329"/>
        <v>247331.08031413244</v>
      </c>
      <c r="AA867" s="12">
        <f t="shared" ca="1" si="330"/>
        <v>1.1347541797997878</v>
      </c>
      <c r="AB867" s="23">
        <f t="shared" ca="1" si="334"/>
        <v>3249494828.7309346</v>
      </c>
      <c r="AC867" s="76">
        <f t="shared" si="331"/>
        <v>0</v>
      </c>
      <c r="AD867" s="85">
        <v>5.8476121613500881E-4</v>
      </c>
      <c r="AE867" s="85">
        <v>8.2197343178386627E-3</v>
      </c>
      <c r="AF867" s="85">
        <v>6.1304088520652519E-4</v>
      </c>
    </row>
    <row r="868" spans="1:32">
      <c r="A868" s="7">
        <f t="shared" si="321"/>
        <v>44775</v>
      </c>
      <c r="B868" s="8">
        <f t="shared" ca="1" si="322"/>
        <v>812377298.88645244</v>
      </c>
      <c r="C868" s="144">
        <f t="shared" si="312"/>
        <v>0</v>
      </c>
      <c r="D868" s="136"/>
      <c r="E868" s="143">
        <f>US!D868</f>
        <v>0</v>
      </c>
      <c r="F868" s="78">
        <f t="shared" si="333"/>
        <v>0.6</v>
      </c>
      <c r="G868" s="29">
        <f t="shared" ca="1" si="313"/>
        <v>34835.083011494011</v>
      </c>
      <c r="H868" s="8">
        <f t="shared" ca="1" si="323"/>
        <v>247329.08938160745</v>
      </c>
      <c r="I868" s="8">
        <f t="shared" ca="1" si="324"/>
        <v>5767878822.0938129</v>
      </c>
      <c r="J868" s="8">
        <f t="shared" ca="1" si="325"/>
        <v>1436.6614617784596</v>
      </c>
      <c r="K868" s="12">
        <f t="shared" ca="1" si="335"/>
        <v>0.57737712606752201</v>
      </c>
      <c r="L868" s="48"/>
      <c r="M868" s="38">
        <f ca="1">IF(AND(I$2&gt;0,R861&lt;F861-0.02),0,IF(AND(N868&gt;=L$7,I$2&gt;0),0,IF(OR(AND(N868&gt;=A$2,N868&lt;C$2),N868&gt;=E$1),0,1)))</f>
        <v>0</v>
      </c>
      <c r="N868" s="18">
        <f t="shared" si="326"/>
        <v>44775</v>
      </c>
      <c r="O868" s="11">
        <f t="shared" ca="1" si="314"/>
        <v>0.76905050961250843</v>
      </c>
      <c r="P868" s="11" t="str">
        <f t="shared" si="315"/>
        <v/>
      </c>
      <c r="Q868" s="11">
        <f t="shared" ca="1" si="327"/>
        <v>1</v>
      </c>
      <c r="R868" s="32">
        <f t="shared" ca="1" si="316"/>
        <v>6.967016602298803E-4</v>
      </c>
      <c r="S868" s="32">
        <v>2.2683865087904902E-5</v>
      </c>
      <c r="T868" s="32">
        <f t="shared" ca="1" si="317"/>
        <v>3.2977211917547658E-5</v>
      </c>
      <c r="U868" s="32">
        <f t="shared" si="318"/>
        <v>0.14084507042253522</v>
      </c>
      <c r="V868" s="32">
        <f t="shared" si="319"/>
        <v>1</v>
      </c>
      <c r="W868" s="8">
        <f t="shared" ca="1" si="328"/>
        <v>10202.145073639222</v>
      </c>
      <c r="X868" s="8">
        <f t="shared" ca="1" si="332"/>
        <v>5767641695.1495037</v>
      </c>
      <c r="Y868" s="22">
        <f t="shared" ca="1" si="320"/>
        <v>0.23094949038749157</v>
      </c>
      <c r="Z868" s="8">
        <f t="shared" ca="1" si="329"/>
        <v>247329.08938160745</v>
      </c>
      <c r="AA868" s="12">
        <f t="shared" ca="1" si="330"/>
        <v>1.1347541797997878</v>
      </c>
      <c r="AB868" s="23">
        <f t="shared" ca="1" si="334"/>
        <v>3249500575.4969373</v>
      </c>
      <c r="AC868" s="76">
        <f t="shared" si="331"/>
        <v>0</v>
      </c>
      <c r="AD868" s="85">
        <v>5.8473358849201644E-4</v>
      </c>
      <c r="AE868" s="85">
        <v>8.217058921037872E-3</v>
      </c>
      <c r="AF868" s="85">
        <v>6.1285483785542569E-4</v>
      </c>
    </row>
    <row r="869" spans="1:32">
      <c r="A869" s="7">
        <f t="shared" si="321"/>
        <v>44776</v>
      </c>
      <c r="B869" s="8">
        <f t="shared" ca="1" si="322"/>
        <v>812378735.52788925</v>
      </c>
      <c r="C869" s="144">
        <f t="shared" si="312"/>
        <v>0</v>
      </c>
      <c r="D869" s="136"/>
      <c r="E869" s="143">
        <f>US!D869</f>
        <v>0</v>
      </c>
      <c r="F869" s="78">
        <f t="shared" si="333"/>
        <v>0.6</v>
      </c>
      <c r="G869" s="29">
        <f t="shared" ca="1" si="313"/>
        <v>34834.802606957797</v>
      </c>
      <c r="H869" s="8">
        <f t="shared" ca="1" si="323"/>
        <v>247327.09850940036</v>
      </c>
      <c r="I869" s="8">
        <f t="shared" ca="1" si="324"/>
        <v>5767889022.2480145</v>
      </c>
      <c r="J869" s="8">
        <f t="shared" ca="1" si="325"/>
        <v>1436.6414368214264</v>
      </c>
      <c r="K869" s="12">
        <f t="shared" ca="1" si="335"/>
        <v>0.57737372596872893</v>
      </c>
      <c r="L869" s="48"/>
      <c r="M869" s="38">
        <f ca="1">IF(AND(I$2&gt;0,R862&lt;F862-0.04),0,IF(AND(N869&gt;=L$8,I$2&gt;0),0,IF(OR(AND(N869&gt;=A$2,N869&lt;C$2),N869&gt;=E$1),0,1)))</f>
        <v>0</v>
      </c>
      <c r="N869" s="18">
        <f t="shared" si="326"/>
        <v>44776</v>
      </c>
      <c r="O869" s="11">
        <f t="shared" ca="1" si="314"/>
        <v>0.7690518696330686</v>
      </c>
      <c r="P869" s="11" t="str">
        <f t="shared" si="315"/>
        <v/>
      </c>
      <c r="Q869" s="11">
        <f t="shared" ca="1" si="327"/>
        <v>1</v>
      </c>
      <c r="R869" s="32">
        <f t="shared" ca="1" si="316"/>
        <v>6.9669605213915596E-4</v>
      </c>
      <c r="S869" s="32">
        <v>2.2683842578234369E-5</v>
      </c>
      <c r="T869" s="32">
        <f t="shared" ca="1" si="317"/>
        <v>3.2976946467920047E-5</v>
      </c>
      <c r="U869" s="32">
        <f t="shared" si="318"/>
        <v>0.14084507042253522</v>
      </c>
      <c r="V869" s="32">
        <f t="shared" si="319"/>
        <v>1</v>
      </c>
      <c r="W869" s="8">
        <f t="shared" ca="1" si="328"/>
        <v>10202.002840453881</v>
      </c>
      <c r="X869" s="8">
        <f t="shared" ca="1" si="332"/>
        <v>5767651897.1523437</v>
      </c>
      <c r="Y869" s="22">
        <f t="shared" ca="1" si="320"/>
        <v>0.2309481303669314</v>
      </c>
      <c r="Z869" s="8">
        <f t="shared" ca="1" si="329"/>
        <v>247327.09850940036</v>
      </c>
      <c r="AA869" s="12">
        <f t="shared" ca="1" si="330"/>
        <v>1.1347541797997878</v>
      </c>
      <c r="AB869" s="23">
        <f t="shared" ca="1" si="334"/>
        <v>3249506322.1828365</v>
      </c>
      <c r="AC869" s="76">
        <f t="shared" si="331"/>
        <v>0</v>
      </c>
      <c r="AD869" s="85">
        <v>5.8470596765983934E-4</v>
      </c>
      <c r="AE869" s="85">
        <v>8.2144999559595859E-3</v>
      </c>
      <c r="AF869" s="85">
        <v>6.1268366930634162E-4</v>
      </c>
    </row>
    <row r="870" spans="1:32">
      <c r="A870" s="7">
        <f t="shared" si="321"/>
        <v>44777</v>
      </c>
      <c r="B870" s="8">
        <f t="shared" ca="1" si="322"/>
        <v>812380172.14930177</v>
      </c>
      <c r="C870" s="144">
        <f t="shared" si="312"/>
        <v>0</v>
      </c>
      <c r="D870" s="136"/>
      <c r="E870" s="143">
        <f>US!D870</f>
        <v>0</v>
      </c>
      <c r="F870" s="78">
        <f t="shared" si="333"/>
        <v>0.6</v>
      </c>
      <c r="G870" s="29">
        <f t="shared" ca="1" si="313"/>
        <v>34834.522210912059</v>
      </c>
      <c r="H870" s="8">
        <f t="shared" ca="1" si="323"/>
        <v>247325.10769747559</v>
      </c>
      <c r="I870" s="8">
        <f t="shared" ca="1" si="324"/>
        <v>5767899222.2600431</v>
      </c>
      <c r="J870" s="8">
        <f t="shared" ca="1" si="325"/>
        <v>1436.621412468887</v>
      </c>
      <c r="K870" s="12">
        <f t="shared" ca="1" si="335"/>
        <v>0.57737032591732851</v>
      </c>
      <c r="L870" s="48"/>
      <c r="M870" s="38">
        <f ca="1">IF(AND(I$2&gt;0,R863&lt;F863-0.06),0,IF(AND(N870&gt;=L$9,I$2&gt;0),0,IF(OR(AND(N870&gt;=A$2,N870&lt;C$2),N870&gt;=E$1),0,1)))</f>
        <v>0</v>
      </c>
      <c r="N870" s="18">
        <f t="shared" si="326"/>
        <v>44777</v>
      </c>
      <c r="O870" s="11">
        <f t="shared" ca="1" si="314"/>
        <v>0.76905322963467238</v>
      </c>
      <c r="P870" s="11" t="str">
        <f t="shared" si="315"/>
        <v/>
      </c>
      <c r="Q870" s="11">
        <f t="shared" ca="1" si="327"/>
        <v>1</v>
      </c>
      <c r="R870" s="32">
        <f t="shared" ca="1" si="316"/>
        <v>6.966904442182411E-4</v>
      </c>
      <c r="S870" s="32">
        <v>2.2683820068722032E-5</v>
      </c>
      <c r="T870" s="32">
        <f t="shared" ca="1" si="317"/>
        <v>3.297668102633008E-5</v>
      </c>
      <c r="U870" s="32">
        <f t="shared" si="318"/>
        <v>0.14084507042253522</v>
      </c>
      <c r="V870" s="32">
        <f t="shared" si="319"/>
        <v>1</v>
      </c>
      <c r="W870" s="8">
        <f t="shared" ca="1" si="328"/>
        <v>10201.860611592318</v>
      </c>
      <c r="X870" s="8">
        <f t="shared" ca="1" si="332"/>
        <v>5767662099.0129557</v>
      </c>
      <c r="Y870" s="22">
        <f t="shared" ca="1" si="320"/>
        <v>0.23094677036532762</v>
      </c>
      <c r="Z870" s="8">
        <f t="shared" ca="1" si="329"/>
        <v>247325.10769747559</v>
      </c>
      <c r="AA870" s="12">
        <f t="shared" ca="1" si="330"/>
        <v>1.1347541797997878</v>
      </c>
      <c r="AB870" s="23">
        <f t="shared" ca="1" si="334"/>
        <v>3249512068.7886348</v>
      </c>
      <c r="AC870" s="76">
        <f t="shared" si="331"/>
        <v>0</v>
      </c>
      <c r="AD870" s="85">
        <v>5.8467835363587876E-4</v>
      </c>
      <c r="AE870" s="85">
        <v>8.2120495271836673E-3</v>
      </c>
      <c r="AF870" s="85">
        <v>6.1252667133407477E-4</v>
      </c>
    </row>
    <row r="871" spans="1:32">
      <c r="A871" s="7">
        <f t="shared" si="321"/>
        <v>44778</v>
      </c>
      <c r="B871" s="8">
        <f t="shared" ca="1" si="322"/>
        <v>812381608.75069046</v>
      </c>
      <c r="C871" s="144">
        <f t="shared" si="312"/>
        <v>0</v>
      </c>
      <c r="D871" s="136"/>
      <c r="E871" s="143">
        <f>US!D871</f>
        <v>0</v>
      </c>
      <c r="F871" s="78">
        <f t="shared" si="333"/>
        <v>0.6</v>
      </c>
      <c r="G871" s="29">
        <f t="shared" ca="1" si="313"/>
        <v>34834.241823352066</v>
      </c>
      <c r="H871" s="8">
        <f t="shared" ca="1" si="323"/>
        <v>247323.11694579967</v>
      </c>
      <c r="I871" s="8">
        <f t="shared" ca="1" si="324"/>
        <v>5767909422.1299028</v>
      </c>
      <c r="J871" s="8">
        <f t="shared" ca="1" si="325"/>
        <v>1436.6013887206223</v>
      </c>
      <c r="K871" s="12">
        <f t="shared" ca="1" si="335"/>
        <v>0.57736692591331906</v>
      </c>
      <c r="L871" s="48"/>
      <c r="M871" s="39">
        <f ca="1">IF(AND(I$2&gt;0,R864&lt;F864-0.1),0,IF(AND(N871&gt;=L$10,I$2&gt;0),0,IF(OR(AND(N871&gt;=A$2,N871&lt;C$2),N871&gt;=E$1),0,1)))</f>
        <v>0</v>
      </c>
      <c r="N871" s="18">
        <f t="shared" si="326"/>
        <v>44778</v>
      </c>
      <c r="O871" s="11">
        <f t="shared" ca="1" si="314"/>
        <v>0.76905458961732043</v>
      </c>
      <c r="P871" s="11" t="str">
        <f t="shared" si="315"/>
        <v/>
      </c>
      <c r="Q871" s="11">
        <f t="shared" ca="1" si="327"/>
        <v>1</v>
      </c>
      <c r="R871" s="32">
        <f t="shared" ca="1" si="316"/>
        <v>6.966848364670414E-4</v>
      </c>
      <c r="S871" s="32">
        <v>2.268379755936789E-5</v>
      </c>
      <c r="T871" s="32">
        <f t="shared" ca="1" si="317"/>
        <v>3.2976415592773287E-5</v>
      </c>
      <c r="U871" s="32">
        <f t="shared" si="318"/>
        <v>0.14084507042253522</v>
      </c>
      <c r="V871" s="32">
        <f t="shared" si="319"/>
        <v>1</v>
      </c>
      <c r="W871" s="8">
        <f t="shared" ca="1" si="328"/>
        <v>10201.718387051056</v>
      </c>
      <c r="X871" s="8">
        <f t="shared" ca="1" si="332"/>
        <v>5767672300.7313423</v>
      </c>
      <c r="Y871" s="22">
        <f t="shared" ca="1" si="320"/>
        <v>0.23094541038267957</v>
      </c>
      <c r="Z871" s="8">
        <f t="shared" ca="1" si="329"/>
        <v>247323.11694579967</v>
      </c>
      <c r="AA871" s="12">
        <f t="shared" ca="1" si="330"/>
        <v>1.1347541797997878</v>
      </c>
      <c r="AB871" s="23">
        <f t="shared" ca="1" si="334"/>
        <v>3249517815.3143349</v>
      </c>
      <c r="AC871" s="76">
        <f t="shared" si="331"/>
        <v>0</v>
      </c>
      <c r="AD871" s="85">
        <v>5.8465074641753708E-4</v>
      </c>
      <c r="AE871" s="85">
        <v>8.2096995056791574E-3</v>
      </c>
      <c r="AF871" s="85">
        <v>6.1238306967677876E-4</v>
      </c>
    </row>
    <row r="872" spans="1:32">
      <c r="A872" s="7">
        <f t="shared" si="321"/>
        <v>44779</v>
      </c>
      <c r="B872" s="8">
        <f t="shared" ca="1" si="322"/>
        <v>812383045.33205605</v>
      </c>
      <c r="C872" s="144">
        <f t="shared" si="312"/>
        <v>0</v>
      </c>
      <c r="D872" s="136"/>
      <c r="E872" s="143">
        <f>US!D872</f>
        <v>0</v>
      </c>
      <c r="F872" s="78">
        <f t="shared" si="333"/>
        <v>0.6</v>
      </c>
      <c r="G872" s="29">
        <f t="shared" ca="1" si="313"/>
        <v>34833.961444273416</v>
      </c>
      <c r="H872" s="8">
        <f t="shared" ca="1" si="323"/>
        <v>247321.12625434124</v>
      </c>
      <c r="I872" s="8">
        <f t="shared" ca="1" si="324"/>
        <v>5767919621.8575983</v>
      </c>
      <c r="J872" s="8">
        <f t="shared" ca="1" si="325"/>
        <v>1436.5813655764252</v>
      </c>
      <c r="K872" s="12">
        <f t="shared" ca="1" si="335"/>
        <v>0.57736352595669893</v>
      </c>
      <c r="L872" s="48"/>
      <c r="M872" s="47">
        <f ca="1">IF(AND(I$2&gt;0,R865&lt;F865-0.12),0,IF(AND(N872&gt;=L$4,I$2&gt;0),0,IF(OR(AND(N872&gt;=A$2,N872&lt;C$2),N872&gt;=E$1),0,1)))</f>
        <v>0</v>
      </c>
      <c r="N872" s="18">
        <f t="shared" si="326"/>
        <v>44779</v>
      </c>
      <c r="O872" s="11">
        <f t="shared" ca="1" si="314"/>
        <v>0.76905594958101309</v>
      </c>
      <c r="P872" s="11" t="str">
        <f t="shared" si="315"/>
        <v/>
      </c>
      <c r="Q872" s="11">
        <f t="shared" ca="1" si="327"/>
        <v>1</v>
      </c>
      <c r="R872" s="32">
        <f t="shared" ca="1" si="316"/>
        <v>6.9667922888546827E-4</v>
      </c>
      <c r="S872" s="32">
        <v>2.268377505017194E-5</v>
      </c>
      <c r="T872" s="32">
        <f t="shared" ca="1" si="317"/>
        <v>3.2976150167245498E-5</v>
      </c>
      <c r="U872" s="32">
        <f t="shared" si="318"/>
        <v>0.14084507042253522</v>
      </c>
      <c r="V872" s="32">
        <f t="shared" si="319"/>
        <v>1</v>
      </c>
      <c r="W872" s="8">
        <f t="shared" ca="1" si="328"/>
        <v>10201.576166826826</v>
      </c>
      <c r="X872" s="8">
        <f t="shared" ca="1" si="332"/>
        <v>5767682502.3075094</v>
      </c>
      <c r="Y872" s="22">
        <f t="shared" ca="1" si="320"/>
        <v>0.23094405041898691</v>
      </c>
      <c r="Z872" s="8">
        <f t="shared" ca="1" si="329"/>
        <v>247321.12625434124</v>
      </c>
      <c r="AA872" s="12">
        <f t="shared" ca="1" si="330"/>
        <v>1.1347541797997878</v>
      </c>
      <c r="AB872" s="23">
        <f t="shared" ca="1" si="334"/>
        <v>3249523561.7599382</v>
      </c>
      <c r="AC872" s="76">
        <f t="shared" si="331"/>
        <v>0</v>
      </c>
      <c r="AD872" s="85">
        <v>5.8462314600221785E-4</v>
      </c>
      <c r="AE872" s="85">
        <v>8.2074506260994759E-3</v>
      </c>
      <c r="AF872" s="85">
        <v>6.1225333328436213E-4</v>
      </c>
    </row>
    <row r="873" spans="1:32">
      <c r="A873" s="7">
        <f t="shared" si="321"/>
        <v>44780</v>
      </c>
      <c r="B873" s="8">
        <f t="shared" ca="1" si="322"/>
        <v>812384481.89339912</v>
      </c>
      <c r="C873" s="144">
        <f t="shared" si="312"/>
        <v>0</v>
      </c>
      <c r="D873" s="136"/>
      <c r="E873" s="143">
        <f>US!D873</f>
        <v>0</v>
      </c>
      <c r="F873" s="78">
        <f t="shared" si="333"/>
        <v>0.6</v>
      </c>
      <c r="G873" s="29">
        <f t="shared" ca="1" si="313"/>
        <v>34833.681073671934</v>
      </c>
      <c r="H873" s="8">
        <f t="shared" ca="1" si="323"/>
        <v>247319.13562307073</v>
      </c>
      <c r="I873" s="8">
        <f t="shared" ca="1" si="324"/>
        <v>5767929821.4431343</v>
      </c>
      <c r="J873" s="8">
        <f t="shared" ca="1" si="325"/>
        <v>1436.5613430361002</v>
      </c>
      <c r="K873" s="12">
        <f t="shared" ca="1" si="335"/>
        <v>0.57736012604746723</v>
      </c>
      <c r="L873" s="48"/>
      <c r="M873" s="46">
        <f ca="1">IF(AND(I$2&gt;0,R866&lt;F866-0.12),0,IF(AND(N873&gt;=L$5,I$2&gt;0),0,IF(OR(AND(N873&gt;=A$2,N873&lt;C$2),N873&gt;=E$1),0,1)))</f>
        <v>0</v>
      </c>
      <c r="N873" s="18">
        <f t="shared" si="326"/>
        <v>44780</v>
      </c>
      <c r="O873" s="11">
        <f t="shared" ca="1" si="314"/>
        <v>0.76905730952575124</v>
      </c>
      <c r="P873" s="11" t="str">
        <f t="shared" si="315"/>
        <v/>
      </c>
      <c r="Q873" s="11">
        <f t="shared" ca="1" si="327"/>
        <v>1</v>
      </c>
      <c r="R873" s="32">
        <f t="shared" ca="1" si="316"/>
        <v>6.9667362147343855E-4</v>
      </c>
      <c r="S873" s="32">
        <v>2.2683752541134178E-5</v>
      </c>
      <c r="T873" s="32">
        <f t="shared" ca="1" si="317"/>
        <v>3.2975884749742763E-5</v>
      </c>
      <c r="U873" s="32">
        <f t="shared" si="318"/>
        <v>0.14084507042253522</v>
      </c>
      <c r="V873" s="32">
        <f t="shared" si="319"/>
        <v>1</v>
      </c>
      <c r="W873" s="8">
        <f t="shared" ca="1" si="328"/>
        <v>10201.433950916584</v>
      </c>
      <c r="X873" s="8">
        <f t="shared" ca="1" si="332"/>
        <v>5767692703.7414608</v>
      </c>
      <c r="Y873" s="22">
        <f t="shared" ca="1" si="320"/>
        <v>0.23094269047424876</v>
      </c>
      <c r="Z873" s="8">
        <f t="shared" ca="1" si="329"/>
        <v>247319.13562307073</v>
      </c>
      <c r="AA873" s="12">
        <f t="shared" ca="1" si="330"/>
        <v>1.1347541797997878</v>
      </c>
      <c r="AB873" s="23">
        <f t="shared" ca="1" si="334"/>
        <v>3249529308.1254482</v>
      </c>
      <c r="AC873" s="76">
        <f t="shared" si="331"/>
        <v>0</v>
      </c>
      <c r="AD873" s="85">
        <v>5.8459555238732656E-4</v>
      </c>
      <c r="AE873" s="85">
        <v>8.205294554049572E-3</v>
      </c>
      <c r="AF873" s="85">
        <v>6.1213662985024726E-4</v>
      </c>
    </row>
    <row r="874" spans="1:32">
      <c r="A874" s="7">
        <f t="shared" si="321"/>
        <v>44781</v>
      </c>
      <c r="B874" s="8">
        <f t="shared" ca="1" si="322"/>
        <v>812385918.43472028</v>
      </c>
      <c r="C874" s="144">
        <f t="shared" si="312"/>
        <v>0</v>
      </c>
      <c r="D874" s="136"/>
      <c r="E874" s="143">
        <f>US!D874</f>
        <v>0</v>
      </c>
      <c r="F874" s="78">
        <f t="shared" si="333"/>
        <v>0.6</v>
      </c>
      <c r="G874" s="29">
        <f t="shared" ca="1" si="313"/>
        <v>34833.400711543713</v>
      </c>
      <c r="H874" s="8">
        <f t="shared" ca="1" si="323"/>
        <v>247317.14505196037</v>
      </c>
      <c r="I874" s="8">
        <f t="shared" ca="1" si="324"/>
        <v>5767940020.8865137</v>
      </c>
      <c r="J874" s="8">
        <f t="shared" ca="1" si="325"/>
        <v>1436.5413210994645</v>
      </c>
      <c r="K874" s="12">
        <f t="shared" ca="1" si="335"/>
        <v>0.57735672618562184</v>
      </c>
      <c r="L874" s="48"/>
      <c r="M874" s="38">
        <f ca="1">IF(AND(I$2&gt;0,R867&lt;F867),0,IF(AND(N874&gt;=L$6,I$2&gt;0),0,IF(OR(AND(N874&gt;=A$2,N874&lt;C$2),N874&gt;=E$1),0,1)))</f>
        <v>0</v>
      </c>
      <c r="N874" s="18">
        <f t="shared" si="326"/>
        <v>44781</v>
      </c>
      <c r="O874" s="11">
        <f t="shared" ca="1" si="314"/>
        <v>0.76905866945153512</v>
      </c>
      <c r="P874" s="11" t="str">
        <f t="shared" si="315"/>
        <v/>
      </c>
      <c r="Q874" s="11">
        <f t="shared" ca="1" si="327"/>
        <v>1</v>
      </c>
      <c r="R874" s="32">
        <f t="shared" ca="1" si="316"/>
        <v>6.9666801423087419E-4</v>
      </c>
      <c r="S874" s="32">
        <v>2.2683730032254601E-5</v>
      </c>
      <c r="T874" s="32">
        <f t="shared" ca="1" si="317"/>
        <v>3.2975619340261383E-5</v>
      </c>
      <c r="U874" s="32">
        <f t="shared" si="318"/>
        <v>0.14084507042253522</v>
      </c>
      <c r="V874" s="32">
        <f t="shared" si="319"/>
        <v>1</v>
      </c>
      <c r="W874" s="8">
        <f t="shared" ca="1" si="328"/>
        <v>10201.291739317434</v>
      </c>
      <c r="X874" s="8">
        <f t="shared" ca="1" si="332"/>
        <v>5767702905.0332003</v>
      </c>
      <c r="Y874" s="22">
        <f t="shared" ca="1" si="320"/>
        <v>0.23094133054846488</v>
      </c>
      <c r="Z874" s="8">
        <f t="shared" ca="1" si="329"/>
        <v>247317.14505196037</v>
      </c>
      <c r="AA874" s="12">
        <f t="shared" ca="1" si="330"/>
        <v>1.1347541797997878</v>
      </c>
      <c r="AB874" s="23">
        <f t="shared" ca="1" si="334"/>
        <v>3249535054.4108667</v>
      </c>
      <c r="AC874" s="76">
        <f t="shared" si="331"/>
        <v>0</v>
      </c>
      <c r="AD874" s="85">
        <v>5.845679655702696E-4</v>
      </c>
      <c r="AE874" s="85">
        <v>8.2032226861562477E-3</v>
      </c>
      <c r="AF874" s="85">
        <v>6.1203205459581288E-4</v>
      </c>
    </row>
    <row r="875" spans="1:32">
      <c r="A875" s="7">
        <f t="shared" si="321"/>
        <v>44782</v>
      </c>
      <c r="B875" s="8">
        <f t="shared" ca="1" si="322"/>
        <v>812387354.95602</v>
      </c>
      <c r="C875" s="144">
        <f t="shared" si="312"/>
        <v>0</v>
      </c>
      <c r="D875" s="136"/>
      <c r="E875" s="143">
        <f>US!D875</f>
        <v>0</v>
      </c>
      <c r="F875" s="78">
        <f t="shared" si="333"/>
        <v>0.6</v>
      </c>
      <c r="G875" s="29">
        <f t="shared" ca="1" si="313"/>
        <v>34833.120357885069</v>
      </c>
      <c r="H875" s="8">
        <f t="shared" ca="1" si="323"/>
        <v>247315.15454098396</v>
      </c>
      <c r="I875" s="8">
        <f t="shared" ca="1" si="324"/>
        <v>5767950220.1877422</v>
      </c>
      <c r="J875" s="8">
        <f t="shared" ca="1" si="325"/>
        <v>1436.5212997663423</v>
      </c>
      <c r="K875" s="12">
        <f t="shared" ca="1" si="335"/>
        <v>0.57735332637116221</v>
      </c>
      <c r="L875" s="48"/>
      <c r="M875" s="38">
        <f ca="1">IF(AND(I$2&gt;0,R868&lt;F868-0.02),0,IF(AND(N875&gt;=L$7,I$2&gt;0),0,IF(OR(AND(N875&gt;=A$2,N875&lt;C$2),N875&gt;=E$1),0,1)))</f>
        <v>0</v>
      </c>
      <c r="N875" s="18">
        <f t="shared" si="326"/>
        <v>44782</v>
      </c>
      <c r="O875" s="11">
        <f t="shared" ca="1" si="314"/>
        <v>0.76906002935836559</v>
      </c>
      <c r="P875" s="11" t="str">
        <f t="shared" si="315"/>
        <v/>
      </c>
      <c r="Q875" s="11">
        <f t="shared" ca="1" si="327"/>
        <v>1</v>
      </c>
      <c r="R875" s="32">
        <f t="shared" ca="1" si="316"/>
        <v>6.9666240715770135E-4</v>
      </c>
      <c r="S875" s="32">
        <v>2.2683707523533213E-5</v>
      </c>
      <c r="T875" s="32">
        <f t="shared" ca="1" si="317"/>
        <v>3.2975353938797862E-5</v>
      </c>
      <c r="U875" s="32">
        <f t="shared" si="318"/>
        <v>0.14084507042253522</v>
      </c>
      <c r="V875" s="32">
        <f t="shared" si="319"/>
        <v>1</v>
      </c>
      <c r="W875" s="8">
        <f t="shared" ca="1" si="328"/>
        <v>10201.149532026686</v>
      </c>
      <c r="X875" s="8">
        <f t="shared" ca="1" si="332"/>
        <v>5767713106.1827326</v>
      </c>
      <c r="Y875" s="22">
        <f t="shared" ca="1" si="320"/>
        <v>0.23093997064163441</v>
      </c>
      <c r="Z875" s="8">
        <f t="shared" ca="1" si="329"/>
        <v>247315.15454098396</v>
      </c>
      <c r="AA875" s="12">
        <f t="shared" ca="1" si="330"/>
        <v>1.1347541797997878</v>
      </c>
      <c r="AB875" s="23">
        <f t="shared" ca="1" si="334"/>
        <v>3249540800.6161962</v>
      </c>
      <c r="AC875" s="76">
        <f t="shared" si="331"/>
        <v>0</v>
      </c>
      <c r="AD875" s="85">
        <v>5.8454038554845475E-4</v>
      </c>
      <c r="AE875" s="85">
        <v>8.2012261725859358E-3</v>
      </c>
      <c r="AF875" s="85">
        <v>6.1193862730332129E-4</v>
      </c>
    </row>
    <row r="876" spans="1:32">
      <c r="A876" s="7">
        <f t="shared" si="321"/>
        <v>44783</v>
      </c>
      <c r="B876" s="8">
        <f t="shared" ca="1" si="322"/>
        <v>812388791.45729899</v>
      </c>
      <c r="C876" s="144">
        <f t="shared" si="312"/>
        <v>0</v>
      </c>
      <c r="D876" s="136"/>
      <c r="E876" s="143">
        <f>US!D876</f>
        <v>0</v>
      </c>
      <c r="F876" s="78">
        <f t="shared" si="333"/>
        <v>0.6</v>
      </c>
      <c r="G876" s="29">
        <f t="shared" ca="1" si="313"/>
        <v>34832.840012692526</v>
      </c>
      <c r="H876" s="8">
        <f t="shared" ca="1" si="323"/>
        <v>247313.16409011692</v>
      </c>
      <c r="I876" s="8">
        <f t="shared" ca="1" si="324"/>
        <v>5767960419.3468237</v>
      </c>
      <c r="J876" s="8">
        <f t="shared" ca="1" si="325"/>
        <v>1436.5012790365708</v>
      </c>
      <c r="K876" s="12">
        <f t="shared" ca="1" si="335"/>
        <v>0.57734992660408602</v>
      </c>
      <c r="L876" s="48"/>
      <c r="M876" s="38">
        <f ca="1">IF(AND(I$2&gt;0,R869&lt;F869-0.04),0,IF(AND(N876&gt;=L$8,I$2&gt;0),0,IF(OR(AND(N876&gt;=A$2,N876&lt;C$2),N876&gt;=E$1),0,1)))</f>
        <v>0</v>
      </c>
      <c r="N876" s="18">
        <f t="shared" si="326"/>
        <v>44783</v>
      </c>
      <c r="O876" s="11">
        <f t="shared" ca="1" si="314"/>
        <v>0.76906138924624312</v>
      </c>
      <c r="P876" s="11" t="str">
        <f t="shared" si="315"/>
        <v/>
      </c>
      <c r="Q876" s="11">
        <f t="shared" ca="1" si="327"/>
        <v>1</v>
      </c>
      <c r="R876" s="32">
        <f t="shared" ca="1" si="316"/>
        <v>6.9665680025385052E-4</v>
      </c>
      <c r="S876" s="32">
        <v>2.268368501497001E-5</v>
      </c>
      <c r="T876" s="32">
        <f t="shared" ca="1" si="317"/>
        <v>3.2975088545348925E-5</v>
      </c>
      <c r="U876" s="32">
        <f t="shared" si="318"/>
        <v>0.14084507042253522</v>
      </c>
      <c r="V876" s="32">
        <f t="shared" si="319"/>
        <v>1</v>
      </c>
      <c r="W876" s="8">
        <f t="shared" ca="1" si="328"/>
        <v>10201.007329041817</v>
      </c>
      <c r="X876" s="8">
        <f t="shared" ca="1" si="332"/>
        <v>5767723307.1900616</v>
      </c>
      <c r="Y876" s="22">
        <f t="shared" ca="1" si="320"/>
        <v>0.23093861075375688</v>
      </c>
      <c r="Z876" s="8">
        <f t="shared" ca="1" si="329"/>
        <v>247313.16409011692</v>
      </c>
      <c r="AA876" s="12">
        <f t="shared" ca="1" si="330"/>
        <v>1.1347541797997878</v>
      </c>
      <c r="AB876" s="23">
        <f t="shared" ca="1" si="334"/>
        <v>3249546546.7414389</v>
      </c>
      <c r="AC876" s="76">
        <f t="shared" si="331"/>
        <v>0</v>
      </c>
      <c r="AD876" s="85">
        <v>5.845128123192914E-4</v>
      </c>
      <c r="AE876" s="85">
        <v>8.199295912740226E-3</v>
      </c>
      <c r="AF876" s="85">
        <v>6.1185528888585872E-4</v>
      </c>
    </row>
    <row r="877" spans="1:32">
      <c r="A877" s="7">
        <f t="shared" si="321"/>
        <v>44784</v>
      </c>
      <c r="B877" s="8">
        <f t="shared" ca="1" si="322"/>
        <v>812390227.93855786</v>
      </c>
      <c r="C877" s="144">
        <f t="shared" si="312"/>
        <v>0</v>
      </c>
      <c r="D877" s="136"/>
      <c r="E877" s="143">
        <f>US!D877</f>
        <v>0</v>
      </c>
      <c r="F877" s="78">
        <f t="shared" si="333"/>
        <v>0.6</v>
      </c>
      <c r="G877" s="29">
        <f t="shared" ca="1" si="313"/>
        <v>34832.559675962832</v>
      </c>
      <c r="H877" s="8">
        <f t="shared" ca="1" si="323"/>
        <v>247311.17369933607</v>
      </c>
      <c r="I877" s="8">
        <f t="shared" ca="1" si="324"/>
        <v>5767970618.3637619</v>
      </c>
      <c r="J877" s="8">
        <f t="shared" ca="1" si="325"/>
        <v>1436.4812589099931</v>
      </c>
      <c r="K877" s="12">
        <f t="shared" ca="1" si="335"/>
        <v>0.57734652688439225</v>
      </c>
      <c r="L877" s="48"/>
      <c r="M877" s="38">
        <f ca="1">IF(AND(I$2&gt;0,R870&lt;F870-0.06),0,IF(AND(N877&gt;=L$9,I$2&gt;0),0,IF(OR(AND(N877&gt;=A$2,N877&lt;C$2),N877&gt;=E$1),0,1)))</f>
        <v>0</v>
      </c>
      <c r="N877" s="18">
        <f t="shared" si="326"/>
        <v>44784</v>
      </c>
      <c r="O877" s="11">
        <f t="shared" ca="1" si="314"/>
        <v>0.76906274911516825</v>
      </c>
      <c r="P877" s="11" t="str">
        <f t="shared" si="315"/>
        <v/>
      </c>
      <c r="Q877" s="11">
        <f t="shared" ca="1" si="327"/>
        <v>1</v>
      </c>
      <c r="R877" s="32">
        <f t="shared" ca="1" si="316"/>
        <v>6.9665119351925656E-4</v>
      </c>
      <c r="S877" s="32">
        <v>2.2683662506564995E-5</v>
      </c>
      <c r="T877" s="32">
        <f t="shared" ca="1" si="317"/>
        <v>3.2974823159911477E-5</v>
      </c>
      <c r="U877" s="32">
        <f t="shared" si="318"/>
        <v>0.14084507042253522</v>
      </c>
      <c r="V877" s="32">
        <f t="shared" si="319"/>
        <v>1</v>
      </c>
      <c r="W877" s="8">
        <f t="shared" ca="1" si="328"/>
        <v>10200.86513036044</v>
      </c>
      <c r="X877" s="8">
        <f t="shared" ca="1" si="332"/>
        <v>5767733508.055192</v>
      </c>
      <c r="Y877" s="22">
        <f t="shared" ca="1" si="320"/>
        <v>0.23093725088483175</v>
      </c>
      <c r="Z877" s="8">
        <f t="shared" ca="1" si="329"/>
        <v>247311.17369933607</v>
      </c>
      <c r="AA877" s="12">
        <f t="shared" ca="1" si="330"/>
        <v>1.1347541797997878</v>
      </c>
      <c r="AB877" s="23">
        <f t="shared" ca="1" si="334"/>
        <v>3249552292.7865973</v>
      </c>
      <c r="AC877" s="76">
        <f t="shared" si="331"/>
        <v>0</v>
      </c>
      <c r="AD877" s="85">
        <v>5.8448524588019049E-4</v>
      </c>
      <c r="AE877" s="85">
        <v>8.1974225508437398E-3</v>
      </c>
      <c r="AF877" s="85">
        <v>6.1178089783266751E-4</v>
      </c>
    </row>
    <row r="878" spans="1:32">
      <c r="A878" s="7">
        <f t="shared" si="321"/>
        <v>44785</v>
      </c>
      <c r="B878" s="8">
        <f t="shared" ca="1" si="322"/>
        <v>812391664.3997972</v>
      </c>
      <c r="C878" s="144">
        <f t="shared" si="312"/>
        <v>0</v>
      </c>
      <c r="D878" s="136"/>
      <c r="E878" s="143">
        <f>US!D878</f>
        <v>0</v>
      </c>
      <c r="F878" s="78">
        <f t="shared" si="333"/>
        <v>0.6</v>
      </c>
      <c r="G878" s="29">
        <f t="shared" ca="1" si="313"/>
        <v>34832.279347692893</v>
      </c>
      <c r="H878" s="8">
        <f t="shared" ca="1" si="323"/>
        <v>247309.1833686195</v>
      </c>
      <c r="I878" s="8">
        <f t="shared" ca="1" si="324"/>
        <v>5767980817.2385616</v>
      </c>
      <c r="J878" s="8">
        <f t="shared" ca="1" si="325"/>
        <v>1436.461239386462</v>
      </c>
      <c r="K878" s="12">
        <f t="shared" ca="1" si="335"/>
        <v>0.57734312721207937</v>
      </c>
      <c r="L878" s="48"/>
      <c r="M878" s="39">
        <f ca="1">IF(AND(I$2&gt;0,R871&lt;F871-0.1),0,IF(AND(N878&gt;=L$10,I$2&gt;0),0,IF(OR(AND(N878&gt;=A$2,N878&lt;C$2),N878&gt;=E$1),0,1)))</f>
        <v>0</v>
      </c>
      <c r="N878" s="18">
        <f t="shared" si="326"/>
        <v>44785</v>
      </c>
      <c r="O878" s="11">
        <f t="shared" ca="1" si="314"/>
        <v>0.76906410896514155</v>
      </c>
      <c r="P878" s="11" t="str">
        <f t="shared" si="315"/>
        <v/>
      </c>
      <c r="Q878" s="11">
        <f t="shared" ca="1" si="327"/>
        <v>1</v>
      </c>
      <c r="R878" s="32">
        <f t="shared" ca="1" si="316"/>
        <v>6.9664558695385777E-4</v>
      </c>
      <c r="S878" s="32">
        <v>2.2683639998318159E-5</v>
      </c>
      <c r="T878" s="32">
        <f t="shared" ca="1" si="317"/>
        <v>3.2974557782482603E-5</v>
      </c>
      <c r="U878" s="32">
        <f t="shared" si="318"/>
        <v>0.14084507042253522</v>
      </c>
      <c r="V878" s="32">
        <f t="shared" si="319"/>
        <v>1</v>
      </c>
      <c r="W878" s="8">
        <f t="shared" ca="1" si="328"/>
        <v>10200.722935980322</v>
      </c>
      <c r="X878" s="8">
        <f t="shared" ca="1" si="332"/>
        <v>5767743708.7781277</v>
      </c>
      <c r="Y878" s="22">
        <f t="shared" ca="1" si="320"/>
        <v>0.23093589103485845</v>
      </c>
      <c r="Z878" s="8">
        <f t="shared" ca="1" si="329"/>
        <v>247309.1833686195</v>
      </c>
      <c r="AA878" s="12">
        <f t="shared" ca="1" si="330"/>
        <v>1.1347541797997878</v>
      </c>
      <c r="AB878" s="23">
        <f t="shared" ca="1" si="334"/>
        <v>3249558038.7516747</v>
      </c>
      <c r="AC878" s="76">
        <f t="shared" si="331"/>
        <v>0</v>
      </c>
      <c r="AD878" s="85">
        <v>5.8445768622856381E-4</v>
      </c>
      <c r="AE878" s="85">
        <v>8.1955964714784373E-3</v>
      </c>
      <c r="AF878" s="85">
        <v>6.1171422652598381E-4</v>
      </c>
    </row>
    <row r="879" spans="1:32">
      <c r="A879" s="7">
        <f t="shared" si="321"/>
        <v>44786</v>
      </c>
      <c r="B879" s="8">
        <f t="shared" ca="1" si="322"/>
        <v>812393100.84101772</v>
      </c>
      <c r="C879" s="144">
        <f t="shared" si="312"/>
        <v>0</v>
      </c>
      <c r="D879" s="136"/>
      <c r="E879" s="143">
        <f>US!D879</f>
        <v>0</v>
      </c>
      <c r="F879" s="78">
        <f t="shared" si="333"/>
        <v>0.6</v>
      </c>
      <c r="G879" s="29">
        <f t="shared" ca="1" si="313"/>
        <v>34831.999027879807</v>
      </c>
      <c r="H879" s="8">
        <f t="shared" ca="1" si="323"/>
        <v>247307.19309794661</v>
      </c>
      <c r="I879" s="8">
        <f t="shared" ca="1" si="324"/>
        <v>5767991015.9712267</v>
      </c>
      <c r="J879" s="8">
        <f t="shared" ca="1" si="325"/>
        <v>1436.4412204658388</v>
      </c>
      <c r="K879" s="12">
        <f t="shared" ca="1" si="335"/>
        <v>0.57733972758714613</v>
      </c>
      <c r="L879" s="48"/>
      <c r="M879" s="47">
        <f ca="1">IF(AND(I$2&gt;0,R872&lt;F872-0.12),0,IF(AND(N879&gt;=L$4,I$2&gt;0),0,IF(OR(AND(N879&gt;=A$2,N879&lt;C$2),N879&gt;=E$1),0,1)))</f>
        <v>0</v>
      </c>
      <c r="N879" s="18">
        <f t="shared" si="326"/>
        <v>44786</v>
      </c>
      <c r="O879" s="11">
        <f t="shared" ca="1" si="314"/>
        <v>0.76906546879616355</v>
      </c>
      <c r="P879" s="11" t="str">
        <f t="shared" si="315"/>
        <v/>
      </c>
      <c r="Q879" s="11">
        <f t="shared" ca="1" si="327"/>
        <v>1</v>
      </c>
      <c r="R879" s="32">
        <f t="shared" ca="1" si="316"/>
        <v>6.9663998055759615E-4</v>
      </c>
      <c r="S879" s="32">
        <v>2.2683617490229501E-5</v>
      </c>
      <c r="T879" s="32">
        <f t="shared" ca="1" si="317"/>
        <v>3.2974292413059545E-5</v>
      </c>
      <c r="U879" s="32">
        <f t="shared" si="318"/>
        <v>0.14084507042253522</v>
      </c>
      <c r="V879" s="32">
        <f t="shared" si="319"/>
        <v>1</v>
      </c>
      <c r="W879" s="8">
        <f t="shared" ca="1" si="328"/>
        <v>10200.580745899348</v>
      </c>
      <c r="X879" s="8">
        <f t="shared" ca="1" si="332"/>
        <v>5767753909.3588734</v>
      </c>
      <c r="Y879" s="22">
        <f t="shared" ca="1" si="320"/>
        <v>0.23093453120383645</v>
      </c>
      <c r="Z879" s="8">
        <f t="shared" ca="1" si="329"/>
        <v>247307.19309794661</v>
      </c>
      <c r="AA879" s="12">
        <f t="shared" ca="1" si="330"/>
        <v>1.1347541797997878</v>
      </c>
      <c r="AB879" s="23">
        <f t="shared" ca="1" si="334"/>
        <v>3249563784.6366725</v>
      </c>
      <c r="AC879" s="76">
        <f t="shared" si="331"/>
        <v>0</v>
      </c>
      <c r="AD879" s="85">
        <v>5.8443013336182466E-4</v>
      </c>
      <c r="AE879" s="85">
        <v>8.1938077950644683E-3</v>
      </c>
      <c r="AF879" s="85">
        <v>6.1165395742530297E-4</v>
      </c>
    </row>
    <row r="880" spans="1:32">
      <c r="A880" s="7">
        <f t="shared" si="321"/>
        <v>44787</v>
      </c>
      <c r="B880" s="8">
        <f t="shared" ca="1" si="322"/>
        <v>812394537.26221991</v>
      </c>
      <c r="C880" s="144">
        <f t="shared" si="312"/>
        <v>0</v>
      </c>
      <c r="D880" s="136"/>
      <c r="E880" s="143">
        <f>US!D880</f>
        <v>0</v>
      </c>
      <c r="F880" s="78">
        <f t="shared" si="333"/>
        <v>0.6</v>
      </c>
      <c r="G880" s="29">
        <f t="shared" ca="1" si="313"/>
        <v>34831.718716520845</v>
      </c>
      <c r="H880" s="8">
        <f t="shared" ca="1" si="323"/>
        <v>247305.20288729799</v>
      </c>
      <c r="I880" s="8">
        <f t="shared" ca="1" si="324"/>
        <v>5768001214.5617619</v>
      </c>
      <c r="J880" s="8">
        <f t="shared" ca="1" si="325"/>
        <v>1436.4212021479905</v>
      </c>
      <c r="K880" s="12">
        <f t="shared" ca="1" si="335"/>
        <v>0.57733632800959112</v>
      </c>
      <c r="L880" s="48"/>
      <c r="M880" s="46">
        <f ca="1">IF(AND(I$2&gt;0,R873&lt;F873-0.12),0,IF(AND(N880&gt;=L$5,I$2&gt;0),0,IF(OR(AND(N880&gt;=A$2,N880&lt;C$2),N880&gt;=E$1),0,1)))</f>
        <v>0</v>
      </c>
      <c r="N880" s="18">
        <f t="shared" si="326"/>
        <v>44787</v>
      </c>
      <c r="O880" s="11">
        <f t="shared" ca="1" si="314"/>
        <v>0.76906682860823494</v>
      </c>
      <c r="P880" s="11" t="str">
        <f t="shared" si="315"/>
        <v/>
      </c>
      <c r="Q880" s="11">
        <f t="shared" ca="1" si="327"/>
        <v>1</v>
      </c>
      <c r="R880" s="32">
        <f t="shared" ca="1" si="316"/>
        <v>6.9663437433041694E-4</v>
      </c>
      <c r="S880" s="32">
        <v>2.2683594982299021E-5</v>
      </c>
      <c r="T880" s="32">
        <f t="shared" ca="1" si="317"/>
        <v>3.297402705163973E-5</v>
      </c>
      <c r="U880" s="32">
        <f t="shared" si="318"/>
        <v>0.14084507042253522</v>
      </c>
      <c r="V880" s="32">
        <f t="shared" si="319"/>
        <v>1</v>
      </c>
      <c r="W880" s="8">
        <f t="shared" ca="1" si="328"/>
        <v>10200.438560115552</v>
      </c>
      <c r="X880" s="8">
        <f t="shared" ca="1" si="332"/>
        <v>5767764109.7974339</v>
      </c>
      <c r="Y880" s="22">
        <f t="shared" ca="1" si="320"/>
        <v>0.23093317139176506</v>
      </c>
      <c r="Z880" s="8">
        <f t="shared" ca="1" si="329"/>
        <v>247305.20288729799</v>
      </c>
      <c r="AA880" s="12">
        <f t="shared" ca="1" si="330"/>
        <v>1.1347541797997878</v>
      </c>
      <c r="AB880" s="23">
        <f t="shared" ca="1" si="334"/>
        <v>3249569530.4415932</v>
      </c>
      <c r="AC880" s="76">
        <f t="shared" si="331"/>
        <v>0</v>
      </c>
      <c r="AD880" s="85">
        <v>5.844025872773881E-4</v>
      </c>
      <c r="AE880" s="85">
        <v>8.1920463732875586E-3</v>
      </c>
      <c r="AF880" s="85">
        <v>6.1159867911488172E-4</v>
      </c>
    </row>
    <row r="881" spans="1:32">
      <c r="A881" s="7">
        <f t="shared" si="321"/>
        <v>44788</v>
      </c>
      <c r="B881" s="8">
        <f t="shared" ca="1" si="322"/>
        <v>812395973.66340435</v>
      </c>
      <c r="C881" s="144">
        <f t="shared" si="312"/>
        <v>0</v>
      </c>
      <c r="D881" s="136"/>
      <c r="E881" s="143">
        <f>US!D881</f>
        <v>0</v>
      </c>
      <c r="F881" s="78">
        <f t="shared" si="333"/>
        <v>0.6</v>
      </c>
      <c r="G881" s="29">
        <f t="shared" ca="1" si="313"/>
        <v>34831.438413613418</v>
      </c>
      <c r="H881" s="8">
        <f t="shared" ca="1" si="323"/>
        <v>247303.21273665526</v>
      </c>
      <c r="I881" s="8">
        <f t="shared" ca="1" si="324"/>
        <v>5768011413.0101709</v>
      </c>
      <c r="J881" s="8">
        <f t="shared" ca="1" si="325"/>
        <v>1436.4011844327924</v>
      </c>
      <c r="K881" s="12">
        <f t="shared" ca="1" si="335"/>
        <v>0.57733292847941264</v>
      </c>
      <c r="L881" s="48"/>
      <c r="M881" s="38">
        <f ca="1">IF(AND(I$2&gt;0,R874&lt;F874),0,IF(AND(N881&gt;=L$6,I$2&gt;0),0,IF(OR(AND(N881&gt;=A$2,N881&lt;C$2),N881&gt;=E$1),0,1)))</f>
        <v>0</v>
      </c>
      <c r="N881" s="18">
        <f t="shared" si="326"/>
        <v>44788</v>
      </c>
      <c r="O881" s="11">
        <f t="shared" ca="1" si="314"/>
        <v>0.76906818840135616</v>
      </c>
      <c r="P881" s="11" t="str">
        <f t="shared" si="315"/>
        <v/>
      </c>
      <c r="Q881" s="11">
        <f t="shared" ca="1" si="327"/>
        <v>1</v>
      </c>
      <c r="R881" s="32">
        <f t="shared" ca="1" si="316"/>
        <v>6.9662876827226831E-4</v>
      </c>
      <c r="S881" s="32">
        <v>2.2683572474526726E-5</v>
      </c>
      <c r="T881" s="32">
        <f t="shared" ca="1" si="317"/>
        <v>3.2973761698220703E-5</v>
      </c>
      <c r="U881" s="32">
        <f t="shared" si="318"/>
        <v>0.14084507042253522</v>
      </c>
      <c r="V881" s="32">
        <f t="shared" si="319"/>
        <v>1</v>
      </c>
      <c r="W881" s="8">
        <f t="shared" ca="1" si="328"/>
        <v>10200.296378627063</v>
      </c>
      <c r="X881" s="8">
        <f t="shared" ca="1" si="332"/>
        <v>5767774310.0938129</v>
      </c>
      <c r="Y881" s="22">
        <f t="shared" ca="1" si="320"/>
        <v>0.23093181159864384</v>
      </c>
      <c r="Z881" s="8">
        <f t="shared" ca="1" si="329"/>
        <v>247303.21273665526</v>
      </c>
      <c r="AA881" s="12">
        <f t="shared" ca="1" si="330"/>
        <v>1.1347541797997878</v>
      </c>
      <c r="AB881" s="23">
        <f t="shared" ca="1" si="334"/>
        <v>3249575276.16644</v>
      </c>
      <c r="AC881" s="76">
        <f t="shared" si="331"/>
        <v>0</v>
      </c>
      <c r="AD881" s="85">
        <v>5.8437504797267015E-4</v>
      </c>
      <c r="AE881" s="85">
        <v>8.1903017844729802E-3</v>
      </c>
      <c r="AF881" s="85">
        <v>6.1154688221016487E-4</v>
      </c>
    </row>
    <row r="882" spans="1:32">
      <c r="A882" s="7">
        <f t="shared" si="321"/>
        <v>44789</v>
      </c>
      <c r="B882" s="8">
        <f t="shared" ca="1" si="322"/>
        <v>812397410.04457164</v>
      </c>
      <c r="C882" s="144">
        <f t="shared" si="312"/>
        <v>0</v>
      </c>
      <c r="D882" s="136"/>
      <c r="E882" s="143">
        <f>US!D882</f>
        <v>0</v>
      </c>
      <c r="F882" s="78">
        <f t="shared" si="333"/>
        <v>0.6</v>
      </c>
      <c r="G882" s="29">
        <f t="shared" ca="1" si="313"/>
        <v>34831.158119155087</v>
      </c>
      <c r="H882" s="8">
        <f t="shared" ca="1" si="323"/>
        <v>247301.22264600109</v>
      </c>
      <c r="I882" s="8">
        <f t="shared" ca="1" si="324"/>
        <v>5768021611.3164587</v>
      </c>
      <c r="J882" s="8">
        <f t="shared" ca="1" si="325"/>
        <v>1436.3811673201244</v>
      </c>
      <c r="K882" s="12">
        <f t="shared" ca="1" si="335"/>
        <v>0.57732952899660961</v>
      </c>
      <c r="L882" s="48"/>
      <c r="M882" s="38">
        <f ca="1">IF(AND(I$2&gt;0,R875&lt;F875-0.02),0,IF(AND(N882&gt;=L$7,I$2&gt;0),0,IF(OR(AND(N882&gt;=A$2,N882&lt;C$2),N882&gt;=E$1),0,1)))</f>
        <v>0</v>
      </c>
      <c r="N882" s="18">
        <f t="shared" si="326"/>
        <v>44789</v>
      </c>
      <c r="O882" s="11">
        <f t="shared" ca="1" si="314"/>
        <v>0.76906954817552786</v>
      </c>
      <c r="P882" s="11" t="str">
        <f t="shared" si="315"/>
        <v/>
      </c>
      <c r="Q882" s="11">
        <f t="shared" ca="1" si="327"/>
        <v>1</v>
      </c>
      <c r="R882" s="32">
        <f t="shared" ca="1" si="316"/>
        <v>6.9662316238310181E-4</v>
      </c>
      <c r="S882" s="32">
        <v>2.26835499669126E-5</v>
      </c>
      <c r="T882" s="32">
        <f t="shared" ca="1" si="317"/>
        <v>3.2973496352800147E-5</v>
      </c>
      <c r="U882" s="32">
        <f t="shared" si="318"/>
        <v>0.14084507042253522</v>
      </c>
      <c r="V882" s="32">
        <f t="shared" si="319"/>
        <v>1</v>
      </c>
      <c r="W882" s="8">
        <f t="shared" ca="1" si="328"/>
        <v>10200.154201432128</v>
      </c>
      <c r="X882" s="8">
        <f t="shared" ca="1" si="332"/>
        <v>5767784510.2480145</v>
      </c>
      <c r="Y882" s="22">
        <f t="shared" ca="1" si="320"/>
        <v>0.23093045182447214</v>
      </c>
      <c r="Z882" s="8">
        <f t="shared" ca="1" si="329"/>
        <v>247301.22264600109</v>
      </c>
      <c r="AA882" s="12">
        <f t="shared" ca="1" si="330"/>
        <v>1.1347541797997878</v>
      </c>
      <c r="AB882" s="23">
        <f t="shared" ca="1" si="334"/>
        <v>3249581021.8112144</v>
      </c>
      <c r="AC882" s="76">
        <f t="shared" si="331"/>
        <v>0</v>
      </c>
      <c r="AD882" s="85">
        <v>5.8434751544508845E-4</v>
      </c>
      <c r="AE882" s="85">
        <v>8.1885725406632432E-3</v>
      </c>
      <c r="AF882" s="85">
        <v>6.1149829545168897E-4</v>
      </c>
    </row>
    <row r="883" spans="1:32">
      <c r="A883" s="7">
        <f t="shared" si="321"/>
        <v>44790</v>
      </c>
      <c r="B883" s="8">
        <f t="shared" ca="1" si="322"/>
        <v>812398846.4057225</v>
      </c>
      <c r="C883" s="144">
        <f t="shared" si="312"/>
        <v>0</v>
      </c>
      <c r="D883" s="136"/>
      <c r="E883" s="143">
        <f>US!D883</f>
        <v>0</v>
      </c>
      <c r="F883" s="78">
        <f t="shared" si="333"/>
        <v>0.6</v>
      </c>
      <c r="G883" s="29">
        <f t="shared" ca="1" si="313"/>
        <v>34830.877833143531</v>
      </c>
      <c r="H883" s="8">
        <f t="shared" ca="1" si="323"/>
        <v>247299.23261531905</v>
      </c>
      <c r="I883" s="8">
        <f t="shared" ca="1" si="324"/>
        <v>5768031809.4806299</v>
      </c>
      <c r="J883" s="8">
        <f t="shared" ca="1" si="325"/>
        <v>1436.3611508098743</v>
      </c>
      <c r="K883" s="12">
        <f t="shared" ca="1" si="335"/>
        <v>0.57732612956118035</v>
      </c>
      <c r="L883" s="48"/>
      <c r="M883" s="38">
        <f ca="1">IF(AND(I$2&gt;0,R876&lt;F876-0.04),0,IF(AND(N883&gt;=L$8,I$2&gt;0),0,IF(OR(AND(N883&gt;=A$2,N883&lt;C$2),N883&gt;=E$1),0,1)))</f>
        <v>0</v>
      </c>
      <c r="N883" s="18">
        <f t="shared" si="326"/>
        <v>44790</v>
      </c>
      <c r="O883" s="11">
        <f t="shared" ca="1" si="314"/>
        <v>0.76907090793075061</v>
      </c>
      <c r="P883" s="11" t="str">
        <f t="shared" si="315"/>
        <v/>
      </c>
      <c r="Q883" s="11">
        <f t="shared" ca="1" si="327"/>
        <v>1</v>
      </c>
      <c r="R883" s="32">
        <f t="shared" ca="1" si="316"/>
        <v>6.9661755666287071E-4</v>
      </c>
      <c r="S883" s="32">
        <v>2.2683527459456652E-5</v>
      </c>
      <c r="T883" s="32">
        <f t="shared" ca="1" si="317"/>
        <v>3.2973231015375873E-5</v>
      </c>
      <c r="U883" s="32">
        <f t="shared" si="318"/>
        <v>0.14084507042253522</v>
      </c>
      <c r="V883" s="32">
        <f t="shared" si="319"/>
        <v>1</v>
      </c>
      <c r="W883" s="8">
        <f t="shared" ca="1" si="328"/>
        <v>10200.012028529098</v>
      </c>
      <c r="X883" s="8">
        <f t="shared" ca="1" si="332"/>
        <v>5767794710.2600431</v>
      </c>
      <c r="Y883" s="22">
        <f t="shared" ca="1" si="320"/>
        <v>0.23092909206924939</v>
      </c>
      <c r="Z883" s="8">
        <f t="shared" ca="1" si="329"/>
        <v>247299.23261531905</v>
      </c>
      <c r="AA883" s="12">
        <f t="shared" ca="1" si="330"/>
        <v>1.1347541797997878</v>
      </c>
      <c r="AB883" s="23">
        <f t="shared" ca="1" si="334"/>
        <v>3249586767.3759193</v>
      </c>
      <c r="AC883" s="76">
        <f t="shared" si="331"/>
        <v>0</v>
      </c>
      <c r="AD883" s="85">
        <v>5.8431998969206162E-4</v>
      </c>
      <c r="AE883" s="85">
        <v>8.1868572601195896E-3</v>
      </c>
      <c r="AF883" s="85">
        <v>6.1145265473662002E-4</v>
      </c>
    </row>
    <row r="884" spans="1:32">
      <c r="A884" s="7">
        <f t="shared" si="321"/>
        <v>44791</v>
      </c>
      <c r="B884" s="8">
        <f t="shared" ca="1" si="322"/>
        <v>812400282.7468574</v>
      </c>
      <c r="C884" s="144">
        <f t="shared" si="312"/>
        <v>0</v>
      </c>
      <c r="D884" s="136"/>
      <c r="E884" s="143">
        <f>US!D884</f>
        <v>0</v>
      </c>
      <c r="F884" s="78">
        <f t="shared" si="333"/>
        <v>0.6</v>
      </c>
      <c r="G884" s="29">
        <f t="shared" ca="1" si="313"/>
        <v>34830.597555576576</v>
      </c>
      <c r="H884" s="8">
        <f t="shared" ca="1" si="323"/>
        <v>247297.24264459367</v>
      </c>
      <c r="I884" s="8">
        <f t="shared" ca="1" si="324"/>
        <v>5768042007.5026875</v>
      </c>
      <c r="J884" s="8">
        <f t="shared" ca="1" si="325"/>
        <v>1436.3411349019334</v>
      </c>
      <c r="K884" s="12">
        <f t="shared" ca="1" si="335"/>
        <v>0.57732273017312341</v>
      </c>
      <c r="L884" s="48"/>
      <c r="M884" s="38">
        <f ca="1">IF(AND(I$2&gt;0,R877&lt;F877-0.06),0,IF(AND(N884&gt;=L$9,I$2&gt;0),0,IF(OR(AND(N884&gt;=A$2,N884&lt;C$2),N884&gt;=E$1),0,1)))</f>
        <v>0</v>
      </c>
      <c r="N884" s="18">
        <f t="shared" si="326"/>
        <v>44791</v>
      </c>
      <c r="O884" s="11">
        <f t="shared" ca="1" si="314"/>
        <v>0.76907226766702497</v>
      </c>
      <c r="P884" s="11" t="str">
        <f t="shared" si="315"/>
        <v/>
      </c>
      <c r="Q884" s="11">
        <f t="shared" ca="1" si="327"/>
        <v>1</v>
      </c>
      <c r="R884" s="32">
        <f t="shared" ca="1" si="316"/>
        <v>6.9661195111153152E-4</v>
      </c>
      <c r="S884" s="32">
        <v>2.2683504952158875E-5</v>
      </c>
      <c r="T884" s="32">
        <f t="shared" ca="1" si="317"/>
        <v>3.2972965685945822E-5</v>
      </c>
      <c r="U884" s="32">
        <f t="shared" si="318"/>
        <v>0.14084507042253522</v>
      </c>
      <c r="V884" s="32">
        <f t="shared" si="319"/>
        <v>1</v>
      </c>
      <c r="W884" s="8">
        <f t="shared" ca="1" si="328"/>
        <v>10199.869859916418</v>
      </c>
      <c r="X884" s="8">
        <f t="shared" ca="1" si="332"/>
        <v>5767804910.1299028</v>
      </c>
      <c r="Y884" s="22">
        <f t="shared" ca="1" si="320"/>
        <v>0.23092773233297503</v>
      </c>
      <c r="Z884" s="8">
        <f t="shared" ca="1" si="329"/>
        <v>247297.24264459367</v>
      </c>
      <c r="AA884" s="12">
        <f t="shared" ca="1" si="330"/>
        <v>1.1347541797997878</v>
      </c>
      <c r="AB884" s="23">
        <f t="shared" ca="1" si="334"/>
        <v>3249592512.8605571</v>
      </c>
      <c r="AC884" s="76">
        <f t="shared" si="331"/>
        <v>0</v>
      </c>
      <c r="AD884" s="85">
        <v>5.8429247071101025E-4</v>
      </c>
      <c r="AE884" s="85">
        <v>8.1851546437902069E-3</v>
      </c>
      <c r="AF884" s="85">
        <v>6.1140970420462217E-4</v>
      </c>
    </row>
    <row r="885" spans="1:32">
      <c r="A885" s="7">
        <f t="shared" si="321"/>
        <v>44792</v>
      </c>
      <c r="B885" s="8">
        <f t="shared" ca="1" si="322"/>
        <v>812401719.06797695</v>
      </c>
      <c r="C885" s="144">
        <f t="shared" si="312"/>
        <v>0</v>
      </c>
      <c r="D885" s="136"/>
      <c r="E885" s="143">
        <f>US!D885</f>
        <v>0</v>
      </c>
      <c r="F885" s="78">
        <f t="shared" si="333"/>
        <v>0.6</v>
      </c>
      <c r="G885" s="29">
        <f t="shared" ca="1" si="313"/>
        <v>34830.317286452148</v>
      </c>
      <c r="H885" s="8">
        <f t="shared" ca="1" si="323"/>
        <v>247295.25273381025</v>
      </c>
      <c r="I885" s="8">
        <f t="shared" ca="1" si="324"/>
        <v>5768052205.382637</v>
      </c>
      <c r="J885" s="8">
        <f t="shared" ca="1" si="325"/>
        <v>1436.3211195961992</v>
      </c>
      <c r="K885" s="12">
        <f t="shared" ca="1" si="335"/>
        <v>0.57731933083243758</v>
      </c>
      <c r="L885" s="48"/>
      <c r="M885" s="39">
        <f ca="1">IF(AND(I$2&gt;0,R878&lt;F878-0.1),0,IF(AND(N885&gt;=L$10,I$2&gt;0),0,IF(OR(AND(N885&gt;=A$2,N885&lt;C$2),N885&gt;=E$1),0,1)))</f>
        <v>0</v>
      </c>
      <c r="N885" s="18">
        <f t="shared" si="326"/>
        <v>44792</v>
      </c>
      <c r="O885" s="11">
        <f t="shared" ca="1" si="314"/>
        <v>0.76907362738435159</v>
      </c>
      <c r="P885" s="11" t="str">
        <f t="shared" si="315"/>
        <v/>
      </c>
      <c r="Q885" s="11">
        <f t="shared" ca="1" si="327"/>
        <v>1</v>
      </c>
      <c r="R885" s="32">
        <f t="shared" ca="1" si="316"/>
        <v>6.9660634572904295E-4</v>
      </c>
      <c r="S885" s="32">
        <v>2.268348244501927E-5</v>
      </c>
      <c r="T885" s="32">
        <f t="shared" ca="1" si="317"/>
        <v>3.2972700364508035E-5</v>
      </c>
      <c r="U885" s="32">
        <f t="shared" si="318"/>
        <v>0.14084507042253522</v>
      </c>
      <c r="V885" s="32">
        <f t="shared" si="319"/>
        <v>1</v>
      </c>
      <c r="W885" s="8">
        <f t="shared" ca="1" si="328"/>
        <v>10199.727695592619</v>
      </c>
      <c r="X885" s="8">
        <f t="shared" ca="1" si="332"/>
        <v>5767815109.8575983</v>
      </c>
      <c r="Y885" s="22">
        <f t="shared" ca="1" si="320"/>
        <v>0.23092637261564841</v>
      </c>
      <c r="Z885" s="8">
        <f t="shared" ca="1" si="329"/>
        <v>247295.25273381025</v>
      </c>
      <c r="AA885" s="12">
        <f t="shared" ca="1" si="330"/>
        <v>1.1347541797997878</v>
      </c>
      <c r="AB885" s="23">
        <f t="shared" ca="1" si="334"/>
        <v>3249598258.2651296</v>
      </c>
      <c r="AC885" s="76">
        <f t="shared" si="331"/>
        <v>0</v>
      </c>
      <c r="AD885" s="85">
        <v>5.8426495849935565E-4</v>
      </c>
      <c r="AE885" s="85">
        <v>8.183463478670985E-3</v>
      </c>
      <c r="AF885" s="85">
        <v>6.1136919775695844E-4</v>
      </c>
    </row>
    <row r="886" spans="1:32">
      <c r="A886" s="7">
        <f t="shared" si="321"/>
        <v>44793</v>
      </c>
      <c r="B886" s="8">
        <f t="shared" ca="1" si="322"/>
        <v>812403155.36908185</v>
      </c>
      <c r="C886" s="144">
        <f t="shared" si="312"/>
        <v>0</v>
      </c>
      <c r="D886" s="136"/>
      <c r="E886" s="143">
        <f>US!D886</f>
        <v>0</v>
      </c>
      <c r="F886" s="78">
        <f t="shared" si="333"/>
        <v>0.6</v>
      </c>
      <c r="G886" s="29">
        <f t="shared" ca="1" si="313"/>
        <v>34830.037025768295</v>
      </c>
      <c r="H886" s="8">
        <f t="shared" ca="1" si="323"/>
        <v>247293.26288295491</v>
      </c>
      <c r="I886" s="8">
        <f t="shared" ca="1" si="324"/>
        <v>5768062403.1204815</v>
      </c>
      <c r="J886" s="8">
        <f t="shared" ca="1" si="325"/>
        <v>1436.3011048925741</v>
      </c>
      <c r="K886" s="12">
        <f t="shared" ca="1" si="335"/>
        <v>0.57731593153912097</v>
      </c>
      <c r="L886" s="48"/>
      <c r="M886" s="47">
        <f ca="1">IF(AND(I$2&gt;0,R879&lt;F879-0.12),0,IF(AND(N886&gt;=L$4,I$2&gt;0),0,IF(OR(AND(N886&gt;=A$2,N886&lt;C$2),N886&gt;=E$1),0,1)))</f>
        <v>0</v>
      </c>
      <c r="N886" s="18">
        <f t="shared" si="326"/>
        <v>44793</v>
      </c>
      <c r="O886" s="11">
        <f t="shared" ca="1" si="314"/>
        <v>0.76907498708273092</v>
      </c>
      <c r="P886" s="11" t="str">
        <f t="shared" si="315"/>
        <v/>
      </c>
      <c r="Q886" s="11">
        <f t="shared" ca="1" si="327"/>
        <v>1</v>
      </c>
      <c r="R886" s="32">
        <f t="shared" ca="1" si="316"/>
        <v>6.9660074051536595E-4</v>
      </c>
      <c r="S886" s="32">
        <v>2.2683459938037833E-5</v>
      </c>
      <c r="T886" s="32">
        <f t="shared" ca="1" si="317"/>
        <v>3.2972435051060656E-5</v>
      </c>
      <c r="U886" s="32">
        <f t="shared" si="318"/>
        <v>0.14084507042253522</v>
      </c>
      <c r="V886" s="32">
        <f t="shared" si="319"/>
        <v>1</v>
      </c>
      <c r="W886" s="8">
        <f t="shared" ca="1" si="328"/>
        <v>10199.585535556311</v>
      </c>
      <c r="X886" s="8">
        <f t="shared" ca="1" si="332"/>
        <v>5767825309.4431343</v>
      </c>
      <c r="Y886" s="22">
        <f t="shared" ca="1" si="320"/>
        <v>0.23092501291726908</v>
      </c>
      <c r="Z886" s="8">
        <f t="shared" ca="1" si="329"/>
        <v>247293.26288295491</v>
      </c>
      <c r="AA886" s="12">
        <f t="shared" ca="1" si="330"/>
        <v>1.1347541797997878</v>
      </c>
      <c r="AB886" s="23">
        <f t="shared" ca="1" si="334"/>
        <v>3249604003.5896397</v>
      </c>
      <c r="AC886" s="76">
        <f t="shared" si="331"/>
        <v>0</v>
      </c>
      <c r="AD886" s="85">
        <v>5.842374530545208E-4</v>
      </c>
      <c r="AE886" s="85">
        <v>8.181782641291999E-3</v>
      </c>
      <c r="AF886" s="85">
        <v>6.1133090067069242E-4</v>
      </c>
    </row>
    <row r="887" spans="1:32">
      <c r="A887" s="7">
        <f t="shared" si="321"/>
        <v>44794</v>
      </c>
      <c r="B887" s="8">
        <f t="shared" ca="1" si="322"/>
        <v>812404591.65017259</v>
      </c>
      <c r="C887" s="144">
        <f t="shared" si="312"/>
        <v>0</v>
      </c>
      <c r="D887" s="136"/>
      <c r="E887" s="143">
        <f>US!D887</f>
        <v>0</v>
      </c>
      <c r="F887" s="78">
        <f t="shared" si="333"/>
        <v>0.6</v>
      </c>
      <c r="G887" s="29">
        <f t="shared" ca="1" si="313"/>
        <v>34829.756773523164</v>
      </c>
      <c r="H887" s="8">
        <f t="shared" ca="1" si="323"/>
        <v>247291.27309201445</v>
      </c>
      <c r="I887" s="8">
        <f t="shared" ca="1" si="324"/>
        <v>5768072600.7162266</v>
      </c>
      <c r="J887" s="8">
        <f t="shared" ca="1" si="325"/>
        <v>1436.2810907909641</v>
      </c>
      <c r="K887" s="12">
        <f t="shared" ca="1" si="335"/>
        <v>0.5773125322931727</v>
      </c>
      <c r="L887" s="48"/>
      <c r="M887" s="46">
        <f ca="1">IF(AND(I$2&gt;0,R880&lt;F880-0.12),0,IF(AND(N887&gt;=L$5,I$2&gt;0),0,IF(OR(AND(N887&gt;=A$2,N887&lt;C$2),N887&gt;=E$1),0,1)))</f>
        <v>0</v>
      </c>
      <c r="N887" s="18">
        <f t="shared" si="326"/>
        <v>44794</v>
      </c>
      <c r="O887" s="11">
        <f t="shared" ca="1" si="314"/>
        <v>0.76907634676216352</v>
      </c>
      <c r="P887" s="11" t="str">
        <f t="shared" si="315"/>
        <v/>
      </c>
      <c r="Q887" s="11">
        <f t="shared" ca="1" si="327"/>
        <v>1</v>
      </c>
      <c r="R887" s="32">
        <f t="shared" ca="1" si="316"/>
        <v>6.9659513547046335E-4</v>
      </c>
      <c r="S887" s="32">
        <v>2.2683437431214568E-5</v>
      </c>
      <c r="T887" s="32">
        <f t="shared" ca="1" si="317"/>
        <v>3.2972169745601929E-5</v>
      </c>
      <c r="U887" s="32">
        <f t="shared" si="318"/>
        <v>0.14084507042253522</v>
      </c>
      <c r="V887" s="32">
        <f t="shared" si="319"/>
        <v>1</v>
      </c>
      <c r="W887" s="8">
        <f t="shared" ca="1" si="328"/>
        <v>10199.443379806198</v>
      </c>
      <c r="X887" s="8">
        <f t="shared" ca="1" si="332"/>
        <v>5767835508.8865137</v>
      </c>
      <c r="Y887" s="22">
        <f t="shared" ca="1" si="320"/>
        <v>0.23092365323783648</v>
      </c>
      <c r="Z887" s="8">
        <f t="shared" ca="1" si="329"/>
        <v>247291.27309201445</v>
      </c>
      <c r="AA887" s="12">
        <f t="shared" ca="1" si="330"/>
        <v>1.1347541797997878</v>
      </c>
      <c r="AB887" s="23">
        <f t="shared" ca="1" si="334"/>
        <v>3249609748.8340898</v>
      </c>
      <c r="AC887" s="76">
        <f t="shared" si="331"/>
        <v>0</v>
      </c>
      <c r="AD887" s="85">
        <v>5.8420995437393039E-4</v>
      </c>
      <c r="AE887" s="85">
        <v>8.1801109910119157E-3</v>
      </c>
      <c r="AF887" s="85">
        <v>6.1129456330799819E-4</v>
      </c>
    </row>
    <row r="888" spans="1:32">
      <c r="A888" s="7">
        <f t="shared" si="321"/>
        <v>44795</v>
      </c>
      <c r="B888" s="8">
        <f t="shared" ca="1" si="322"/>
        <v>812406027.91124988</v>
      </c>
      <c r="C888" s="144">
        <f t="shared" si="312"/>
        <v>0</v>
      </c>
      <c r="D888" s="136"/>
      <c r="E888" s="143">
        <f>US!D888</f>
        <v>0</v>
      </c>
      <c r="F888" s="78">
        <f t="shared" si="333"/>
        <v>0.6</v>
      </c>
      <c r="G888" s="29">
        <f t="shared" ca="1" si="313"/>
        <v>34829.476529714979</v>
      </c>
      <c r="H888" s="8">
        <f t="shared" ca="1" si="323"/>
        <v>247289.28336097635</v>
      </c>
      <c r="I888" s="8">
        <f t="shared" ca="1" si="324"/>
        <v>5768082798.1698751</v>
      </c>
      <c r="J888" s="8">
        <f t="shared" ca="1" si="325"/>
        <v>1436.2610772912817</v>
      </c>
      <c r="K888" s="12">
        <f t="shared" ca="1" si="335"/>
        <v>0.5773091330945912</v>
      </c>
      <c r="L888" s="48"/>
      <c r="M888" s="38">
        <f ca="1">IF(AND(I$2&gt;0,R881&lt;F881),0,IF(AND(N888&gt;=L$6,I$2&gt;0),0,IF(OR(AND(N888&gt;=A$2,N888&lt;C$2),N888&gt;=E$1),0,1)))</f>
        <v>0</v>
      </c>
      <c r="N888" s="18">
        <f t="shared" si="326"/>
        <v>44795</v>
      </c>
      <c r="O888" s="11">
        <f t="shared" ca="1" si="314"/>
        <v>0.76907770642265005</v>
      </c>
      <c r="P888" s="11" t="str">
        <f t="shared" si="315"/>
        <v/>
      </c>
      <c r="Q888" s="11">
        <f t="shared" ca="1" si="327"/>
        <v>1</v>
      </c>
      <c r="R888" s="32">
        <f t="shared" ca="1" si="316"/>
        <v>6.9658953059429946E-4</v>
      </c>
      <c r="S888" s="32">
        <v>2.2683414924549468E-5</v>
      </c>
      <c r="T888" s="32">
        <f t="shared" ca="1" si="317"/>
        <v>3.297190444813018E-5</v>
      </c>
      <c r="U888" s="32">
        <f t="shared" si="318"/>
        <v>0.14084507042253522</v>
      </c>
      <c r="V888" s="32">
        <f t="shared" si="319"/>
        <v>1</v>
      </c>
      <c r="W888" s="8">
        <f t="shared" ca="1" si="328"/>
        <v>10199.30122834103</v>
      </c>
      <c r="X888" s="8">
        <f t="shared" ca="1" si="332"/>
        <v>5767845708.1877422</v>
      </c>
      <c r="Y888" s="22">
        <f t="shared" ca="1" si="320"/>
        <v>0.23092229357734995</v>
      </c>
      <c r="Z888" s="8">
        <f t="shared" ca="1" si="329"/>
        <v>247289.28336097635</v>
      </c>
      <c r="AA888" s="12">
        <f t="shared" ca="1" si="330"/>
        <v>1.1347541797997878</v>
      </c>
      <c r="AB888" s="23">
        <f t="shared" ca="1" si="334"/>
        <v>3249615493.9984818</v>
      </c>
      <c r="AC888" s="76">
        <f t="shared" si="331"/>
        <v>0</v>
      </c>
      <c r="AD888" s="85">
        <v>5.8418246245500976E-4</v>
      </c>
      <c r="AE888" s="85">
        <v>8.178447479687689E-3</v>
      </c>
      <c r="AF888" s="85">
        <v>6.1125994857125893E-4</v>
      </c>
    </row>
    <row r="889" spans="1:32">
      <c r="A889" s="7">
        <f t="shared" si="321"/>
        <v>44796</v>
      </c>
      <c r="B889" s="8">
        <f t="shared" ca="1" si="322"/>
        <v>812407464.15231431</v>
      </c>
      <c r="C889" s="144">
        <f t="shared" si="312"/>
        <v>0</v>
      </c>
      <c r="D889" s="136"/>
      <c r="E889" s="143">
        <f>US!D889</f>
        <v>0</v>
      </c>
      <c r="F889" s="78">
        <f t="shared" si="333"/>
        <v>0.6</v>
      </c>
      <c r="G889" s="29">
        <f t="shared" ca="1" si="313"/>
        <v>34829.19629434208</v>
      </c>
      <c r="H889" s="8">
        <f t="shared" ca="1" si="323"/>
        <v>247287.29368982874</v>
      </c>
      <c r="I889" s="8">
        <f t="shared" ca="1" si="324"/>
        <v>5768092995.481432</v>
      </c>
      <c r="J889" s="8">
        <f t="shared" ca="1" si="325"/>
        <v>1436.2410643934404</v>
      </c>
      <c r="K889" s="12">
        <f t="shared" ca="1" si="335"/>
        <v>0.57730573394337492</v>
      </c>
      <c r="L889" s="48"/>
      <c r="M889" s="38">
        <f ca="1">IF(AND(I$2&gt;0,R882&lt;F882-0.02),0,IF(AND(N889&gt;=L$7,I$2&gt;0),0,IF(OR(AND(N889&gt;=A$2,N889&lt;C$2),N889&gt;=E$1),0,1)))</f>
        <v>0</v>
      </c>
      <c r="N889" s="18">
        <f t="shared" si="326"/>
        <v>44796</v>
      </c>
      <c r="O889" s="11">
        <f t="shared" ca="1" si="314"/>
        <v>0.76907906606419096</v>
      </c>
      <c r="P889" s="11" t="str">
        <f t="shared" si="315"/>
        <v/>
      </c>
      <c r="Q889" s="11">
        <f t="shared" ca="1" si="327"/>
        <v>1</v>
      </c>
      <c r="R889" s="32">
        <f t="shared" ca="1" si="316"/>
        <v>6.9658392588684156E-4</v>
      </c>
      <c r="S889" s="32">
        <v>2.2683392418042528E-5</v>
      </c>
      <c r="T889" s="32">
        <f t="shared" ca="1" si="317"/>
        <v>3.2971639158643831E-5</v>
      </c>
      <c r="U889" s="32">
        <f t="shared" si="318"/>
        <v>0.14084507042253522</v>
      </c>
      <c r="V889" s="32">
        <f t="shared" si="319"/>
        <v>1</v>
      </c>
      <c r="W889" s="8">
        <f t="shared" ca="1" si="328"/>
        <v>10199.159081159652</v>
      </c>
      <c r="X889" s="8">
        <f t="shared" ca="1" si="332"/>
        <v>5767855907.3468237</v>
      </c>
      <c r="Y889" s="22">
        <f t="shared" ca="1" si="320"/>
        <v>0.23092093393580904</v>
      </c>
      <c r="Z889" s="8">
        <f t="shared" ca="1" si="329"/>
        <v>247287.29368982874</v>
      </c>
      <c r="AA889" s="12">
        <f t="shared" ca="1" si="330"/>
        <v>1.1347541797997878</v>
      </c>
      <c r="AB889" s="23">
        <f t="shared" ca="1" si="334"/>
        <v>3249621239.082819</v>
      </c>
      <c r="AC889" s="76">
        <f t="shared" si="331"/>
        <v>0</v>
      </c>
      <c r="AD889" s="85">
        <v>5.8415497729518622E-4</v>
      </c>
      <c r="AE889" s="85">
        <v>8.1767911557320602E-3</v>
      </c>
      <c r="AF889" s="85">
        <v>6.1122683371485581E-4</v>
      </c>
    </row>
    <row r="890" spans="1:32">
      <c r="A890" s="7">
        <f t="shared" si="321"/>
        <v>44797</v>
      </c>
      <c r="B890" s="8">
        <f t="shared" ca="1" si="322"/>
        <v>812408900.37336636</v>
      </c>
      <c r="C890" s="144">
        <f t="shared" si="312"/>
        <v>0</v>
      </c>
      <c r="D890" s="136"/>
      <c r="E890" s="143">
        <f>US!D890</f>
        <v>0</v>
      </c>
      <c r="F890" s="78">
        <f t="shared" si="333"/>
        <v>0.6</v>
      </c>
      <c r="G890" s="29">
        <f t="shared" ca="1" si="313"/>
        <v>34828.916067402868</v>
      </c>
      <c r="H890" s="8">
        <f t="shared" ca="1" si="323"/>
        <v>247285.30407856035</v>
      </c>
      <c r="I890" s="8">
        <f t="shared" ca="1" si="324"/>
        <v>5768103192.6509018</v>
      </c>
      <c r="J890" s="8">
        <f t="shared" ca="1" si="325"/>
        <v>1436.2210520973592</v>
      </c>
      <c r="K890" s="12">
        <f t="shared" ca="1" si="335"/>
        <v>0.57730233483952254</v>
      </c>
      <c r="L890" s="48"/>
      <c r="M890" s="38">
        <f ca="1">IF(AND(I$2&gt;0,R883&lt;F883-0.04),0,IF(AND(N890&gt;=L$8,I$2&gt;0),0,IF(OR(AND(N890&gt;=A$2,N890&lt;C$2),N890&gt;=E$1),0,1)))</f>
        <v>0</v>
      </c>
      <c r="N890" s="18">
        <f t="shared" si="326"/>
        <v>44797</v>
      </c>
      <c r="O890" s="11">
        <f t="shared" ca="1" si="314"/>
        <v>0.76908042568678692</v>
      </c>
      <c r="P890" s="11" t="str">
        <f t="shared" si="315"/>
        <v/>
      </c>
      <c r="Q890" s="11">
        <f t="shared" ca="1" si="327"/>
        <v>1</v>
      </c>
      <c r="R890" s="32">
        <f t="shared" ca="1" si="316"/>
        <v>6.9657832134805732E-4</v>
      </c>
      <c r="S890" s="32">
        <v>2.2683369911693754E-5</v>
      </c>
      <c r="T890" s="32">
        <f t="shared" ca="1" si="317"/>
        <v>3.2971373877141377E-5</v>
      </c>
      <c r="U890" s="32">
        <f t="shared" si="318"/>
        <v>0.14084507042253522</v>
      </c>
      <c r="V890" s="32">
        <f t="shared" si="319"/>
        <v>1</v>
      </c>
      <c r="W890" s="8">
        <f t="shared" ca="1" si="328"/>
        <v>10199.016938260951</v>
      </c>
      <c r="X890" s="8">
        <f t="shared" ca="1" si="332"/>
        <v>5767866106.3637619</v>
      </c>
      <c r="Y890" s="22">
        <f t="shared" ca="1" si="320"/>
        <v>0.23091957431321308</v>
      </c>
      <c r="Z890" s="8">
        <f t="shared" ca="1" si="329"/>
        <v>247285.30407856035</v>
      </c>
      <c r="AA890" s="12">
        <f t="shared" ca="1" si="330"/>
        <v>1.1347541797997878</v>
      </c>
      <c r="AB890" s="23">
        <f t="shared" ca="1" si="334"/>
        <v>3249626984.0871034</v>
      </c>
      <c r="AC890" s="76">
        <f t="shared" si="331"/>
        <v>0</v>
      </c>
      <c r="AD890" s="85">
        <v>5.8412749889188813E-4</v>
      </c>
      <c r="AE890" s="85">
        <v>8.1751411678212017E-3</v>
      </c>
      <c r="AF890" s="85">
        <v>6.1119501225563946E-4</v>
      </c>
    </row>
    <row r="891" spans="1:32">
      <c r="A891" s="7">
        <f t="shared" si="321"/>
        <v>44798</v>
      </c>
      <c r="B891" s="8">
        <f t="shared" ca="1" si="322"/>
        <v>812410336.57440674</v>
      </c>
      <c r="C891" s="144">
        <f t="shared" si="312"/>
        <v>0</v>
      </c>
      <c r="D891" s="136"/>
      <c r="E891" s="143">
        <f>US!D891</f>
        <v>0</v>
      </c>
      <c r="F891" s="78">
        <f t="shared" si="333"/>
        <v>0.6</v>
      </c>
      <c r="G891" s="29">
        <f t="shared" ca="1" si="313"/>
        <v>34828.635848895836</v>
      </c>
      <c r="H891" s="8">
        <f t="shared" ca="1" si="323"/>
        <v>247283.3145271604</v>
      </c>
      <c r="I891" s="8">
        <f t="shared" ca="1" si="324"/>
        <v>5768113389.6782885</v>
      </c>
      <c r="J891" s="8">
        <f t="shared" ca="1" si="325"/>
        <v>1436.2010404029597</v>
      </c>
      <c r="K891" s="12">
        <f t="shared" ca="1" si="335"/>
        <v>0.57729893578303271</v>
      </c>
      <c r="L891" s="48"/>
      <c r="M891" s="38">
        <f ca="1">IF(AND(I$2&gt;0,R884&lt;F884-0.06),0,IF(AND(N891&gt;=L$9,I$2&gt;0),0,IF(OR(AND(N891&gt;=A$2,N891&lt;C$2),N891&gt;=E$1),0,1)))</f>
        <v>0</v>
      </c>
      <c r="N891" s="18">
        <f t="shared" si="326"/>
        <v>44798</v>
      </c>
      <c r="O891" s="11">
        <f t="shared" ca="1" si="314"/>
        <v>0.76908178529043847</v>
      </c>
      <c r="P891" s="11" t="str">
        <f t="shared" si="315"/>
        <v/>
      </c>
      <c r="Q891" s="11">
        <f t="shared" ca="1" si="327"/>
        <v>1</v>
      </c>
      <c r="R891" s="32">
        <f t="shared" ca="1" si="316"/>
        <v>6.9657271697791672E-4</v>
      </c>
      <c r="S891" s="32">
        <v>2.2683347405503138E-5</v>
      </c>
      <c r="T891" s="32">
        <f t="shared" ca="1" si="317"/>
        <v>3.2971108603621389E-5</v>
      </c>
      <c r="U891" s="32">
        <f t="shared" si="318"/>
        <v>0.14084507042253522</v>
      </c>
      <c r="V891" s="32">
        <f t="shared" si="319"/>
        <v>1</v>
      </c>
      <c r="W891" s="8">
        <f t="shared" ca="1" si="328"/>
        <v>10198.87479964388</v>
      </c>
      <c r="X891" s="8">
        <f t="shared" ca="1" si="332"/>
        <v>5767876305.2385616</v>
      </c>
      <c r="Y891" s="22">
        <f t="shared" ca="1" si="320"/>
        <v>0.23091821470956153</v>
      </c>
      <c r="Z891" s="8">
        <f t="shared" ca="1" si="329"/>
        <v>247283.3145271604</v>
      </c>
      <c r="AA891" s="12">
        <f t="shared" ca="1" si="330"/>
        <v>1.1347541797997878</v>
      </c>
      <c r="AB891" s="23">
        <f t="shared" ca="1" si="334"/>
        <v>3249632729.0113373</v>
      </c>
      <c r="AC891" s="76">
        <f t="shared" si="331"/>
        <v>0</v>
      </c>
      <c r="AD891" s="85">
        <v>5.8410002724254529E-4</v>
      </c>
      <c r="AE891" s="85">
        <v>8.1734967686764599E-3</v>
      </c>
      <c r="AF891" s="85">
        <v>6.1116429599634471E-4</v>
      </c>
    </row>
    <row r="892" spans="1:32">
      <c r="A892" s="7">
        <f t="shared" si="321"/>
        <v>44799</v>
      </c>
      <c r="B892" s="8">
        <f t="shared" ca="1" si="322"/>
        <v>812411772.75543606</v>
      </c>
      <c r="C892" s="144">
        <f t="shared" si="312"/>
        <v>0</v>
      </c>
      <c r="D892" s="136"/>
      <c r="E892" s="143">
        <f>US!D892</f>
        <v>0</v>
      </c>
      <c r="F892" s="78">
        <f t="shared" si="333"/>
        <v>0.6</v>
      </c>
      <c r="G892" s="29">
        <f t="shared" ca="1" si="313"/>
        <v>34828.355638819536</v>
      </c>
      <c r="H892" s="8">
        <f t="shared" ca="1" si="323"/>
        <v>247281.32503561871</v>
      </c>
      <c r="I892" s="8">
        <f t="shared" ca="1" si="324"/>
        <v>5768123586.5635967</v>
      </c>
      <c r="J892" s="8">
        <f t="shared" ca="1" si="325"/>
        <v>1436.1810293101676</v>
      </c>
      <c r="K892" s="12">
        <f t="shared" ca="1" si="335"/>
        <v>0.57729553677390388</v>
      </c>
      <c r="L892" s="48"/>
      <c r="M892" s="39">
        <f ca="1">IF(AND(I$2&gt;0,R885&lt;F885-0.1),0,IF(AND(N892&gt;=L$10,I$2&gt;0),0,IF(OR(AND(N892&gt;=A$2,N892&lt;C$2),N892&gt;=E$1),0,1)))</f>
        <v>0</v>
      </c>
      <c r="N892" s="18">
        <f t="shared" si="326"/>
        <v>44799</v>
      </c>
      <c r="O892" s="11">
        <f t="shared" ca="1" si="314"/>
        <v>0.76908314487514629</v>
      </c>
      <c r="P892" s="11" t="str">
        <f t="shared" si="315"/>
        <v/>
      </c>
      <c r="Q892" s="11">
        <f t="shared" ca="1" si="327"/>
        <v>1</v>
      </c>
      <c r="R892" s="32">
        <f t="shared" ca="1" si="316"/>
        <v>6.9656711277639059E-4</v>
      </c>
      <c r="S892" s="32">
        <v>2.2683324899470686E-5</v>
      </c>
      <c r="T892" s="32">
        <f t="shared" ca="1" si="317"/>
        <v>3.2970843338082491E-5</v>
      </c>
      <c r="U892" s="32">
        <f t="shared" si="318"/>
        <v>0.14084507042253522</v>
      </c>
      <c r="V892" s="32">
        <f t="shared" si="319"/>
        <v>1</v>
      </c>
      <c r="W892" s="8">
        <f t="shared" ca="1" si="328"/>
        <v>10198.732665307454</v>
      </c>
      <c r="X892" s="8">
        <f t="shared" ca="1" si="332"/>
        <v>5767886503.9712267</v>
      </c>
      <c r="Y892" s="22">
        <f t="shared" ca="1" si="320"/>
        <v>0.23091685512485371</v>
      </c>
      <c r="Z892" s="8">
        <f t="shared" ca="1" si="329"/>
        <v>247281.32503561871</v>
      </c>
      <c r="AA892" s="12">
        <f t="shared" ca="1" si="330"/>
        <v>1.1347541797997878</v>
      </c>
      <c r="AB892" s="23">
        <f t="shared" ca="1" si="334"/>
        <v>3249638473.8555231</v>
      </c>
      <c r="AC892" s="76">
        <f t="shared" si="331"/>
        <v>0</v>
      </c>
      <c r="AD892" s="85">
        <v>5.8407256234458869E-4</v>
      </c>
      <c r="AE892" s="85">
        <v>8.1718573189222318E-3</v>
      </c>
      <c r="AF892" s="85">
        <v>6.1113451716694755E-4</v>
      </c>
    </row>
    <row r="893" spans="1:32">
      <c r="A893" s="7">
        <f t="shared" si="321"/>
        <v>44800</v>
      </c>
      <c r="B893" s="8">
        <f t="shared" ca="1" si="322"/>
        <v>812413208.91645491</v>
      </c>
      <c r="C893" s="144">
        <f t="shared" si="312"/>
        <v>0</v>
      </c>
      <c r="D893" s="136"/>
      <c r="E893" s="143">
        <f>US!D893</f>
        <v>0</v>
      </c>
      <c r="F893" s="78">
        <f t="shared" si="333"/>
        <v>0.6</v>
      </c>
      <c r="G893" s="29">
        <f t="shared" ca="1" si="313"/>
        <v>34828.075437172607</v>
      </c>
      <c r="H893" s="8">
        <f t="shared" ca="1" si="323"/>
        <v>247279.33560392552</v>
      </c>
      <c r="I893" s="8">
        <f t="shared" ca="1" si="324"/>
        <v>5768133783.3068304</v>
      </c>
      <c r="J893" s="8">
        <f t="shared" ca="1" si="325"/>
        <v>1436.1610188189106</v>
      </c>
      <c r="K893" s="12">
        <f t="shared" ca="1" si="335"/>
        <v>0.57729213781213429</v>
      </c>
      <c r="L893" s="48"/>
      <c r="M893" s="47">
        <f ca="1">IF(AND(I$2&gt;0,R886&lt;F886-0.12),0,IF(AND(N893&gt;=L$4,I$2&gt;0),0,IF(OR(AND(N893&gt;=A$2,N893&lt;C$2),N893&gt;=E$1),0,1)))</f>
        <v>0</v>
      </c>
      <c r="N893" s="18">
        <f t="shared" si="326"/>
        <v>44800</v>
      </c>
      <c r="O893" s="11">
        <f t="shared" ca="1" si="314"/>
        <v>0.7690845044409107</v>
      </c>
      <c r="P893" s="11" t="str">
        <f t="shared" si="315"/>
        <v/>
      </c>
      <c r="Q893" s="11">
        <f t="shared" ca="1" si="327"/>
        <v>1</v>
      </c>
      <c r="R893" s="32">
        <f t="shared" ca="1" si="316"/>
        <v>6.9656150874345215E-4</v>
      </c>
      <c r="S893" s="32">
        <v>2.2683302393596389E-5</v>
      </c>
      <c r="T893" s="32">
        <f t="shared" ca="1" si="317"/>
        <v>3.2970578080523403E-5</v>
      </c>
      <c r="U893" s="32">
        <f t="shared" si="318"/>
        <v>0.14084507042253522</v>
      </c>
      <c r="V893" s="32">
        <f t="shared" si="319"/>
        <v>1</v>
      </c>
      <c r="W893" s="8">
        <f t="shared" ca="1" si="328"/>
        <v>10198.590535250733</v>
      </c>
      <c r="X893" s="8">
        <f t="shared" ca="1" si="332"/>
        <v>5767896702.5617619</v>
      </c>
      <c r="Y893" s="22">
        <f t="shared" ca="1" si="320"/>
        <v>0.2309154955590893</v>
      </c>
      <c r="Z893" s="8">
        <f t="shared" ca="1" si="329"/>
        <v>247279.33560392552</v>
      </c>
      <c r="AA893" s="12">
        <f t="shared" ca="1" si="330"/>
        <v>1.1347541797997878</v>
      </c>
      <c r="AB893" s="23">
        <f t="shared" ca="1" si="334"/>
        <v>3249644218.6196637</v>
      </c>
      <c r="AC893" s="76">
        <f t="shared" si="331"/>
        <v>0</v>
      </c>
      <c r="AD893" s="85">
        <v>5.8404510419545115E-4</v>
      </c>
      <c r="AE893" s="85">
        <v>8.1702222910209465E-3</v>
      </c>
      <c r="AF893" s="85">
        <v>6.111055306891437E-4</v>
      </c>
    </row>
    <row r="894" spans="1:32">
      <c r="A894" s="7">
        <f t="shared" si="321"/>
        <v>44801</v>
      </c>
      <c r="B894" s="8">
        <f t="shared" ca="1" si="322"/>
        <v>812414645.05746388</v>
      </c>
      <c r="C894" s="144">
        <f t="shared" si="312"/>
        <v>0</v>
      </c>
      <c r="D894" s="136"/>
      <c r="E894" s="143">
        <f>US!D894</f>
        <v>0</v>
      </c>
      <c r="F894" s="78">
        <f t="shared" si="333"/>
        <v>0.6</v>
      </c>
      <c r="G894" s="29">
        <f t="shared" ca="1" si="313"/>
        <v>34827.79524395374</v>
      </c>
      <c r="H894" s="8">
        <f t="shared" ca="1" si="323"/>
        <v>247277.34623207152</v>
      </c>
      <c r="I894" s="8">
        <f t="shared" ca="1" si="324"/>
        <v>5768143979.9079943</v>
      </c>
      <c r="J894" s="8">
        <f t="shared" ca="1" si="325"/>
        <v>1436.1410089291185</v>
      </c>
      <c r="K894" s="12">
        <f t="shared" ca="1" si="335"/>
        <v>0.57728873889772325</v>
      </c>
      <c r="L894" s="48"/>
      <c r="M894" s="46">
        <f ca="1">IF(AND(I$2&gt;0,R887&lt;F887-0.12),0,IF(AND(N894&gt;=L$5,I$2&gt;0),0,IF(OR(AND(N894&gt;=A$2,N894&lt;C$2),N894&gt;=E$1),0,1)))</f>
        <v>0</v>
      </c>
      <c r="N894" s="18">
        <f t="shared" si="326"/>
        <v>44801</v>
      </c>
      <c r="O894" s="11">
        <f t="shared" ca="1" si="314"/>
        <v>0.7690858639877326</v>
      </c>
      <c r="P894" s="11" t="str">
        <f t="shared" si="315"/>
        <v/>
      </c>
      <c r="Q894" s="11">
        <f t="shared" ca="1" si="327"/>
        <v>1</v>
      </c>
      <c r="R894" s="32">
        <f t="shared" ca="1" si="316"/>
        <v>6.9655590487907484E-4</v>
      </c>
      <c r="S894" s="32">
        <v>2.2683279887880253E-5</v>
      </c>
      <c r="T894" s="32">
        <f t="shared" ca="1" si="317"/>
        <v>3.297031283094287E-5</v>
      </c>
      <c r="U894" s="32">
        <f t="shared" si="318"/>
        <v>0.14084507042253522</v>
      </c>
      <c r="V894" s="32">
        <f t="shared" si="319"/>
        <v>1</v>
      </c>
      <c r="W894" s="8">
        <f t="shared" ca="1" si="328"/>
        <v>10198.448409472825</v>
      </c>
      <c r="X894" s="8">
        <f t="shared" ca="1" si="332"/>
        <v>5767906901.0101709</v>
      </c>
      <c r="Y894" s="22">
        <f t="shared" ca="1" si="320"/>
        <v>0.2309141360122674</v>
      </c>
      <c r="Z894" s="8">
        <f t="shared" ca="1" si="329"/>
        <v>247277.34623207152</v>
      </c>
      <c r="AA894" s="12">
        <f t="shared" ca="1" si="330"/>
        <v>1.1347541797997878</v>
      </c>
      <c r="AB894" s="23">
        <f t="shared" ca="1" si="334"/>
        <v>3249649963.3037615</v>
      </c>
      <c r="AC894" s="76">
        <f t="shared" si="331"/>
        <v>0</v>
      </c>
      <c r="AD894" s="85">
        <v>5.8401765279256636E-4</v>
      </c>
      <c r="AE894" s="85">
        <v>8.1685912732860581E-3</v>
      </c>
      <c r="AF894" s="85">
        <v>6.1107721656932532E-4</v>
      </c>
    </row>
    <row r="895" spans="1:32">
      <c r="A895" s="7">
        <f t="shared" si="321"/>
        <v>44802</v>
      </c>
      <c r="B895" s="8">
        <f t="shared" ca="1" si="322"/>
        <v>812416081.17846358</v>
      </c>
      <c r="C895" s="144">
        <f t="shared" si="312"/>
        <v>0</v>
      </c>
      <c r="D895" s="136"/>
      <c r="E895" s="143">
        <f>US!D895</f>
        <v>0</v>
      </c>
      <c r="F895" s="78">
        <f t="shared" si="333"/>
        <v>0.6</v>
      </c>
      <c r="G895" s="29">
        <f t="shared" ca="1" si="313"/>
        <v>34827.515059161677</v>
      </c>
      <c r="H895" s="8">
        <f t="shared" ca="1" si="323"/>
        <v>247275.35692004787</v>
      </c>
      <c r="I895" s="8">
        <f t="shared" ca="1" si="324"/>
        <v>5768154176.3670921</v>
      </c>
      <c r="J895" s="8">
        <f t="shared" ca="1" si="325"/>
        <v>1436.120999640727</v>
      </c>
      <c r="K895" s="12">
        <f t="shared" ca="1" si="335"/>
        <v>0.57728534003066856</v>
      </c>
      <c r="L895" s="48"/>
      <c r="M895" s="38">
        <f ca="1">IF(AND(I$2&gt;0,R888&lt;F888),0,IF(AND(N895&gt;=L$6,I$2&gt;0),0,IF(OR(AND(N895&gt;=A$2,N895&lt;C$2),N895&gt;=E$1),0,1)))</f>
        <v>0</v>
      </c>
      <c r="N895" s="18">
        <f t="shared" si="326"/>
        <v>44802</v>
      </c>
      <c r="O895" s="11">
        <f t="shared" ca="1" si="314"/>
        <v>0.76908722351561232</v>
      </c>
      <c r="P895" s="11" t="str">
        <f t="shared" si="315"/>
        <v/>
      </c>
      <c r="Q895" s="11">
        <f t="shared" ca="1" si="327"/>
        <v>1</v>
      </c>
      <c r="R895" s="32">
        <f t="shared" ca="1" si="316"/>
        <v>6.9655030118323351E-4</v>
      </c>
      <c r="S895" s="32">
        <v>2.2683257382322265E-5</v>
      </c>
      <c r="T895" s="32">
        <f t="shared" ca="1" si="317"/>
        <v>3.2970047589339714E-5</v>
      </c>
      <c r="U895" s="32">
        <f t="shared" si="318"/>
        <v>0.14084507042253522</v>
      </c>
      <c r="V895" s="32">
        <f t="shared" si="319"/>
        <v>1</v>
      </c>
      <c r="W895" s="8">
        <f t="shared" ca="1" si="328"/>
        <v>10198.306287972882</v>
      </c>
      <c r="X895" s="8">
        <f t="shared" ca="1" si="332"/>
        <v>5767917099.3164587</v>
      </c>
      <c r="Y895" s="22">
        <f t="shared" ca="1" si="320"/>
        <v>0.23091277648438768</v>
      </c>
      <c r="Z895" s="8">
        <f t="shared" ca="1" si="329"/>
        <v>247275.35692004787</v>
      </c>
      <c r="AA895" s="12">
        <f t="shared" ca="1" si="330"/>
        <v>1.1347541797997878</v>
      </c>
      <c r="AB895" s="23">
        <f t="shared" ca="1" si="334"/>
        <v>3249655707.9078183</v>
      </c>
      <c r="AC895" s="76">
        <f t="shared" si="331"/>
        <v>0</v>
      </c>
      <c r="AD895" s="85">
        <v>5.8399020813336942E-4</v>
      </c>
      <c r="AE895" s="85">
        <v>8.1669639739740743E-3</v>
      </c>
      <c r="AF895" s="85">
        <v>6.110494824256319E-4</v>
      </c>
    </row>
    <row r="896" spans="1:32">
      <c r="A896" s="7">
        <f t="shared" si="321"/>
        <v>44803</v>
      </c>
      <c r="B896" s="8">
        <f t="shared" ca="1" si="322"/>
        <v>812417517.27945459</v>
      </c>
      <c r="C896" s="144">
        <f t="shared" si="312"/>
        <v>0</v>
      </c>
      <c r="D896" s="136"/>
      <c r="E896" s="143">
        <f>US!D896</f>
        <v>0</v>
      </c>
      <c r="F896" s="78">
        <f t="shared" si="333"/>
        <v>0.6</v>
      </c>
      <c r="G896" s="29">
        <f t="shared" ca="1" si="313"/>
        <v>34827.234882795216</v>
      </c>
      <c r="H896" s="8">
        <f t="shared" ca="1" si="323"/>
        <v>247273.36766784603</v>
      </c>
      <c r="I896" s="8">
        <f t="shared" ca="1" si="324"/>
        <v>5768164372.6841278</v>
      </c>
      <c r="J896" s="8">
        <f t="shared" ca="1" si="325"/>
        <v>1436.1009909536697</v>
      </c>
      <c r="K896" s="12">
        <f t="shared" ca="1" si="335"/>
        <v>0.57728194121096921</v>
      </c>
      <c r="L896" s="48"/>
      <c r="M896" s="38">
        <f ca="1">IF(AND(I$2&gt;0,R889&lt;F889-0.02),0,IF(AND(N896&gt;=L$7,I$2&gt;0),0,IF(OR(AND(N896&gt;=A$2,N896&lt;C$2),N896&gt;=E$1),0,1)))</f>
        <v>0</v>
      </c>
      <c r="N896" s="18">
        <f t="shared" si="326"/>
        <v>44803</v>
      </c>
      <c r="O896" s="11">
        <f t="shared" ca="1" si="314"/>
        <v>0.76908858302455041</v>
      </c>
      <c r="P896" s="11" t="str">
        <f t="shared" si="315"/>
        <v/>
      </c>
      <c r="Q896" s="11">
        <f t="shared" ca="1" si="327"/>
        <v>1</v>
      </c>
      <c r="R896" s="32">
        <f t="shared" ca="1" si="316"/>
        <v>6.9654469765590441E-4</v>
      </c>
      <c r="S896" s="32">
        <v>2.2683234876922436E-5</v>
      </c>
      <c r="T896" s="32">
        <f t="shared" ca="1" si="317"/>
        <v>3.2969782355712802E-5</v>
      </c>
      <c r="U896" s="32">
        <f t="shared" si="318"/>
        <v>0.14084507042253522</v>
      </c>
      <c r="V896" s="32">
        <f t="shared" si="319"/>
        <v>1</v>
      </c>
      <c r="W896" s="8">
        <f t="shared" ca="1" si="328"/>
        <v>10198.164170750108</v>
      </c>
      <c r="X896" s="8">
        <f t="shared" ca="1" si="332"/>
        <v>5767927297.4806299</v>
      </c>
      <c r="Y896" s="22">
        <f t="shared" ca="1" si="320"/>
        <v>0.23091141697544959</v>
      </c>
      <c r="Z896" s="8">
        <f t="shared" ca="1" si="329"/>
        <v>247273.36766784603</v>
      </c>
      <c r="AA896" s="12">
        <f t="shared" ca="1" si="330"/>
        <v>1.1347541797997878</v>
      </c>
      <c r="AB896" s="23">
        <f t="shared" ca="1" si="334"/>
        <v>3249661452.4318371</v>
      </c>
      <c r="AC896" s="76">
        <f t="shared" si="331"/>
        <v>0</v>
      </c>
      <c r="AD896" s="85">
        <v>5.8396277021529718E-4</v>
      </c>
      <c r="AE896" s="85">
        <v>8.1653402254565494E-3</v>
      </c>
      <c r="AF896" s="85">
        <v>6.1102226615485544E-4</v>
      </c>
    </row>
    <row r="897" spans="1:32">
      <c r="A897" s="7">
        <f t="shared" si="321"/>
        <v>44804</v>
      </c>
      <c r="B897" s="8">
        <f t="shared" ca="1" si="322"/>
        <v>812418953.36043751</v>
      </c>
      <c r="C897" s="144">
        <f t="shared" si="312"/>
        <v>0</v>
      </c>
      <c r="D897" s="136"/>
      <c r="E897" s="143">
        <f>US!D897</f>
        <v>0</v>
      </c>
      <c r="F897" s="78">
        <f t="shared" si="333"/>
        <v>0.6</v>
      </c>
      <c r="G897" s="29">
        <f t="shared" ca="1" si="313"/>
        <v>34826.954714853229</v>
      </c>
      <c r="H897" s="8">
        <f t="shared" ca="1" si="323"/>
        <v>247271.37847545792</v>
      </c>
      <c r="I897" s="8">
        <f t="shared" ca="1" si="324"/>
        <v>5768174568.8591061</v>
      </c>
      <c r="J897" s="8">
        <f t="shared" ca="1" si="325"/>
        <v>1436.0809828678862</v>
      </c>
      <c r="K897" s="12">
        <f t="shared" ca="1" si="335"/>
        <v>0.57727854243862398</v>
      </c>
      <c r="L897" s="48"/>
      <c r="M897" s="38">
        <f ca="1">IF(AND(I$2&gt;0,R890&lt;F890-0.04),0,IF(AND(N897&gt;=L$8,I$2&gt;0),0,IF(OR(AND(N897&gt;=A$2,N897&lt;C$2),N897&gt;=E$1),0,1)))</f>
        <v>0</v>
      </c>
      <c r="N897" s="18">
        <f t="shared" si="326"/>
        <v>44804</v>
      </c>
      <c r="O897" s="11">
        <f t="shared" ca="1" si="314"/>
        <v>0.76908994251454743</v>
      </c>
      <c r="P897" s="11" t="str">
        <f t="shared" si="315"/>
        <v/>
      </c>
      <c r="Q897" s="11">
        <f t="shared" ca="1" si="327"/>
        <v>1</v>
      </c>
      <c r="R897" s="32">
        <f t="shared" ca="1" si="316"/>
        <v>6.9653909429706455E-4</v>
      </c>
      <c r="S897" s="32">
        <v>2.2683212371680757E-5</v>
      </c>
      <c r="T897" s="32">
        <f t="shared" ca="1" si="317"/>
        <v>3.2969517130061058E-5</v>
      </c>
      <c r="U897" s="32">
        <f t="shared" si="318"/>
        <v>0.14084507042253522</v>
      </c>
      <c r="V897" s="32">
        <f t="shared" si="319"/>
        <v>1</v>
      </c>
      <c r="W897" s="8">
        <f t="shared" ca="1" si="328"/>
        <v>10198.022057803726</v>
      </c>
      <c r="X897" s="8">
        <f t="shared" ca="1" si="332"/>
        <v>5767937495.5026875</v>
      </c>
      <c r="Y897" s="22">
        <f t="shared" ca="1" si="320"/>
        <v>0.23091005748545257</v>
      </c>
      <c r="Z897" s="8">
        <f t="shared" ca="1" si="329"/>
        <v>247271.37847545792</v>
      </c>
      <c r="AA897" s="12">
        <f t="shared" ca="1" si="330"/>
        <v>1.1347541797997878</v>
      </c>
      <c r="AB897" s="23">
        <f t="shared" ca="1" si="334"/>
        <v>3249667196.8758197</v>
      </c>
      <c r="AC897" s="76">
        <f t="shared" si="331"/>
        <v>0</v>
      </c>
      <c r="AD897" s="85">
        <v>5.8393533903578724E-4</v>
      </c>
      <c r="AE897" s="85">
        <v>8.1637198768920397E-3</v>
      </c>
      <c r="AF897" s="85">
        <v>6.1099551014418105E-4</v>
      </c>
    </row>
    <row r="898" spans="1:32">
      <c r="A898" s="7">
        <f t="shared" si="321"/>
        <v>44805</v>
      </c>
      <c r="B898" s="8">
        <f t="shared" ca="1" si="322"/>
        <v>812420389.42141294</v>
      </c>
      <c r="C898" s="144">
        <f t="shared" si="312"/>
        <v>0</v>
      </c>
      <c r="D898" s="136"/>
      <c r="E898" s="143">
        <f>US!D898</f>
        <v>0</v>
      </c>
      <c r="F898" s="78">
        <f t="shared" si="333"/>
        <v>0.6</v>
      </c>
      <c r="G898" s="29">
        <f t="shared" ca="1" si="313"/>
        <v>34826.674555334612</v>
      </c>
      <c r="H898" s="8">
        <f t="shared" ca="1" si="323"/>
        <v>247269.38934287574</v>
      </c>
      <c r="I898" s="8">
        <f t="shared" ca="1" si="324"/>
        <v>5768184764.8920317</v>
      </c>
      <c r="J898" s="8">
        <f t="shared" ca="1" si="325"/>
        <v>1436.0609753833169</v>
      </c>
      <c r="K898" s="12">
        <f t="shared" ca="1" si="335"/>
        <v>0.57727514371363142</v>
      </c>
      <c r="L898" s="48"/>
      <c r="M898" s="38">
        <f ca="1">IF(AND(I$2&gt;0,R891&lt;F891-0.06),0,IF(AND(N898&gt;=L$9,I$2&gt;0),0,IF(OR(AND(N898&gt;=A$2,N898&lt;C$2),N898&gt;=E$1),0,1)))</f>
        <v>0</v>
      </c>
      <c r="N898" s="18">
        <f t="shared" si="326"/>
        <v>44805</v>
      </c>
      <c r="O898" s="11">
        <f t="shared" ca="1" si="314"/>
        <v>0.76909130198560427</v>
      </c>
      <c r="P898" s="11" t="str">
        <f t="shared" si="315"/>
        <v/>
      </c>
      <c r="Q898" s="11">
        <f t="shared" ca="1" si="327"/>
        <v>1</v>
      </c>
      <c r="R898" s="32">
        <f t="shared" ca="1" si="316"/>
        <v>6.9653349110669225E-4</v>
      </c>
      <c r="S898" s="32">
        <v>2.2683189866597226E-5</v>
      </c>
      <c r="T898" s="32">
        <f t="shared" ca="1" si="317"/>
        <v>3.2969251912383432E-5</v>
      </c>
      <c r="U898" s="32">
        <f t="shared" si="318"/>
        <v>0.14084507042253522</v>
      </c>
      <c r="V898" s="32">
        <f t="shared" si="319"/>
        <v>1</v>
      </c>
      <c r="W898" s="8">
        <f t="shared" ca="1" si="328"/>
        <v>10197.879949133014</v>
      </c>
      <c r="X898" s="8">
        <f t="shared" ca="1" si="332"/>
        <v>5767947693.382637</v>
      </c>
      <c r="Y898" s="22">
        <f t="shared" ca="1" si="320"/>
        <v>0.23090869801439573</v>
      </c>
      <c r="Z898" s="8">
        <f t="shared" ca="1" si="329"/>
        <v>247269.38934287574</v>
      </c>
      <c r="AA898" s="12">
        <f t="shared" ca="1" si="330"/>
        <v>1.1347541797997878</v>
      </c>
      <c r="AB898" s="23">
        <f t="shared" ca="1" si="334"/>
        <v>3249672941.239769</v>
      </c>
      <c r="AC898" s="76">
        <f t="shared" si="331"/>
        <v>0</v>
      </c>
      <c r="AD898" s="85">
        <v>5.8390791459227913E-4</v>
      </c>
      <c r="AE898" s="85">
        <v>8.1621027929578028E-3</v>
      </c>
      <c r="AF898" s="85">
        <v>6.109691612098475E-4</v>
      </c>
    </row>
    <row r="899" spans="1:32">
      <c r="A899" s="7">
        <f t="shared" si="321"/>
        <v>44806</v>
      </c>
      <c r="B899" s="8">
        <f t="shared" ca="1" si="322"/>
        <v>812421825.46238148</v>
      </c>
      <c r="C899" s="144">
        <f t="shared" si="312"/>
        <v>0</v>
      </c>
      <c r="D899" s="136"/>
      <c r="E899" s="143">
        <f>US!D899</f>
        <v>0</v>
      </c>
      <c r="F899" s="78">
        <f t="shared" si="333"/>
        <v>0.6</v>
      </c>
      <c r="G899" s="29">
        <f t="shared" ca="1" si="313"/>
        <v>34826.394404238323</v>
      </c>
      <c r="H899" s="8">
        <f t="shared" ca="1" si="323"/>
        <v>247267.40027009207</v>
      </c>
      <c r="I899" s="8">
        <f t="shared" ca="1" si="324"/>
        <v>5768194960.7829084</v>
      </c>
      <c r="J899" s="8">
        <f t="shared" ca="1" si="325"/>
        <v>1436.0409684999042</v>
      </c>
      <c r="K899" s="12">
        <f t="shared" ca="1" si="335"/>
        <v>0.57727174503598933</v>
      </c>
      <c r="L899" s="48"/>
      <c r="M899" s="38">
        <f ca="1">IF(AND(I$2&gt;0,R892&lt;F892-0.1),0,IF(AND(N899&gt;=L$10,I$2&gt;0),0,IF(OR(AND(N899&gt;=A$2,N899&lt;C$2),N899&gt;=E$1),0,1)))</f>
        <v>0</v>
      </c>
      <c r="N899" s="18">
        <f t="shared" si="326"/>
        <v>44806</v>
      </c>
      <c r="O899" s="11">
        <f t="shared" ca="1" si="314"/>
        <v>0.76909266143772115</v>
      </c>
      <c r="P899" s="11" t="str">
        <f t="shared" si="315"/>
        <v/>
      </c>
      <c r="Q899" s="11">
        <f t="shared" ca="1" si="327"/>
        <v>1</v>
      </c>
      <c r="R899" s="32">
        <f t="shared" ca="1" si="316"/>
        <v>6.9652788808476649E-4</v>
      </c>
      <c r="S899" s="32">
        <v>2.2683167361671847E-5</v>
      </c>
      <c r="T899" s="32">
        <f t="shared" ca="1" si="317"/>
        <v>3.296898670267894E-5</v>
      </c>
      <c r="U899" s="32">
        <f t="shared" si="318"/>
        <v>0.14084507042253522</v>
      </c>
      <c r="V899" s="32">
        <f t="shared" si="319"/>
        <v>1</v>
      </c>
      <c r="W899" s="8">
        <f t="shared" ca="1" si="328"/>
        <v>10197.737844737276</v>
      </c>
      <c r="X899" s="8">
        <f t="shared" ca="1" si="332"/>
        <v>5767957891.1204815</v>
      </c>
      <c r="Y899" s="22">
        <f t="shared" ca="1" si="320"/>
        <v>0.23090733856227885</v>
      </c>
      <c r="Z899" s="8">
        <f t="shared" ca="1" si="329"/>
        <v>247267.40027009207</v>
      </c>
      <c r="AA899" s="12">
        <f t="shared" ca="1" si="330"/>
        <v>1.1347541797997878</v>
      </c>
      <c r="AB899" s="23">
        <f t="shared" ca="1" si="334"/>
        <v>3249678685.5236869</v>
      </c>
      <c r="AC899" s="76">
        <f t="shared" si="331"/>
        <v>0</v>
      </c>
      <c r="AD899" s="85">
        <v>5.8388049688221349E-4</v>
      </c>
      <c r="AE899" s="85">
        <v>8.1604888529609298E-3</v>
      </c>
      <c r="AF899" s="85">
        <v>6.1094317051371564E-4</v>
      </c>
    </row>
    <row r="900" spans="1:32">
      <c r="A900" s="7"/>
      <c r="B900" s="8"/>
      <c r="C900" s="80"/>
      <c r="D900" s="9"/>
      <c r="E900" s="9"/>
      <c r="F900" s="77"/>
      <c r="G900" s="29"/>
      <c r="H900" s="8"/>
      <c r="I900" s="8"/>
      <c r="J900" s="8"/>
      <c r="K900" s="12"/>
      <c r="L900" s="18"/>
      <c r="M900" s="38"/>
      <c r="N900" s="18"/>
      <c r="O900" s="11"/>
      <c r="P900" s="11"/>
      <c r="Q900" s="11"/>
      <c r="R900" s="32"/>
      <c r="S900" s="32"/>
      <c r="T900" s="32"/>
      <c r="U900" s="32"/>
      <c r="V900" s="32"/>
      <c r="W900" s="20"/>
      <c r="X900" s="20"/>
      <c r="Y900" s="22"/>
      <c r="Z900" s="52"/>
      <c r="AA900" s="12"/>
      <c r="AB900" s="23"/>
    </row>
    <row r="901" spans="1:32">
      <c r="A901" s="7"/>
      <c r="B901" s="8"/>
      <c r="C901" s="80"/>
      <c r="D901" s="9"/>
      <c r="E901" s="9"/>
      <c r="F901" s="77"/>
      <c r="G901" s="29"/>
      <c r="H901" s="8"/>
      <c r="I901" s="8"/>
      <c r="J901" s="8"/>
      <c r="K901" s="12"/>
      <c r="L901" s="18"/>
      <c r="M901" s="38"/>
      <c r="N901" s="18"/>
      <c r="O901" s="11"/>
      <c r="P901" s="11"/>
      <c r="Q901" s="11"/>
      <c r="R901" s="32"/>
      <c r="S901" s="32"/>
      <c r="T901" s="32"/>
      <c r="U901" s="32"/>
      <c r="V901" s="32"/>
      <c r="W901" s="20"/>
      <c r="X901" s="20"/>
      <c r="Y901" s="22"/>
      <c r="Z901" s="52"/>
      <c r="AA901" s="12"/>
      <c r="AB901" s="23"/>
    </row>
    <row r="902" spans="1:32">
      <c r="A902" s="7"/>
      <c r="B902" s="8"/>
      <c r="C902" s="80"/>
      <c r="D902" s="9"/>
      <c r="E902" s="9"/>
      <c r="F902" s="77"/>
      <c r="G902" s="29"/>
      <c r="H902" s="8"/>
      <c r="I902" s="8"/>
      <c r="J902" s="8"/>
      <c r="K902" s="12"/>
      <c r="L902" s="18"/>
      <c r="M902" s="38"/>
      <c r="N902" s="18"/>
      <c r="O902" s="11"/>
      <c r="P902" s="11"/>
      <c r="Q902" s="11"/>
      <c r="R902" s="32"/>
      <c r="S902" s="32"/>
      <c r="T902" s="32"/>
      <c r="U902" s="32"/>
      <c r="V902" s="32"/>
      <c r="W902" s="20"/>
      <c r="X902" s="20"/>
      <c r="Y902" s="22"/>
      <c r="Z902" s="52"/>
      <c r="AA902" s="12"/>
      <c r="AB902" s="23"/>
    </row>
    <row r="903" spans="1:32">
      <c r="A903" s="7"/>
      <c r="B903" s="8"/>
      <c r="C903" s="80"/>
      <c r="D903" s="9"/>
      <c r="E903" s="9"/>
      <c r="F903" s="77"/>
      <c r="G903" s="29"/>
      <c r="H903" s="8"/>
      <c r="I903" s="8"/>
      <c r="J903" s="8"/>
      <c r="K903" s="12"/>
      <c r="L903" s="18"/>
      <c r="M903" s="38"/>
      <c r="N903" s="18"/>
      <c r="O903" s="11"/>
      <c r="P903" s="11"/>
      <c r="Q903" s="11"/>
      <c r="R903" s="32"/>
      <c r="S903" s="32"/>
      <c r="T903" s="32"/>
      <c r="U903" s="32"/>
      <c r="V903" s="32"/>
      <c r="W903" s="20"/>
      <c r="X903" s="20"/>
      <c r="Y903" s="22"/>
      <c r="Z903" s="52"/>
      <c r="AA903" s="12"/>
      <c r="AB903" s="23"/>
    </row>
    <row r="904" spans="1:32">
      <c r="A904" s="7"/>
      <c r="B904" s="8"/>
      <c r="C904" s="80"/>
      <c r="D904" s="9"/>
      <c r="E904" s="9"/>
      <c r="F904" s="77"/>
      <c r="G904" s="29"/>
      <c r="H904" s="8"/>
      <c r="I904" s="8"/>
      <c r="J904" s="8"/>
      <c r="K904" s="12"/>
      <c r="L904" s="18"/>
      <c r="M904" s="38"/>
      <c r="N904" s="18"/>
      <c r="O904" s="11"/>
      <c r="P904" s="11"/>
      <c r="Q904" s="11"/>
      <c r="R904" s="32"/>
      <c r="S904" s="32"/>
      <c r="T904" s="32"/>
      <c r="U904" s="32"/>
      <c r="V904" s="32"/>
      <c r="W904" s="20"/>
      <c r="X904" s="20"/>
      <c r="Y904" s="22"/>
      <c r="Z904" s="52"/>
      <c r="AA904" s="12"/>
      <c r="AB904" s="23"/>
    </row>
    <row r="905" spans="1:32">
      <c r="A905" s="7"/>
      <c r="B905" s="8"/>
      <c r="C905" s="80"/>
      <c r="D905" s="9"/>
      <c r="E905" s="9"/>
      <c r="F905" s="77"/>
      <c r="G905" s="29"/>
      <c r="H905" s="8"/>
      <c r="I905" s="8"/>
      <c r="J905" s="8"/>
      <c r="K905" s="12"/>
      <c r="L905" s="18"/>
      <c r="M905" s="38"/>
      <c r="N905" s="18"/>
      <c r="O905" s="11"/>
      <c r="P905" s="11"/>
      <c r="Q905" s="11"/>
      <c r="R905" s="32"/>
      <c r="S905" s="32"/>
      <c r="T905" s="32"/>
      <c r="U905" s="32"/>
      <c r="V905" s="32"/>
      <c r="W905" s="20"/>
      <c r="X905" s="20"/>
      <c r="Y905" s="22"/>
      <c r="Z905" s="52"/>
      <c r="AA905" s="12"/>
      <c r="AB905" s="23"/>
    </row>
    <row r="906" spans="1:32">
      <c r="A906" s="7"/>
      <c r="B906" s="8"/>
      <c r="C906" s="80"/>
      <c r="D906" s="9"/>
      <c r="E906" s="9"/>
      <c r="F906" s="77"/>
      <c r="G906" s="29"/>
      <c r="H906" s="8"/>
      <c r="I906" s="8"/>
      <c r="J906" s="8"/>
      <c r="K906" s="12"/>
      <c r="L906" s="18"/>
      <c r="M906" s="38"/>
      <c r="N906" s="18"/>
      <c r="O906" s="11"/>
      <c r="P906" s="11"/>
      <c r="Q906" s="11"/>
      <c r="R906" s="32"/>
      <c r="S906" s="32"/>
      <c r="T906" s="32"/>
      <c r="U906" s="32"/>
      <c r="V906" s="32"/>
      <c r="W906" s="20"/>
      <c r="X906" s="20"/>
      <c r="Y906" s="22"/>
      <c r="Z906" s="52"/>
      <c r="AA906" s="12"/>
      <c r="AB906" s="23"/>
    </row>
    <row r="907" spans="1:32">
      <c r="A907" s="7"/>
      <c r="B907" s="8"/>
      <c r="C907" s="80"/>
      <c r="D907" s="9"/>
      <c r="E907" s="9"/>
      <c r="F907" s="77"/>
      <c r="G907" s="29"/>
      <c r="H907" s="8"/>
      <c r="I907" s="8"/>
      <c r="J907" s="8"/>
      <c r="K907" s="12"/>
      <c r="L907" s="18"/>
      <c r="M907" s="38"/>
      <c r="N907" s="18"/>
      <c r="O907" s="11"/>
      <c r="P907" s="11"/>
      <c r="Q907" s="11"/>
      <c r="R907" s="32"/>
      <c r="S907" s="32"/>
      <c r="T907" s="32"/>
      <c r="U907" s="32"/>
      <c r="V907" s="32"/>
      <c r="W907" s="20"/>
      <c r="X907" s="20"/>
      <c r="Y907" s="22"/>
      <c r="Z907" s="52"/>
      <c r="AA907" s="12"/>
      <c r="AB907" s="23"/>
    </row>
    <row r="908" spans="1:32">
      <c r="A908" s="7"/>
      <c r="B908" s="8"/>
      <c r="C908" s="80"/>
      <c r="D908" s="9"/>
      <c r="E908" s="9"/>
      <c r="F908" s="77"/>
      <c r="G908" s="29"/>
      <c r="H908" s="8"/>
      <c r="I908" s="8"/>
      <c r="J908" s="8"/>
      <c r="K908" s="12"/>
      <c r="L908" s="18"/>
      <c r="M908" s="38"/>
      <c r="N908" s="18"/>
      <c r="O908" s="11"/>
      <c r="P908" s="11"/>
      <c r="Q908" s="11"/>
      <c r="R908" s="32"/>
      <c r="S908" s="32"/>
      <c r="T908" s="32"/>
      <c r="U908" s="32"/>
      <c r="V908" s="32"/>
      <c r="W908" s="20"/>
      <c r="X908" s="20"/>
      <c r="Y908" s="22"/>
      <c r="Z908" s="52"/>
      <c r="AA908" s="12"/>
      <c r="AB908" s="23"/>
    </row>
    <row r="909" spans="1:32">
      <c r="A909" s="7"/>
      <c r="B909" s="8"/>
      <c r="C909" s="80"/>
      <c r="D909" s="9"/>
      <c r="E909" s="9"/>
      <c r="F909" s="77"/>
      <c r="G909" s="29"/>
      <c r="H909" s="8"/>
      <c r="I909" s="8"/>
      <c r="J909" s="8"/>
      <c r="K909" s="12"/>
      <c r="L909" s="18"/>
      <c r="M909" s="38"/>
      <c r="N909" s="18"/>
      <c r="O909" s="11"/>
      <c r="P909" s="11"/>
      <c r="Q909" s="11"/>
      <c r="R909" s="32"/>
      <c r="S909" s="32"/>
      <c r="T909" s="32"/>
      <c r="U909" s="32"/>
      <c r="V909" s="32"/>
      <c r="W909" s="20"/>
      <c r="X909" s="20"/>
      <c r="Y909" s="22"/>
      <c r="Z909" s="52"/>
      <c r="AA909" s="12"/>
      <c r="AB909" s="23"/>
    </row>
    <row r="910" spans="1:32">
      <c r="A910" s="7"/>
      <c r="B910" s="8"/>
      <c r="C910" s="80"/>
      <c r="D910" s="9"/>
      <c r="E910" s="9"/>
      <c r="F910" s="77"/>
      <c r="G910" s="29"/>
      <c r="H910" s="8"/>
      <c r="I910" s="8"/>
      <c r="J910" s="8"/>
      <c r="K910" s="12"/>
      <c r="L910" s="18"/>
      <c r="M910" s="38"/>
      <c r="N910" s="18"/>
      <c r="O910" s="11"/>
      <c r="P910" s="11"/>
      <c r="Q910" s="11"/>
      <c r="R910" s="32"/>
      <c r="S910" s="32"/>
      <c r="T910" s="32"/>
      <c r="U910" s="32"/>
      <c r="V910" s="32"/>
      <c r="W910" s="20"/>
      <c r="X910" s="20"/>
      <c r="Y910" s="22"/>
      <c r="Z910" s="52"/>
      <c r="AA910" s="12"/>
      <c r="AB910" s="23"/>
    </row>
    <row r="911" spans="1:32">
      <c r="A911" s="7"/>
      <c r="B911" s="8"/>
      <c r="C911" s="80"/>
      <c r="D911" s="9"/>
      <c r="E911" s="9"/>
      <c r="F911" s="77"/>
      <c r="G911" s="29"/>
      <c r="H911" s="8"/>
      <c r="I911" s="8"/>
      <c r="J911" s="8"/>
      <c r="K911" s="12"/>
      <c r="L911" s="18"/>
      <c r="M911" s="38"/>
      <c r="N911" s="18"/>
      <c r="O911" s="11"/>
      <c r="P911" s="11"/>
      <c r="Q911" s="11"/>
      <c r="R911" s="32"/>
      <c r="S911" s="32"/>
      <c r="T911" s="32"/>
      <c r="U911" s="32"/>
      <c r="V911" s="32"/>
      <c r="W911" s="20"/>
      <c r="X911" s="20"/>
      <c r="Y911" s="22"/>
      <c r="Z911" s="52"/>
      <c r="AA911" s="12"/>
      <c r="AB911" s="23"/>
    </row>
    <row r="912" spans="1:32">
      <c r="A912" s="7"/>
      <c r="B912" s="8"/>
      <c r="C912" s="80"/>
      <c r="D912" s="9"/>
      <c r="E912" s="9"/>
      <c r="F912" s="77"/>
      <c r="G912" s="29"/>
      <c r="H912" s="8"/>
      <c r="I912" s="8"/>
      <c r="J912" s="8"/>
      <c r="K912" s="12"/>
      <c r="L912" s="18"/>
      <c r="M912" s="38"/>
      <c r="N912" s="18"/>
      <c r="O912" s="11"/>
      <c r="P912" s="11"/>
      <c r="Q912" s="11"/>
      <c r="R912" s="32"/>
      <c r="S912" s="32"/>
      <c r="T912" s="32"/>
      <c r="U912" s="32"/>
      <c r="V912" s="32"/>
      <c r="W912" s="20"/>
      <c r="X912" s="20"/>
      <c r="Y912" s="22"/>
      <c r="Z912" s="52"/>
      <c r="AA912" s="12"/>
      <c r="AB912" s="23"/>
    </row>
    <row r="913" spans="1:28">
      <c r="A913" s="7"/>
      <c r="B913" s="8"/>
      <c r="C913" s="80"/>
      <c r="D913" s="9"/>
      <c r="E913" s="9"/>
      <c r="F913" s="77"/>
      <c r="G913" s="29"/>
      <c r="H913" s="8"/>
      <c r="I913" s="8"/>
      <c r="J913" s="8"/>
      <c r="K913" s="12"/>
      <c r="L913" s="18"/>
      <c r="M913" s="38"/>
      <c r="N913" s="18"/>
      <c r="O913" s="11"/>
      <c r="P913" s="11"/>
      <c r="Q913" s="11"/>
      <c r="R913" s="32"/>
      <c r="S913" s="32"/>
      <c r="T913" s="32"/>
      <c r="U913" s="32"/>
      <c r="V913" s="32"/>
      <c r="W913" s="20"/>
      <c r="X913" s="20"/>
      <c r="Y913" s="22"/>
      <c r="Z913" s="52"/>
      <c r="AA913" s="12"/>
      <c r="AB913" s="23"/>
    </row>
    <row r="914" spans="1:28">
      <c r="A914" s="7"/>
      <c r="B914" s="8"/>
      <c r="C914" s="80"/>
      <c r="D914" s="9"/>
      <c r="E914" s="9"/>
      <c r="F914" s="77"/>
      <c r="G914" s="29"/>
      <c r="H914" s="8"/>
      <c r="I914" s="8"/>
      <c r="J914" s="8"/>
      <c r="K914" s="12"/>
      <c r="L914" s="18"/>
      <c r="M914" s="38"/>
      <c r="N914" s="18"/>
      <c r="O914" s="11"/>
      <c r="P914" s="11"/>
      <c r="Q914" s="11"/>
      <c r="R914" s="32"/>
      <c r="S914" s="32"/>
      <c r="T914" s="32"/>
      <c r="U914" s="32"/>
      <c r="V914" s="32"/>
      <c r="W914" s="20"/>
      <c r="X914" s="20"/>
      <c r="Y914" s="22"/>
      <c r="Z914" s="52"/>
      <c r="AA914" s="12"/>
      <c r="AB914" s="23"/>
    </row>
    <row r="915" spans="1:28">
      <c r="A915" s="7"/>
      <c r="B915" s="8"/>
      <c r="C915" s="80"/>
      <c r="D915" s="9"/>
      <c r="E915" s="9"/>
      <c r="F915" s="77"/>
      <c r="G915" s="29"/>
      <c r="H915" s="8"/>
      <c r="I915" s="8"/>
      <c r="J915" s="8"/>
      <c r="K915" s="12"/>
      <c r="L915" s="18"/>
      <c r="M915" s="38"/>
      <c r="N915" s="18"/>
      <c r="O915" s="11"/>
      <c r="P915" s="11"/>
      <c r="Q915" s="11"/>
      <c r="R915" s="32"/>
      <c r="S915" s="32"/>
      <c r="T915" s="32"/>
      <c r="U915" s="32"/>
      <c r="V915" s="32"/>
      <c r="W915" s="20"/>
      <c r="X915" s="20"/>
      <c r="Y915" s="22"/>
      <c r="Z915" s="52"/>
      <c r="AA915" s="12"/>
      <c r="AB915" s="23"/>
    </row>
    <row r="916" spans="1:28">
      <c r="A916" s="7"/>
      <c r="B916" s="8"/>
      <c r="C916" s="80"/>
      <c r="D916" s="9"/>
      <c r="E916" s="9"/>
      <c r="F916" s="77"/>
      <c r="G916" s="29"/>
      <c r="H916" s="8"/>
      <c r="I916" s="8"/>
      <c r="J916" s="8"/>
      <c r="K916" s="12"/>
      <c r="L916" s="18"/>
      <c r="M916" s="38"/>
      <c r="N916" s="18"/>
      <c r="O916" s="11"/>
      <c r="P916" s="11"/>
      <c r="Q916" s="11"/>
      <c r="R916" s="32"/>
      <c r="S916" s="32"/>
      <c r="T916" s="32"/>
      <c r="U916" s="32"/>
      <c r="V916" s="32"/>
      <c r="W916" s="20"/>
      <c r="X916" s="20"/>
      <c r="Y916" s="22"/>
      <c r="Z916" s="52"/>
      <c r="AA916" s="12"/>
      <c r="AB916" s="23"/>
    </row>
    <row r="917" spans="1:28">
      <c r="A917" s="7"/>
      <c r="B917" s="8"/>
      <c r="C917" s="80"/>
      <c r="D917" s="9"/>
      <c r="E917" s="9"/>
      <c r="F917" s="77"/>
      <c r="G917" s="29"/>
      <c r="H917" s="8"/>
      <c r="I917" s="8"/>
      <c r="J917" s="8"/>
      <c r="K917" s="12"/>
      <c r="L917" s="18"/>
      <c r="M917" s="38"/>
      <c r="N917" s="18"/>
      <c r="O917" s="11"/>
      <c r="P917" s="11"/>
      <c r="Q917" s="11"/>
      <c r="R917" s="32"/>
      <c r="S917" s="32"/>
      <c r="T917" s="32"/>
      <c r="U917" s="32"/>
      <c r="V917" s="32"/>
      <c r="W917" s="20"/>
      <c r="X917" s="20"/>
      <c r="Y917" s="22"/>
      <c r="Z917" s="52"/>
      <c r="AA917" s="12"/>
      <c r="AB917" s="23"/>
    </row>
    <row r="918" spans="1:28">
      <c r="A918" s="7"/>
      <c r="B918" s="8"/>
      <c r="C918" s="80"/>
      <c r="D918" s="9"/>
      <c r="E918" s="9"/>
      <c r="F918" s="77"/>
      <c r="G918" s="29"/>
      <c r="H918" s="8"/>
      <c r="I918" s="8"/>
      <c r="J918" s="8"/>
      <c r="K918" s="12"/>
      <c r="L918" s="18"/>
      <c r="M918" s="38"/>
      <c r="N918" s="18"/>
      <c r="O918" s="11"/>
      <c r="P918" s="11"/>
      <c r="Q918" s="11"/>
      <c r="R918" s="32"/>
      <c r="S918" s="32"/>
      <c r="T918" s="32"/>
      <c r="U918" s="32"/>
      <c r="V918" s="32"/>
      <c r="W918" s="20"/>
      <c r="X918" s="20"/>
      <c r="Y918" s="22"/>
      <c r="Z918" s="52"/>
      <c r="AA918" s="12"/>
      <c r="AB918" s="23"/>
    </row>
    <row r="919" spans="1:28">
      <c r="A919" s="7"/>
      <c r="B919" s="8"/>
      <c r="C919" s="80"/>
      <c r="D919" s="9"/>
      <c r="E919" s="9"/>
      <c r="F919" s="77"/>
      <c r="G919" s="29"/>
      <c r="H919" s="8"/>
      <c r="I919" s="8"/>
      <c r="J919" s="8"/>
      <c r="K919" s="12"/>
      <c r="L919" s="18"/>
      <c r="M919" s="38"/>
      <c r="N919" s="18"/>
      <c r="O919" s="11"/>
      <c r="P919" s="11"/>
      <c r="Q919" s="11"/>
      <c r="R919" s="32"/>
      <c r="S919" s="32"/>
      <c r="T919" s="32"/>
      <c r="U919" s="32"/>
      <c r="V919" s="32"/>
      <c r="W919" s="20"/>
      <c r="X919" s="20"/>
      <c r="Y919" s="22"/>
      <c r="Z919" s="52"/>
      <c r="AA919" s="12"/>
      <c r="AB919" s="23"/>
    </row>
    <row r="920" spans="1:28">
      <c r="A920" s="7"/>
      <c r="B920" s="8"/>
      <c r="C920" s="80"/>
      <c r="D920" s="9"/>
      <c r="E920" s="9"/>
      <c r="F920" s="77"/>
      <c r="G920" s="29"/>
      <c r="H920" s="8"/>
      <c r="I920" s="8"/>
      <c r="J920" s="8"/>
      <c r="K920" s="12"/>
      <c r="L920" s="18"/>
      <c r="M920" s="38"/>
      <c r="N920" s="18"/>
      <c r="O920" s="11"/>
      <c r="P920" s="11"/>
      <c r="Q920" s="11"/>
      <c r="R920" s="32"/>
      <c r="S920" s="32"/>
      <c r="T920" s="32"/>
      <c r="U920" s="32"/>
      <c r="V920" s="32"/>
      <c r="W920" s="20"/>
      <c r="X920" s="20"/>
      <c r="Y920" s="22"/>
      <c r="Z920" s="52"/>
      <c r="AA920" s="12"/>
      <c r="AB920" s="23"/>
    </row>
    <row r="921" spans="1:28">
      <c r="A921" s="7"/>
      <c r="B921" s="8"/>
      <c r="C921" s="80"/>
      <c r="D921" s="9"/>
      <c r="E921" s="9"/>
      <c r="F921" s="77"/>
      <c r="G921" s="29"/>
      <c r="H921" s="8"/>
      <c r="I921" s="8"/>
      <c r="J921" s="8"/>
      <c r="K921" s="12"/>
      <c r="L921" s="18"/>
      <c r="M921" s="38"/>
      <c r="N921" s="18"/>
      <c r="O921" s="11"/>
      <c r="P921" s="11"/>
      <c r="Q921" s="11"/>
      <c r="R921" s="32"/>
      <c r="S921" s="32"/>
      <c r="T921" s="32"/>
      <c r="U921" s="32"/>
      <c r="V921" s="32"/>
      <c r="W921" s="20"/>
      <c r="X921" s="20"/>
      <c r="Y921" s="22"/>
      <c r="Z921" s="52"/>
      <c r="AA921" s="12"/>
      <c r="AB921" s="23"/>
    </row>
    <row r="922" spans="1:28">
      <c r="A922" s="7"/>
      <c r="B922" s="8"/>
      <c r="C922" s="80"/>
      <c r="D922" s="9"/>
      <c r="E922" s="9"/>
      <c r="F922" s="77"/>
      <c r="G922" s="29"/>
      <c r="H922" s="8"/>
      <c r="I922" s="8"/>
      <c r="J922" s="8"/>
      <c r="K922" s="12"/>
      <c r="L922" s="18"/>
      <c r="M922" s="38"/>
      <c r="N922" s="18"/>
      <c r="O922" s="11"/>
      <c r="P922" s="11"/>
      <c r="Q922" s="11"/>
      <c r="R922" s="32"/>
      <c r="S922" s="32"/>
      <c r="T922" s="32"/>
      <c r="U922" s="32"/>
      <c r="V922" s="32"/>
      <c r="W922" s="20"/>
      <c r="X922" s="20"/>
      <c r="Y922" s="22"/>
      <c r="Z922" s="52"/>
      <c r="AA922" s="12"/>
      <c r="AB922" s="23"/>
    </row>
    <row r="923" spans="1:28">
      <c r="A923" s="7"/>
      <c r="B923" s="8"/>
      <c r="C923" s="80"/>
      <c r="D923" s="9"/>
      <c r="E923" s="9"/>
      <c r="F923" s="77"/>
      <c r="G923" s="29"/>
      <c r="H923" s="8"/>
      <c r="I923" s="8"/>
      <c r="J923" s="8"/>
      <c r="K923" s="12"/>
      <c r="L923" s="18"/>
      <c r="M923" s="38"/>
      <c r="N923" s="18"/>
      <c r="O923" s="11"/>
      <c r="P923" s="11"/>
      <c r="Q923" s="11"/>
      <c r="R923" s="32"/>
      <c r="S923" s="32"/>
      <c r="T923" s="32"/>
      <c r="U923" s="32"/>
      <c r="V923" s="32"/>
      <c r="W923" s="20"/>
      <c r="X923" s="20"/>
      <c r="Y923" s="22"/>
      <c r="Z923" s="52"/>
      <c r="AA923" s="12"/>
      <c r="AB923" s="23"/>
    </row>
    <row r="924" spans="1:28">
      <c r="A924" s="7"/>
      <c r="B924" s="8"/>
      <c r="C924" s="80"/>
      <c r="D924" s="9"/>
      <c r="E924" s="9"/>
      <c r="F924" s="77"/>
      <c r="G924" s="29"/>
      <c r="H924" s="8"/>
      <c r="I924" s="8"/>
      <c r="J924" s="8"/>
      <c r="K924" s="12"/>
      <c r="L924" s="18"/>
      <c r="M924" s="38"/>
      <c r="N924" s="18"/>
      <c r="O924" s="11"/>
      <c r="P924" s="11"/>
      <c r="Q924" s="11"/>
      <c r="R924" s="32"/>
      <c r="S924" s="32"/>
      <c r="T924" s="32"/>
      <c r="U924" s="32"/>
      <c r="V924" s="32"/>
      <c r="W924" s="20"/>
      <c r="X924" s="20"/>
      <c r="Y924" s="22"/>
      <c r="Z924" s="52"/>
      <c r="AA924" s="12"/>
      <c r="AB924" s="23"/>
    </row>
    <row r="925" spans="1:28">
      <c r="A925" s="7"/>
      <c r="B925" s="8"/>
      <c r="C925" s="80"/>
      <c r="D925" s="9"/>
      <c r="E925" s="9"/>
      <c r="F925" s="77"/>
      <c r="G925" s="29"/>
      <c r="H925" s="8"/>
      <c r="I925" s="8"/>
      <c r="J925" s="8"/>
      <c r="K925" s="12"/>
      <c r="L925" s="18"/>
      <c r="M925" s="38"/>
      <c r="N925" s="18"/>
      <c r="O925" s="11"/>
      <c r="P925" s="11"/>
      <c r="Q925" s="11"/>
      <c r="R925" s="32"/>
      <c r="S925" s="32"/>
      <c r="T925" s="32"/>
      <c r="U925" s="32"/>
      <c r="V925" s="32"/>
      <c r="W925" s="20"/>
      <c r="X925" s="20"/>
      <c r="Y925" s="22"/>
      <c r="Z925" s="52"/>
      <c r="AA925" s="12"/>
      <c r="AB925" s="23"/>
    </row>
    <row r="926" spans="1:28">
      <c r="A926" s="7"/>
      <c r="B926" s="8"/>
      <c r="C926" s="80"/>
      <c r="D926" s="9"/>
      <c r="E926" s="9"/>
      <c r="F926" s="77"/>
      <c r="G926" s="29"/>
      <c r="H926" s="8"/>
      <c r="I926" s="8"/>
      <c r="J926" s="8"/>
      <c r="K926" s="12"/>
      <c r="L926" s="18"/>
      <c r="M926" s="38"/>
      <c r="N926" s="18"/>
      <c r="O926" s="11"/>
      <c r="P926" s="11"/>
      <c r="Q926" s="11"/>
      <c r="R926" s="32"/>
      <c r="S926" s="32"/>
      <c r="T926" s="32"/>
      <c r="U926" s="32"/>
      <c r="V926" s="32"/>
      <c r="W926" s="20"/>
      <c r="X926" s="20"/>
      <c r="Y926" s="22"/>
      <c r="Z926" s="52"/>
      <c r="AA926" s="12"/>
      <c r="AB926" s="23"/>
    </row>
    <row r="927" spans="1:28">
      <c r="A927" s="7"/>
      <c r="B927" s="8"/>
      <c r="C927" s="80"/>
      <c r="D927" s="9"/>
      <c r="E927" s="9"/>
      <c r="F927" s="77"/>
      <c r="G927" s="29"/>
      <c r="H927" s="8"/>
      <c r="I927" s="8"/>
      <c r="J927" s="8"/>
      <c r="K927" s="12"/>
      <c r="L927" s="18"/>
      <c r="M927" s="38"/>
      <c r="N927" s="18"/>
      <c r="O927" s="11"/>
      <c r="P927" s="11"/>
      <c r="Q927" s="11"/>
      <c r="R927" s="32"/>
      <c r="S927" s="32"/>
      <c r="T927" s="32"/>
      <c r="U927" s="32"/>
      <c r="V927" s="32"/>
      <c r="W927" s="20"/>
      <c r="X927" s="20"/>
      <c r="Y927" s="22"/>
      <c r="Z927" s="52"/>
      <c r="AA927" s="12"/>
      <c r="AB927" s="23"/>
    </row>
    <row r="928" spans="1:28">
      <c r="A928" s="7"/>
      <c r="B928" s="8"/>
      <c r="C928" s="80"/>
      <c r="D928" s="9"/>
      <c r="E928" s="9"/>
      <c r="F928" s="77"/>
      <c r="G928" s="29"/>
      <c r="H928" s="8"/>
      <c r="I928" s="8"/>
      <c r="J928" s="8"/>
      <c r="K928" s="12"/>
      <c r="L928" s="18"/>
      <c r="M928" s="38"/>
      <c r="N928" s="18"/>
      <c r="O928" s="11"/>
      <c r="P928" s="11"/>
      <c r="Q928" s="11"/>
      <c r="R928" s="32"/>
      <c r="S928" s="32"/>
      <c r="T928" s="32"/>
      <c r="U928" s="32"/>
      <c r="V928" s="32"/>
      <c r="W928" s="20"/>
      <c r="X928" s="20"/>
      <c r="Y928" s="22"/>
      <c r="Z928" s="52"/>
      <c r="AA928" s="12"/>
      <c r="AB928" s="23"/>
    </row>
    <row r="929" spans="1:28">
      <c r="A929" s="7"/>
      <c r="B929" s="8"/>
      <c r="C929" s="80"/>
      <c r="D929" s="9"/>
      <c r="E929" s="9"/>
      <c r="F929" s="77"/>
      <c r="G929" s="29"/>
      <c r="H929" s="8"/>
      <c r="I929" s="8"/>
      <c r="J929" s="8"/>
      <c r="K929" s="12"/>
      <c r="L929" s="18"/>
      <c r="M929" s="38"/>
      <c r="N929" s="18"/>
      <c r="O929" s="11"/>
      <c r="P929" s="11"/>
      <c r="Q929" s="11"/>
      <c r="R929" s="32"/>
      <c r="S929" s="32"/>
      <c r="T929" s="32"/>
      <c r="U929" s="32"/>
      <c r="V929" s="32"/>
      <c r="W929" s="20"/>
      <c r="X929" s="20"/>
      <c r="Y929" s="22"/>
      <c r="Z929" s="52"/>
      <c r="AA929" s="12"/>
      <c r="AB929" s="23"/>
    </row>
    <row r="930" spans="1:28">
      <c r="A930" s="7"/>
      <c r="B930" s="8"/>
      <c r="C930" s="80"/>
      <c r="D930" s="9"/>
      <c r="E930" s="9"/>
      <c r="F930" s="77"/>
      <c r="G930" s="29"/>
      <c r="H930" s="8"/>
      <c r="I930" s="8"/>
      <c r="J930" s="8"/>
      <c r="K930" s="12"/>
      <c r="L930" s="18"/>
      <c r="M930" s="38"/>
      <c r="N930" s="18"/>
      <c r="O930" s="11"/>
      <c r="P930" s="11"/>
      <c r="Q930" s="11"/>
      <c r="R930" s="32"/>
      <c r="S930" s="32"/>
      <c r="T930" s="32"/>
      <c r="U930" s="32"/>
      <c r="V930" s="32"/>
      <c r="W930" s="20"/>
      <c r="X930" s="20"/>
      <c r="Y930" s="22"/>
      <c r="Z930" s="52"/>
      <c r="AA930" s="12"/>
      <c r="AB930" s="23"/>
    </row>
    <row r="931" spans="1:28">
      <c r="A931" s="7"/>
      <c r="B931" s="8"/>
      <c r="C931" s="80"/>
      <c r="D931" s="9"/>
      <c r="E931" s="9"/>
      <c r="F931" s="77"/>
      <c r="G931" s="29"/>
      <c r="H931" s="8"/>
      <c r="I931" s="8"/>
      <c r="J931" s="8"/>
      <c r="K931" s="12"/>
      <c r="L931" s="18"/>
      <c r="M931" s="38"/>
      <c r="N931" s="18"/>
      <c r="O931" s="11"/>
      <c r="P931" s="11"/>
      <c r="Q931" s="11"/>
      <c r="R931" s="32"/>
      <c r="S931" s="32"/>
      <c r="T931" s="32"/>
      <c r="U931" s="32"/>
      <c r="V931" s="32"/>
      <c r="W931" s="20"/>
      <c r="X931" s="20"/>
      <c r="Y931" s="22"/>
      <c r="Z931" s="52"/>
      <c r="AA931" s="12"/>
      <c r="AB931" s="23"/>
    </row>
    <row r="932" spans="1:28">
      <c r="A932" s="7"/>
      <c r="B932" s="8"/>
      <c r="C932" s="80"/>
      <c r="D932" s="9"/>
      <c r="E932" s="9"/>
      <c r="F932" s="77"/>
      <c r="G932" s="29"/>
      <c r="H932" s="8"/>
      <c r="I932" s="8"/>
      <c r="J932" s="8"/>
      <c r="K932" s="12"/>
      <c r="L932" s="18"/>
      <c r="M932" s="38"/>
      <c r="N932" s="18"/>
      <c r="O932" s="11"/>
      <c r="P932" s="11"/>
      <c r="Q932" s="11"/>
      <c r="R932" s="32"/>
      <c r="S932" s="32"/>
      <c r="T932" s="32"/>
      <c r="U932" s="32"/>
      <c r="V932" s="32"/>
      <c r="W932" s="20"/>
      <c r="X932" s="20"/>
      <c r="Y932" s="22"/>
      <c r="Z932" s="52"/>
      <c r="AA932" s="12"/>
      <c r="AB932" s="23"/>
    </row>
    <row r="933" spans="1:28">
      <c r="A933" s="7"/>
      <c r="B933" s="8"/>
      <c r="C933" s="80"/>
      <c r="D933" s="9"/>
      <c r="E933" s="9"/>
      <c r="F933" s="77"/>
      <c r="G933" s="29"/>
      <c r="H933" s="8"/>
      <c r="I933" s="8"/>
      <c r="J933" s="8"/>
      <c r="K933" s="12"/>
      <c r="L933" s="18"/>
      <c r="M933" s="38"/>
      <c r="N933" s="18"/>
      <c r="O933" s="11"/>
      <c r="P933" s="11"/>
      <c r="Q933" s="11"/>
      <c r="R933" s="32"/>
      <c r="S933" s="32"/>
      <c r="T933" s="32"/>
      <c r="U933" s="32"/>
      <c r="V933" s="32"/>
      <c r="W933" s="20"/>
      <c r="X933" s="20"/>
      <c r="Y933" s="22"/>
      <c r="Z933" s="52"/>
      <c r="AA933" s="12"/>
      <c r="AB933" s="23"/>
    </row>
    <row r="934" spans="1:28">
      <c r="A934" s="7"/>
      <c r="B934" s="8"/>
      <c r="C934" s="80"/>
      <c r="D934" s="9"/>
      <c r="E934" s="9"/>
      <c r="F934" s="77"/>
      <c r="G934" s="29"/>
      <c r="H934" s="8"/>
      <c r="I934" s="8"/>
      <c r="J934" s="8"/>
      <c r="K934" s="12"/>
      <c r="L934" s="18"/>
      <c r="M934" s="38"/>
      <c r="N934" s="18"/>
      <c r="O934" s="11"/>
      <c r="P934" s="11"/>
      <c r="Q934" s="11"/>
      <c r="R934" s="32"/>
      <c r="S934" s="32"/>
      <c r="T934" s="32"/>
      <c r="U934" s="32"/>
      <c r="V934" s="32"/>
      <c r="W934" s="20"/>
      <c r="X934" s="20"/>
      <c r="Y934" s="22"/>
      <c r="Z934" s="52"/>
      <c r="AA934" s="12"/>
      <c r="AB934" s="23"/>
    </row>
    <row r="935" spans="1:28">
      <c r="A935" s="7"/>
      <c r="B935" s="8"/>
      <c r="C935" s="80"/>
      <c r="D935" s="9"/>
      <c r="E935" s="9"/>
      <c r="F935" s="77"/>
      <c r="G935" s="29"/>
      <c r="H935" s="8"/>
      <c r="I935" s="8"/>
      <c r="J935" s="8"/>
      <c r="K935" s="12"/>
      <c r="L935" s="18"/>
      <c r="M935" s="38"/>
      <c r="N935" s="18"/>
      <c r="O935" s="11"/>
      <c r="P935" s="11"/>
      <c r="Q935" s="11"/>
      <c r="R935" s="32"/>
      <c r="S935" s="32"/>
      <c r="T935" s="32"/>
      <c r="U935" s="32"/>
      <c r="V935" s="32"/>
      <c r="W935" s="20"/>
      <c r="X935" s="20"/>
      <c r="Y935" s="22"/>
      <c r="Z935" s="52"/>
      <c r="AA935" s="12"/>
      <c r="AB935" s="23"/>
    </row>
    <row r="936" spans="1:28">
      <c r="A936" s="7"/>
      <c r="B936" s="8"/>
      <c r="C936" s="80"/>
      <c r="D936" s="9"/>
      <c r="E936" s="9"/>
      <c r="F936" s="77"/>
      <c r="G936" s="29"/>
      <c r="H936" s="8"/>
      <c r="I936" s="8"/>
      <c r="J936" s="8"/>
      <c r="K936" s="12"/>
      <c r="L936" s="18"/>
      <c r="M936" s="38"/>
      <c r="N936" s="18"/>
      <c r="O936" s="11"/>
      <c r="P936" s="11"/>
      <c r="Q936" s="11"/>
      <c r="R936" s="32"/>
      <c r="S936" s="32"/>
      <c r="T936" s="32"/>
      <c r="U936" s="32"/>
      <c r="V936" s="32"/>
      <c r="W936" s="20"/>
      <c r="X936" s="20"/>
      <c r="Y936" s="22"/>
      <c r="Z936" s="52"/>
      <c r="AA936" s="12"/>
      <c r="AB936" s="23"/>
    </row>
    <row r="937" spans="1:28">
      <c r="A937" s="7"/>
      <c r="B937" s="8"/>
      <c r="C937" s="80"/>
      <c r="D937" s="9"/>
      <c r="E937" s="9"/>
      <c r="F937" s="77"/>
      <c r="G937" s="29"/>
      <c r="H937" s="8"/>
      <c r="I937" s="8"/>
      <c r="J937" s="8"/>
      <c r="K937" s="12"/>
      <c r="L937" s="18"/>
      <c r="M937" s="38"/>
      <c r="N937" s="18"/>
      <c r="O937" s="11"/>
      <c r="P937" s="11"/>
      <c r="Q937" s="11"/>
      <c r="R937" s="32"/>
      <c r="S937" s="32"/>
      <c r="T937" s="32"/>
      <c r="U937" s="32"/>
      <c r="V937" s="32"/>
      <c r="W937" s="20"/>
      <c r="X937" s="20"/>
      <c r="Y937" s="22"/>
      <c r="Z937" s="52"/>
      <c r="AA937" s="12"/>
      <c r="AB937" s="23"/>
    </row>
    <row r="938" spans="1:28">
      <c r="A938" s="7"/>
      <c r="B938" s="8"/>
      <c r="C938" s="80"/>
      <c r="D938" s="9"/>
      <c r="E938" s="9"/>
      <c r="F938" s="77"/>
      <c r="G938" s="29"/>
      <c r="H938" s="8"/>
      <c r="I938" s="8"/>
      <c r="J938" s="8"/>
      <c r="K938" s="12"/>
      <c r="L938" s="18"/>
      <c r="M938" s="38"/>
      <c r="N938" s="18"/>
      <c r="O938" s="11"/>
      <c r="P938" s="11"/>
      <c r="Q938" s="11"/>
      <c r="R938" s="32"/>
      <c r="S938" s="32"/>
      <c r="T938" s="32"/>
      <c r="U938" s="32"/>
      <c r="V938" s="32"/>
      <c r="W938" s="20"/>
      <c r="X938" s="20"/>
      <c r="Y938" s="22"/>
      <c r="Z938" s="52"/>
      <c r="AA938" s="12"/>
      <c r="AB938" s="23"/>
    </row>
    <row r="939" spans="1:28">
      <c r="A939" s="7"/>
      <c r="B939" s="8"/>
      <c r="C939" s="80"/>
      <c r="D939" s="9"/>
      <c r="E939" s="9"/>
      <c r="F939" s="77"/>
      <c r="G939" s="29"/>
      <c r="H939" s="8"/>
      <c r="I939" s="8"/>
      <c r="J939" s="8"/>
      <c r="K939" s="12"/>
      <c r="L939" s="18"/>
      <c r="M939" s="38"/>
      <c r="N939" s="18"/>
      <c r="O939" s="11"/>
      <c r="P939" s="11"/>
      <c r="Q939" s="11"/>
      <c r="R939" s="32"/>
      <c r="S939" s="32"/>
      <c r="T939" s="32"/>
      <c r="U939" s="32"/>
      <c r="V939" s="32"/>
      <c r="W939" s="20"/>
      <c r="X939" s="20"/>
      <c r="Y939" s="22"/>
      <c r="Z939" s="52"/>
      <c r="AA939" s="12"/>
      <c r="AB939" s="23"/>
    </row>
    <row r="940" spans="1:28">
      <c r="A940" s="7"/>
      <c r="B940" s="8"/>
      <c r="C940" s="80"/>
      <c r="D940" s="9"/>
      <c r="E940" s="9"/>
      <c r="F940" s="77"/>
      <c r="G940" s="29"/>
      <c r="H940" s="8"/>
      <c r="I940" s="8"/>
      <c r="J940" s="8"/>
      <c r="K940" s="12"/>
      <c r="L940" s="18"/>
      <c r="M940" s="38"/>
      <c r="N940" s="18"/>
      <c r="O940" s="11"/>
      <c r="P940" s="11"/>
      <c r="Q940" s="11"/>
      <c r="R940" s="32"/>
      <c r="S940" s="32"/>
      <c r="T940" s="32"/>
      <c r="U940" s="32"/>
      <c r="V940" s="32"/>
      <c r="W940" s="20"/>
      <c r="X940" s="20"/>
      <c r="Y940" s="22"/>
      <c r="Z940" s="52"/>
      <c r="AA940" s="12"/>
      <c r="AB940" s="23"/>
    </row>
    <row r="941" spans="1:28">
      <c r="A941" s="7"/>
      <c r="B941" s="8"/>
      <c r="C941" s="80"/>
      <c r="D941" s="9"/>
      <c r="E941" s="9"/>
      <c r="F941" s="77"/>
      <c r="G941" s="29"/>
      <c r="H941" s="8"/>
      <c r="I941" s="8"/>
      <c r="J941" s="8"/>
      <c r="K941" s="12"/>
      <c r="L941" s="18"/>
      <c r="M941" s="38"/>
      <c r="N941" s="18"/>
      <c r="O941" s="11"/>
      <c r="P941" s="11"/>
      <c r="Q941" s="11"/>
      <c r="R941" s="32"/>
      <c r="S941" s="32"/>
      <c r="T941" s="32"/>
      <c r="U941" s="32"/>
      <c r="V941" s="32"/>
      <c r="W941" s="20"/>
      <c r="X941" s="20"/>
      <c r="Y941" s="22"/>
      <c r="Z941" s="52"/>
      <c r="AA941" s="12"/>
      <c r="AB941" s="23"/>
    </row>
    <row r="942" spans="1:28">
      <c r="A942" s="7"/>
      <c r="B942" s="8"/>
      <c r="C942" s="80"/>
      <c r="D942" s="9"/>
      <c r="E942" s="9"/>
      <c r="F942" s="77"/>
      <c r="G942" s="29"/>
      <c r="H942" s="8"/>
      <c r="I942" s="8"/>
      <c r="J942" s="8"/>
      <c r="K942" s="12"/>
      <c r="L942" s="18"/>
      <c r="M942" s="38"/>
      <c r="N942" s="18"/>
      <c r="O942" s="11"/>
      <c r="P942" s="11"/>
      <c r="Q942" s="11"/>
      <c r="R942" s="32"/>
      <c r="S942" s="32"/>
      <c r="T942" s="32"/>
      <c r="U942" s="32"/>
      <c r="V942" s="32"/>
      <c r="W942" s="20"/>
      <c r="X942" s="20"/>
      <c r="Y942" s="22"/>
      <c r="Z942" s="52"/>
      <c r="AA942" s="12"/>
      <c r="AB942" s="23"/>
    </row>
    <row r="943" spans="1:28">
      <c r="A943" s="7"/>
      <c r="B943" s="8"/>
      <c r="C943" s="80"/>
      <c r="D943" s="9"/>
      <c r="E943" s="9"/>
      <c r="F943" s="77"/>
      <c r="G943" s="29"/>
      <c r="H943" s="8"/>
      <c r="I943" s="8"/>
      <c r="J943" s="8"/>
      <c r="K943" s="12"/>
      <c r="L943" s="18"/>
      <c r="M943" s="38"/>
      <c r="N943" s="18"/>
      <c r="O943" s="11"/>
      <c r="P943" s="11"/>
      <c r="Q943" s="11"/>
      <c r="R943" s="32"/>
      <c r="S943" s="32"/>
      <c r="T943" s="32"/>
      <c r="U943" s="32"/>
      <c r="V943" s="32"/>
      <c r="W943" s="20"/>
      <c r="X943" s="20"/>
      <c r="Y943" s="22"/>
      <c r="Z943" s="52"/>
      <c r="AA943" s="12"/>
      <c r="AB943" s="23"/>
    </row>
    <row r="944" spans="1:28">
      <c r="A944" s="7"/>
      <c r="B944" s="8"/>
      <c r="C944" s="80"/>
      <c r="D944" s="9"/>
      <c r="E944" s="9"/>
      <c r="F944" s="77"/>
      <c r="G944" s="29"/>
      <c r="H944" s="8"/>
      <c r="I944" s="8"/>
      <c r="J944" s="8"/>
      <c r="K944" s="12"/>
      <c r="L944" s="18"/>
      <c r="M944" s="38"/>
      <c r="N944" s="18"/>
      <c r="O944" s="11"/>
      <c r="P944" s="11"/>
      <c r="Q944" s="11"/>
      <c r="R944" s="32"/>
      <c r="S944" s="32"/>
      <c r="T944" s="32"/>
      <c r="U944" s="32"/>
      <c r="V944" s="32"/>
      <c r="W944" s="20"/>
      <c r="X944" s="20"/>
      <c r="Y944" s="22"/>
      <c r="Z944" s="52"/>
      <c r="AA944" s="12"/>
      <c r="AB944" s="23"/>
    </row>
    <row r="945" spans="1:28">
      <c r="A945" s="7"/>
      <c r="B945" s="8"/>
      <c r="C945" s="80"/>
      <c r="D945" s="9"/>
      <c r="E945" s="9"/>
      <c r="F945" s="77"/>
      <c r="G945" s="29"/>
      <c r="H945" s="8"/>
      <c r="I945" s="8"/>
      <c r="J945" s="8"/>
      <c r="K945" s="12"/>
      <c r="L945" s="18"/>
      <c r="M945" s="38"/>
      <c r="N945" s="18"/>
      <c r="O945" s="11"/>
      <c r="P945" s="11"/>
      <c r="Q945" s="11"/>
      <c r="R945" s="32"/>
      <c r="S945" s="32"/>
      <c r="T945" s="32"/>
      <c r="U945" s="32"/>
      <c r="V945" s="32"/>
      <c r="W945" s="20"/>
      <c r="X945" s="20"/>
      <c r="Y945" s="22"/>
      <c r="Z945" s="52"/>
      <c r="AA945" s="12"/>
      <c r="AB945" s="23"/>
    </row>
    <row r="946" spans="1:28">
      <c r="A946" s="7"/>
      <c r="B946" s="8"/>
      <c r="C946" s="80"/>
      <c r="D946" s="9"/>
      <c r="E946" s="9"/>
      <c r="F946" s="77"/>
      <c r="G946" s="29"/>
      <c r="H946" s="8"/>
      <c r="I946" s="8"/>
      <c r="J946" s="8"/>
      <c r="K946" s="12"/>
      <c r="L946" s="18"/>
      <c r="M946" s="38"/>
      <c r="N946" s="18"/>
      <c r="O946" s="11"/>
      <c r="P946" s="11"/>
      <c r="Q946" s="11"/>
      <c r="R946" s="32"/>
      <c r="S946" s="32"/>
      <c r="T946" s="32"/>
      <c r="U946" s="32"/>
      <c r="V946" s="32"/>
      <c r="W946" s="20"/>
      <c r="X946" s="20"/>
      <c r="Y946" s="22"/>
      <c r="Z946" s="52"/>
      <c r="AA946" s="12"/>
      <c r="AB946" s="23"/>
    </row>
    <row r="947" spans="1:28">
      <c r="A947" s="7"/>
      <c r="B947" s="8"/>
      <c r="C947" s="80"/>
      <c r="D947" s="9"/>
      <c r="E947" s="9"/>
      <c r="F947" s="77"/>
      <c r="G947" s="29"/>
      <c r="H947" s="8"/>
      <c r="I947" s="8"/>
      <c r="J947" s="8"/>
      <c r="K947" s="12"/>
      <c r="L947" s="18"/>
      <c r="M947" s="38"/>
      <c r="N947" s="18"/>
      <c r="O947" s="11"/>
      <c r="P947" s="11"/>
      <c r="Q947" s="11"/>
      <c r="R947" s="32"/>
      <c r="S947" s="32"/>
      <c r="T947" s="32"/>
      <c r="U947" s="32"/>
      <c r="V947" s="32"/>
      <c r="W947" s="20"/>
      <c r="X947" s="20"/>
      <c r="Y947" s="22"/>
      <c r="Z947" s="52"/>
      <c r="AA947" s="12"/>
      <c r="AB947" s="23"/>
    </row>
    <row r="948" spans="1:28">
      <c r="A948" s="7"/>
      <c r="B948" s="8"/>
      <c r="C948" s="80"/>
      <c r="D948" s="9"/>
      <c r="E948" s="9"/>
      <c r="F948" s="77"/>
      <c r="G948" s="29"/>
      <c r="H948" s="8"/>
      <c r="I948" s="8"/>
      <c r="J948" s="8"/>
      <c r="K948" s="12"/>
      <c r="L948" s="18"/>
      <c r="M948" s="38"/>
      <c r="N948" s="18"/>
      <c r="O948" s="11"/>
      <c r="P948" s="11"/>
      <c r="Q948" s="11"/>
      <c r="R948" s="32"/>
      <c r="S948" s="32"/>
      <c r="T948" s="32"/>
      <c r="U948" s="32"/>
      <c r="V948" s="32"/>
      <c r="W948" s="20"/>
      <c r="X948" s="20"/>
      <c r="Y948" s="22"/>
      <c r="Z948" s="52"/>
      <c r="AA948" s="12"/>
      <c r="AB948" s="23"/>
    </row>
    <row r="949" spans="1:28">
      <c r="A949" s="7"/>
      <c r="B949" s="8"/>
      <c r="C949" s="80"/>
      <c r="D949" s="9"/>
      <c r="E949" s="9"/>
      <c r="F949" s="77"/>
      <c r="G949" s="29"/>
      <c r="H949" s="8"/>
      <c r="I949" s="8"/>
      <c r="J949" s="8"/>
      <c r="K949" s="12"/>
      <c r="L949" s="18"/>
      <c r="M949" s="38"/>
      <c r="N949" s="18"/>
      <c r="O949" s="11"/>
      <c r="P949" s="11"/>
      <c r="Q949" s="11"/>
      <c r="R949" s="32"/>
      <c r="S949" s="32"/>
      <c r="T949" s="32"/>
      <c r="U949" s="32"/>
      <c r="V949" s="32"/>
      <c r="W949" s="20"/>
      <c r="X949" s="20"/>
      <c r="Y949" s="22"/>
      <c r="Z949" s="52"/>
      <c r="AA949" s="12"/>
      <c r="AB949" s="23"/>
    </row>
    <row r="950" spans="1:28">
      <c r="A950" s="7"/>
      <c r="B950" s="8"/>
      <c r="C950" s="80"/>
      <c r="D950" s="9"/>
      <c r="E950" s="9"/>
      <c r="F950" s="77"/>
      <c r="G950" s="29"/>
      <c r="H950" s="8"/>
      <c r="I950" s="8"/>
      <c r="J950" s="8"/>
      <c r="K950" s="12"/>
      <c r="L950" s="18"/>
      <c r="M950" s="38"/>
      <c r="N950" s="18"/>
      <c r="O950" s="11"/>
      <c r="P950" s="11"/>
      <c r="Q950" s="11"/>
      <c r="R950" s="32"/>
      <c r="S950" s="32"/>
      <c r="T950" s="32"/>
      <c r="U950" s="32"/>
      <c r="V950" s="32"/>
      <c r="W950" s="20"/>
      <c r="X950" s="20"/>
      <c r="Y950" s="22"/>
      <c r="Z950" s="52"/>
      <c r="AA950" s="12"/>
      <c r="AB950" s="23"/>
    </row>
    <row r="951" spans="1:28">
      <c r="A951" s="7"/>
      <c r="B951" s="8"/>
      <c r="C951" s="80"/>
      <c r="D951" s="9"/>
      <c r="E951" s="9"/>
      <c r="F951" s="77"/>
      <c r="G951" s="29"/>
      <c r="H951" s="8"/>
      <c r="I951" s="8"/>
      <c r="J951" s="8"/>
      <c r="K951" s="12"/>
      <c r="L951" s="18"/>
      <c r="M951" s="38"/>
      <c r="N951" s="18"/>
      <c r="O951" s="11"/>
      <c r="P951" s="11"/>
      <c r="Q951" s="11"/>
      <c r="R951" s="32"/>
      <c r="S951" s="32"/>
      <c r="T951" s="32"/>
      <c r="U951" s="32"/>
      <c r="V951" s="32"/>
      <c r="W951" s="20"/>
      <c r="X951" s="20"/>
      <c r="Y951" s="22"/>
      <c r="Z951" s="52"/>
      <c r="AA951" s="12"/>
      <c r="AB951" s="23"/>
    </row>
    <row r="952" spans="1:28">
      <c r="A952" s="7"/>
      <c r="B952" s="8"/>
      <c r="C952" s="80"/>
      <c r="D952" s="9"/>
      <c r="E952" s="9"/>
      <c r="F952" s="77"/>
      <c r="G952" s="29"/>
      <c r="H952" s="8"/>
      <c r="I952" s="8"/>
      <c r="J952" s="8"/>
      <c r="K952" s="12"/>
      <c r="L952" s="18"/>
      <c r="M952" s="38"/>
      <c r="N952" s="18"/>
      <c r="O952" s="11"/>
      <c r="P952" s="11"/>
      <c r="Q952" s="11"/>
      <c r="R952" s="32"/>
      <c r="S952" s="32"/>
      <c r="T952" s="32"/>
      <c r="U952" s="32"/>
      <c r="V952" s="32"/>
      <c r="W952" s="20"/>
      <c r="X952" s="20"/>
      <c r="Y952" s="22"/>
      <c r="Z952" s="52"/>
      <c r="AA952" s="12"/>
      <c r="AB952" s="23"/>
    </row>
    <row r="953" spans="1:28">
      <c r="A953" s="7"/>
      <c r="B953" s="8"/>
      <c r="C953" s="80"/>
      <c r="D953" s="9"/>
      <c r="E953" s="9"/>
      <c r="F953" s="77"/>
      <c r="G953" s="29"/>
      <c r="H953" s="8"/>
      <c r="I953" s="8"/>
      <c r="J953" s="8"/>
      <c r="K953" s="12"/>
      <c r="L953" s="18"/>
      <c r="M953" s="38"/>
      <c r="N953" s="18"/>
      <c r="O953" s="11"/>
      <c r="P953" s="11"/>
      <c r="Q953" s="11"/>
      <c r="R953" s="32"/>
      <c r="S953" s="32"/>
      <c r="T953" s="32"/>
      <c r="U953" s="32"/>
      <c r="V953" s="32"/>
      <c r="W953" s="20"/>
      <c r="X953" s="20"/>
      <c r="Y953" s="22"/>
      <c r="Z953" s="52"/>
      <c r="AA953" s="12"/>
      <c r="AB953" s="23"/>
    </row>
    <row r="954" spans="1:28">
      <c r="A954" s="7"/>
      <c r="B954" s="8"/>
      <c r="C954" s="80"/>
      <c r="D954" s="9"/>
      <c r="E954" s="9"/>
      <c r="F954" s="77"/>
      <c r="G954" s="29"/>
      <c r="H954" s="8"/>
      <c r="I954" s="8"/>
      <c r="J954" s="8"/>
      <c r="K954" s="12"/>
      <c r="L954" s="18"/>
      <c r="M954" s="38"/>
      <c r="N954" s="18"/>
      <c r="O954" s="11"/>
      <c r="P954" s="11"/>
      <c r="Q954" s="11"/>
      <c r="R954" s="32"/>
      <c r="S954" s="32"/>
      <c r="T954" s="32"/>
      <c r="U954" s="32"/>
      <c r="V954" s="32"/>
      <c r="W954" s="20"/>
      <c r="X954" s="20"/>
      <c r="Y954" s="22"/>
      <c r="Z954" s="52"/>
      <c r="AA954" s="12"/>
      <c r="AB954" s="23"/>
    </row>
    <row r="955" spans="1:28">
      <c r="A955" s="7"/>
      <c r="B955" s="8"/>
      <c r="C955" s="80"/>
      <c r="D955" s="9"/>
      <c r="E955" s="9"/>
      <c r="F955" s="77"/>
      <c r="G955" s="29"/>
      <c r="H955" s="8"/>
      <c r="I955" s="8"/>
      <c r="J955" s="8"/>
      <c r="K955" s="12"/>
      <c r="L955" s="18"/>
      <c r="M955" s="38"/>
      <c r="N955" s="18"/>
      <c r="O955" s="11"/>
      <c r="P955" s="11"/>
      <c r="Q955" s="11"/>
      <c r="R955" s="32"/>
      <c r="S955" s="32"/>
      <c r="T955" s="32"/>
      <c r="U955" s="32"/>
      <c r="V955" s="32"/>
      <c r="W955" s="20"/>
      <c r="X955" s="20"/>
      <c r="Y955" s="22"/>
      <c r="Z955" s="52"/>
      <c r="AA955" s="12"/>
      <c r="AB955" s="23"/>
    </row>
    <row r="956" spans="1:28">
      <c r="A956" s="7"/>
      <c r="B956" s="8"/>
      <c r="C956" s="80"/>
      <c r="D956" s="9"/>
      <c r="E956" s="9"/>
      <c r="F956" s="77"/>
      <c r="G956" s="29"/>
      <c r="H956" s="8"/>
      <c r="I956" s="8"/>
      <c r="J956" s="8"/>
      <c r="K956" s="12"/>
      <c r="L956" s="18"/>
      <c r="M956" s="38"/>
      <c r="N956" s="18"/>
      <c r="O956" s="11"/>
      <c r="P956" s="11"/>
      <c r="Q956" s="11"/>
      <c r="R956" s="32"/>
      <c r="S956" s="32"/>
      <c r="T956" s="32"/>
      <c r="U956" s="32"/>
      <c r="V956" s="32"/>
      <c r="W956" s="20"/>
      <c r="X956" s="20"/>
      <c r="Y956" s="22"/>
      <c r="Z956" s="52"/>
      <c r="AA956" s="12"/>
      <c r="AB956" s="23"/>
    </row>
    <row r="957" spans="1:28">
      <c r="A957" s="7"/>
      <c r="B957" s="8"/>
      <c r="C957" s="80"/>
      <c r="D957" s="9"/>
      <c r="E957" s="9"/>
      <c r="F957" s="77"/>
      <c r="G957" s="29"/>
      <c r="H957" s="8"/>
      <c r="I957" s="8"/>
      <c r="J957" s="8"/>
      <c r="K957" s="12"/>
      <c r="L957" s="18"/>
      <c r="M957" s="38"/>
      <c r="N957" s="18"/>
      <c r="O957" s="11"/>
      <c r="P957" s="11"/>
      <c r="Q957" s="11"/>
      <c r="R957" s="32"/>
      <c r="S957" s="32"/>
      <c r="T957" s="32"/>
      <c r="U957" s="32"/>
      <c r="V957" s="32"/>
      <c r="W957" s="20"/>
      <c r="X957" s="20"/>
      <c r="Y957" s="22"/>
      <c r="Z957" s="52"/>
      <c r="AA957" s="12"/>
      <c r="AB957" s="23"/>
    </row>
    <row r="958" spans="1:28">
      <c r="A958" s="7"/>
      <c r="B958" s="8"/>
      <c r="C958" s="80"/>
      <c r="D958" s="9"/>
      <c r="E958" s="9"/>
      <c r="F958" s="77"/>
      <c r="G958" s="29"/>
      <c r="H958" s="8"/>
      <c r="I958" s="8"/>
      <c r="J958" s="8"/>
      <c r="K958" s="12"/>
      <c r="L958" s="18"/>
      <c r="M958" s="38"/>
      <c r="N958" s="18"/>
      <c r="O958" s="11"/>
      <c r="P958" s="11"/>
      <c r="Q958" s="11"/>
      <c r="R958" s="32"/>
      <c r="S958" s="32"/>
      <c r="T958" s="32"/>
      <c r="U958" s="32"/>
      <c r="V958" s="32"/>
      <c r="W958" s="20"/>
      <c r="X958" s="20"/>
      <c r="Y958" s="22"/>
      <c r="Z958" s="52"/>
      <c r="AA958" s="12"/>
      <c r="AB958" s="23"/>
    </row>
    <row r="959" spans="1:28">
      <c r="A959" s="7"/>
      <c r="B959" s="8"/>
      <c r="C959" s="80"/>
      <c r="D959" s="9"/>
      <c r="E959" s="9"/>
      <c r="F959" s="77"/>
      <c r="G959" s="29"/>
      <c r="H959" s="8"/>
      <c r="I959" s="8"/>
      <c r="J959" s="8"/>
      <c r="K959" s="12"/>
      <c r="L959" s="18"/>
      <c r="M959" s="38"/>
      <c r="N959" s="18"/>
      <c r="O959" s="11"/>
      <c r="P959" s="11"/>
      <c r="Q959" s="11"/>
      <c r="R959" s="32"/>
      <c r="S959" s="32"/>
      <c r="T959" s="32"/>
      <c r="U959" s="32"/>
      <c r="V959" s="32"/>
      <c r="W959" s="20"/>
      <c r="X959" s="20"/>
      <c r="Y959" s="22"/>
      <c r="Z959" s="52"/>
      <c r="AA959" s="12"/>
      <c r="AB959" s="23"/>
    </row>
    <row r="960" spans="1:28">
      <c r="A960" s="7"/>
      <c r="B960" s="8"/>
      <c r="C960" s="80"/>
      <c r="D960" s="9"/>
      <c r="E960" s="9"/>
      <c r="F960" s="77"/>
      <c r="G960" s="29"/>
      <c r="H960" s="8"/>
      <c r="I960" s="8"/>
      <c r="J960" s="8"/>
      <c r="K960" s="12"/>
      <c r="L960" s="18"/>
      <c r="M960" s="38"/>
      <c r="N960" s="18"/>
      <c r="O960" s="11"/>
      <c r="P960" s="11"/>
      <c r="Q960" s="11"/>
      <c r="R960" s="32"/>
      <c r="S960" s="32"/>
      <c r="T960" s="32"/>
      <c r="U960" s="32"/>
      <c r="V960" s="32"/>
      <c r="W960" s="20"/>
      <c r="X960" s="20"/>
      <c r="Y960" s="22"/>
      <c r="Z960" s="52"/>
      <c r="AA960" s="12"/>
      <c r="AB960" s="23"/>
    </row>
    <row r="961" spans="1:28">
      <c r="A961" s="7"/>
      <c r="B961" s="8"/>
      <c r="C961" s="80"/>
      <c r="D961" s="9"/>
      <c r="E961" s="9"/>
      <c r="F961" s="77"/>
      <c r="G961" s="29"/>
      <c r="H961" s="8"/>
      <c r="I961" s="8"/>
      <c r="J961" s="8"/>
      <c r="K961" s="12"/>
      <c r="L961" s="18"/>
      <c r="M961" s="38"/>
      <c r="N961" s="18"/>
      <c r="O961" s="11"/>
      <c r="P961" s="11"/>
      <c r="Q961" s="11"/>
      <c r="R961" s="32"/>
      <c r="S961" s="32"/>
      <c r="T961" s="32"/>
      <c r="U961" s="32"/>
      <c r="V961" s="32"/>
      <c r="W961" s="20"/>
      <c r="X961" s="20"/>
      <c r="Y961" s="22"/>
      <c r="Z961" s="52"/>
      <c r="AA961" s="12"/>
      <c r="AB961" s="23"/>
    </row>
    <row r="962" spans="1:28">
      <c r="A962" s="7"/>
      <c r="B962" s="8"/>
      <c r="C962" s="80"/>
      <c r="D962" s="9"/>
      <c r="E962" s="9"/>
      <c r="F962" s="77"/>
      <c r="G962" s="29"/>
      <c r="H962" s="8"/>
      <c r="I962" s="8"/>
      <c r="J962" s="8"/>
      <c r="K962" s="12"/>
      <c r="L962" s="18"/>
      <c r="M962" s="38"/>
      <c r="N962" s="18"/>
      <c r="O962" s="11"/>
      <c r="P962" s="11"/>
      <c r="Q962" s="11"/>
      <c r="R962" s="32"/>
      <c r="S962" s="32"/>
      <c r="T962" s="32"/>
      <c r="U962" s="32"/>
      <c r="V962" s="32"/>
      <c r="W962" s="20"/>
      <c r="X962" s="20"/>
      <c r="Y962" s="22"/>
      <c r="Z962" s="52"/>
      <c r="AA962" s="12"/>
      <c r="AB962" s="23"/>
    </row>
    <row r="963" spans="1:28">
      <c r="A963" s="7"/>
      <c r="B963" s="8"/>
      <c r="C963" s="80"/>
      <c r="D963" s="9"/>
      <c r="E963" s="9"/>
      <c r="F963" s="77"/>
      <c r="G963" s="29"/>
      <c r="H963" s="8"/>
      <c r="I963" s="8"/>
      <c r="J963" s="8"/>
      <c r="K963" s="12"/>
      <c r="L963" s="18"/>
      <c r="M963" s="38"/>
      <c r="N963" s="18"/>
      <c r="O963" s="11"/>
      <c r="P963" s="11"/>
      <c r="Q963" s="11"/>
      <c r="R963" s="32"/>
      <c r="S963" s="32"/>
      <c r="T963" s="32"/>
      <c r="U963" s="32"/>
      <c r="V963" s="32"/>
      <c r="W963" s="20"/>
      <c r="X963" s="20"/>
      <c r="Y963" s="22"/>
      <c r="Z963" s="52"/>
      <c r="AA963" s="12"/>
      <c r="AB963" s="23"/>
    </row>
    <row r="964" spans="1:28">
      <c r="A964" s="7"/>
      <c r="B964" s="8"/>
      <c r="C964" s="80"/>
      <c r="D964" s="9"/>
      <c r="E964" s="9"/>
      <c r="F964" s="77"/>
      <c r="G964" s="29"/>
      <c r="H964" s="8"/>
      <c r="I964" s="8"/>
      <c r="J964" s="8"/>
      <c r="K964" s="12"/>
      <c r="L964" s="18"/>
      <c r="M964" s="38"/>
      <c r="N964" s="18"/>
      <c r="O964" s="11"/>
      <c r="P964" s="11"/>
      <c r="Q964" s="11"/>
      <c r="R964" s="32"/>
      <c r="S964" s="32"/>
      <c r="T964" s="32"/>
      <c r="U964" s="32"/>
      <c r="V964" s="32"/>
      <c r="W964" s="20"/>
      <c r="X964" s="20"/>
      <c r="Y964" s="22"/>
      <c r="Z964" s="52"/>
      <c r="AA964" s="12"/>
      <c r="AB964" s="23"/>
    </row>
    <row r="965" spans="1:28">
      <c r="A965" s="7"/>
      <c r="B965" s="8"/>
      <c r="C965" s="80"/>
      <c r="D965" s="9"/>
      <c r="E965" s="9"/>
      <c r="F965" s="77"/>
      <c r="G965" s="29"/>
      <c r="H965" s="8"/>
      <c r="I965" s="8"/>
      <c r="J965" s="8"/>
      <c r="K965" s="12"/>
      <c r="L965" s="18"/>
      <c r="M965" s="38"/>
      <c r="N965" s="18"/>
      <c r="O965" s="11"/>
      <c r="P965" s="11"/>
      <c r="Q965" s="11"/>
      <c r="R965" s="32"/>
      <c r="S965" s="32"/>
      <c r="T965" s="32"/>
      <c r="U965" s="32"/>
      <c r="V965" s="32"/>
      <c r="W965" s="20"/>
      <c r="X965" s="20"/>
      <c r="Y965" s="22"/>
      <c r="Z965" s="52"/>
      <c r="AA965" s="12"/>
      <c r="AB965" s="23"/>
    </row>
    <row r="966" spans="1:28">
      <c r="A966" s="7"/>
      <c r="B966" s="8"/>
      <c r="C966" s="80"/>
      <c r="D966" s="9"/>
      <c r="E966" s="9"/>
      <c r="F966" s="77"/>
      <c r="G966" s="29"/>
      <c r="H966" s="8"/>
      <c r="I966" s="8"/>
      <c r="J966" s="8"/>
      <c r="K966" s="12"/>
      <c r="L966" s="18"/>
      <c r="M966" s="38"/>
      <c r="N966" s="18"/>
      <c r="O966" s="11"/>
      <c r="P966" s="11"/>
      <c r="Q966" s="11"/>
      <c r="R966" s="32"/>
      <c r="S966" s="32"/>
      <c r="T966" s="32"/>
      <c r="U966" s="32"/>
      <c r="V966" s="32"/>
      <c r="W966" s="20"/>
      <c r="X966" s="20"/>
      <c r="Y966" s="22"/>
      <c r="Z966" s="52"/>
      <c r="AA966" s="12"/>
      <c r="AB966" s="23"/>
    </row>
    <row r="967" spans="1:28">
      <c r="A967" s="7"/>
      <c r="B967" s="8"/>
      <c r="C967" s="80"/>
      <c r="D967" s="9"/>
      <c r="E967" s="9"/>
      <c r="F967" s="77"/>
      <c r="G967" s="29"/>
      <c r="H967" s="8"/>
      <c r="I967" s="8"/>
      <c r="J967" s="8"/>
      <c r="K967" s="12"/>
      <c r="L967" s="18"/>
      <c r="M967" s="38"/>
      <c r="N967" s="18"/>
      <c r="O967" s="11"/>
      <c r="P967" s="11"/>
      <c r="Q967" s="11"/>
      <c r="R967" s="32"/>
      <c r="S967" s="32"/>
      <c r="T967" s="32"/>
      <c r="U967" s="32"/>
      <c r="V967" s="32"/>
      <c r="W967" s="20"/>
      <c r="X967" s="20"/>
      <c r="Y967" s="22"/>
      <c r="Z967" s="52"/>
      <c r="AA967" s="12"/>
      <c r="AB967" s="23"/>
    </row>
    <row r="968" spans="1:28">
      <c r="A968" s="7"/>
      <c r="B968" s="8"/>
      <c r="C968" s="80"/>
      <c r="D968" s="9"/>
      <c r="E968" s="9"/>
      <c r="F968" s="77"/>
      <c r="G968" s="29"/>
      <c r="H968" s="8"/>
      <c r="I968" s="8"/>
      <c r="J968" s="8"/>
      <c r="K968" s="12"/>
      <c r="L968" s="18"/>
      <c r="M968" s="38"/>
      <c r="N968" s="18"/>
      <c r="O968" s="11"/>
      <c r="P968" s="11"/>
      <c r="Q968" s="11"/>
      <c r="R968" s="32"/>
      <c r="S968" s="32"/>
      <c r="T968" s="32"/>
      <c r="U968" s="32"/>
      <c r="V968" s="32"/>
      <c r="W968" s="20"/>
      <c r="X968" s="20"/>
      <c r="Y968" s="22"/>
      <c r="Z968" s="52"/>
      <c r="AA968" s="12"/>
      <c r="AB968" s="23"/>
    </row>
    <row r="969" spans="1:28">
      <c r="A969" s="7"/>
      <c r="B969" s="8"/>
      <c r="C969" s="80"/>
      <c r="D969" s="9"/>
      <c r="E969" s="9"/>
      <c r="F969" s="77"/>
      <c r="G969" s="29"/>
      <c r="H969" s="8"/>
      <c r="I969" s="8"/>
      <c r="J969" s="8"/>
      <c r="K969" s="12"/>
      <c r="L969" s="18"/>
      <c r="M969" s="38"/>
      <c r="N969" s="18"/>
      <c r="O969" s="11"/>
      <c r="P969" s="11"/>
      <c r="Q969" s="11"/>
      <c r="R969" s="32"/>
      <c r="S969" s="32"/>
      <c r="T969" s="32"/>
      <c r="U969" s="32"/>
      <c r="V969" s="32"/>
      <c r="W969" s="20"/>
      <c r="X969" s="20"/>
      <c r="Y969" s="22"/>
      <c r="Z969" s="52"/>
      <c r="AA969" s="12"/>
      <c r="AB969" s="23"/>
    </row>
    <row r="970" spans="1:28">
      <c r="A970" s="7"/>
      <c r="B970" s="8"/>
      <c r="C970" s="80"/>
      <c r="D970" s="9"/>
      <c r="E970" s="9"/>
      <c r="F970" s="77"/>
      <c r="G970" s="29"/>
      <c r="H970" s="8"/>
      <c r="I970" s="8"/>
      <c r="J970" s="8"/>
      <c r="K970" s="12"/>
      <c r="L970" s="18"/>
      <c r="M970" s="38"/>
      <c r="N970" s="18"/>
      <c r="O970" s="11"/>
      <c r="P970" s="11"/>
      <c r="Q970" s="11"/>
      <c r="R970" s="32"/>
      <c r="S970" s="32"/>
      <c r="T970" s="32"/>
      <c r="U970" s="32"/>
      <c r="V970" s="32"/>
      <c r="W970" s="20"/>
      <c r="X970" s="20"/>
      <c r="Y970" s="22"/>
      <c r="Z970" s="52"/>
      <c r="AA970" s="12"/>
      <c r="AB970" s="23"/>
    </row>
    <row r="971" spans="1:28">
      <c r="A971" s="7"/>
      <c r="B971" s="8"/>
      <c r="C971" s="80"/>
      <c r="D971" s="9"/>
      <c r="E971" s="9"/>
      <c r="F971" s="77"/>
      <c r="G971" s="29"/>
      <c r="H971" s="8"/>
      <c r="I971" s="8"/>
      <c r="J971" s="8"/>
      <c r="K971" s="12"/>
      <c r="L971" s="18"/>
      <c r="M971" s="38"/>
      <c r="N971" s="18"/>
      <c r="O971" s="11"/>
      <c r="P971" s="11"/>
      <c r="Q971" s="11"/>
      <c r="R971" s="32"/>
      <c r="S971" s="32"/>
      <c r="T971" s="32"/>
      <c r="U971" s="32"/>
      <c r="V971" s="32"/>
      <c r="W971" s="20"/>
      <c r="X971" s="20"/>
      <c r="Y971" s="22"/>
      <c r="Z971" s="52"/>
      <c r="AA971" s="12"/>
      <c r="AB971" s="23"/>
    </row>
    <row r="972" spans="1:28">
      <c r="A972" s="7"/>
      <c r="B972" s="8"/>
      <c r="C972" s="80"/>
      <c r="D972" s="9"/>
      <c r="E972" s="9"/>
      <c r="F972" s="77"/>
      <c r="G972" s="29"/>
      <c r="H972" s="8"/>
      <c r="I972" s="8"/>
      <c r="J972" s="8"/>
      <c r="K972" s="12"/>
      <c r="L972" s="18"/>
      <c r="M972" s="38"/>
      <c r="N972" s="18"/>
      <c r="O972" s="11"/>
      <c r="P972" s="11"/>
      <c r="Q972" s="11"/>
      <c r="R972" s="32"/>
      <c r="S972" s="32"/>
      <c r="T972" s="32"/>
      <c r="U972" s="32"/>
      <c r="V972" s="32"/>
      <c r="W972" s="20"/>
      <c r="X972" s="20"/>
      <c r="Y972" s="22"/>
      <c r="Z972" s="52"/>
      <c r="AA972" s="12"/>
      <c r="AB972" s="23"/>
    </row>
    <row r="973" spans="1:28">
      <c r="A973" s="7"/>
      <c r="B973" s="8"/>
      <c r="C973" s="80"/>
      <c r="D973" s="9"/>
      <c r="E973" s="9"/>
      <c r="F973" s="77"/>
      <c r="G973" s="29"/>
      <c r="H973" s="8"/>
      <c r="I973" s="8"/>
      <c r="J973" s="8"/>
      <c r="K973" s="12"/>
      <c r="L973" s="18"/>
      <c r="M973" s="38"/>
      <c r="N973" s="18"/>
      <c r="O973" s="11"/>
      <c r="P973" s="11"/>
      <c r="Q973" s="11"/>
      <c r="R973" s="32"/>
      <c r="S973" s="32"/>
      <c r="T973" s="32"/>
      <c r="U973" s="32"/>
      <c r="V973" s="32"/>
      <c r="W973" s="20"/>
      <c r="X973" s="20"/>
      <c r="Y973" s="22"/>
      <c r="Z973" s="52"/>
      <c r="AA973" s="12"/>
      <c r="AB973" s="23"/>
    </row>
    <row r="974" spans="1:28">
      <c r="A974" s="7"/>
      <c r="B974" s="8"/>
      <c r="C974" s="80"/>
      <c r="D974" s="9"/>
      <c r="E974" s="9"/>
      <c r="F974" s="77"/>
      <c r="G974" s="29"/>
      <c r="H974" s="8"/>
      <c r="I974" s="8"/>
      <c r="J974" s="8"/>
      <c r="K974" s="12"/>
      <c r="L974" s="18"/>
      <c r="M974" s="38"/>
      <c r="N974" s="18"/>
      <c r="O974" s="11"/>
      <c r="P974" s="11"/>
      <c r="Q974" s="11"/>
      <c r="R974" s="32"/>
      <c r="S974" s="32"/>
      <c r="T974" s="32"/>
      <c r="U974" s="32"/>
      <c r="V974" s="32"/>
      <c r="W974" s="20"/>
      <c r="X974" s="20"/>
      <c r="Y974" s="22"/>
      <c r="Z974" s="52"/>
      <c r="AA974" s="12"/>
      <c r="AB974" s="23"/>
    </row>
    <row r="975" spans="1:28">
      <c r="A975" s="7"/>
      <c r="B975" s="8"/>
      <c r="C975" s="80"/>
      <c r="D975" s="9"/>
      <c r="E975" s="9"/>
      <c r="F975" s="77"/>
      <c r="G975" s="29"/>
      <c r="H975" s="8"/>
      <c r="I975" s="8"/>
      <c r="J975" s="8"/>
      <c r="K975" s="12"/>
      <c r="L975" s="18"/>
      <c r="M975" s="38"/>
      <c r="N975" s="18"/>
      <c r="O975" s="11"/>
      <c r="P975" s="11"/>
      <c r="Q975" s="11"/>
      <c r="R975" s="32"/>
      <c r="S975" s="32"/>
      <c r="T975" s="32"/>
      <c r="U975" s="32"/>
      <c r="V975" s="32"/>
      <c r="W975" s="20"/>
      <c r="X975" s="20"/>
      <c r="Y975" s="22"/>
      <c r="Z975" s="52"/>
      <c r="AA975" s="12"/>
      <c r="AB975" s="23"/>
    </row>
    <row r="976" spans="1:28">
      <c r="A976" s="7"/>
      <c r="B976" s="8"/>
      <c r="C976" s="80"/>
      <c r="D976" s="9"/>
      <c r="E976" s="9"/>
      <c r="F976" s="77"/>
      <c r="G976" s="29"/>
      <c r="H976" s="8"/>
      <c r="I976" s="8"/>
      <c r="J976" s="8"/>
      <c r="K976" s="12"/>
      <c r="L976" s="18"/>
      <c r="M976" s="38"/>
      <c r="N976" s="18"/>
      <c r="O976" s="11"/>
      <c r="P976" s="11"/>
      <c r="Q976" s="11"/>
      <c r="R976" s="32"/>
      <c r="S976" s="32"/>
      <c r="T976" s="32"/>
      <c r="U976" s="32"/>
      <c r="V976" s="32"/>
      <c r="W976" s="20"/>
      <c r="X976" s="20"/>
      <c r="Y976" s="22"/>
      <c r="Z976" s="52"/>
      <c r="AA976" s="12"/>
      <c r="AB976" s="23"/>
    </row>
    <row r="977" spans="1:28">
      <c r="A977" s="7"/>
      <c r="B977" s="8"/>
      <c r="C977" s="80"/>
      <c r="D977" s="9"/>
      <c r="E977" s="9"/>
      <c r="F977" s="77"/>
      <c r="G977" s="29"/>
      <c r="H977" s="8"/>
      <c r="I977" s="8"/>
      <c r="J977" s="8"/>
      <c r="K977" s="12"/>
      <c r="L977" s="18"/>
      <c r="M977" s="38"/>
      <c r="N977" s="18"/>
      <c r="O977" s="11"/>
      <c r="P977" s="11"/>
      <c r="Q977" s="11"/>
      <c r="R977" s="32"/>
      <c r="S977" s="32"/>
      <c r="T977" s="32"/>
      <c r="U977" s="32"/>
      <c r="V977" s="32"/>
      <c r="W977" s="20"/>
      <c r="X977" s="20"/>
      <c r="Y977" s="22"/>
      <c r="Z977" s="52"/>
      <c r="AA977" s="12"/>
      <c r="AB977" s="23"/>
    </row>
    <row r="978" spans="1:28">
      <c r="A978" s="7"/>
      <c r="B978" s="8"/>
      <c r="C978" s="80"/>
      <c r="D978" s="9"/>
      <c r="E978" s="9"/>
      <c r="F978" s="77"/>
      <c r="G978" s="29"/>
      <c r="H978" s="8"/>
      <c r="I978" s="8"/>
      <c r="J978" s="8"/>
      <c r="K978" s="12"/>
      <c r="L978" s="18"/>
      <c r="M978" s="38"/>
      <c r="N978" s="18"/>
      <c r="O978" s="11"/>
      <c r="P978" s="11"/>
      <c r="Q978" s="11"/>
      <c r="R978" s="32"/>
      <c r="S978" s="32"/>
      <c r="T978" s="32"/>
      <c r="U978" s="32"/>
      <c r="V978" s="32"/>
      <c r="W978" s="20"/>
      <c r="X978" s="20"/>
      <c r="Y978" s="22"/>
      <c r="Z978" s="52"/>
      <c r="AA978" s="12"/>
      <c r="AB978" s="23"/>
    </row>
    <row r="979" spans="1:28">
      <c r="A979" s="7"/>
      <c r="B979" s="8"/>
      <c r="C979" s="80"/>
      <c r="D979" s="9"/>
      <c r="E979" s="9"/>
      <c r="F979" s="77"/>
      <c r="G979" s="29"/>
      <c r="H979" s="8"/>
      <c r="I979" s="8"/>
      <c r="J979" s="8"/>
      <c r="K979" s="12"/>
      <c r="L979" s="18"/>
      <c r="M979" s="38"/>
      <c r="N979" s="18"/>
      <c r="O979" s="11"/>
      <c r="P979" s="11"/>
      <c r="Q979" s="11"/>
      <c r="R979" s="32"/>
      <c r="S979" s="32"/>
      <c r="T979" s="32"/>
      <c r="U979" s="32"/>
      <c r="V979" s="32"/>
      <c r="W979" s="20"/>
      <c r="X979" s="20"/>
      <c r="Y979" s="22"/>
      <c r="Z979" s="52"/>
      <c r="AA979" s="12"/>
      <c r="AB979" s="23"/>
    </row>
    <row r="980" spans="1:28">
      <c r="A980" s="7"/>
      <c r="B980" s="8"/>
      <c r="C980" s="80"/>
      <c r="D980" s="9"/>
      <c r="E980" s="9"/>
      <c r="F980" s="77"/>
      <c r="G980" s="29"/>
      <c r="H980" s="8"/>
      <c r="I980" s="8"/>
      <c r="J980" s="8"/>
      <c r="K980" s="12"/>
      <c r="L980" s="18"/>
      <c r="M980" s="38"/>
      <c r="N980" s="18"/>
      <c r="O980" s="11"/>
      <c r="P980" s="11"/>
      <c r="Q980" s="11"/>
      <c r="R980" s="32"/>
      <c r="S980" s="32"/>
      <c r="T980" s="32"/>
      <c r="U980" s="32"/>
      <c r="V980" s="32"/>
      <c r="W980" s="20"/>
      <c r="X980" s="20"/>
      <c r="Y980" s="22"/>
      <c r="Z980" s="52"/>
      <c r="AA980" s="12"/>
      <c r="AB980" s="23"/>
    </row>
    <row r="981" spans="1:28">
      <c r="A981" s="7"/>
      <c r="B981" s="8"/>
      <c r="C981" s="80"/>
      <c r="D981" s="9"/>
      <c r="E981" s="9"/>
      <c r="F981" s="77"/>
      <c r="G981" s="29"/>
      <c r="H981" s="8"/>
      <c r="I981" s="8"/>
      <c r="J981" s="8"/>
      <c r="K981" s="12"/>
      <c r="L981" s="18"/>
      <c r="M981" s="38"/>
      <c r="N981" s="18"/>
      <c r="O981" s="11"/>
      <c r="P981" s="11"/>
      <c r="Q981" s="11"/>
      <c r="R981" s="32"/>
      <c r="S981" s="32"/>
      <c r="T981" s="32"/>
      <c r="U981" s="32"/>
      <c r="V981" s="32"/>
      <c r="W981" s="20"/>
      <c r="X981" s="20"/>
      <c r="Y981" s="22"/>
      <c r="Z981" s="52"/>
      <c r="AA981" s="12"/>
      <c r="AB981" s="23"/>
    </row>
    <row r="982" spans="1:28">
      <c r="A982" s="7"/>
      <c r="B982" s="8"/>
      <c r="C982" s="80"/>
      <c r="D982" s="9"/>
      <c r="E982" s="9"/>
      <c r="F982" s="77"/>
      <c r="G982" s="29"/>
      <c r="H982" s="8"/>
      <c r="I982" s="8"/>
      <c r="J982" s="8"/>
      <c r="K982" s="12"/>
      <c r="L982" s="18"/>
      <c r="M982" s="38"/>
      <c r="N982" s="18"/>
      <c r="O982" s="11"/>
      <c r="P982" s="11"/>
      <c r="Q982" s="11"/>
      <c r="R982" s="32"/>
      <c r="S982" s="32"/>
      <c r="T982" s="32"/>
      <c r="U982" s="32"/>
      <c r="V982" s="32"/>
      <c r="W982" s="20"/>
      <c r="X982" s="20"/>
      <c r="Y982" s="22"/>
      <c r="Z982" s="52"/>
      <c r="AA982" s="12"/>
      <c r="AB982" s="23"/>
    </row>
    <row r="983" spans="1:28">
      <c r="A983" s="7"/>
      <c r="B983" s="8"/>
      <c r="C983" s="80"/>
      <c r="D983" s="9"/>
      <c r="E983" s="9"/>
      <c r="F983" s="77"/>
      <c r="G983" s="29"/>
      <c r="H983" s="8"/>
      <c r="I983" s="8"/>
      <c r="J983" s="8"/>
      <c r="K983" s="12"/>
      <c r="L983" s="18"/>
      <c r="M983" s="38"/>
      <c r="N983" s="18"/>
      <c r="O983" s="11"/>
      <c r="P983" s="11"/>
      <c r="Q983" s="11"/>
      <c r="R983" s="32"/>
      <c r="S983" s="32"/>
      <c r="T983" s="32"/>
      <c r="U983" s="32"/>
      <c r="V983" s="32"/>
      <c r="W983" s="20"/>
      <c r="X983" s="20"/>
      <c r="Y983" s="22"/>
      <c r="Z983" s="52"/>
      <c r="AA983" s="12"/>
      <c r="AB983" s="23"/>
    </row>
    <row r="984" spans="1:28">
      <c r="A984" s="7"/>
      <c r="B984" s="8"/>
      <c r="C984" s="80"/>
      <c r="D984" s="9"/>
      <c r="E984" s="9"/>
      <c r="F984" s="77"/>
      <c r="G984" s="29"/>
      <c r="H984" s="8"/>
      <c r="I984" s="8"/>
      <c r="J984" s="8"/>
      <c r="K984" s="12"/>
      <c r="L984" s="18"/>
      <c r="M984" s="38"/>
      <c r="N984" s="18"/>
      <c r="O984" s="11"/>
      <c r="P984" s="11"/>
      <c r="Q984" s="11"/>
      <c r="R984" s="32"/>
      <c r="S984" s="32"/>
      <c r="T984" s="32"/>
      <c r="U984" s="32"/>
      <c r="V984" s="32"/>
      <c r="W984" s="20"/>
      <c r="X984" s="20"/>
      <c r="Y984" s="22"/>
      <c r="Z984" s="52"/>
      <c r="AA984" s="12"/>
      <c r="AB984" s="23"/>
    </row>
    <row r="985" spans="1:28">
      <c r="A985" s="7"/>
      <c r="B985" s="8"/>
      <c r="C985" s="80"/>
      <c r="D985" s="9"/>
      <c r="E985" s="9"/>
      <c r="F985" s="77"/>
      <c r="G985" s="29"/>
      <c r="H985" s="8"/>
      <c r="I985" s="8"/>
      <c r="J985" s="8"/>
      <c r="K985" s="12"/>
      <c r="L985" s="18"/>
      <c r="M985" s="38"/>
      <c r="N985" s="18"/>
      <c r="O985" s="11"/>
      <c r="P985" s="11"/>
      <c r="Q985" s="11"/>
      <c r="R985" s="32"/>
      <c r="S985" s="32"/>
      <c r="T985" s="32"/>
      <c r="U985" s="32"/>
      <c r="V985" s="32"/>
      <c r="W985" s="20"/>
      <c r="X985" s="20"/>
      <c r="Y985" s="22"/>
      <c r="Z985" s="52"/>
      <c r="AA985" s="12"/>
      <c r="AB985" s="23"/>
    </row>
    <row r="986" spans="1:28">
      <c r="A986" s="7"/>
      <c r="B986" s="8"/>
      <c r="C986" s="80"/>
      <c r="D986" s="9"/>
      <c r="E986" s="9"/>
      <c r="F986" s="77"/>
      <c r="G986" s="29"/>
      <c r="H986" s="8"/>
      <c r="I986" s="8"/>
      <c r="J986" s="8"/>
      <c r="K986" s="12"/>
      <c r="L986" s="18"/>
      <c r="M986" s="38"/>
      <c r="N986" s="18"/>
      <c r="O986" s="11"/>
      <c r="P986" s="11"/>
      <c r="Q986" s="11"/>
      <c r="R986" s="32"/>
      <c r="S986" s="32"/>
      <c r="T986" s="32"/>
      <c r="U986" s="32"/>
      <c r="V986" s="32"/>
      <c r="W986" s="20"/>
      <c r="X986" s="20"/>
      <c r="Y986" s="22"/>
      <c r="Z986" s="52"/>
      <c r="AA986" s="12"/>
      <c r="AB986" s="23"/>
    </row>
    <row r="987" spans="1:28">
      <c r="A987" s="7"/>
      <c r="B987" s="8"/>
      <c r="C987" s="80"/>
      <c r="D987" s="9"/>
      <c r="E987" s="9"/>
      <c r="F987" s="77"/>
      <c r="G987" s="29"/>
      <c r="H987" s="8"/>
      <c r="I987" s="8"/>
      <c r="J987" s="8"/>
      <c r="K987" s="12"/>
      <c r="L987" s="18"/>
      <c r="M987" s="38"/>
      <c r="N987" s="18"/>
      <c r="O987" s="11"/>
      <c r="P987" s="11"/>
      <c r="Q987" s="11"/>
      <c r="R987" s="32"/>
      <c r="S987" s="32"/>
      <c r="T987" s="32"/>
      <c r="U987" s="32"/>
      <c r="V987" s="32"/>
      <c r="W987" s="20"/>
      <c r="X987" s="20"/>
      <c r="Y987" s="22"/>
      <c r="Z987" s="52"/>
      <c r="AA987" s="12"/>
      <c r="AB987" s="23"/>
    </row>
    <row r="988" spans="1:28">
      <c r="A988" s="7"/>
      <c r="B988" s="8"/>
      <c r="C988" s="80"/>
      <c r="D988" s="9"/>
      <c r="E988" s="9"/>
      <c r="F988" s="77"/>
      <c r="G988" s="29"/>
      <c r="H988" s="8"/>
      <c r="I988" s="8"/>
      <c r="J988" s="8"/>
      <c r="K988" s="12"/>
      <c r="L988" s="18"/>
      <c r="M988" s="38"/>
      <c r="N988" s="18"/>
      <c r="O988" s="11"/>
      <c r="P988" s="11"/>
      <c r="Q988" s="11"/>
      <c r="R988" s="32"/>
      <c r="S988" s="32"/>
      <c r="T988" s="32"/>
      <c r="U988" s="32"/>
      <c r="V988" s="32"/>
      <c r="W988" s="20"/>
      <c r="X988" s="20"/>
      <c r="Y988" s="22"/>
      <c r="Z988" s="52"/>
      <c r="AA988" s="12"/>
      <c r="AB988" s="23"/>
    </row>
    <row r="989" spans="1:28">
      <c r="A989" s="7"/>
      <c r="B989" s="8"/>
      <c r="C989" s="80"/>
      <c r="D989" s="9"/>
      <c r="E989" s="9"/>
      <c r="F989" s="77"/>
      <c r="G989" s="29"/>
      <c r="H989" s="8"/>
      <c r="I989" s="8"/>
      <c r="J989" s="8"/>
      <c r="K989" s="12"/>
      <c r="L989" s="18"/>
      <c r="M989" s="38"/>
      <c r="N989" s="18"/>
      <c r="O989" s="11"/>
      <c r="P989" s="11"/>
      <c r="Q989" s="11"/>
      <c r="R989" s="32"/>
      <c r="S989" s="32"/>
      <c r="T989" s="32"/>
      <c r="U989" s="32"/>
      <c r="V989" s="32"/>
      <c r="W989" s="20"/>
      <c r="X989" s="20"/>
      <c r="Y989" s="22"/>
      <c r="Z989" s="52"/>
      <c r="AA989" s="12"/>
      <c r="AB989" s="23"/>
    </row>
    <row r="990" spans="1:28">
      <c r="A990" s="7"/>
      <c r="B990" s="8"/>
      <c r="C990" s="80"/>
      <c r="D990" s="9"/>
      <c r="E990" s="9"/>
      <c r="F990" s="77"/>
      <c r="G990" s="29"/>
      <c r="H990" s="8"/>
      <c r="I990" s="8"/>
      <c r="J990" s="8"/>
      <c r="K990" s="12"/>
      <c r="L990" s="18"/>
      <c r="M990" s="38"/>
      <c r="N990" s="18"/>
      <c r="O990" s="11"/>
      <c r="P990" s="11"/>
      <c r="Q990" s="11"/>
      <c r="R990" s="32"/>
      <c r="S990" s="32"/>
      <c r="T990" s="32"/>
      <c r="U990" s="32"/>
      <c r="V990" s="32"/>
      <c r="W990" s="20"/>
      <c r="X990" s="20"/>
      <c r="Y990" s="22"/>
      <c r="Z990" s="52"/>
      <c r="AA990" s="12"/>
      <c r="AB990" s="23"/>
    </row>
    <row r="991" spans="1:28">
      <c r="A991" s="7"/>
      <c r="B991" s="8"/>
      <c r="C991" s="80"/>
      <c r="D991" s="9"/>
      <c r="E991" s="9"/>
      <c r="F991" s="77"/>
      <c r="G991" s="29"/>
      <c r="H991" s="8"/>
      <c r="I991" s="8"/>
      <c r="J991" s="8"/>
      <c r="K991" s="12"/>
      <c r="L991" s="18"/>
      <c r="M991" s="38"/>
      <c r="N991" s="18"/>
      <c r="O991" s="11"/>
      <c r="P991" s="11"/>
      <c r="Q991" s="11"/>
      <c r="R991" s="32"/>
      <c r="S991" s="32"/>
      <c r="T991" s="32"/>
      <c r="U991" s="32"/>
      <c r="V991" s="32"/>
      <c r="W991" s="20"/>
      <c r="X991" s="20"/>
      <c r="Y991" s="22"/>
      <c r="Z991" s="52"/>
      <c r="AA991" s="12"/>
      <c r="AB991" s="23"/>
    </row>
    <row r="992" spans="1:28">
      <c r="A992" s="7"/>
      <c r="B992" s="8"/>
      <c r="C992" s="80"/>
      <c r="D992" s="9"/>
      <c r="E992" s="9"/>
      <c r="F992" s="77"/>
      <c r="G992" s="29"/>
      <c r="H992" s="8"/>
      <c r="I992" s="8"/>
      <c r="J992" s="8"/>
      <c r="K992" s="12"/>
      <c r="L992" s="18"/>
      <c r="M992" s="38"/>
      <c r="N992" s="18"/>
      <c r="O992" s="11"/>
      <c r="P992" s="11"/>
      <c r="Q992" s="11"/>
      <c r="R992" s="32"/>
      <c r="S992" s="32"/>
      <c r="T992" s="32"/>
      <c r="U992" s="32"/>
      <c r="V992" s="32"/>
      <c r="W992" s="20"/>
      <c r="X992" s="20"/>
      <c r="Y992" s="22"/>
      <c r="Z992" s="52"/>
      <c r="AA992" s="12"/>
      <c r="AB992" s="23"/>
    </row>
    <row r="993" spans="1:28">
      <c r="A993" s="7"/>
      <c r="B993" s="8"/>
      <c r="C993" s="80"/>
      <c r="D993" s="9"/>
      <c r="E993" s="9"/>
      <c r="F993" s="77"/>
      <c r="G993" s="29"/>
      <c r="H993" s="8"/>
      <c r="I993" s="8"/>
      <c r="J993" s="8"/>
      <c r="K993" s="12"/>
      <c r="L993" s="18"/>
      <c r="M993" s="38"/>
      <c r="N993" s="18"/>
      <c r="O993" s="11"/>
      <c r="P993" s="11"/>
      <c r="Q993" s="11"/>
      <c r="R993" s="32"/>
      <c r="S993" s="32"/>
      <c r="T993" s="32"/>
      <c r="U993" s="32"/>
      <c r="V993" s="32"/>
      <c r="W993" s="20"/>
      <c r="X993" s="20"/>
      <c r="Y993" s="22"/>
      <c r="Z993" s="52"/>
      <c r="AA993" s="12"/>
      <c r="AB993" s="23"/>
    </row>
    <row r="994" spans="1:28">
      <c r="A994" s="7"/>
      <c r="B994" s="8"/>
      <c r="C994" s="80"/>
      <c r="D994" s="9"/>
      <c r="E994" s="9"/>
      <c r="F994" s="77"/>
      <c r="G994" s="29"/>
      <c r="H994" s="8"/>
      <c r="I994" s="8"/>
      <c r="J994" s="8"/>
      <c r="K994" s="12"/>
      <c r="L994" s="18"/>
      <c r="M994" s="38"/>
      <c r="N994" s="18"/>
      <c r="O994" s="11"/>
      <c r="P994" s="11"/>
      <c r="Q994" s="11"/>
      <c r="R994" s="32"/>
      <c r="S994" s="32"/>
      <c r="T994" s="32"/>
      <c r="U994" s="32"/>
      <c r="V994" s="32"/>
      <c r="W994" s="20"/>
      <c r="X994" s="20"/>
      <c r="Y994" s="22"/>
      <c r="Z994" s="52"/>
      <c r="AA994" s="12"/>
      <c r="AB994" s="23"/>
    </row>
  </sheetData>
  <pageMargins left="0.7" right="0.7" top="0.75" bottom="0.75" header="0.3" footer="0.3"/>
  <pageSetup orientation="portrait" horizontalDpi="4294967293" verticalDpi="4294967293" r:id="rId1"/>
  <drawing r:id="rId2"/>
  <legacyDrawing r:id="rId3"/>
  <oleObjects>
    <oleObject progId="Word.Document.12" shapeId="2049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US</vt:lpstr>
      <vt:lpstr>World</vt:lpstr>
      <vt:lpstr>Analysis</vt:lpstr>
      <vt:lpstr>Archive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S.</dc:creator>
  <cp:lastModifiedBy>Robert S.</cp:lastModifiedBy>
  <dcterms:created xsi:type="dcterms:W3CDTF">2020-03-22T03:25:56Z</dcterms:created>
  <dcterms:modified xsi:type="dcterms:W3CDTF">2020-04-13T20:44:23Z</dcterms:modified>
</cp:coreProperties>
</file>